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<sst xmlns="http://schemas.openxmlformats.org/spreadsheetml/2006/main" count="1321" uniqueCount="1321">
  <si>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</si>
  <si>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</si>
  <si>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</si>
  <si>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</si>
  <si>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</si>
  <si>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</si>
  <si>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</si>
  <si>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</si>
  <si>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</si>
  <si>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</si>
  <si>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</si>
  <si>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</si>
  <si>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</si>
  <si>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</si>
  <si>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</si>
  <si>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</si>
  <si>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</si>
  <si>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</si>
  <si>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</si>
  <si>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</si>
  <si>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</si>
  <si>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</si>
  <si>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</si>
  <si>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</si>
  <si>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HDDS</t>
  </si>
  <si>
    <t>BLK01</t>
  </si>
  <si>
    <t>ASHFURNDS</t>
  </si>
  <si>
    <t>FINGERHUTDS</t>
  </si>
  <si>
    <t>AAFESDS</t>
  </si>
  <si>
    <t>HSNDS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</si>
  <si>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</si>
  <si>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</si>
  <si>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</si>
  <si>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</si>
  <si>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</si>
  <si>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</si>
  <si>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</si>
  <si>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</si>
  <si>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</si>
  <si>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</si>
  <si>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</si>
  <si>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</si>
  <si>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</si>
  <si>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</si>
  <si>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</si>
  <si>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</si>
  <si>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</si>
  <si>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</si>
  <si>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</si>
  <si>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</si>
  <si>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</si>
  <si>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</si>
  <si>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</si>
  <si>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</si>
  <si>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</si>
  <si>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</si>
  <si>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</si>
  <si>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</si>
  <si>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</si>
  <si>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</si>
  <si>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</si>
  <si>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</si>
  <si>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</si>
  <si>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</si>
  <si>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</si>
  <si>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</si>
  <si>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</si>
  <si>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</si>
  <si>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</si>
  <si>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</si>
  <si>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</si>
  <si>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</si>
  <si>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</si>
  <si>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</si>
  <si>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</si>
  <si>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</si>
  <si>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</si>
  <si>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</si>
  <si>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</si>
  <si>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</si>
  <si>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</si>
  <si>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</si>
  <si>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</si>
  <si>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</si>
  <si>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</si>
  <si>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</si>
  <si>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</si>
  <si>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</si>
  <si>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</si>
  <si>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</si>
  <si>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</si>
  <si>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</si>
  <si>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</si>
  <si>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</si>
  <si>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</si>
  <si>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</si>
  <si>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</si>
  <si>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</si>
  <si>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</si>
  <si>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</si>
  <si>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</si>
  <si>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</si>
  <si>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</si>
  <si>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</si>
  <si>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</si>
  <si>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</si>
  <si>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</si>
  <si>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</si>
  <si>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</si>
  <si>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</si>
  <si>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</si>
  <si>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</si>
  <si>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</si>
  <si>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</si>
  <si>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</si>
  <si>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</si>
  <si>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</si>
  <si>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</si>
  <si>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</si>
  <si>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</si>
  <si>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</si>
  <si>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</si>
  <si>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</si>
  <si>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</si>
  <si>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</si>
  <si>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</si>
  <si>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</si>
  <si>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</si>
  <si>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</si>
  <si>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</si>
  <si>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</si>
  <si>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</si>
  <si>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</si>
  <si>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11/05/2025</t>
  </si>
  <si>
    <t>11/11/2025</t>
  </si>
  <si>
    <t>12/02/2025</t>
  </si>
  <si>
    <t>12/10/2025</t>
  </si>
  <si>
    <t>12/12/2025</t>
  </si>
  <si>
    <t>12/24/2025</t>
  </si>
  <si>
    <t>02/04/2026</t>
  </si>
  <si>
    <t>02/10/2026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</si>
  <si>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</si>
  <si>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</si>
  <si>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</si>
  <si>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</si>
  <si>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</si>
  <si>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</si>
  <si>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</si>
  <si>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</si>
  <si>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</si>
  <si>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</si>
  <si>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A+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</si>
  <si>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</si>
  <si>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</si>
  <si>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</si>
  <si>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</si>
  <si>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</si>
  <si>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</si>
  <si>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</si>
  <si>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</si>
  <si>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12/2/2025</t>
  </si>
  <si>
    <t>AMAZON,AMAZONDS,CSNSTORES,OLLIIX,OVERSTOCK01</t>
  </si>
  <si>
    <t>Setup</t>
  </si>
  <si>
    <t>4/12/2018</t>
  </si>
  <si>
    <t>No</t>
  </si>
  <si>
    <t>5/3/2018</t>
  </si>
  <si>
    <t>6/7/2018</t>
  </si>
  <si>
    <t>10/5/2017</t>
  </si>
  <si>
    <t>11/3/2017</t>
  </si>
  <si>
    <t>Discontinued</t>
  </si>
  <si>
    <t>11/28/2018</t>
  </si>
  <si>
    <t>8/22/2017</t>
  </si>
  <si>
    <t>10/17/2017</t>
  </si>
  <si>
    <t>9/1/2017</t>
  </si>
  <si>
    <t>2/26/2018</t>
  </si>
  <si>
    <t>11/8/2017</t>
  </si>
  <si>
    <t>12/1/2017</t>
  </si>
  <si>
    <t>7/31/2020</t>
  </si>
  <si>
    <t>12/8/2020</t>
  </si>
  <si>
    <t>6/4/2019</t>
  </si>
  <si>
    <t>8/12/2019</t>
  </si>
  <si>
    <t>10/1/2018</t>
  </si>
  <si>
    <t>1/9/2024</t>
  </si>
  <si>
    <t>7/22/2024</t>
  </si>
  <si>
    <t>7/19/2021</t>
  </si>
  <si>
    <t>8/23/2021</t>
  </si>
  <si>
    <t>11/16/2023</t>
  </si>
  <si>
    <t>Hold</t>
  </si>
  <si>
    <t>Open</t>
  </si>
  <si>
    <t>4/28/2020</t>
  </si>
  <si>
    <t>5/15/2024</t>
  </si>
  <si>
    <t>7/3/2017</t>
  </si>
  <si>
    <t>1/22/2018</t>
  </si>
  <si>
    <t>Unproductive</t>
  </si>
  <si>
    <t>9/22/2022</t>
  </si>
  <si>
    <t>Restricted</t>
  </si>
  <si>
    <t>Declined</t>
  </si>
  <si>
    <t>9/25/2024</t>
  </si>
  <si>
    <t>WR10-2179</t>
  </si>
  <si>
    <t>Queen</t>
  </si>
  <si>
    <t>9/30/2017</t>
  </si>
  <si>
    <t>AMAZON,ASHFURNDS,BLK01,CSNSTORES,HDDS,KOHLDSN,OVERSTOCK01</t>
  </si>
  <si>
    <t>6/17/2018</t>
  </si>
  <si>
    <t>10/13/2017</t>
  </si>
  <si>
    <t>8/31/2018</t>
  </si>
  <si>
    <t>10/26/2017</t>
  </si>
  <si>
    <t>11/13/2017</t>
  </si>
  <si>
    <t>8/20/2020</t>
  </si>
  <si>
    <t>6/7/2019</t>
  </si>
  <si>
    <t>11/8/2018</t>
  </si>
  <si>
    <t>5/2/2024</t>
  </si>
  <si>
    <t>8/20/2021</t>
  </si>
  <si>
    <t>8/26/2021</t>
  </si>
  <si>
    <t>2/9/2024</t>
  </si>
  <si>
    <t>8/11/2022</t>
  </si>
  <si>
    <t>5/24/2020</t>
  </si>
  <si>
    <t>2/12/2024</t>
  </si>
  <si>
    <t>10/30/2017</t>
  </si>
  <si>
    <t>10/4/2022</t>
  </si>
  <si>
    <t>9/21/2022</t>
  </si>
  <si>
    <t>WR10-2180</t>
  </si>
  <si>
    <t>King</t>
  </si>
  <si>
    <t>AMAZON,AMAZONDS,CSNSTORES,HDDS,JCPENNEY01,KOHLDSN,OLLIIX,OVERSTOCK01</t>
  </si>
  <si>
    <t>4/13/2018</t>
  </si>
  <si>
    <t>7/18/2018</t>
  </si>
  <si>
    <t>11/27/2017</t>
  </si>
  <si>
    <t>9/4/2018</t>
  </si>
  <si>
    <t>10/9/2017</t>
  </si>
  <si>
    <t>10/18/2017</t>
  </si>
  <si>
    <t>11/29/2017</t>
  </si>
  <si>
    <t>9/29/2020</t>
  </si>
  <si>
    <t>6/17/2019</t>
  </si>
  <si>
    <t>10/3/2018</t>
  </si>
  <si>
    <t>4/29/2024</t>
  </si>
  <si>
    <t>1/8/2024</t>
  </si>
  <si>
    <t>8/5/2022</t>
  </si>
  <si>
    <t>1/10/2024</t>
  </si>
  <si>
    <t>12/12/2017</t>
  </si>
  <si>
    <t>WR10-2181</t>
  </si>
  <si>
    <t>Cal King</t>
  </si>
  <si>
    <t>AMAZONDS,CSNSTORES,HDDS,KOHLDSN,OVERSTOCK01</t>
  </si>
  <si>
    <t>6/22/2018</t>
  </si>
  <si>
    <t>5/29/2018</t>
  </si>
  <si>
    <t>6/18/2018</t>
  </si>
  <si>
    <t>10/16/2017</t>
  </si>
  <si>
    <t>8/30/2018</t>
  </si>
  <si>
    <t>10/20/2017</t>
  </si>
  <si>
    <t>12/6/2017</t>
  </si>
  <si>
    <t>11/16/2017</t>
  </si>
  <si>
    <t>9/10/2020</t>
  </si>
  <si>
    <t>10/16/2019</t>
  </si>
  <si>
    <t>10/19/2018</t>
  </si>
  <si>
    <t>7/1/2024</t>
  </si>
  <si>
    <t>9/27/2021</t>
  </si>
  <si>
    <t>6/27/2022</t>
  </si>
  <si>
    <t>12/3/2023</t>
  </si>
  <si>
    <t>11/20/2017</t>
  </si>
  <si>
    <t>WR10-2191</t>
  </si>
  <si>
    <t>Perry</t>
  </si>
  <si>
    <t>Oversized Denim Comforter Set</t>
  </si>
  <si>
    <t>Twin/Twin XL</t>
  </si>
  <si>
    <t>Blue</t>
  </si>
  <si>
    <t>PF003316</t>
  </si>
  <si>
    <t>Denim</t>
  </si>
  <si>
    <t>Solid</t>
  </si>
  <si>
    <t>AMAZONDS,CSNSTORES,MACY02,OVERSTOCK01,TGTDVS</t>
  </si>
  <si>
    <t>7/17/2018</t>
  </si>
  <si>
    <t>10/23/2017</t>
  </si>
  <si>
    <t>9/24/2018</t>
  </si>
  <si>
    <t>Yes</t>
  </si>
  <si>
    <t>2/6/2018</t>
  </si>
  <si>
    <t>4/17/2018</t>
  </si>
  <si>
    <t>8/27/2020</t>
  </si>
  <si>
    <t>9/1/2020</t>
  </si>
  <si>
    <t>10/23/2018</t>
  </si>
  <si>
    <t>9/21/2021</t>
  </si>
  <si>
    <t>7/6/2021</t>
  </si>
  <si>
    <t>8/4/2021</t>
  </si>
  <si>
    <t>12/6/2023</t>
  </si>
  <si>
    <t>1/22/2024</t>
  </si>
  <si>
    <t>12/18/2017</t>
  </si>
  <si>
    <t>5/14/2023</t>
  </si>
  <si>
    <t>WR10-2192</t>
  </si>
  <si>
    <t>AMAZON,AMAZONDS,CSNSTORES,KOHLDSN,MACY02,OVERSTOCK01</t>
  </si>
  <si>
    <t>6/11/2018</t>
  </si>
  <si>
    <t>3/16/2018</t>
  </si>
  <si>
    <t>9/19/2018</t>
  </si>
  <si>
    <t>4/2/2018</t>
  </si>
  <si>
    <t>12/14/2017</t>
  </si>
  <si>
    <t>8/26/2020</t>
  </si>
  <si>
    <t>9/3/2020</t>
  </si>
  <si>
    <t>12/30/2019</t>
  </si>
  <si>
    <t>12/4/2018</t>
  </si>
  <si>
    <t>7/25/2021</t>
  </si>
  <si>
    <t>4/7/2023</t>
  </si>
  <si>
    <t>5/20/2024</t>
  </si>
  <si>
    <t>WR10-2193</t>
  </si>
  <si>
    <t>AMAZON,CSNSTORES,FINGERHUTDS,KOHLDSN,MACY02,OVERSTOCK01</t>
  </si>
  <si>
    <t>10/9/2018</t>
  </si>
  <si>
    <t>10/10/2017</t>
  </si>
  <si>
    <t>2/27/2018</t>
  </si>
  <si>
    <t>Temp Discontinued</t>
  </si>
  <si>
    <t>9/8/2020</t>
  </si>
  <si>
    <t>8/13/2019</t>
  </si>
  <si>
    <t>10/15/2018</t>
  </si>
  <si>
    <t>11/9/2021</t>
  </si>
  <si>
    <t>8/9/2021</t>
  </si>
  <si>
    <t>12/14/2023</t>
  </si>
  <si>
    <t>8/28/2024</t>
  </si>
  <si>
    <t>4/12/2023</t>
  </si>
  <si>
    <t>11/7/2023</t>
  </si>
  <si>
    <t>WR10-2194</t>
  </si>
  <si>
    <t>King/Cal King</t>
  </si>
  <si>
    <t>AMAZON,AMAZONDS,BLK01,CSNSTORES,FINGERHUTDS,JCPENNEY01,KOHLDSN,MACY02,OLLIIX,OVERSTOCK01</t>
  </si>
  <si>
    <t>7/11/2018</t>
  </si>
  <si>
    <t>6/13/2018</t>
  </si>
  <si>
    <t>7/9/2018</t>
  </si>
  <si>
    <t>10/12/2017</t>
  </si>
  <si>
    <t>3/11/2018</t>
  </si>
  <si>
    <t>8/25/2020</t>
  </si>
  <si>
    <t>8/31/2020</t>
  </si>
  <si>
    <t>6/28/2019</t>
  </si>
  <si>
    <t>11/26/2018</t>
  </si>
  <si>
    <t>9/3/2024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</si>
  <si>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</si>
  <si>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</si>
  <si>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</si>
  <si>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</si>
  <si>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</si>
  <si>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</si>
  <si>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</si>
  <si>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</si>
  <si>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</si>
  <si>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</si>
  <si>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</si>
  <si>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</si>
  <si>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</si>
  <si>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</si>
  <si>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2/4/2026</t>
  </si>
  <si>
    <t>AMAZON,AMAZONDS,CSNSTORES,OVERSTOCK01</t>
  </si>
  <si>
    <t>6/25/2015</t>
  </si>
  <si>
    <t>10/26/2016</t>
  </si>
  <si>
    <t>7/30/2016</t>
  </si>
  <si>
    <t>5/18/2015</t>
  </si>
  <si>
    <t>11/19/2018</t>
  </si>
  <si>
    <t>4/13/2015</t>
  </si>
  <si>
    <t>6/26/2015</t>
  </si>
  <si>
    <t>10/11/2016</t>
  </si>
  <si>
    <t>8/5/2020</t>
  </si>
  <si>
    <t>8/9/2019</t>
  </si>
  <si>
    <t>11/21/2018</t>
  </si>
  <si>
    <t>5/28/2024</t>
  </si>
  <si>
    <t>7/28/2022</t>
  </si>
  <si>
    <t>1/27/2023</t>
  </si>
  <si>
    <t>Ready To Offer</t>
  </si>
  <si>
    <t>11/2/2015</t>
  </si>
  <si>
    <t>WR10-080</t>
  </si>
  <si>
    <t>AMAZON,AMAZONDS,BLK01,CSNSTORES,HDDS,KOHLDSN,OVERSTOCK01</t>
  </si>
  <si>
    <t>5/29/2015</t>
  </si>
  <si>
    <t>9/5/2017</t>
  </si>
  <si>
    <t>5/26/2015</t>
  </si>
  <si>
    <t>10/10/2018</t>
  </si>
  <si>
    <t>4/15/2015</t>
  </si>
  <si>
    <t>6/9/2015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</si>
  <si>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</si>
  <si>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</si>
  <si>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</si>
  <si>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</si>
  <si>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</si>
  <si>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</si>
  <si>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</si>
  <si>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</si>
  <si>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AMAZON,AMAZONDS,CSNSTORES,JCPENNEY01,KOHLDSN,OLLIIX,OVERSTOCK01</t>
  </si>
  <si>
    <t>9/6/2017</t>
  </si>
  <si>
    <t>6/2/2015</t>
  </si>
  <si>
    <t>4/20/2015</t>
  </si>
  <si>
    <t>6/5/2015</t>
  </si>
  <si>
    <t>5/31/2016</t>
  </si>
  <si>
    <t>9/25/2019</t>
  </si>
  <si>
    <t>10/29/2018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</si>
  <si>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</si>
  <si>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</si>
  <si>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</si>
  <si>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</si>
  <si>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</si>
  <si>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</si>
  <si>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</si>
  <si>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</si>
  <si>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</si>
  <si>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</si>
  <si>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TBD</t>
  </si>
  <si>
    <t>Cotton</t>
  </si>
  <si>
    <t>3</t>
  </si>
  <si>
    <t>Striped</t>
  </si>
  <si>
    <t>Boho</t>
  </si>
  <si>
    <t>Farmhouse/Country/Cottage</t>
  </si>
  <si>
    <t>5/2/2025</t>
  </si>
  <si>
    <t>CSNSTORES,KOHLDSN,MACY02</t>
  </si>
  <si>
    <t>8/22/2025</t>
  </si>
  <si>
    <t>7/21/2025</t>
  </si>
  <si>
    <t>8/25/2025</t>
  </si>
  <si>
    <t>8/12/2025</t>
  </si>
  <si>
    <t>8/8/2025</t>
  </si>
  <si>
    <t>5/13/2025</t>
  </si>
  <si>
    <t>Pending</t>
  </si>
  <si>
    <t>WR10-4051</t>
  </si>
  <si>
    <t>5/1/2025</t>
  </si>
  <si>
    <t>7/28/2025</t>
  </si>
  <si>
    <t>8/11/2025</t>
  </si>
  <si>
    <t>8/4/2025</t>
  </si>
  <si>
    <t>9/22/2025</t>
  </si>
  <si>
    <t>6/10/2025</t>
  </si>
  <si>
    <t>6/20/2025</t>
  </si>
  <si>
    <t>WR10-4046</t>
  </si>
  <si>
    <t>Grey</t>
  </si>
  <si>
    <t>8/21/2025</t>
  </si>
  <si>
    <t>8/7/2025</t>
  </si>
  <si>
    <t>8/28/2025</t>
  </si>
  <si>
    <t>9/3/2025</t>
  </si>
  <si>
    <t>6/25/2025</t>
  </si>
  <si>
    <t>WR10-4047</t>
  </si>
  <si>
    <t>AMAZON,KOHLDSN,MACY02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</si>
  <si>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</si>
  <si>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</si>
  <si>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</si>
  <si>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</si>
  <si>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</si>
  <si>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</si>
  <si>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</si>
  <si>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</si>
  <si>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</si>
  <si>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</si>
  <si>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Taupe</t>
  </si>
  <si>
    <t>Polyester</t>
  </si>
  <si>
    <t>5</t>
  </si>
  <si>
    <t>Pieced</t>
  </si>
  <si>
    <t>Offered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</si>
  <si>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</si>
  <si>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</si>
  <si>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</si>
  <si>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</si>
  <si>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</si>
  <si>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</si>
  <si>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</si>
  <si>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</si>
  <si>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</si>
  <si>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</si>
  <si>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</si>
  <si>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</si>
  <si>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</si>
  <si>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</si>
  <si>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</si>
  <si>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</si>
  <si>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</si>
  <si>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</si>
  <si>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</si>
  <si>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</si>
  <si>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</si>
  <si>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</si>
  <si>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</si>
  <si>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</si>
  <si>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</si>
  <si>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</si>
  <si>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</si>
  <si>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</si>
  <si>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</si>
  <si>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</si>
  <si>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</si>
  <si>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</si>
  <si>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</si>
  <si>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</si>
  <si>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</si>
  <si>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BLK01,CSNSTORES,MACY02</t>
  </si>
  <si>
    <t>10/11/2024</t>
  </si>
  <si>
    <t>3/29/2024</t>
  </si>
  <si>
    <t>4/15/2024</t>
  </si>
  <si>
    <t>8/20/2024</t>
  </si>
  <si>
    <t>9/6/2024</t>
  </si>
  <si>
    <t>3/21/2024</t>
  </si>
  <si>
    <t>9/24/2024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</si>
  <si>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</si>
  <si>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</si>
  <si>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</si>
  <si>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</si>
  <si>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</si>
  <si>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</si>
  <si>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</si>
  <si>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</si>
  <si>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</si>
  <si>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7/29/2025</t>
  </si>
  <si>
    <t>WR10-3975</t>
  </si>
  <si>
    <t>AMAZON,AMAZONDS,BLK01,KOHLDSN,MACY02,OLLIIX,OVERSTOCK01</t>
  </si>
  <si>
    <t>9/26/2024</t>
  </si>
  <si>
    <t>4/23/2024</t>
  </si>
  <si>
    <t>5/8/2024</t>
  </si>
  <si>
    <t>9/18/2024</t>
  </si>
  <si>
    <t>5/31/2024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</si>
  <si>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</si>
  <si>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</si>
  <si>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</si>
  <si>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</si>
  <si>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</si>
  <si>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</si>
  <si>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</si>
  <si>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AMAZON,AMAZONDS,CSNSTORES,JCPENNEY01,KOHLDSN,MACY02,OLLIIX,OVERSTOCK01,TGTDVS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</si>
  <si>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</si>
  <si>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</si>
  <si>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</si>
  <si>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</si>
  <si>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</si>
  <si>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</si>
  <si>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</si>
  <si>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WR10-4038</t>
  </si>
  <si>
    <t>Lyon</t>
  </si>
  <si>
    <t>Waffle Washed Comforter Set</t>
  </si>
  <si>
    <t>Modern/Contemporary</t>
  </si>
  <si>
    <t>4/26/2025</t>
  </si>
  <si>
    <t>KOHLDSN,OVERSTOCK01</t>
  </si>
  <si>
    <t>6/9/2025</t>
  </si>
  <si>
    <t>10/6/2025</t>
  </si>
  <si>
    <t>8/15/2025</t>
  </si>
  <si>
    <t>9/5/2025</t>
  </si>
  <si>
    <t>5/12/2025</t>
  </si>
  <si>
    <t>8/1/2025</t>
  </si>
  <si>
    <t>WR10-4039</t>
  </si>
  <si>
    <t>5/8/2025</t>
  </si>
  <si>
    <t>CSNSTORES,KOHLDSN</t>
  </si>
  <si>
    <t>6/13/2025</t>
  </si>
  <si>
    <t>9/11/2025</t>
  </si>
  <si>
    <t>9/19/2025</t>
  </si>
  <si>
    <t>7/18/2025</t>
  </si>
  <si>
    <t>5/14/2025</t>
  </si>
  <si>
    <t>WR10-4042</t>
  </si>
  <si>
    <t>Charcoal</t>
  </si>
  <si>
    <t>6/5/2025</t>
  </si>
  <si>
    <t>7/11/2025</t>
  </si>
  <si>
    <t>8/13/2025</t>
  </si>
  <si>
    <t>WR10-4043</t>
  </si>
  <si>
    <t>AMAZON,MACY02</t>
  </si>
  <si>
    <t>9/4/2025</t>
  </si>
  <si>
    <t>WR10-4033</t>
  </si>
  <si>
    <t>Mckenzie</t>
  </si>
  <si>
    <t>Twill Washed Comforter Set</t>
  </si>
  <si>
    <t>4/29/2025</t>
  </si>
  <si>
    <t>8/18/2025</t>
  </si>
  <si>
    <t>WR10-4034</t>
  </si>
  <si>
    <t>7/31/2025</t>
  </si>
  <si>
    <t>5/27/2025</t>
  </si>
  <si>
    <t>WR10-4035</t>
  </si>
  <si>
    <t>4/18/2025</t>
  </si>
  <si>
    <t>WR10-4028</t>
  </si>
  <si>
    <t>6/6/2025</t>
  </si>
  <si>
    <t>8/20/2025</t>
  </si>
  <si>
    <t>7/15/2025</t>
  </si>
  <si>
    <t>WR10-4029</t>
  </si>
  <si>
    <t>8/6/2025</t>
  </si>
  <si>
    <t>7/23/2025</t>
  </si>
  <si>
    <t>WR10-4030</t>
  </si>
  <si>
    <t>10/2/2025</t>
  </si>
  <si>
    <t>WR13-3471</t>
  </si>
  <si>
    <t>COVERLET&amp;BEDSPR</t>
  </si>
  <si>
    <t>Quilt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</si>
  <si>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</si>
  <si>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</si>
  <si>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</si>
  <si>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</si>
  <si>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</si>
  <si>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</si>
  <si>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</si>
  <si>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2/10/2026</t>
  </si>
  <si>
    <t>AAFESDS,AMAZONDS,CSNSTORES,JCPENNEY01,KOHLDSN,OLLIIX,TGTDVS</t>
  </si>
  <si>
    <t>4/6/2022</t>
  </si>
  <si>
    <t>11/17/2021</t>
  </si>
  <si>
    <t>12/9/2021</t>
  </si>
  <si>
    <t>10/14/2021</t>
  </si>
  <si>
    <t>11/2/2021</t>
  </si>
  <si>
    <t>1/10/2022</t>
  </si>
  <si>
    <t>11/15/2021</t>
  </si>
  <si>
    <t>12/19/2021</t>
  </si>
  <si>
    <t>1/31/2022</t>
  </si>
  <si>
    <t>12/7/2021</t>
  </si>
  <si>
    <t>10/8/2021</t>
  </si>
  <si>
    <t>10/25/2021</t>
  </si>
  <si>
    <t>2/22/2023</t>
  </si>
  <si>
    <t>3/16/2023</t>
  </si>
  <si>
    <t>1/11/2024</t>
  </si>
  <si>
    <t>6/14/2024</t>
  </si>
  <si>
    <t>4/10/2023</t>
  </si>
  <si>
    <t>5/16/2024</t>
  </si>
  <si>
    <t>12/30/2024</t>
  </si>
  <si>
    <t>WR13-3472</t>
  </si>
  <si>
    <t>AMAZON,AMAZONDS,CSNSTORES,HDDS,JCPENNEY01,KOHLDSN,OLLIIX</t>
  </si>
  <si>
    <t>12/10/2021</t>
  </si>
  <si>
    <t>11/14/2021</t>
  </si>
  <si>
    <t>10/6/2021</t>
  </si>
  <si>
    <t>2/11/2022</t>
  </si>
  <si>
    <t>12/27/2021</t>
  </si>
  <si>
    <t>10/27/2021</t>
  </si>
  <si>
    <t>6/28/2024</t>
  </si>
  <si>
    <t>5/11/2023</t>
  </si>
  <si>
    <t>1/12/2024</t>
  </si>
  <si>
    <t>4/16/2024</t>
  </si>
  <si>
    <t>11/27/2024</t>
  </si>
  <si>
    <t>4/26/2022</t>
  </si>
  <si>
    <t>7/31/2024</t>
  </si>
  <si>
    <t>WR13-3904</t>
  </si>
  <si>
    <t>PP001704;PF005929</t>
  </si>
  <si>
    <t>2/10/2023</t>
  </si>
  <si>
    <t>AMAZON,HDDS,JCPENNEY01,KOHLDSN,OLLIIX,OVERSTOCK01,TGTDVS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</si>
  <si>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</si>
  <si>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</si>
  <si>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</si>
  <si>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</si>
  <si>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</si>
  <si>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</si>
  <si>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</si>
  <si>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</si>
  <si>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</si>
  <si>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8/7/2023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</si>
  <si>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</si>
  <si>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</si>
  <si>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</si>
  <si>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</si>
  <si>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</si>
  <si>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</si>
  <si>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</si>
  <si>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AMAZON,AMAZONDS,HDDS,KOHLDSN,OLLIIX</t>
  </si>
  <si>
    <t>7/18/2023</t>
  </si>
  <si>
    <t>2/27/2023</t>
  </si>
  <si>
    <t>6/6/2023</t>
  </si>
  <si>
    <t>7/19/2023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</si>
  <si>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</si>
  <si>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</si>
  <si>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</si>
  <si>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</si>
  <si>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</si>
  <si>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</si>
  <si>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</si>
  <si>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</si>
  <si>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PF003308</t>
  </si>
  <si>
    <t>Percale</t>
  </si>
  <si>
    <t>AMAZON,CSNSTORES,HDDS,KOHLDSN,MACY02,OVERSTOCK01,TGTDVS</t>
  </si>
  <si>
    <t>8/24/2016</t>
  </si>
  <si>
    <t>5/30/2017</t>
  </si>
  <si>
    <t>9/2/2016</t>
  </si>
  <si>
    <t>10/7/2016</t>
  </si>
  <si>
    <t>9/7/2016</t>
  </si>
  <si>
    <t>9/16/2016</t>
  </si>
  <si>
    <t>8/23/2016</t>
  </si>
  <si>
    <t>10/14/2016</t>
  </si>
  <si>
    <t>2/13/2018</t>
  </si>
  <si>
    <t>8/7/2020</t>
  </si>
  <si>
    <t>10/4/2018</t>
  </si>
  <si>
    <t>11/29/2021</t>
  </si>
  <si>
    <t>8/29/2021</t>
  </si>
  <si>
    <t>6/16/2025</t>
  </si>
  <si>
    <t>11/14/2017</t>
  </si>
  <si>
    <t>8/3/2016</t>
  </si>
  <si>
    <t>4/8/2025</t>
  </si>
  <si>
    <t>12/15/2020</t>
  </si>
  <si>
    <t>WR14-1727</t>
  </si>
  <si>
    <t>AAFESDS,AMAZON,AMAZONDS,CSNSTORES,JCPENNEY01,KOHLDSN,MACY02,OLLIIX,OVERSTOCK01</t>
  </si>
  <si>
    <t>9/12/2016</t>
  </si>
  <si>
    <t>9/13/2016</t>
  </si>
  <si>
    <t>7/27/2016</t>
  </si>
  <si>
    <t>2/5/2018</t>
  </si>
  <si>
    <t>9/3/2019</t>
  </si>
  <si>
    <t>10/12/2018</t>
  </si>
  <si>
    <t>10/13/2021</t>
  </si>
  <si>
    <t>10/5/2024</t>
  </si>
  <si>
    <t>4/24/2023</t>
  </si>
  <si>
    <t>8/22/2016</t>
  </si>
  <si>
    <t>10/2/2021</t>
  </si>
  <si>
    <t>WR13-3919</t>
  </si>
  <si>
    <t>Mill Creek</t>
  </si>
  <si>
    <t>Oversized Cotton Quilt Set</t>
  </si>
  <si>
    <t>PP000534;PF004793</t>
  </si>
  <si>
    <t>Traditional</t>
  </si>
  <si>
    <t>11/5/2025</t>
  </si>
  <si>
    <t>AMAZON,JCPENNEY01,KOHLDSN,MACY02,TGTDVS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</si>
  <si>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</si>
  <si>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</si>
  <si>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</si>
  <si>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</si>
  <si>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</si>
  <si>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</si>
  <si>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</si>
  <si>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</si>
  <si>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11/1/2023</t>
  </si>
  <si>
    <t>1/4/2024</t>
  </si>
  <si>
    <t>9/29/2023</t>
  </si>
  <si>
    <t>10/3/2023</t>
  </si>
  <si>
    <t>WR13-2815</t>
  </si>
  <si>
    <t>8/30/2019</t>
  </si>
  <si>
    <t>AMAZON,AMAZONDS,BLK01,CSNSTORES,HSNDS,JCPENNEY01,KOHLDSN,MACY02,OLLIIX,OVERSTOCK01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</si>
  <si>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</si>
  <si>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</si>
  <si>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</si>
  <si>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</si>
  <si>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</si>
  <si>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</si>
  <si>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</si>
  <si>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</si>
  <si>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</si>
  <si>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</si>
  <si>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</si>
  <si>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12/2/2020</t>
  </si>
  <si>
    <t>8/17/2020</t>
  </si>
  <si>
    <t>8/19/2020</t>
  </si>
  <si>
    <t>11/8/2024</t>
  </si>
  <si>
    <t>9/26/2019</t>
  </si>
  <si>
    <t>10/25/2019</t>
  </si>
  <si>
    <t>7/25/2024</t>
  </si>
  <si>
    <t>7/15/2021</t>
  </si>
  <si>
    <t>9/2/2021</t>
  </si>
  <si>
    <t>8/27/2024</t>
  </si>
  <si>
    <t>8/18/2022</t>
  </si>
  <si>
    <t>9/2/2019</t>
  </si>
  <si>
    <t>10/10/2019</t>
  </si>
  <si>
    <t>WR13-2816</t>
  </si>
  <si>
    <t>AMAZON,AMAZONDS,BLK01,CSNSTORES,JCPENNEY01,KOHLDSN,MACY02,OLLIIX</t>
  </si>
  <si>
    <t>9/25/2020</t>
  </si>
  <si>
    <t>11/1/2019</t>
  </si>
  <si>
    <t>10/22/2019</t>
  </si>
  <si>
    <t>1/31/2020</t>
  </si>
  <si>
    <t>3/27/2020</t>
  </si>
  <si>
    <t>12/16/2020</t>
  </si>
  <si>
    <t>8/14/2020</t>
  </si>
  <si>
    <t>10/24/2019</t>
  </si>
  <si>
    <t>5/22/2024</t>
  </si>
  <si>
    <t>11/6/2024</t>
  </si>
  <si>
    <t>8/28/2022</t>
  </si>
  <si>
    <t>12/31/2019</t>
  </si>
  <si>
    <t>WR13-3918</t>
  </si>
  <si>
    <t>Winter Hills</t>
  </si>
  <si>
    <t>A++</t>
  </si>
  <si>
    <t>PF003308;PP000534</t>
  </si>
  <si>
    <t>CSNSTORES,JCPENNEY01,KOHLDSN,MACY02,OVERSTOCK01,TGTDVS</t>
  </si>
  <si>
    <t>10/10/2023</t>
  </si>
  <si>
    <t>9/19/2023</t>
  </si>
  <si>
    <t>2/16/2024</t>
  </si>
  <si>
    <t>9/30/2024</t>
  </si>
  <si>
    <t>10/23/2024</t>
  </si>
  <si>
    <t>WR14-1728</t>
  </si>
  <si>
    <t>AMAZON,AMAZONDS,CSNSTORES,FINGERHUTDS,JCPENNEY01,KOHLDSN,OLLIIX,OVERSTOCK01,TGTDVS</t>
  </si>
  <si>
    <t>6/7/2017</t>
  </si>
  <si>
    <t>9/19/2016</t>
  </si>
  <si>
    <t>9/10/2018</t>
  </si>
  <si>
    <t>9/15/2016</t>
  </si>
  <si>
    <t>8/15/2016</t>
  </si>
  <si>
    <t>7/10/2019</t>
  </si>
  <si>
    <t>11/22/2021</t>
  </si>
  <si>
    <t>8/3/2021</t>
  </si>
  <si>
    <t>2/19/2025</t>
  </si>
  <si>
    <t>8/1/2016</t>
  </si>
  <si>
    <t>6/26/2023</t>
  </si>
  <si>
    <t>WR14-1729</t>
  </si>
  <si>
    <t>AAFESDS,AMAZON,BLK01,CSNSTORES,HDDS,JCPENNEY01,KOHLDSN,MACY02,OVERSTOCK01,TGTDVS</t>
  </si>
  <si>
    <t>5/26/2017</t>
  </si>
  <si>
    <t>9/21/2016</t>
  </si>
  <si>
    <t>8/2/2016</t>
  </si>
  <si>
    <t>3/8/2018</t>
  </si>
  <si>
    <t>7/18/2019</t>
  </si>
  <si>
    <t>7/26/2021</t>
  </si>
  <si>
    <t>12/13/2023</t>
  </si>
  <si>
    <t>WR14-1785</t>
  </si>
  <si>
    <t>Tasha</t>
  </si>
  <si>
    <t>Quilt Mini Set</t>
  </si>
  <si>
    <t>AMAZON,AMAZONDS,BLK01,CSNSTORES,JCPENNEY01,KOHLDSN,OVERSTOCK01</t>
  </si>
  <si>
    <t>9/28/2016</t>
  </si>
  <si>
    <t>10/4/2016</t>
  </si>
  <si>
    <t>9/29/2016</t>
  </si>
  <si>
    <t>8/30/2016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</si>
  <si>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</si>
  <si>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</si>
  <si>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</si>
  <si>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</si>
  <si>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</si>
  <si>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</si>
  <si>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</si>
  <si>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AMAZON,CSNSTORES,KOHLDSN,OVERSTOCK01</t>
  </si>
  <si>
    <t>9/30/2016</t>
  </si>
  <si>
    <t>8/27/2018</t>
  </si>
  <si>
    <t>11/15/2016</t>
  </si>
  <si>
    <t>3/19/2018</t>
  </si>
  <si>
    <t>8/18/2020</t>
  </si>
  <si>
    <t>10/21/2019</t>
  </si>
  <si>
    <t>11/21/2024</t>
  </si>
  <si>
    <t>8/11/2016</t>
  </si>
  <si>
    <t>WR14-1787</t>
  </si>
  <si>
    <t>AMAZON,AMAZONDS,CSNSTORES,JCPENNEY01,OVERSTOCK01</t>
  </si>
  <si>
    <t>8/31/2016</t>
  </si>
  <si>
    <t>5/25/2017</t>
  </si>
  <si>
    <t>11/22/2016</t>
  </si>
  <si>
    <t>10/25/2018</t>
  </si>
  <si>
    <t>11/26/2016</t>
  </si>
  <si>
    <t>8/11/2020</t>
  </si>
  <si>
    <t>WR14-1788</t>
  </si>
  <si>
    <t>AMAZON,AMAZONDS,CSNSTORES,JCPENNEY01,KOHLDSN,OVERSTOCK01,TGTDVS</t>
  </si>
  <si>
    <t>9/14/2016</t>
  </si>
  <si>
    <t>6/12/2017</t>
  </si>
  <si>
    <t>10/27/2016</t>
  </si>
  <si>
    <t>9/20/2016</t>
  </si>
  <si>
    <t>12/14/2016</t>
  </si>
  <si>
    <t>12/9/2019</t>
  </si>
  <si>
    <t>3/16/2017</t>
  </si>
  <si>
    <t>6/19/2023</t>
  </si>
  <si>
    <t>WR14-1730</t>
  </si>
  <si>
    <t>Sunset</t>
  </si>
  <si>
    <t>Oversized Cotton Quilt Mini Set</t>
  </si>
  <si>
    <t>5/29/2017</t>
  </si>
  <si>
    <t>10/16/2016</t>
  </si>
  <si>
    <t>9/7/2018</t>
  </si>
  <si>
    <t>2/12/2018</t>
  </si>
  <si>
    <t>11/10/2020</t>
  </si>
  <si>
    <t>9/4/2019</t>
  </si>
  <si>
    <t>4/29/2019</t>
  </si>
  <si>
    <t>7/24/2021</t>
  </si>
  <si>
    <t>10/14/2024</t>
  </si>
  <si>
    <t>8/19/2022</t>
  </si>
  <si>
    <t>3/2/2021</t>
  </si>
  <si>
    <t>7/28/2021</t>
  </si>
  <si>
    <t>WR14-1731</t>
  </si>
  <si>
    <t>5/28/2017</t>
  </si>
  <si>
    <t>9/9/2018</t>
  </si>
  <si>
    <t>9/9/2016</t>
  </si>
  <si>
    <t>11/4/2020</t>
  </si>
  <si>
    <t>4/26/2019</t>
  </si>
  <si>
    <t>7/27/2021</t>
  </si>
  <si>
    <t>12/4/2023</t>
  </si>
  <si>
    <t>8/12/2022</t>
  </si>
  <si>
    <t>12/21/2021</t>
  </si>
  <si>
    <t>WR13-3042</t>
  </si>
  <si>
    <t>Spruce Hill</t>
  </si>
  <si>
    <t>PP001508;PF005120</t>
  </si>
  <si>
    <t>AMAZON,AMAZONDS,CSNSTORES,JCPENNEY01,KOHLDSN</t>
  </si>
  <si>
    <t>11/17/2020</t>
  </si>
  <si>
    <t>9/7/2020</t>
  </si>
  <si>
    <t>9/28/2020</t>
  </si>
  <si>
    <t>9/4/2020</t>
  </si>
  <si>
    <t>12/3/2020</t>
  </si>
  <si>
    <t>6/28/2023</t>
  </si>
  <si>
    <t>5/21/2021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</si>
  <si>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</si>
  <si>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</si>
  <si>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</si>
  <si>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</si>
  <si>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</si>
  <si>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</si>
  <si>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</si>
  <si>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</si>
  <si>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</si>
  <si>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AMAZON,CSNSTORES,JCPENNEY01,KOHLDSN</t>
  </si>
  <si>
    <t>10/15/2020</t>
  </si>
  <si>
    <t>7/31/2023</t>
  </si>
  <si>
    <t>2/5/2021</t>
  </si>
  <si>
    <t>12/1/2020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</si>
  <si>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</si>
  <si>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</si>
  <si>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</si>
  <si>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</si>
  <si>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</si>
  <si>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</si>
  <si>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AMAZON,AMAZONDS,CSNSTORES,JCPENNEY01,KOHLDSN,OVERSTOCK01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</si>
  <si>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</si>
  <si>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</si>
  <si>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</si>
  <si>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</si>
  <si>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</si>
  <si>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</si>
  <si>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</si>
  <si>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12/11/2020</t>
  </si>
  <si>
    <t>1/5/2025</t>
  </si>
  <si>
    <t>7/5/2021</t>
  </si>
  <si>
    <t>11/23/2021</t>
  </si>
  <si>
    <t>2/16/2022</t>
  </si>
  <si>
    <t>WR13-2948</t>
  </si>
  <si>
    <t>AMAZON,AMAZONDS,ASHFURNDS,CSNSTORES,JCPENNEY01,KOHLDSN,MACY02,OVERSTOCK01</t>
  </si>
  <si>
    <t>7/21/2020</t>
  </si>
  <si>
    <t>7/2/2020</t>
  </si>
  <si>
    <t>12/17/2020</t>
  </si>
  <si>
    <t>10/18/2020</t>
  </si>
  <si>
    <t>11/27/2020</t>
  </si>
  <si>
    <t>6/10/2024</t>
  </si>
  <si>
    <t>1/31/2024</t>
  </si>
  <si>
    <t>7/20/2020</t>
  </si>
  <si>
    <t>WR14-1724</t>
  </si>
  <si>
    <t>Huntington</t>
  </si>
  <si>
    <t>AMAZON,AMAZONDS,CSNSTORES,JCPENNEY01,KOHLDSN,MACY02</t>
  </si>
  <si>
    <t>6/5/2017</t>
  </si>
  <si>
    <t>10/5/2018</t>
  </si>
  <si>
    <t>11/8/2016</t>
  </si>
  <si>
    <t>5/24/2018</t>
  </si>
  <si>
    <t>8/3/2020</t>
  </si>
  <si>
    <t>10/28/2018</t>
  </si>
  <si>
    <t>11/30/2021</t>
  </si>
  <si>
    <t>3/27/2024</t>
  </si>
  <si>
    <t>5/12/2020</t>
  </si>
  <si>
    <t>10/24/2016</t>
  </si>
  <si>
    <t>10/1/2024</t>
  </si>
  <si>
    <t>WR14-1725</t>
  </si>
  <si>
    <t>AMAZON,CSNSTORES,JCPENNEY01,KOHLDSN,MACY02,OLLIIX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</si>
  <si>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</si>
  <si>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</si>
  <si>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</si>
  <si>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</si>
  <si>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</si>
  <si>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</si>
  <si>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</si>
  <si>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</si>
  <si>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</si>
  <si>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</si>
  <si>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</si>
  <si>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</si>
  <si>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</si>
  <si>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</si>
  <si>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</si>
  <si>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</si>
  <si>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</si>
  <si>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</si>
  <si>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</si>
  <si>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</si>
  <si>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</si>
  <si>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</si>
  <si>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</si>
  <si>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</si>
  <si>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</si>
  <si>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</si>
  <si>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</si>
  <si>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</si>
  <si>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</si>
  <si>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</si>
  <si>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4/30/2019</t>
  </si>
  <si>
    <t>3/4/2019</t>
  </si>
  <si>
    <t>7/11/2019</t>
  </si>
  <si>
    <t>3/6/2019</t>
  </si>
  <si>
    <t>3/8/2020</t>
  </si>
  <si>
    <t>5/9/2024</t>
  </si>
  <si>
    <t>11/9/2020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</si>
  <si>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</si>
  <si>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</si>
  <si>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</si>
  <si>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</si>
  <si>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</si>
  <si>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</si>
  <si>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</si>
  <si>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</si>
  <si>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</si>
  <si>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</si>
  <si>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</si>
  <si>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</si>
  <si>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</si>
  <si>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</si>
  <si>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</si>
  <si>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</si>
  <si>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</si>
  <si>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</si>
  <si>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</si>
  <si>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</si>
  <si>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</si>
  <si>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</si>
  <si>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</si>
  <si>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</si>
  <si>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</si>
  <si>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</si>
  <si>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HDDS,KOHLDSN</t>
  </si>
  <si>
    <t>3/7/2018</t>
  </si>
  <si>
    <t>9/20/2017</t>
  </si>
  <si>
    <t>8/16/2017</t>
  </si>
  <si>
    <t>8/24/2017</t>
  </si>
  <si>
    <t>10/24/2017</t>
  </si>
  <si>
    <t>1/23/2018</t>
  </si>
  <si>
    <t>3/20/2018</t>
  </si>
  <si>
    <t>9/10/2019</t>
  </si>
  <si>
    <t>9/4/2021</t>
  </si>
  <si>
    <t>5/12/2017</t>
  </si>
  <si>
    <t>WR14-2022</t>
  </si>
  <si>
    <t>Inactive</t>
  </si>
  <si>
    <t>AMAZON,TGTDVS</t>
  </si>
  <si>
    <t>10/2/2017</t>
  </si>
  <si>
    <t>8/28/2017</t>
  </si>
  <si>
    <t>12/4/2017</t>
  </si>
  <si>
    <t>9/27/2019</t>
  </si>
  <si>
    <t>9/9/2021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</si>
  <si>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</si>
  <si>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</si>
  <si>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</si>
  <si>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</si>
  <si>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</si>
  <si>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</si>
  <si>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</si>
  <si>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</si>
  <si>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</si>
  <si>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</si>
  <si>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</si>
  <si>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</si>
  <si>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</si>
  <si>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</si>
  <si>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</si>
  <si>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</si>
  <si>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</si>
  <si>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</si>
  <si>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</si>
  <si>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</si>
  <si>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</si>
  <si>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</si>
  <si>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KOHLDSN,TGTDVS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</si>
  <si>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</si>
  <si>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</si>
  <si>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</si>
  <si>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</si>
  <si>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</si>
  <si>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</si>
  <si>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</si>
  <si>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</si>
  <si>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</si>
  <si>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</si>
  <si>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</si>
  <si>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</si>
  <si>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</si>
  <si>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</si>
  <si>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</si>
  <si>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</si>
  <si>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</si>
  <si>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</si>
  <si>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</si>
  <si>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</si>
  <si>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9/25/2018</t>
  </si>
  <si>
    <t>9/27/2018</t>
  </si>
  <si>
    <t>9/17/2018</t>
  </si>
  <si>
    <t>10/6/2017</t>
  </si>
  <si>
    <t>1/4/2018</t>
  </si>
  <si>
    <t>1/25/2018</t>
  </si>
  <si>
    <t>2/28/2018</t>
  </si>
  <si>
    <t>8/5/2019</t>
  </si>
  <si>
    <t>5/29/2024</t>
  </si>
  <si>
    <t>8/24/2021</t>
  </si>
  <si>
    <t>10/21/2024</t>
  </si>
  <si>
    <t>7/6/2017</t>
  </si>
  <si>
    <t>11/2/2017</t>
  </si>
  <si>
    <t>WR14-2234</t>
  </si>
  <si>
    <t>AMAZON,JCPENNEY01,KOHLDSN,TGTDVS</t>
  </si>
  <si>
    <t>9/26/2018</t>
  </si>
  <si>
    <t>4/6/2018</t>
  </si>
  <si>
    <t>7/23/2019</t>
  </si>
  <si>
    <t>11/13/2024</t>
  </si>
  <si>
    <t>11/28/2023</t>
  </si>
  <si>
    <t>5/1/2024</t>
  </si>
  <si>
    <t>WR14-1783</t>
  </si>
  <si>
    <t>Woolrich Check</t>
  </si>
  <si>
    <t>Gingham</t>
  </si>
  <si>
    <t>CSNSTORES,MACY02,OLLIIX</t>
  </si>
  <si>
    <t>6/1/2017</t>
  </si>
  <si>
    <t>2/16/2018</t>
  </si>
  <si>
    <t>7/26/2019</t>
  </si>
  <si>
    <t>10/4/2021</t>
  </si>
  <si>
    <t>1/9/2025</t>
  </si>
  <si>
    <t>3/5/2021</t>
  </si>
  <si>
    <t>7/26/2016</t>
  </si>
  <si>
    <t>WR14-1784</t>
  </si>
  <si>
    <t>JCPENNEY01,MACY02,OLLIIX,OVERSTOCK01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</si>
  <si>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</si>
  <si>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</si>
  <si>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</si>
  <si>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</si>
  <si>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</si>
  <si>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</si>
  <si>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</si>
  <si>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WR13-4080</t>
  </si>
  <si>
    <t>Coverlet &amp; Bedspread</t>
  </si>
  <si>
    <t>Keystone</t>
  </si>
  <si>
    <t>Coverlet Set</t>
  </si>
  <si>
    <t>Animal</t>
  </si>
  <si>
    <t>WR13-4081</t>
  </si>
  <si>
    <t>9/12/2025</t>
  </si>
  <si>
    <t>WR13-4083</t>
  </si>
  <si>
    <t>WR13-4084</t>
  </si>
  <si>
    <t>AMAZON,KOHLDSN</t>
  </si>
  <si>
    <t>WR13-2122</t>
  </si>
  <si>
    <t>Daybed Cover</t>
  </si>
  <si>
    <t>5 Piece Day Bed Cover Set</t>
  </si>
  <si>
    <t>Daybed</t>
  </si>
  <si>
    <t>9/7/2017</t>
  </si>
  <si>
    <t>AMAZON,AMAZONDS,BLK01,CSNSTORES,KOHLDSN,TGTDVS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</si>
  <si>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</si>
  <si>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</si>
  <si>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</si>
  <si>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</si>
  <si>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</si>
  <si>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</si>
  <si>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</si>
  <si>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</si>
  <si>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</si>
  <si>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</si>
  <si>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</si>
  <si>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</si>
  <si>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</si>
  <si>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</si>
  <si>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</si>
  <si>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</si>
  <si>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</si>
  <si>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</si>
  <si>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</si>
  <si>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AMAZON,AMAZONDS,JCPENNEY01,KOHLDSN,OVERSTOCK01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</si>
  <si>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</si>
  <si>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</si>
  <si>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</si>
  <si>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</si>
  <si>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</si>
  <si>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</si>
  <si>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</si>
  <si>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WR50-4082</t>
  </si>
  <si>
    <t>THROW</t>
  </si>
  <si>
    <t>Throw</t>
  </si>
  <si>
    <t>Throw/Pillow Set</t>
  </si>
  <si>
    <t>50x70"</t>
  </si>
  <si>
    <t>AMAZON,AMAZONDS</t>
  </si>
  <si>
    <t>9/26/2025</t>
  </si>
  <si>
    <t>WR50-4085</t>
  </si>
  <si>
    <t>10/7/2025</t>
  </si>
  <si>
    <t>WR50-3872</t>
  </si>
  <si>
    <t>Quilted Throw</t>
  </si>
  <si>
    <t>1</t>
  </si>
  <si>
    <t>WR50-3868</t>
  </si>
  <si>
    <t>WR50-1783</t>
  </si>
  <si>
    <t>Filled Throw</t>
  </si>
  <si>
    <t>Casual</t>
  </si>
  <si>
    <t>AMAZON,AMAZONDS,BLK01,JCPENNEY01,KOHLDSN,OLLIIX,TGTDVS</t>
  </si>
  <si>
    <t>9/8/2016</t>
  </si>
  <si>
    <t>4/3/2018</t>
  </si>
  <si>
    <t>5/7/2018</t>
  </si>
  <si>
    <t>5/16/2017</t>
  </si>
  <si>
    <t>8/1/2020</t>
  </si>
  <si>
    <t>11/7/2024</t>
  </si>
  <si>
    <t>11/17/2018</t>
  </si>
  <si>
    <t>12/13/2017</t>
  </si>
  <si>
    <t>7/20/2016</t>
  </si>
  <si>
    <t>10/8/2023</t>
  </si>
  <si>
    <t>11/26/2021</t>
  </si>
  <si>
    <t>3/8/2022</t>
  </si>
  <si>
    <t>6/17/2020</t>
  </si>
  <si>
    <t>7/13/2020</t>
  </si>
  <si>
    <t>WR50-1781</t>
  </si>
  <si>
    <t>AMAZON,CSNSTORES,JCPENNEY01,KOHLDSN,OLLIIX</t>
  </si>
  <si>
    <t>10/21/2016</t>
  </si>
  <si>
    <t>10/10/2016</t>
  </si>
  <si>
    <t>8/1/2017</t>
  </si>
  <si>
    <t>7/5/2024</t>
  </si>
  <si>
    <t>8/3/2019</t>
  </si>
  <si>
    <t>8/8/2016</t>
  </si>
  <si>
    <t>1/27/2022</t>
  </si>
  <si>
    <t>WR50-1782</t>
  </si>
  <si>
    <t>AMAZON,BLK01,CSNSTORES,JCPENNEY01,KOHLDSN,TGTDVS</t>
  </si>
  <si>
    <t>11/1/2016</t>
  </si>
  <si>
    <t>8/20/2018</t>
  </si>
  <si>
    <t>6/4/2017</t>
  </si>
  <si>
    <t>7/24/2017</t>
  </si>
  <si>
    <t>5/27/2024</t>
  </si>
  <si>
    <t>12/2/2021</t>
  </si>
  <si>
    <t>WR50-1785</t>
  </si>
  <si>
    <t>BLK01,CSNSTORES,KOHLDSN,MACY02,OLLIIX,OVERSTOCK01,TGTDVS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</si>
  <si>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</si>
  <si>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</si>
  <si>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</si>
  <si>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</si>
  <si>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</si>
  <si>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</si>
  <si>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</si>
  <si>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</si>
  <si>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WR50-1784</t>
  </si>
  <si>
    <t>AMAZON,CSNSTORES,KOHLDSN,MACY02,OLLIIX,TGTDVS</t>
  </si>
  <si>
    <t>5/23/2017</t>
  </si>
  <si>
    <t>10/1/2020</t>
  </si>
  <si>
    <t>8/10/2016</t>
  </si>
  <si>
    <t>WR50-1786</t>
  </si>
  <si>
    <t>AMAZON,KOHLDSN,MACY02,OLLIIX,OVERSTOCK01,TGTDVS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</si>
  <si>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</si>
  <si>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</si>
  <si>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</si>
  <si>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</si>
  <si>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</si>
  <si>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</si>
  <si>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</si>
  <si>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</si>
  <si>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</si>
  <si>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</si>
  <si>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</si>
  <si>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</si>
  <si>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</si>
  <si>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</si>
  <si>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</si>
  <si>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</si>
  <si>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</si>
  <si>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</si>
  <si>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</si>
  <si>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</si>
  <si>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</si>
  <si>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</si>
  <si>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5/22/2025</t>
  </si>
  <si>
    <t>WR12-4045</t>
  </si>
  <si>
    <t>KOHLDSN,MACY02,OVERSTOCK01</t>
  </si>
  <si>
    <t>5/30/2025</t>
  </si>
  <si>
    <t>10/8/2025</t>
  </si>
  <si>
    <t>WR12-4031</t>
  </si>
  <si>
    <t>Twill Washed Duvet Set</t>
  </si>
  <si>
    <t>WR12-4032</t>
  </si>
  <si>
    <t>WR12-4036</t>
  </si>
  <si>
    <t>KOHLDSN,OLLIIX</t>
  </si>
  <si>
    <t>5/6/2025</t>
  </si>
  <si>
    <t>WR12-4037</t>
  </si>
  <si>
    <t>7/22/2025</t>
  </si>
  <si>
    <t>9/17/2025</t>
  </si>
  <si>
    <t>WR70-1814</t>
  </si>
  <si>
    <t>SHOWER CURTAIN</t>
  </si>
  <si>
    <t>Shower Curtain</t>
  </si>
  <si>
    <t>100% Cotton Shower Curtain</t>
  </si>
  <si>
    <t>72x72"</t>
  </si>
  <si>
    <t>AMAZON,JCPENNEY01,KOHLDSN,OLLIIX</t>
  </si>
  <si>
    <t>7/25/2018</t>
  </si>
  <si>
    <t>8/23/2018</t>
  </si>
  <si>
    <t>8/20/2016</t>
  </si>
  <si>
    <t>7/11/2017</t>
  </si>
  <si>
    <t>8/26/2016</t>
  </si>
  <si>
    <t>10/17/2020</t>
  </si>
  <si>
    <t>11/3/2020</t>
  </si>
  <si>
    <t>8/24/2022</t>
  </si>
  <si>
    <t>10/28/2022</t>
  </si>
  <si>
    <t>6/12/2019</t>
  </si>
  <si>
    <t>7/25/2019</t>
  </si>
  <si>
    <t>2/8/2022</t>
  </si>
  <si>
    <t>7/13/2017</t>
  </si>
  <si>
    <t>7/22/2016</t>
  </si>
  <si>
    <t>1/7/2025</t>
  </si>
  <si>
    <t>11/19/2021</t>
  </si>
  <si>
    <t>12/6/2021</t>
  </si>
  <si>
    <t>WR70-1815</t>
  </si>
  <si>
    <t>AMAZON,KOHLDSN,OVERSTOCK01</t>
  </si>
  <si>
    <t>8/29/2016</t>
  </si>
  <si>
    <t>7/28/2016</t>
  </si>
  <si>
    <t>2/17/2020</t>
  </si>
  <si>
    <t>10/30/2020</t>
  </si>
  <si>
    <t>8/10/2022</t>
  </si>
  <si>
    <t>1/2/2023</t>
  </si>
  <si>
    <t>4/1/2022</t>
  </si>
  <si>
    <t>5/1/2018</t>
  </si>
  <si>
    <t>1/18/2022</t>
  </si>
  <si>
    <t>WR70-3902</t>
  </si>
  <si>
    <t>Pieced Cotton Shower Curtain</t>
  </si>
  <si>
    <t>Patchwork</t>
  </si>
  <si>
    <t>AMAZONDS,CSNSTORES,HDDS,JCPENNEY01,KOHLDSN,TGTDVS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</si>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</sst>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84.1</v>
      </c>
      <c r="M6" s="3">
        <v>88.3</v>
      </c>
      <c r="N6" s="3">
        <v>164.99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288</v>
      </c>
      <c r="AA6" s="4">
        <f>=ROUNDDOWN(32,0)</f>
      </c>
      <c r="AB6" s="5">
        <v>9</v>
      </c>
      <c r="AC6" s="2" t="s">
        <v>160</v>
      </c>
      <c r="AD6" s="4">
        <v>85</v>
      </c>
      <c r="AE6" s="4">
        <v>85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7</v>
      </c>
      <c r="AQ6" s="8">
        <v>625.24</v>
      </c>
      <c r="AR6" s="4">
        <v>9</v>
      </c>
      <c r="AS6" s="8">
        <v>666.38</v>
      </c>
      <c r="AT6" s="7">
        <v>-0.2222</v>
      </c>
      <c r="AU6" s="7">
        <v>-0.0617</v>
      </c>
      <c r="AV6" s="4">
        <v>93</v>
      </c>
      <c r="AW6" s="8">
        <v>9411.94</v>
      </c>
      <c r="AX6" s="4">
        <v>60</v>
      </c>
      <c r="AY6" s="8">
        <v>5231.38</v>
      </c>
      <c r="AZ6" s="7">
        <v>0.55</v>
      </c>
      <c r="BA6" s="7">
        <v>0.7991</v>
      </c>
      <c r="BB6" s="7">
        <v>0.0664</v>
      </c>
      <c r="BC6" s="4">
        <v>93</v>
      </c>
      <c r="BD6" s="8">
        <v>9411.94</v>
      </c>
      <c r="BE6" s="4">
        <v>60</v>
      </c>
      <c r="BF6" s="8">
        <v>5231.38</v>
      </c>
      <c r="BG6" s="7">
        <v>0.55</v>
      </c>
      <c r="BH6" s="7">
        <v>0.7991</v>
      </c>
      <c r="BI6" s="7">
        <v>1</v>
      </c>
      <c r="BJ6" s="4">
        <v>7</v>
      </c>
      <c r="BK6" s="8">
        <v>625.24</v>
      </c>
      <c r="BL6" s="2" t="s">
        <v>161</v>
      </c>
      <c r="BM6" s="7">
        <v>1</v>
      </c>
      <c r="BN6" s="7">
        <v>1</v>
      </c>
      <c r="BO6" s="4">
        <v>4</v>
      </c>
      <c r="BP6" s="8">
        <v>343.72</v>
      </c>
      <c r="BQ6" s="4">
        <v>7</v>
      </c>
      <c r="BR6" s="8">
        <v>502.32</v>
      </c>
      <c r="BS6" s="7">
        <v>-0.4286</v>
      </c>
      <c r="BT6" s="7">
        <v>-0.3157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/>
      <c r="CC6" s="8"/>
      <c r="CD6" s="4"/>
      <c r="CE6" s="8"/>
      <c r="CF6" s="7"/>
      <c r="CG6" s="7"/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1</v>
      </c>
      <c r="CP6" s="8">
        <v>81.16</v>
      </c>
      <c r="CQ6" s="4">
        <v>1</v>
      </c>
      <c r="CR6" s="8">
        <v>79.55</v>
      </c>
      <c r="CS6" s="7"/>
      <c r="CT6" s="7">
        <v>0.0202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/>
      <c r="DC6" s="8"/>
      <c r="DD6" s="4"/>
      <c r="DE6" s="8"/>
      <c r="DF6" s="7"/>
      <c r="DG6" s="7"/>
      <c r="DH6" s="2" t="s">
        <v>162</v>
      </c>
      <c r="DI6" s="2" t="s">
        <v>169</v>
      </c>
      <c r="DJ6" s="2" t="s">
        <v>166</v>
      </c>
      <c r="DK6" s="2" t="s">
        <v>170</v>
      </c>
      <c r="DL6" s="2" t="s">
        <v>164</v>
      </c>
      <c r="DM6" s="2" t="s">
        <v>164</v>
      </c>
      <c r="DN6" s="2" t="s">
        <v>153</v>
      </c>
      <c r="DO6" s="4">
        <v>1</v>
      </c>
      <c r="DP6" s="8">
        <v>92.47</v>
      </c>
      <c r="DQ6" s="4">
        <v>1</v>
      </c>
      <c r="DR6" s="8">
        <v>84.51</v>
      </c>
      <c r="DS6" s="7"/>
      <c r="DT6" s="7">
        <v>0.0942</v>
      </c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>
        <v>1</v>
      </c>
      <c r="EC6" s="8">
        <v>107.89</v>
      </c>
      <c r="ED6" s="4"/>
      <c r="EE6" s="8"/>
      <c r="EF6" s="7"/>
      <c r="EG6" s="7"/>
      <c r="EH6" s="2" t="s">
        <v>162</v>
      </c>
      <c r="EI6" s="2" t="s">
        <v>150</v>
      </c>
      <c r="EJ6" s="2" t="s">
        <v>173</v>
      </c>
      <c r="EK6" s="2" t="s">
        <v>174</v>
      </c>
      <c r="EL6" s="2" t="s">
        <v>164</v>
      </c>
      <c r="EM6" s="2" t="s">
        <v>164</v>
      </c>
      <c r="EN6" s="2" t="s">
        <v>153</v>
      </c>
      <c r="EO6" s="4"/>
      <c r="EP6" s="8"/>
      <c r="EQ6" s="4"/>
      <c r="ER6" s="8"/>
      <c r="ES6" s="7"/>
      <c r="ET6" s="7"/>
      <c r="EU6" s="2" t="s">
        <v>162</v>
      </c>
      <c r="EV6" s="2" t="s">
        <v>150</v>
      </c>
      <c r="EW6" s="2" t="s">
        <v>175</v>
      </c>
      <c r="EX6" s="2" t="s">
        <v>176</v>
      </c>
      <c r="EY6" s="2" t="s">
        <v>164</v>
      </c>
      <c r="EZ6" s="2" t="s">
        <v>164</v>
      </c>
      <c r="FA6" s="2" t="s">
        <v>153</v>
      </c>
      <c r="FB6" s="4"/>
      <c r="FC6" s="8"/>
      <c r="FD6" s="4"/>
      <c r="FE6" s="8"/>
      <c r="FF6" s="7"/>
      <c r="FG6" s="7"/>
      <c r="FH6" s="2" t="s">
        <v>162</v>
      </c>
      <c r="FI6" s="2" t="s">
        <v>150</v>
      </c>
      <c r="FJ6" s="2" t="s">
        <v>177</v>
      </c>
      <c r="FK6" s="2" t="s">
        <v>178</v>
      </c>
      <c r="FL6" s="2" t="s">
        <v>164</v>
      </c>
      <c r="FM6" s="2" t="s">
        <v>164</v>
      </c>
      <c r="FN6" s="2" t="s">
        <v>153</v>
      </c>
      <c r="FO6" s="4"/>
      <c r="FP6" s="8"/>
      <c r="FQ6" s="4"/>
      <c r="FR6" s="8"/>
      <c r="FS6" s="7"/>
      <c r="FT6" s="7"/>
      <c r="FU6" s="2" t="s">
        <v>162</v>
      </c>
      <c r="FV6" s="2" t="s">
        <v>150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162</v>
      </c>
      <c r="GI6" s="2" t="s">
        <v>150</v>
      </c>
      <c r="GJ6" s="2" t="s">
        <v>181</v>
      </c>
      <c r="GK6" s="2" t="s">
        <v>170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162</v>
      </c>
      <c r="GV6" s="2" t="s">
        <v>150</v>
      </c>
      <c r="GW6" s="2" t="s">
        <v>182</v>
      </c>
      <c r="GX6" s="2" t="s">
        <v>183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162</v>
      </c>
      <c r="HI6" s="2" t="s">
        <v>169</v>
      </c>
      <c r="HJ6" s="2" t="s">
        <v>184</v>
      </c>
      <c r="HK6" s="2" t="s">
        <v>185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162</v>
      </c>
      <c r="HV6" s="2" t="s">
        <v>150</v>
      </c>
      <c r="HW6" s="2" t="s">
        <v>186</v>
      </c>
      <c r="HX6" s="2" t="s">
        <v>153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187</v>
      </c>
      <c r="II6" s="2" t="s">
        <v>150</v>
      </c>
      <c r="IJ6" s="2" t="s">
        <v>153</v>
      </c>
      <c r="IK6" s="2" t="s">
        <v>153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188</v>
      </c>
      <c r="IV6" s="2" t="s">
        <v>150</v>
      </c>
      <c r="IW6" s="2" t="s">
        <v>153</v>
      </c>
      <c r="IX6" s="2" t="s">
        <v>153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162</v>
      </c>
      <c r="JI6" s="2" t="s">
        <v>150</v>
      </c>
      <c r="JJ6" s="2" t="s">
        <v>189</v>
      </c>
      <c r="JK6" s="2" t="s">
        <v>190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153</v>
      </c>
      <c r="JV6" s="2" t="s">
        <v>153</v>
      </c>
      <c r="JW6" s="2" t="s">
        <v>153</v>
      </c>
      <c r="JX6" s="2" t="s">
        <v>153</v>
      </c>
      <c r="JY6" s="2" t="s">
        <v>153</v>
      </c>
      <c r="JZ6" s="2" t="s">
        <v>153</v>
      </c>
      <c r="KA6" s="2" t="s">
        <v>153</v>
      </c>
      <c r="KB6" s="4"/>
      <c r="KC6" s="8"/>
      <c r="KD6" s="4"/>
      <c r="KE6" s="8"/>
      <c r="KF6" s="7"/>
      <c r="KG6" s="7"/>
      <c r="KH6" s="2" t="s">
        <v>188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153</v>
      </c>
      <c r="KV6" s="2" t="s">
        <v>153</v>
      </c>
      <c r="KW6" s="2" t="s">
        <v>153</v>
      </c>
      <c r="KX6" s="2" t="s">
        <v>153</v>
      </c>
      <c r="KY6" s="2" t="s">
        <v>153</v>
      </c>
      <c r="KZ6" s="2" t="s">
        <v>153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162</v>
      </c>
      <c r="LV6" s="2" t="s">
        <v>150</v>
      </c>
      <c r="LW6" s="2" t="s">
        <v>191</v>
      </c>
      <c r="LX6" s="2" t="s">
        <v>192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193</v>
      </c>
      <c r="MV6" s="2" t="s">
        <v>150</v>
      </c>
      <c r="MW6" s="2" t="s">
        <v>194</v>
      </c>
      <c r="MX6" s="2" t="s">
        <v>153</v>
      </c>
      <c r="MY6" s="2" t="s">
        <v>164</v>
      </c>
      <c r="MZ6" s="2" t="s">
        <v>164</v>
      </c>
      <c r="NA6" s="2" t="s">
        <v>153</v>
      </c>
      <c r="NB6" s="4"/>
      <c r="NC6" s="8"/>
      <c r="ND6" s="4"/>
      <c r="NE6" s="8"/>
      <c r="NF6" s="7"/>
      <c r="NG6" s="7"/>
      <c r="NH6" s="2" t="s">
        <v>187</v>
      </c>
      <c r="NI6" s="2" t="s">
        <v>150</v>
      </c>
      <c r="NJ6" s="2" t="s">
        <v>153</v>
      </c>
      <c r="NK6" s="2" t="s">
        <v>153</v>
      </c>
      <c r="NL6" s="2" t="s">
        <v>164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195</v>
      </c>
      <c r="NV6" s="2" t="s">
        <v>150</v>
      </c>
      <c r="NW6" s="2" t="s">
        <v>153</v>
      </c>
      <c r="NX6" s="2" t="s">
        <v>153</v>
      </c>
      <c r="NY6" s="2" t="s">
        <v>164</v>
      </c>
      <c r="NZ6" s="2" t="s">
        <v>164</v>
      </c>
      <c r="OA6" s="2" t="s">
        <v>153</v>
      </c>
      <c r="OB6" s="4"/>
      <c r="OC6" s="8"/>
      <c r="OD6" s="4"/>
      <c r="OE6" s="8"/>
      <c r="OF6" s="7"/>
      <c r="OG6" s="7"/>
      <c r="OH6" s="2" t="s">
        <v>153</v>
      </c>
      <c r="OI6" s="2" t="s">
        <v>153</v>
      </c>
      <c r="OJ6" s="2" t="s">
        <v>153</v>
      </c>
      <c r="OK6" s="2" t="s">
        <v>153</v>
      </c>
      <c r="OL6" s="2" t="s">
        <v>153</v>
      </c>
      <c r="OM6" s="2" t="s">
        <v>153</v>
      </c>
      <c r="ON6" s="2" t="s">
        <v>153</v>
      </c>
      <c r="OO6" s="4"/>
      <c r="OP6" s="8"/>
      <c r="OQ6" s="4"/>
      <c r="OR6" s="8"/>
      <c r="OS6" s="7"/>
      <c r="OT6" s="7"/>
      <c r="OU6" s="2" t="s">
        <v>196</v>
      </c>
      <c r="OV6" s="2" t="s">
        <v>169</v>
      </c>
      <c r="OW6" s="2" t="s">
        <v>197</v>
      </c>
      <c r="OX6" s="2" t="s">
        <v>153</v>
      </c>
      <c r="OY6" s="2" t="s">
        <v>164</v>
      </c>
      <c r="OZ6" s="2" t="s">
        <v>164</v>
      </c>
      <c r="PA6" s="2" t="s">
        <v>153</v>
      </c>
      <c r="PB6" s="4"/>
      <c r="PC6" s="8"/>
      <c r="PD6" s="4"/>
      <c r="PE6" s="8"/>
      <c r="PF6" s="7"/>
      <c r="PG6" s="7"/>
      <c r="PH6" s="2" t="s">
        <v>187</v>
      </c>
      <c r="PI6" s="2" t="s">
        <v>169</v>
      </c>
      <c r="PJ6" s="2" t="s">
        <v>153</v>
      </c>
      <c r="PK6" s="2" t="s">
        <v>153</v>
      </c>
      <c r="PL6" s="2" t="s">
        <v>164</v>
      </c>
      <c r="PM6" s="2" t="s">
        <v>164</v>
      </c>
      <c r="PN6" s="2" t="s">
        <v>153</v>
      </c>
      <c r="PO6" s="4"/>
      <c r="PP6" s="8"/>
      <c r="PQ6" s="4"/>
      <c r="PR6" s="8"/>
      <c r="PS6" s="7"/>
      <c r="PT6" s="7"/>
      <c r="PU6" s="2" t="s">
        <v>188</v>
      </c>
      <c r="PV6" s="2" t="s">
        <v>150</v>
      </c>
      <c r="PW6" s="2" t="s">
        <v>153</v>
      </c>
      <c r="PX6" s="2" t="s">
        <v>153</v>
      </c>
      <c r="PY6" s="2" t="s">
        <v>164</v>
      </c>
      <c r="PZ6" s="2" t="s">
        <v>164</v>
      </c>
      <c r="QA6" s="2" t="s">
        <v>153</v>
      </c>
      <c r="QB6" s="4">
        <v>113</v>
      </c>
      <c r="QC6" s="4"/>
      <c r="QD6" s="4"/>
      <c r="QE6" s="4">
        <v>175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85</v>
      </c>
      <c r="QU6" s="4"/>
      <c r="QV6" s="4"/>
      <c r="QW6" s="4"/>
      <c r="QX6" s="4"/>
      <c r="QY6" s="4"/>
    </row>
    <row r="7">
      <c r="A7" s="2" t="s">
        <v>198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199</v>
      </c>
      <c r="K7" s="2" t="s">
        <v>149</v>
      </c>
      <c r="L7" s="3">
        <v>89.71</v>
      </c>
      <c r="M7" s="3">
        <v>94.2</v>
      </c>
      <c r="N7" s="3">
        <v>179.99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158</v>
      </c>
      <c r="Y7" s="2" t="s">
        <v>200</v>
      </c>
      <c r="Z7" s="4">
        <v>1031</v>
      </c>
      <c r="AA7" s="4">
        <f>=ROUNDDOWN(24.547619047619,0)</f>
      </c>
      <c r="AB7" s="5">
        <v>42</v>
      </c>
      <c r="AC7" s="2" t="s">
        <v>160</v>
      </c>
      <c r="AD7" s="4">
        <v>300</v>
      </c>
      <c r="AE7" s="4">
        <v>385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19</v>
      </c>
      <c r="AQ7" s="8">
        <v>1763.71</v>
      </c>
      <c r="AR7" s="4">
        <v>33</v>
      </c>
      <c r="AS7" s="8">
        <v>2828.31</v>
      </c>
      <c r="AT7" s="7">
        <v>-0.4242</v>
      </c>
      <c r="AU7" s="7">
        <v>-0.3764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0.1874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19</v>
      </c>
      <c r="BK7" s="8">
        <v>1763.71</v>
      </c>
      <c r="BL7" s="2" t="s">
        <v>201</v>
      </c>
      <c r="BM7" s="7">
        <v>1</v>
      </c>
      <c r="BN7" s="7">
        <v>1</v>
      </c>
      <c r="BO7" s="4">
        <v>14</v>
      </c>
      <c r="BP7" s="8">
        <v>1288.42</v>
      </c>
      <c r="BQ7" s="4">
        <v>24</v>
      </c>
      <c r="BR7" s="8">
        <v>2050.32</v>
      </c>
      <c r="BS7" s="7">
        <v>-0.4167</v>
      </c>
      <c r="BT7" s="7">
        <v>-0.3716</v>
      </c>
      <c r="BU7" s="2" t="s">
        <v>162</v>
      </c>
      <c r="BV7" s="2" t="s">
        <v>150</v>
      </c>
      <c r="BW7" s="2" t="s">
        <v>153</v>
      </c>
      <c r="BX7" s="2" t="s">
        <v>163</v>
      </c>
      <c r="BY7" s="2" t="s">
        <v>164</v>
      </c>
      <c r="BZ7" s="2" t="s">
        <v>164</v>
      </c>
      <c r="CA7" s="2" t="s">
        <v>153</v>
      </c>
      <c r="CB7" s="4">
        <v>3</v>
      </c>
      <c r="CC7" s="8">
        <v>281.16</v>
      </c>
      <c r="CD7" s="4">
        <v>3</v>
      </c>
      <c r="CE7" s="8">
        <v>256.32</v>
      </c>
      <c r="CF7" s="7"/>
      <c r="CG7" s="7">
        <v>0.0969</v>
      </c>
      <c r="CH7" s="2" t="s">
        <v>162</v>
      </c>
      <c r="CI7" s="2" t="s">
        <v>150</v>
      </c>
      <c r="CJ7" s="2" t="s">
        <v>165</v>
      </c>
      <c r="CK7" s="2" t="s">
        <v>202</v>
      </c>
      <c r="CL7" s="2" t="s">
        <v>164</v>
      </c>
      <c r="CM7" s="2" t="s">
        <v>164</v>
      </c>
      <c r="CN7" s="2" t="s">
        <v>153</v>
      </c>
      <c r="CO7" s="4"/>
      <c r="CP7" s="8"/>
      <c r="CQ7" s="4">
        <v>2</v>
      </c>
      <c r="CR7" s="8">
        <v>161.96</v>
      </c>
      <c r="CS7" s="7">
        <v>-1</v>
      </c>
      <c r="CT7" s="7">
        <v>-1</v>
      </c>
      <c r="CU7" s="2" t="s">
        <v>162</v>
      </c>
      <c r="CV7" s="2" t="s">
        <v>150</v>
      </c>
      <c r="CW7" s="2" t="s">
        <v>167</v>
      </c>
      <c r="CX7" s="2" t="s">
        <v>203</v>
      </c>
      <c r="CY7" s="2" t="s">
        <v>164</v>
      </c>
      <c r="CZ7" s="2" t="s">
        <v>164</v>
      </c>
      <c r="DA7" s="2" t="s">
        <v>153</v>
      </c>
      <c r="DB7" s="4"/>
      <c r="DC7" s="8"/>
      <c r="DD7" s="4"/>
      <c r="DE7" s="8"/>
      <c r="DF7" s="7"/>
      <c r="DG7" s="7"/>
      <c r="DH7" s="2" t="s">
        <v>162</v>
      </c>
      <c r="DI7" s="2" t="s">
        <v>169</v>
      </c>
      <c r="DJ7" s="2" t="s">
        <v>166</v>
      </c>
      <c r="DK7" s="2" t="s">
        <v>204</v>
      </c>
      <c r="DL7" s="2" t="s">
        <v>164</v>
      </c>
      <c r="DM7" s="2" t="s">
        <v>164</v>
      </c>
      <c r="DN7" s="2" t="s">
        <v>153</v>
      </c>
      <c r="DO7" s="4"/>
      <c r="DP7" s="8"/>
      <c r="DQ7" s="4">
        <v>3</v>
      </c>
      <c r="DR7" s="8">
        <v>271.65</v>
      </c>
      <c r="DS7" s="7">
        <v>-1</v>
      </c>
      <c r="DT7" s="7">
        <v>-1</v>
      </c>
      <c r="DU7" s="2" t="s">
        <v>162</v>
      </c>
      <c r="DV7" s="2" t="s">
        <v>150</v>
      </c>
      <c r="DW7" s="2" t="s">
        <v>171</v>
      </c>
      <c r="DX7" s="2" t="s">
        <v>167</v>
      </c>
      <c r="DY7" s="2" t="s">
        <v>164</v>
      </c>
      <c r="DZ7" s="2" t="s">
        <v>164</v>
      </c>
      <c r="EA7" s="2" t="s">
        <v>153</v>
      </c>
      <c r="EB7" s="4"/>
      <c r="EC7" s="8"/>
      <c r="ED7" s="4"/>
      <c r="EE7" s="8"/>
      <c r="EF7" s="7"/>
      <c r="EG7" s="7"/>
      <c r="EH7" s="2" t="s">
        <v>162</v>
      </c>
      <c r="EI7" s="2" t="s">
        <v>150</v>
      </c>
      <c r="EJ7" s="2" t="s">
        <v>173</v>
      </c>
      <c r="EK7" s="2" t="s">
        <v>205</v>
      </c>
      <c r="EL7" s="2" t="s">
        <v>164</v>
      </c>
      <c r="EM7" s="2" t="s">
        <v>164</v>
      </c>
      <c r="EN7" s="2" t="s">
        <v>153</v>
      </c>
      <c r="EO7" s="4"/>
      <c r="EP7" s="8"/>
      <c r="EQ7" s="4"/>
      <c r="ER7" s="8"/>
      <c r="ES7" s="7"/>
      <c r="ET7" s="7"/>
      <c r="EU7" s="2" t="s">
        <v>162</v>
      </c>
      <c r="EV7" s="2" t="s">
        <v>150</v>
      </c>
      <c r="EW7" s="2" t="s">
        <v>175</v>
      </c>
      <c r="EX7" s="2" t="s">
        <v>206</v>
      </c>
      <c r="EY7" s="2" t="s">
        <v>164</v>
      </c>
      <c r="EZ7" s="2" t="s">
        <v>164</v>
      </c>
      <c r="FA7" s="2" t="s">
        <v>153</v>
      </c>
      <c r="FB7" s="4"/>
      <c r="FC7" s="8"/>
      <c r="FD7" s="4"/>
      <c r="FE7" s="8"/>
      <c r="FF7" s="7"/>
      <c r="FG7" s="7"/>
      <c r="FH7" s="2" t="s">
        <v>162</v>
      </c>
      <c r="FI7" s="2" t="s">
        <v>150</v>
      </c>
      <c r="FJ7" s="2" t="s">
        <v>177</v>
      </c>
      <c r="FK7" s="2" t="s">
        <v>207</v>
      </c>
      <c r="FL7" s="2" t="s">
        <v>164</v>
      </c>
      <c r="FM7" s="2" t="s">
        <v>164</v>
      </c>
      <c r="FN7" s="2" t="s">
        <v>153</v>
      </c>
      <c r="FO7" s="4">
        <v>1</v>
      </c>
      <c r="FP7" s="8">
        <v>99.63</v>
      </c>
      <c r="FQ7" s="4"/>
      <c r="FR7" s="8"/>
      <c r="FS7" s="7"/>
      <c r="FT7" s="7"/>
      <c r="FU7" s="2" t="s">
        <v>162</v>
      </c>
      <c r="FV7" s="2" t="s">
        <v>150</v>
      </c>
      <c r="FW7" s="2" t="s">
        <v>179</v>
      </c>
      <c r="FX7" s="2" t="s">
        <v>208</v>
      </c>
      <c r="FY7" s="2" t="s">
        <v>164</v>
      </c>
      <c r="FZ7" s="2" t="s">
        <v>164</v>
      </c>
      <c r="GA7" s="2" t="s">
        <v>153</v>
      </c>
      <c r="GB7" s="4"/>
      <c r="GC7" s="8"/>
      <c r="GD7" s="4">
        <v>1</v>
      </c>
      <c r="GE7" s="8">
        <v>88.06</v>
      </c>
      <c r="GF7" s="7">
        <v>-1</v>
      </c>
      <c r="GG7" s="7">
        <v>-1</v>
      </c>
      <c r="GH7" s="2" t="s">
        <v>162</v>
      </c>
      <c r="GI7" s="2" t="s">
        <v>150</v>
      </c>
      <c r="GJ7" s="2" t="s">
        <v>181</v>
      </c>
      <c r="GK7" s="2" t="s">
        <v>209</v>
      </c>
      <c r="GL7" s="2" t="s">
        <v>164</v>
      </c>
      <c r="GM7" s="2" t="s">
        <v>164</v>
      </c>
      <c r="GN7" s="2" t="s">
        <v>153</v>
      </c>
      <c r="GO7" s="4">
        <v>1</v>
      </c>
      <c r="GP7" s="8">
        <v>94.5</v>
      </c>
      <c r="GQ7" s="4"/>
      <c r="GR7" s="8"/>
      <c r="GS7" s="7"/>
      <c r="GT7" s="7"/>
      <c r="GU7" s="2" t="s">
        <v>162</v>
      </c>
      <c r="GV7" s="2" t="s">
        <v>150</v>
      </c>
      <c r="GW7" s="2" t="s">
        <v>182</v>
      </c>
      <c r="GX7" s="2" t="s">
        <v>210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169</v>
      </c>
      <c r="HJ7" s="2" t="s">
        <v>211</v>
      </c>
      <c r="HK7" s="2" t="s">
        <v>212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186</v>
      </c>
      <c r="HX7" s="2" t="s">
        <v>213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214</v>
      </c>
      <c r="IK7" s="2" t="s">
        <v>153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188</v>
      </c>
      <c r="IV7" s="2" t="s">
        <v>150</v>
      </c>
      <c r="IW7" s="2" t="s">
        <v>153</v>
      </c>
      <c r="IX7" s="2" t="s">
        <v>153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150</v>
      </c>
      <c r="JJ7" s="2" t="s">
        <v>215</v>
      </c>
      <c r="JK7" s="2" t="s">
        <v>216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153</v>
      </c>
      <c r="JV7" s="2" t="s">
        <v>153</v>
      </c>
      <c r="JW7" s="2" t="s">
        <v>153</v>
      </c>
      <c r="JX7" s="2" t="s">
        <v>153</v>
      </c>
      <c r="JY7" s="2" t="s">
        <v>153</v>
      </c>
      <c r="JZ7" s="2" t="s">
        <v>153</v>
      </c>
      <c r="KA7" s="2" t="s">
        <v>153</v>
      </c>
      <c r="KB7" s="4"/>
      <c r="KC7" s="8"/>
      <c r="KD7" s="4"/>
      <c r="KE7" s="8"/>
      <c r="KF7" s="7"/>
      <c r="KG7" s="7"/>
      <c r="KH7" s="2" t="s">
        <v>188</v>
      </c>
      <c r="KI7" s="2" t="s">
        <v>150</v>
      </c>
      <c r="KJ7" s="2" t="s">
        <v>153</v>
      </c>
      <c r="KK7" s="2" t="s">
        <v>153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153</v>
      </c>
      <c r="KV7" s="2" t="s">
        <v>153</v>
      </c>
      <c r="KW7" s="2" t="s">
        <v>153</v>
      </c>
      <c r="KX7" s="2" t="s">
        <v>153</v>
      </c>
      <c r="KY7" s="2" t="s">
        <v>153</v>
      </c>
      <c r="KZ7" s="2" t="s">
        <v>153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162</v>
      </c>
      <c r="LV7" s="2" t="s">
        <v>150</v>
      </c>
      <c r="LW7" s="2" t="s">
        <v>191</v>
      </c>
      <c r="LX7" s="2" t="s">
        <v>217</v>
      </c>
      <c r="LY7" s="2" t="s">
        <v>164</v>
      </c>
      <c r="LZ7" s="2" t="s">
        <v>164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193</v>
      </c>
      <c r="MV7" s="2" t="s">
        <v>150</v>
      </c>
      <c r="MW7" s="2" t="s">
        <v>194</v>
      </c>
      <c r="MX7" s="2" t="s">
        <v>218</v>
      </c>
      <c r="MY7" s="2" t="s">
        <v>164</v>
      </c>
      <c r="MZ7" s="2" t="s">
        <v>164</v>
      </c>
      <c r="NA7" s="2" t="s">
        <v>153</v>
      </c>
      <c r="NB7" s="4"/>
      <c r="NC7" s="8"/>
      <c r="ND7" s="4"/>
      <c r="NE7" s="8"/>
      <c r="NF7" s="7"/>
      <c r="NG7" s="7"/>
      <c r="NH7" s="2" t="s">
        <v>187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195</v>
      </c>
      <c r="NV7" s="2" t="s">
        <v>150</v>
      </c>
      <c r="NW7" s="2" t="s">
        <v>153</v>
      </c>
      <c r="NX7" s="2" t="s">
        <v>153</v>
      </c>
      <c r="NY7" s="2" t="s">
        <v>164</v>
      </c>
      <c r="NZ7" s="2" t="s">
        <v>164</v>
      </c>
      <c r="OA7" s="2" t="s">
        <v>153</v>
      </c>
      <c r="OB7" s="4"/>
      <c r="OC7" s="8"/>
      <c r="OD7" s="4"/>
      <c r="OE7" s="8"/>
      <c r="OF7" s="7"/>
      <c r="OG7" s="7"/>
      <c r="OH7" s="2" t="s">
        <v>153</v>
      </c>
      <c r="OI7" s="2" t="s">
        <v>153</v>
      </c>
      <c r="OJ7" s="2" t="s">
        <v>153</v>
      </c>
      <c r="OK7" s="2" t="s">
        <v>153</v>
      </c>
      <c r="OL7" s="2" t="s">
        <v>153</v>
      </c>
      <c r="OM7" s="2" t="s">
        <v>153</v>
      </c>
      <c r="ON7" s="2" t="s">
        <v>153</v>
      </c>
      <c r="OO7" s="4"/>
      <c r="OP7" s="8"/>
      <c r="OQ7" s="4"/>
      <c r="OR7" s="8"/>
      <c r="OS7" s="7"/>
      <c r="OT7" s="7"/>
      <c r="OU7" s="2" t="s">
        <v>193</v>
      </c>
      <c r="OV7" s="2" t="s">
        <v>150</v>
      </c>
      <c r="OW7" s="2" t="s">
        <v>219</v>
      </c>
      <c r="OX7" s="2" t="s">
        <v>153</v>
      </c>
      <c r="OY7" s="2" t="s">
        <v>164</v>
      </c>
      <c r="OZ7" s="2" t="s">
        <v>164</v>
      </c>
      <c r="PA7" s="2" t="s">
        <v>153</v>
      </c>
      <c r="PB7" s="4"/>
      <c r="PC7" s="8"/>
      <c r="PD7" s="4"/>
      <c r="PE7" s="8"/>
      <c r="PF7" s="7"/>
      <c r="PG7" s="7"/>
      <c r="PH7" s="2" t="s">
        <v>187</v>
      </c>
      <c r="PI7" s="2" t="s">
        <v>169</v>
      </c>
      <c r="PJ7" s="2" t="s">
        <v>153</v>
      </c>
      <c r="PK7" s="2" t="s">
        <v>153</v>
      </c>
      <c r="PL7" s="2" t="s">
        <v>164</v>
      </c>
      <c r="PM7" s="2" t="s">
        <v>164</v>
      </c>
      <c r="PN7" s="2" t="s">
        <v>153</v>
      </c>
      <c r="PO7" s="4"/>
      <c r="PP7" s="8"/>
      <c r="PQ7" s="4"/>
      <c r="PR7" s="8"/>
      <c r="PS7" s="7"/>
      <c r="PT7" s="7"/>
      <c r="PU7" s="2" t="s">
        <v>188</v>
      </c>
      <c r="PV7" s="2" t="s">
        <v>150</v>
      </c>
      <c r="PW7" s="2" t="s">
        <v>153</v>
      </c>
      <c r="PX7" s="2" t="s">
        <v>153</v>
      </c>
      <c r="PY7" s="2" t="s">
        <v>164</v>
      </c>
      <c r="PZ7" s="2" t="s">
        <v>164</v>
      </c>
      <c r="QA7" s="2" t="s">
        <v>153</v>
      </c>
      <c r="QB7" s="4">
        <v>660</v>
      </c>
      <c r="QC7" s="4"/>
      <c r="QD7" s="4"/>
      <c r="QE7" s="4">
        <v>371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300</v>
      </c>
      <c r="QU7" s="4"/>
      <c r="QV7" s="4"/>
      <c r="QW7" s="4">
        <v>85</v>
      </c>
      <c r="QX7" s="4"/>
      <c r="QY7" s="4"/>
    </row>
    <row r="8">
      <c r="A8" s="2" t="s">
        <v>220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221</v>
      </c>
      <c r="K8" s="2" t="s">
        <v>149</v>
      </c>
      <c r="L8" s="3">
        <v>100.74</v>
      </c>
      <c r="M8" s="3">
        <v>105.78</v>
      </c>
      <c r="N8" s="3">
        <v>199.99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158</v>
      </c>
      <c r="Y8" s="2" t="s">
        <v>200</v>
      </c>
      <c r="Z8" s="4">
        <v>466</v>
      </c>
      <c r="AA8" s="4">
        <f>=ROUNDDOWN(18.64,0)</f>
      </c>
      <c r="AB8" s="5">
        <v>25</v>
      </c>
      <c r="AC8" s="2" t="s">
        <v>160</v>
      </c>
      <c r="AD8" s="4">
        <v>340</v>
      </c>
      <c r="AE8" s="4">
        <v>340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52</v>
      </c>
      <c r="AQ8" s="8">
        <v>5442.96</v>
      </c>
      <c r="AR8" s="4">
        <v>13</v>
      </c>
      <c r="AS8" s="8">
        <v>1247.24</v>
      </c>
      <c r="AT8" s="7">
        <v>3</v>
      </c>
      <c r="AU8" s="7">
        <v>3.364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0.5783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52</v>
      </c>
      <c r="BK8" s="8">
        <v>5442.96</v>
      </c>
      <c r="BL8" s="2" t="s">
        <v>222</v>
      </c>
      <c r="BM8" s="7">
        <v>1</v>
      </c>
      <c r="BN8" s="7">
        <v>1</v>
      </c>
      <c r="BO8" s="4">
        <v>47</v>
      </c>
      <c r="BP8" s="8">
        <v>4886.12</v>
      </c>
      <c r="BQ8" s="4">
        <v>8</v>
      </c>
      <c r="BR8" s="8">
        <v>774.56</v>
      </c>
      <c r="BS8" s="7">
        <v>4.875</v>
      </c>
      <c r="BT8" s="7">
        <v>5.3083</v>
      </c>
      <c r="BU8" s="2" t="s">
        <v>162</v>
      </c>
      <c r="BV8" s="2" t="s">
        <v>150</v>
      </c>
      <c r="BW8" s="2" t="s">
        <v>153</v>
      </c>
      <c r="BX8" s="2" t="s">
        <v>223</v>
      </c>
      <c r="BY8" s="2" t="s">
        <v>164</v>
      </c>
      <c r="BZ8" s="2" t="s">
        <v>164</v>
      </c>
      <c r="CA8" s="2" t="s">
        <v>153</v>
      </c>
      <c r="CB8" s="4"/>
      <c r="CC8" s="8"/>
      <c r="CD8" s="4">
        <v>2</v>
      </c>
      <c r="CE8" s="8">
        <v>193.68</v>
      </c>
      <c r="CF8" s="7">
        <v>-1</v>
      </c>
      <c r="CG8" s="7">
        <v>-1</v>
      </c>
      <c r="CH8" s="2" t="s">
        <v>162</v>
      </c>
      <c r="CI8" s="2" t="s">
        <v>150</v>
      </c>
      <c r="CJ8" s="2" t="s">
        <v>165</v>
      </c>
      <c r="CK8" s="2" t="s">
        <v>224</v>
      </c>
      <c r="CL8" s="2" t="s">
        <v>164</v>
      </c>
      <c r="CM8" s="2" t="s">
        <v>164</v>
      </c>
      <c r="CN8" s="2" t="s">
        <v>153</v>
      </c>
      <c r="CO8" s="4">
        <v>2</v>
      </c>
      <c r="CP8" s="8">
        <v>203.85</v>
      </c>
      <c r="CQ8" s="4"/>
      <c r="CR8" s="8"/>
      <c r="CS8" s="7"/>
      <c r="CT8" s="7"/>
      <c r="CU8" s="2" t="s">
        <v>162</v>
      </c>
      <c r="CV8" s="2" t="s">
        <v>150</v>
      </c>
      <c r="CW8" s="2" t="s">
        <v>167</v>
      </c>
      <c r="CX8" s="2" t="s">
        <v>225</v>
      </c>
      <c r="CY8" s="2" t="s">
        <v>164</v>
      </c>
      <c r="CZ8" s="2" t="s">
        <v>164</v>
      </c>
      <c r="DA8" s="2" t="s">
        <v>153</v>
      </c>
      <c r="DB8" s="4"/>
      <c r="DC8" s="8"/>
      <c r="DD8" s="4"/>
      <c r="DE8" s="8"/>
      <c r="DF8" s="7"/>
      <c r="DG8" s="7"/>
      <c r="DH8" s="2" t="s">
        <v>162</v>
      </c>
      <c r="DI8" s="2" t="s">
        <v>169</v>
      </c>
      <c r="DJ8" s="2" t="s">
        <v>166</v>
      </c>
      <c r="DK8" s="2" t="s">
        <v>226</v>
      </c>
      <c r="DL8" s="2" t="s">
        <v>164</v>
      </c>
      <c r="DM8" s="2" t="s">
        <v>164</v>
      </c>
      <c r="DN8" s="2" t="s">
        <v>153</v>
      </c>
      <c r="DO8" s="4">
        <v>2</v>
      </c>
      <c r="DP8" s="8">
        <v>223.84</v>
      </c>
      <c r="DQ8" s="4">
        <v>1</v>
      </c>
      <c r="DR8" s="8">
        <v>102.61</v>
      </c>
      <c r="DS8" s="7">
        <v>1</v>
      </c>
      <c r="DT8" s="7">
        <v>1.1815</v>
      </c>
      <c r="DU8" s="2" t="s">
        <v>162</v>
      </c>
      <c r="DV8" s="2" t="s">
        <v>150</v>
      </c>
      <c r="DW8" s="2" t="s">
        <v>171</v>
      </c>
      <c r="DX8" s="2" t="s">
        <v>227</v>
      </c>
      <c r="DY8" s="2" t="s">
        <v>164</v>
      </c>
      <c r="DZ8" s="2" t="s">
        <v>164</v>
      </c>
      <c r="EA8" s="2" t="s">
        <v>153</v>
      </c>
      <c r="EB8" s="4">
        <v>1</v>
      </c>
      <c r="EC8" s="8">
        <v>129.15</v>
      </c>
      <c r="ED8" s="4"/>
      <c r="EE8" s="8"/>
      <c r="EF8" s="7"/>
      <c r="EG8" s="7"/>
      <c r="EH8" s="2" t="s">
        <v>162</v>
      </c>
      <c r="EI8" s="2" t="s">
        <v>150</v>
      </c>
      <c r="EJ8" s="2" t="s">
        <v>173</v>
      </c>
      <c r="EK8" s="2" t="s">
        <v>228</v>
      </c>
      <c r="EL8" s="2" t="s">
        <v>164</v>
      </c>
      <c r="EM8" s="2" t="s">
        <v>164</v>
      </c>
      <c r="EN8" s="2" t="s">
        <v>153</v>
      </c>
      <c r="EO8" s="4"/>
      <c r="EP8" s="8"/>
      <c r="EQ8" s="4">
        <v>1</v>
      </c>
      <c r="ER8" s="8">
        <v>95.05</v>
      </c>
      <c r="ES8" s="7">
        <v>-1</v>
      </c>
      <c r="ET8" s="7">
        <v>-1</v>
      </c>
      <c r="EU8" s="2" t="s">
        <v>162</v>
      </c>
      <c r="EV8" s="2" t="s">
        <v>150</v>
      </c>
      <c r="EW8" s="2" t="s">
        <v>175</v>
      </c>
      <c r="EX8" s="2" t="s">
        <v>229</v>
      </c>
      <c r="EY8" s="2" t="s">
        <v>164</v>
      </c>
      <c r="EZ8" s="2" t="s">
        <v>164</v>
      </c>
      <c r="FA8" s="2" t="s">
        <v>153</v>
      </c>
      <c r="FB8" s="4"/>
      <c r="FC8" s="8"/>
      <c r="FD8" s="4"/>
      <c r="FE8" s="8"/>
      <c r="FF8" s="7"/>
      <c r="FG8" s="7"/>
      <c r="FH8" s="2" t="s">
        <v>162</v>
      </c>
      <c r="FI8" s="2" t="s">
        <v>150</v>
      </c>
      <c r="FJ8" s="2" t="s">
        <v>177</v>
      </c>
      <c r="FK8" s="2" t="s">
        <v>230</v>
      </c>
      <c r="FL8" s="2" t="s">
        <v>164</v>
      </c>
      <c r="FM8" s="2" t="s">
        <v>164</v>
      </c>
      <c r="FN8" s="2" t="s">
        <v>153</v>
      </c>
      <c r="FO8" s="4"/>
      <c r="FP8" s="8"/>
      <c r="FQ8" s="4">
        <v>1</v>
      </c>
      <c r="FR8" s="8">
        <v>81.34</v>
      </c>
      <c r="FS8" s="7">
        <v>-1</v>
      </c>
      <c r="FT8" s="7">
        <v>-1</v>
      </c>
      <c r="FU8" s="2" t="s">
        <v>162</v>
      </c>
      <c r="FV8" s="2" t="s">
        <v>150</v>
      </c>
      <c r="FW8" s="2" t="s">
        <v>179</v>
      </c>
      <c r="FX8" s="2" t="s">
        <v>231</v>
      </c>
      <c r="FY8" s="2" t="s">
        <v>164</v>
      </c>
      <c r="FZ8" s="2" t="s">
        <v>164</v>
      </c>
      <c r="GA8" s="2" t="s">
        <v>153</v>
      </c>
      <c r="GB8" s="4"/>
      <c r="GC8" s="8"/>
      <c r="GD8" s="4"/>
      <c r="GE8" s="8"/>
      <c r="GF8" s="7"/>
      <c r="GG8" s="7"/>
      <c r="GH8" s="2" t="s">
        <v>162</v>
      </c>
      <c r="GI8" s="2" t="s">
        <v>150</v>
      </c>
      <c r="GJ8" s="2" t="s">
        <v>181</v>
      </c>
      <c r="GK8" s="2" t="s">
        <v>232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162</v>
      </c>
      <c r="GV8" s="2" t="s">
        <v>150</v>
      </c>
      <c r="GW8" s="2" t="s">
        <v>182</v>
      </c>
      <c r="GX8" s="2" t="s">
        <v>233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169</v>
      </c>
      <c r="HJ8" s="2" t="s">
        <v>211</v>
      </c>
      <c r="HK8" s="2" t="s">
        <v>185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186</v>
      </c>
      <c r="HX8" s="2" t="s">
        <v>234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162</v>
      </c>
      <c r="II8" s="2" t="s">
        <v>150</v>
      </c>
      <c r="IJ8" s="2" t="s">
        <v>235</v>
      </c>
      <c r="IK8" s="2" t="s">
        <v>153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188</v>
      </c>
      <c r="IV8" s="2" t="s">
        <v>150</v>
      </c>
      <c r="IW8" s="2" t="s">
        <v>153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162</v>
      </c>
      <c r="JI8" s="2" t="s">
        <v>150</v>
      </c>
      <c r="JJ8" s="2" t="s">
        <v>215</v>
      </c>
      <c r="JK8" s="2" t="s">
        <v>236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153</v>
      </c>
      <c r="JV8" s="2" t="s">
        <v>153</v>
      </c>
      <c r="JW8" s="2" t="s">
        <v>153</v>
      </c>
      <c r="JX8" s="2" t="s">
        <v>153</v>
      </c>
      <c r="JY8" s="2" t="s">
        <v>153</v>
      </c>
      <c r="JZ8" s="2" t="s">
        <v>153</v>
      </c>
      <c r="KA8" s="2" t="s">
        <v>153</v>
      </c>
      <c r="KB8" s="4"/>
      <c r="KC8" s="8"/>
      <c r="KD8" s="4"/>
      <c r="KE8" s="8"/>
      <c r="KF8" s="7"/>
      <c r="KG8" s="7"/>
      <c r="KH8" s="2" t="s">
        <v>188</v>
      </c>
      <c r="KI8" s="2" t="s">
        <v>150</v>
      </c>
      <c r="KJ8" s="2" t="s">
        <v>153</v>
      </c>
      <c r="KK8" s="2" t="s">
        <v>153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153</v>
      </c>
      <c r="KV8" s="2" t="s">
        <v>153</v>
      </c>
      <c r="KW8" s="2" t="s">
        <v>153</v>
      </c>
      <c r="KX8" s="2" t="s">
        <v>153</v>
      </c>
      <c r="KY8" s="2" t="s">
        <v>153</v>
      </c>
      <c r="KZ8" s="2" t="s">
        <v>153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162</v>
      </c>
      <c r="LV8" s="2" t="s">
        <v>150</v>
      </c>
      <c r="LW8" s="2" t="s">
        <v>191</v>
      </c>
      <c r="LX8" s="2" t="s">
        <v>237</v>
      </c>
      <c r="LY8" s="2" t="s">
        <v>164</v>
      </c>
      <c r="LZ8" s="2" t="s">
        <v>164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193</v>
      </c>
      <c r="MV8" s="2" t="s">
        <v>150</v>
      </c>
      <c r="MW8" s="2" t="s">
        <v>194</v>
      </c>
      <c r="MX8" s="2" t="s">
        <v>153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187</v>
      </c>
      <c r="NI8" s="2" t="s">
        <v>150</v>
      </c>
      <c r="NJ8" s="2" t="s">
        <v>153</v>
      </c>
      <c r="NK8" s="2" t="s">
        <v>153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195</v>
      </c>
      <c r="NV8" s="2" t="s">
        <v>150</v>
      </c>
      <c r="NW8" s="2" t="s">
        <v>153</v>
      </c>
      <c r="NX8" s="2" t="s">
        <v>153</v>
      </c>
      <c r="NY8" s="2" t="s">
        <v>164</v>
      </c>
      <c r="NZ8" s="2" t="s">
        <v>164</v>
      </c>
      <c r="OA8" s="2" t="s">
        <v>153</v>
      </c>
      <c r="OB8" s="4"/>
      <c r="OC8" s="8"/>
      <c r="OD8" s="4"/>
      <c r="OE8" s="8"/>
      <c r="OF8" s="7"/>
      <c r="OG8" s="7"/>
      <c r="OH8" s="2" t="s">
        <v>153</v>
      </c>
      <c r="OI8" s="2" t="s">
        <v>153</v>
      </c>
      <c r="OJ8" s="2" t="s">
        <v>153</v>
      </c>
      <c r="OK8" s="2" t="s">
        <v>153</v>
      </c>
      <c r="OL8" s="2" t="s">
        <v>153</v>
      </c>
      <c r="OM8" s="2" t="s">
        <v>153</v>
      </c>
      <c r="ON8" s="2" t="s">
        <v>153</v>
      </c>
      <c r="OO8" s="4"/>
      <c r="OP8" s="8"/>
      <c r="OQ8" s="4"/>
      <c r="OR8" s="8"/>
      <c r="OS8" s="7"/>
      <c r="OT8" s="7"/>
      <c r="OU8" s="2" t="s">
        <v>193</v>
      </c>
      <c r="OV8" s="2" t="s">
        <v>150</v>
      </c>
      <c r="OW8" s="2" t="s">
        <v>219</v>
      </c>
      <c r="OX8" s="2" t="s">
        <v>153</v>
      </c>
      <c r="OY8" s="2" t="s">
        <v>164</v>
      </c>
      <c r="OZ8" s="2" t="s">
        <v>164</v>
      </c>
      <c r="PA8" s="2" t="s">
        <v>153</v>
      </c>
      <c r="PB8" s="4"/>
      <c r="PC8" s="8"/>
      <c r="PD8" s="4"/>
      <c r="PE8" s="8"/>
      <c r="PF8" s="7"/>
      <c r="PG8" s="7"/>
      <c r="PH8" s="2" t="s">
        <v>187</v>
      </c>
      <c r="PI8" s="2" t="s">
        <v>169</v>
      </c>
      <c r="PJ8" s="2" t="s">
        <v>153</v>
      </c>
      <c r="PK8" s="2" t="s">
        <v>153</v>
      </c>
      <c r="PL8" s="2" t="s">
        <v>164</v>
      </c>
      <c r="PM8" s="2" t="s">
        <v>164</v>
      </c>
      <c r="PN8" s="2" t="s">
        <v>153</v>
      </c>
      <c r="PO8" s="4"/>
      <c r="PP8" s="8"/>
      <c r="PQ8" s="4"/>
      <c r="PR8" s="8"/>
      <c r="PS8" s="7"/>
      <c r="PT8" s="7"/>
      <c r="PU8" s="2" t="s">
        <v>188</v>
      </c>
      <c r="PV8" s="2" t="s">
        <v>150</v>
      </c>
      <c r="PW8" s="2" t="s">
        <v>153</v>
      </c>
      <c r="PX8" s="2" t="s">
        <v>153</v>
      </c>
      <c r="PY8" s="2" t="s">
        <v>164</v>
      </c>
      <c r="PZ8" s="2" t="s">
        <v>164</v>
      </c>
      <c r="QA8" s="2" t="s">
        <v>153</v>
      </c>
      <c r="QB8" s="4">
        <v>348</v>
      </c>
      <c r="QC8" s="4"/>
      <c r="QD8" s="4"/>
      <c r="QE8" s="4">
        <v>118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340</v>
      </c>
      <c r="QU8" s="4"/>
      <c r="QV8" s="4"/>
      <c r="QW8" s="4"/>
      <c r="QX8" s="4"/>
      <c r="QY8" s="4"/>
    </row>
    <row r="9">
      <c r="A9" s="2" t="s">
        <v>238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239</v>
      </c>
      <c r="K9" s="2" t="s">
        <v>149</v>
      </c>
      <c r="L9" s="3">
        <v>100.73</v>
      </c>
      <c r="M9" s="3">
        <v>105.77</v>
      </c>
      <c r="N9" s="3">
        <v>199.99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158</v>
      </c>
      <c r="Y9" s="2" t="s">
        <v>200</v>
      </c>
      <c r="Z9" s="4">
        <v>358</v>
      </c>
      <c r="AA9" s="4">
        <f>=ROUNDDOWN(29.8333333333333,0)</f>
      </c>
      <c r="AB9" s="5">
        <v>12</v>
      </c>
      <c r="AC9" s="2" t="s">
        <v>153</v>
      </c>
      <c r="AD9" s="4"/>
      <c r="AE9" s="4"/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15</v>
      </c>
      <c r="AQ9" s="8">
        <v>1580.03</v>
      </c>
      <c r="AR9" s="4">
        <v>5</v>
      </c>
      <c r="AS9" s="8">
        <v>489.45</v>
      </c>
      <c r="AT9" s="7">
        <v>2</v>
      </c>
      <c r="AU9" s="7">
        <v>2.2282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0.1679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15</v>
      </c>
      <c r="BK9" s="8">
        <v>1580.03</v>
      </c>
      <c r="BL9" s="2" t="s">
        <v>240</v>
      </c>
      <c r="BM9" s="7">
        <v>1</v>
      </c>
      <c r="BN9" s="7">
        <v>1</v>
      </c>
      <c r="BO9" s="4">
        <v>11</v>
      </c>
      <c r="BP9" s="8">
        <v>1143.45</v>
      </c>
      <c r="BQ9" s="4">
        <v>1</v>
      </c>
      <c r="BR9" s="8">
        <v>96.82</v>
      </c>
      <c r="BS9" s="7">
        <v>10</v>
      </c>
      <c r="BT9" s="7">
        <v>10.8101</v>
      </c>
      <c r="BU9" s="2" t="s">
        <v>162</v>
      </c>
      <c r="BV9" s="2" t="s">
        <v>150</v>
      </c>
      <c r="BW9" s="2" t="s">
        <v>153</v>
      </c>
      <c r="BX9" s="2" t="s">
        <v>241</v>
      </c>
      <c r="BY9" s="2" t="s">
        <v>164</v>
      </c>
      <c r="BZ9" s="2" t="s">
        <v>164</v>
      </c>
      <c r="CA9" s="2" t="s">
        <v>153</v>
      </c>
      <c r="CB9" s="4">
        <v>1</v>
      </c>
      <c r="CC9" s="8">
        <v>105.91</v>
      </c>
      <c r="CD9" s="4">
        <v>1</v>
      </c>
      <c r="CE9" s="8">
        <v>96.84</v>
      </c>
      <c r="CF9" s="7"/>
      <c r="CG9" s="7">
        <v>0.0937</v>
      </c>
      <c r="CH9" s="2" t="s">
        <v>162</v>
      </c>
      <c r="CI9" s="2" t="s">
        <v>150</v>
      </c>
      <c r="CJ9" s="2" t="s">
        <v>242</v>
      </c>
      <c r="CK9" s="2" t="s">
        <v>243</v>
      </c>
      <c r="CL9" s="2" t="s">
        <v>164</v>
      </c>
      <c r="CM9" s="2" t="s">
        <v>164</v>
      </c>
      <c r="CN9" s="2" t="s">
        <v>153</v>
      </c>
      <c r="CO9" s="4">
        <v>1</v>
      </c>
      <c r="CP9" s="8">
        <v>105.61</v>
      </c>
      <c r="CQ9" s="4">
        <v>2</v>
      </c>
      <c r="CR9" s="8">
        <v>193.18</v>
      </c>
      <c r="CS9" s="7">
        <v>-0.5</v>
      </c>
      <c r="CT9" s="7">
        <v>-0.4533</v>
      </c>
      <c r="CU9" s="2" t="s">
        <v>162</v>
      </c>
      <c r="CV9" s="2" t="s">
        <v>150</v>
      </c>
      <c r="CW9" s="2" t="s">
        <v>167</v>
      </c>
      <c r="CX9" s="2" t="s">
        <v>244</v>
      </c>
      <c r="CY9" s="2" t="s">
        <v>164</v>
      </c>
      <c r="CZ9" s="2" t="s">
        <v>164</v>
      </c>
      <c r="DA9" s="2" t="s">
        <v>153</v>
      </c>
      <c r="DB9" s="4"/>
      <c r="DC9" s="8"/>
      <c r="DD9" s="4"/>
      <c r="DE9" s="8"/>
      <c r="DF9" s="7"/>
      <c r="DG9" s="7"/>
      <c r="DH9" s="2" t="s">
        <v>162</v>
      </c>
      <c r="DI9" s="2" t="s">
        <v>169</v>
      </c>
      <c r="DJ9" s="2" t="s">
        <v>166</v>
      </c>
      <c r="DK9" s="2" t="s">
        <v>245</v>
      </c>
      <c r="DL9" s="2" t="s">
        <v>164</v>
      </c>
      <c r="DM9" s="2" t="s">
        <v>164</v>
      </c>
      <c r="DN9" s="2" t="s">
        <v>153</v>
      </c>
      <c r="DO9" s="4"/>
      <c r="DP9" s="8"/>
      <c r="DQ9" s="4">
        <v>1</v>
      </c>
      <c r="DR9" s="8">
        <v>102.61</v>
      </c>
      <c r="DS9" s="7">
        <v>-1</v>
      </c>
      <c r="DT9" s="7">
        <v>-1</v>
      </c>
      <c r="DU9" s="2" t="s">
        <v>162</v>
      </c>
      <c r="DV9" s="2" t="s">
        <v>150</v>
      </c>
      <c r="DW9" s="2" t="s">
        <v>171</v>
      </c>
      <c r="DX9" s="2" t="s">
        <v>246</v>
      </c>
      <c r="DY9" s="2" t="s">
        <v>164</v>
      </c>
      <c r="DZ9" s="2" t="s">
        <v>164</v>
      </c>
      <c r="EA9" s="2" t="s">
        <v>153</v>
      </c>
      <c r="EB9" s="4"/>
      <c r="EC9" s="8"/>
      <c r="ED9" s="4"/>
      <c r="EE9" s="8"/>
      <c r="EF9" s="7"/>
      <c r="EG9" s="7"/>
      <c r="EH9" s="2" t="s">
        <v>162</v>
      </c>
      <c r="EI9" s="2" t="s">
        <v>150</v>
      </c>
      <c r="EJ9" s="2" t="s">
        <v>173</v>
      </c>
      <c r="EK9" s="2" t="s">
        <v>247</v>
      </c>
      <c r="EL9" s="2" t="s">
        <v>164</v>
      </c>
      <c r="EM9" s="2" t="s">
        <v>164</v>
      </c>
      <c r="EN9" s="2" t="s">
        <v>153</v>
      </c>
      <c r="EO9" s="4"/>
      <c r="EP9" s="8"/>
      <c r="EQ9" s="4"/>
      <c r="ER9" s="8"/>
      <c r="ES9" s="7"/>
      <c r="ET9" s="7"/>
      <c r="EU9" s="2" t="s">
        <v>162</v>
      </c>
      <c r="EV9" s="2" t="s">
        <v>150</v>
      </c>
      <c r="EW9" s="2" t="s">
        <v>175</v>
      </c>
      <c r="EX9" s="2" t="s">
        <v>248</v>
      </c>
      <c r="EY9" s="2" t="s">
        <v>164</v>
      </c>
      <c r="EZ9" s="2" t="s">
        <v>164</v>
      </c>
      <c r="FA9" s="2" t="s">
        <v>153</v>
      </c>
      <c r="FB9" s="4"/>
      <c r="FC9" s="8"/>
      <c r="FD9" s="4"/>
      <c r="FE9" s="8"/>
      <c r="FF9" s="7"/>
      <c r="FG9" s="7"/>
      <c r="FH9" s="2" t="s">
        <v>162</v>
      </c>
      <c r="FI9" s="2" t="s">
        <v>150</v>
      </c>
      <c r="FJ9" s="2" t="s">
        <v>177</v>
      </c>
      <c r="FK9" s="2" t="s">
        <v>249</v>
      </c>
      <c r="FL9" s="2" t="s">
        <v>164</v>
      </c>
      <c r="FM9" s="2" t="s">
        <v>164</v>
      </c>
      <c r="FN9" s="2" t="s">
        <v>153</v>
      </c>
      <c r="FO9" s="4">
        <v>2</v>
      </c>
      <c r="FP9" s="8">
        <v>225.06</v>
      </c>
      <c r="FQ9" s="4"/>
      <c r="FR9" s="8"/>
      <c r="FS9" s="7"/>
      <c r="FT9" s="7"/>
      <c r="FU9" s="2" t="s">
        <v>162</v>
      </c>
      <c r="FV9" s="2" t="s">
        <v>150</v>
      </c>
      <c r="FW9" s="2" t="s">
        <v>179</v>
      </c>
      <c r="FX9" s="2" t="s">
        <v>250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162</v>
      </c>
      <c r="GI9" s="2" t="s">
        <v>150</v>
      </c>
      <c r="GJ9" s="2" t="s">
        <v>181</v>
      </c>
      <c r="GK9" s="2" t="s">
        <v>251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162</v>
      </c>
      <c r="GV9" s="2" t="s">
        <v>150</v>
      </c>
      <c r="GW9" s="2" t="s">
        <v>182</v>
      </c>
      <c r="GX9" s="2" t="s">
        <v>252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169</v>
      </c>
      <c r="HJ9" s="2" t="s">
        <v>184</v>
      </c>
      <c r="HK9" s="2" t="s">
        <v>253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186</v>
      </c>
      <c r="HX9" s="2" t="s">
        <v>153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254</v>
      </c>
      <c r="IK9" s="2" t="s">
        <v>153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188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162</v>
      </c>
      <c r="JI9" s="2" t="s">
        <v>150</v>
      </c>
      <c r="JJ9" s="2" t="s">
        <v>189</v>
      </c>
      <c r="JK9" s="2" t="s">
        <v>255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153</v>
      </c>
      <c r="JV9" s="2" t="s">
        <v>153</v>
      </c>
      <c r="JW9" s="2" t="s">
        <v>153</v>
      </c>
      <c r="JX9" s="2" t="s">
        <v>153</v>
      </c>
      <c r="JY9" s="2" t="s">
        <v>153</v>
      </c>
      <c r="JZ9" s="2" t="s">
        <v>153</v>
      </c>
      <c r="KA9" s="2" t="s">
        <v>153</v>
      </c>
      <c r="KB9" s="4"/>
      <c r="KC9" s="8"/>
      <c r="KD9" s="4"/>
      <c r="KE9" s="8"/>
      <c r="KF9" s="7"/>
      <c r="KG9" s="7"/>
      <c r="KH9" s="2" t="s">
        <v>188</v>
      </c>
      <c r="KI9" s="2" t="s">
        <v>150</v>
      </c>
      <c r="KJ9" s="2" t="s">
        <v>153</v>
      </c>
      <c r="KK9" s="2" t="s">
        <v>153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153</v>
      </c>
      <c r="KV9" s="2" t="s">
        <v>153</v>
      </c>
      <c r="KW9" s="2" t="s">
        <v>153</v>
      </c>
      <c r="KX9" s="2" t="s">
        <v>153</v>
      </c>
      <c r="KY9" s="2" t="s">
        <v>153</v>
      </c>
      <c r="KZ9" s="2" t="s">
        <v>153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162</v>
      </c>
      <c r="LV9" s="2" t="s">
        <v>150</v>
      </c>
      <c r="LW9" s="2" t="s">
        <v>191</v>
      </c>
      <c r="LX9" s="2" t="s">
        <v>256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193</v>
      </c>
      <c r="MV9" s="2" t="s">
        <v>150</v>
      </c>
      <c r="MW9" s="2" t="s">
        <v>194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187</v>
      </c>
      <c r="NI9" s="2" t="s">
        <v>150</v>
      </c>
      <c r="NJ9" s="2" t="s">
        <v>153</v>
      </c>
      <c r="NK9" s="2" t="s">
        <v>153</v>
      </c>
      <c r="NL9" s="2" t="s">
        <v>164</v>
      </c>
      <c r="NM9" s="2" t="s">
        <v>164</v>
      </c>
      <c r="NN9" s="2" t="s">
        <v>153</v>
      </c>
      <c r="NO9" s="4"/>
      <c r="NP9" s="8"/>
      <c r="NQ9" s="4"/>
      <c r="NR9" s="8"/>
      <c r="NS9" s="7"/>
      <c r="NT9" s="7"/>
      <c r="NU9" s="2" t="s">
        <v>195</v>
      </c>
      <c r="NV9" s="2" t="s">
        <v>150</v>
      </c>
      <c r="NW9" s="2" t="s">
        <v>153</v>
      </c>
      <c r="NX9" s="2" t="s">
        <v>153</v>
      </c>
      <c r="NY9" s="2" t="s">
        <v>164</v>
      </c>
      <c r="NZ9" s="2" t="s">
        <v>164</v>
      </c>
      <c r="OA9" s="2" t="s">
        <v>153</v>
      </c>
      <c r="OB9" s="4"/>
      <c r="OC9" s="8"/>
      <c r="OD9" s="4"/>
      <c r="OE9" s="8"/>
      <c r="OF9" s="7"/>
      <c r="OG9" s="7"/>
      <c r="OH9" s="2" t="s">
        <v>153</v>
      </c>
      <c r="OI9" s="2" t="s">
        <v>153</v>
      </c>
      <c r="OJ9" s="2" t="s">
        <v>153</v>
      </c>
      <c r="OK9" s="2" t="s">
        <v>153</v>
      </c>
      <c r="OL9" s="2" t="s">
        <v>153</v>
      </c>
      <c r="OM9" s="2" t="s">
        <v>153</v>
      </c>
      <c r="ON9" s="2" t="s">
        <v>153</v>
      </c>
      <c r="OO9" s="4"/>
      <c r="OP9" s="8"/>
      <c r="OQ9" s="4"/>
      <c r="OR9" s="8"/>
      <c r="OS9" s="7"/>
      <c r="OT9" s="7"/>
      <c r="OU9" s="2" t="s">
        <v>193</v>
      </c>
      <c r="OV9" s="2" t="s">
        <v>150</v>
      </c>
      <c r="OW9" s="2" t="s">
        <v>219</v>
      </c>
      <c r="OX9" s="2" t="s">
        <v>153</v>
      </c>
      <c r="OY9" s="2" t="s">
        <v>164</v>
      </c>
      <c r="OZ9" s="2" t="s">
        <v>164</v>
      </c>
      <c r="PA9" s="2" t="s">
        <v>153</v>
      </c>
      <c r="PB9" s="4"/>
      <c r="PC9" s="8"/>
      <c r="PD9" s="4"/>
      <c r="PE9" s="8"/>
      <c r="PF9" s="7"/>
      <c r="PG9" s="7"/>
      <c r="PH9" s="2" t="s">
        <v>187</v>
      </c>
      <c r="PI9" s="2" t="s">
        <v>169</v>
      </c>
      <c r="PJ9" s="2" t="s">
        <v>153</v>
      </c>
      <c r="PK9" s="2" t="s">
        <v>153</v>
      </c>
      <c r="PL9" s="2" t="s">
        <v>164</v>
      </c>
      <c r="PM9" s="2" t="s">
        <v>164</v>
      </c>
      <c r="PN9" s="2" t="s">
        <v>153</v>
      </c>
      <c r="PO9" s="4"/>
      <c r="PP9" s="8"/>
      <c r="PQ9" s="4"/>
      <c r="PR9" s="8"/>
      <c r="PS9" s="7"/>
      <c r="PT9" s="7"/>
      <c r="PU9" s="2" t="s">
        <v>188</v>
      </c>
      <c r="PV9" s="2" t="s">
        <v>150</v>
      </c>
      <c r="PW9" s="2" t="s">
        <v>153</v>
      </c>
      <c r="PX9" s="2" t="s">
        <v>153</v>
      </c>
      <c r="PY9" s="2" t="s">
        <v>164</v>
      </c>
      <c r="PZ9" s="2" t="s">
        <v>164</v>
      </c>
      <c r="QA9" s="2" t="s">
        <v>153</v>
      </c>
      <c r="QB9" s="4">
        <v>195</v>
      </c>
      <c r="QC9" s="4">
        <v>36</v>
      </c>
      <c r="QD9" s="4"/>
      <c r="QE9" s="4">
        <v>127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</row>
    <row r="10">
      <c r="A10" s="2" t="s">
        <v>257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258</v>
      </c>
      <c r="G10" s="2" t="s">
        <v>258</v>
      </c>
      <c r="H10" s="2" t="s">
        <v>258</v>
      </c>
      <c r="I10" s="2" t="s">
        <v>259</v>
      </c>
      <c r="J10" s="2" t="s">
        <v>260</v>
      </c>
      <c r="K10" s="2" t="s">
        <v>261</v>
      </c>
      <c r="L10" s="3">
        <v>72.79</v>
      </c>
      <c r="M10" s="3">
        <v>76.43</v>
      </c>
      <c r="N10" s="3">
        <v>154.99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262</v>
      </c>
      <c r="T10" s="2" t="s">
        <v>263</v>
      </c>
      <c r="U10" s="2" t="s">
        <v>153</v>
      </c>
      <c r="V10" s="2" t="s">
        <v>264</v>
      </c>
      <c r="W10" s="2" t="s">
        <v>157</v>
      </c>
      <c r="X10" s="2" t="s">
        <v>153</v>
      </c>
      <c r="Y10" s="2" t="s">
        <v>159</v>
      </c>
      <c r="Z10" s="4">
        <v>553</v>
      </c>
      <c r="AA10" s="4">
        <f>=ROUNDDOWN(36.8666666666667,0)</f>
      </c>
      <c r="AB10" s="5">
        <v>15</v>
      </c>
      <c r="AC10" s="2" t="s">
        <v>153</v>
      </c>
      <c r="AD10" s="4"/>
      <c r="AE10" s="4"/>
      <c r="AF10" s="6">
        <v>80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10</v>
      </c>
      <c r="AQ10" s="8">
        <v>759.84</v>
      </c>
      <c r="AR10" s="4">
        <v>6</v>
      </c>
      <c r="AS10" s="8">
        <v>477.46</v>
      </c>
      <c r="AT10" s="7">
        <v>0.6667</v>
      </c>
      <c r="AU10" s="7">
        <v>0.5914</v>
      </c>
      <c r="AV10" s="4">
        <v>92</v>
      </c>
      <c r="AW10" s="8">
        <v>8924.1</v>
      </c>
      <c r="AX10" s="4">
        <v>64</v>
      </c>
      <c r="AY10" s="8">
        <v>6361.8</v>
      </c>
      <c r="AZ10" s="7">
        <v>0.4375</v>
      </c>
      <c r="BA10" s="7">
        <v>0.4028</v>
      </c>
      <c r="BB10" s="7">
        <v>0.0851</v>
      </c>
      <c r="BC10" s="4">
        <v>92</v>
      </c>
      <c r="BD10" s="8">
        <v>8924.1</v>
      </c>
      <c r="BE10" s="4">
        <v>64</v>
      </c>
      <c r="BF10" s="8">
        <v>6361.8</v>
      </c>
      <c r="BG10" s="7">
        <v>0.4375</v>
      </c>
      <c r="BH10" s="7">
        <v>0.4028</v>
      </c>
      <c r="BI10" s="7">
        <v>1</v>
      </c>
      <c r="BJ10" s="4">
        <v>10</v>
      </c>
      <c r="BK10" s="8">
        <v>759.84</v>
      </c>
      <c r="BL10" s="2" t="s">
        <v>265</v>
      </c>
      <c r="BM10" s="7">
        <v>1</v>
      </c>
      <c r="BN10" s="7">
        <v>1</v>
      </c>
      <c r="BO10" s="4">
        <v>3</v>
      </c>
      <c r="BP10" s="8">
        <v>233.82</v>
      </c>
      <c r="BQ10" s="4"/>
      <c r="BR10" s="8"/>
      <c r="BS10" s="7"/>
      <c r="BT10" s="7"/>
      <c r="BU10" s="2" t="s">
        <v>162</v>
      </c>
      <c r="BV10" s="2" t="s">
        <v>150</v>
      </c>
      <c r="BW10" s="2" t="s">
        <v>153</v>
      </c>
      <c r="BX10" s="2" t="s">
        <v>163</v>
      </c>
      <c r="BY10" s="2" t="s">
        <v>164</v>
      </c>
      <c r="BZ10" s="2" t="s">
        <v>164</v>
      </c>
      <c r="CA10" s="2" t="s">
        <v>153</v>
      </c>
      <c r="CB10" s="4"/>
      <c r="CC10" s="8"/>
      <c r="CD10" s="4"/>
      <c r="CE10" s="8"/>
      <c r="CF10" s="7"/>
      <c r="CG10" s="7"/>
      <c r="CH10" s="2" t="s">
        <v>162</v>
      </c>
      <c r="CI10" s="2" t="s">
        <v>150</v>
      </c>
      <c r="CJ10" s="2" t="s">
        <v>165</v>
      </c>
      <c r="CK10" s="2" t="s">
        <v>266</v>
      </c>
      <c r="CL10" s="2" t="s">
        <v>164</v>
      </c>
      <c r="CM10" s="2" t="s">
        <v>164</v>
      </c>
      <c r="CN10" s="2" t="s">
        <v>153</v>
      </c>
      <c r="CO10" s="4">
        <v>3</v>
      </c>
      <c r="CP10" s="8">
        <v>206.1</v>
      </c>
      <c r="CQ10" s="4"/>
      <c r="CR10" s="8"/>
      <c r="CS10" s="7"/>
      <c r="CT10" s="7"/>
      <c r="CU10" s="2" t="s">
        <v>162</v>
      </c>
      <c r="CV10" s="2" t="s">
        <v>150</v>
      </c>
      <c r="CW10" s="2" t="s">
        <v>167</v>
      </c>
      <c r="CX10" s="2" t="s">
        <v>267</v>
      </c>
      <c r="CY10" s="2" t="s">
        <v>164</v>
      </c>
      <c r="CZ10" s="2" t="s">
        <v>164</v>
      </c>
      <c r="DA10" s="2" t="s">
        <v>153</v>
      </c>
      <c r="DB10" s="4">
        <v>2</v>
      </c>
      <c r="DC10" s="8">
        <v>145.58</v>
      </c>
      <c r="DD10" s="4">
        <v>3</v>
      </c>
      <c r="DE10" s="8">
        <v>218.37</v>
      </c>
      <c r="DF10" s="7">
        <v>-0.3333</v>
      </c>
      <c r="DG10" s="7">
        <v>-0.3333</v>
      </c>
      <c r="DH10" s="2" t="s">
        <v>162</v>
      </c>
      <c r="DI10" s="2" t="s">
        <v>150</v>
      </c>
      <c r="DJ10" s="2" t="s">
        <v>166</v>
      </c>
      <c r="DK10" s="2" t="s">
        <v>268</v>
      </c>
      <c r="DL10" s="2" t="s">
        <v>269</v>
      </c>
      <c r="DM10" s="2" t="s">
        <v>164</v>
      </c>
      <c r="DN10" s="2" t="s">
        <v>153</v>
      </c>
      <c r="DO10" s="4"/>
      <c r="DP10" s="8"/>
      <c r="DQ10" s="4">
        <v>1</v>
      </c>
      <c r="DR10" s="8">
        <v>84.75</v>
      </c>
      <c r="DS10" s="7">
        <v>-1</v>
      </c>
      <c r="DT10" s="7">
        <v>-1</v>
      </c>
      <c r="DU10" s="2" t="s">
        <v>162</v>
      </c>
      <c r="DV10" s="2" t="s">
        <v>150</v>
      </c>
      <c r="DW10" s="2" t="s">
        <v>173</v>
      </c>
      <c r="DX10" s="2" t="s">
        <v>168</v>
      </c>
      <c r="DY10" s="2" t="s">
        <v>164</v>
      </c>
      <c r="DZ10" s="2" t="s">
        <v>164</v>
      </c>
      <c r="EA10" s="2" t="s">
        <v>153</v>
      </c>
      <c r="EB10" s="4"/>
      <c r="EC10" s="8"/>
      <c r="ED10" s="4"/>
      <c r="EE10" s="8"/>
      <c r="EF10" s="7"/>
      <c r="EG10" s="7"/>
      <c r="EH10" s="2" t="s">
        <v>162</v>
      </c>
      <c r="EI10" s="2" t="s">
        <v>150</v>
      </c>
      <c r="EJ10" s="2" t="s">
        <v>270</v>
      </c>
      <c r="EK10" s="2" t="s">
        <v>271</v>
      </c>
      <c r="EL10" s="2" t="s">
        <v>164</v>
      </c>
      <c r="EM10" s="2" t="s">
        <v>164</v>
      </c>
      <c r="EN10" s="2" t="s">
        <v>153</v>
      </c>
      <c r="EO10" s="4"/>
      <c r="EP10" s="8"/>
      <c r="EQ10" s="4"/>
      <c r="ER10" s="8"/>
      <c r="ES10" s="7"/>
      <c r="ET10" s="7"/>
      <c r="EU10" s="2" t="s">
        <v>162</v>
      </c>
      <c r="EV10" s="2" t="s">
        <v>150</v>
      </c>
      <c r="EW10" s="2" t="s">
        <v>175</v>
      </c>
      <c r="EX10" s="2" t="s">
        <v>247</v>
      </c>
      <c r="EY10" s="2" t="s">
        <v>164</v>
      </c>
      <c r="EZ10" s="2" t="s">
        <v>164</v>
      </c>
      <c r="FA10" s="2" t="s">
        <v>153</v>
      </c>
      <c r="FB10" s="4">
        <v>2</v>
      </c>
      <c r="FC10" s="8">
        <v>174.34</v>
      </c>
      <c r="FD10" s="4">
        <v>2</v>
      </c>
      <c r="FE10" s="8">
        <v>174.34</v>
      </c>
      <c r="FF10" s="7"/>
      <c r="FG10" s="7"/>
      <c r="FH10" s="2" t="s">
        <v>162</v>
      </c>
      <c r="FI10" s="2" t="s">
        <v>150</v>
      </c>
      <c r="FJ10" s="2" t="s">
        <v>272</v>
      </c>
      <c r="FK10" s="2" t="s">
        <v>273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162</v>
      </c>
      <c r="FV10" s="2" t="s">
        <v>150</v>
      </c>
      <c r="FW10" s="2" t="s">
        <v>179</v>
      </c>
      <c r="FX10" s="2" t="s">
        <v>180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162</v>
      </c>
      <c r="GI10" s="2" t="s">
        <v>150</v>
      </c>
      <c r="GJ10" s="2" t="s">
        <v>181</v>
      </c>
      <c r="GK10" s="2" t="s">
        <v>274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193</v>
      </c>
      <c r="GV10" s="2" t="s">
        <v>150</v>
      </c>
      <c r="GW10" s="2" t="s">
        <v>275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162</v>
      </c>
      <c r="HI10" s="2" t="s">
        <v>169</v>
      </c>
      <c r="HJ10" s="2" t="s">
        <v>276</v>
      </c>
      <c r="HK10" s="2" t="s">
        <v>277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162</v>
      </c>
      <c r="HV10" s="2" t="s">
        <v>150</v>
      </c>
      <c r="HW10" s="2" t="s">
        <v>278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162</v>
      </c>
      <c r="II10" s="2" t="s">
        <v>150</v>
      </c>
      <c r="IJ10" s="2" t="s">
        <v>153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188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162</v>
      </c>
      <c r="JI10" s="2" t="s">
        <v>150</v>
      </c>
      <c r="JJ10" s="2" t="s">
        <v>189</v>
      </c>
      <c r="JK10" s="2" t="s">
        <v>279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153</v>
      </c>
      <c r="JV10" s="2" t="s">
        <v>153</v>
      </c>
      <c r="JW10" s="2" t="s">
        <v>153</v>
      </c>
      <c r="JX10" s="2" t="s">
        <v>153</v>
      </c>
      <c r="JY10" s="2" t="s">
        <v>153</v>
      </c>
      <c r="JZ10" s="2" t="s">
        <v>153</v>
      </c>
      <c r="KA10" s="2" t="s">
        <v>153</v>
      </c>
      <c r="KB10" s="4"/>
      <c r="KC10" s="8"/>
      <c r="KD10" s="4"/>
      <c r="KE10" s="8"/>
      <c r="KF10" s="7"/>
      <c r="KG10" s="7"/>
      <c r="KH10" s="2" t="s">
        <v>188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153</v>
      </c>
      <c r="KV10" s="2" t="s">
        <v>153</v>
      </c>
      <c r="KW10" s="2" t="s">
        <v>153</v>
      </c>
      <c r="KX10" s="2" t="s">
        <v>153</v>
      </c>
      <c r="KY10" s="2" t="s">
        <v>153</v>
      </c>
      <c r="KZ10" s="2" t="s">
        <v>153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162</v>
      </c>
      <c r="LV10" s="2" t="s">
        <v>150</v>
      </c>
      <c r="LW10" s="2" t="s">
        <v>191</v>
      </c>
      <c r="LX10" s="2" t="s">
        <v>280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162</v>
      </c>
      <c r="MV10" s="2" t="s">
        <v>150</v>
      </c>
      <c r="MW10" s="2" t="s">
        <v>281</v>
      </c>
      <c r="MX10" s="2" t="s">
        <v>153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187</v>
      </c>
      <c r="NI10" s="2" t="s">
        <v>150</v>
      </c>
      <c r="NJ10" s="2" t="s">
        <v>153</v>
      </c>
      <c r="NK10" s="2" t="s">
        <v>153</v>
      </c>
      <c r="NL10" s="2" t="s">
        <v>164</v>
      </c>
      <c r="NM10" s="2" t="s">
        <v>164</v>
      </c>
      <c r="NN10" s="2" t="s">
        <v>153</v>
      </c>
      <c r="NO10" s="4"/>
      <c r="NP10" s="8"/>
      <c r="NQ10" s="4"/>
      <c r="NR10" s="8"/>
      <c r="NS10" s="7"/>
      <c r="NT10" s="7"/>
      <c r="NU10" s="2" t="s">
        <v>195</v>
      </c>
      <c r="NV10" s="2" t="s">
        <v>150</v>
      </c>
      <c r="NW10" s="2" t="s">
        <v>153</v>
      </c>
      <c r="NX10" s="2" t="s">
        <v>153</v>
      </c>
      <c r="NY10" s="2" t="s">
        <v>164</v>
      </c>
      <c r="NZ10" s="2" t="s">
        <v>164</v>
      </c>
      <c r="OA10" s="2" t="s">
        <v>153</v>
      </c>
      <c r="OB10" s="4"/>
      <c r="OC10" s="8"/>
      <c r="OD10" s="4"/>
      <c r="OE10" s="8"/>
      <c r="OF10" s="7"/>
      <c r="OG10" s="7"/>
      <c r="OH10" s="2" t="s">
        <v>153</v>
      </c>
      <c r="OI10" s="2" t="s">
        <v>153</v>
      </c>
      <c r="OJ10" s="2" t="s">
        <v>153</v>
      </c>
      <c r="OK10" s="2" t="s">
        <v>153</v>
      </c>
      <c r="OL10" s="2" t="s">
        <v>153</v>
      </c>
      <c r="OM10" s="2" t="s">
        <v>153</v>
      </c>
      <c r="ON10" s="2" t="s">
        <v>153</v>
      </c>
      <c r="OO10" s="4"/>
      <c r="OP10" s="8"/>
      <c r="OQ10" s="4"/>
      <c r="OR10" s="8"/>
      <c r="OS10" s="7"/>
      <c r="OT10" s="7"/>
      <c r="OU10" s="2" t="s">
        <v>193</v>
      </c>
      <c r="OV10" s="2" t="s">
        <v>150</v>
      </c>
      <c r="OW10" s="2" t="s">
        <v>219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8"/>
      <c r="PD10" s="4"/>
      <c r="PE10" s="8"/>
      <c r="PF10" s="7"/>
      <c r="PG10" s="7"/>
      <c r="PH10" s="2" t="s">
        <v>187</v>
      </c>
      <c r="PI10" s="2" t="s">
        <v>169</v>
      </c>
      <c r="PJ10" s="2" t="s">
        <v>153</v>
      </c>
      <c r="PK10" s="2" t="s">
        <v>153</v>
      </c>
      <c r="PL10" s="2" t="s">
        <v>164</v>
      </c>
      <c r="PM10" s="2" t="s">
        <v>164</v>
      </c>
      <c r="PN10" s="2" t="s">
        <v>153</v>
      </c>
      <c r="PO10" s="4"/>
      <c r="PP10" s="8"/>
      <c r="PQ10" s="4"/>
      <c r="PR10" s="8"/>
      <c r="PS10" s="7"/>
      <c r="PT10" s="7"/>
      <c r="PU10" s="2" t="s">
        <v>188</v>
      </c>
      <c r="PV10" s="2" t="s">
        <v>150</v>
      </c>
      <c r="PW10" s="2" t="s">
        <v>153</v>
      </c>
      <c r="PX10" s="2" t="s">
        <v>153</v>
      </c>
      <c r="PY10" s="2" t="s">
        <v>164</v>
      </c>
      <c r="PZ10" s="2" t="s">
        <v>164</v>
      </c>
      <c r="QA10" s="2" t="s">
        <v>153</v>
      </c>
      <c r="QB10" s="4">
        <v>553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</row>
    <row r="11">
      <c r="A11" s="2" t="s">
        <v>282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258</v>
      </c>
      <c r="G11" s="2" t="s">
        <v>258</v>
      </c>
      <c r="H11" s="2" t="s">
        <v>258</v>
      </c>
      <c r="I11" s="2" t="s">
        <v>259</v>
      </c>
      <c r="J11" s="2" t="s">
        <v>148</v>
      </c>
      <c r="K11" s="2" t="s">
        <v>261</v>
      </c>
      <c r="L11" s="3">
        <v>83.19</v>
      </c>
      <c r="M11" s="3">
        <v>87.35</v>
      </c>
      <c r="N11" s="3">
        <v>179.99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262</v>
      </c>
      <c r="T11" s="2" t="s">
        <v>263</v>
      </c>
      <c r="U11" s="2" t="s">
        <v>153</v>
      </c>
      <c r="V11" s="2" t="s">
        <v>264</v>
      </c>
      <c r="W11" s="2" t="s">
        <v>157</v>
      </c>
      <c r="X11" s="2" t="s">
        <v>153</v>
      </c>
      <c r="Y11" s="2" t="s">
        <v>159</v>
      </c>
      <c r="Z11" s="4">
        <v>534</v>
      </c>
      <c r="AA11" s="4">
        <f>=ROUNDDOWN(41.0769230769231,0)</f>
      </c>
      <c r="AB11" s="5">
        <v>13</v>
      </c>
      <c r="AC11" s="2" t="s">
        <v>153</v>
      </c>
      <c r="AD11" s="4"/>
      <c r="AE11" s="4"/>
      <c r="AF11" s="6">
        <v>80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8</v>
      </c>
      <c r="AQ11" s="8">
        <v>724.96</v>
      </c>
      <c r="AR11" s="4">
        <v>7</v>
      </c>
      <c r="AS11" s="8">
        <v>600.18</v>
      </c>
      <c r="AT11" s="7">
        <v>0.1429</v>
      </c>
      <c r="AU11" s="7">
        <v>0.2079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0.0812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8</v>
      </c>
      <c r="BK11" s="8">
        <v>724.96</v>
      </c>
      <c r="BL11" s="2" t="s">
        <v>283</v>
      </c>
      <c r="BM11" s="7">
        <v>1</v>
      </c>
      <c r="BN11" s="7">
        <v>1</v>
      </c>
      <c r="BO11" s="4">
        <v>5</v>
      </c>
      <c r="BP11" s="8">
        <v>449.65</v>
      </c>
      <c r="BQ11" s="4">
        <v>3</v>
      </c>
      <c r="BR11" s="8">
        <v>269.79</v>
      </c>
      <c r="BS11" s="7">
        <v>0.6667</v>
      </c>
      <c r="BT11" s="7">
        <v>0.6667</v>
      </c>
      <c r="BU11" s="2" t="s">
        <v>162</v>
      </c>
      <c r="BV11" s="2" t="s">
        <v>150</v>
      </c>
      <c r="BW11" s="2" t="s">
        <v>153</v>
      </c>
      <c r="BX11" s="2" t="s">
        <v>163</v>
      </c>
      <c r="BY11" s="2" t="s">
        <v>164</v>
      </c>
      <c r="BZ11" s="2" t="s">
        <v>164</v>
      </c>
      <c r="CA11" s="2" t="s">
        <v>153</v>
      </c>
      <c r="CB11" s="4">
        <v>1</v>
      </c>
      <c r="CC11" s="8">
        <v>92.28</v>
      </c>
      <c r="CD11" s="4"/>
      <c r="CE11" s="8"/>
      <c r="CF11" s="7"/>
      <c r="CG11" s="7"/>
      <c r="CH11" s="2" t="s">
        <v>162</v>
      </c>
      <c r="CI11" s="2" t="s">
        <v>150</v>
      </c>
      <c r="CJ11" s="2" t="s">
        <v>165</v>
      </c>
      <c r="CK11" s="2" t="s">
        <v>284</v>
      </c>
      <c r="CL11" s="2" t="s">
        <v>164</v>
      </c>
      <c r="CM11" s="2" t="s">
        <v>164</v>
      </c>
      <c r="CN11" s="2" t="s">
        <v>153</v>
      </c>
      <c r="CO11" s="4">
        <v>1</v>
      </c>
      <c r="CP11" s="8">
        <v>85.24</v>
      </c>
      <c r="CQ11" s="4">
        <v>3</v>
      </c>
      <c r="CR11" s="8">
        <v>247.2</v>
      </c>
      <c r="CS11" s="7">
        <v>-0.6667</v>
      </c>
      <c r="CT11" s="7">
        <v>-0.6552</v>
      </c>
      <c r="CU11" s="2" t="s">
        <v>162</v>
      </c>
      <c r="CV11" s="2" t="s">
        <v>150</v>
      </c>
      <c r="CW11" s="2" t="s">
        <v>167</v>
      </c>
      <c r="CX11" s="2" t="s">
        <v>285</v>
      </c>
      <c r="CY11" s="2" t="s">
        <v>164</v>
      </c>
      <c r="CZ11" s="2" t="s">
        <v>164</v>
      </c>
      <c r="DA11" s="2" t="s">
        <v>153</v>
      </c>
      <c r="DB11" s="4"/>
      <c r="DC11" s="8"/>
      <c r="DD11" s="4">
        <v>1</v>
      </c>
      <c r="DE11" s="8">
        <v>83.19</v>
      </c>
      <c r="DF11" s="7">
        <v>-1</v>
      </c>
      <c r="DG11" s="7">
        <v>-1</v>
      </c>
      <c r="DH11" s="2" t="s">
        <v>162</v>
      </c>
      <c r="DI11" s="2" t="s">
        <v>150</v>
      </c>
      <c r="DJ11" s="2" t="s">
        <v>166</v>
      </c>
      <c r="DK11" s="2" t="s">
        <v>286</v>
      </c>
      <c r="DL11" s="2" t="s">
        <v>269</v>
      </c>
      <c r="DM11" s="2" t="s">
        <v>164</v>
      </c>
      <c r="DN11" s="2" t="s">
        <v>153</v>
      </c>
      <c r="DO11" s="4">
        <v>1</v>
      </c>
      <c r="DP11" s="8">
        <v>97.79</v>
      </c>
      <c r="DQ11" s="4"/>
      <c r="DR11" s="8"/>
      <c r="DS11" s="7"/>
      <c r="DT11" s="7"/>
      <c r="DU11" s="2" t="s">
        <v>162</v>
      </c>
      <c r="DV11" s="2" t="s">
        <v>150</v>
      </c>
      <c r="DW11" s="2" t="s">
        <v>173</v>
      </c>
      <c r="DX11" s="2" t="s">
        <v>244</v>
      </c>
      <c r="DY11" s="2" t="s">
        <v>164</v>
      </c>
      <c r="DZ11" s="2" t="s">
        <v>164</v>
      </c>
      <c r="EA11" s="2" t="s">
        <v>153</v>
      </c>
      <c r="EB11" s="4"/>
      <c r="EC11" s="8"/>
      <c r="ED11" s="4"/>
      <c r="EE11" s="8"/>
      <c r="EF11" s="7"/>
      <c r="EG11" s="7"/>
      <c r="EH11" s="2" t="s">
        <v>162</v>
      </c>
      <c r="EI11" s="2" t="s">
        <v>150</v>
      </c>
      <c r="EJ11" s="2" t="s">
        <v>270</v>
      </c>
      <c r="EK11" s="2" t="s">
        <v>287</v>
      </c>
      <c r="EL11" s="2" t="s">
        <v>164</v>
      </c>
      <c r="EM11" s="2" t="s">
        <v>164</v>
      </c>
      <c r="EN11" s="2" t="s">
        <v>153</v>
      </c>
      <c r="EO11" s="4"/>
      <c r="EP11" s="8"/>
      <c r="EQ11" s="4"/>
      <c r="ER11" s="8"/>
      <c r="ES11" s="7"/>
      <c r="ET11" s="7"/>
      <c r="EU11" s="2" t="s">
        <v>162</v>
      </c>
      <c r="EV11" s="2" t="s">
        <v>150</v>
      </c>
      <c r="EW11" s="2" t="s">
        <v>175</v>
      </c>
      <c r="EX11" s="2" t="s">
        <v>288</v>
      </c>
      <c r="EY11" s="2" t="s">
        <v>164</v>
      </c>
      <c r="EZ11" s="2" t="s">
        <v>164</v>
      </c>
      <c r="FA11" s="2" t="s">
        <v>153</v>
      </c>
      <c r="FB11" s="4"/>
      <c r="FC11" s="8"/>
      <c r="FD11" s="4"/>
      <c r="FE11" s="8"/>
      <c r="FF11" s="7"/>
      <c r="FG11" s="7"/>
      <c r="FH11" s="2" t="s">
        <v>187</v>
      </c>
      <c r="FI11" s="2" t="s">
        <v>150</v>
      </c>
      <c r="FJ11" s="2" t="s">
        <v>289</v>
      </c>
      <c r="FK11" s="2" t="s">
        <v>290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162</v>
      </c>
      <c r="FV11" s="2" t="s">
        <v>150</v>
      </c>
      <c r="FW11" s="2" t="s">
        <v>179</v>
      </c>
      <c r="FX11" s="2" t="s">
        <v>291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162</v>
      </c>
      <c r="GI11" s="2" t="s">
        <v>150</v>
      </c>
      <c r="GJ11" s="2" t="s">
        <v>181</v>
      </c>
      <c r="GK11" s="2" t="s">
        <v>292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193</v>
      </c>
      <c r="GV11" s="2" t="s">
        <v>150</v>
      </c>
      <c r="GW11" s="2" t="s">
        <v>275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187</v>
      </c>
      <c r="HI11" s="2" t="s">
        <v>169</v>
      </c>
      <c r="HJ11" s="2" t="s">
        <v>276</v>
      </c>
      <c r="HK11" s="2" t="s">
        <v>293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162</v>
      </c>
      <c r="HV11" s="2" t="s">
        <v>150</v>
      </c>
      <c r="HW11" s="2" t="s">
        <v>278</v>
      </c>
      <c r="HX11" s="2" t="s">
        <v>153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162</v>
      </c>
      <c r="II11" s="2" t="s">
        <v>150</v>
      </c>
      <c r="IJ11" s="2" t="s">
        <v>153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188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162</v>
      </c>
      <c r="JI11" s="2" t="s">
        <v>150</v>
      </c>
      <c r="JJ11" s="2" t="s">
        <v>189</v>
      </c>
      <c r="JK11" s="2" t="s">
        <v>294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153</v>
      </c>
      <c r="JV11" s="2" t="s">
        <v>153</v>
      </c>
      <c r="JW11" s="2" t="s">
        <v>153</v>
      </c>
      <c r="JX11" s="2" t="s">
        <v>153</v>
      </c>
      <c r="JY11" s="2" t="s">
        <v>153</v>
      </c>
      <c r="JZ11" s="2" t="s">
        <v>153</v>
      </c>
      <c r="KA11" s="2" t="s">
        <v>153</v>
      </c>
      <c r="KB11" s="4"/>
      <c r="KC11" s="8"/>
      <c r="KD11" s="4"/>
      <c r="KE11" s="8"/>
      <c r="KF11" s="7"/>
      <c r="KG11" s="7"/>
      <c r="KH11" s="2" t="s">
        <v>188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153</v>
      </c>
      <c r="KV11" s="2" t="s">
        <v>153</v>
      </c>
      <c r="KW11" s="2" t="s">
        <v>153</v>
      </c>
      <c r="KX11" s="2" t="s">
        <v>153</v>
      </c>
      <c r="KY11" s="2" t="s">
        <v>153</v>
      </c>
      <c r="KZ11" s="2" t="s">
        <v>153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162</v>
      </c>
      <c r="LV11" s="2" t="s">
        <v>150</v>
      </c>
      <c r="LW11" s="2" t="s">
        <v>191</v>
      </c>
      <c r="LX11" s="2" t="s">
        <v>247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162</v>
      </c>
      <c r="MV11" s="2" t="s">
        <v>150</v>
      </c>
      <c r="MW11" s="2" t="s">
        <v>281</v>
      </c>
      <c r="MX11" s="2" t="s">
        <v>295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187</v>
      </c>
      <c r="NI11" s="2" t="s">
        <v>150</v>
      </c>
      <c r="NJ11" s="2" t="s">
        <v>153</v>
      </c>
      <c r="NK11" s="2" t="s">
        <v>153</v>
      </c>
      <c r="NL11" s="2" t="s">
        <v>164</v>
      </c>
      <c r="NM11" s="2" t="s">
        <v>164</v>
      </c>
      <c r="NN11" s="2" t="s">
        <v>153</v>
      </c>
      <c r="NO11" s="4"/>
      <c r="NP11" s="8"/>
      <c r="NQ11" s="4"/>
      <c r="NR11" s="8"/>
      <c r="NS11" s="7"/>
      <c r="NT11" s="7"/>
      <c r="NU11" s="2" t="s">
        <v>195</v>
      </c>
      <c r="NV11" s="2" t="s">
        <v>150</v>
      </c>
      <c r="NW11" s="2" t="s">
        <v>153</v>
      </c>
      <c r="NX11" s="2" t="s">
        <v>153</v>
      </c>
      <c r="NY11" s="2" t="s">
        <v>164</v>
      </c>
      <c r="NZ11" s="2" t="s">
        <v>164</v>
      </c>
      <c r="OA11" s="2" t="s">
        <v>153</v>
      </c>
      <c r="OB11" s="4"/>
      <c r="OC11" s="8"/>
      <c r="OD11" s="4"/>
      <c r="OE11" s="8"/>
      <c r="OF11" s="7"/>
      <c r="OG11" s="7"/>
      <c r="OH11" s="2" t="s">
        <v>153</v>
      </c>
      <c r="OI11" s="2" t="s">
        <v>153</v>
      </c>
      <c r="OJ11" s="2" t="s">
        <v>153</v>
      </c>
      <c r="OK11" s="2" t="s">
        <v>153</v>
      </c>
      <c r="OL11" s="2" t="s">
        <v>153</v>
      </c>
      <c r="OM11" s="2" t="s">
        <v>153</v>
      </c>
      <c r="ON11" s="2" t="s">
        <v>153</v>
      </c>
      <c r="OO11" s="4"/>
      <c r="OP11" s="8"/>
      <c r="OQ11" s="4"/>
      <c r="OR11" s="8"/>
      <c r="OS11" s="7"/>
      <c r="OT11" s="7"/>
      <c r="OU11" s="2" t="s">
        <v>193</v>
      </c>
      <c r="OV11" s="2" t="s">
        <v>150</v>
      </c>
      <c r="OW11" s="2" t="s">
        <v>219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8"/>
      <c r="PD11" s="4"/>
      <c r="PE11" s="8"/>
      <c r="PF11" s="7"/>
      <c r="PG11" s="7"/>
      <c r="PH11" s="2" t="s">
        <v>187</v>
      </c>
      <c r="PI11" s="2" t="s">
        <v>169</v>
      </c>
      <c r="PJ11" s="2" t="s">
        <v>153</v>
      </c>
      <c r="PK11" s="2" t="s">
        <v>153</v>
      </c>
      <c r="PL11" s="2" t="s">
        <v>164</v>
      </c>
      <c r="PM11" s="2" t="s">
        <v>164</v>
      </c>
      <c r="PN11" s="2" t="s">
        <v>153</v>
      </c>
      <c r="PO11" s="4"/>
      <c r="PP11" s="8"/>
      <c r="PQ11" s="4"/>
      <c r="PR11" s="8"/>
      <c r="PS11" s="7"/>
      <c r="PT11" s="7"/>
      <c r="PU11" s="2" t="s">
        <v>188</v>
      </c>
      <c r="PV11" s="2" t="s">
        <v>150</v>
      </c>
      <c r="PW11" s="2" t="s">
        <v>153</v>
      </c>
      <c r="PX11" s="2" t="s">
        <v>153</v>
      </c>
      <c r="PY11" s="2" t="s">
        <v>164</v>
      </c>
      <c r="PZ11" s="2" t="s">
        <v>164</v>
      </c>
      <c r="QA11" s="2" t="s">
        <v>153</v>
      </c>
      <c r="QB11" s="4">
        <v>533</v>
      </c>
      <c r="QC11" s="4">
        <v>1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</row>
    <row r="12">
      <c r="A12" s="2" t="s">
        <v>296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258</v>
      </c>
      <c r="G12" s="2" t="s">
        <v>258</v>
      </c>
      <c r="H12" s="2" t="s">
        <v>258</v>
      </c>
      <c r="I12" s="2" t="s">
        <v>259</v>
      </c>
      <c r="J12" s="2" t="s">
        <v>199</v>
      </c>
      <c r="K12" s="2" t="s">
        <v>261</v>
      </c>
      <c r="L12" s="3">
        <v>88.39</v>
      </c>
      <c r="M12" s="3">
        <v>92.81</v>
      </c>
      <c r="N12" s="3">
        <v>189.99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262</v>
      </c>
      <c r="T12" s="2" t="s">
        <v>263</v>
      </c>
      <c r="U12" s="2" t="s">
        <v>153</v>
      </c>
      <c r="V12" s="2" t="s">
        <v>264</v>
      </c>
      <c r="W12" s="2" t="s">
        <v>157</v>
      </c>
      <c r="X12" s="2" t="s">
        <v>153</v>
      </c>
      <c r="Y12" s="2" t="s">
        <v>159</v>
      </c>
      <c r="Z12" s="4">
        <v>1367</v>
      </c>
      <c r="AA12" s="4">
        <f>=ROUNDDOWN(35.9736842105263,0)</f>
      </c>
      <c r="AB12" s="5">
        <v>38</v>
      </c>
      <c r="AC12" s="2" t="s">
        <v>153</v>
      </c>
      <c r="AD12" s="4"/>
      <c r="AE12" s="4"/>
      <c r="AF12" s="6">
        <v>80</v>
      </c>
      <c r="AG12" s="6">
        <v>80</v>
      </c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31</v>
      </c>
      <c r="AQ12" s="8">
        <v>2837.94</v>
      </c>
      <c r="AR12" s="4">
        <v>20</v>
      </c>
      <c r="AS12" s="8">
        <v>1904.27</v>
      </c>
      <c r="AT12" s="7">
        <v>0.55</v>
      </c>
      <c r="AU12" s="7">
        <v>0.4903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0.318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31</v>
      </c>
      <c r="BK12" s="8">
        <v>2837.94</v>
      </c>
      <c r="BL12" s="2" t="s">
        <v>297</v>
      </c>
      <c r="BM12" s="7">
        <v>1</v>
      </c>
      <c r="BN12" s="7">
        <v>1</v>
      </c>
      <c r="BO12" s="4">
        <v>1</v>
      </c>
      <c r="BP12" s="8">
        <v>95.92</v>
      </c>
      <c r="BQ12" s="4">
        <v>6</v>
      </c>
      <c r="BR12" s="8">
        <v>575.52</v>
      </c>
      <c r="BS12" s="7">
        <v>-0.8333</v>
      </c>
      <c r="BT12" s="7">
        <v>-0.8333</v>
      </c>
      <c r="BU12" s="2" t="s">
        <v>162</v>
      </c>
      <c r="BV12" s="2" t="s">
        <v>150</v>
      </c>
      <c r="BW12" s="2" t="s">
        <v>153</v>
      </c>
      <c r="BX12" s="2" t="s">
        <v>163</v>
      </c>
      <c r="BY12" s="2" t="s">
        <v>164</v>
      </c>
      <c r="BZ12" s="2" t="s">
        <v>164</v>
      </c>
      <c r="CA12" s="2" t="s">
        <v>153</v>
      </c>
      <c r="CB12" s="4">
        <v>4</v>
      </c>
      <c r="CC12" s="8">
        <v>393.72</v>
      </c>
      <c r="CD12" s="4">
        <v>2</v>
      </c>
      <c r="CE12" s="8">
        <v>196.86</v>
      </c>
      <c r="CF12" s="7">
        <v>1</v>
      </c>
      <c r="CG12" s="7">
        <v>1</v>
      </c>
      <c r="CH12" s="2" t="s">
        <v>162</v>
      </c>
      <c r="CI12" s="2" t="s">
        <v>150</v>
      </c>
      <c r="CJ12" s="2" t="s">
        <v>165</v>
      </c>
      <c r="CK12" s="2" t="s">
        <v>242</v>
      </c>
      <c r="CL12" s="2" t="s">
        <v>164</v>
      </c>
      <c r="CM12" s="2" t="s">
        <v>164</v>
      </c>
      <c r="CN12" s="2" t="s">
        <v>153</v>
      </c>
      <c r="CO12" s="4">
        <v>6</v>
      </c>
      <c r="CP12" s="8">
        <v>532.74</v>
      </c>
      <c r="CQ12" s="4">
        <v>3</v>
      </c>
      <c r="CR12" s="8">
        <v>263.64</v>
      </c>
      <c r="CS12" s="7">
        <v>1</v>
      </c>
      <c r="CT12" s="7">
        <v>1.0207</v>
      </c>
      <c r="CU12" s="2" t="s">
        <v>162</v>
      </c>
      <c r="CV12" s="2" t="s">
        <v>150</v>
      </c>
      <c r="CW12" s="2" t="s">
        <v>167</v>
      </c>
      <c r="CX12" s="2" t="s">
        <v>168</v>
      </c>
      <c r="CY12" s="2" t="s">
        <v>164</v>
      </c>
      <c r="CZ12" s="2" t="s">
        <v>164</v>
      </c>
      <c r="DA12" s="2" t="s">
        <v>153</v>
      </c>
      <c r="DB12" s="4">
        <v>17</v>
      </c>
      <c r="DC12" s="8">
        <v>1502.63</v>
      </c>
      <c r="DD12" s="4">
        <v>4</v>
      </c>
      <c r="DE12" s="8">
        <v>353.56</v>
      </c>
      <c r="DF12" s="7">
        <v>3.25</v>
      </c>
      <c r="DG12" s="7">
        <v>3.25</v>
      </c>
      <c r="DH12" s="2" t="s">
        <v>162</v>
      </c>
      <c r="DI12" s="2" t="s">
        <v>150</v>
      </c>
      <c r="DJ12" s="2" t="s">
        <v>166</v>
      </c>
      <c r="DK12" s="2" t="s">
        <v>298</v>
      </c>
      <c r="DL12" s="2" t="s">
        <v>269</v>
      </c>
      <c r="DM12" s="2" t="s">
        <v>164</v>
      </c>
      <c r="DN12" s="2" t="s">
        <v>153</v>
      </c>
      <c r="DO12" s="4">
        <v>3</v>
      </c>
      <c r="DP12" s="8">
        <v>312.93</v>
      </c>
      <c r="DQ12" s="4">
        <v>4</v>
      </c>
      <c r="DR12" s="8">
        <v>417.24</v>
      </c>
      <c r="DS12" s="7">
        <v>-0.25</v>
      </c>
      <c r="DT12" s="7">
        <v>-0.25</v>
      </c>
      <c r="DU12" s="2" t="s">
        <v>162</v>
      </c>
      <c r="DV12" s="2" t="s">
        <v>150</v>
      </c>
      <c r="DW12" s="2" t="s">
        <v>173</v>
      </c>
      <c r="DX12" s="2" t="s">
        <v>299</v>
      </c>
      <c r="DY12" s="2" t="s">
        <v>164</v>
      </c>
      <c r="DZ12" s="2" t="s">
        <v>164</v>
      </c>
      <c r="EA12" s="2" t="s">
        <v>153</v>
      </c>
      <c r="EB12" s="4"/>
      <c r="EC12" s="8"/>
      <c r="ED12" s="4"/>
      <c r="EE12" s="8"/>
      <c r="EF12" s="7"/>
      <c r="EG12" s="7"/>
      <c r="EH12" s="2" t="s">
        <v>162</v>
      </c>
      <c r="EI12" s="2" t="s">
        <v>150</v>
      </c>
      <c r="EJ12" s="2" t="s">
        <v>270</v>
      </c>
      <c r="EK12" s="2" t="s">
        <v>300</v>
      </c>
      <c r="EL12" s="2" t="s">
        <v>164</v>
      </c>
      <c r="EM12" s="2" t="s">
        <v>164</v>
      </c>
      <c r="EN12" s="2" t="s">
        <v>153</v>
      </c>
      <c r="EO12" s="4"/>
      <c r="EP12" s="8"/>
      <c r="EQ12" s="4"/>
      <c r="ER12" s="8"/>
      <c r="ES12" s="7"/>
      <c r="ET12" s="7"/>
      <c r="EU12" s="2" t="s">
        <v>162</v>
      </c>
      <c r="EV12" s="2" t="s">
        <v>150</v>
      </c>
      <c r="EW12" s="2" t="s">
        <v>175</v>
      </c>
      <c r="EX12" s="2" t="s">
        <v>229</v>
      </c>
      <c r="EY12" s="2" t="s">
        <v>164</v>
      </c>
      <c r="EZ12" s="2" t="s">
        <v>164</v>
      </c>
      <c r="FA12" s="2" t="s">
        <v>153</v>
      </c>
      <c r="FB12" s="4"/>
      <c r="FC12" s="8"/>
      <c r="FD12" s="4"/>
      <c r="FE12" s="8"/>
      <c r="FF12" s="7"/>
      <c r="FG12" s="7"/>
      <c r="FH12" s="2" t="s">
        <v>162</v>
      </c>
      <c r="FI12" s="2" t="s">
        <v>301</v>
      </c>
      <c r="FJ12" s="2" t="s">
        <v>272</v>
      </c>
      <c r="FK12" s="2" t="s">
        <v>302</v>
      </c>
      <c r="FL12" s="2" t="s">
        <v>164</v>
      </c>
      <c r="FM12" s="2" t="s">
        <v>164</v>
      </c>
      <c r="FN12" s="2" t="s">
        <v>153</v>
      </c>
      <c r="FO12" s="4"/>
      <c r="FP12" s="8"/>
      <c r="FQ12" s="4"/>
      <c r="FR12" s="8"/>
      <c r="FS12" s="7"/>
      <c r="FT12" s="7"/>
      <c r="FU12" s="2" t="s">
        <v>162</v>
      </c>
      <c r="FV12" s="2" t="s">
        <v>301</v>
      </c>
      <c r="FW12" s="2" t="s">
        <v>179</v>
      </c>
      <c r="FX12" s="2" t="s">
        <v>303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162</v>
      </c>
      <c r="GI12" s="2" t="s">
        <v>150</v>
      </c>
      <c r="GJ12" s="2" t="s">
        <v>181</v>
      </c>
      <c r="GK12" s="2" t="s">
        <v>304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193</v>
      </c>
      <c r="GV12" s="2" t="s">
        <v>150</v>
      </c>
      <c r="GW12" s="2" t="s">
        <v>275</v>
      </c>
      <c r="GX12" s="2" t="s">
        <v>305</v>
      </c>
      <c r="GY12" s="2" t="s">
        <v>164</v>
      </c>
      <c r="GZ12" s="2" t="s">
        <v>164</v>
      </c>
      <c r="HA12" s="2" t="s">
        <v>153</v>
      </c>
      <c r="HB12" s="4"/>
      <c r="HC12" s="8"/>
      <c r="HD12" s="4">
        <v>1</v>
      </c>
      <c r="HE12" s="8">
        <v>97.45</v>
      </c>
      <c r="HF12" s="7">
        <v>-1</v>
      </c>
      <c r="HG12" s="7">
        <v>-1</v>
      </c>
      <c r="HH12" s="2" t="s">
        <v>162</v>
      </c>
      <c r="HI12" s="2" t="s">
        <v>169</v>
      </c>
      <c r="HJ12" s="2" t="s">
        <v>276</v>
      </c>
      <c r="HK12" s="2" t="s">
        <v>306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162</v>
      </c>
      <c r="HV12" s="2" t="s">
        <v>150</v>
      </c>
      <c r="HW12" s="2" t="s">
        <v>307</v>
      </c>
      <c r="HX12" s="2" t="s">
        <v>308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153</v>
      </c>
      <c r="IK12" s="2" t="s">
        <v>153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188</v>
      </c>
      <c r="IV12" s="2" t="s">
        <v>150</v>
      </c>
      <c r="IW12" s="2" t="s">
        <v>153</v>
      </c>
      <c r="IX12" s="2" t="s">
        <v>153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162</v>
      </c>
      <c r="JI12" s="2" t="s">
        <v>150</v>
      </c>
      <c r="JJ12" s="2" t="s">
        <v>189</v>
      </c>
      <c r="JK12" s="2" t="s">
        <v>309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153</v>
      </c>
      <c r="JV12" s="2" t="s">
        <v>153</v>
      </c>
      <c r="JW12" s="2" t="s">
        <v>153</v>
      </c>
      <c r="JX12" s="2" t="s">
        <v>153</v>
      </c>
      <c r="JY12" s="2" t="s">
        <v>153</v>
      </c>
      <c r="JZ12" s="2" t="s">
        <v>153</v>
      </c>
      <c r="KA12" s="2" t="s">
        <v>153</v>
      </c>
      <c r="KB12" s="4"/>
      <c r="KC12" s="8"/>
      <c r="KD12" s="4"/>
      <c r="KE12" s="8"/>
      <c r="KF12" s="7"/>
      <c r="KG12" s="7"/>
      <c r="KH12" s="2" t="s">
        <v>188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153</v>
      </c>
      <c r="KV12" s="2" t="s">
        <v>153</v>
      </c>
      <c r="KW12" s="2" t="s">
        <v>153</v>
      </c>
      <c r="KX12" s="2" t="s">
        <v>153</v>
      </c>
      <c r="KY12" s="2" t="s">
        <v>153</v>
      </c>
      <c r="KZ12" s="2" t="s">
        <v>153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162</v>
      </c>
      <c r="LV12" s="2" t="s">
        <v>150</v>
      </c>
      <c r="LW12" s="2" t="s">
        <v>191</v>
      </c>
      <c r="LX12" s="2" t="s">
        <v>203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162</v>
      </c>
      <c r="MV12" s="2" t="s">
        <v>150</v>
      </c>
      <c r="MW12" s="2" t="s">
        <v>281</v>
      </c>
      <c r="MX12" s="2" t="s">
        <v>153</v>
      </c>
      <c r="MY12" s="2" t="s">
        <v>164</v>
      </c>
      <c r="MZ12" s="2" t="s">
        <v>164</v>
      </c>
      <c r="NA12" s="2" t="s">
        <v>153</v>
      </c>
      <c r="NB12" s="4"/>
      <c r="NC12" s="8"/>
      <c r="ND12" s="4"/>
      <c r="NE12" s="8"/>
      <c r="NF12" s="7"/>
      <c r="NG12" s="7"/>
      <c r="NH12" s="2" t="s">
        <v>187</v>
      </c>
      <c r="NI12" s="2" t="s">
        <v>150</v>
      </c>
      <c r="NJ12" s="2" t="s">
        <v>153</v>
      </c>
      <c r="NK12" s="2" t="s">
        <v>153</v>
      </c>
      <c r="NL12" s="2" t="s">
        <v>164</v>
      </c>
      <c r="NM12" s="2" t="s">
        <v>164</v>
      </c>
      <c r="NN12" s="2" t="s">
        <v>153</v>
      </c>
      <c r="NO12" s="4"/>
      <c r="NP12" s="8"/>
      <c r="NQ12" s="4"/>
      <c r="NR12" s="8"/>
      <c r="NS12" s="7"/>
      <c r="NT12" s="7"/>
      <c r="NU12" s="2" t="s">
        <v>195</v>
      </c>
      <c r="NV12" s="2" t="s">
        <v>150</v>
      </c>
      <c r="NW12" s="2" t="s">
        <v>153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153</v>
      </c>
      <c r="OI12" s="2" t="s">
        <v>153</v>
      </c>
      <c r="OJ12" s="2" t="s">
        <v>153</v>
      </c>
      <c r="OK12" s="2" t="s">
        <v>153</v>
      </c>
      <c r="OL12" s="2" t="s">
        <v>153</v>
      </c>
      <c r="OM12" s="2" t="s">
        <v>153</v>
      </c>
      <c r="ON12" s="2" t="s">
        <v>153</v>
      </c>
      <c r="OO12" s="4"/>
      <c r="OP12" s="8"/>
      <c r="OQ12" s="4"/>
      <c r="OR12" s="8"/>
      <c r="OS12" s="7"/>
      <c r="OT12" s="7"/>
      <c r="OU12" s="2" t="s">
        <v>193</v>
      </c>
      <c r="OV12" s="2" t="s">
        <v>150</v>
      </c>
      <c r="OW12" s="2" t="s">
        <v>219</v>
      </c>
      <c r="OX12" s="2" t="s">
        <v>310</v>
      </c>
      <c r="OY12" s="2" t="s">
        <v>164</v>
      </c>
      <c r="OZ12" s="2" t="s">
        <v>164</v>
      </c>
      <c r="PA12" s="2" t="s">
        <v>153</v>
      </c>
      <c r="PB12" s="4"/>
      <c r="PC12" s="8"/>
      <c r="PD12" s="4"/>
      <c r="PE12" s="8"/>
      <c r="PF12" s="7"/>
      <c r="PG12" s="7"/>
      <c r="PH12" s="2" t="s">
        <v>187</v>
      </c>
      <c r="PI12" s="2" t="s">
        <v>169</v>
      </c>
      <c r="PJ12" s="2" t="s">
        <v>153</v>
      </c>
      <c r="PK12" s="2" t="s">
        <v>153</v>
      </c>
      <c r="PL12" s="2" t="s">
        <v>164</v>
      </c>
      <c r="PM12" s="2" t="s">
        <v>164</v>
      </c>
      <c r="PN12" s="2" t="s">
        <v>153</v>
      </c>
      <c r="PO12" s="4"/>
      <c r="PP12" s="8"/>
      <c r="PQ12" s="4"/>
      <c r="PR12" s="8"/>
      <c r="PS12" s="7"/>
      <c r="PT12" s="7"/>
      <c r="PU12" s="2" t="s">
        <v>188</v>
      </c>
      <c r="PV12" s="2" t="s">
        <v>150</v>
      </c>
      <c r="PW12" s="2" t="s">
        <v>153</v>
      </c>
      <c r="PX12" s="2" t="s">
        <v>153</v>
      </c>
      <c r="PY12" s="2" t="s">
        <v>164</v>
      </c>
      <c r="PZ12" s="2" t="s">
        <v>164</v>
      </c>
      <c r="QA12" s="2" t="s">
        <v>153</v>
      </c>
      <c r="QB12" s="4">
        <v>1365</v>
      </c>
      <c r="QC12" s="4"/>
      <c r="QD12" s="4"/>
      <c r="QE12" s="4"/>
      <c r="QF12" s="4"/>
      <c r="QG12" s="4"/>
      <c r="QH12" s="4"/>
      <c r="QI12" s="4">
        <v>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</row>
    <row r="13">
      <c r="A13" s="2" t="s">
        <v>311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258</v>
      </c>
      <c r="G13" s="2" t="s">
        <v>258</v>
      </c>
      <c r="H13" s="2" t="s">
        <v>258</v>
      </c>
      <c r="I13" s="2" t="s">
        <v>259</v>
      </c>
      <c r="J13" s="2" t="s">
        <v>312</v>
      </c>
      <c r="K13" s="2" t="s">
        <v>261</v>
      </c>
      <c r="L13" s="3">
        <v>98.79</v>
      </c>
      <c r="M13" s="3">
        <v>103.73</v>
      </c>
      <c r="N13" s="3">
        <v>209.99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262</v>
      </c>
      <c r="T13" s="2" t="s">
        <v>263</v>
      </c>
      <c r="U13" s="2" t="s">
        <v>153</v>
      </c>
      <c r="V13" s="2" t="s">
        <v>264</v>
      </c>
      <c r="W13" s="2" t="s">
        <v>157</v>
      </c>
      <c r="X13" s="2" t="s">
        <v>153</v>
      </c>
      <c r="Y13" s="2" t="s">
        <v>159</v>
      </c>
      <c r="Z13" s="4">
        <v>1497</v>
      </c>
      <c r="AA13" s="4">
        <f>=ROUNDDOWN(53.4642857142857,0)</f>
      </c>
      <c r="AB13" s="5">
        <v>28</v>
      </c>
      <c r="AC13" s="2" t="s">
        <v>153</v>
      </c>
      <c r="AD13" s="4"/>
      <c r="AE13" s="4"/>
      <c r="AF13" s="6">
        <v>80</v>
      </c>
      <c r="AG13" s="6">
        <v>80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43</v>
      </c>
      <c r="AQ13" s="8">
        <v>4601.36</v>
      </c>
      <c r="AR13" s="4">
        <v>31</v>
      </c>
      <c r="AS13" s="8">
        <v>3379.89</v>
      </c>
      <c r="AT13" s="7">
        <v>0.3871</v>
      </c>
      <c r="AU13" s="7">
        <v>0.3614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0.5156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43</v>
      </c>
      <c r="BK13" s="8">
        <v>4601.36</v>
      </c>
      <c r="BL13" s="2" t="s">
        <v>313</v>
      </c>
      <c r="BM13" s="7">
        <v>1</v>
      </c>
      <c r="BN13" s="7">
        <v>1</v>
      </c>
      <c r="BO13" s="4">
        <v>16</v>
      </c>
      <c r="BP13" s="8">
        <v>1726.56</v>
      </c>
      <c r="BQ13" s="4">
        <v>12</v>
      </c>
      <c r="BR13" s="8">
        <v>1294.92</v>
      </c>
      <c r="BS13" s="7">
        <v>0.3333</v>
      </c>
      <c r="BT13" s="7">
        <v>0.3333</v>
      </c>
      <c r="BU13" s="2" t="s">
        <v>162</v>
      </c>
      <c r="BV13" s="2" t="s">
        <v>150</v>
      </c>
      <c r="BW13" s="2" t="s">
        <v>153</v>
      </c>
      <c r="BX13" s="2" t="s">
        <v>314</v>
      </c>
      <c r="BY13" s="2" t="s">
        <v>164</v>
      </c>
      <c r="BZ13" s="2" t="s">
        <v>164</v>
      </c>
      <c r="CA13" s="2" t="s">
        <v>153</v>
      </c>
      <c r="CB13" s="4">
        <v>11</v>
      </c>
      <c r="CC13" s="8">
        <v>1218.03</v>
      </c>
      <c r="CD13" s="4">
        <v>3</v>
      </c>
      <c r="CE13" s="8">
        <v>332.19</v>
      </c>
      <c r="CF13" s="7">
        <v>2.6667</v>
      </c>
      <c r="CG13" s="7">
        <v>2.6667</v>
      </c>
      <c r="CH13" s="2" t="s">
        <v>162</v>
      </c>
      <c r="CI13" s="2" t="s">
        <v>150</v>
      </c>
      <c r="CJ13" s="2" t="s">
        <v>315</v>
      </c>
      <c r="CK13" s="2" t="s">
        <v>316</v>
      </c>
      <c r="CL13" s="2" t="s">
        <v>164</v>
      </c>
      <c r="CM13" s="2" t="s">
        <v>164</v>
      </c>
      <c r="CN13" s="2" t="s">
        <v>153</v>
      </c>
      <c r="CO13" s="4">
        <v>1</v>
      </c>
      <c r="CP13" s="8">
        <v>95.11</v>
      </c>
      <c r="CQ13" s="4">
        <v>2</v>
      </c>
      <c r="CR13" s="8">
        <v>204.54</v>
      </c>
      <c r="CS13" s="7">
        <v>-0.5</v>
      </c>
      <c r="CT13" s="7">
        <v>-0.535</v>
      </c>
      <c r="CU13" s="2" t="s">
        <v>162</v>
      </c>
      <c r="CV13" s="2" t="s">
        <v>150</v>
      </c>
      <c r="CW13" s="2" t="s">
        <v>167</v>
      </c>
      <c r="CX13" s="2" t="s">
        <v>228</v>
      </c>
      <c r="CY13" s="2" t="s">
        <v>164</v>
      </c>
      <c r="CZ13" s="2" t="s">
        <v>164</v>
      </c>
      <c r="DA13" s="2" t="s">
        <v>153</v>
      </c>
      <c r="DB13" s="4">
        <v>9</v>
      </c>
      <c r="DC13" s="8">
        <v>889.11</v>
      </c>
      <c r="DD13" s="4">
        <v>3</v>
      </c>
      <c r="DE13" s="8">
        <v>296.37</v>
      </c>
      <c r="DF13" s="7">
        <v>2</v>
      </c>
      <c r="DG13" s="7">
        <v>2</v>
      </c>
      <c r="DH13" s="2" t="s">
        <v>162</v>
      </c>
      <c r="DI13" s="2" t="s">
        <v>150</v>
      </c>
      <c r="DJ13" s="2" t="s">
        <v>166</v>
      </c>
      <c r="DK13" s="2" t="s">
        <v>204</v>
      </c>
      <c r="DL13" s="2" t="s">
        <v>269</v>
      </c>
      <c r="DM13" s="2" t="s">
        <v>164</v>
      </c>
      <c r="DN13" s="2" t="s">
        <v>153</v>
      </c>
      <c r="DO13" s="4">
        <v>3</v>
      </c>
      <c r="DP13" s="8">
        <v>352.02</v>
      </c>
      <c r="DQ13" s="4">
        <v>7</v>
      </c>
      <c r="DR13" s="8">
        <v>821.38</v>
      </c>
      <c r="DS13" s="7">
        <v>-0.5714</v>
      </c>
      <c r="DT13" s="7">
        <v>-0.5714</v>
      </c>
      <c r="DU13" s="2" t="s">
        <v>162</v>
      </c>
      <c r="DV13" s="2" t="s">
        <v>150</v>
      </c>
      <c r="DW13" s="2" t="s">
        <v>173</v>
      </c>
      <c r="DX13" s="2" t="s">
        <v>317</v>
      </c>
      <c r="DY13" s="2" t="s">
        <v>164</v>
      </c>
      <c r="DZ13" s="2" t="s">
        <v>164</v>
      </c>
      <c r="EA13" s="2" t="s">
        <v>153</v>
      </c>
      <c r="EB13" s="4">
        <v>1</v>
      </c>
      <c r="EC13" s="8">
        <v>102.69</v>
      </c>
      <c r="ED13" s="4">
        <v>1</v>
      </c>
      <c r="EE13" s="8">
        <v>103.73</v>
      </c>
      <c r="EF13" s="7"/>
      <c r="EG13" s="7">
        <v>-0.01</v>
      </c>
      <c r="EH13" s="2" t="s">
        <v>162</v>
      </c>
      <c r="EI13" s="2" t="s">
        <v>150</v>
      </c>
      <c r="EJ13" s="2" t="s">
        <v>270</v>
      </c>
      <c r="EK13" s="2" t="s">
        <v>318</v>
      </c>
      <c r="EL13" s="2" t="s">
        <v>164</v>
      </c>
      <c r="EM13" s="2" t="s">
        <v>164</v>
      </c>
      <c r="EN13" s="2" t="s">
        <v>153</v>
      </c>
      <c r="EO13" s="4">
        <v>1</v>
      </c>
      <c r="EP13" s="8">
        <v>108.92</v>
      </c>
      <c r="EQ13" s="4">
        <v>1</v>
      </c>
      <c r="ER13" s="8">
        <v>108.92</v>
      </c>
      <c r="ES13" s="7"/>
      <c r="ET13" s="7"/>
      <c r="EU13" s="2" t="s">
        <v>162</v>
      </c>
      <c r="EV13" s="2" t="s">
        <v>150</v>
      </c>
      <c r="EW13" s="2" t="s">
        <v>175</v>
      </c>
      <c r="EX13" s="2" t="s">
        <v>176</v>
      </c>
      <c r="EY13" s="2" t="s">
        <v>164</v>
      </c>
      <c r="EZ13" s="2" t="s">
        <v>164</v>
      </c>
      <c r="FA13" s="2" t="s">
        <v>153</v>
      </c>
      <c r="FB13" s="4"/>
      <c r="FC13" s="8"/>
      <c r="FD13" s="4"/>
      <c r="FE13" s="8"/>
      <c r="FF13" s="7"/>
      <c r="FG13" s="7"/>
      <c r="FH13" s="2" t="s">
        <v>162</v>
      </c>
      <c r="FI13" s="2" t="s">
        <v>301</v>
      </c>
      <c r="FJ13" s="2" t="s">
        <v>319</v>
      </c>
      <c r="FK13" s="2" t="s">
        <v>320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162</v>
      </c>
      <c r="FV13" s="2" t="s">
        <v>301</v>
      </c>
      <c r="FW13" s="2" t="s">
        <v>179</v>
      </c>
      <c r="FX13" s="2" t="s">
        <v>321</v>
      </c>
      <c r="FY13" s="2" t="s">
        <v>164</v>
      </c>
      <c r="FZ13" s="2" t="s">
        <v>164</v>
      </c>
      <c r="GA13" s="2" t="s">
        <v>153</v>
      </c>
      <c r="GB13" s="4">
        <v>1</v>
      </c>
      <c r="GC13" s="8">
        <v>108.92</v>
      </c>
      <c r="GD13" s="4"/>
      <c r="GE13" s="8"/>
      <c r="GF13" s="7"/>
      <c r="GG13" s="7"/>
      <c r="GH13" s="2" t="s">
        <v>162</v>
      </c>
      <c r="GI13" s="2" t="s">
        <v>150</v>
      </c>
      <c r="GJ13" s="2" t="s">
        <v>181</v>
      </c>
      <c r="GK13" s="2" t="s">
        <v>322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193</v>
      </c>
      <c r="GV13" s="2" t="s">
        <v>150</v>
      </c>
      <c r="GW13" s="2" t="s">
        <v>275</v>
      </c>
      <c r="GX13" s="2" t="s">
        <v>253</v>
      </c>
      <c r="GY13" s="2" t="s">
        <v>164</v>
      </c>
      <c r="GZ13" s="2" t="s">
        <v>164</v>
      </c>
      <c r="HA13" s="2" t="s">
        <v>153</v>
      </c>
      <c r="HB13" s="4"/>
      <c r="HC13" s="8"/>
      <c r="HD13" s="4">
        <v>2</v>
      </c>
      <c r="HE13" s="8">
        <v>217.84</v>
      </c>
      <c r="HF13" s="7">
        <v>-1</v>
      </c>
      <c r="HG13" s="7">
        <v>-1</v>
      </c>
      <c r="HH13" s="2" t="s">
        <v>162</v>
      </c>
      <c r="HI13" s="2" t="s">
        <v>169</v>
      </c>
      <c r="HJ13" s="2" t="s">
        <v>276</v>
      </c>
      <c r="HK13" s="2" t="s">
        <v>277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150</v>
      </c>
      <c r="HW13" s="2" t="s">
        <v>278</v>
      </c>
      <c r="HX13" s="2" t="s">
        <v>323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153</v>
      </c>
      <c r="IK13" s="2" t="s">
        <v>153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188</v>
      </c>
      <c r="IV13" s="2" t="s">
        <v>150</v>
      </c>
      <c r="IW13" s="2" t="s">
        <v>153</v>
      </c>
      <c r="IX13" s="2" t="s">
        <v>153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162</v>
      </c>
      <c r="JI13" s="2" t="s">
        <v>150</v>
      </c>
      <c r="JJ13" s="2" t="s">
        <v>189</v>
      </c>
      <c r="JK13" s="2" t="s">
        <v>324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153</v>
      </c>
      <c r="JV13" s="2" t="s">
        <v>153</v>
      </c>
      <c r="JW13" s="2" t="s">
        <v>153</v>
      </c>
      <c r="JX13" s="2" t="s">
        <v>153</v>
      </c>
      <c r="JY13" s="2" t="s">
        <v>153</v>
      </c>
      <c r="JZ13" s="2" t="s">
        <v>153</v>
      </c>
      <c r="KA13" s="2" t="s">
        <v>153</v>
      </c>
      <c r="KB13" s="4"/>
      <c r="KC13" s="8"/>
      <c r="KD13" s="4"/>
      <c r="KE13" s="8"/>
      <c r="KF13" s="7"/>
      <c r="KG13" s="7"/>
      <c r="KH13" s="2" t="s">
        <v>188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153</v>
      </c>
      <c r="KV13" s="2" t="s">
        <v>153</v>
      </c>
      <c r="KW13" s="2" t="s">
        <v>153</v>
      </c>
      <c r="KX13" s="2" t="s">
        <v>153</v>
      </c>
      <c r="KY13" s="2" t="s">
        <v>153</v>
      </c>
      <c r="KZ13" s="2" t="s">
        <v>153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162</v>
      </c>
      <c r="LV13" s="2" t="s">
        <v>150</v>
      </c>
      <c r="LW13" s="2" t="s">
        <v>191</v>
      </c>
      <c r="LX13" s="2" t="s">
        <v>325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162</v>
      </c>
      <c r="MV13" s="2" t="s">
        <v>150</v>
      </c>
      <c r="MW13" s="2" t="s">
        <v>281</v>
      </c>
      <c r="MX13" s="2" t="s">
        <v>153</v>
      </c>
      <c r="MY13" s="2" t="s">
        <v>164</v>
      </c>
      <c r="MZ13" s="2" t="s">
        <v>164</v>
      </c>
      <c r="NA13" s="2" t="s">
        <v>153</v>
      </c>
      <c r="NB13" s="4"/>
      <c r="NC13" s="8"/>
      <c r="ND13" s="4"/>
      <c r="NE13" s="8"/>
      <c r="NF13" s="7"/>
      <c r="NG13" s="7"/>
      <c r="NH13" s="2" t="s">
        <v>187</v>
      </c>
      <c r="NI13" s="2" t="s">
        <v>150</v>
      </c>
      <c r="NJ13" s="2" t="s">
        <v>153</v>
      </c>
      <c r="NK13" s="2" t="s">
        <v>153</v>
      </c>
      <c r="NL13" s="2" t="s">
        <v>164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195</v>
      </c>
      <c r="NV13" s="2" t="s">
        <v>150</v>
      </c>
      <c r="NW13" s="2" t="s">
        <v>153</v>
      </c>
      <c r="NX13" s="2" t="s">
        <v>153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153</v>
      </c>
      <c r="OI13" s="2" t="s">
        <v>153</v>
      </c>
      <c r="OJ13" s="2" t="s">
        <v>153</v>
      </c>
      <c r="OK13" s="2" t="s">
        <v>153</v>
      </c>
      <c r="OL13" s="2" t="s">
        <v>153</v>
      </c>
      <c r="OM13" s="2" t="s">
        <v>153</v>
      </c>
      <c r="ON13" s="2" t="s">
        <v>153</v>
      </c>
      <c r="OO13" s="4"/>
      <c r="OP13" s="8"/>
      <c r="OQ13" s="4"/>
      <c r="OR13" s="8"/>
      <c r="OS13" s="7"/>
      <c r="OT13" s="7"/>
      <c r="OU13" s="2" t="s">
        <v>193</v>
      </c>
      <c r="OV13" s="2" t="s">
        <v>150</v>
      </c>
      <c r="OW13" s="2" t="s">
        <v>219</v>
      </c>
      <c r="OX13" s="2" t="s">
        <v>326</v>
      </c>
      <c r="OY13" s="2" t="s">
        <v>164</v>
      </c>
      <c r="OZ13" s="2" t="s">
        <v>164</v>
      </c>
      <c r="PA13" s="2" t="s">
        <v>153</v>
      </c>
      <c r="PB13" s="4"/>
      <c r="PC13" s="8"/>
      <c r="PD13" s="4"/>
      <c r="PE13" s="8"/>
      <c r="PF13" s="7"/>
      <c r="PG13" s="7"/>
      <c r="PH13" s="2" t="s">
        <v>187</v>
      </c>
      <c r="PI13" s="2" t="s">
        <v>169</v>
      </c>
      <c r="PJ13" s="2" t="s">
        <v>153</v>
      </c>
      <c r="PK13" s="2" t="s">
        <v>153</v>
      </c>
      <c r="PL13" s="2" t="s">
        <v>164</v>
      </c>
      <c r="PM13" s="2" t="s">
        <v>164</v>
      </c>
      <c r="PN13" s="2" t="s">
        <v>153</v>
      </c>
      <c r="PO13" s="4"/>
      <c r="PP13" s="8"/>
      <c r="PQ13" s="4"/>
      <c r="PR13" s="8"/>
      <c r="PS13" s="7"/>
      <c r="PT13" s="7"/>
      <c r="PU13" s="2" t="s">
        <v>188</v>
      </c>
      <c r="PV13" s="2" t="s">
        <v>150</v>
      </c>
      <c r="PW13" s="2" t="s">
        <v>153</v>
      </c>
      <c r="PX13" s="2" t="s">
        <v>153</v>
      </c>
      <c r="PY13" s="2" t="s">
        <v>164</v>
      </c>
      <c r="PZ13" s="2" t="s">
        <v>164</v>
      </c>
      <c r="QA13" s="2" t="s">
        <v>153</v>
      </c>
      <c r="QB13" s="4">
        <v>1282</v>
      </c>
      <c r="QC13" s="4">
        <v>215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</row>
    <row r="14">
      <c r="A14" s="2" t="s">
        <v>327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328</v>
      </c>
      <c r="G14" s="2" t="s">
        <v>328</v>
      </c>
      <c r="H14" s="2" t="s">
        <v>328</v>
      </c>
      <c r="I14" s="2" t="s">
        <v>329</v>
      </c>
      <c r="J14" s="2" t="s">
        <v>330</v>
      </c>
      <c r="K14" s="2" t="s">
        <v>331</v>
      </c>
      <c r="L14" s="3">
        <v>60.93</v>
      </c>
      <c r="M14" s="3">
        <v>63.98</v>
      </c>
      <c r="N14" s="3">
        <v>124.99</v>
      </c>
      <c r="O14" s="2" t="s">
        <v>150</v>
      </c>
      <c r="P14" s="2" t="s">
        <v>332</v>
      </c>
      <c r="Q14" s="2" t="s">
        <v>152</v>
      </c>
      <c r="R14" s="2" t="s">
        <v>153</v>
      </c>
      <c r="S14" s="2" t="s">
        <v>333</v>
      </c>
      <c r="T14" s="2" t="s">
        <v>334</v>
      </c>
      <c r="U14" s="2" t="s">
        <v>153</v>
      </c>
      <c r="V14" s="2" t="s">
        <v>335</v>
      </c>
      <c r="W14" s="2" t="s">
        <v>157</v>
      </c>
      <c r="X14" s="2" t="s">
        <v>336</v>
      </c>
      <c r="Y14" s="2" t="s">
        <v>337</v>
      </c>
      <c r="Z14" s="4">
        <v>140</v>
      </c>
      <c r="AA14" s="4">
        <f>=ROUNDDOWN(20,0)</f>
      </c>
      <c r="AB14" s="5">
        <v>7</v>
      </c>
      <c r="AC14" s="2" t="s">
        <v>338</v>
      </c>
      <c r="AD14" s="4">
        <v>140</v>
      </c>
      <c r="AE14" s="4">
        <v>140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11</v>
      </c>
      <c r="AQ14" s="8">
        <v>718</v>
      </c>
      <c r="AR14" s="4">
        <v>5</v>
      </c>
      <c r="AS14" s="8">
        <v>276.39</v>
      </c>
      <c r="AT14" s="7">
        <v>1.2</v>
      </c>
      <c r="AU14" s="7">
        <v>1.5978</v>
      </c>
      <c r="AV14" s="4">
        <v>61</v>
      </c>
      <c r="AW14" s="8">
        <v>5083.52</v>
      </c>
      <c r="AX14" s="4">
        <v>30</v>
      </c>
      <c r="AY14" s="8">
        <v>2316.82</v>
      </c>
      <c r="AZ14" s="7">
        <v>1.0333</v>
      </c>
      <c r="BA14" s="7">
        <v>1.1942</v>
      </c>
      <c r="BB14" s="7">
        <v>0.1412</v>
      </c>
      <c r="BC14" s="4">
        <v>61</v>
      </c>
      <c r="BD14" s="8">
        <v>5083.52</v>
      </c>
      <c r="BE14" s="4">
        <v>30</v>
      </c>
      <c r="BF14" s="8">
        <v>2316.82</v>
      </c>
      <c r="BG14" s="7">
        <v>1.0333</v>
      </c>
      <c r="BH14" s="7">
        <v>1.1942</v>
      </c>
      <c r="BI14" s="7">
        <v>1</v>
      </c>
      <c r="BJ14" s="4">
        <v>11</v>
      </c>
      <c r="BK14" s="8">
        <v>718</v>
      </c>
      <c r="BL14" s="2" t="s">
        <v>339</v>
      </c>
      <c r="BM14" s="7">
        <v>1</v>
      </c>
      <c r="BN14" s="7">
        <v>1</v>
      </c>
      <c r="BO14" s="4">
        <v>9</v>
      </c>
      <c r="BP14" s="8">
        <v>584.64</v>
      </c>
      <c r="BQ14" s="4">
        <v>1</v>
      </c>
      <c r="BR14" s="8">
        <v>59.95</v>
      </c>
      <c r="BS14" s="7">
        <v>8</v>
      </c>
      <c r="BT14" s="7">
        <v>8.7521</v>
      </c>
      <c r="BU14" s="2" t="s">
        <v>162</v>
      </c>
      <c r="BV14" s="2" t="s">
        <v>150</v>
      </c>
      <c r="BW14" s="2" t="s">
        <v>153</v>
      </c>
      <c r="BX14" s="2" t="s">
        <v>340</v>
      </c>
      <c r="BY14" s="2" t="s">
        <v>164</v>
      </c>
      <c r="BZ14" s="2" t="s">
        <v>164</v>
      </c>
      <c r="CA14" s="2" t="s">
        <v>153</v>
      </c>
      <c r="CB14" s="4"/>
      <c r="CC14" s="8"/>
      <c r="CD14" s="4"/>
      <c r="CE14" s="8"/>
      <c r="CF14" s="7"/>
      <c r="CG14" s="7"/>
      <c r="CH14" s="2" t="s">
        <v>162</v>
      </c>
      <c r="CI14" s="2" t="s">
        <v>150</v>
      </c>
      <c r="CJ14" s="2" t="s">
        <v>341</v>
      </c>
      <c r="CK14" s="2" t="s">
        <v>325</v>
      </c>
      <c r="CL14" s="2" t="s">
        <v>164</v>
      </c>
      <c r="CM14" s="2" t="s">
        <v>164</v>
      </c>
      <c r="CN14" s="2" t="s">
        <v>153</v>
      </c>
      <c r="CO14" s="4"/>
      <c r="CP14" s="8"/>
      <c r="CQ14" s="4">
        <v>4</v>
      </c>
      <c r="CR14" s="8">
        <v>216.44</v>
      </c>
      <c r="CS14" s="7">
        <v>-1</v>
      </c>
      <c r="CT14" s="7">
        <v>-1</v>
      </c>
      <c r="CU14" s="2" t="s">
        <v>162</v>
      </c>
      <c r="CV14" s="2" t="s">
        <v>150</v>
      </c>
      <c r="CW14" s="2" t="s">
        <v>342</v>
      </c>
      <c r="CX14" s="2" t="s">
        <v>343</v>
      </c>
      <c r="CY14" s="2" t="s">
        <v>164</v>
      </c>
      <c r="CZ14" s="2" t="s">
        <v>164</v>
      </c>
      <c r="DA14" s="2" t="s">
        <v>153</v>
      </c>
      <c r="DB14" s="4"/>
      <c r="DC14" s="8"/>
      <c r="DD14" s="4"/>
      <c r="DE14" s="8"/>
      <c r="DF14" s="7"/>
      <c r="DG14" s="7"/>
      <c r="DH14" s="2" t="s">
        <v>162</v>
      </c>
      <c r="DI14" s="2" t="s">
        <v>301</v>
      </c>
      <c r="DJ14" s="2" t="s">
        <v>166</v>
      </c>
      <c r="DK14" s="2" t="s">
        <v>344</v>
      </c>
      <c r="DL14" s="2" t="s">
        <v>269</v>
      </c>
      <c r="DM14" s="2" t="s">
        <v>164</v>
      </c>
      <c r="DN14" s="2" t="s">
        <v>153</v>
      </c>
      <c r="DO14" s="4">
        <v>2</v>
      </c>
      <c r="DP14" s="8">
        <v>133.36</v>
      </c>
      <c r="DQ14" s="4"/>
      <c r="DR14" s="8"/>
      <c r="DS14" s="7"/>
      <c r="DT14" s="7"/>
      <c r="DU14" s="2" t="s">
        <v>162</v>
      </c>
      <c r="DV14" s="2" t="s">
        <v>150</v>
      </c>
      <c r="DW14" s="2" t="s">
        <v>342</v>
      </c>
      <c r="DX14" s="2" t="s">
        <v>345</v>
      </c>
      <c r="DY14" s="2" t="s">
        <v>164</v>
      </c>
      <c r="DZ14" s="2" t="s">
        <v>164</v>
      </c>
      <c r="EA14" s="2" t="s">
        <v>153</v>
      </c>
      <c r="EB14" s="4"/>
      <c r="EC14" s="8"/>
      <c r="ED14" s="4"/>
      <c r="EE14" s="8"/>
      <c r="EF14" s="7"/>
      <c r="EG14" s="7"/>
      <c r="EH14" s="2" t="s">
        <v>162</v>
      </c>
      <c r="EI14" s="2" t="s">
        <v>150</v>
      </c>
      <c r="EJ14" s="2" t="s">
        <v>342</v>
      </c>
      <c r="EK14" s="2" t="s">
        <v>346</v>
      </c>
      <c r="EL14" s="2" t="s">
        <v>164</v>
      </c>
      <c r="EM14" s="2" t="s">
        <v>164</v>
      </c>
      <c r="EN14" s="2" t="s">
        <v>153</v>
      </c>
      <c r="EO14" s="4"/>
      <c r="EP14" s="8"/>
      <c r="EQ14" s="4"/>
      <c r="ER14" s="8"/>
      <c r="ES14" s="7"/>
      <c r="ET14" s="7"/>
      <c r="EU14" s="2" t="s">
        <v>162</v>
      </c>
      <c r="EV14" s="2" t="s">
        <v>150</v>
      </c>
      <c r="EW14" s="2" t="s">
        <v>342</v>
      </c>
      <c r="EX14" s="2" t="s">
        <v>347</v>
      </c>
      <c r="EY14" s="2" t="s">
        <v>164</v>
      </c>
      <c r="EZ14" s="2" t="s">
        <v>164</v>
      </c>
      <c r="FA14" s="2" t="s">
        <v>153</v>
      </c>
      <c r="FB14" s="4"/>
      <c r="FC14" s="8"/>
      <c r="FD14" s="4"/>
      <c r="FE14" s="8"/>
      <c r="FF14" s="7"/>
      <c r="FG14" s="7"/>
      <c r="FH14" s="2" t="s">
        <v>187</v>
      </c>
      <c r="FI14" s="2" t="s">
        <v>150</v>
      </c>
      <c r="FJ14" s="2" t="s">
        <v>348</v>
      </c>
      <c r="FK14" s="2" t="s">
        <v>153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150</v>
      </c>
      <c r="FW14" s="2" t="s">
        <v>179</v>
      </c>
      <c r="FX14" s="2" t="s">
        <v>349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162</v>
      </c>
      <c r="GI14" s="2" t="s">
        <v>169</v>
      </c>
      <c r="GJ14" s="2" t="s">
        <v>181</v>
      </c>
      <c r="GK14" s="2" t="s">
        <v>350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162</v>
      </c>
      <c r="GV14" s="2" t="s">
        <v>150</v>
      </c>
      <c r="GW14" s="2" t="s">
        <v>182</v>
      </c>
      <c r="GX14" s="2" t="s">
        <v>351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162</v>
      </c>
      <c r="HI14" s="2" t="s">
        <v>169</v>
      </c>
      <c r="HJ14" s="2" t="s">
        <v>352</v>
      </c>
      <c r="HK14" s="2" t="s">
        <v>353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162</v>
      </c>
      <c r="HV14" s="2" t="s">
        <v>150</v>
      </c>
      <c r="HW14" s="2" t="s">
        <v>186</v>
      </c>
      <c r="HX14" s="2" t="s">
        <v>153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150</v>
      </c>
      <c r="IJ14" s="2" t="s">
        <v>153</v>
      </c>
      <c r="IK14" s="2" t="s">
        <v>153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354</v>
      </c>
      <c r="IV14" s="2" t="s">
        <v>150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187</v>
      </c>
      <c r="JI14" s="2" t="s">
        <v>150</v>
      </c>
      <c r="JJ14" s="2" t="s">
        <v>153</v>
      </c>
      <c r="JK14" s="2" t="s">
        <v>153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153</v>
      </c>
      <c r="JV14" s="2" t="s">
        <v>153</v>
      </c>
      <c r="JW14" s="2" t="s">
        <v>153</v>
      </c>
      <c r="JX14" s="2" t="s">
        <v>153</v>
      </c>
      <c r="JY14" s="2" t="s">
        <v>153</v>
      </c>
      <c r="JZ14" s="2" t="s">
        <v>153</v>
      </c>
      <c r="KA14" s="2" t="s">
        <v>153</v>
      </c>
      <c r="KB14" s="4"/>
      <c r="KC14" s="8"/>
      <c r="KD14" s="4"/>
      <c r="KE14" s="8"/>
      <c r="KF14" s="7"/>
      <c r="KG14" s="7"/>
      <c r="KH14" s="2" t="s">
        <v>188</v>
      </c>
      <c r="KI14" s="2" t="s">
        <v>150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153</v>
      </c>
      <c r="KV14" s="2" t="s">
        <v>153</v>
      </c>
      <c r="KW14" s="2" t="s">
        <v>153</v>
      </c>
      <c r="KX14" s="2" t="s">
        <v>153</v>
      </c>
      <c r="KY14" s="2" t="s">
        <v>153</v>
      </c>
      <c r="KZ14" s="2" t="s">
        <v>153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162</v>
      </c>
      <c r="LV14" s="2" t="s">
        <v>150</v>
      </c>
      <c r="LW14" s="2" t="s">
        <v>342</v>
      </c>
      <c r="LX14" s="2" t="s">
        <v>355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162</v>
      </c>
      <c r="MV14" s="2" t="s">
        <v>150</v>
      </c>
      <c r="MW14" s="2" t="s">
        <v>194</v>
      </c>
      <c r="MX14" s="2" t="s">
        <v>153</v>
      </c>
      <c r="MY14" s="2" t="s">
        <v>164</v>
      </c>
      <c r="MZ14" s="2" t="s">
        <v>164</v>
      </c>
      <c r="NA14" s="2" t="s">
        <v>153</v>
      </c>
      <c r="NB14" s="4"/>
      <c r="NC14" s="8"/>
      <c r="ND14" s="4"/>
      <c r="NE14" s="8"/>
      <c r="NF14" s="7"/>
      <c r="NG14" s="7"/>
      <c r="NH14" s="2" t="s">
        <v>187</v>
      </c>
      <c r="NI14" s="2" t="s">
        <v>150</v>
      </c>
      <c r="NJ14" s="2" t="s">
        <v>153</v>
      </c>
      <c r="NK14" s="2" t="s">
        <v>153</v>
      </c>
      <c r="NL14" s="2" t="s">
        <v>164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195</v>
      </c>
      <c r="NV14" s="2" t="s">
        <v>150</v>
      </c>
      <c r="NW14" s="2" t="s">
        <v>153</v>
      </c>
      <c r="NX14" s="2" t="s">
        <v>153</v>
      </c>
      <c r="NY14" s="2" t="s">
        <v>164</v>
      </c>
      <c r="NZ14" s="2" t="s">
        <v>164</v>
      </c>
      <c r="OA14" s="2" t="s">
        <v>153</v>
      </c>
      <c r="OB14" s="4"/>
      <c r="OC14" s="8"/>
      <c r="OD14" s="4"/>
      <c r="OE14" s="8"/>
      <c r="OF14" s="7"/>
      <c r="OG14" s="7"/>
      <c r="OH14" s="2" t="s">
        <v>153</v>
      </c>
      <c r="OI14" s="2" t="s">
        <v>153</v>
      </c>
      <c r="OJ14" s="2" t="s">
        <v>153</v>
      </c>
      <c r="OK14" s="2" t="s">
        <v>153</v>
      </c>
      <c r="OL14" s="2" t="s">
        <v>153</v>
      </c>
      <c r="OM14" s="2" t="s">
        <v>153</v>
      </c>
      <c r="ON14" s="2" t="s">
        <v>153</v>
      </c>
      <c r="OO14" s="4"/>
      <c r="OP14" s="8"/>
      <c r="OQ14" s="4"/>
      <c r="OR14" s="8"/>
      <c r="OS14" s="7"/>
      <c r="OT14" s="7"/>
      <c r="OU14" s="2" t="s">
        <v>196</v>
      </c>
      <c r="OV14" s="2" t="s">
        <v>169</v>
      </c>
      <c r="OW14" s="2" t="s">
        <v>197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8"/>
      <c r="PD14" s="4"/>
      <c r="PE14" s="8"/>
      <c r="PF14" s="7"/>
      <c r="PG14" s="7"/>
      <c r="PH14" s="2" t="s">
        <v>187</v>
      </c>
      <c r="PI14" s="2" t="s">
        <v>169</v>
      </c>
      <c r="PJ14" s="2" t="s">
        <v>153</v>
      </c>
      <c r="PK14" s="2" t="s">
        <v>153</v>
      </c>
      <c r="PL14" s="2" t="s">
        <v>164</v>
      </c>
      <c r="PM14" s="2" t="s">
        <v>164</v>
      </c>
      <c r="PN14" s="2" t="s">
        <v>153</v>
      </c>
      <c r="PO14" s="4"/>
      <c r="PP14" s="8"/>
      <c r="PQ14" s="4"/>
      <c r="PR14" s="8"/>
      <c r="PS14" s="7"/>
      <c r="PT14" s="7"/>
      <c r="PU14" s="2" t="s">
        <v>188</v>
      </c>
      <c r="PV14" s="2" t="s">
        <v>150</v>
      </c>
      <c r="PW14" s="2" t="s">
        <v>153</v>
      </c>
      <c r="PX14" s="2" t="s">
        <v>153</v>
      </c>
      <c r="PY14" s="2" t="s">
        <v>164</v>
      </c>
      <c r="PZ14" s="2" t="s">
        <v>164</v>
      </c>
      <c r="QA14" s="2" t="s">
        <v>153</v>
      </c>
      <c r="QB14" s="4">
        <v>133</v>
      </c>
      <c r="QC14" s="4"/>
      <c r="QD14" s="4"/>
      <c r="QE14" s="4">
        <v>7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140</v>
      </c>
      <c r="QY14" s="4"/>
    </row>
    <row r="15">
      <c r="A15" s="2" t="s">
        <v>356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328</v>
      </c>
      <c r="G15" s="2" t="s">
        <v>328</v>
      </c>
      <c r="H15" s="2" t="s">
        <v>328</v>
      </c>
      <c r="I15" s="2" t="s">
        <v>329</v>
      </c>
      <c r="J15" s="2" t="s">
        <v>199</v>
      </c>
      <c r="K15" s="2" t="s">
        <v>331</v>
      </c>
      <c r="L15" s="3">
        <v>78.97</v>
      </c>
      <c r="M15" s="3">
        <v>82.92</v>
      </c>
      <c r="N15" s="3">
        <v>149.99</v>
      </c>
      <c r="O15" s="2" t="s">
        <v>150</v>
      </c>
      <c r="P15" s="2" t="s">
        <v>332</v>
      </c>
      <c r="Q15" s="2" t="s">
        <v>152</v>
      </c>
      <c r="R15" s="2" t="s">
        <v>153</v>
      </c>
      <c r="S15" s="2" t="s">
        <v>333</v>
      </c>
      <c r="T15" s="2" t="s">
        <v>334</v>
      </c>
      <c r="U15" s="2" t="s">
        <v>153</v>
      </c>
      <c r="V15" s="2" t="s">
        <v>335</v>
      </c>
      <c r="W15" s="2" t="s">
        <v>157</v>
      </c>
      <c r="X15" s="2" t="s">
        <v>336</v>
      </c>
      <c r="Y15" s="2" t="s">
        <v>337</v>
      </c>
      <c r="Z15" s="4">
        <v>781</v>
      </c>
      <c r="AA15" s="4">
        <f>=ROUNDDOWN(37.1904761904762,0)</f>
      </c>
      <c r="AB15" s="5">
        <v>21</v>
      </c>
      <c r="AC15" s="2" t="s">
        <v>338</v>
      </c>
      <c r="AD15" s="4">
        <v>140</v>
      </c>
      <c r="AE15" s="4">
        <v>140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34</v>
      </c>
      <c r="AQ15" s="8">
        <v>2875.73</v>
      </c>
      <c r="AR15" s="4">
        <v>17</v>
      </c>
      <c r="AS15" s="8">
        <v>1293.69</v>
      </c>
      <c r="AT15" s="7">
        <v>1</v>
      </c>
      <c r="AU15" s="7">
        <v>1.2229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0.5657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34</v>
      </c>
      <c r="BK15" s="8">
        <v>2875.73</v>
      </c>
      <c r="BL15" s="2" t="s">
        <v>357</v>
      </c>
      <c r="BM15" s="7">
        <v>1</v>
      </c>
      <c r="BN15" s="7">
        <v>1</v>
      </c>
      <c r="BO15" s="4">
        <v>23</v>
      </c>
      <c r="BP15" s="8">
        <v>1997.32</v>
      </c>
      <c r="BQ15" s="4">
        <v>4</v>
      </c>
      <c r="BR15" s="8">
        <v>322.28</v>
      </c>
      <c r="BS15" s="7">
        <v>4.75</v>
      </c>
      <c r="BT15" s="7">
        <v>5.1975</v>
      </c>
      <c r="BU15" s="2" t="s">
        <v>162</v>
      </c>
      <c r="BV15" s="2" t="s">
        <v>150</v>
      </c>
      <c r="BW15" s="2" t="s">
        <v>153</v>
      </c>
      <c r="BX15" s="2" t="s">
        <v>358</v>
      </c>
      <c r="BY15" s="2" t="s">
        <v>164</v>
      </c>
      <c r="BZ15" s="2" t="s">
        <v>164</v>
      </c>
      <c r="CA15" s="2" t="s">
        <v>153</v>
      </c>
      <c r="CB15" s="4">
        <v>2</v>
      </c>
      <c r="CC15" s="8">
        <v>163.78</v>
      </c>
      <c r="CD15" s="4">
        <v>5</v>
      </c>
      <c r="CE15" s="8">
        <v>370.2</v>
      </c>
      <c r="CF15" s="7">
        <v>-0.6</v>
      </c>
      <c r="CG15" s="7">
        <v>-0.5576</v>
      </c>
      <c r="CH15" s="2" t="s">
        <v>162</v>
      </c>
      <c r="CI15" s="2" t="s">
        <v>150</v>
      </c>
      <c r="CJ15" s="2" t="s">
        <v>341</v>
      </c>
      <c r="CK15" s="2" t="s">
        <v>359</v>
      </c>
      <c r="CL15" s="2" t="s">
        <v>164</v>
      </c>
      <c r="CM15" s="2" t="s">
        <v>164</v>
      </c>
      <c r="CN15" s="2" t="s">
        <v>153</v>
      </c>
      <c r="CO15" s="4">
        <v>4</v>
      </c>
      <c r="CP15" s="8">
        <v>281.36</v>
      </c>
      <c r="CQ15" s="4">
        <v>3</v>
      </c>
      <c r="CR15" s="8">
        <v>211.02</v>
      </c>
      <c r="CS15" s="7">
        <v>0.3333</v>
      </c>
      <c r="CT15" s="7">
        <v>0.3333</v>
      </c>
      <c r="CU15" s="2" t="s">
        <v>162</v>
      </c>
      <c r="CV15" s="2" t="s">
        <v>150</v>
      </c>
      <c r="CW15" s="2" t="s">
        <v>342</v>
      </c>
      <c r="CX15" s="2" t="s">
        <v>360</v>
      </c>
      <c r="CY15" s="2" t="s">
        <v>164</v>
      </c>
      <c r="CZ15" s="2" t="s">
        <v>164</v>
      </c>
      <c r="DA15" s="2" t="s">
        <v>153</v>
      </c>
      <c r="DB15" s="4"/>
      <c r="DC15" s="8"/>
      <c r="DD15" s="4"/>
      <c r="DE15" s="8"/>
      <c r="DF15" s="7"/>
      <c r="DG15" s="7"/>
      <c r="DH15" s="2" t="s">
        <v>162</v>
      </c>
      <c r="DI15" s="2" t="s">
        <v>301</v>
      </c>
      <c r="DJ15" s="2" t="s">
        <v>166</v>
      </c>
      <c r="DK15" s="2" t="s">
        <v>361</v>
      </c>
      <c r="DL15" s="2" t="s">
        <v>269</v>
      </c>
      <c r="DM15" s="2" t="s">
        <v>164</v>
      </c>
      <c r="DN15" s="2" t="s">
        <v>153</v>
      </c>
      <c r="DO15" s="4">
        <v>4</v>
      </c>
      <c r="DP15" s="8">
        <v>346.12</v>
      </c>
      <c r="DQ15" s="4">
        <v>4</v>
      </c>
      <c r="DR15" s="8">
        <v>313.88</v>
      </c>
      <c r="DS15" s="7"/>
      <c r="DT15" s="7">
        <v>0.1027</v>
      </c>
      <c r="DU15" s="2" t="s">
        <v>162</v>
      </c>
      <c r="DV15" s="2" t="s">
        <v>150</v>
      </c>
      <c r="DW15" s="2" t="s">
        <v>342</v>
      </c>
      <c r="DX15" s="2" t="s">
        <v>362</v>
      </c>
      <c r="DY15" s="2" t="s">
        <v>164</v>
      </c>
      <c r="DZ15" s="2" t="s">
        <v>164</v>
      </c>
      <c r="EA15" s="2" t="s">
        <v>153</v>
      </c>
      <c r="EB15" s="4"/>
      <c r="EC15" s="8"/>
      <c r="ED15" s="4"/>
      <c r="EE15" s="8"/>
      <c r="EF15" s="7"/>
      <c r="EG15" s="7"/>
      <c r="EH15" s="2" t="s">
        <v>162</v>
      </c>
      <c r="EI15" s="2" t="s">
        <v>150</v>
      </c>
      <c r="EJ15" s="2" t="s">
        <v>342</v>
      </c>
      <c r="EK15" s="2" t="s">
        <v>363</v>
      </c>
      <c r="EL15" s="2" t="s">
        <v>164</v>
      </c>
      <c r="EM15" s="2" t="s">
        <v>164</v>
      </c>
      <c r="EN15" s="2" t="s">
        <v>153</v>
      </c>
      <c r="EO15" s="4"/>
      <c r="EP15" s="8"/>
      <c r="EQ15" s="4"/>
      <c r="ER15" s="8"/>
      <c r="ES15" s="7"/>
      <c r="ET15" s="7"/>
      <c r="EU15" s="2" t="s">
        <v>162</v>
      </c>
      <c r="EV15" s="2" t="s">
        <v>150</v>
      </c>
      <c r="EW15" s="2" t="s">
        <v>342</v>
      </c>
      <c r="EX15" s="2" t="s">
        <v>364</v>
      </c>
      <c r="EY15" s="2" t="s">
        <v>164</v>
      </c>
      <c r="EZ15" s="2" t="s">
        <v>164</v>
      </c>
      <c r="FA15" s="2" t="s">
        <v>153</v>
      </c>
      <c r="FB15" s="4"/>
      <c r="FC15" s="8"/>
      <c r="FD15" s="4"/>
      <c r="FE15" s="8"/>
      <c r="FF15" s="7"/>
      <c r="FG15" s="7"/>
      <c r="FH15" s="2" t="s">
        <v>187</v>
      </c>
      <c r="FI15" s="2" t="s">
        <v>150</v>
      </c>
      <c r="FJ15" s="2" t="s">
        <v>348</v>
      </c>
      <c r="FK15" s="2" t="s">
        <v>153</v>
      </c>
      <c r="FL15" s="2" t="s">
        <v>164</v>
      </c>
      <c r="FM15" s="2" t="s">
        <v>164</v>
      </c>
      <c r="FN15" s="2" t="s">
        <v>153</v>
      </c>
      <c r="FO15" s="4">
        <v>1</v>
      </c>
      <c r="FP15" s="8">
        <v>87.15</v>
      </c>
      <c r="FQ15" s="4"/>
      <c r="FR15" s="8"/>
      <c r="FS15" s="7"/>
      <c r="FT15" s="7"/>
      <c r="FU15" s="2" t="s">
        <v>162</v>
      </c>
      <c r="FV15" s="2" t="s">
        <v>150</v>
      </c>
      <c r="FW15" s="2" t="s">
        <v>179</v>
      </c>
      <c r="FX15" s="2" t="s">
        <v>365</v>
      </c>
      <c r="FY15" s="2" t="s">
        <v>164</v>
      </c>
      <c r="FZ15" s="2" t="s">
        <v>164</v>
      </c>
      <c r="GA15" s="2" t="s">
        <v>153</v>
      </c>
      <c r="GB15" s="4"/>
      <c r="GC15" s="8"/>
      <c r="GD15" s="4">
        <v>1</v>
      </c>
      <c r="GE15" s="8">
        <v>76.31</v>
      </c>
      <c r="GF15" s="7">
        <v>-1</v>
      </c>
      <c r="GG15" s="7">
        <v>-1</v>
      </c>
      <c r="GH15" s="2" t="s">
        <v>162</v>
      </c>
      <c r="GI15" s="2" t="s">
        <v>169</v>
      </c>
      <c r="GJ15" s="2" t="s">
        <v>181</v>
      </c>
      <c r="GK15" s="2" t="s">
        <v>366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162</v>
      </c>
      <c r="GV15" s="2" t="s">
        <v>150</v>
      </c>
      <c r="GW15" s="2" t="s">
        <v>182</v>
      </c>
      <c r="GX15" s="2" t="s">
        <v>367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169</v>
      </c>
      <c r="HJ15" s="2" t="s">
        <v>352</v>
      </c>
      <c r="HK15" s="2" t="s">
        <v>368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162</v>
      </c>
      <c r="HV15" s="2" t="s">
        <v>150</v>
      </c>
      <c r="HW15" s="2" t="s">
        <v>186</v>
      </c>
      <c r="HX15" s="2" t="s">
        <v>234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162</v>
      </c>
      <c r="II15" s="2" t="s">
        <v>150</v>
      </c>
      <c r="IJ15" s="2" t="s">
        <v>153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354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187</v>
      </c>
      <c r="JI15" s="2" t="s">
        <v>150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153</v>
      </c>
      <c r="JV15" s="2" t="s">
        <v>153</v>
      </c>
      <c r="JW15" s="2" t="s">
        <v>153</v>
      </c>
      <c r="JX15" s="2" t="s">
        <v>153</v>
      </c>
      <c r="JY15" s="2" t="s">
        <v>153</v>
      </c>
      <c r="JZ15" s="2" t="s">
        <v>153</v>
      </c>
      <c r="KA15" s="2" t="s">
        <v>153</v>
      </c>
      <c r="KB15" s="4"/>
      <c r="KC15" s="8"/>
      <c r="KD15" s="4"/>
      <c r="KE15" s="8"/>
      <c r="KF15" s="7"/>
      <c r="KG15" s="7"/>
      <c r="KH15" s="2" t="s">
        <v>188</v>
      </c>
      <c r="KI15" s="2" t="s">
        <v>150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153</v>
      </c>
      <c r="KV15" s="2" t="s">
        <v>153</v>
      </c>
      <c r="KW15" s="2" t="s">
        <v>153</v>
      </c>
      <c r="KX15" s="2" t="s">
        <v>153</v>
      </c>
      <c r="KY15" s="2" t="s">
        <v>153</v>
      </c>
      <c r="KZ15" s="2" t="s">
        <v>153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162</v>
      </c>
      <c r="LV15" s="2" t="s">
        <v>150</v>
      </c>
      <c r="LW15" s="2" t="s">
        <v>342</v>
      </c>
      <c r="LX15" s="2" t="s">
        <v>369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162</v>
      </c>
      <c r="MV15" s="2" t="s">
        <v>150</v>
      </c>
      <c r="MW15" s="2" t="s">
        <v>194</v>
      </c>
      <c r="MX15" s="2" t="s">
        <v>153</v>
      </c>
      <c r="MY15" s="2" t="s">
        <v>164</v>
      </c>
      <c r="MZ15" s="2" t="s">
        <v>164</v>
      </c>
      <c r="NA15" s="2" t="s">
        <v>153</v>
      </c>
      <c r="NB15" s="4"/>
      <c r="NC15" s="8"/>
      <c r="ND15" s="4"/>
      <c r="NE15" s="8"/>
      <c r="NF15" s="7"/>
      <c r="NG15" s="7"/>
      <c r="NH15" s="2" t="s">
        <v>187</v>
      </c>
      <c r="NI15" s="2" t="s">
        <v>150</v>
      </c>
      <c r="NJ15" s="2" t="s">
        <v>153</v>
      </c>
      <c r="NK15" s="2" t="s">
        <v>153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195</v>
      </c>
      <c r="NV15" s="2" t="s">
        <v>150</v>
      </c>
      <c r="NW15" s="2" t="s">
        <v>153</v>
      </c>
      <c r="NX15" s="2" t="s">
        <v>153</v>
      </c>
      <c r="NY15" s="2" t="s">
        <v>164</v>
      </c>
      <c r="NZ15" s="2" t="s">
        <v>164</v>
      </c>
      <c r="OA15" s="2" t="s">
        <v>153</v>
      </c>
      <c r="OB15" s="4"/>
      <c r="OC15" s="8"/>
      <c r="OD15" s="4"/>
      <c r="OE15" s="8"/>
      <c r="OF15" s="7"/>
      <c r="OG15" s="7"/>
      <c r="OH15" s="2" t="s">
        <v>153</v>
      </c>
      <c r="OI15" s="2" t="s">
        <v>153</v>
      </c>
      <c r="OJ15" s="2" t="s">
        <v>153</v>
      </c>
      <c r="OK15" s="2" t="s">
        <v>153</v>
      </c>
      <c r="OL15" s="2" t="s">
        <v>153</v>
      </c>
      <c r="OM15" s="2" t="s">
        <v>153</v>
      </c>
      <c r="ON15" s="2" t="s">
        <v>153</v>
      </c>
      <c r="OO15" s="4"/>
      <c r="OP15" s="8"/>
      <c r="OQ15" s="4"/>
      <c r="OR15" s="8"/>
      <c r="OS15" s="7"/>
      <c r="OT15" s="7"/>
      <c r="OU15" s="2" t="s">
        <v>162</v>
      </c>
      <c r="OV15" s="2" t="s">
        <v>150</v>
      </c>
      <c r="OW15" s="2" t="s">
        <v>197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8"/>
      <c r="PD15" s="4"/>
      <c r="PE15" s="8"/>
      <c r="PF15" s="7"/>
      <c r="PG15" s="7"/>
      <c r="PH15" s="2" t="s">
        <v>187</v>
      </c>
      <c r="PI15" s="2" t="s">
        <v>169</v>
      </c>
      <c r="PJ15" s="2" t="s">
        <v>153</v>
      </c>
      <c r="PK15" s="2" t="s">
        <v>153</v>
      </c>
      <c r="PL15" s="2" t="s">
        <v>164</v>
      </c>
      <c r="PM15" s="2" t="s">
        <v>164</v>
      </c>
      <c r="PN15" s="2" t="s">
        <v>153</v>
      </c>
      <c r="PO15" s="4"/>
      <c r="PP15" s="8"/>
      <c r="PQ15" s="4"/>
      <c r="PR15" s="8"/>
      <c r="PS15" s="7"/>
      <c r="PT15" s="7"/>
      <c r="PU15" s="2" t="s">
        <v>188</v>
      </c>
      <c r="PV15" s="2" t="s">
        <v>150</v>
      </c>
      <c r="PW15" s="2" t="s">
        <v>153</v>
      </c>
      <c r="PX15" s="2" t="s">
        <v>153</v>
      </c>
      <c r="PY15" s="2" t="s">
        <v>164</v>
      </c>
      <c r="PZ15" s="2" t="s">
        <v>164</v>
      </c>
      <c r="QA15" s="2" t="s">
        <v>153</v>
      </c>
      <c r="QB15" s="4">
        <v>430</v>
      </c>
      <c r="QC15" s="4"/>
      <c r="QD15" s="4"/>
      <c r="QE15" s="4">
        <v>351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>
        <v>140</v>
      </c>
      <c r="QY15" s="4"/>
    </row>
    <row r="16">
      <c r="A16" s="2" t="s">
        <v>370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328</v>
      </c>
      <c r="G16" s="2" t="s">
        <v>328</v>
      </c>
      <c r="H16" s="2" t="s">
        <v>328</v>
      </c>
      <c r="I16" s="2" t="s">
        <v>329</v>
      </c>
      <c r="J16" s="2" t="s">
        <v>221</v>
      </c>
      <c r="K16" s="2" t="s">
        <v>331</v>
      </c>
      <c r="L16" s="3">
        <v>90.06</v>
      </c>
      <c r="M16" s="3">
        <v>94.56</v>
      </c>
      <c r="N16" s="3">
        <v>179.99</v>
      </c>
      <c r="O16" s="2" t="s">
        <v>150</v>
      </c>
      <c r="P16" s="2" t="s">
        <v>332</v>
      </c>
      <c r="Q16" s="2" t="s">
        <v>152</v>
      </c>
      <c r="R16" s="2" t="s">
        <v>153</v>
      </c>
      <c r="S16" s="2" t="s">
        <v>333</v>
      </c>
      <c r="T16" s="2" t="s">
        <v>334</v>
      </c>
      <c r="U16" s="2" t="s">
        <v>153</v>
      </c>
      <c r="V16" s="2" t="s">
        <v>335</v>
      </c>
      <c r="W16" s="2" t="s">
        <v>157</v>
      </c>
      <c r="X16" s="2" t="s">
        <v>336</v>
      </c>
      <c r="Y16" s="2" t="s">
        <v>371</v>
      </c>
      <c r="Z16" s="4">
        <v>640</v>
      </c>
      <c r="AA16" s="4">
        <f>=ROUNDDOWN(37.6470588235294,0)</f>
      </c>
      <c r="AB16" s="5">
        <v>17</v>
      </c>
      <c r="AC16" s="2" t="s">
        <v>338</v>
      </c>
      <c r="AD16" s="4">
        <v>150</v>
      </c>
      <c r="AE16" s="4">
        <v>150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16</v>
      </c>
      <c r="AQ16" s="8">
        <v>1489.79</v>
      </c>
      <c r="AR16" s="4">
        <v>8</v>
      </c>
      <c r="AS16" s="8">
        <v>746.74</v>
      </c>
      <c r="AT16" s="7">
        <v>1</v>
      </c>
      <c r="AU16" s="7">
        <v>0.9951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0.2931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16</v>
      </c>
      <c r="BK16" s="8">
        <v>1489.79</v>
      </c>
      <c r="BL16" s="2" t="s">
        <v>372</v>
      </c>
      <c r="BM16" s="7">
        <v>1</v>
      </c>
      <c r="BN16" s="7">
        <v>1</v>
      </c>
      <c r="BO16" s="4">
        <v>9</v>
      </c>
      <c r="BP16" s="8">
        <v>872.01</v>
      </c>
      <c r="BQ16" s="4">
        <v>4</v>
      </c>
      <c r="BR16" s="8">
        <v>359.72</v>
      </c>
      <c r="BS16" s="7">
        <v>1.25</v>
      </c>
      <c r="BT16" s="7">
        <v>1.4241</v>
      </c>
      <c r="BU16" s="2" t="s">
        <v>162</v>
      </c>
      <c r="BV16" s="2" t="s">
        <v>150</v>
      </c>
      <c r="BW16" s="2" t="s">
        <v>153</v>
      </c>
      <c r="BX16" s="2" t="s">
        <v>358</v>
      </c>
      <c r="BY16" s="2" t="s">
        <v>164</v>
      </c>
      <c r="BZ16" s="2" t="s">
        <v>164</v>
      </c>
      <c r="CA16" s="2" t="s">
        <v>153</v>
      </c>
      <c r="CB16" s="4">
        <v>1</v>
      </c>
      <c r="CC16" s="8">
        <v>94.16</v>
      </c>
      <c r="CD16" s="4"/>
      <c r="CE16" s="8"/>
      <c r="CF16" s="7"/>
      <c r="CG16" s="7"/>
      <c r="CH16" s="2" t="s">
        <v>162</v>
      </c>
      <c r="CI16" s="2" t="s">
        <v>150</v>
      </c>
      <c r="CJ16" s="2" t="s">
        <v>341</v>
      </c>
      <c r="CK16" s="2" t="s">
        <v>373</v>
      </c>
      <c r="CL16" s="2" t="s">
        <v>164</v>
      </c>
      <c r="CM16" s="2" t="s">
        <v>164</v>
      </c>
      <c r="CN16" s="2" t="s">
        <v>153</v>
      </c>
      <c r="CO16" s="4">
        <v>2</v>
      </c>
      <c r="CP16" s="8">
        <v>143.74</v>
      </c>
      <c r="CQ16" s="4"/>
      <c r="CR16" s="8"/>
      <c r="CS16" s="7"/>
      <c r="CT16" s="7"/>
      <c r="CU16" s="2" t="s">
        <v>162</v>
      </c>
      <c r="CV16" s="2" t="s">
        <v>150</v>
      </c>
      <c r="CW16" s="2" t="s">
        <v>342</v>
      </c>
      <c r="CX16" s="2" t="s">
        <v>374</v>
      </c>
      <c r="CY16" s="2" t="s">
        <v>164</v>
      </c>
      <c r="CZ16" s="2" t="s">
        <v>164</v>
      </c>
      <c r="DA16" s="2" t="s">
        <v>153</v>
      </c>
      <c r="DB16" s="4"/>
      <c r="DC16" s="8"/>
      <c r="DD16" s="4"/>
      <c r="DE16" s="8"/>
      <c r="DF16" s="7"/>
      <c r="DG16" s="7"/>
      <c r="DH16" s="2" t="s">
        <v>162</v>
      </c>
      <c r="DI16" s="2" t="s">
        <v>301</v>
      </c>
      <c r="DJ16" s="2" t="s">
        <v>166</v>
      </c>
      <c r="DK16" s="2" t="s">
        <v>304</v>
      </c>
      <c r="DL16" s="2" t="s">
        <v>269</v>
      </c>
      <c r="DM16" s="2" t="s">
        <v>164</v>
      </c>
      <c r="DN16" s="2" t="s">
        <v>153</v>
      </c>
      <c r="DO16" s="4">
        <v>3</v>
      </c>
      <c r="DP16" s="8">
        <v>275.1</v>
      </c>
      <c r="DQ16" s="4">
        <v>2</v>
      </c>
      <c r="DR16" s="8">
        <v>165.5</v>
      </c>
      <c r="DS16" s="7">
        <v>0.5</v>
      </c>
      <c r="DT16" s="7">
        <v>0.6622</v>
      </c>
      <c r="DU16" s="2" t="s">
        <v>162</v>
      </c>
      <c r="DV16" s="2" t="s">
        <v>150</v>
      </c>
      <c r="DW16" s="2" t="s">
        <v>342</v>
      </c>
      <c r="DX16" s="2" t="s">
        <v>375</v>
      </c>
      <c r="DY16" s="2" t="s">
        <v>164</v>
      </c>
      <c r="DZ16" s="2" t="s">
        <v>164</v>
      </c>
      <c r="EA16" s="2" t="s">
        <v>153</v>
      </c>
      <c r="EB16" s="4">
        <v>1</v>
      </c>
      <c r="EC16" s="8">
        <v>104.78</v>
      </c>
      <c r="ED16" s="4"/>
      <c r="EE16" s="8"/>
      <c r="EF16" s="7"/>
      <c r="EG16" s="7"/>
      <c r="EH16" s="2" t="s">
        <v>162</v>
      </c>
      <c r="EI16" s="2" t="s">
        <v>150</v>
      </c>
      <c r="EJ16" s="2" t="s">
        <v>342</v>
      </c>
      <c r="EK16" s="2" t="s">
        <v>376</v>
      </c>
      <c r="EL16" s="2" t="s">
        <v>164</v>
      </c>
      <c r="EM16" s="2" t="s">
        <v>164</v>
      </c>
      <c r="EN16" s="2" t="s">
        <v>153</v>
      </c>
      <c r="EO16" s="4"/>
      <c r="EP16" s="8"/>
      <c r="EQ16" s="4">
        <v>2</v>
      </c>
      <c r="ER16" s="8">
        <v>221.52</v>
      </c>
      <c r="ES16" s="7">
        <v>-1</v>
      </c>
      <c r="ET16" s="7">
        <v>-1</v>
      </c>
      <c r="EU16" s="2" t="s">
        <v>162</v>
      </c>
      <c r="EV16" s="2" t="s">
        <v>150</v>
      </c>
      <c r="EW16" s="2" t="s">
        <v>342</v>
      </c>
      <c r="EX16" s="2" t="s">
        <v>377</v>
      </c>
      <c r="EY16" s="2" t="s">
        <v>164</v>
      </c>
      <c r="EZ16" s="2" t="s">
        <v>164</v>
      </c>
      <c r="FA16" s="2" t="s">
        <v>153</v>
      </c>
      <c r="FB16" s="4"/>
      <c r="FC16" s="8"/>
      <c r="FD16" s="4"/>
      <c r="FE16" s="8"/>
      <c r="FF16" s="7"/>
      <c r="FG16" s="7"/>
      <c r="FH16" s="2" t="s">
        <v>187</v>
      </c>
      <c r="FI16" s="2" t="s">
        <v>150</v>
      </c>
      <c r="FJ16" s="2" t="s">
        <v>348</v>
      </c>
      <c r="FK16" s="2" t="s">
        <v>153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162</v>
      </c>
      <c r="FV16" s="2" t="s">
        <v>150</v>
      </c>
      <c r="FW16" s="2" t="s">
        <v>179</v>
      </c>
      <c r="FX16" s="2" t="s">
        <v>378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169</v>
      </c>
      <c r="GJ16" s="2" t="s">
        <v>181</v>
      </c>
      <c r="GK16" s="2" t="s">
        <v>379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162</v>
      </c>
      <c r="GV16" s="2" t="s">
        <v>150</v>
      </c>
      <c r="GW16" s="2" t="s">
        <v>182</v>
      </c>
      <c r="GX16" s="2" t="s">
        <v>380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162</v>
      </c>
      <c r="HI16" s="2" t="s">
        <v>169</v>
      </c>
      <c r="HJ16" s="2" t="s">
        <v>381</v>
      </c>
      <c r="HK16" s="2" t="s">
        <v>382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186</v>
      </c>
      <c r="HX16" s="2" t="s">
        <v>383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162</v>
      </c>
      <c r="II16" s="2" t="s">
        <v>150</v>
      </c>
      <c r="IJ16" s="2" t="s">
        <v>153</v>
      </c>
      <c r="IK16" s="2" t="s">
        <v>153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354</v>
      </c>
      <c r="IV16" s="2" t="s">
        <v>150</v>
      </c>
      <c r="IW16" s="2" t="s">
        <v>153</v>
      </c>
      <c r="IX16" s="2" t="s">
        <v>153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187</v>
      </c>
      <c r="JI16" s="2" t="s">
        <v>150</v>
      </c>
      <c r="JJ16" s="2" t="s">
        <v>153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153</v>
      </c>
      <c r="JV16" s="2" t="s">
        <v>153</v>
      </c>
      <c r="JW16" s="2" t="s">
        <v>153</v>
      </c>
      <c r="JX16" s="2" t="s">
        <v>153</v>
      </c>
      <c r="JY16" s="2" t="s">
        <v>153</v>
      </c>
      <c r="JZ16" s="2" t="s">
        <v>153</v>
      </c>
      <c r="KA16" s="2" t="s">
        <v>153</v>
      </c>
      <c r="KB16" s="4"/>
      <c r="KC16" s="8"/>
      <c r="KD16" s="4"/>
      <c r="KE16" s="8"/>
      <c r="KF16" s="7"/>
      <c r="KG16" s="7"/>
      <c r="KH16" s="2" t="s">
        <v>188</v>
      </c>
      <c r="KI16" s="2" t="s">
        <v>150</v>
      </c>
      <c r="KJ16" s="2" t="s">
        <v>153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153</v>
      </c>
      <c r="KV16" s="2" t="s">
        <v>153</v>
      </c>
      <c r="KW16" s="2" t="s">
        <v>153</v>
      </c>
      <c r="KX16" s="2" t="s">
        <v>153</v>
      </c>
      <c r="KY16" s="2" t="s">
        <v>153</v>
      </c>
      <c r="KZ16" s="2" t="s">
        <v>153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162</v>
      </c>
      <c r="LV16" s="2" t="s">
        <v>150</v>
      </c>
      <c r="LW16" s="2" t="s">
        <v>342</v>
      </c>
      <c r="LX16" s="2" t="s">
        <v>358</v>
      </c>
      <c r="LY16" s="2" t="s">
        <v>164</v>
      </c>
      <c r="LZ16" s="2" t="s">
        <v>164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162</v>
      </c>
      <c r="MV16" s="2" t="s">
        <v>150</v>
      </c>
      <c r="MW16" s="2" t="s">
        <v>194</v>
      </c>
      <c r="MX16" s="2" t="s">
        <v>384</v>
      </c>
      <c r="MY16" s="2" t="s">
        <v>164</v>
      </c>
      <c r="MZ16" s="2" t="s">
        <v>164</v>
      </c>
      <c r="NA16" s="2" t="s">
        <v>153</v>
      </c>
      <c r="NB16" s="4"/>
      <c r="NC16" s="8"/>
      <c r="ND16" s="4"/>
      <c r="NE16" s="8"/>
      <c r="NF16" s="7"/>
      <c r="NG16" s="7"/>
      <c r="NH16" s="2" t="s">
        <v>187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195</v>
      </c>
      <c r="NV16" s="2" t="s">
        <v>150</v>
      </c>
      <c r="NW16" s="2" t="s">
        <v>153</v>
      </c>
      <c r="NX16" s="2" t="s">
        <v>153</v>
      </c>
      <c r="NY16" s="2" t="s">
        <v>164</v>
      </c>
      <c r="NZ16" s="2" t="s">
        <v>164</v>
      </c>
      <c r="OA16" s="2" t="s">
        <v>153</v>
      </c>
      <c r="OB16" s="4"/>
      <c r="OC16" s="8"/>
      <c r="OD16" s="4"/>
      <c r="OE16" s="8"/>
      <c r="OF16" s="7"/>
      <c r="OG16" s="7"/>
      <c r="OH16" s="2" t="s">
        <v>153</v>
      </c>
      <c r="OI16" s="2" t="s">
        <v>153</v>
      </c>
      <c r="OJ16" s="2" t="s">
        <v>153</v>
      </c>
      <c r="OK16" s="2" t="s">
        <v>153</v>
      </c>
      <c r="OL16" s="2" t="s">
        <v>153</v>
      </c>
      <c r="OM16" s="2" t="s">
        <v>153</v>
      </c>
      <c r="ON16" s="2" t="s">
        <v>153</v>
      </c>
      <c r="OO16" s="4"/>
      <c r="OP16" s="8"/>
      <c r="OQ16" s="4"/>
      <c r="OR16" s="8"/>
      <c r="OS16" s="7"/>
      <c r="OT16" s="7"/>
      <c r="OU16" s="2" t="s">
        <v>162</v>
      </c>
      <c r="OV16" s="2" t="s">
        <v>150</v>
      </c>
      <c r="OW16" s="2" t="s">
        <v>197</v>
      </c>
      <c r="OX16" s="2" t="s">
        <v>380</v>
      </c>
      <c r="OY16" s="2" t="s">
        <v>164</v>
      </c>
      <c r="OZ16" s="2" t="s">
        <v>164</v>
      </c>
      <c r="PA16" s="2" t="s">
        <v>153</v>
      </c>
      <c r="PB16" s="4"/>
      <c r="PC16" s="8"/>
      <c r="PD16" s="4"/>
      <c r="PE16" s="8"/>
      <c r="PF16" s="7"/>
      <c r="PG16" s="7"/>
      <c r="PH16" s="2" t="s">
        <v>187</v>
      </c>
      <c r="PI16" s="2" t="s">
        <v>169</v>
      </c>
      <c r="PJ16" s="2" t="s">
        <v>153</v>
      </c>
      <c r="PK16" s="2" t="s">
        <v>153</v>
      </c>
      <c r="PL16" s="2" t="s">
        <v>164</v>
      </c>
      <c r="PM16" s="2" t="s">
        <v>164</v>
      </c>
      <c r="PN16" s="2" t="s">
        <v>153</v>
      </c>
      <c r="PO16" s="4"/>
      <c r="PP16" s="8"/>
      <c r="PQ16" s="4"/>
      <c r="PR16" s="8"/>
      <c r="PS16" s="7"/>
      <c r="PT16" s="7"/>
      <c r="PU16" s="2" t="s">
        <v>188</v>
      </c>
      <c r="PV16" s="2" t="s">
        <v>150</v>
      </c>
      <c r="PW16" s="2" t="s">
        <v>153</v>
      </c>
      <c r="PX16" s="2" t="s">
        <v>153</v>
      </c>
      <c r="PY16" s="2" t="s">
        <v>164</v>
      </c>
      <c r="PZ16" s="2" t="s">
        <v>164</v>
      </c>
      <c r="QA16" s="2" t="s">
        <v>153</v>
      </c>
      <c r="QB16" s="4">
        <v>267</v>
      </c>
      <c r="QC16" s="4"/>
      <c r="QD16" s="4"/>
      <c r="QE16" s="4">
        <v>373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150</v>
      </c>
      <c r="QY16" s="4"/>
    </row>
    <row r="17">
      <c r="A17" s="2" t="s">
        <v>385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386</v>
      </c>
      <c r="G17" s="2" t="s">
        <v>386</v>
      </c>
      <c r="H17" s="2" t="s">
        <v>386</v>
      </c>
      <c r="I17" s="2" t="s">
        <v>387</v>
      </c>
      <c r="J17" s="2" t="s">
        <v>388</v>
      </c>
      <c r="K17" s="2" t="s">
        <v>389</v>
      </c>
      <c r="L17" s="3">
        <v>73.14</v>
      </c>
      <c r="M17" s="3">
        <v>76.8</v>
      </c>
      <c r="N17" s="3">
        <v>159.99</v>
      </c>
      <c r="O17" s="2" t="s">
        <v>150</v>
      </c>
      <c r="P17" s="2" t="s">
        <v>390</v>
      </c>
      <c r="Q17" s="2" t="s">
        <v>152</v>
      </c>
      <c r="R17" s="2" t="s">
        <v>153</v>
      </c>
      <c r="S17" s="2" t="s">
        <v>153</v>
      </c>
      <c r="T17" s="2" t="s">
        <v>391</v>
      </c>
      <c r="U17" s="2" t="s">
        <v>392</v>
      </c>
      <c r="V17" s="2" t="s">
        <v>393</v>
      </c>
      <c r="W17" s="2" t="s">
        <v>394</v>
      </c>
      <c r="X17" s="2" t="s">
        <v>395</v>
      </c>
      <c r="Y17" s="2" t="s">
        <v>396</v>
      </c>
      <c r="Z17" s="4">
        <v>299</v>
      </c>
      <c r="AA17" s="4">
        <f>=ROUNDDOWN(33.2222222222222,0)</f>
      </c>
      <c r="AB17" s="5">
        <v>9</v>
      </c>
      <c r="AC17" s="2" t="s">
        <v>153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7</v>
      </c>
      <c r="AQ17" s="8">
        <v>551.4</v>
      </c>
      <c r="AR17" s="4"/>
      <c r="AS17" s="8"/>
      <c r="AT17" s="7"/>
      <c r="AU17" s="7"/>
      <c r="AV17" s="4">
        <v>15</v>
      </c>
      <c r="AW17" s="8">
        <v>1290.94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0.4271</v>
      </c>
      <c r="BC17" s="4">
        <v>28</v>
      </c>
      <c r="BD17" s="8">
        <v>2468.11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>
        <v>0.523</v>
      </c>
      <c r="BJ17" s="4">
        <v>7</v>
      </c>
      <c r="BK17" s="8">
        <v>551.4</v>
      </c>
      <c r="BL17" s="2" t="s">
        <v>397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150</v>
      </c>
      <c r="BW17" s="2" t="s">
        <v>153</v>
      </c>
      <c r="BX17" s="2" t="s">
        <v>398</v>
      </c>
      <c r="BY17" s="2" t="s">
        <v>164</v>
      </c>
      <c r="BZ17" s="2" t="s">
        <v>164</v>
      </c>
      <c r="CA17" s="2" t="s">
        <v>153</v>
      </c>
      <c r="CB17" s="4">
        <v>3</v>
      </c>
      <c r="CC17" s="8">
        <v>248.82</v>
      </c>
      <c r="CD17" s="4"/>
      <c r="CE17" s="8"/>
      <c r="CF17" s="7"/>
      <c r="CG17" s="7"/>
      <c r="CH17" s="2" t="s">
        <v>162</v>
      </c>
      <c r="CI17" s="2" t="s">
        <v>150</v>
      </c>
      <c r="CJ17" s="2" t="s">
        <v>153</v>
      </c>
      <c r="CK17" s="2" t="s">
        <v>399</v>
      </c>
      <c r="CL17" s="2" t="s">
        <v>164</v>
      </c>
      <c r="CM17" s="2" t="s">
        <v>164</v>
      </c>
      <c r="CN17" s="2" t="s">
        <v>153</v>
      </c>
      <c r="CO17" s="4">
        <v>2</v>
      </c>
      <c r="CP17" s="8">
        <v>130.56</v>
      </c>
      <c r="CQ17" s="4"/>
      <c r="CR17" s="8"/>
      <c r="CS17" s="7"/>
      <c r="CT17" s="7"/>
      <c r="CU17" s="2" t="s">
        <v>162</v>
      </c>
      <c r="CV17" s="2" t="s">
        <v>150</v>
      </c>
      <c r="CW17" s="2" t="s">
        <v>153</v>
      </c>
      <c r="CX17" s="2" t="s">
        <v>400</v>
      </c>
      <c r="CY17" s="2" t="s">
        <v>164</v>
      </c>
      <c r="CZ17" s="2" t="s">
        <v>164</v>
      </c>
      <c r="DA17" s="2" t="s">
        <v>153</v>
      </c>
      <c r="DB17" s="4">
        <v>2</v>
      </c>
      <c r="DC17" s="8">
        <v>172.02</v>
      </c>
      <c r="DD17" s="4"/>
      <c r="DE17" s="8"/>
      <c r="DF17" s="7"/>
      <c r="DG17" s="7"/>
      <c r="DH17" s="2" t="s">
        <v>162</v>
      </c>
      <c r="DI17" s="2" t="s">
        <v>150</v>
      </c>
      <c r="DJ17" s="2" t="s">
        <v>153</v>
      </c>
      <c r="DK17" s="2" t="s">
        <v>401</v>
      </c>
      <c r="DL17" s="2" t="s">
        <v>164</v>
      </c>
      <c r="DM17" s="2" t="s">
        <v>164</v>
      </c>
      <c r="DN17" s="2" t="s">
        <v>153</v>
      </c>
      <c r="DO17" s="4"/>
      <c r="DP17" s="8"/>
      <c r="DQ17" s="4"/>
      <c r="DR17" s="8"/>
      <c r="DS17" s="7"/>
      <c r="DT17" s="7"/>
      <c r="DU17" s="2" t="s">
        <v>162</v>
      </c>
      <c r="DV17" s="2" t="s">
        <v>150</v>
      </c>
      <c r="DW17" s="2" t="s">
        <v>153</v>
      </c>
      <c r="DX17" s="2" t="s">
        <v>402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150</v>
      </c>
      <c r="EJ17" s="2" t="s">
        <v>153</v>
      </c>
      <c r="EK17" s="2" t="s">
        <v>403</v>
      </c>
      <c r="EL17" s="2" t="s">
        <v>164</v>
      </c>
      <c r="EM17" s="2" t="s">
        <v>164</v>
      </c>
      <c r="EN17" s="2" t="s">
        <v>153</v>
      </c>
      <c r="EO17" s="4"/>
      <c r="EP17" s="8"/>
      <c r="EQ17" s="4"/>
      <c r="ER17" s="8"/>
      <c r="ES17" s="7"/>
      <c r="ET17" s="7"/>
      <c r="EU17" s="2" t="s">
        <v>162</v>
      </c>
      <c r="EV17" s="2" t="s">
        <v>150</v>
      </c>
      <c r="EW17" s="2" t="s">
        <v>153</v>
      </c>
      <c r="EX17" s="2" t="s">
        <v>153</v>
      </c>
      <c r="EY17" s="2" t="s">
        <v>164</v>
      </c>
      <c r="EZ17" s="2" t="s">
        <v>164</v>
      </c>
      <c r="FA17" s="2" t="s">
        <v>153</v>
      </c>
      <c r="FB17" s="4"/>
      <c r="FC17" s="8"/>
      <c r="FD17" s="4"/>
      <c r="FE17" s="8"/>
      <c r="FF17" s="7"/>
      <c r="FG17" s="7"/>
      <c r="FH17" s="2" t="s">
        <v>187</v>
      </c>
      <c r="FI17" s="2" t="s">
        <v>150</v>
      </c>
      <c r="FJ17" s="2" t="s">
        <v>153</v>
      </c>
      <c r="FK17" s="2" t="s">
        <v>153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162</v>
      </c>
      <c r="FV17" s="2" t="s">
        <v>150</v>
      </c>
      <c r="FW17" s="2" t="s">
        <v>153</v>
      </c>
      <c r="FX17" s="2" t="s">
        <v>153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187</v>
      </c>
      <c r="GI17" s="2" t="s">
        <v>150</v>
      </c>
      <c r="GJ17" s="2" t="s">
        <v>153</v>
      </c>
      <c r="GK17" s="2" t="s">
        <v>153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188</v>
      </c>
      <c r="GV17" s="2" t="s">
        <v>150</v>
      </c>
      <c r="GW17" s="2" t="s">
        <v>153</v>
      </c>
      <c r="GX17" s="2" t="s">
        <v>153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187</v>
      </c>
      <c r="HI17" s="2" t="s">
        <v>150</v>
      </c>
      <c r="HJ17" s="2" t="s">
        <v>153</v>
      </c>
      <c r="HK17" s="2" t="s">
        <v>153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187</v>
      </c>
      <c r="HV17" s="2" t="s">
        <v>150</v>
      </c>
      <c r="HW17" s="2" t="s">
        <v>153</v>
      </c>
      <c r="HX17" s="2" t="s">
        <v>153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162</v>
      </c>
      <c r="II17" s="2" t="s">
        <v>150</v>
      </c>
      <c r="IJ17" s="2" t="s">
        <v>153</v>
      </c>
      <c r="IK17" s="2" t="s">
        <v>153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188</v>
      </c>
      <c r="IV17" s="2" t="s">
        <v>150</v>
      </c>
      <c r="IW17" s="2" t="s">
        <v>153</v>
      </c>
      <c r="IX17" s="2" t="s">
        <v>153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187</v>
      </c>
      <c r="JI17" s="2" t="s">
        <v>150</v>
      </c>
      <c r="JJ17" s="2" t="s">
        <v>153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187</v>
      </c>
      <c r="JV17" s="2" t="s">
        <v>150</v>
      </c>
      <c r="JW17" s="2" t="s">
        <v>153</v>
      </c>
      <c r="JX17" s="2" t="s">
        <v>153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188</v>
      </c>
      <c r="KI17" s="2" t="s">
        <v>150</v>
      </c>
      <c r="KJ17" s="2" t="s">
        <v>153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162</v>
      </c>
      <c r="LV17" s="2" t="s">
        <v>150</v>
      </c>
      <c r="LW17" s="2" t="s">
        <v>153</v>
      </c>
      <c r="LX17" s="2" t="s">
        <v>153</v>
      </c>
      <c r="LY17" s="2" t="s">
        <v>164</v>
      </c>
      <c r="LZ17" s="2" t="s">
        <v>164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162</v>
      </c>
      <c r="MV17" s="2" t="s">
        <v>150</v>
      </c>
      <c r="MW17" s="2" t="s">
        <v>153</v>
      </c>
      <c r="MX17" s="2" t="s">
        <v>153</v>
      </c>
      <c r="MY17" s="2" t="s">
        <v>164</v>
      </c>
      <c r="MZ17" s="2" t="s">
        <v>164</v>
      </c>
      <c r="NA17" s="2" t="s">
        <v>153</v>
      </c>
      <c r="NB17" s="4"/>
      <c r="NC17" s="8"/>
      <c r="ND17" s="4"/>
      <c r="NE17" s="8"/>
      <c r="NF17" s="7"/>
      <c r="NG17" s="7"/>
      <c r="NH17" s="2" t="s">
        <v>187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195</v>
      </c>
      <c r="NV17" s="2" t="s">
        <v>150</v>
      </c>
      <c r="NW17" s="2" t="s">
        <v>153</v>
      </c>
      <c r="NX17" s="2" t="s">
        <v>153</v>
      </c>
      <c r="NY17" s="2" t="s">
        <v>164</v>
      </c>
      <c r="NZ17" s="2" t="s">
        <v>164</v>
      </c>
      <c r="OA17" s="2" t="s">
        <v>153</v>
      </c>
      <c r="OB17" s="4"/>
      <c r="OC17" s="8"/>
      <c r="OD17" s="4"/>
      <c r="OE17" s="8"/>
      <c r="OF17" s="7"/>
      <c r="OG17" s="7"/>
      <c r="OH17" s="2" t="s">
        <v>187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404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/>
      <c r="PC17" s="8"/>
      <c r="PD17" s="4"/>
      <c r="PE17" s="8"/>
      <c r="PF17" s="7"/>
      <c r="PG17" s="7"/>
      <c r="PH17" s="2" t="s">
        <v>187</v>
      </c>
      <c r="PI17" s="2" t="s">
        <v>169</v>
      </c>
      <c r="PJ17" s="2" t="s">
        <v>153</v>
      </c>
      <c r="PK17" s="2" t="s">
        <v>153</v>
      </c>
      <c r="PL17" s="2" t="s">
        <v>164</v>
      </c>
      <c r="PM17" s="2" t="s">
        <v>164</v>
      </c>
      <c r="PN17" s="2" t="s">
        <v>153</v>
      </c>
      <c r="PO17" s="4"/>
      <c r="PP17" s="8"/>
      <c r="PQ17" s="4"/>
      <c r="PR17" s="8"/>
      <c r="PS17" s="7"/>
      <c r="PT17" s="7"/>
      <c r="PU17" s="2" t="s">
        <v>188</v>
      </c>
      <c r="PV17" s="2" t="s">
        <v>150</v>
      </c>
      <c r="PW17" s="2" t="s">
        <v>153</v>
      </c>
      <c r="PX17" s="2" t="s">
        <v>153</v>
      </c>
      <c r="PY17" s="2" t="s">
        <v>164</v>
      </c>
      <c r="PZ17" s="2" t="s">
        <v>164</v>
      </c>
      <c r="QA17" s="2" t="s">
        <v>153</v>
      </c>
      <c r="QB17" s="4">
        <v>299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</row>
    <row r="18">
      <c r="A18" s="2" t="s">
        <v>405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386</v>
      </c>
      <c r="G18" s="2" t="s">
        <v>386</v>
      </c>
      <c r="H18" s="2" t="s">
        <v>386</v>
      </c>
      <c r="I18" s="2" t="s">
        <v>387</v>
      </c>
      <c r="J18" s="2" t="s">
        <v>312</v>
      </c>
      <c r="K18" s="2" t="s">
        <v>389</v>
      </c>
      <c r="L18" s="3">
        <v>82.28</v>
      </c>
      <c r="M18" s="3">
        <v>86.39</v>
      </c>
      <c r="N18" s="3">
        <v>179.99</v>
      </c>
      <c r="O18" s="2" t="s">
        <v>150</v>
      </c>
      <c r="P18" s="2" t="s">
        <v>390</v>
      </c>
      <c r="Q18" s="2" t="s">
        <v>152</v>
      </c>
      <c r="R18" s="2" t="s">
        <v>153</v>
      </c>
      <c r="S18" s="2" t="s">
        <v>153</v>
      </c>
      <c r="T18" s="2" t="s">
        <v>391</v>
      </c>
      <c r="U18" s="2" t="s">
        <v>392</v>
      </c>
      <c r="V18" s="2" t="s">
        <v>393</v>
      </c>
      <c r="W18" s="2" t="s">
        <v>394</v>
      </c>
      <c r="X18" s="2" t="s">
        <v>395</v>
      </c>
      <c r="Y18" s="2" t="s">
        <v>406</v>
      </c>
      <c r="Z18" s="4">
        <v>253</v>
      </c>
      <c r="AA18" s="4">
        <f>=ROUNDDOWN(31.625,0)</f>
      </c>
      <c r="AB18" s="5">
        <v>8</v>
      </c>
      <c r="AC18" s="2" t="s">
        <v>153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8</v>
      </c>
      <c r="AQ18" s="8">
        <v>739.54</v>
      </c>
      <c r="AR18" s="4"/>
      <c r="AS18" s="8"/>
      <c r="AT18" s="7"/>
      <c r="AU18" s="7"/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0.5729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8</v>
      </c>
      <c r="BK18" s="8">
        <v>739.54</v>
      </c>
      <c r="BL18" s="2" t="s">
        <v>397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162</v>
      </c>
      <c r="BV18" s="2" t="s">
        <v>150</v>
      </c>
      <c r="BW18" s="2" t="s">
        <v>153</v>
      </c>
      <c r="BX18" s="2" t="s">
        <v>407</v>
      </c>
      <c r="BY18" s="2" t="s">
        <v>164</v>
      </c>
      <c r="BZ18" s="2" t="s">
        <v>164</v>
      </c>
      <c r="CA18" s="2" t="s">
        <v>153</v>
      </c>
      <c r="CB18" s="4">
        <v>4</v>
      </c>
      <c r="CC18" s="8">
        <v>373.24</v>
      </c>
      <c r="CD18" s="4"/>
      <c r="CE18" s="8"/>
      <c r="CF18" s="7"/>
      <c r="CG18" s="7"/>
      <c r="CH18" s="2" t="s">
        <v>162</v>
      </c>
      <c r="CI18" s="2" t="s">
        <v>150</v>
      </c>
      <c r="CJ18" s="2" t="s">
        <v>153</v>
      </c>
      <c r="CK18" s="2" t="s">
        <v>408</v>
      </c>
      <c r="CL18" s="2" t="s">
        <v>164</v>
      </c>
      <c r="CM18" s="2" t="s">
        <v>164</v>
      </c>
      <c r="CN18" s="2" t="s">
        <v>153</v>
      </c>
      <c r="CO18" s="4">
        <v>1</v>
      </c>
      <c r="CP18" s="8">
        <v>76.02</v>
      </c>
      <c r="CQ18" s="4"/>
      <c r="CR18" s="8"/>
      <c r="CS18" s="7"/>
      <c r="CT18" s="7"/>
      <c r="CU18" s="2" t="s">
        <v>162</v>
      </c>
      <c r="CV18" s="2" t="s">
        <v>150</v>
      </c>
      <c r="CW18" s="2" t="s">
        <v>153</v>
      </c>
      <c r="CX18" s="2" t="s">
        <v>409</v>
      </c>
      <c r="CY18" s="2" t="s">
        <v>164</v>
      </c>
      <c r="CZ18" s="2" t="s">
        <v>164</v>
      </c>
      <c r="DA18" s="2" t="s">
        <v>153</v>
      </c>
      <c r="DB18" s="4">
        <v>3</v>
      </c>
      <c r="DC18" s="8">
        <v>290.28</v>
      </c>
      <c r="DD18" s="4"/>
      <c r="DE18" s="8"/>
      <c r="DF18" s="7"/>
      <c r="DG18" s="7"/>
      <c r="DH18" s="2" t="s">
        <v>162</v>
      </c>
      <c r="DI18" s="2" t="s">
        <v>150</v>
      </c>
      <c r="DJ18" s="2" t="s">
        <v>153</v>
      </c>
      <c r="DK18" s="2" t="s">
        <v>401</v>
      </c>
      <c r="DL18" s="2" t="s">
        <v>164</v>
      </c>
      <c r="DM18" s="2" t="s">
        <v>164</v>
      </c>
      <c r="DN18" s="2" t="s">
        <v>153</v>
      </c>
      <c r="DO18" s="4"/>
      <c r="DP18" s="8"/>
      <c r="DQ18" s="4"/>
      <c r="DR18" s="8"/>
      <c r="DS18" s="7"/>
      <c r="DT18" s="7"/>
      <c r="DU18" s="2" t="s">
        <v>162</v>
      </c>
      <c r="DV18" s="2" t="s">
        <v>150</v>
      </c>
      <c r="DW18" s="2" t="s">
        <v>153</v>
      </c>
      <c r="DX18" s="2" t="s">
        <v>410</v>
      </c>
      <c r="DY18" s="2" t="s">
        <v>164</v>
      </c>
      <c r="DZ18" s="2" t="s">
        <v>164</v>
      </c>
      <c r="EA18" s="2" t="s">
        <v>153</v>
      </c>
      <c r="EB18" s="4"/>
      <c r="EC18" s="8"/>
      <c r="ED18" s="4"/>
      <c r="EE18" s="8"/>
      <c r="EF18" s="7"/>
      <c r="EG18" s="7"/>
      <c r="EH18" s="2" t="s">
        <v>162</v>
      </c>
      <c r="EI18" s="2" t="s">
        <v>150</v>
      </c>
      <c r="EJ18" s="2" t="s">
        <v>153</v>
      </c>
      <c r="EK18" s="2" t="s">
        <v>411</v>
      </c>
      <c r="EL18" s="2" t="s">
        <v>164</v>
      </c>
      <c r="EM18" s="2" t="s">
        <v>164</v>
      </c>
      <c r="EN18" s="2" t="s">
        <v>153</v>
      </c>
      <c r="EO18" s="4"/>
      <c r="EP18" s="8"/>
      <c r="EQ18" s="4"/>
      <c r="ER18" s="8"/>
      <c r="ES18" s="7"/>
      <c r="ET18" s="7"/>
      <c r="EU18" s="2" t="s">
        <v>162</v>
      </c>
      <c r="EV18" s="2" t="s">
        <v>150</v>
      </c>
      <c r="EW18" s="2" t="s">
        <v>153</v>
      </c>
      <c r="EX18" s="2" t="s">
        <v>153</v>
      </c>
      <c r="EY18" s="2" t="s">
        <v>164</v>
      </c>
      <c r="EZ18" s="2" t="s">
        <v>164</v>
      </c>
      <c r="FA18" s="2" t="s">
        <v>153</v>
      </c>
      <c r="FB18" s="4"/>
      <c r="FC18" s="8"/>
      <c r="FD18" s="4"/>
      <c r="FE18" s="8"/>
      <c r="FF18" s="7"/>
      <c r="FG18" s="7"/>
      <c r="FH18" s="2" t="s">
        <v>187</v>
      </c>
      <c r="FI18" s="2" t="s">
        <v>150</v>
      </c>
      <c r="FJ18" s="2" t="s">
        <v>153</v>
      </c>
      <c r="FK18" s="2" t="s">
        <v>153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162</v>
      </c>
      <c r="FV18" s="2" t="s">
        <v>150</v>
      </c>
      <c r="FW18" s="2" t="s">
        <v>153</v>
      </c>
      <c r="FX18" s="2" t="s">
        <v>153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187</v>
      </c>
      <c r="GI18" s="2" t="s">
        <v>150</v>
      </c>
      <c r="GJ18" s="2" t="s">
        <v>153</v>
      </c>
      <c r="GK18" s="2" t="s">
        <v>153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188</v>
      </c>
      <c r="GV18" s="2" t="s">
        <v>150</v>
      </c>
      <c r="GW18" s="2" t="s">
        <v>153</v>
      </c>
      <c r="GX18" s="2" t="s">
        <v>153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187</v>
      </c>
      <c r="HI18" s="2" t="s">
        <v>150</v>
      </c>
      <c r="HJ18" s="2" t="s">
        <v>153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187</v>
      </c>
      <c r="HV18" s="2" t="s">
        <v>150</v>
      </c>
      <c r="HW18" s="2" t="s">
        <v>153</v>
      </c>
      <c r="HX18" s="2" t="s">
        <v>153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153</v>
      </c>
      <c r="IK18" s="2" t="s">
        <v>153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188</v>
      </c>
      <c r="IV18" s="2" t="s">
        <v>150</v>
      </c>
      <c r="IW18" s="2" t="s">
        <v>153</v>
      </c>
      <c r="IX18" s="2" t="s">
        <v>153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187</v>
      </c>
      <c r="JI18" s="2" t="s">
        <v>150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187</v>
      </c>
      <c r="JV18" s="2" t="s">
        <v>150</v>
      </c>
      <c r="JW18" s="2" t="s">
        <v>153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188</v>
      </c>
      <c r="KI18" s="2" t="s">
        <v>150</v>
      </c>
      <c r="KJ18" s="2" t="s">
        <v>153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162</v>
      </c>
      <c r="LV18" s="2" t="s">
        <v>150</v>
      </c>
      <c r="LW18" s="2" t="s">
        <v>153</v>
      </c>
      <c r="LX18" s="2" t="s">
        <v>412</v>
      </c>
      <c r="LY18" s="2" t="s">
        <v>164</v>
      </c>
      <c r="LZ18" s="2" t="s">
        <v>164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162</v>
      </c>
      <c r="MV18" s="2" t="s">
        <v>150</v>
      </c>
      <c r="MW18" s="2" t="s">
        <v>153</v>
      </c>
      <c r="MX18" s="2" t="s">
        <v>153</v>
      </c>
      <c r="MY18" s="2" t="s">
        <v>164</v>
      </c>
      <c r="MZ18" s="2" t="s">
        <v>164</v>
      </c>
      <c r="NA18" s="2" t="s">
        <v>153</v>
      </c>
      <c r="NB18" s="4"/>
      <c r="NC18" s="8"/>
      <c r="ND18" s="4"/>
      <c r="NE18" s="8"/>
      <c r="NF18" s="7"/>
      <c r="NG18" s="7"/>
      <c r="NH18" s="2" t="s">
        <v>187</v>
      </c>
      <c r="NI18" s="2" t="s">
        <v>150</v>
      </c>
      <c r="NJ18" s="2" t="s">
        <v>153</v>
      </c>
      <c r="NK18" s="2" t="s">
        <v>153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195</v>
      </c>
      <c r="NV18" s="2" t="s">
        <v>150</v>
      </c>
      <c r="NW18" s="2" t="s">
        <v>153</v>
      </c>
      <c r="NX18" s="2" t="s">
        <v>153</v>
      </c>
      <c r="NY18" s="2" t="s">
        <v>164</v>
      </c>
      <c r="NZ18" s="2" t="s">
        <v>164</v>
      </c>
      <c r="OA18" s="2" t="s">
        <v>153</v>
      </c>
      <c r="OB18" s="4"/>
      <c r="OC18" s="8"/>
      <c r="OD18" s="4"/>
      <c r="OE18" s="8"/>
      <c r="OF18" s="7"/>
      <c r="OG18" s="7"/>
      <c r="OH18" s="2" t="s">
        <v>187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404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/>
      <c r="PC18" s="8"/>
      <c r="PD18" s="4"/>
      <c r="PE18" s="8"/>
      <c r="PF18" s="7"/>
      <c r="PG18" s="7"/>
      <c r="PH18" s="2" t="s">
        <v>187</v>
      </c>
      <c r="PI18" s="2" t="s">
        <v>169</v>
      </c>
      <c r="PJ18" s="2" t="s">
        <v>153</v>
      </c>
      <c r="PK18" s="2" t="s">
        <v>153</v>
      </c>
      <c r="PL18" s="2" t="s">
        <v>164</v>
      </c>
      <c r="PM18" s="2" t="s">
        <v>164</v>
      </c>
      <c r="PN18" s="2" t="s">
        <v>153</v>
      </c>
      <c r="PO18" s="4"/>
      <c r="PP18" s="8"/>
      <c r="PQ18" s="4"/>
      <c r="PR18" s="8"/>
      <c r="PS18" s="7"/>
      <c r="PT18" s="7"/>
      <c r="PU18" s="2" t="s">
        <v>188</v>
      </c>
      <c r="PV18" s="2" t="s">
        <v>150</v>
      </c>
      <c r="PW18" s="2" t="s">
        <v>153</v>
      </c>
      <c r="PX18" s="2" t="s">
        <v>153</v>
      </c>
      <c r="PY18" s="2" t="s">
        <v>164</v>
      </c>
      <c r="PZ18" s="2" t="s">
        <v>164</v>
      </c>
      <c r="QA18" s="2" t="s">
        <v>153</v>
      </c>
      <c r="QB18" s="4">
        <v>253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413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386</v>
      </c>
      <c r="G19" s="2" t="s">
        <v>386</v>
      </c>
      <c r="H19" s="2" t="s">
        <v>386</v>
      </c>
      <c r="I19" s="2" t="s">
        <v>387</v>
      </c>
      <c r="J19" s="2" t="s">
        <v>388</v>
      </c>
      <c r="K19" s="2" t="s">
        <v>414</v>
      </c>
      <c r="L19" s="3">
        <v>73.14</v>
      </c>
      <c r="M19" s="3">
        <v>76.8</v>
      </c>
      <c r="N19" s="3">
        <v>159.99</v>
      </c>
      <c r="O19" s="2" t="s">
        <v>150</v>
      </c>
      <c r="P19" s="2" t="s">
        <v>390</v>
      </c>
      <c r="Q19" s="2" t="s">
        <v>152</v>
      </c>
      <c r="R19" s="2" t="s">
        <v>153</v>
      </c>
      <c r="S19" s="2" t="s">
        <v>153</v>
      </c>
      <c r="T19" s="2" t="s">
        <v>391</v>
      </c>
      <c r="U19" s="2" t="s">
        <v>392</v>
      </c>
      <c r="V19" s="2" t="s">
        <v>393</v>
      </c>
      <c r="W19" s="2" t="s">
        <v>394</v>
      </c>
      <c r="X19" s="2" t="s">
        <v>395</v>
      </c>
      <c r="Y19" s="2" t="s">
        <v>396</v>
      </c>
      <c r="Z19" s="4">
        <v>315</v>
      </c>
      <c r="AA19" s="4">
        <f>=ROUNDDOWN(39.375,0)</f>
      </c>
      <c r="AB19" s="5">
        <v>8</v>
      </c>
      <c r="AC19" s="2" t="s">
        <v>153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4</v>
      </c>
      <c r="AQ19" s="8">
        <v>328.69</v>
      </c>
      <c r="AR19" s="4"/>
      <c r="AS19" s="8"/>
      <c r="AT19" s="7"/>
      <c r="AU19" s="7"/>
      <c r="AV19" s="4">
        <v>13</v>
      </c>
      <c r="AW19" s="8">
        <v>1177.17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0.2792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>
        <v>0.477</v>
      </c>
      <c r="BJ19" s="4">
        <v>4</v>
      </c>
      <c r="BK19" s="8">
        <v>328.69</v>
      </c>
      <c r="BL19" s="2" t="s">
        <v>397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162</v>
      </c>
      <c r="BV19" s="2" t="s">
        <v>150</v>
      </c>
      <c r="BW19" s="2" t="s">
        <v>153</v>
      </c>
      <c r="BX19" s="2" t="s">
        <v>415</v>
      </c>
      <c r="BY19" s="2" t="s">
        <v>164</v>
      </c>
      <c r="BZ19" s="2" t="s">
        <v>164</v>
      </c>
      <c r="CA19" s="2" t="s">
        <v>153</v>
      </c>
      <c r="CB19" s="4">
        <v>2</v>
      </c>
      <c r="CC19" s="8">
        <v>165.88</v>
      </c>
      <c r="CD19" s="4"/>
      <c r="CE19" s="8"/>
      <c r="CF19" s="7"/>
      <c r="CG19" s="7"/>
      <c r="CH19" s="2" t="s">
        <v>162</v>
      </c>
      <c r="CI19" s="2" t="s">
        <v>150</v>
      </c>
      <c r="CJ19" s="2" t="s">
        <v>153</v>
      </c>
      <c r="CK19" s="2" t="s">
        <v>407</v>
      </c>
      <c r="CL19" s="2" t="s">
        <v>164</v>
      </c>
      <c r="CM19" s="2" t="s">
        <v>164</v>
      </c>
      <c r="CN19" s="2" t="s">
        <v>153</v>
      </c>
      <c r="CO19" s="4">
        <v>1</v>
      </c>
      <c r="CP19" s="8">
        <v>76.8</v>
      </c>
      <c r="CQ19" s="4"/>
      <c r="CR19" s="8"/>
      <c r="CS19" s="7"/>
      <c r="CT19" s="7"/>
      <c r="CU19" s="2" t="s">
        <v>162</v>
      </c>
      <c r="CV19" s="2" t="s">
        <v>150</v>
      </c>
      <c r="CW19" s="2" t="s">
        <v>153</v>
      </c>
      <c r="CX19" s="2" t="s">
        <v>416</v>
      </c>
      <c r="CY19" s="2" t="s">
        <v>164</v>
      </c>
      <c r="CZ19" s="2" t="s">
        <v>164</v>
      </c>
      <c r="DA19" s="2" t="s">
        <v>153</v>
      </c>
      <c r="DB19" s="4">
        <v>1</v>
      </c>
      <c r="DC19" s="8">
        <v>86.01</v>
      </c>
      <c r="DD19" s="4"/>
      <c r="DE19" s="8"/>
      <c r="DF19" s="7"/>
      <c r="DG19" s="7"/>
      <c r="DH19" s="2" t="s">
        <v>162</v>
      </c>
      <c r="DI19" s="2" t="s">
        <v>150</v>
      </c>
      <c r="DJ19" s="2" t="s">
        <v>153</v>
      </c>
      <c r="DK19" s="2" t="s">
        <v>417</v>
      </c>
      <c r="DL19" s="2" t="s">
        <v>164</v>
      </c>
      <c r="DM19" s="2" t="s">
        <v>164</v>
      </c>
      <c r="DN19" s="2" t="s">
        <v>153</v>
      </c>
      <c r="DO19" s="4"/>
      <c r="DP19" s="8"/>
      <c r="DQ19" s="4"/>
      <c r="DR19" s="8"/>
      <c r="DS19" s="7"/>
      <c r="DT19" s="7"/>
      <c r="DU19" s="2" t="s">
        <v>162</v>
      </c>
      <c r="DV19" s="2" t="s">
        <v>150</v>
      </c>
      <c r="DW19" s="2" t="s">
        <v>153</v>
      </c>
      <c r="DX19" s="2" t="s">
        <v>418</v>
      </c>
      <c r="DY19" s="2" t="s">
        <v>164</v>
      </c>
      <c r="DZ19" s="2" t="s">
        <v>164</v>
      </c>
      <c r="EA19" s="2" t="s">
        <v>153</v>
      </c>
      <c r="EB19" s="4"/>
      <c r="EC19" s="8"/>
      <c r="ED19" s="4"/>
      <c r="EE19" s="8"/>
      <c r="EF19" s="7"/>
      <c r="EG19" s="7"/>
      <c r="EH19" s="2" t="s">
        <v>162</v>
      </c>
      <c r="EI19" s="2" t="s">
        <v>150</v>
      </c>
      <c r="EJ19" s="2" t="s">
        <v>153</v>
      </c>
      <c r="EK19" s="2" t="s">
        <v>419</v>
      </c>
      <c r="EL19" s="2" t="s">
        <v>164</v>
      </c>
      <c r="EM19" s="2" t="s">
        <v>164</v>
      </c>
      <c r="EN19" s="2" t="s">
        <v>153</v>
      </c>
      <c r="EO19" s="4"/>
      <c r="EP19" s="8"/>
      <c r="EQ19" s="4"/>
      <c r="ER19" s="8"/>
      <c r="ES19" s="7"/>
      <c r="ET19" s="7"/>
      <c r="EU19" s="2" t="s">
        <v>162</v>
      </c>
      <c r="EV19" s="2" t="s">
        <v>150</v>
      </c>
      <c r="EW19" s="2" t="s">
        <v>153</v>
      </c>
      <c r="EX19" s="2" t="s">
        <v>153</v>
      </c>
      <c r="EY19" s="2" t="s">
        <v>164</v>
      </c>
      <c r="EZ19" s="2" t="s">
        <v>164</v>
      </c>
      <c r="FA19" s="2" t="s">
        <v>153</v>
      </c>
      <c r="FB19" s="4"/>
      <c r="FC19" s="8"/>
      <c r="FD19" s="4"/>
      <c r="FE19" s="8"/>
      <c r="FF19" s="7"/>
      <c r="FG19" s="7"/>
      <c r="FH19" s="2" t="s">
        <v>187</v>
      </c>
      <c r="FI19" s="2" t="s">
        <v>150</v>
      </c>
      <c r="FJ19" s="2" t="s">
        <v>153</v>
      </c>
      <c r="FK19" s="2" t="s">
        <v>153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162</v>
      </c>
      <c r="FV19" s="2" t="s">
        <v>150</v>
      </c>
      <c r="FW19" s="2" t="s">
        <v>153</v>
      </c>
      <c r="FX19" s="2" t="s">
        <v>153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187</v>
      </c>
      <c r="GI19" s="2" t="s">
        <v>150</v>
      </c>
      <c r="GJ19" s="2" t="s">
        <v>153</v>
      </c>
      <c r="GK19" s="2" t="s">
        <v>153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188</v>
      </c>
      <c r="GV19" s="2" t="s">
        <v>150</v>
      </c>
      <c r="GW19" s="2" t="s">
        <v>153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187</v>
      </c>
      <c r="HI19" s="2" t="s">
        <v>150</v>
      </c>
      <c r="HJ19" s="2" t="s">
        <v>153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187</v>
      </c>
      <c r="HV19" s="2" t="s">
        <v>150</v>
      </c>
      <c r="HW19" s="2" t="s">
        <v>153</v>
      </c>
      <c r="HX19" s="2" t="s">
        <v>153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162</v>
      </c>
      <c r="II19" s="2" t="s">
        <v>150</v>
      </c>
      <c r="IJ19" s="2" t="s">
        <v>153</v>
      </c>
      <c r="IK19" s="2" t="s">
        <v>153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188</v>
      </c>
      <c r="IV19" s="2" t="s">
        <v>150</v>
      </c>
      <c r="IW19" s="2" t="s">
        <v>153</v>
      </c>
      <c r="IX19" s="2" t="s">
        <v>153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187</v>
      </c>
      <c r="JI19" s="2" t="s">
        <v>150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187</v>
      </c>
      <c r="JV19" s="2" t="s">
        <v>150</v>
      </c>
      <c r="JW19" s="2" t="s">
        <v>153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188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162</v>
      </c>
      <c r="LV19" s="2" t="s">
        <v>150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162</v>
      </c>
      <c r="MV19" s="2" t="s">
        <v>150</v>
      </c>
      <c r="MW19" s="2" t="s">
        <v>153</v>
      </c>
      <c r="MX19" s="2" t="s">
        <v>153</v>
      </c>
      <c r="MY19" s="2" t="s">
        <v>164</v>
      </c>
      <c r="MZ19" s="2" t="s">
        <v>164</v>
      </c>
      <c r="NA19" s="2" t="s">
        <v>153</v>
      </c>
      <c r="NB19" s="4"/>
      <c r="NC19" s="8"/>
      <c r="ND19" s="4"/>
      <c r="NE19" s="8"/>
      <c r="NF19" s="7"/>
      <c r="NG19" s="7"/>
      <c r="NH19" s="2" t="s">
        <v>187</v>
      </c>
      <c r="NI19" s="2" t="s">
        <v>150</v>
      </c>
      <c r="NJ19" s="2" t="s">
        <v>153</v>
      </c>
      <c r="NK19" s="2" t="s">
        <v>153</v>
      </c>
      <c r="NL19" s="2" t="s">
        <v>164</v>
      </c>
      <c r="NM19" s="2" t="s">
        <v>164</v>
      </c>
      <c r="NN19" s="2" t="s">
        <v>153</v>
      </c>
      <c r="NO19" s="4"/>
      <c r="NP19" s="8"/>
      <c r="NQ19" s="4"/>
      <c r="NR19" s="8"/>
      <c r="NS19" s="7"/>
      <c r="NT19" s="7"/>
      <c r="NU19" s="2" t="s">
        <v>195</v>
      </c>
      <c r="NV19" s="2" t="s">
        <v>150</v>
      </c>
      <c r="NW19" s="2" t="s">
        <v>153</v>
      </c>
      <c r="NX19" s="2" t="s">
        <v>153</v>
      </c>
      <c r="NY19" s="2" t="s">
        <v>164</v>
      </c>
      <c r="NZ19" s="2" t="s">
        <v>164</v>
      </c>
      <c r="OA19" s="2" t="s">
        <v>153</v>
      </c>
      <c r="OB19" s="4"/>
      <c r="OC19" s="8"/>
      <c r="OD19" s="4"/>
      <c r="OE19" s="8"/>
      <c r="OF19" s="7"/>
      <c r="OG19" s="7"/>
      <c r="OH19" s="2" t="s">
        <v>187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404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153</v>
      </c>
      <c r="PB19" s="4"/>
      <c r="PC19" s="8"/>
      <c r="PD19" s="4"/>
      <c r="PE19" s="8"/>
      <c r="PF19" s="7"/>
      <c r="PG19" s="7"/>
      <c r="PH19" s="2" t="s">
        <v>187</v>
      </c>
      <c r="PI19" s="2" t="s">
        <v>169</v>
      </c>
      <c r="PJ19" s="2" t="s">
        <v>153</v>
      </c>
      <c r="PK19" s="2" t="s">
        <v>153</v>
      </c>
      <c r="PL19" s="2" t="s">
        <v>164</v>
      </c>
      <c r="PM19" s="2" t="s">
        <v>164</v>
      </c>
      <c r="PN19" s="2" t="s">
        <v>153</v>
      </c>
      <c r="PO19" s="4"/>
      <c r="PP19" s="8"/>
      <c r="PQ19" s="4"/>
      <c r="PR19" s="8"/>
      <c r="PS19" s="7"/>
      <c r="PT19" s="7"/>
      <c r="PU19" s="2" t="s">
        <v>188</v>
      </c>
      <c r="PV19" s="2" t="s">
        <v>150</v>
      </c>
      <c r="PW19" s="2" t="s">
        <v>153</v>
      </c>
      <c r="PX19" s="2" t="s">
        <v>153</v>
      </c>
      <c r="PY19" s="2" t="s">
        <v>164</v>
      </c>
      <c r="PZ19" s="2" t="s">
        <v>164</v>
      </c>
      <c r="QA19" s="2" t="s">
        <v>153</v>
      </c>
      <c r="QB19" s="4">
        <v>315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</row>
    <row r="20">
      <c r="A20" s="2" t="s">
        <v>420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386</v>
      </c>
      <c r="G20" s="2" t="s">
        <v>386</v>
      </c>
      <c r="H20" s="2" t="s">
        <v>386</v>
      </c>
      <c r="I20" s="2" t="s">
        <v>387</v>
      </c>
      <c r="J20" s="2" t="s">
        <v>312</v>
      </c>
      <c r="K20" s="2" t="s">
        <v>414</v>
      </c>
      <c r="L20" s="3">
        <v>82.28</v>
      </c>
      <c r="M20" s="3">
        <v>86.39</v>
      </c>
      <c r="N20" s="3">
        <v>179.99</v>
      </c>
      <c r="O20" s="2" t="s">
        <v>150</v>
      </c>
      <c r="P20" s="2" t="s">
        <v>390</v>
      </c>
      <c r="Q20" s="2" t="s">
        <v>152</v>
      </c>
      <c r="R20" s="2" t="s">
        <v>153</v>
      </c>
      <c r="S20" s="2" t="s">
        <v>153</v>
      </c>
      <c r="T20" s="2" t="s">
        <v>391</v>
      </c>
      <c r="U20" s="2" t="s">
        <v>392</v>
      </c>
      <c r="V20" s="2" t="s">
        <v>393</v>
      </c>
      <c r="W20" s="2" t="s">
        <v>394</v>
      </c>
      <c r="X20" s="2" t="s">
        <v>395</v>
      </c>
      <c r="Y20" s="2" t="s">
        <v>396</v>
      </c>
      <c r="Z20" s="4">
        <v>279</v>
      </c>
      <c r="AA20" s="4">
        <f>=ROUNDDOWN(31,0)</f>
      </c>
      <c r="AB20" s="5">
        <v>9</v>
      </c>
      <c r="AC20" s="2" t="s">
        <v>153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9</v>
      </c>
      <c r="AQ20" s="8">
        <v>848.48</v>
      </c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>
        <v>0.7208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>
        <v>9</v>
      </c>
      <c r="BK20" s="8">
        <v>848.48</v>
      </c>
      <c r="BL20" s="2" t="s">
        <v>421</v>
      </c>
      <c r="BM20" s="7">
        <v>1</v>
      </c>
      <c r="BN20" s="7">
        <v>1</v>
      </c>
      <c r="BO20" s="4">
        <v>4</v>
      </c>
      <c r="BP20" s="8">
        <v>378.48</v>
      </c>
      <c r="BQ20" s="4"/>
      <c r="BR20" s="8"/>
      <c r="BS20" s="7"/>
      <c r="BT20" s="7"/>
      <c r="BU20" s="2" t="s">
        <v>162</v>
      </c>
      <c r="BV20" s="2" t="s">
        <v>150</v>
      </c>
      <c r="BW20" s="2" t="s">
        <v>153</v>
      </c>
      <c r="BX20" s="2" t="s">
        <v>417</v>
      </c>
      <c r="BY20" s="2" t="s">
        <v>164</v>
      </c>
      <c r="BZ20" s="2" t="s">
        <v>164</v>
      </c>
      <c r="CA20" s="2" t="s">
        <v>153</v>
      </c>
      <c r="CB20" s="4">
        <v>4</v>
      </c>
      <c r="CC20" s="8">
        <v>373.24</v>
      </c>
      <c r="CD20" s="4"/>
      <c r="CE20" s="8"/>
      <c r="CF20" s="7"/>
      <c r="CG20" s="7"/>
      <c r="CH20" s="2" t="s">
        <v>162</v>
      </c>
      <c r="CI20" s="2" t="s">
        <v>150</v>
      </c>
      <c r="CJ20" s="2" t="s">
        <v>153</v>
      </c>
      <c r="CK20" s="2" t="s">
        <v>422</v>
      </c>
      <c r="CL20" s="2" t="s">
        <v>164</v>
      </c>
      <c r="CM20" s="2" t="s">
        <v>164</v>
      </c>
      <c r="CN20" s="2" t="s">
        <v>153</v>
      </c>
      <c r="CO20" s="4"/>
      <c r="CP20" s="8"/>
      <c r="CQ20" s="4"/>
      <c r="CR20" s="8"/>
      <c r="CS20" s="7"/>
      <c r="CT20" s="7"/>
      <c r="CU20" s="2" t="s">
        <v>162</v>
      </c>
      <c r="CV20" s="2" t="s">
        <v>150</v>
      </c>
      <c r="CW20" s="2" t="s">
        <v>153</v>
      </c>
      <c r="CX20" s="2" t="s">
        <v>423</v>
      </c>
      <c r="CY20" s="2" t="s">
        <v>164</v>
      </c>
      <c r="CZ20" s="2" t="s">
        <v>164</v>
      </c>
      <c r="DA20" s="2" t="s">
        <v>153</v>
      </c>
      <c r="DB20" s="4">
        <v>1</v>
      </c>
      <c r="DC20" s="8">
        <v>96.76</v>
      </c>
      <c r="DD20" s="4"/>
      <c r="DE20" s="8"/>
      <c r="DF20" s="7"/>
      <c r="DG20" s="7"/>
      <c r="DH20" s="2" t="s">
        <v>162</v>
      </c>
      <c r="DI20" s="2" t="s">
        <v>150</v>
      </c>
      <c r="DJ20" s="2" t="s">
        <v>153</v>
      </c>
      <c r="DK20" s="2" t="s">
        <v>424</v>
      </c>
      <c r="DL20" s="2" t="s">
        <v>164</v>
      </c>
      <c r="DM20" s="2" t="s">
        <v>164</v>
      </c>
      <c r="DN20" s="2" t="s">
        <v>153</v>
      </c>
      <c r="DO20" s="4"/>
      <c r="DP20" s="8"/>
      <c r="DQ20" s="4"/>
      <c r="DR20" s="8"/>
      <c r="DS20" s="7"/>
      <c r="DT20" s="7"/>
      <c r="DU20" s="2" t="s">
        <v>162</v>
      </c>
      <c r="DV20" s="2" t="s">
        <v>150</v>
      </c>
      <c r="DW20" s="2" t="s">
        <v>153</v>
      </c>
      <c r="DX20" s="2" t="s">
        <v>425</v>
      </c>
      <c r="DY20" s="2" t="s">
        <v>164</v>
      </c>
      <c r="DZ20" s="2" t="s">
        <v>164</v>
      </c>
      <c r="EA20" s="2" t="s">
        <v>153</v>
      </c>
      <c r="EB20" s="4"/>
      <c r="EC20" s="8"/>
      <c r="ED20" s="4"/>
      <c r="EE20" s="8"/>
      <c r="EF20" s="7"/>
      <c r="EG20" s="7"/>
      <c r="EH20" s="2" t="s">
        <v>162</v>
      </c>
      <c r="EI20" s="2" t="s">
        <v>150</v>
      </c>
      <c r="EJ20" s="2" t="s">
        <v>153</v>
      </c>
      <c r="EK20" s="2" t="s">
        <v>426</v>
      </c>
      <c r="EL20" s="2" t="s">
        <v>164</v>
      </c>
      <c r="EM20" s="2" t="s">
        <v>164</v>
      </c>
      <c r="EN20" s="2" t="s">
        <v>153</v>
      </c>
      <c r="EO20" s="4"/>
      <c r="EP20" s="8"/>
      <c r="EQ20" s="4"/>
      <c r="ER20" s="8"/>
      <c r="ES20" s="7"/>
      <c r="ET20" s="7"/>
      <c r="EU20" s="2" t="s">
        <v>162</v>
      </c>
      <c r="EV20" s="2" t="s">
        <v>150</v>
      </c>
      <c r="EW20" s="2" t="s">
        <v>153</v>
      </c>
      <c r="EX20" s="2" t="s">
        <v>153</v>
      </c>
      <c r="EY20" s="2" t="s">
        <v>164</v>
      </c>
      <c r="EZ20" s="2" t="s">
        <v>164</v>
      </c>
      <c r="FA20" s="2" t="s">
        <v>153</v>
      </c>
      <c r="FB20" s="4"/>
      <c r="FC20" s="8"/>
      <c r="FD20" s="4"/>
      <c r="FE20" s="8"/>
      <c r="FF20" s="7"/>
      <c r="FG20" s="7"/>
      <c r="FH20" s="2" t="s">
        <v>187</v>
      </c>
      <c r="FI20" s="2" t="s">
        <v>150</v>
      </c>
      <c r="FJ20" s="2" t="s">
        <v>153</v>
      </c>
      <c r="FK20" s="2" t="s">
        <v>153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162</v>
      </c>
      <c r="FV20" s="2" t="s">
        <v>150</v>
      </c>
      <c r="FW20" s="2" t="s">
        <v>153</v>
      </c>
      <c r="FX20" s="2" t="s">
        <v>427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187</v>
      </c>
      <c r="GI20" s="2" t="s">
        <v>150</v>
      </c>
      <c r="GJ20" s="2" t="s">
        <v>153</v>
      </c>
      <c r="GK20" s="2" t="s">
        <v>153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188</v>
      </c>
      <c r="GV20" s="2" t="s">
        <v>150</v>
      </c>
      <c r="GW20" s="2" t="s">
        <v>153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187</v>
      </c>
      <c r="HI20" s="2" t="s">
        <v>150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187</v>
      </c>
      <c r="HV20" s="2" t="s">
        <v>150</v>
      </c>
      <c r="HW20" s="2" t="s">
        <v>153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150</v>
      </c>
      <c r="IJ20" s="2" t="s">
        <v>153</v>
      </c>
      <c r="IK20" s="2" t="s">
        <v>153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188</v>
      </c>
      <c r="IV20" s="2" t="s">
        <v>150</v>
      </c>
      <c r="IW20" s="2" t="s">
        <v>153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187</v>
      </c>
      <c r="JI20" s="2" t="s">
        <v>150</v>
      </c>
      <c r="JJ20" s="2" t="s">
        <v>153</v>
      </c>
      <c r="JK20" s="2" t="s">
        <v>153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187</v>
      </c>
      <c r="JV20" s="2" t="s">
        <v>150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188</v>
      </c>
      <c r="KI20" s="2" t="s">
        <v>150</v>
      </c>
      <c r="KJ20" s="2" t="s">
        <v>153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162</v>
      </c>
      <c r="LV20" s="2" t="s">
        <v>150</v>
      </c>
      <c r="LW20" s="2" t="s">
        <v>153</v>
      </c>
      <c r="LX20" s="2" t="s">
        <v>428</v>
      </c>
      <c r="LY20" s="2" t="s">
        <v>164</v>
      </c>
      <c r="LZ20" s="2" t="s">
        <v>164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162</v>
      </c>
      <c r="MV20" s="2" t="s">
        <v>150</v>
      </c>
      <c r="MW20" s="2" t="s">
        <v>153</v>
      </c>
      <c r="MX20" s="2" t="s">
        <v>153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187</v>
      </c>
      <c r="NI20" s="2" t="s">
        <v>150</v>
      </c>
      <c r="NJ20" s="2" t="s">
        <v>153</v>
      </c>
      <c r="NK20" s="2" t="s">
        <v>153</v>
      </c>
      <c r="NL20" s="2" t="s">
        <v>164</v>
      </c>
      <c r="NM20" s="2" t="s">
        <v>164</v>
      </c>
      <c r="NN20" s="2" t="s">
        <v>153</v>
      </c>
      <c r="NO20" s="4"/>
      <c r="NP20" s="8"/>
      <c r="NQ20" s="4"/>
      <c r="NR20" s="8"/>
      <c r="NS20" s="7"/>
      <c r="NT20" s="7"/>
      <c r="NU20" s="2" t="s">
        <v>195</v>
      </c>
      <c r="NV20" s="2" t="s">
        <v>150</v>
      </c>
      <c r="NW20" s="2" t="s">
        <v>153</v>
      </c>
      <c r="NX20" s="2" t="s">
        <v>153</v>
      </c>
      <c r="NY20" s="2" t="s">
        <v>164</v>
      </c>
      <c r="NZ20" s="2" t="s">
        <v>164</v>
      </c>
      <c r="OA20" s="2" t="s">
        <v>153</v>
      </c>
      <c r="OB20" s="4"/>
      <c r="OC20" s="8"/>
      <c r="OD20" s="4"/>
      <c r="OE20" s="8"/>
      <c r="OF20" s="7"/>
      <c r="OG20" s="7"/>
      <c r="OH20" s="2" t="s">
        <v>187</v>
      </c>
      <c r="OI20" s="2" t="s">
        <v>150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404</v>
      </c>
      <c r="OV20" s="2" t="s">
        <v>150</v>
      </c>
      <c r="OW20" s="2" t="s">
        <v>153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/>
      <c r="PC20" s="8"/>
      <c r="PD20" s="4"/>
      <c r="PE20" s="8"/>
      <c r="PF20" s="7"/>
      <c r="PG20" s="7"/>
      <c r="PH20" s="2" t="s">
        <v>187</v>
      </c>
      <c r="PI20" s="2" t="s">
        <v>169</v>
      </c>
      <c r="PJ20" s="2" t="s">
        <v>153</v>
      </c>
      <c r="PK20" s="2" t="s">
        <v>153</v>
      </c>
      <c r="PL20" s="2" t="s">
        <v>164</v>
      </c>
      <c r="PM20" s="2" t="s">
        <v>164</v>
      </c>
      <c r="PN20" s="2" t="s">
        <v>153</v>
      </c>
      <c r="PO20" s="4"/>
      <c r="PP20" s="8"/>
      <c r="PQ20" s="4"/>
      <c r="PR20" s="8"/>
      <c r="PS20" s="7"/>
      <c r="PT20" s="7"/>
      <c r="PU20" s="2" t="s">
        <v>188</v>
      </c>
      <c r="PV20" s="2" t="s">
        <v>150</v>
      </c>
      <c r="PW20" s="2" t="s">
        <v>153</v>
      </c>
      <c r="PX20" s="2" t="s">
        <v>153</v>
      </c>
      <c r="PY20" s="2" t="s">
        <v>164</v>
      </c>
      <c r="PZ20" s="2" t="s">
        <v>164</v>
      </c>
      <c r="QA20" s="2" t="s">
        <v>153</v>
      </c>
      <c r="QB20" s="4">
        <v>279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</row>
    <row r="21">
      <c r="A21" s="2" t="s">
        <v>429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430</v>
      </c>
      <c r="G21" s="2" t="s">
        <v>430</v>
      </c>
      <c r="H21" s="2" t="s">
        <v>430</v>
      </c>
      <c r="I21" s="2" t="s">
        <v>431</v>
      </c>
      <c r="J21" s="2" t="s">
        <v>388</v>
      </c>
      <c r="K21" s="2" t="s">
        <v>432</v>
      </c>
      <c r="L21" s="3">
        <v>73.14</v>
      </c>
      <c r="M21" s="3">
        <v>76.8</v>
      </c>
      <c r="N21" s="3">
        <v>159.99</v>
      </c>
      <c r="O21" s="2" t="s">
        <v>150</v>
      </c>
      <c r="P21" s="2" t="s">
        <v>390</v>
      </c>
      <c r="Q21" s="2" t="s">
        <v>152</v>
      </c>
      <c r="R21" s="2" t="s">
        <v>153</v>
      </c>
      <c r="S21" s="2" t="s">
        <v>153</v>
      </c>
      <c r="T21" s="2" t="s">
        <v>433</v>
      </c>
      <c r="U21" s="2" t="s">
        <v>434</v>
      </c>
      <c r="V21" s="2" t="s">
        <v>435</v>
      </c>
      <c r="W21" s="2" t="s">
        <v>157</v>
      </c>
      <c r="X21" s="2" t="s">
        <v>157</v>
      </c>
      <c r="Y21" s="2" t="s">
        <v>153</v>
      </c>
      <c r="Z21" s="4"/>
      <c r="AA21" s="4">
        <f>=ROUNDDOWN({0},0)</f>
      </c>
      <c r="AB21" s="5"/>
      <c r="AC21" s="2" t="s">
        <v>137</v>
      </c>
      <c r="AD21" s="4">
        <v>400</v>
      </c>
      <c r="AE21" s="4">
        <v>400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/>
      <c r="BJ21" s="4"/>
      <c r="BK21" s="8"/>
      <c r="BL21" s="2" t="s">
        <v>153</v>
      </c>
      <c r="BM21" s="7"/>
      <c r="BN21" s="7"/>
      <c r="BO21" s="4"/>
      <c r="BP21" s="8"/>
      <c r="BQ21" s="4"/>
      <c r="BR21" s="8"/>
      <c r="BS21" s="7"/>
      <c r="BT21" s="7"/>
      <c r="BU21" s="2" t="s">
        <v>188</v>
      </c>
      <c r="BV21" s="2" t="s">
        <v>150</v>
      </c>
      <c r="BW21" s="2" t="s">
        <v>153</v>
      </c>
      <c r="BX21" s="2" t="s">
        <v>153</v>
      </c>
      <c r="BY21" s="2" t="s">
        <v>164</v>
      </c>
      <c r="BZ21" s="2" t="s">
        <v>164</v>
      </c>
      <c r="CA21" s="2" t="s">
        <v>153</v>
      </c>
      <c r="CB21" s="4"/>
      <c r="CC21" s="8"/>
      <c r="CD21" s="4"/>
      <c r="CE21" s="8"/>
      <c r="CF21" s="7"/>
      <c r="CG21" s="7"/>
      <c r="CH21" s="2" t="s">
        <v>162</v>
      </c>
      <c r="CI21" s="2" t="s">
        <v>150</v>
      </c>
      <c r="CJ21" s="2" t="s">
        <v>153</v>
      </c>
      <c r="CK21" s="2" t="s">
        <v>153</v>
      </c>
      <c r="CL21" s="2" t="s">
        <v>164</v>
      </c>
      <c r="CM21" s="2" t="s">
        <v>164</v>
      </c>
      <c r="CN21" s="2" t="s">
        <v>153</v>
      </c>
      <c r="CO21" s="4"/>
      <c r="CP21" s="8"/>
      <c r="CQ21" s="4"/>
      <c r="CR21" s="8"/>
      <c r="CS21" s="7"/>
      <c r="CT21" s="7"/>
      <c r="CU21" s="2" t="s">
        <v>188</v>
      </c>
      <c r="CV21" s="2" t="s">
        <v>150</v>
      </c>
      <c r="CW21" s="2" t="s">
        <v>153</v>
      </c>
      <c r="CX21" s="2" t="s">
        <v>153</v>
      </c>
      <c r="CY21" s="2" t="s">
        <v>164</v>
      </c>
      <c r="CZ21" s="2" t="s">
        <v>164</v>
      </c>
      <c r="DA21" s="2" t="s">
        <v>153</v>
      </c>
      <c r="DB21" s="4"/>
      <c r="DC21" s="8"/>
      <c r="DD21" s="4"/>
      <c r="DE21" s="8"/>
      <c r="DF21" s="7"/>
      <c r="DG21" s="7"/>
      <c r="DH21" s="2" t="s">
        <v>436</v>
      </c>
      <c r="DI21" s="2" t="s">
        <v>150</v>
      </c>
      <c r="DJ21" s="2" t="s">
        <v>153</v>
      </c>
      <c r="DK21" s="2" t="s">
        <v>153</v>
      </c>
      <c r="DL21" s="2" t="s">
        <v>164</v>
      </c>
      <c r="DM21" s="2" t="s">
        <v>164</v>
      </c>
      <c r="DN21" s="2" t="s">
        <v>153</v>
      </c>
      <c r="DO21" s="4"/>
      <c r="DP21" s="8"/>
      <c r="DQ21" s="4"/>
      <c r="DR21" s="8"/>
      <c r="DS21" s="7"/>
      <c r="DT21" s="7"/>
      <c r="DU21" s="2" t="s">
        <v>188</v>
      </c>
      <c r="DV21" s="2" t="s">
        <v>150</v>
      </c>
      <c r="DW21" s="2" t="s">
        <v>153</v>
      </c>
      <c r="DX21" s="2" t="s">
        <v>153</v>
      </c>
      <c r="DY21" s="2" t="s">
        <v>164</v>
      </c>
      <c r="DZ21" s="2" t="s">
        <v>164</v>
      </c>
      <c r="EA21" s="2" t="s">
        <v>153</v>
      </c>
      <c r="EB21" s="4"/>
      <c r="EC21" s="8"/>
      <c r="ED21" s="4"/>
      <c r="EE21" s="8"/>
      <c r="EF21" s="7"/>
      <c r="EG21" s="7"/>
      <c r="EH21" s="2" t="s">
        <v>162</v>
      </c>
      <c r="EI21" s="2" t="s">
        <v>150</v>
      </c>
      <c r="EJ21" s="2" t="s">
        <v>153</v>
      </c>
      <c r="EK21" s="2" t="s">
        <v>153</v>
      </c>
      <c r="EL21" s="2" t="s">
        <v>164</v>
      </c>
      <c r="EM21" s="2" t="s">
        <v>164</v>
      </c>
      <c r="EN21" s="2" t="s">
        <v>153</v>
      </c>
      <c r="EO21" s="4"/>
      <c r="EP21" s="8"/>
      <c r="EQ21" s="4"/>
      <c r="ER21" s="8"/>
      <c r="ES21" s="7"/>
      <c r="ET21" s="7"/>
      <c r="EU21" s="2" t="s">
        <v>162</v>
      </c>
      <c r="EV21" s="2" t="s">
        <v>150</v>
      </c>
      <c r="EW21" s="2" t="s">
        <v>153</v>
      </c>
      <c r="EX21" s="2" t="s">
        <v>153</v>
      </c>
      <c r="EY21" s="2" t="s">
        <v>164</v>
      </c>
      <c r="EZ21" s="2" t="s">
        <v>164</v>
      </c>
      <c r="FA21" s="2" t="s">
        <v>153</v>
      </c>
      <c r="FB21" s="4"/>
      <c r="FC21" s="8"/>
      <c r="FD21" s="4"/>
      <c r="FE21" s="8"/>
      <c r="FF21" s="7"/>
      <c r="FG21" s="7"/>
      <c r="FH21" s="2" t="s">
        <v>187</v>
      </c>
      <c r="FI21" s="2" t="s">
        <v>150</v>
      </c>
      <c r="FJ21" s="2" t="s">
        <v>153</v>
      </c>
      <c r="FK21" s="2" t="s">
        <v>153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187</v>
      </c>
      <c r="FV21" s="2" t="s">
        <v>150</v>
      </c>
      <c r="FW21" s="2" t="s">
        <v>153</v>
      </c>
      <c r="FX21" s="2" t="s">
        <v>153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187</v>
      </c>
      <c r="GI21" s="2" t="s">
        <v>150</v>
      </c>
      <c r="GJ21" s="2" t="s">
        <v>153</v>
      </c>
      <c r="GK21" s="2" t="s">
        <v>153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188</v>
      </c>
      <c r="GV21" s="2" t="s">
        <v>150</v>
      </c>
      <c r="GW21" s="2" t="s">
        <v>153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187</v>
      </c>
      <c r="HI21" s="2" t="s">
        <v>150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187</v>
      </c>
      <c r="HV21" s="2" t="s">
        <v>150</v>
      </c>
      <c r="HW21" s="2" t="s">
        <v>153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187</v>
      </c>
      <c r="II21" s="2" t="s">
        <v>150</v>
      </c>
      <c r="IJ21" s="2" t="s">
        <v>153</v>
      </c>
      <c r="IK21" s="2" t="s">
        <v>153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188</v>
      </c>
      <c r="IV21" s="2" t="s">
        <v>150</v>
      </c>
      <c r="IW21" s="2" t="s">
        <v>153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187</v>
      </c>
      <c r="JI21" s="2" t="s">
        <v>150</v>
      </c>
      <c r="JJ21" s="2" t="s">
        <v>153</v>
      </c>
      <c r="JK21" s="2" t="s">
        <v>153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187</v>
      </c>
      <c r="JV21" s="2" t="s">
        <v>150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188</v>
      </c>
      <c r="KI21" s="2" t="s">
        <v>150</v>
      </c>
      <c r="KJ21" s="2" t="s">
        <v>153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162</v>
      </c>
      <c r="LV21" s="2" t="s">
        <v>150</v>
      </c>
      <c r="LW21" s="2" t="s">
        <v>153</v>
      </c>
      <c r="LX21" s="2" t="s">
        <v>153</v>
      </c>
      <c r="LY21" s="2" t="s">
        <v>164</v>
      </c>
      <c r="LZ21" s="2" t="s">
        <v>164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188</v>
      </c>
      <c r="MV21" s="2" t="s">
        <v>150</v>
      </c>
      <c r="MW21" s="2" t="s">
        <v>153</v>
      </c>
      <c r="MX21" s="2" t="s">
        <v>153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187</v>
      </c>
      <c r="NI21" s="2" t="s">
        <v>150</v>
      </c>
      <c r="NJ21" s="2" t="s">
        <v>153</v>
      </c>
      <c r="NK21" s="2" t="s">
        <v>153</v>
      </c>
      <c r="NL21" s="2" t="s">
        <v>164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195</v>
      </c>
      <c r="NV21" s="2" t="s">
        <v>150</v>
      </c>
      <c r="NW21" s="2" t="s">
        <v>153</v>
      </c>
      <c r="NX21" s="2" t="s">
        <v>153</v>
      </c>
      <c r="NY21" s="2" t="s">
        <v>164</v>
      </c>
      <c r="NZ21" s="2" t="s">
        <v>164</v>
      </c>
      <c r="OA21" s="2" t="s">
        <v>153</v>
      </c>
      <c r="OB21" s="4"/>
      <c r="OC21" s="8"/>
      <c r="OD21" s="4"/>
      <c r="OE21" s="8"/>
      <c r="OF21" s="7"/>
      <c r="OG21" s="7"/>
      <c r="OH21" s="2" t="s">
        <v>187</v>
      </c>
      <c r="OI21" s="2" t="s">
        <v>150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404</v>
      </c>
      <c r="OV21" s="2" t="s">
        <v>150</v>
      </c>
      <c r="OW21" s="2" t="s">
        <v>153</v>
      </c>
      <c r="OX21" s="2" t="s">
        <v>153</v>
      </c>
      <c r="OY21" s="2" t="s">
        <v>164</v>
      </c>
      <c r="OZ21" s="2" t="s">
        <v>164</v>
      </c>
      <c r="PA21" s="2" t="s">
        <v>153</v>
      </c>
      <c r="PB21" s="4"/>
      <c r="PC21" s="8"/>
      <c r="PD21" s="4"/>
      <c r="PE21" s="8"/>
      <c r="PF21" s="7"/>
      <c r="PG21" s="7"/>
      <c r="PH21" s="2" t="s">
        <v>187</v>
      </c>
      <c r="PI21" s="2" t="s">
        <v>169</v>
      </c>
      <c r="PJ21" s="2" t="s">
        <v>153</v>
      </c>
      <c r="PK21" s="2" t="s">
        <v>153</v>
      </c>
      <c r="PL21" s="2" t="s">
        <v>164</v>
      </c>
      <c r="PM21" s="2" t="s">
        <v>164</v>
      </c>
      <c r="PN21" s="2" t="s">
        <v>153</v>
      </c>
      <c r="PO21" s="4"/>
      <c r="PP21" s="8"/>
      <c r="PQ21" s="4"/>
      <c r="PR21" s="8"/>
      <c r="PS21" s="7"/>
      <c r="PT21" s="7"/>
      <c r="PU21" s="2" t="s">
        <v>188</v>
      </c>
      <c r="PV21" s="2" t="s">
        <v>150</v>
      </c>
      <c r="PW21" s="2" t="s">
        <v>153</v>
      </c>
      <c r="PX21" s="2" t="s">
        <v>153</v>
      </c>
      <c r="PY21" s="2" t="s">
        <v>164</v>
      </c>
      <c r="PZ21" s="2" t="s">
        <v>164</v>
      </c>
      <c r="QA21" s="2" t="s">
        <v>153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>
        <v>400</v>
      </c>
      <c r="QW21" s="4"/>
      <c r="QX21" s="4"/>
      <c r="QY21" s="4"/>
    </row>
    <row r="22">
      <c r="A22" s="2" t="s">
        <v>437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430</v>
      </c>
      <c r="G22" s="2" t="s">
        <v>430</v>
      </c>
      <c r="H22" s="2" t="s">
        <v>430</v>
      </c>
      <c r="I22" s="2" t="s">
        <v>431</v>
      </c>
      <c r="J22" s="2" t="s">
        <v>221</v>
      </c>
      <c r="K22" s="2" t="s">
        <v>432</v>
      </c>
      <c r="L22" s="3">
        <v>82.29</v>
      </c>
      <c r="M22" s="3">
        <v>86.4</v>
      </c>
      <c r="N22" s="3">
        <v>179.99</v>
      </c>
      <c r="O22" s="2" t="s">
        <v>150</v>
      </c>
      <c r="P22" s="2" t="s">
        <v>390</v>
      </c>
      <c r="Q22" s="2" t="s">
        <v>152</v>
      </c>
      <c r="R22" s="2" t="s">
        <v>153</v>
      </c>
      <c r="S22" s="2" t="s">
        <v>153</v>
      </c>
      <c r="T22" s="2" t="s">
        <v>433</v>
      </c>
      <c r="U22" s="2" t="s">
        <v>434</v>
      </c>
      <c r="V22" s="2" t="s">
        <v>435</v>
      </c>
      <c r="W22" s="2" t="s">
        <v>157</v>
      </c>
      <c r="X22" s="2" t="s">
        <v>157</v>
      </c>
      <c r="Y22" s="2" t="s">
        <v>153</v>
      </c>
      <c r="Z22" s="4"/>
      <c r="AA22" s="4">
        <f>=ROUNDDOWN({0},0)</f>
      </c>
      <c r="AB22" s="5"/>
      <c r="AC22" s="2" t="s">
        <v>137</v>
      </c>
      <c r="AD22" s="4">
        <v>400</v>
      </c>
      <c r="AE22" s="4">
        <v>400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/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/>
      <c r="BJ22" s="4"/>
      <c r="BK22" s="8"/>
      <c r="BL22" s="2" t="s">
        <v>153</v>
      </c>
      <c r="BM22" s="7"/>
      <c r="BN22" s="7"/>
      <c r="BO22" s="4"/>
      <c r="BP22" s="8"/>
      <c r="BQ22" s="4"/>
      <c r="BR22" s="8"/>
      <c r="BS22" s="7"/>
      <c r="BT22" s="7"/>
      <c r="BU22" s="2" t="s">
        <v>188</v>
      </c>
      <c r="BV22" s="2" t="s">
        <v>150</v>
      </c>
      <c r="BW22" s="2" t="s">
        <v>153</v>
      </c>
      <c r="BX22" s="2" t="s">
        <v>153</v>
      </c>
      <c r="BY22" s="2" t="s">
        <v>164</v>
      </c>
      <c r="BZ22" s="2" t="s">
        <v>164</v>
      </c>
      <c r="CA22" s="2" t="s">
        <v>153</v>
      </c>
      <c r="CB22" s="4"/>
      <c r="CC22" s="8"/>
      <c r="CD22" s="4"/>
      <c r="CE22" s="8"/>
      <c r="CF22" s="7"/>
      <c r="CG22" s="7"/>
      <c r="CH22" s="2" t="s">
        <v>162</v>
      </c>
      <c r="CI22" s="2" t="s">
        <v>150</v>
      </c>
      <c r="CJ22" s="2" t="s">
        <v>153</v>
      </c>
      <c r="CK22" s="2" t="s">
        <v>153</v>
      </c>
      <c r="CL22" s="2" t="s">
        <v>164</v>
      </c>
      <c r="CM22" s="2" t="s">
        <v>164</v>
      </c>
      <c r="CN22" s="2" t="s">
        <v>153</v>
      </c>
      <c r="CO22" s="4"/>
      <c r="CP22" s="8"/>
      <c r="CQ22" s="4"/>
      <c r="CR22" s="8"/>
      <c r="CS22" s="7"/>
      <c r="CT22" s="7"/>
      <c r="CU22" s="2" t="s">
        <v>188</v>
      </c>
      <c r="CV22" s="2" t="s">
        <v>150</v>
      </c>
      <c r="CW22" s="2" t="s">
        <v>153</v>
      </c>
      <c r="CX22" s="2" t="s">
        <v>153</v>
      </c>
      <c r="CY22" s="2" t="s">
        <v>164</v>
      </c>
      <c r="CZ22" s="2" t="s">
        <v>164</v>
      </c>
      <c r="DA22" s="2" t="s">
        <v>153</v>
      </c>
      <c r="DB22" s="4"/>
      <c r="DC22" s="8"/>
      <c r="DD22" s="4"/>
      <c r="DE22" s="8"/>
      <c r="DF22" s="7"/>
      <c r="DG22" s="7"/>
      <c r="DH22" s="2" t="s">
        <v>436</v>
      </c>
      <c r="DI22" s="2" t="s">
        <v>150</v>
      </c>
      <c r="DJ22" s="2" t="s">
        <v>153</v>
      </c>
      <c r="DK22" s="2" t="s">
        <v>153</v>
      </c>
      <c r="DL22" s="2" t="s">
        <v>164</v>
      </c>
      <c r="DM22" s="2" t="s">
        <v>164</v>
      </c>
      <c r="DN22" s="2" t="s">
        <v>153</v>
      </c>
      <c r="DO22" s="4"/>
      <c r="DP22" s="8"/>
      <c r="DQ22" s="4"/>
      <c r="DR22" s="8"/>
      <c r="DS22" s="7"/>
      <c r="DT22" s="7"/>
      <c r="DU22" s="2" t="s">
        <v>188</v>
      </c>
      <c r="DV22" s="2" t="s">
        <v>150</v>
      </c>
      <c r="DW22" s="2" t="s">
        <v>153</v>
      </c>
      <c r="DX22" s="2" t="s">
        <v>153</v>
      </c>
      <c r="DY22" s="2" t="s">
        <v>164</v>
      </c>
      <c r="DZ22" s="2" t="s">
        <v>164</v>
      </c>
      <c r="EA22" s="2" t="s">
        <v>153</v>
      </c>
      <c r="EB22" s="4"/>
      <c r="EC22" s="8"/>
      <c r="ED22" s="4"/>
      <c r="EE22" s="8"/>
      <c r="EF22" s="7"/>
      <c r="EG22" s="7"/>
      <c r="EH22" s="2" t="s">
        <v>162</v>
      </c>
      <c r="EI22" s="2" t="s">
        <v>150</v>
      </c>
      <c r="EJ22" s="2" t="s">
        <v>153</v>
      </c>
      <c r="EK22" s="2" t="s">
        <v>153</v>
      </c>
      <c r="EL22" s="2" t="s">
        <v>164</v>
      </c>
      <c r="EM22" s="2" t="s">
        <v>164</v>
      </c>
      <c r="EN22" s="2" t="s">
        <v>153</v>
      </c>
      <c r="EO22" s="4"/>
      <c r="EP22" s="8"/>
      <c r="EQ22" s="4"/>
      <c r="ER22" s="8"/>
      <c r="ES22" s="7"/>
      <c r="ET22" s="7"/>
      <c r="EU22" s="2" t="s">
        <v>162</v>
      </c>
      <c r="EV22" s="2" t="s">
        <v>150</v>
      </c>
      <c r="EW22" s="2" t="s">
        <v>153</v>
      </c>
      <c r="EX22" s="2" t="s">
        <v>153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187</v>
      </c>
      <c r="FI22" s="2" t="s">
        <v>150</v>
      </c>
      <c r="FJ22" s="2" t="s">
        <v>153</v>
      </c>
      <c r="FK22" s="2" t="s">
        <v>153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187</v>
      </c>
      <c r="FV22" s="2" t="s">
        <v>150</v>
      </c>
      <c r="FW22" s="2" t="s">
        <v>153</v>
      </c>
      <c r="FX22" s="2" t="s">
        <v>153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187</v>
      </c>
      <c r="GI22" s="2" t="s">
        <v>150</v>
      </c>
      <c r="GJ22" s="2" t="s">
        <v>153</v>
      </c>
      <c r="GK22" s="2" t="s">
        <v>153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188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187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187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187</v>
      </c>
      <c r="II22" s="2" t="s">
        <v>150</v>
      </c>
      <c r="IJ22" s="2" t="s">
        <v>153</v>
      </c>
      <c r="IK22" s="2" t="s">
        <v>153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188</v>
      </c>
      <c r="IV22" s="2" t="s">
        <v>150</v>
      </c>
      <c r="IW22" s="2" t="s">
        <v>153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187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187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188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162</v>
      </c>
      <c r="LV22" s="2" t="s">
        <v>150</v>
      </c>
      <c r="LW22" s="2" t="s">
        <v>153</v>
      </c>
      <c r="LX22" s="2" t="s">
        <v>153</v>
      </c>
      <c r="LY22" s="2" t="s">
        <v>164</v>
      </c>
      <c r="LZ22" s="2" t="s">
        <v>164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188</v>
      </c>
      <c r="MV22" s="2" t="s">
        <v>150</v>
      </c>
      <c r="MW22" s="2" t="s">
        <v>153</v>
      </c>
      <c r="MX22" s="2" t="s">
        <v>153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187</v>
      </c>
      <c r="NI22" s="2" t="s">
        <v>150</v>
      </c>
      <c r="NJ22" s="2" t="s">
        <v>153</v>
      </c>
      <c r="NK22" s="2" t="s">
        <v>153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195</v>
      </c>
      <c r="NV22" s="2" t="s">
        <v>150</v>
      </c>
      <c r="NW22" s="2" t="s">
        <v>153</v>
      </c>
      <c r="NX22" s="2" t="s">
        <v>153</v>
      </c>
      <c r="NY22" s="2" t="s">
        <v>164</v>
      </c>
      <c r="NZ22" s="2" t="s">
        <v>164</v>
      </c>
      <c r="OA22" s="2" t="s">
        <v>153</v>
      </c>
      <c r="OB22" s="4"/>
      <c r="OC22" s="8"/>
      <c r="OD22" s="4"/>
      <c r="OE22" s="8"/>
      <c r="OF22" s="7"/>
      <c r="OG22" s="7"/>
      <c r="OH22" s="2" t="s">
        <v>187</v>
      </c>
      <c r="OI22" s="2" t="s">
        <v>150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404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/>
      <c r="PC22" s="8"/>
      <c r="PD22" s="4"/>
      <c r="PE22" s="8"/>
      <c r="PF22" s="7"/>
      <c r="PG22" s="7"/>
      <c r="PH22" s="2" t="s">
        <v>187</v>
      </c>
      <c r="PI22" s="2" t="s">
        <v>169</v>
      </c>
      <c r="PJ22" s="2" t="s">
        <v>153</v>
      </c>
      <c r="PK22" s="2" t="s">
        <v>153</v>
      </c>
      <c r="PL22" s="2" t="s">
        <v>164</v>
      </c>
      <c r="PM22" s="2" t="s">
        <v>164</v>
      </c>
      <c r="PN22" s="2" t="s">
        <v>153</v>
      </c>
      <c r="PO22" s="4"/>
      <c r="PP22" s="8"/>
      <c r="PQ22" s="4"/>
      <c r="PR22" s="8"/>
      <c r="PS22" s="7"/>
      <c r="PT22" s="7"/>
      <c r="PU22" s="2" t="s">
        <v>188</v>
      </c>
      <c r="PV22" s="2" t="s">
        <v>150</v>
      </c>
      <c r="PW22" s="2" t="s">
        <v>153</v>
      </c>
      <c r="PX22" s="2" t="s">
        <v>153</v>
      </c>
      <c r="PY22" s="2" t="s">
        <v>164</v>
      </c>
      <c r="PZ22" s="2" t="s">
        <v>164</v>
      </c>
      <c r="QA22" s="2" t="s">
        <v>153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>
        <v>400</v>
      </c>
      <c r="QW22" s="4"/>
      <c r="QX22" s="4"/>
      <c r="QY22" s="4"/>
    </row>
    <row r="23">
      <c r="A23" s="2" t="s">
        <v>438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439</v>
      </c>
      <c r="G23" s="2" t="s">
        <v>439</v>
      </c>
      <c r="H23" s="2" t="s">
        <v>439</v>
      </c>
      <c r="I23" s="2" t="s">
        <v>440</v>
      </c>
      <c r="J23" s="2" t="s">
        <v>199</v>
      </c>
      <c r="K23" s="2" t="s">
        <v>261</v>
      </c>
      <c r="L23" s="3">
        <v>42.4</v>
      </c>
      <c r="M23" s="3">
        <v>44.52</v>
      </c>
      <c r="N23" s="3">
        <v>69.99</v>
      </c>
      <c r="O23" s="2" t="s">
        <v>150</v>
      </c>
      <c r="P23" s="2" t="s">
        <v>441</v>
      </c>
      <c r="Q23" s="2" t="s">
        <v>152</v>
      </c>
      <c r="R23" s="2" t="s">
        <v>43</v>
      </c>
      <c r="S23" s="2" t="s">
        <v>153</v>
      </c>
      <c r="T23" s="2" t="s">
        <v>153</v>
      </c>
      <c r="U23" s="2" t="s">
        <v>392</v>
      </c>
      <c r="V23" s="2" t="s">
        <v>264</v>
      </c>
      <c r="W23" s="2" t="s">
        <v>442</v>
      </c>
      <c r="X23" s="2" t="s">
        <v>153</v>
      </c>
      <c r="Y23" s="2" t="s">
        <v>443</v>
      </c>
      <c r="Z23" s="4"/>
      <c r="AA23" s="4">
        <f>=ROUNDDOWN({0},0)</f>
      </c>
      <c r="AB23" s="5"/>
      <c r="AC23" s="2" t="s">
        <v>153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/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/>
      <c r="BJ23" s="4"/>
      <c r="BK23" s="8"/>
      <c r="BL23" s="2" t="s">
        <v>153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153</v>
      </c>
      <c r="BW23" s="2" t="s">
        <v>153</v>
      </c>
      <c r="BX23" s="2" t="s">
        <v>153</v>
      </c>
      <c r="BY23" s="2" t="s">
        <v>153</v>
      </c>
      <c r="BZ23" s="2" t="s">
        <v>153</v>
      </c>
      <c r="CA23" s="2" t="s">
        <v>153</v>
      </c>
      <c r="CB23" s="4"/>
      <c r="CC23" s="8"/>
      <c r="CD23" s="4"/>
      <c r="CE23" s="8"/>
      <c r="CF23" s="7"/>
      <c r="CG23" s="7"/>
      <c r="CH23" s="2" t="s">
        <v>153</v>
      </c>
      <c r="CI23" s="2" t="s">
        <v>153</v>
      </c>
      <c r="CJ23" s="2" t="s">
        <v>153</v>
      </c>
      <c r="CK23" s="2" t="s">
        <v>153</v>
      </c>
      <c r="CL23" s="2" t="s">
        <v>153</v>
      </c>
      <c r="CM23" s="2" t="s">
        <v>153</v>
      </c>
      <c r="CN23" s="2" t="s">
        <v>153</v>
      </c>
      <c r="CO23" s="4"/>
      <c r="CP23" s="8"/>
      <c r="CQ23" s="4"/>
      <c r="CR23" s="8"/>
      <c r="CS23" s="7"/>
      <c r="CT23" s="7"/>
      <c r="CU23" s="2" t="s">
        <v>153</v>
      </c>
      <c r="CV23" s="2" t="s">
        <v>153</v>
      </c>
      <c r="CW23" s="2" t="s">
        <v>153</v>
      </c>
      <c r="CX23" s="2" t="s">
        <v>153</v>
      </c>
      <c r="CY23" s="2" t="s">
        <v>153</v>
      </c>
      <c r="CZ23" s="2" t="s">
        <v>153</v>
      </c>
      <c r="DA23" s="2" t="s">
        <v>153</v>
      </c>
      <c r="DB23" s="4"/>
      <c r="DC23" s="8"/>
      <c r="DD23" s="4"/>
      <c r="DE23" s="8"/>
      <c r="DF23" s="7"/>
      <c r="DG23" s="7"/>
      <c r="DH23" s="2" t="s">
        <v>153</v>
      </c>
      <c r="DI23" s="2" t="s">
        <v>153</v>
      </c>
      <c r="DJ23" s="2" t="s">
        <v>153</v>
      </c>
      <c r="DK23" s="2" t="s">
        <v>153</v>
      </c>
      <c r="DL23" s="2" t="s">
        <v>153</v>
      </c>
      <c r="DM23" s="2" t="s">
        <v>153</v>
      </c>
      <c r="DN23" s="2" t="s">
        <v>153</v>
      </c>
      <c r="DO23" s="4"/>
      <c r="DP23" s="8"/>
      <c r="DQ23" s="4"/>
      <c r="DR23" s="8"/>
      <c r="DS23" s="7"/>
      <c r="DT23" s="7"/>
      <c r="DU23" s="2" t="s">
        <v>153</v>
      </c>
      <c r="DV23" s="2" t="s">
        <v>153</v>
      </c>
      <c r="DW23" s="2" t="s">
        <v>153</v>
      </c>
      <c r="DX23" s="2" t="s">
        <v>153</v>
      </c>
      <c r="DY23" s="2" t="s">
        <v>153</v>
      </c>
      <c r="DZ23" s="2" t="s">
        <v>153</v>
      </c>
      <c r="EA23" s="2" t="s">
        <v>153</v>
      </c>
      <c r="EB23" s="4"/>
      <c r="EC23" s="8"/>
      <c r="ED23" s="4"/>
      <c r="EE23" s="8"/>
      <c r="EF23" s="7"/>
      <c r="EG23" s="7"/>
      <c r="EH23" s="2" t="s">
        <v>153</v>
      </c>
      <c r="EI23" s="2" t="s">
        <v>153</v>
      </c>
      <c r="EJ23" s="2" t="s">
        <v>153</v>
      </c>
      <c r="EK23" s="2" t="s">
        <v>153</v>
      </c>
      <c r="EL23" s="2" t="s">
        <v>153</v>
      </c>
      <c r="EM23" s="2" t="s">
        <v>153</v>
      </c>
      <c r="EN23" s="2" t="s">
        <v>153</v>
      </c>
      <c r="EO23" s="4"/>
      <c r="EP23" s="8"/>
      <c r="EQ23" s="4"/>
      <c r="ER23" s="8"/>
      <c r="ES23" s="7"/>
      <c r="ET23" s="7"/>
      <c r="EU23" s="2" t="s">
        <v>153</v>
      </c>
      <c r="EV23" s="2" t="s">
        <v>153</v>
      </c>
      <c r="EW23" s="2" t="s">
        <v>153</v>
      </c>
      <c r="EX23" s="2" t="s">
        <v>153</v>
      </c>
      <c r="EY23" s="2" t="s">
        <v>153</v>
      </c>
      <c r="EZ23" s="2" t="s">
        <v>153</v>
      </c>
      <c r="FA23" s="2" t="s">
        <v>153</v>
      </c>
      <c r="FB23" s="4"/>
      <c r="FC23" s="8"/>
      <c r="FD23" s="4"/>
      <c r="FE23" s="8"/>
      <c r="FF23" s="7"/>
      <c r="FG23" s="7"/>
      <c r="FH23" s="2" t="s">
        <v>153</v>
      </c>
      <c r="FI23" s="2" t="s">
        <v>153</v>
      </c>
      <c r="FJ23" s="2" t="s">
        <v>153</v>
      </c>
      <c r="FK23" s="2" t="s">
        <v>153</v>
      </c>
      <c r="FL23" s="2" t="s">
        <v>153</v>
      </c>
      <c r="FM23" s="2" t="s">
        <v>153</v>
      </c>
      <c r="FN23" s="2" t="s">
        <v>153</v>
      </c>
      <c r="FO23" s="4"/>
      <c r="FP23" s="8"/>
      <c r="FQ23" s="4"/>
      <c r="FR23" s="8"/>
      <c r="FS23" s="7"/>
      <c r="FT23" s="7"/>
      <c r="FU23" s="2" t="s">
        <v>153</v>
      </c>
      <c r="FV23" s="2" t="s">
        <v>153</v>
      </c>
      <c r="FW23" s="2" t="s">
        <v>153</v>
      </c>
      <c r="FX23" s="2" t="s">
        <v>153</v>
      </c>
      <c r="FY23" s="2" t="s">
        <v>153</v>
      </c>
      <c r="FZ23" s="2" t="s">
        <v>153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153</v>
      </c>
      <c r="GV23" s="2" t="s">
        <v>153</v>
      </c>
      <c r="GW23" s="2" t="s">
        <v>153</v>
      </c>
      <c r="GX23" s="2" t="s">
        <v>153</v>
      </c>
      <c r="GY23" s="2" t="s">
        <v>153</v>
      </c>
      <c r="GZ23" s="2" t="s">
        <v>153</v>
      </c>
      <c r="HA23" s="2" t="s">
        <v>153</v>
      </c>
      <c r="HB23" s="4"/>
      <c r="HC23" s="8"/>
      <c r="HD23" s="4"/>
      <c r="HE23" s="8"/>
      <c r="HF23" s="7"/>
      <c r="HG23" s="7"/>
      <c r="HH23" s="2" t="s">
        <v>153</v>
      </c>
      <c r="HI23" s="2" t="s">
        <v>153</v>
      </c>
      <c r="HJ23" s="2" t="s">
        <v>153</v>
      </c>
      <c r="HK23" s="2" t="s">
        <v>153</v>
      </c>
      <c r="HL23" s="2" t="s">
        <v>153</v>
      </c>
      <c r="HM23" s="2" t="s">
        <v>153</v>
      </c>
      <c r="HN23" s="2" t="s">
        <v>153</v>
      </c>
      <c r="HO23" s="4"/>
      <c r="HP23" s="8"/>
      <c r="HQ23" s="4"/>
      <c r="HR23" s="8"/>
      <c r="HS23" s="7"/>
      <c r="HT23" s="7"/>
      <c r="HU23" s="2" t="s">
        <v>153</v>
      </c>
      <c r="HV23" s="2" t="s">
        <v>153</v>
      </c>
      <c r="HW23" s="2" t="s">
        <v>153</v>
      </c>
      <c r="HX23" s="2" t="s">
        <v>153</v>
      </c>
      <c r="HY23" s="2" t="s">
        <v>153</v>
      </c>
      <c r="HZ23" s="2" t="s">
        <v>153</v>
      </c>
      <c r="IA23" s="2" t="s">
        <v>153</v>
      </c>
      <c r="IB23" s="4"/>
      <c r="IC23" s="8"/>
      <c r="ID23" s="4"/>
      <c r="IE23" s="8"/>
      <c r="IF23" s="7"/>
      <c r="IG23" s="7"/>
      <c r="IH23" s="2" t="s">
        <v>153</v>
      </c>
      <c r="II23" s="2" t="s">
        <v>153</v>
      </c>
      <c r="IJ23" s="2" t="s">
        <v>153</v>
      </c>
      <c r="IK23" s="2" t="s">
        <v>153</v>
      </c>
      <c r="IL23" s="2" t="s">
        <v>153</v>
      </c>
      <c r="IM23" s="2" t="s">
        <v>153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153</v>
      </c>
      <c r="JI23" s="2" t="s">
        <v>153</v>
      </c>
      <c r="JJ23" s="2" t="s">
        <v>153</v>
      </c>
      <c r="JK23" s="2" t="s">
        <v>153</v>
      </c>
      <c r="JL23" s="2" t="s">
        <v>153</v>
      </c>
      <c r="JM23" s="2" t="s">
        <v>153</v>
      </c>
      <c r="JN23" s="2" t="s">
        <v>153</v>
      </c>
      <c r="JO23" s="4"/>
      <c r="JP23" s="8"/>
      <c r="JQ23" s="4"/>
      <c r="JR23" s="8"/>
      <c r="JS23" s="7"/>
      <c r="JT23" s="7"/>
      <c r="JU23" s="2" t="s">
        <v>153</v>
      </c>
      <c r="JV23" s="2" t="s">
        <v>153</v>
      </c>
      <c r="JW23" s="2" t="s">
        <v>153</v>
      </c>
      <c r="JX23" s="2" t="s">
        <v>153</v>
      </c>
      <c r="JY23" s="2" t="s">
        <v>153</v>
      </c>
      <c r="JZ23" s="2" t="s">
        <v>153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162</v>
      </c>
      <c r="LV23" s="2" t="s">
        <v>169</v>
      </c>
      <c r="LW23" s="2" t="s">
        <v>153</v>
      </c>
      <c r="LX23" s="2" t="s">
        <v>153</v>
      </c>
      <c r="LY23" s="2" t="s">
        <v>164</v>
      </c>
      <c r="LZ23" s="2" t="s">
        <v>164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153</v>
      </c>
      <c r="OI23" s="2" t="s">
        <v>153</v>
      </c>
      <c r="OJ23" s="2" t="s">
        <v>153</v>
      </c>
      <c r="OK23" s="2" t="s">
        <v>153</v>
      </c>
      <c r="OL23" s="2" t="s">
        <v>153</v>
      </c>
      <c r="OM23" s="2" t="s">
        <v>153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8"/>
      <c r="PD23" s="4"/>
      <c r="PE23" s="8"/>
      <c r="PF23" s="7"/>
      <c r="PG23" s="7"/>
      <c r="PH23" s="2" t="s">
        <v>162</v>
      </c>
      <c r="PI23" s="2" t="s">
        <v>150</v>
      </c>
      <c r="PJ23" s="2" t="s">
        <v>444</v>
      </c>
      <c r="PK23" s="2" t="s">
        <v>445</v>
      </c>
      <c r="PL23" s="2" t="s">
        <v>164</v>
      </c>
      <c r="PM23" s="2" t="s">
        <v>164</v>
      </c>
      <c r="PN23" s="2" t="s">
        <v>153</v>
      </c>
      <c r="PO23" s="4"/>
      <c r="PP23" s="8"/>
      <c r="PQ23" s="4"/>
      <c r="PR23" s="8"/>
      <c r="PS23" s="7"/>
      <c r="PT23" s="7"/>
      <c r="PU23" s="2" t="s">
        <v>153</v>
      </c>
      <c r="PV23" s="2" t="s">
        <v>153</v>
      </c>
      <c r="PW23" s="2" t="s">
        <v>153</v>
      </c>
      <c r="PX23" s="2" t="s">
        <v>153</v>
      </c>
      <c r="PY23" s="2" t="s">
        <v>153</v>
      </c>
      <c r="PZ23" s="2" t="s">
        <v>153</v>
      </c>
      <c r="QA23" s="2" t="s">
        <v>153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446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439</v>
      </c>
      <c r="G24" s="2" t="s">
        <v>439</v>
      </c>
      <c r="H24" s="2" t="s">
        <v>439</v>
      </c>
      <c r="I24" s="2" t="s">
        <v>440</v>
      </c>
      <c r="J24" s="2" t="s">
        <v>221</v>
      </c>
      <c r="K24" s="2" t="s">
        <v>261</v>
      </c>
      <c r="L24" s="3">
        <v>47.5</v>
      </c>
      <c r="M24" s="3">
        <v>49.88</v>
      </c>
      <c r="N24" s="3">
        <v>79.99</v>
      </c>
      <c r="O24" s="2" t="s">
        <v>150</v>
      </c>
      <c r="P24" s="2" t="s">
        <v>441</v>
      </c>
      <c r="Q24" s="2" t="s">
        <v>152</v>
      </c>
      <c r="R24" s="2" t="s">
        <v>43</v>
      </c>
      <c r="S24" s="2" t="s">
        <v>153</v>
      </c>
      <c r="T24" s="2" t="s">
        <v>153</v>
      </c>
      <c r="U24" s="2" t="s">
        <v>392</v>
      </c>
      <c r="V24" s="2" t="s">
        <v>264</v>
      </c>
      <c r="W24" s="2" t="s">
        <v>442</v>
      </c>
      <c r="X24" s="2" t="s">
        <v>153</v>
      </c>
      <c r="Y24" s="2" t="s">
        <v>443</v>
      </c>
      <c r="Z24" s="4"/>
      <c r="AA24" s="4">
        <f>=ROUNDDOWN({0},0)</f>
      </c>
      <c r="AB24" s="5"/>
      <c r="AC24" s="2" t="s">
        <v>153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/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/>
      <c r="BJ24" s="4"/>
      <c r="BK24" s="8"/>
      <c r="BL24" s="2" t="s">
        <v>153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153</v>
      </c>
      <c r="BW24" s="2" t="s">
        <v>153</v>
      </c>
      <c r="BX24" s="2" t="s">
        <v>153</v>
      </c>
      <c r="BY24" s="2" t="s">
        <v>153</v>
      </c>
      <c r="BZ24" s="2" t="s">
        <v>153</v>
      </c>
      <c r="CA24" s="2" t="s">
        <v>153</v>
      </c>
      <c r="CB24" s="4"/>
      <c r="CC24" s="8"/>
      <c r="CD24" s="4"/>
      <c r="CE24" s="8"/>
      <c r="CF24" s="7"/>
      <c r="CG24" s="7"/>
      <c r="CH24" s="2" t="s">
        <v>153</v>
      </c>
      <c r="CI24" s="2" t="s">
        <v>153</v>
      </c>
      <c r="CJ24" s="2" t="s">
        <v>153</v>
      </c>
      <c r="CK24" s="2" t="s">
        <v>153</v>
      </c>
      <c r="CL24" s="2" t="s">
        <v>153</v>
      </c>
      <c r="CM24" s="2" t="s">
        <v>153</v>
      </c>
      <c r="CN24" s="2" t="s">
        <v>153</v>
      </c>
      <c r="CO24" s="4"/>
      <c r="CP24" s="8"/>
      <c r="CQ24" s="4"/>
      <c r="CR24" s="8"/>
      <c r="CS24" s="7"/>
      <c r="CT24" s="7"/>
      <c r="CU24" s="2" t="s">
        <v>153</v>
      </c>
      <c r="CV24" s="2" t="s">
        <v>153</v>
      </c>
      <c r="CW24" s="2" t="s">
        <v>153</v>
      </c>
      <c r="CX24" s="2" t="s">
        <v>153</v>
      </c>
      <c r="CY24" s="2" t="s">
        <v>153</v>
      </c>
      <c r="CZ24" s="2" t="s">
        <v>153</v>
      </c>
      <c r="DA24" s="2" t="s">
        <v>153</v>
      </c>
      <c r="DB24" s="4"/>
      <c r="DC24" s="8"/>
      <c r="DD24" s="4"/>
      <c r="DE24" s="8"/>
      <c r="DF24" s="7"/>
      <c r="DG24" s="7"/>
      <c r="DH24" s="2" t="s">
        <v>153</v>
      </c>
      <c r="DI24" s="2" t="s">
        <v>153</v>
      </c>
      <c r="DJ24" s="2" t="s">
        <v>153</v>
      </c>
      <c r="DK24" s="2" t="s">
        <v>153</v>
      </c>
      <c r="DL24" s="2" t="s">
        <v>153</v>
      </c>
      <c r="DM24" s="2" t="s">
        <v>153</v>
      </c>
      <c r="DN24" s="2" t="s">
        <v>153</v>
      </c>
      <c r="DO24" s="4"/>
      <c r="DP24" s="8"/>
      <c r="DQ24" s="4"/>
      <c r="DR24" s="8"/>
      <c r="DS24" s="7"/>
      <c r="DT24" s="7"/>
      <c r="DU24" s="2" t="s">
        <v>153</v>
      </c>
      <c r="DV24" s="2" t="s">
        <v>153</v>
      </c>
      <c r="DW24" s="2" t="s">
        <v>153</v>
      </c>
      <c r="DX24" s="2" t="s">
        <v>153</v>
      </c>
      <c r="DY24" s="2" t="s">
        <v>153</v>
      </c>
      <c r="DZ24" s="2" t="s">
        <v>153</v>
      </c>
      <c r="EA24" s="2" t="s">
        <v>153</v>
      </c>
      <c r="EB24" s="4"/>
      <c r="EC24" s="8"/>
      <c r="ED24" s="4"/>
      <c r="EE24" s="8"/>
      <c r="EF24" s="7"/>
      <c r="EG24" s="7"/>
      <c r="EH24" s="2" t="s">
        <v>153</v>
      </c>
      <c r="EI24" s="2" t="s">
        <v>153</v>
      </c>
      <c r="EJ24" s="2" t="s">
        <v>153</v>
      </c>
      <c r="EK24" s="2" t="s">
        <v>153</v>
      </c>
      <c r="EL24" s="2" t="s">
        <v>153</v>
      </c>
      <c r="EM24" s="2" t="s">
        <v>153</v>
      </c>
      <c r="EN24" s="2" t="s">
        <v>153</v>
      </c>
      <c r="EO24" s="4"/>
      <c r="EP24" s="8"/>
      <c r="EQ24" s="4"/>
      <c r="ER24" s="8"/>
      <c r="ES24" s="7"/>
      <c r="ET24" s="7"/>
      <c r="EU24" s="2" t="s">
        <v>153</v>
      </c>
      <c r="EV24" s="2" t="s">
        <v>153</v>
      </c>
      <c r="EW24" s="2" t="s">
        <v>153</v>
      </c>
      <c r="EX24" s="2" t="s">
        <v>153</v>
      </c>
      <c r="EY24" s="2" t="s">
        <v>153</v>
      </c>
      <c r="EZ24" s="2" t="s">
        <v>153</v>
      </c>
      <c r="FA24" s="2" t="s">
        <v>153</v>
      </c>
      <c r="FB24" s="4"/>
      <c r="FC24" s="8"/>
      <c r="FD24" s="4"/>
      <c r="FE24" s="8"/>
      <c r="FF24" s="7"/>
      <c r="FG24" s="7"/>
      <c r="FH24" s="2" t="s">
        <v>153</v>
      </c>
      <c r="FI24" s="2" t="s">
        <v>153</v>
      </c>
      <c r="FJ24" s="2" t="s">
        <v>153</v>
      </c>
      <c r="FK24" s="2" t="s">
        <v>153</v>
      </c>
      <c r="FL24" s="2" t="s">
        <v>153</v>
      </c>
      <c r="FM24" s="2" t="s">
        <v>153</v>
      </c>
      <c r="FN24" s="2" t="s">
        <v>153</v>
      </c>
      <c r="FO24" s="4"/>
      <c r="FP24" s="8"/>
      <c r="FQ24" s="4"/>
      <c r="FR24" s="8"/>
      <c r="FS24" s="7"/>
      <c r="FT24" s="7"/>
      <c r="FU24" s="2" t="s">
        <v>153</v>
      </c>
      <c r="FV24" s="2" t="s">
        <v>153</v>
      </c>
      <c r="FW24" s="2" t="s">
        <v>153</v>
      </c>
      <c r="FX24" s="2" t="s">
        <v>153</v>
      </c>
      <c r="FY24" s="2" t="s">
        <v>153</v>
      </c>
      <c r="FZ24" s="2" t="s">
        <v>153</v>
      </c>
      <c r="GA24" s="2" t="s">
        <v>153</v>
      </c>
      <c r="GB24" s="4"/>
      <c r="GC24" s="8"/>
      <c r="GD24" s="4"/>
      <c r="GE24" s="8"/>
      <c r="GF24" s="7"/>
      <c r="GG24" s="7"/>
      <c r="GH24" s="2" t="s">
        <v>153</v>
      </c>
      <c r="GI24" s="2" t="s">
        <v>153</v>
      </c>
      <c r="GJ24" s="2" t="s">
        <v>153</v>
      </c>
      <c r="GK24" s="2" t="s">
        <v>153</v>
      </c>
      <c r="GL24" s="2" t="s">
        <v>153</v>
      </c>
      <c r="GM24" s="2" t="s">
        <v>153</v>
      </c>
      <c r="GN24" s="2" t="s">
        <v>153</v>
      </c>
      <c r="GO24" s="4"/>
      <c r="GP24" s="8"/>
      <c r="GQ24" s="4"/>
      <c r="GR24" s="8"/>
      <c r="GS24" s="7"/>
      <c r="GT24" s="7"/>
      <c r="GU24" s="2" t="s">
        <v>153</v>
      </c>
      <c r="GV24" s="2" t="s">
        <v>153</v>
      </c>
      <c r="GW24" s="2" t="s">
        <v>153</v>
      </c>
      <c r="GX24" s="2" t="s">
        <v>153</v>
      </c>
      <c r="GY24" s="2" t="s">
        <v>153</v>
      </c>
      <c r="GZ24" s="2" t="s">
        <v>153</v>
      </c>
      <c r="HA24" s="2" t="s">
        <v>153</v>
      </c>
      <c r="HB24" s="4"/>
      <c r="HC24" s="8"/>
      <c r="HD24" s="4"/>
      <c r="HE24" s="8"/>
      <c r="HF24" s="7"/>
      <c r="HG24" s="7"/>
      <c r="HH24" s="2" t="s">
        <v>153</v>
      </c>
      <c r="HI24" s="2" t="s">
        <v>153</v>
      </c>
      <c r="HJ24" s="2" t="s">
        <v>153</v>
      </c>
      <c r="HK24" s="2" t="s">
        <v>153</v>
      </c>
      <c r="HL24" s="2" t="s">
        <v>153</v>
      </c>
      <c r="HM24" s="2" t="s">
        <v>153</v>
      </c>
      <c r="HN24" s="2" t="s">
        <v>153</v>
      </c>
      <c r="HO24" s="4"/>
      <c r="HP24" s="8"/>
      <c r="HQ24" s="4"/>
      <c r="HR24" s="8"/>
      <c r="HS24" s="7"/>
      <c r="HT24" s="7"/>
      <c r="HU24" s="2" t="s">
        <v>153</v>
      </c>
      <c r="HV24" s="2" t="s">
        <v>153</v>
      </c>
      <c r="HW24" s="2" t="s">
        <v>153</v>
      </c>
      <c r="HX24" s="2" t="s">
        <v>153</v>
      </c>
      <c r="HY24" s="2" t="s">
        <v>153</v>
      </c>
      <c r="HZ24" s="2" t="s">
        <v>153</v>
      </c>
      <c r="IA24" s="2" t="s">
        <v>153</v>
      </c>
      <c r="IB24" s="4"/>
      <c r="IC24" s="8"/>
      <c r="ID24" s="4"/>
      <c r="IE24" s="8"/>
      <c r="IF24" s="7"/>
      <c r="IG24" s="7"/>
      <c r="IH24" s="2" t="s">
        <v>153</v>
      </c>
      <c r="II24" s="2" t="s">
        <v>153</v>
      </c>
      <c r="IJ24" s="2" t="s">
        <v>153</v>
      </c>
      <c r="IK24" s="2" t="s">
        <v>153</v>
      </c>
      <c r="IL24" s="2" t="s">
        <v>153</v>
      </c>
      <c r="IM24" s="2" t="s">
        <v>153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153</v>
      </c>
      <c r="JI24" s="2" t="s">
        <v>153</v>
      </c>
      <c r="JJ24" s="2" t="s">
        <v>153</v>
      </c>
      <c r="JK24" s="2" t="s">
        <v>153</v>
      </c>
      <c r="JL24" s="2" t="s">
        <v>153</v>
      </c>
      <c r="JM24" s="2" t="s">
        <v>153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162</v>
      </c>
      <c r="LV24" s="2" t="s">
        <v>169</v>
      </c>
      <c r="LW24" s="2" t="s">
        <v>153</v>
      </c>
      <c r="LX24" s="2" t="s">
        <v>153</v>
      </c>
      <c r="LY24" s="2" t="s">
        <v>164</v>
      </c>
      <c r="LZ24" s="2" t="s">
        <v>164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153</v>
      </c>
      <c r="OI24" s="2" t="s">
        <v>153</v>
      </c>
      <c r="OJ24" s="2" t="s">
        <v>153</v>
      </c>
      <c r="OK24" s="2" t="s">
        <v>153</v>
      </c>
      <c r="OL24" s="2" t="s">
        <v>153</v>
      </c>
      <c r="OM24" s="2" t="s">
        <v>153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8"/>
      <c r="PD24" s="4"/>
      <c r="PE24" s="8"/>
      <c r="PF24" s="7"/>
      <c r="PG24" s="7"/>
      <c r="PH24" s="2" t="s">
        <v>162</v>
      </c>
      <c r="PI24" s="2" t="s">
        <v>150</v>
      </c>
      <c r="PJ24" s="2" t="s">
        <v>444</v>
      </c>
      <c r="PK24" s="2" t="s">
        <v>447</v>
      </c>
      <c r="PL24" s="2" t="s">
        <v>164</v>
      </c>
      <c r="PM24" s="2" t="s">
        <v>164</v>
      </c>
      <c r="PN24" s="2" t="s">
        <v>153</v>
      </c>
      <c r="PO24" s="4"/>
      <c r="PP24" s="8"/>
      <c r="PQ24" s="4"/>
      <c r="PR24" s="8"/>
      <c r="PS24" s="7"/>
      <c r="PT24" s="7"/>
      <c r="PU24" s="2" t="s">
        <v>153</v>
      </c>
      <c r="PV24" s="2" t="s">
        <v>153</v>
      </c>
      <c r="PW24" s="2" t="s">
        <v>153</v>
      </c>
      <c r="PX24" s="2" t="s">
        <v>153</v>
      </c>
      <c r="PY24" s="2" t="s">
        <v>153</v>
      </c>
      <c r="PZ24" s="2" t="s">
        <v>153</v>
      </c>
      <c r="QA24" s="2" t="s">
        <v>153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</row>
    <row r="25">
      <c r="A25" s="2" t="s">
        <v>448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439</v>
      </c>
      <c r="G25" s="2" t="s">
        <v>439</v>
      </c>
      <c r="H25" s="2" t="s">
        <v>439</v>
      </c>
      <c r="I25" s="2" t="s">
        <v>440</v>
      </c>
      <c r="J25" s="2" t="s">
        <v>199</v>
      </c>
      <c r="K25" s="2" t="s">
        <v>449</v>
      </c>
      <c r="L25" s="3">
        <v>42.4</v>
      </c>
      <c r="M25" s="3">
        <v>44.52</v>
      </c>
      <c r="N25" s="3">
        <v>69.99</v>
      </c>
      <c r="O25" s="2" t="s">
        <v>450</v>
      </c>
      <c r="P25" s="2" t="s">
        <v>441</v>
      </c>
      <c r="Q25" s="2" t="s">
        <v>152</v>
      </c>
      <c r="R25" s="2" t="s">
        <v>43</v>
      </c>
      <c r="S25" s="2" t="s">
        <v>153</v>
      </c>
      <c r="T25" s="2" t="s">
        <v>153</v>
      </c>
      <c r="U25" s="2" t="s">
        <v>392</v>
      </c>
      <c r="V25" s="2" t="s">
        <v>264</v>
      </c>
      <c r="W25" s="2" t="s">
        <v>442</v>
      </c>
      <c r="X25" s="2" t="s">
        <v>153</v>
      </c>
      <c r="Y25" s="2" t="s">
        <v>443</v>
      </c>
      <c r="Z25" s="4">
        <v>4</v>
      </c>
      <c r="AA25" s="4">
        <f>=ROUNDDOWN({0},0)</f>
      </c>
      <c r="AB25" s="5"/>
      <c r="AC25" s="2" t="s">
        <v>153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/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/>
      <c r="BJ25" s="4"/>
      <c r="BK25" s="8"/>
      <c r="BL25" s="2" t="s">
        <v>153</v>
      </c>
      <c r="BM25" s="7"/>
      <c r="BN25" s="7"/>
      <c r="BO25" s="4"/>
      <c r="BP25" s="8"/>
      <c r="BQ25" s="4"/>
      <c r="BR25" s="8"/>
      <c r="BS25" s="7"/>
      <c r="BT25" s="7"/>
      <c r="BU25" s="2" t="s">
        <v>153</v>
      </c>
      <c r="BV25" s="2" t="s">
        <v>153</v>
      </c>
      <c r="BW25" s="2" t="s">
        <v>153</v>
      </c>
      <c r="BX25" s="2" t="s">
        <v>153</v>
      </c>
      <c r="BY25" s="2" t="s">
        <v>153</v>
      </c>
      <c r="BZ25" s="2" t="s">
        <v>153</v>
      </c>
      <c r="CA25" s="2" t="s">
        <v>153</v>
      </c>
      <c r="CB25" s="4"/>
      <c r="CC25" s="8"/>
      <c r="CD25" s="4"/>
      <c r="CE25" s="8"/>
      <c r="CF25" s="7"/>
      <c r="CG25" s="7"/>
      <c r="CH25" s="2" t="s">
        <v>153</v>
      </c>
      <c r="CI25" s="2" t="s">
        <v>153</v>
      </c>
      <c r="CJ25" s="2" t="s">
        <v>153</v>
      </c>
      <c r="CK25" s="2" t="s">
        <v>153</v>
      </c>
      <c r="CL25" s="2" t="s">
        <v>153</v>
      </c>
      <c r="CM25" s="2" t="s">
        <v>153</v>
      </c>
      <c r="CN25" s="2" t="s">
        <v>153</v>
      </c>
      <c r="CO25" s="4"/>
      <c r="CP25" s="8"/>
      <c r="CQ25" s="4"/>
      <c r="CR25" s="8"/>
      <c r="CS25" s="7"/>
      <c r="CT25" s="7"/>
      <c r="CU25" s="2" t="s">
        <v>153</v>
      </c>
      <c r="CV25" s="2" t="s">
        <v>153</v>
      </c>
      <c r="CW25" s="2" t="s">
        <v>153</v>
      </c>
      <c r="CX25" s="2" t="s">
        <v>153</v>
      </c>
      <c r="CY25" s="2" t="s">
        <v>153</v>
      </c>
      <c r="CZ25" s="2" t="s">
        <v>153</v>
      </c>
      <c r="DA25" s="2" t="s">
        <v>153</v>
      </c>
      <c r="DB25" s="4"/>
      <c r="DC25" s="8"/>
      <c r="DD25" s="4"/>
      <c r="DE25" s="8"/>
      <c r="DF25" s="7"/>
      <c r="DG25" s="7"/>
      <c r="DH25" s="2" t="s">
        <v>153</v>
      </c>
      <c r="DI25" s="2" t="s">
        <v>153</v>
      </c>
      <c r="DJ25" s="2" t="s">
        <v>153</v>
      </c>
      <c r="DK25" s="2" t="s">
        <v>153</v>
      </c>
      <c r="DL25" s="2" t="s">
        <v>153</v>
      </c>
      <c r="DM25" s="2" t="s">
        <v>153</v>
      </c>
      <c r="DN25" s="2" t="s">
        <v>153</v>
      </c>
      <c r="DO25" s="4"/>
      <c r="DP25" s="8"/>
      <c r="DQ25" s="4"/>
      <c r="DR25" s="8"/>
      <c r="DS25" s="7"/>
      <c r="DT25" s="7"/>
      <c r="DU25" s="2" t="s">
        <v>153</v>
      </c>
      <c r="DV25" s="2" t="s">
        <v>153</v>
      </c>
      <c r="DW25" s="2" t="s">
        <v>153</v>
      </c>
      <c r="DX25" s="2" t="s">
        <v>153</v>
      </c>
      <c r="DY25" s="2" t="s">
        <v>153</v>
      </c>
      <c r="DZ25" s="2" t="s">
        <v>153</v>
      </c>
      <c r="EA25" s="2" t="s">
        <v>153</v>
      </c>
      <c r="EB25" s="4"/>
      <c r="EC25" s="8"/>
      <c r="ED25" s="4"/>
      <c r="EE25" s="8"/>
      <c r="EF25" s="7"/>
      <c r="EG25" s="7"/>
      <c r="EH25" s="2" t="s">
        <v>153</v>
      </c>
      <c r="EI25" s="2" t="s">
        <v>153</v>
      </c>
      <c r="EJ25" s="2" t="s">
        <v>153</v>
      </c>
      <c r="EK25" s="2" t="s">
        <v>153</v>
      </c>
      <c r="EL25" s="2" t="s">
        <v>153</v>
      </c>
      <c r="EM25" s="2" t="s">
        <v>153</v>
      </c>
      <c r="EN25" s="2" t="s">
        <v>153</v>
      </c>
      <c r="EO25" s="4"/>
      <c r="EP25" s="8"/>
      <c r="EQ25" s="4"/>
      <c r="ER25" s="8"/>
      <c r="ES25" s="7"/>
      <c r="ET25" s="7"/>
      <c r="EU25" s="2" t="s">
        <v>153</v>
      </c>
      <c r="EV25" s="2" t="s">
        <v>153</v>
      </c>
      <c r="EW25" s="2" t="s">
        <v>153</v>
      </c>
      <c r="EX25" s="2" t="s">
        <v>153</v>
      </c>
      <c r="EY25" s="2" t="s">
        <v>153</v>
      </c>
      <c r="EZ25" s="2" t="s">
        <v>153</v>
      </c>
      <c r="FA25" s="2" t="s">
        <v>153</v>
      </c>
      <c r="FB25" s="4"/>
      <c r="FC25" s="8"/>
      <c r="FD25" s="4"/>
      <c r="FE25" s="8"/>
      <c r="FF25" s="7"/>
      <c r="FG25" s="7"/>
      <c r="FH25" s="2" t="s">
        <v>153</v>
      </c>
      <c r="FI25" s="2" t="s">
        <v>153</v>
      </c>
      <c r="FJ25" s="2" t="s">
        <v>153</v>
      </c>
      <c r="FK25" s="2" t="s">
        <v>153</v>
      </c>
      <c r="FL25" s="2" t="s">
        <v>153</v>
      </c>
      <c r="FM25" s="2" t="s">
        <v>153</v>
      </c>
      <c r="FN25" s="2" t="s">
        <v>153</v>
      </c>
      <c r="FO25" s="4"/>
      <c r="FP25" s="8"/>
      <c r="FQ25" s="4"/>
      <c r="FR25" s="8"/>
      <c r="FS25" s="7"/>
      <c r="FT25" s="7"/>
      <c r="FU25" s="2" t="s">
        <v>153</v>
      </c>
      <c r="FV25" s="2" t="s">
        <v>153</v>
      </c>
      <c r="FW25" s="2" t="s">
        <v>153</v>
      </c>
      <c r="FX25" s="2" t="s">
        <v>153</v>
      </c>
      <c r="FY25" s="2" t="s">
        <v>153</v>
      </c>
      <c r="FZ25" s="2" t="s">
        <v>153</v>
      </c>
      <c r="GA25" s="2" t="s">
        <v>153</v>
      </c>
      <c r="GB25" s="4"/>
      <c r="GC25" s="8"/>
      <c r="GD25" s="4"/>
      <c r="GE25" s="8"/>
      <c r="GF25" s="7"/>
      <c r="GG25" s="7"/>
      <c r="GH25" s="2" t="s">
        <v>153</v>
      </c>
      <c r="GI25" s="2" t="s">
        <v>153</v>
      </c>
      <c r="GJ25" s="2" t="s">
        <v>153</v>
      </c>
      <c r="GK25" s="2" t="s">
        <v>153</v>
      </c>
      <c r="GL25" s="2" t="s">
        <v>153</v>
      </c>
      <c r="GM25" s="2" t="s">
        <v>153</v>
      </c>
      <c r="GN25" s="2" t="s">
        <v>153</v>
      </c>
      <c r="GO25" s="4"/>
      <c r="GP25" s="8"/>
      <c r="GQ25" s="4"/>
      <c r="GR25" s="8"/>
      <c r="GS25" s="7"/>
      <c r="GT25" s="7"/>
      <c r="GU25" s="2" t="s">
        <v>153</v>
      </c>
      <c r="GV25" s="2" t="s">
        <v>153</v>
      </c>
      <c r="GW25" s="2" t="s">
        <v>153</v>
      </c>
      <c r="GX25" s="2" t="s">
        <v>153</v>
      </c>
      <c r="GY25" s="2" t="s">
        <v>153</v>
      </c>
      <c r="GZ25" s="2" t="s">
        <v>153</v>
      </c>
      <c r="HA25" s="2" t="s">
        <v>153</v>
      </c>
      <c r="HB25" s="4"/>
      <c r="HC25" s="8"/>
      <c r="HD25" s="4"/>
      <c r="HE25" s="8"/>
      <c r="HF25" s="7"/>
      <c r="HG25" s="7"/>
      <c r="HH25" s="2" t="s">
        <v>153</v>
      </c>
      <c r="HI25" s="2" t="s">
        <v>153</v>
      </c>
      <c r="HJ25" s="2" t="s">
        <v>153</v>
      </c>
      <c r="HK25" s="2" t="s">
        <v>153</v>
      </c>
      <c r="HL25" s="2" t="s">
        <v>153</v>
      </c>
      <c r="HM25" s="2" t="s">
        <v>153</v>
      </c>
      <c r="HN25" s="2" t="s">
        <v>153</v>
      </c>
      <c r="HO25" s="4"/>
      <c r="HP25" s="8"/>
      <c r="HQ25" s="4"/>
      <c r="HR25" s="8"/>
      <c r="HS25" s="7"/>
      <c r="HT25" s="7"/>
      <c r="HU25" s="2" t="s">
        <v>153</v>
      </c>
      <c r="HV25" s="2" t="s">
        <v>153</v>
      </c>
      <c r="HW25" s="2" t="s">
        <v>153</v>
      </c>
      <c r="HX25" s="2" t="s">
        <v>153</v>
      </c>
      <c r="HY25" s="2" t="s">
        <v>153</v>
      </c>
      <c r="HZ25" s="2" t="s">
        <v>153</v>
      </c>
      <c r="IA25" s="2" t="s">
        <v>153</v>
      </c>
      <c r="IB25" s="4"/>
      <c r="IC25" s="8"/>
      <c r="ID25" s="4"/>
      <c r="IE25" s="8"/>
      <c r="IF25" s="7"/>
      <c r="IG25" s="7"/>
      <c r="IH25" s="2" t="s">
        <v>153</v>
      </c>
      <c r="II25" s="2" t="s">
        <v>153</v>
      </c>
      <c r="IJ25" s="2" t="s">
        <v>153</v>
      </c>
      <c r="IK25" s="2" t="s">
        <v>153</v>
      </c>
      <c r="IL25" s="2" t="s">
        <v>153</v>
      </c>
      <c r="IM25" s="2" t="s">
        <v>153</v>
      </c>
      <c r="IN25" s="2" t="s">
        <v>153</v>
      </c>
      <c r="IO25" s="4"/>
      <c r="IP25" s="8"/>
      <c r="IQ25" s="4"/>
      <c r="IR25" s="8"/>
      <c r="IS25" s="7"/>
      <c r="IT25" s="7"/>
      <c r="IU25" s="2" t="s">
        <v>153</v>
      </c>
      <c r="IV25" s="2" t="s">
        <v>153</v>
      </c>
      <c r="IW25" s="2" t="s">
        <v>153</v>
      </c>
      <c r="IX25" s="2" t="s">
        <v>153</v>
      </c>
      <c r="IY25" s="2" t="s">
        <v>153</v>
      </c>
      <c r="IZ25" s="2" t="s">
        <v>153</v>
      </c>
      <c r="JA25" s="2" t="s">
        <v>153</v>
      </c>
      <c r="JB25" s="4"/>
      <c r="JC25" s="8"/>
      <c r="JD25" s="4"/>
      <c r="JE25" s="8"/>
      <c r="JF25" s="7"/>
      <c r="JG25" s="7"/>
      <c r="JH25" s="2" t="s">
        <v>153</v>
      </c>
      <c r="JI25" s="2" t="s">
        <v>153</v>
      </c>
      <c r="JJ25" s="2" t="s">
        <v>153</v>
      </c>
      <c r="JK25" s="2" t="s">
        <v>153</v>
      </c>
      <c r="JL25" s="2" t="s">
        <v>153</v>
      </c>
      <c r="JM25" s="2" t="s">
        <v>153</v>
      </c>
      <c r="JN25" s="2" t="s">
        <v>153</v>
      </c>
      <c r="JO25" s="4"/>
      <c r="JP25" s="8"/>
      <c r="JQ25" s="4"/>
      <c r="JR25" s="8"/>
      <c r="JS25" s="7"/>
      <c r="JT25" s="7"/>
      <c r="JU25" s="2" t="s">
        <v>153</v>
      </c>
      <c r="JV25" s="2" t="s">
        <v>153</v>
      </c>
      <c r="JW25" s="2" t="s">
        <v>153</v>
      </c>
      <c r="JX25" s="2" t="s">
        <v>153</v>
      </c>
      <c r="JY25" s="2" t="s">
        <v>153</v>
      </c>
      <c r="JZ25" s="2" t="s">
        <v>153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162</v>
      </c>
      <c r="LV25" s="2" t="s">
        <v>169</v>
      </c>
      <c r="LW25" s="2" t="s">
        <v>153</v>
      </c>
      <c r="LX25" s="2" t="s">
        <v>153</v>
      </c>
      <c r="LY25" s="2" t="s">
        <v>164</v>
      </c>
      <c r="LZ25" s="2" t="s">
        <v>164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153</v>
      </c>
      <c r="OI25" s="2" t="s">
        <v>153</v>
      </c>
      <c r="OJ25" s="2" t="s">
        <v>153</v>
      </c>
      <c r="OK25" s="2" t="s">
        <v>153</v>
      </c>
      <c r="OL25" s="2" t="s">
        <v>153</v>
      </c>
      <c r="OM25" s="2" t="s">
        <v>153</v>
      </c>
      <c r="ON25" s="2" t="s">
        <v>153</v>
      </c>
      <c r="OO25" s="4"/>
      <c r="OP25" s="8"/>
      <c r="OQ25" s="4"/>
      <c r="OR25" s="8"/>
      <c r="OS25" s="7"/>
      <c r="OT25" s="7"/>
      <c r="OU25" s="2" t="s">
        <v>153</v>
      </c>
      <c r="OV25" s="2" t="s">
        <v>153</v>
      </c>
      <c r="OW25" s="2" t="s">
        <v>153</v>
      </c>
      <c r="OX25" s="2" t="s">
        <v>153</v>
      </c>
      <c r="OY25" s="2" t="s">
        <v>153</v>
      </c>
      <c r="OZ25" s="2" t="s">
        <v>153</v>
      </c>
      <c r="PA25" s="2" t="s">
        <v>153</v>
      </c>
      <c r="PB25" s="4"/>
      <c r="PC25" s="8"/>
      <c r="PD25" s="4"/>
      <c r="PE25" s="8"/>
      <c r="PF25" s="7"/>
      <c r="PG25" s="7"/>
      <c r="PH25" s="2" t="s">
        <v>162</v>
      </c>
      <c r="PI25" s="2" t="s">
        <v>150</v>
      </c>
      <c r="PJ25" s="2" t="s">
        <v>444</v>
      </c>
      <c r="PK25" s="2" t="s">
        <v>451</v>
      </c>
      <c r="PL25" s="2" t="s">
        <v>164</v>
      </c>
      <c r="PM25" s="2" t="s">
        <v>164</v>
      </c>
      <c r="PN25" s="2" t="s">
        <v>153</v>
      </c>
      <c r="PO25" s="4"/>
      <c r="PP25" s="8"/>
      <c r="PQ25" s="4"/>
      <c r="PR25" s="8"/>
      <c r="PS25" s="7"/>
      <c r="PT25" s="7"/>
      <c r="PU25" s="2" t="s">
        <v>153</v>
      </c>
      <c r="PV25" s="2" t="s">
        <v>153</v>
      </c>
      <c r="PW25" s="2" t="s">
        <v>153</v>
      </c>
      <c r="PX25" s="2" t="s">
        <v>153</v>
      </c>
      <c r="PY25" s="2" t="s">
        <v>153</v>
      </c>
      <c r="PZ25" s="2" t="s">
        <v>153</v>
      </c>
      <c r="QA25" s="2" t="s">
        <v>153</v>
      </c>
      <c r="QB25" s="4"/>
      <c r="QC25" s="4">
        <v>4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</row>
    <row r="26">
      <c r="A26" s="2" t="s">
        <v>452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439</v>
      </c>
      <c r="G26" s="2" t="s">
        <v>439</v>
      </c>
      <c r="H26" s="2" t="s">
        <v>439</v>
      </c>
      <c r="I26" s="2" t="s">
        <v>440</v>
      </c>
      <c r="J26" s="2" t="s">
        <v>221</v>
      </c>
      <c r="K26" s="2" t="s">
        <v>449</v>
      </c>
      <c r="L26" s="3">
        <v>47.5</v>
      </c>
      <c r="M26" s="3">
        <v>49.88</v>
      </c>
      <c r="N26" s="3">
        <v>79.99</v>
      </c>
      <c r="O26" s="2" t="s">
        <v>450</v>
      </c>
      <c r="P26" s="2" t="s">
        <v>441</v>
      </c>
      <c r="Q26" s="2" t="s">
        <v>152</v>
      </c>
      <c r="R26" s="2" t="s">
        <v>43</v>
      </c>
      <c r="S26" s="2" t="s">
        <v>153</v>
      </c>
      <c r="T26" s="2" t="s">
        <v>153</v>
      </c>
      <c r="U26" s="2" t="s">
        <v>392</v>
      </c>
      <c r="V26" s="2" t="s">
        <v>264</v>
      </c>
      <c r="W26" s="2" t="s">
        <v>442</v>
      </c>
      <c r="X26" s="2" t="s">
        <v>153</v>
      </c>
      <c r="Y26" s="2" t="s">
        <v>443</v>
      </c>
      <c r="Z26" s="4">
        <v>10</v>
      </c>
      <c r="AA26" s="4">
        <f>=ROUNDDOWN({0},0)</f>
      </c>
      <c r="AB26" s="5"/>
      <c r="AC26" s="2" t="s">
        <v>153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/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/>
      <c r="BJ26" s="4"/>
      <c r="BK26" s="8"/>
      <c r="BL26" s="2" t="s">
        <v>153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153</v>
      </c>
      <c r="BW26" s="2" t="s">
        <v>153</v>
      </c>
      <c r="BX26" s="2" t="s">
        <v>153</v>
      </c>
      <c r="BY26" s="2" t="s">
        <v>153</v>
      </c>
      <c r="BZ26" s="2" t="s">
        <v>153</v>
      </c>
      <c r="CA26" s="2" t="s">
        <v>153</v>
      </c>
      <c r="CB26" s="4"/>
      <c r="CC26" s="8"/>
      <c r="CD26" s="4"/>
      <c r="CE26" s="8"/>
      <c r="CF26" s="7"/>
      <c r="CG26" s="7"/>
      <c r="CH26" s="2" t="s">
        <v>153</v>
      </c>
      <c r="CI26" s="2" t="s">
        <v>153</v>
      </c>
      <c r="CJ26" s="2" t="s">
        <v>153</v>
      </c>
      <c r="CK26" s="2" t="s">
        <v>153</v>
      </c>
      <c r="CL26" s="2" t="s">
        <v>153</v>
      </c>
      <c r="CM26" s="2" t="s">
        <v>153</v>
      </c>
      <c r="CN26" s="2" t="s">
        <v>153</v>
      </c>
      <c r="CO26" s="4"/>
      <c r="CP26" s="8"/>
      <c r="CQ26" s="4"/>
      <c r="CR26" s="8"/>
      <c r="CS26" s="7"/>
      <c r="CT26" s="7"/>
      <c r="CU26" s="2" t="s">
        <v>153</v>
      </c>
      <c r="CV26" s="2" t="s">
        <v>153</v>
      </c>
      <c r="CW26" s="2" t="s">
        <v>153</v>
      </c>
      <c r="CX26" s="2" t="s">
        <v>153</v>
      </c>
      <c r="CY26" s="2" t="s">
        <v>153</v>
      </c>
      <c r="CZ26" s="2" t="s">
        <v>153</v>
      </c>
      <c r="DA26" s="2" t="s">
        <v>153</v>
      </c>
      <c r="DB26" s="4"/>
      <c r="DC26" s="8"/>
      <c r="DD26" s="4"/>
      <c r="DE26" s="8"/>
      <c r="DF26" s="7"/>
      <c r="DG26" s="7"/>
      <c r="DH26" s="2" t="s">
        <v>153</v>
      </c>
      <c r="DI26" s="2" t="s">
        <v>153</v>
      </c>
      <c r="DJ26" s="2" t="s">
        <v>153</v>
      </c>
      <c r="DK26" s="2" t="s">
        <v>153</v>
      </c>
      <c r="DL26" s="2" t="s">
        <v>153</v>
      </c>
      <c r="DM26" s="2" t="s">
        <v>153</v>
      </c>
      <c r="DN26" s="2" t="s">
        <v>153</v>
      </c>
      <c r="DO26" s="4"/>
      <c r="DP26" s="8"/>
      <c r="DQ26" s="4"/>
      <c r="DR26" s="8"/>
      <c r="DS26" s="7"/>
      <c r="DT26" s="7"/>
      <c r="DU26" s="2" t="s">
        <v>153</v>
      </c>
      <c r="DV26" s="2" t="s">
        <v>153</v>
      </c>
      <c r="DW26" s="2" t="s">
        <v>153</v>
      </c>
      <c r="DX26" s="2" t="s">
        <v>153</v>
      </c>
      <c r="DY26" s="2" t="s">
        <v>153</v>
      </c>
      <c r="DZ26" s="2" t="s">
        <v>153</v>
      </c>
      <c r="EA26" s="2" t="s">
        <v>153</v>
      </c>
      <c r="EB26" s="4"/>
      <c r="EC26" s="8"/>
      <c r="ED26" s="4"/>
      <c r="EE26" s="8"/>
      <c r="EF26" s="7"/>
      <c r="EG26" s="7"/>
      <c r="EH26" s="2" t="s">
        <v>153</v>
      </c>
      <c r="EI26" s="2" t="s">
        <v>153</v>
      </c>
      <c r="EJ26" s="2" t="s">
        <v>153</v>
      </c>
      <c r="EK26" s="2" t="s">
        <v>153</v>
      </c>
      <c r="EL26" s="2" t="s">
        <v>153</v>
      </c>
      <c r="EM26" s="2" t="s">
        <v>153</v>
      </c>
      <c r="EN26" s="2" t="s">
        <v>153</v>
      </c>
      <c r="EO26" s="4"/>
      <c r="EP26" s="8"/>
      <c r="EQ26" s="4"/>
      <c r="ER26" s="8"/>
      <c r="ES26" s="7"/>
      <c r="ET26" s="7"/>
      <c r="EU26" s="2" t="s">
        <v>153</v>
      </c>
      <c r="EV26" s="2" t="s">
        <v>153</v>
      </c>
      <c r="EW26" s="2" t="s">
        <v>153</v>
      </c>
      <c r="EX26" s="2" t="s">
        <v>153</v>
      </c>
      <c r="EY26" s="2" t="s">
        <v>153</v>
      </c>
      <c r="EZ26" s="2" t="s">
        <v>153</v>
      </c>
      <c r="FA26" s="2" t="s">
        <v>153</v>
      </c>
      <c r="FB26" s="4"/>
      <c r="FC26" s="8"/>
      <c r="FD26" s="4"/>
      <c r="FE26" s="8"/>
      <c r="FF26" s="7"/>
      <c r="FG26" s="7"/>
      <c r="FH26" s="2" t="s">
        <v>153</v>
      </c>
      <c r="FI26" s="2" t="s">
        <v>153</v>
      </c>
      <c r="FJ26" s="2" t="s">
        <v>153</v>
      </c>
      <c r="FK26" s="2" t="s">
        <v>153</v>
      </c>
      <c r="FL26" s="2" t="s">
        <v>153</v>
      </c>
      <c r="FM26" s="2" t="s">
        <v>153</v>
      </c>
      <c r="FN26" s="2" t="s">
        <v>153</v>
      </c>
      <c r="FO26" s="4"/>
      <c r="FP26" s="8"/>
      <c r="FQ26" s="4"/>
      <c r="FR26" s="8"/>
      <c r="FS26" s="7"/>
      <c r="FT26" s="7"/>
      <c r="FU26" s="2" t="s">
        <v>153</v>
      </c>
      <c r="FV26" s="2" t="s">
        <v>153</v>
      </c>
      <c r="FW26" s="2" t="s">
        <v>153</v>
      </c>
      <c r="FX26" s="2" t="s">
        <v>153</v>
      </c>
      <c r="FY26" s="2" t="s">
        <v>153</v>
      </c>
      <c r="FZ26" s="2" t="s">
        <v>153</v>
      </c>
      <c r="GA26" s="2" t="s">
        <v>153</v>
      </c>
      <c r="GB26" s="4"/>
      <c r="GC26" s="8"/>
      <c r="GD26" s="4"/>
      <c r="GE26" s="8"/>
      <c r="GF26" s="7"/>
      <c r="GG26" s="7"/>
      <c r="GH26" s="2" t="s">
        <v>153</v>
      </c>
      <c r="GI26" s="2" t="s">
        <v>153</v>
      </c>
      <c r="GJ26" s="2" t="s">
        <v>153</v>
      </c>
      <c r="GK26" s="2" t="s">
        <v>153</v>
      </c>
      <c r="GL26" s="2" t="s">
        <v>153</v>
      </c>
      <c r="GM26" s="2" t="s">
        <v>153</v>
      </c>
      <c r="GN26" s="2" t="s">
        <v>153</v>
      </c>
      <c r="GO26" s="4"/>
      <c r="GP26" s="8"/>
      <c r="GQ26" s="4"/>
      <c r="GR26" s="8"/>
      <c r="GS26" s="7"/>
      <c r="GT26" s="7"/>
      <c r="GU26" s="2" t="s">
        <v>153</v>
      </c>
      <c r="GV26" s="2" t="s">
        <v>153</v>
      </c>
      <c r="GW26" s="2" t="s">
        <v>153</v>
      </c>
      <c r="GX26" s="2" t="s">
        <v>153</v>
      </c>
      <c r="GY26" s="2" t="s">
        <v>153</v>
      </c>
      <c r="GZ26" s="2" t="s">
        <v>153</v>
      </c>
      <c r="HA26" s="2" t="s">
        <v>153</v>
      </c>
      <c r="HB26" s="4"/>
      <c r="HC26" s="8"/>
      <c r="HD26" s="4"/>
      <c r="HE26" s="8"/>
      <c r="HF26" s="7"/>
      <c r="HG26" s="7"/>
      <c r="HH26" s="2" t="s">
        <v>153</v>
      </c>
      <c r="HI26" s="2" t="s">
        <v>153</v>
      </c>
      <c r="HJ26" s="2" t="s">
        <v>153</v>
      </c>
      <c r="HK26" s="2" t="s">
        <v>153</v>
      </c>
      <c r="HL26" s="2" t="s">
        <v>153</v>
      </c>
      <c r="HM26" s="2" t="s">
        <v>153</v>
      </c>
      <c r="HN26" s="2" t="s">
        <v>153</v>
      </c>
      <c r="HO26" s="4"/>
      <c r="HP26" s="8"/>
      <c r="HQ26" s="4"/>
      <c r="HR26" s="8"/>
      <c r="HS26" s="7"/>
      <c r="HT26" s="7"/>
      <c r="HU26" s="2" t="s">
        <v>153</v>
      </c>
      <c r="HV26" s="2" t="s">
        <v>153</v>
      </c>
      <c r="HW26" s="2" t="s">
        <v>153</v>
      </c>
      <c r="HX26" s="2" t="s">
        <v>153</v>
      </c>
      <c r="HY26" s="2" t="s">
        <v>153</v>
      </c>
      <c r="HZ26" s="2" t="s">
        <v>153</v>
      </c>
      <c r="IA26" s="2" t="s">
        <v>153</v>
      </c>
      <c r="IB26" s="4"/>
      <c r="IC26" s="8"/>
      <c r="ID26" s="4"/>
      <c r="IE26" s="8"/>
      <c r="IF26" s="7"/>
      <c r="IG26" s="7"/>
      <c r="IH26" s="2" t="s">
        <v>153</v>
      </c>
      <c r="II26" s="2" t="s">
        <v>153</v>
      </c>
      <c r="IJ26" s="2" t="s">
        <v>153</v>
      </c>
      <c r="IK26" s="2" t="s">
        <v>153</v>
      </c>
      <c r="IL26" s="2" t="s">
        <v>153</v>
      </c>
      <c r="IM26" s="2" t="s">
        <v>153</v>
      </c>
      <c r="IN26" s="2" t="s">
        <v>153</v>
      </c>
      <c r="IO26" s="4"/>
      <c r="IP26" s="8"/>
      <c r="IQ26" s="4"/>
      <c r="IR26" s="8"/>
      <c r="IS26" s="7"/>
      <c r="IT26" s="7"/>
      <c r="IU26" s="2" t="s">
        <v>153</v>
      </c>
      <c r="IV26" s="2" t="s">
        <v>153</v>
      </c>
      <c r="IW26" s="2" t="s">
        <v>153</v>
      </c>
      <c r="IX26" s="2" t="s">
        <v>153</v>
      </c>
      <c r="IY26" s="2" t="s">
        <v>153</v>
      </c>
      <c r="IZ26" s="2" t="s">
        <v>153</v>
      </c>
      <c r="JA26" s="2" t="s">
        <v>153</v>
      </c>
      <c r="JB26" s="4"/>
      <c r="JC26" s="8"/>
      <c r="JD26" s="4"/>
      <c r="JE26" s="8"/>
      <c r="JF26" s="7"/>
      <c r="JG26" s="7"/>
      <c r="JH26" s="2" t="s">
        <v>153</v>
      </c>
      <c r="JI26" s="2" t="s">
        <v>153</v>
      </c>
      <c r="JJ26" s="2" t="s">
        <v>153</v>
      </c>
      <c r="JK26" s="2" t="s">
        <v>153</v>
      </c>
      <c r="JL26" s="2" t="s">
        <v>153</v>
      </c>
      <c r="JM26" s="2" t="s">
        <v>153</v>
      </c>
      <c r="JN26" s="2" t="s">
        <v>153</v>
      </c>
      <c r="JO26" s="4"/>
      <c r="JP26" s="8"/>
      <c r="JQ26" s="4"/>
      <c r="JR26" s="8"/>
      <c r="JS26" s="7"/>
      <c r="JT26" s="7"/>
      <c r="JU26" s="2" t="s">
        <v>153</v>
      </c>
      <c r="JV26" s="2" t="s">
        <v>153</v>
      </c>
      <c r="JW26" s="2" t="s">
        <v>153</v>
      </c>
      <c r="JX26" s="2" t="s">
        <v>153</v>
      </c>
      <c r="JY26" s="2" t="s">
        <v>153</v>
      </c>
      <c r="JZ26" s="2" t="s">
        <v>153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162</v>
      </c>
      <c r="LV26" s="2" t="s">
        <v>169</v>
      </c>
      <c r="LW26" s="2" t="s">
        <v>153</v>
      </c>
      <c r="LX26" s="2" t="s">
        <v>153</v>
      </c>
      <c r="LY26" s="2" t="s">
        <v>164</v>
      </c>
      <c r="LZ26" s="2" t="s">
        <v>164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153</v>
      </c>
      <c r="MV26" s="2" t="s">
        <v>153</v>
      </c>
      <c r="MW26" s="2" t="s">
        <v>153</v>
      </c>
      <c r="MX26" s="2" t="s">
        <v>153</v>
      </c>
      <c r="MY26" s="2" t="s">
        <v>153</v>
      </c>
      <c r="MZ26" s="2" t="s">
        <v>153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153</v>
      </c>
      <c r="OI26" s="2" t="s">
        <v>153</v>
      </c>
      <c r="OJ26" s="2" t="s">
        <v>153</v>
      </c>
      <c r="OK26" s="2" t="s">
        <v>153</v>
      </c>
      <c r="OL26" s="2" t="s">
        <v>153</v>
      </c>
      <c r="OM26" s="2" t="s">
        <v>153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8"/>
      <c r="PD26" s="4"/>
      <c r="PE26" s="8"/>
      <c r="PF26" s="7"/>
      <c r="PG26" s="7"/>
      <c r="PH26" s="2" t="s">
        <v>162</v>
      </c>
      <c r="PI26" s="2" t="s">
        <v>150</v>
      </c>
      <c r="PJ26" s="2" t="s">
        <v>444</v>
      </c>
      <c r="PK26" s="2" t="s">
        <v>453</v>
      </c>
      <c r="PL26" s="2" t="s">
        <v>164</v>
      </c>
      <c r="PM26" s="2" t="s">
        <v>164</v>
      </c>
      <c r="PN26" s="2" t="s">
        <v>153</v>
      </c>
      <c r="PO26" s="4"/>
      <c r="PP26" s="8"/>
      <c r="PQ26" s="4"/>
      <c r="PR26" s="8"/>
      <c r="PS26" s="7"/>
      <c r="PT26" s="7"/>
      <c r="PU26" s="2" t="s">
        <v>153</v>
      </c>
      <c r="PV26" s="2" t="s">
        <v>153</v>
      </c>
      <c r="PW26" s="2" t="s">
        <v>153</v>
      </c>
      <c r="PX26" s="2" t="s">
        <v>153</v>
      </c>
      <c r="PY26" s="2" t="s">
        <v>153</v>
      </c>
      <c r="PZ26" s="2" t="s">
        <v>153</v>
      </c>
      <c r="QA26" s="2" t="s">
        <v>153</v>
      </c>
      <c r="QB26" s="4"/>
      <c r="QC26" s="4">
        <v>10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</row>
    <row r="27">
      <c r="A27" s="2" t="s">
        <v>454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439</v>
      </c>
      <c r="G27" s="2" t="s">
        <v>439</v>
      </c>
      <c r="H27" s="2" t="s">
        <v>439</v>
      </c>
      <c r="I27" s="2" t="s">
        <v>440</v>
      </c>
      <c r="J27" s="2" t="s">
        <v>199</v>
      </c>
      <c r="K27" s="2" t="s">
        <v>414</v>
      </c>
      <c r="L27" s="3">
        <v>42.4</v>
      </c>
      <c r="M27" s="3">
        <v>44.52</v>
      </c>
      <c r="N27" s="3">
        <v>69.99</v>
      </c>
      <c r="O27" s="2" t="s">
        <v>150</v>
      </c>
      <c r="P27" s="2" t="s">
        <v>441</v>
      </c>
      <c r="Q27" s="2" t="s">
        <v>152</v>
      </c>
      <c r="R27" s="2" t="s">
        <v>43</v>
      </c>
      <c r="S27" s="2" t="s">
        <v>153</v>
      </c>
      <c r="T27" s="2" t="s">
        <v>153</v>
      </c>
      <c r="U27" s="2" t="s">
        <v>392</v>
      </c>
      <c r="V27" s="2" t="s">
        <v>264</v>
      </c>
      <c r="W27" s="2" t="s">
        <v>442</v>
      </c>
      <c r="X27" s="2" t="s">
        <v>153</v>
      </c>
      <c r="Y27" s="2" t="s">
        <v>455</v>
      </c>
      <c r="Z27" s="4"/>
      <c r="AA27" s="4">
        <f>=ROUNDDOWN({0},0)</f>
      </c>
      <c r="AB27" s="5"/>
      <c r="AC27" s="2" t="s">
        <v>153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/>
      <c r="BJ27" s="4"/>
      <c r="BK27" s="8"/>
      <c r="BL27" s="2" t="s">
        <v>153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153</v>
      </c>
      <c r="BW27" s="2" t="s">
        <v>153</v>
      </c>
      <c r="BX27" s="2" t="s">
        <v>153</v>
      </c>
      <c r="BY27" s="2" t="s">
        <v>153</v>
      </c>
      <c r="BZ27" s="2" t="s">
        <v>153</v>
      </c>
      <c r="CA27" s="2" t="s">
        <v>153</v>
      </c>
      <c r="CB27" s="4"/>
      <c r="CC27" s="8"/>
      <c r="CD27" s="4"/>
      <c r="CE27" s="8"/>
      <c r="CF27" s="7"/>
      <c r="CG27" s="7"/>
      <c r="CH27" s="2" t="s">
        <v>153</v>
      </c>
      <c r="CI27" s="2" t="s">
        <v>153</v>
      </c>
      <c r="CJ27" s="2" t="s">
        <v>153</v>
      </c>
      <c r="CK27" s="2" t="s">
        <v>153</v>
      </c>
      <c r="CL27" s="2" t="s">
        <v>153</v>
      </c>
      <c r="CM27" s="2" t="s">
        <v>153</v>
      </c>
      <c r="CN27" s="2" t="s">
        <v>153</v>
      </c>
      <c r="CO27" s="4"/>
      <c r="CP27" s="8"/>
      <c r="CQ27" s="4"/>
      <c r="CR27" s="8"/>
      <c r="CS27" s="7"/>
      <c r="CT27" s="7"/>
      <c r="CU27" s="2" t="s">
        <v>153</v>
      </c>
      <c r="CV27" s="2" t="s">
        <v>153</v>
      </c>
      <c r="CW27" s="2" t="s">
        <v>153</v>
      </c>
      <c r="CX27" s="2" t="s">
        <v>153</v>
      </c>
      <c r="CY27" s="2" t="s">
        <v>153</v>
      </c>
      <c r="CZ27" s="2" t="s">
        <v>153</v>
      </c>
      <c r="DA27" s="2" t="s">
        <v>153</v>
      </c>
      <c r="DB27" s="4"/>
      <c r="DC27" s="8"/>
      <c r="DD27" s="4"/>
      <c r="DE27" s="8"/>
      <c r="DF27" s="7"/>
      <c r="DG27" s="7"/>
      <c r="DH27" s="2" t="s">
        <v>153</v>
      </c>
      <c r="DI27" s="2" t="s">
        <v>153</v>
      </c>
      <c r="DJ27" s="2" t="s">
        <v>153</v>
      </c>
      <c r="DK27" s="2" t="s">
        <v>153</v>
      </c>
      <c r="DL27" s="2" t="s">
        <v>153</v>
      </c>
      <c r="DM27" s="2" t="s">
        <v>153</v>
      </c>
      <c r="DN27" s="2" t="s">
        <v>153</v>
      </c>
      <c r="DO27" s="4"/>
      <c r="DP27" s="8"/>
      <c r="DQ27" s="4"/>
      <c r="DR27" s="8"/>
      <c r="DS27" s="7"/>
      <c r="DT27" s="7"/>
      <c r="DU27" s="2" t="s">
        <v>153</v>
      </c>
      <c r="DV27" s="2" t="s">
        <v>153</v>
      </c>
      <c r="DW27" s="2" t="s">
        <v>153</v>
      </c>
      <c r="DX27" s="2" t="s">
        <v>153</v>
      </c>
      <c r="DY27" s="2" t="s">
        <v>153</v>
      </c>
      <c r="DZ27" s="2" t="s">
        <v>153</v>
      </c>
      <c r="EA27" s="2" t="s">
        <v>153</v>
      </c>
      <c r="EB27" s="4"/>
      <c r="EC27" s="8"/>
      <c r="ED27" s="4"/>
      <c r="EE27" s="8"/>
      <c r="EF27" s="7"/>
      <c r="EG27" s="7"/>
      <c r="EH27" s="2" t="s">
        <v>153</v>
      </c>
      <c r="EI27" s="2" t="s">
        <v>153</v>
      </c>
      <c r="EJ27" s="2" t="s">
        <v>153</v>
      </c>
      <c r="EK27" s="2" t="s">
        <v>153</v>
      </c>
      <c r="EL27" s="2" t="s">
        <v>153</v>
      </c>
      <c r="EM27" s="2" t="s">
        <v>153</v>
      </c>
      <c r="EN27" s="2" t="s">
        <v>153</v>
      </c>
      <c r="EO27" s="4"/>
      <c r="EP27" s="8"/>
      <c r="EQ27" s="4"/>
      <c r="ER27" s="8"/>
      <c r="ES27" s="7"/>
      <c r="ET27" s="7"/>
      <c r="EU27" s="2" t="s">
        <v>153</v>
      </c>
      <c r="EV27" s="2" t="s">
        <v>153</v>
      </c>
      <c r="EW27" s="2" t="s">
        <v>153</v>
      </c>
      <c r="EX27" s="2" t="s">
        <v>153</v>
      </c>
      <c r="EY27" s="2" t="s">
        <v>153</v>
      </c>
      <c r="EZ27" s="2" t="s">
        <v>153</v>
      </c>
      <c r="FA27" s="2" t="s">
        <v>153</v>
      </c>
      <c r="FB27" s="4"/>
      <c r="FC27" s="8"/>
      <c r="FD27" s="4"/>
      <c r="FE27" s="8"/>
      <c r="FF27" s="7"/>
      <c r="FG27" s="7"/>
      <c r="FH27" s="2" t="s">
        <v>153</v>
      </c>
      <c r="FI27" s="2" t="s">
        <v>153</v>
      </c>
      <c r="FJ27" s="2" t="s">
        <v>153</v>
      </c>
      <c r="FK27" s="2" t="s">
        <v>153</v>
      </c>
      <c r="FL27" s="2" t="s">
        <v>153</v>
      </c>
      <c r="FM27" s="2" t="s">
        <v>153</v>
      </c>
      <c r="FN27" s="2" t="s">
        <v>153</v>
      </c>
      <c r="FO27" s="4"/>
      <c r="FP27" s="8"/>
      <c r="FQ27" s="4"/>
      <c r="FR27" s="8"/>
      <c r="FS27" s="7"/>
      <c r="FT27" s="7"/>
      <c r="FU27" s="2" t="s">
        <v>153</v>
      </c>
      <c r="FV27" s="2" t="s">
        <v>153</v>
      </c>
      <c r="FW27" s="2" t="s">
        <v>153</v>
      </c>
      <c r="FX27" s="2" t="s">
        <v>153</v>
      </c>
      <c r="FY27" s="2" t="s">
        <v>153</v>
      </c>
      <c r="FZ27" s="2" t="s">
        <v>153</v>
      </c>
      <c r="GA27" s="2" t="s">
        <v>153</v>
      </c>
      <c r="GB27" s="4"/>
      <c r="GC27" s="8"/>
      <c r="GD27" s="4"/>
      <c r="GE27" s="8"/>
      <c r="GF27" s="7"/>
      <c r="GG27" s="7"/>
      <c r="GH27" s="2" t="s">
        <v>153</v>
      </c>
      <c r="GI27" s="2" t="s">
        <v>153</v>
      </c>
      <c r="GJ27" s="2" t="s">
        <v>153</v>
      </c>
      <c r="GK27" s="2" t="s">
        <v>153</v>
      </c>
      <c r="GL27" s="2" t="s">
        <v>153</v>
      </c>
      <c r="GM27" s="2" t="s">
        <v>153</v>
      </c>
      <c r="GN27" s="2" t="s">
        <v>153</v>
      </c>
      <c r="GO27" s="4"/>
      <c r="GP27" s="8"/>
      <c r="GQ27" s="4"/>
      <c r="GR27" s="8"/>
      <c r="GS27" s="7"/>
      <c r="GT27" s="7"/>
      <c r="GU27" s="2" t="s">
        <v>153</v>
      </c>
      <c r="GV27" s="2" t="s">
        <v>153</v>
      </c>
      <c r="GW27" s="2" t="s">
        <v>153</v>
      </c>
      <c r="GX27" s="2" t="s">
        <v>153</v>
      </c>
      <c r="GY27" s="2" t="s">
        <v>153</v>
      </c>
      <c r="GZ27" s="2" t="s">
        <v>153</v>
      </c>
      <c r="HA27" s="2" t="s">
        <v>153</v>
      </c>
      <c r="HB27" s="4"/>
      <c r="HC27" s="8"/>
      <c r="HD27" s="4"/>
      <c r="HE27" s="8"/>
      <c r="HF27" s="7"/>
      <c r="HG27" s="7"/>
      <c r="HH27" s="2" t="s">
        <v>153</v>
      </c>
      <c r="HI27" s="2" t="s">
        <v>153</v>
      </c>
      <c r="HJ27" s="2" t="s">
        <v>153</v>
      </c>
      <c r="HK27" s="2" t="s">
        <v>153</v>
      </c>
      <c r="HL27" s="2" t="s">
        <v>153</v>
      </c>
      <c r="HM27" s="2" t="s">
        <v>153</v>
      </c>
      <c r="HN27" s="2" t="s">
        <v>153</v>
      </c>
      <c r="HO27" s="4"/>
      <c r="HP27" s="8"/>
      <c r="HQ27" s="4"/>
      <c r="HR27" s="8"/>
      <c r="HS27" s="7"/>
      <c r="HT27" s="7"/>
      <c r="HU27" s="2" t="s">
        <v>153</v>
      </c>
      <c r="HV27" s="2" t="s">
        <v>153</v>
      </c>
      <c r="HW27" s="2" t="s">
        <v>153</v>
      </c>
      <c r="HX27" s="2" t="s">
        <v>153</v>
      </c>
      <c r="HY27" s="2" t="s">
        <v>153</v>
      </c>
      <c r="HZ27" s="2" t="s">
        <v>153</v>
      </c>
      <c r="IA27" s="2" t="s">
        <v>153</v>
      </c>
      <c r="IB27" s="4"/>
      <c r="IC27" s="8"/>
      <c r="ID27" s="4"/>
      <c r="IE27" s="8"/>
      <c r="IF27" s="7"/>
      <c r="IG27" s="7"/>
      <c r="IH27" s="2" t="s">
        <v>153</v>
      </c>
      <c r="II27" s="2" t="s">
        <v>153</v>
      </c>
      <c r="IJ27" s="2" t="s">
        <v>153</v>
      </c>
      <c r="IK27" s="2" t="s">
        <v>153</v>
      </c>
      <c r="IL27" s="2" t="s">
        <v>153</v>
      </c>
      <c r="IM27" s="2" t="s">
        <v>153</v>
      </c>
      <c r="IN27" s="2" t="s">
        <v>153</v>
      </c>
      <c r="IO27" s="4"/>
      <c r="IP27" s="8"/>
      <c r="IQ27" s="4"/>
      <c r="IR27" s="8"/>
      <c r="IS27" s="7"/>
      <c r="IT27" s="7"/>
      <c r="IU27" s="2" t="s">
        <v>153</v>
      </c>
      <c r="IV27" s="2" t="s">
        <v>153</v>
      </c>
      <c r="IW27" s="2" t="s">
        <v>153</v>
      </c>
      <c r="IX27" s="2" t="s">
        <v>153</v>
      </c>
      <c r="IY27" s="2" t="s">
        <v>153</v>
      </c>
      <c r="IZ27" s="2" t="s">
        <v>153</v>
      </c>
      <c r="JA27" s="2" t="s">
        <v>153</v>
      </c>
      <c r="JB27" s="4"/>
      <c r="JC27" s="8"/>
      <c r="JD27" s="4"/>
      <c r="JE27" s="8"/>
      <c r="JF27" s="7"/>
      <c r="JG27" s="7"/>
      <c r="JH27" s="2" t="s">
        <v>153</v>
      </c>
      <c r="JI27" s="2" t="s">
        <v>153</v>
      </c>
      <c r="JJ27" s="2" t="s">
        <v>153</v>
      </c>
      <c r="JK27" s="2" t="s">
        <v>153</v>
      </c>
      <c r="JL27" s="2" t="s">
        <v>153</v>
      </c>
      <c r="JM27" s="2" t="s">
        <v>153</v>
      </c>
      <c r="JN27" s="2" t="s">
        <v>153</v>
      </c>
      <c r="JO27" s="4"/>
      <c r="JP27" s="8"/>
      <c r="JQ27" s="4"/>
      <c r="JR27" s="8"/>
      <c r="JS27" s="7"/>
      <c r="JT27" s="7"/>
      <c r="JU27" s="2" t="s">
        <v>153</v>
      </c>
      <c r="JV27" s="2" t="s">
        <v>153</v>
      </c>
      <c r="JW27" s="2" t="s">
        <v>153</v>
      </c>
      <c r="JX27" s="2" t="s">
        <v>153</v>
      </c>
      <c r="JY27" s="2" t="s">
        <v>153</v>
      </c>
      <c r="JZ27" s="2" t="s">
        <v>153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162</v>
      </c>
      <c r="LV27" s="2" t="s">
        <v>169</v>
      </c>
      <c r="LW27" s="2" t="s">
        <v>153</v>
      </c>
      <c r="LX27" s="2" t="s">
        <v>153</v>
      </c>
      <c r="LY27" s="2" t="s">
        <v>164</v>
      </c>
      <c r="LZ27" s="2" t="s">
        <v>164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153</v>
      </c>
      <c r="MV27" s="2" t="s">
        <v>153</v>
      </c>
      <c r="MW27" s="2" t="s">
        <v>153</v>
      </c>
      <c r="MX27" s="2" t="s">
        <v>153</v>
      </c>
      <c r="MY27" s="2" t="s">
        <v>153</v>
      </c>
      <c r="MZ27" s="2" t="s">
        <v>153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153</v>
      </c>
      <c r="OI27" s="2" t="s">
        <v>153</v>
      </c>
      <c r="OJ27" s="2" t="s">
        <v>153</v>
      </c>
      <c r="OK27" s="2" t="s">
        <v>153</v>
      </c>
      <c r="OL27" s="2" t="s">
        <v>153</v>
      </c>
      <c r="OM27" s="2" t="s">
        <v>153</v>
      </c>
      <c r="ON27" s="2" t="s">
        <v>153</v>
      </c>
      <c r="OO27" s="4"/>
      <c r="OP27" s="8"/>
      <c r="OQ27" s="4"/>
      <c r="OR27" s="8"/>
      <c r="OS27" s="7"/>
      <c r="OT27" s="7"/>
      <c r="OU27" s="2" t="s">
        <v>153</v>
      </c>
      <c r="OV27" s="2" t="s">
        <v>153</v>
      </c>
      <c r="OW27" s="2" t="s">
        <v>153</v>
      </c>
      <c r="OX27" s="2" t="s">
        <v>153</v>
      </c>
      <c r="OY27" s="2" t="s">
        <v>153</v>
      </c>
      <c r="OZ27" s="2" t="s">
        <v>153</v>
      </c>
      <c r="PA27" s="2" t="s">
        <v>153</v>
      </c>
      <c r="PB27" s="4"/>
      <c r="PC27" s="8"/>
      <c r="PD27" s="4"/>
      <c r="PE27" s="8"/>
      <c r="PF27" s="7"/>
      <c r="PG27" s="7"/>
      <c r="PH27" s="2" t="s">
        <v>162</v>
      </c>
      <c r="PI27" s="2" t="s">
        <v>150</v>
      </c>
      <c r="PJ27" s="2" t="s">
        <v>444</v>
      </c>
      <c r="PK27" s="2" t="s">
        <v>456</v>
      </c>
      <c r="PL27" s="2" t="s">
        <v>164</v>
      </c>
      <c r="PM27" s="2" t="s">
        <v>164</v>
      </c>
      <c r="PN27" s="2" t="s">
        <v>153</v>
      </c>
      <c r="PO27" s="4"/>
      <c r="PP27" s="8"/>
      <c r="PQ27" s="4"/>
      <c r="PR27" s="8"/>
      <c r="PS27" s="7"/>
      <c r="PT27" s="7"/>
      <c r="PU27" s="2" t="s">
        <v>153</v>
      </c>
      <c r="PV27" s="2" t="s">
        <v>153</v>
      </c>
      <c r="PW27" s="2" t="s">
        <v>153</v>
      </c>
      <c r="PX27" s="2" t="s">
        <v>153</v>
      </c>
      <c r="PY27" s="2" t="s">
        <v>153</v>
      </c>
      <c r="PZ27" s="2" t="s">
        <v>153</v>
      </c>
      <c r="QA27" s="2" t="s">
        <v>153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</row>
    <row r="28">
      <c r="A28" s="2" t="s">
        <v>457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439</v>
      </c>
      <c r="G28" s="2" t="s">
        <v>439</v>
      </c>
      <c r="H28" s="2" t="s">
        <v>439</v>
      </c>
      <c r="I28" s="2" t="s">
        <v>440</v>
      </c>
      <c r="J28" s="2" t="s">
        <v>221</v>
      </c>
      <c r="K28" s="2" t="s">
        <v>414</v>
      </c>
      <c r="L28" s="3">
        <v>47.5</v>
      </c>
      <c r="M28" s="3">
        <v>49.88</v>
      </c>
      <c r="N28" s="3">
        <v>79.99</v>
      </c>
      <c r="O28" s="2" t="s">
        <v>150</v>
      </c>
      <c r="P28" s="2" t="s">
        <v>441</v>
      </c>
      <c r="Q28" s="2" t="s">
        <v>152</v>
      </c>
      <c r="R28" s="2" t="s">
        <v>43</v>
      </c>
      <c r="S28" s="2" t="s">
        <v>153</v>
      </c>
      <c r="T28" s="2" t="s">
        <v>153</v>
      </c>
      <c r="U28" s="2" t="s">
        <v>392</v>
      </c>
      <c r="V28" s="2" t="s">
        <v>264</v>
      </c>
      <c r="W28" s="2" t="s">
        <v>442</v>
      </c>
      <c r="X28" s="2" t="s">
        <v>153</v>
      </c>
      <c r="Y28" s="2" t="s">
        <v>455</v>
      </c>
      <c r="Z28" s="4"/>
      <c r="AA28" s="4">
        <f>=ROUNDDOWN({0},0)</f>
      </c>
      <c r="AB28" s="5"/>
      <c r="AC28" s="2" t="s">
        <v>153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/>
      <c r="BJ28" s="4"/>
      <c r="BK28" s="8"/>
      <c r="BL28" s="2" t="s">
        <v>153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153</v>
      </c>
      <c r="BW28" s="2" t="s">
        <v>153</v>
      </c>
      <c r="BX28" s="2" t="s">
        <v>153</v>
      </c>
      <c r="BY28" s="2" t="s">
        <v>153</v>
      </c>
      <c r="BZ28" s="2" t="s">
        <v>153</v>
      </c>
      <c r="CA28" s="2" t="s">
        <v>153</v>
      </c>
      <c r="CB28" s="4"/>
      <c r="CC28" s="8"/>
      <c r="CD28" s="4"/>
      <c r="CE28" s="8"/>
      <c r="CF28" s="7"/>
      <c r="CG28" s="7"/>
      <c r="CH28" s="2" t="s">
        <v>153</v>
      </c>
      <c r="CI28" s="2" t="s">
        <v>153</v>
      </c>
      <c r="CJ28" s="2" t="s">
        <v>153</v>
      </c>
      <c r="CK28" s="2" t="s">
        <v>153</v>
      </c>
      <c r="CL28" s="2" t="s">
        <v>153</v>
      </c>
      <c r="CM28" s="2" t="s">
        <v>153</v>
      </c>
      <c r="CN28" s="2" t="s">
        <v>153</v>
      </c>
      <c r="CO28" s="4"/>
      <c r="CP28" s="8"/>
      <c r="CQ28" s="4"/>
      <c r="CR28" s="8"/>
      <c r="CS28" s="7"/>
      <c r="CT28" s="7"/>
      <c r="CU28" s="2" t="s">
        <v>153</v>
      </c>
      <c r="CV28" s="2" t="s">
        <v>153</v>
      </c>
      <c r="CW28" s="2" t="s">
        <v>153</v>
      </c>
      <c r="CX28" s="2" t="s">
        <v>153</v>
      </c>
      <c r="CY28" s="2" t="s">
        <v>153</v>
      </c>
      <c r="CZ28" s="2" t="s">
        <v>153</v>
      </c>
      <c r="DA28" s="2" t="s">
        <v>153</v>
      </c>
      <c r="DB28" s="4"/>
      <c r="DC28" s="8"/>
      <c r="DD28" s="4"/>
      <c r="DE28" s="8"/>
      <c r="DF28" s="7"/>
      <c r="DG28" s="7"/>
      <c r="DH28" s="2" t="s">
        <v>153</v>
      </c>
      <c r="DI28" s="2" t="s">
        <v>153</v>
      </c>
      <c r="DJ28" s="2" t="s">
        <v>153</v>
      </c>
      <c r="DK28" s="2" t="s">
        <v>153</v>
      </c>
      <c r="DL28" s="2" t="s">
        <v>153</v>
      </c>
      <c r="DM28" s="2" t="s">
        <v>153</v>
      </c>
      <c r="DN28" s="2" t="s">
        <v>153</v>
      </c>
      <c r="DO28" s="4"/>
      <c r="DP28" s="8"/>
      <c r="DQ28" s="4"/>
      <c r="DR28" s="8"/>
      <c r="DS28" s="7"/>
      <c r="DT28" s="7"/>
      <c r="DU28" s="2" t="s">
        <v>153</v>
      </c>
      <c r="DV28" s="2" t="s">
        <v>153</v>
      </c>
      <c r="DW28" s="2" t="s">
        <v>153</v>
      </c>
      <c r="DX28" s="2" t="s">
        <v>153</v>
      </c>
      <c r="DY28" s="2" t="s">
        <v>153</v>
      </c>
      <c r="DZ28" s="2" t="s">
        <v>153</v>
      </c>
      <c r="EA28" s="2" t="s">
        <v>153</v>
      </c>
      <c r="EB28" s="4"/>
      <c r="EC28" s="8"/>
      <c r="ED28" s="4"/>
      <c r="EE28" s="8"/>
      <c r="EF28" s="7"/>
      <c r="EG28" s="7"/>
      <c r="EH28" s="2" t="s">
        <v>153</v>
      </c>
      <c r="EI28" s="2" t="s">
        <v>153</v>
      </c>
      <c r="EJ28" s="2" t="s">
        <v>153</v>
      </c>
      <c r="EK28" s="2" t="s">
        <v>153</v>
      </c>
      <c r="EL28" s="2" t="s">
        <v>153</v>
      </c>
      <c r="EM28" s="2" t="s">
        <v>153</v>
      </c>
      <c r="EN28" s="2" t="s">
        <v>153</v>
      </c>
      <c r="EO28" s="4"/>
      <c r="EP28" s="8"/>
      <c r="EQ28" s="4"/>
      <c r="ER28" s="8"/>
      <c r="ES28" s="7"/>
      <c r="ET28" s="7"/>
      <c r="EU28" s="2" t="s">
        <v>153</v>
      </c>
      <c r="EV28" s="2" t="s">
        <v>153</v>
      </c>
      <c r="EW28" s="2" t="s">
        <v>153</v>
      </c>
      <c r="EX28" s="2" t="s">
        <v>153</v>
      </c>
      <c r="EY28" s="2" t="s">
        <v>153</v>
      </c>
      <c r="EZ28" s="2" t="s">
        <v>153</v>
      </c>
      <c r="FA28" s="2" t="s">
        <v>153</v>
      </c>
      <c r="FB28" s="4"/>
      <c r="FC28" s="8"/>
      <c r="FD28" s="4"/>
      <c r="FE28" s="8"/>
      <c r="FF28" s="7"/>
      <c r="FG28" s="7"/>
      <c r="FH28" s="2" t="s">
        <v>153</v>
      </c>
      <c r="FI28" s="2" t="s">
        <v>153</v>
      </c>
      <c r="FJ28" s="2" t="s">
        <v>153</v>
      </c>
      <c r="FK28" s="2" t="s">
        <v>153</v>
      </c>
      <c r="FL28" s="2" t="s">
        <v>153</v>
      </c>
      <c r="FM28" s="2" t="s">
        <v>153</v>
      </c>
      <c r="FN28" s="2" t="s">
        <v>153</v>
      </c>
      <c r="FO28" s="4"/>
      <c r="FP28" s="8"/>
      <c r="FQ28" s="4"/>
      <c r="FR28" s="8"/>
      <c r="FS28" s="7"/>
      <c r="FT28" s="7"/>
      <c r="FU28" s="2" t="s">
        <v>153</v>
      </c>
      <c r="FV28" s="2" t="s">
        <v>153</v>
      </c>
      <c r="FW28" s="2" t="s">
        <v>153</v>
      </c>
      <c r="FX28" s="2" t="s">
        <v>153</v>
      </c>
      <c r="FY28" s="2" t="s">
        <v>153</v>
      </c>
      <c r="FZ28" s="2" t="s">
        <v>153</v>
      </c>
      <c r="GA28" s="2" t="s">
        <v>153</v>
      </c>
      <c r="GB28" s="4"/>
      <c r="GC28" s="8"/>
      <c r="GD28" s="4"/>
      <c r="GE28" s="8"/>
      <c r="GF28" s="7"/>
      <c r="GG28" s="7"/>
      <c r="GH28" s="2" t="s">
        <v>153</v>
      </c>
      <c r="GI28" s="2" t="s">
        <v>153</v>
      </c>
      <c r="GJ28" s="2" t="s">
        <v>153</v>
      </c>
      <c r="GK28" s="2" t="s">
        <v>153</v>
      </c>
      <c r="GL28" s="2" t="s">
        <v>153</v>
      </c>
      <c r="GM28" s="2" t="s">
        <v>153</v>
      </c>
      <c r="GN28" s="2" t="s">
        <v>153</v>
      </c>
      <c r="GO28" s="4"/>
      <c r="GP28" s="8"/>
      <c r="GQ28" s="4"/>
      <c r="GR28" s="8"/>
      <c r="GS28" s="7"/>
      <c r="GT28" s="7"/>
      <c r="GU28" s="2" t="s">
        <v>153</v>
      </c>
      <c r="GV28" s="2" t="s">
        <v>153</v>
      </c>
      <c r="GW28" s="2" t="s">
        <v>153</v>
      </c>
      <c r="GX28" s="2" t="s">
        <v>153</v>
      </c>
      <c r="GY28" s="2" t="s">
        <v>153</v>
      </c>
      <c r="GZ28" s="2" t="s">
        <v>153</v>
      </c>
      <c r="HA28" s="2" t="s">
        <v>153</v>
      </c>
      <c r="HB28" s="4"/>
      <c r="HC28" s="8"/>
      <c r="HD28" s="4"/>
      <c r="HE28" s="8"/>
      <c r="HF28" s="7"/>
      <c r="HG28" s="7"/>
      <c r="HH28" s="2" t="s">
        <v>153</v>
      </c>
      <c r="HI28" s="2" t="s">
        <v>153</v>
      </c>
      <c r="HJ28" s="2" t="s">
        <v>153</v>
      </c>
      <c r="HK28" s="2" t="s">
        <v>153</v>
      </c>
      <c r="HL28" s="2" t="s">
        <v>153</v>
      </c>
      <c r="HM28" s="2" t="s">
        <v>153</v>
      </c>
      <c r="HN28" s="2" t="s">
        <v>153</v>
      </c>
      <c r="HO28" s="4"/>
      <c r="HP28" s="8"/>
      <c r="HQ28" s="4"/>
      <c r="HR28" s="8"/>
      <c r="HS28" s="7"/>
      <c r="HT28" s="7"/>
      <c r="HU28" s="2" t="s">
        <v>153</v>
      </c>
      <c r="HV28" s="2" t="s">
        <v>153</v>
      </c>
      <c r="HW28" s="2" t="s">
        <v>153</v>
      </c>
      <c r="HX28" s="2" t="s">
        <v>153</v>
      </c>
      <c r="HY28" s="2" t="s">
        <v>153</v>
      </c>
      <c r="HZ28" s="2" t="s">
        <v>153</v>
      </c>
      <c r="IA28" s="2" t="s">
        <v>153</v>
      </c>
      <c r="IB28" s="4"/>
      <c r="IC28" s="8"/>
      <c r="ID28" s="4"/>
      <c r="IE28" s="8"/>
      <c r="IF28" s="7"/>
      <c r="IG28" s="7"/>
      <c r="IH28" s="2" t="s">
        <v>153</v>
      </c>
      <c r="II28" s="2" t="s">
        <v>153</v>
      </c>
      <c r="IJ28" s="2" t="s">
        <v>153</v>
      </c>
      <c r="IK28" s="2" t="s">
        <v>153</v>
      </c>
      <c r="IL28" s="2" t="s">
        <v>153</v>
      </c>
      <c r="IM28" s="2" t="s">
        <v>153</v>
      </c>
      <c r="IN28" s="2" t="s">
        <v>153</v>
      </c>
      <c r="IO28" s="4"/>
      <c r="IP28" s="8"/>
      <c r="IQ28" s="4"/>
      <c r="IR28" s="8"/>
      <c r="IS28" s="7"/>
      <c r="IT28" s="7"/>
      <c r="IU28" s="2" t="s">
        <v>153</v>
      </c>
      <c r="IV28" s="2" t="s">
        <v>153</v>
      </c>
      <c r="IW28" s="2" t="s">
        <v>153</v>
      </c>
      <c r="IX28" s="2" t="s">
        <v>153</v>
      </c>
      <c r="IY28" s="2" t="s">
        <v>153</v>
      </c>
      <c r="IZ28" s="2" t="s">
        <v>153</v>
      </c>
      <c r="JA28" s="2" t="s">
        <v>153</v>
      </c>
      <c r="JB28" s="4"/>
      <c r="JC28" s="8"/>
      <c r="JD28" s="4"/>
      <c r="JE28" s="8"/>
      <c r="JF28" s="7"/>
      <c r="JG28" s="7"/>
      <c r="JH28" s="2" t="s">
        <v>153</v>
      </c>
      <c r="JI28" s="2" t="s">
        <v>153</v>
      </c>
      <c r="JJ28" s="2" t="s">
        <v>153</v>
      </c>
      <c r="JK28" s="2" t="s">
        <v>153</v>
      </c>
      <c r="JL28" s="2" t="s">
        <v>153</v>
      </c>
      <c r="JM28" s="2" t="s">
        <v>153</v>
      </c>
      <c r="JN28" s="2" t="s">
        <v>153</v>
      </c>
      <c r="JO28" s="4"/>
      <c r="JP28" s="8"/>
      <c r="JQ28" s="4"/>
      <c r="JR28" s="8"/>
      <c r="JS28" s="7"/>
      <c r="JT28" s="7"/>
      <c r="JU28" s="2" t="s">
        <v>153</v>
      </c>
      <c r="JV28" s="2" t="s">
        <v>153</v>
      </c>
      <c r="JW28" s="2" t="s">
        <v>153</v>
      </c>
      <c r="JX28" s="2" t="s">
        <v>153</v>
      </c>
      <c r="JY28" s="2" t="s">
        <v>153</v>
      </c>
      <c r="JZ28" s="2" t="s">
        <v>153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153</v>
      </c>
      <c r="LI28" s="2" t="s">
        <v>153</v>
      </c>
      <c r="LJ28" s="2" t="s">
        <v>153</v>
      </c>
      <c r="LK28" s="2" t="s">
        <v>153</v>
      </c>
      <c r="LL28" s="2" t="s">
        <v>153</v>
      </c>
      <c r="LM28" s="2" t="s">
        <v>153</v>
      </c>
      <c r="LN28" s="2" t="s">
        <v>153</v>
      </c>
      <c r="LO28" s="4"/>
      <c r="LP28" s="8"/>
      <c r="LQ28" s="4"/>
      <c r="LR28" s="8"/>
      <c r="LS28" s="7"/>
      <c r="LT28" s="7"/>
      <c r="LU28" s="2" t="s">
        <v>162</v>
      </c>
      <c r="LV28" s="2" t="s">
        <v>169</v>
      </c>
      <c r="LW28" s="2" t="s">
        <v>153</v>
      </c>
      <c r="LX28" s="2" t="s">
        <v>153</v>
      </c>
      <c r="LY28" s="2" t="s">
        <v>164</v>
      </c>
      <c r="LZ28" s="2" t="s">
        <v>164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153</v>
      </c>
      <c r="MV28" s="2" t="s">
        <v>153</v>
      </c>
      <c r="MW28" s="2" t="s">
        <v>153</v>
      </c>
      <c r="MX28" s="2" t="s">
        <v>153</v>
      </c>
      <c r="MY28" s="2" t="s">
        <v>153</v>
      </c>
      <c r="MZ28" s="2" t="s">
        <v>153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153</v>
      </c>
      <c r="OI28" s="2" t="s">
        <v>153</v>
      </c>
      <c r="OJ28" s="2" t="s">
        <v>153</v>
      </c>
      <c r="OK28" s="2" t="s">
        <v>153</v>
      </c>
      <c r="OL28" s="2" t="s">
        <v>153</v>
      </c>
      <c r="OM28" s="2" t="s">
        <v>153</v>
      </c>
      <c r="ON28" s="2" t="s">
        <v>153</v>
      </c>
      <c r="OO28" s="4"/>
      <c r="OP28" s="8"/>
      <c r="OQ28" s="4"/>
      <c r="OR28" s="8"/>
      <c r="OS28" s="7"/>
      <c r="OT28" s="7"/>
      <c r="OU28" s="2" t="s">
        <v>153</v>
      </c>
      <c r="OV28" s="2" t="s">
        <v>153</v>
      </c>
      <c r="OW28" s="2" t="s">
        <v>153</v>
      </c>
      <c r="OX28" s="2" t="s">
        <v>153</v>
      </c>
      <c r="OY28" s="2" t="s">
        <v>153</v>
      </c>
      <c r="OZ28" s="2" t="s">
        <v>153</v>
      </c>
      <c r="PA28" s="2" t="s">
        <v>153</v>
      </c>
      <c r="PB28" s="4"/>
      <c r="PC28" s="8"/>
      <c r="PD28" s="4"/>
      <c r="PE28" s="8"/>
      <c r="PF28" s="7"/>
      <c r="PG28" s="7"/>
      <c r="PH28" s="2" t="s">
        <v>162</v>
      </c>
      <c r="PI28" s="2" t="s">
        <v>150</v>
      </c>
      <c r="PJ28" s="2" t="s">
        <v>444</v>
      </c>
      <c r="PK28" s="2" t="s">
        <v>447</v>
      </c>
      <c r="PL28" s="2" t="s">
        <v>164</v>
      </c>
      <c r="PM28" s="2" t="s">
        <v>164</v>
      </c>
      <c r="PN28" s="2" t="s">
        <v>153</v>
      </c>
      <c r="PO28" s="4"/>
      <c r="PP28" s="8"/>
      <c r="PQ28" s="4"/>
      <c r="PR28" s="8"/>
      <c r="PS28" s="7"/>
      <c r="PT28" s="7"/>
      <c r="PU28" s="2" t="s">
        <v>153</v>
      </c>
      <c r="PV28" s="2" t="s">
        <v>153</v>
      </c>
      <c r="PW28" s="2" t="s">
        <v>153</v>
      </c>
      <c r="PX28" s="2" t="s">
        <v>153</v>
      </c>
      <c r="PY28" s="2" t="s">
        <v>153</v>
      </c>
      <c r="PZ28" s="2" t="s">
        <v>153</v>
      </c>
      <c r="QA28" s="2" t="s">
        <v>153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458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439</v>
      </c>
      <c r="G29" s="2" t="s">
        <v>439</v>
      </c>
      <c r="H29" s="2" t="s">
        <v>439</v>
      </c>
      <c r="I29" s="2" t="s">
        <v>440</v>
      </c>
      <c r="J29" s="2" t="s">
        <v>199</v>
      </c>
      <c r="K29" s="2" t="s">
        <v>459</v>
      </c>
      <c r="L29" s="3">
        <v>42.4</v>
      </c>
      <c r="M29" s="3">
        <v>44.52</v>
      </c>
      <c r="N29" s="3">
        <v>69.99</v>
      </c>
      <c r="O29" s="2" t="s">
        <v>450</v>
      </c>
      <c r="P29" s="2" t="s">
        <v>441</v>
      </c>
      <c r="Q29" s="2" t="s">
        <v>152</v>
      </c>
      <c r="R29" s="2" t="s">
        <v>43</v>
      </c>
      <c r="S29" s="2" t="s">
        <v>153</v>
      </c>
      <c r="T29" s="2" t="s">
        <v>153</v>
      </c>
      <c r="U29" s="2" t="s">
        <v>392</v>
      </c>
      <c r="V29" s="2" t="s">
        <v>264</v>
      </c>
      <c r="W29" s="2" t="s">
        <v>442</v>
      </c>
      <c r="X29" s="2" t="s">
        <v>153</v>
      </c>
      <c r="Y29" s="2" t="s">
        <v>455</v>
      </c>
      <c r="Z29" s="4">
        <v>16</v>
      </c>
      <c r="AA29" s="4">
        <f>=ROUNDDOWN({0},0)</f>
      </c>
      <c r="AB29" s="5"/>
      <c r="AC29" s="2" t="s">
        <v>153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/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/>
      <c r="BJ29" s="4"/>
      <c r="BK29" s="8"/>
      <c r="BL29" s="2" t="s">
        <v>153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153</v>
      </c>
      <c r="BW29" s="2" t="s">
        <v>153</v>
      </c>
      <c r="BX29" s="2" t="s">
        <v>153</v>
      </c>
      <c r="BY29" s="2" t="s">
        <v>153</v>
      </c>
      <c r="BZ29" s="2" t="s">
        <v>153</v>
      </c>
      <c r="CA29" s="2" t="s">
        <v>153</v>
      </c>
      <c r="CB29" s="4"/>
      <c r="CC29" s="8"/>
      <c r="CD29" s="4"/>
      <c r="CE29" s="8"/>
      <c r="CF29" s="7"/>
      <c r="CG29" s="7"/>
      <c r="CH29" s="2" t="s">
        <v>153</v>
      </c>
      <c r="CI29" s="2" t="s">
        <v>153</v>
      </c>
      <c r="CJ29" s="2" t="s">
        <v>153</v>
      </c>
      <c r="CK29" s="2" t="s">
        <v>153</v>
      </c>
      <c r="CL29" s="2" t="s">
        <v>153</v>
      </c>
      <c r="CM29" s="2" t="s">
        <v>153</v>
      </c>
      <c r="CN29" s="2" t="s">
        <v>153</v>
      </c>
      <c r="CO29" s="4"/>
      <c r="CP29" s="8"/>
      <c r="CQ29" s="4"/>
      <c r="CR29" s="8"/>
      <c r="CS29" s="7"/>
      <c r="CT29" s="7"/>
      <c r="CU29" s="2" t="s">
        <v>153</v>
      </c>
      <c r="CV29" s="2" t="s">
        <v>153</v>
      </c>
      <c r="CW29" s="2" t="s">
        <v>153</v>
      </c>
      <c r="CX29" s="2" t="s">
        <v>153</v>
      </c>
      <c r="CY29" s="2" t="s">
        <v>153</v>
      </c>
      <c r="CZ29" s="2" t="s">
        <v>153</v>
      </c>
      <c r="DA29" s="2" t="s">
        <v>153</v>
      </c>
      <c r="DB29" s="4"/>
      <c r="DC29" s="8"/>
      <c r="DD29" s="4"/>
      <c r="DE29" s="8"/>
      <c r="DF29" s="7"/>
      <c r="DG29" s="7"/>
      <c r="DH29" s="2" t="s">
        <v>153</v>
      </c>
      <c r="DI29" s="2" t="s">
        <v>153</v>
      </c>
      <c r="DJ29" s="2" t="s">
        <v>153</v>
      </c>
      <c r="DK29" s="2" t="s">
        <v>153</v>
      </c>
      <c r="DL29" s="2" t="s">
        <v>153</v>
      </c>
      <c r="DM29" s="2" t="s">
        <v>153</v>
      </c>
      <c r="DN29" s="2" t="s">
        <v>153</v>
      </c>
      <c r="DO29" s="4"/>
      <c r="DP29" s="8"/>
      <c r="DQ29" s="4"/>
      <c r="DR29" s="8"/>
      <c r="DS29" s="7"/>
      <c r="DT29" s="7"/>
      <c r="DU29" s="2" t="s">
        <v>153</v>
      </c>
      <c r="DV29" s="2" t="s">
        <v>153</v>
      </c>
      <c r="DW29" s="2" t="s">
        <v>153</v>
      </c>
      <c r="DX29" s="2" t="s">
        <v>153</v>
      </c>
      <c r="DY29" s="2" t="s">
        <v>153</v>
      </c>
      <c r="DZ29" s="2" t="s">
        <v>153</v>
      </c>
      <c r="EA29" s="2" t="s">
        <v>153</v>
      </c>
      <c r="EB29" s="4"/>
      <c r="EC29" s="8"/>
      <c r="ED29" s="4"/>
      <c r="EE29" s="8"/>
      <c r="EF29" s="7"/>
      <c r="EG29" s="7"/>
      <c r="EH29" s="2" t="s">
        <v>153</v>
      </c>
      <c r="EI29" s="2" t="s">
        <v>153</v>
      </c>
      <c r="EJ29" s="2" t="s">
        <v>153</v>
      </c>
      <c r="EK29" s="2" t="s">
        <v>153</v>
      </c>
      <c r="EL29" s="2" t="s">
        <v>153</v>
      </c>
      <c r="EM29" s="2" t="s">
        <v>153</v>
      </c>
      <c r="EN29" s="2" t="s">
        <v>153</v>
      </c>
      <c r="EO29" s="4"/>
      <c r="EP29" s="8"/>
      <c r="EQ29" s="4"/>
      <c r="ER29" s="8"/>
      <c r="ES29" s="7"/>
      <c r="ET29" s="7"/>
      <c r="EU29" s="2" t="s">
        <v>153</v>
      </c>
      <c r="EV29" s="2" t="s">
        <v>153</v>
      </c>
      <c r="EW29" s="2" t="s">
        <v>153</v>
      </c>
      <c r="EX29" s="2" t="s">
        <v>153</v>
      </c>
      <c r="EY29" s="2" t="s">
        <v>153</v>
      </c>
      <c r="EZ29" s="2" t="s">
        <v>153</v>
      </c>
      <c r="FA29" s="2" t="s">
        <v>153</v>
      </c>
      <c r="FB29" s="4"/>
      <c r="FC29" s="8"/>
      <c r="FD29" s="4"/>
      <c r="FE29" s="8"/>
      <c r="FF29" s="7"/>
      <c r="FG29" s="7"/>
      <c r="FH29" s="2" t="s">
        <v>153</v>
      </c>
      <c r="FI29" s="2" t="s">
        <v>153</v>
      </c>
      <c r="FJ29" s="2" t="s">
        <v>153</v>
      </c>
      <c r="FK29" s="2" t="s">
        <v>153</v>
      </c>
      <c r="FL29" s="2" t="s">
        <v>153</v>
      </c>
      <c r="FM29" s="2" t="s">
        <v>153</v>
      </c>
      <c r="FN29" s="2" t="s">
        <v>153</v>
      </c>
      <c r="FO29" s="4"/>
      <c r="FP29" s="8"/>
      <c r="FQ29" s="4"/>
      <c r="FR29" s="8"/>
      <c r="FS29" s="7"/>
      <c r="FT29" s="7"/>
      <c r="FU29" s="2" t="s">
        <v>153</v>
      </c>
      <c r="FV29" s="2" t="s">
        <v>153</v>
      </c>
      <c r="FW29" s="2" t="s">
        <v>153</v>
      </c>
      <c r="FX29" s="2" t="s">
        <v>153</v>
      </c>
      <c r="FY29" s="2" t="s">
        <v>153</v>
      </c>
      <c r="FZ29" s="2" t="s">
        <v>153</v>
      </c>
      <c r="GA29" s="2" t="s">
        <v>153</v>
      </c>
      <c r="GB29" s="4"/>
      <c r="GC29" s="8"/>
      <c r="GD29" s="4"/>
      <c r="GE29" s="8"/>
      <c r="GF29" s="7"/>
      <c r="GG29" s="7"/>
      <c r="GH29" s="2" t="s">
        <v>153</v>
      </c>
      <c r="GI29" s="2" t="s">
        <v>153</v>
      </c>
      <c r="GJ29" s="2" t="s">
        <v>153</v>
      </c>
      <c r="GK29" s="2" t="s">
        <v>153</v>
      </c>
      <c r="GL29" s="2" t="s">
        <v>153</v>
      </c>
      <c r="GM29" s="2" t="s">
        <v>153</v>
      </c>
      <c r="GN29" s="2" t="s">
        <v>153</v>
      </c>
      <c r="GO29" s="4"/>
      <c r="GP29" s="8"/>
      <c r="GQ29" s="4"/>
      <c r="GR29" s="8"/>
      <c r="GS29" s="7"/>
      <c r="GT29" s="7"/>
      <c r="GU29" s="2" t="s">
        <v>153</v>
      </c>
      <c r="GV29" s="2" t="s">
        <v>153</v>
      </c>
      <c r="GW29" s="2" t="s">
        <v>153</v>
      </c>
      <c r="GX29" s="2" t="s">
        <v>153</v>
      </c>
      <c r="GY29" s="2" t="s">
        <v>153</v>
      </c>
      <c r="GZ29" s="2" t="s">
        <v>153</v>
      </c>
      <c r="HA29" s="2" t="s">
        <v>153</v>
      </c>
      <c r="HB29" s="4"/>
      <c r="HC29" s="8"/>
      <c r="HD29" s="4"/>
      <c r="HE29" s="8"/>
      <c r="HF29" s="7"/>
      <c r="HG29" s="7"/>
      <c r="HH29" s="2" t="s">
        <v>153</v>
      </c>
      <c r="HI29" s="2" t="s">
        <v>153</v>
      </c>
      <c r="HJ29" s="2" t="s">
        <v>153</v>
      </c>
      <c r="HK29" s="2" t="s">
        <v>153</v>
      </c>
      <c r="HL29" s="2" t="s">
        <v>153</v>
      </c>
      <c r="HM29" s="2" t="s">
        <v>153</v>
      </c>
      <c r="HN29" s="2" t="s">
        <v>153</v>
      </c>
      <c r="HO29" s="4"/>
      <c r="HP29" s="8"/>
      <c r="HQ29" s="4"/>
      <c r="HR29" s="8"/>
      <c r="HS29" s="7"/>
      <c r="HT29" s="7"/>
      <c r="HU29" s="2" t="s">
        <v>153</v>
      </c>
      <c r="HV29" s="2" t="s">
        <v>153</v>
      </c>
      <c r="HW29" s="2" t="s">
        <v>153</v>
      </c>
      <c r="HX29" s="2" t="s">
        <v>153</v>
      </c>
      <c r="HY29" s="2" t="s">
        <v>153</v>
      </c>
      <c r="HZ29" s="2" t="s">
        <v>153</v>
      </c>
      <c r="IA29" s="2" t="s">
        <v>153</v>
      </c>
      <c r="IB29" s="4"/>
      <c r="IC29" s="8"/>
      <c r="ID29" s="4"/>
      <c r="IE29" s="8"/>
      <c r="IF29" s="7"/>
      <c r="IG29" s="7"/>
      <c r="IH29" s="2" t="s">
        <v>153</v>
      </c>
      <c r="II29" s="2" t="s">
        <v>153</v>
      </c>
      <c r="IJ29" s="2" t="s">
        <v>153</v>
      </c>
      <c r="IK29" s="2" t="s">
        <v>153</v>
      </c>
      <c r="IL29" s="2" t="s">
        <v>153</v>
      </c>
      <c r="IM29" s="2" t="s">
        <v>153</v>
      </c>
      <c r="IN29" s="2" t="s">
        <v>153</v>
      </c>
      <c r="IO29" s="4"/>
      <c r="IP29" s="8"/>
      <c r="IQ29" s="4"/>
      <c r="IR29" s="8"/>
      <c r="IS29" s="7"/>
      <c r="IT29" s="7"/>
      <c r="IU29" s="2" t="s">
        <v>153</v>
      </c>
      <c r="IV29" s="2" t="s">
        <v>153</v>
      </c>
      <c r="IW29" s="2" t="s">
        <v>153</v>
      </c>
      <c r="IX29" s="2" t="s">
        <v>153</v>
      </c>
      <c r="IY29" s="2" t="s">
        <v>153</v>
      </c>
      <c r="IZ29" s="2" t="s">
        <v>153</v>
      </c>
      <c r="JA29" s="2" t="s">
        <v>153</v>
      </c>
      <c r="JB29" s="4"/>
      <c r="JC29" s="8"/>
      <c r="JD29" s="4"/>
      <c r="JE29" s="8"/>
      <c r="JF29" s="7"/>
      <c r="JG29" s="7"/>
      <c r="JH29" s="2" t="s">
        <v>153</v>
      </c>
      <c r="JI29" s="2" t="s">
        <v>153</v>
      </c>
      <c r="JJ29" s="2" t="s">
        <v>153</v>
      </c>
      <c r="JK29" s="2" t="s">
        <v>153</v>
      </c>
      <c r="JL29" s="2" t="s">
        <v>153</v>
      </c>
      <c r="JM29" s="2" t="s">
        <v>153</v>
      </c>
      <c r="JN29" s="2" t="s">
        <v>153</v>
      </c>
      <c r="JO29" s="4"/>
      <c r="JP29" s="8"/>
      <c r="JQ29" s="4"/>
      <c r="JR29" s="8"/>
      <c r="JS29" s="7"/>
      <c r="JT29" s="7"/>
      <c r="JU29" s="2" t="s">
        <v>153</v>
      </c>
      <c r="JV29" s="2" t="s">
        <v>153</v>
      </c>
      <c r="JW29" s="2" t="s">
        <v>153</v>
      </c>
      <c r="JX29" s="2" t="s">
        <v>153</v>
      </c>
      <c r="JY29" s="2" t="s">
        <v>153</v>
      </c>
      <c r="JZ29" s="2" t="s">
        <v>153</v>
      </c>
      <c r="KA29" s="2" t="s">
        <v>153</v>
      </c>
      <c r="KB29" s="4"/>
      <c r="KC29" s="8"/>
      <c r="KD29" s="4"/>
      <c r="KE29" s="8"/>
      <c r="KF29" s="7"/>
      <c r="KG29" s="7"/>
      <c r="KH29" s="2" t="s">
        <v>153</v>
      </c>
      <c r="KI29" s="2" t="s">
        <v>153</v>
      </c>
      <c r="KJ29" s="2" t="s">
        <v>153</v>
      </c>
      <c r="KK29" s="2" t="s">
        <v>153</v>
      </c>
      <c r="KL29" s="2" t="s">
        <v>153</v>
      </c>
      <c r="KM29" s="2" t="s">
        <v>153</v>
      </c>
      <c r="KN29" s="2" t="s">
        <v>153</v>
      </c>
      <c r="KO29" s="4"/>
      <c r="KP29" s="8"/>
      <c r="KQ29" s="4"/>
      <c r="KR29" s="8"/>
      <c r="KS29" s="7"/>
      <c r="KT29" s="7"/>
      <c r="KU29" s="2" t="s">
        <v>153</v>
      </c>
      <c r="KV29" s="2" t="s">
        <v>153</v>
      </c>
      <c r="KW29" s="2" t="s">
        <v>153</v>
      </c>
      <c r="KX29" s="2" t="s">
        <v>153</v>
      </c>
      <c r="KY29" s="2" t="s">
        <v>153</v>
      </c>
      <c r="KZ29" s="2" t="s">
        <v>153</v>
      </c>
      <c r="LA29" s="2" t="s">
        <v>153</v>
      </c>
      <c r="LB29" s="4"/>
      <c r="LC29" s="8"/>
      <c r="LD29" s="4"/>
      <c r="LE29" s="8"/>
      <c r="LF29" s="7"/>
      <c r="LG29" s="7"/>
      <c r="LH29" s="2" t="s">
        <v>153</v>
      </c>
      <c r="LI29" s="2" t="s">
        <v>153</v>
      </c>
      <c r="LJ29" s="2" t="s">
        <v>153</v>
      </c>
      <c r="LK29" s="2" t="s">
        <v>153</v>
      </c>
      <c r="LL29" s="2" t="s">
        <v>153</v>
      </c>
      <c r="LM29" s="2" t="s">
        <v>153</v>
      </c>
      <c r="LN29" s="2" t="s">
        <v>153</v>
      </c>
      <c r="LO29" s="4"/>
      <c r="LP29" s="8"/>
      <c r="LQ29" s="4"/>
      <c r="LR29" s="8"/>
      <c r="LS29" s="7"/>
      <c r="LT29" s="7"/>
      <c r="LU29" s="2" t="s">
        <v>162</v>
      </c>
      <c r="LV29" s="2" t="s">
        <v>169</v>
      </c>
      <c r="LW29" s="2" t="s">
        <v>153</v>
      </c>
      <c r="LX29" s="2" t="s">
        <v>153</v>
      </c>
      <c r="LY29" s="2" t="s">
        <v>164</v>
      </c>
      <c r="LZ29" s="2" t="s">
        <v>164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153</v>
      </c>
      <c r="MV29" s="2" t="s">
        <v>153</v>
      </c>
      <c r="MW29" s="2" t="s">
        <v>153</v>
      </c>
      <c r="MX29" s="2" t="s">
        <v>153</v>
      </c>
      <c r="MY29" s="2" t="s">
        <v>153</v>
      </c>
      <c r="MZ29" s="2" t="s">
        <v>153</v>
      </c>
      <c r="NA29" s="2" t="s">
        <v>153</v>
      </c>
      <c r="NB29" s="4"/>
      <c r="NC29" s="8"/>
      <c r="ND29" s="4"/>
      <c r="NE29" s="8"/>
      <c r="NF29" s="7"/>
      <c r="NG29" s="7"/>
      <c r="NH29" s="2" t="s">
        <v>153</v>
      </c>
      <c r="NI29" s="2" t="s">
        <v>153</v>
      </c>
      <c r="NJ29" s="2" t="s">
        <v>153</v>
      </c>
      <c r="NK29" s="2" t="s">
        <v>153</v>
      </c>
      <c r="NL29" s="2" t="s">
        <v>153</v>
      </c>
      <c r="NM29" s="2" t="s">
        <v>153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2" t="s">
        <v>153</v>
      </c>
      <c r="OB29" s="4"/>
      <c r="OC29" s="8"/>
      <c r="OD29" s="4"/>
      <c r="OE29" s="8"/>
      <c r="OF29" s="7"/>
      <c r="OG29" s="7"/>
      <c r="OH29" s="2" t="s">
        <v>153</v>
      </c>
      <c r="OI29" s="2" t="s">
        <v>153</v>
      </c>
      <c r="OJ29" s="2" t="s">
        <v>153</v>
      </c>
      <c r="OK29" s="2" t="s">
        <v>153</v>
      </c>
      <c r="OL29" s="2" t="s">
        <v>153</v>
      </c>
      <c r="OM29" s="2" t="s">
        <v>153</v>
      </c>
      <c r="ON29" s="2" t="s">
        <v>153</v>
      </c>
      <c r="OO29" s="4"/>
      <c r="OP29" s="8"/>
      <c r="OQ29" s="4"/>
      <c r="OR29" s="8"/>
      <c r="OS29" s="7"/>
      <c r="OT29" s="7"/>
      <c r="OU29" s="2" t="s">
        <v>153</v>
      </c>
      <c r="OV29" s="2" t="s">
        <v>153</v>
      </c>
      <c r="OW29" s="2" t="s">
        <v>153</v>
      </c>
      <c r="OX29" s="2" t="s">
        <v>153</v>
      </c>
      <c r="OY29" s="2" t="s">
        <v>153</v>
      </c>
      <c r="OZ29" s="2" t="s">
        <v>153</v>
      </c>
      <c r="PA29" s="2" t="s">
        <v>153</v>
      </c>
      <c r="PB29" s="4"/>
      <c r="PC29" s="8"/>
      <c r="PD29" s="4"/>
      <c r="PE29" s="8"/>
      <c r="PF29" s="7"/>
      <c r="PG29" s="7"/>
      <c r="PH29" s="2" t="s">
        <v>162</v>
      </c>
      <c r="PI29" s="2" t="s">
        <v>150</v>
      </c>
      <c r="PJ29" s="2" t="s">
        <v>444</v>
      </c>
      <c r="PK29" s="2" t="s">
        <v>453</v>
      </c>
      <c r="PL29" s="2" t="s">
        <v>164</v>
      </c>
      <c r="PM29" s="2" t="s">
        <v>164</v>
      </c>
      <c r="PN29" s="2" t="s">
        <v>153</v>
      </c>
      <c r="PO29" s="4"/>
      <c r="PP29" s="8"/>
      <c r="PQ29" s="4"/>
      <c r="PR29" s="8"/>
      <c r="PS29" s="7"/>
      <c r="PT29" s="7"/>
      <c r="PU29" s="2" t="s">
        <v>153</v>
      </c>
      <c r="PV29" s="2" t="s">
        <v>153</v>
      </c>
      <c r="PW29" s="2" t="s">
        <v>153</v>
      </c>
      <c r="PX29" s="2" t="s">
        <v>153</v>
      </c>
      <c r="PY29" s="2" t="s">
        <v>153</v>
      </c>
      <c r="PZ29" s="2" t="s">
        <v>153</v>
      </c>
      <c r="QA29" s="2" t="s">
        <v>153</v>
      </c>
      <c r="QB29" s="4"/>
      <c r="QC29" s="4">
        <v>16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</row>
    <row r="30">
      <c r="A30" s="2" t="s">
        <v>460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439</v>
      </c>
      <c r="G30" s="2" t="s">
        <v>439</v>
      </c>
      <c r="H30" s="2" t="s">
        <v>439</v>
      </c>
      <c r="I30" s="2" t="s">
        <v>440</v>
      </c>
      <c r="J30" s="2" t="s">
        <v>221</v>
      </c>
      <c r="K30" s="2" t="s">
        <v>459</v>
      </c>
      <c r="L30" s="3">
        <v>47.5</v>
      </c>
      <c r="M30" s="3">
        <v>49.88</v>
      </c>
      <c r="N30" s="3">
        <v>79.99</v>
      </c>
      <c r="O30" s="2" t="s">
        <v>150</v>
      </c>
      <c r="P30" s="2" t="s">
        <v>441</v>
      </c>
      <c r="Q30" s="2" t="s">
        <v>152</v>
      </c>
      <c r="R30" s="2" t="s">
        <v>43</v>
      </c>
      <c r="S30" s="2" t="s">
        <v>153</v>
      </c>
      <c r="T30" s="2" t="s">
        <v>153</v>
      </c>
      <c r="U30" s="2" t="s">
        <v>392</v>
      </c>
      <c r="V30" s="2" t="s">
        <v>264</v>
      </c>
      <c r="W30" s="2" t="s">
        <v>442</v>
      </c>
      <c r="X30" s="2" t="s">
        <v>153</v>
      </c>
      <c r="Y30" s="2" t="s">
        <v>455</v>
      </c>
      <c r="Z30" s="4"/>
      <c r="AA30" s="4">
        <f>=ROUNDDOWN({0},0)</f>
      </c>
      <c r="AB30" s="5"/>
      <c r="AC30" s="2" t="s">
        <v>153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/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/>
      <c r="BJ30" s="4"/>
      <c r="BK30" s="8"/>
      <c r="BL30" s="2" t="s">
        <v>153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153</v>
      </c>
      <c r="BW30" s="2" t="s">
        <v>153</v>
      </c>
      <c r="BX30" s="2" t="s">
        <v>153</v>
      </c>
      <c r="BY30" s="2" t="s">
        <v>153</v>
      </c>
      <c r="BZ30" s="2" t="s">
        <v>153</v>
      </c>
      <c r="CA30" s="2" t="s">
        <v>153</v>
      </c>
      <c r="CB30" s="4"/>
      <c r="CC30" s="8"/>
      <c r="CD30" s="4"/>
      <c r="CE30" s="8"/>
      <c r="CF30" s="7"/>
      <c r="CG30" s="7"/>
      <c r="CH30" s="2" t="s">
        <v>153</v>
      </c>
      <c r="CI30" s="2" t="s">
        <v>153</v>
      </c>
      <c r="CJ30" s="2" t="s">
        <v>153</v>
      </c>
      <c r="CK30" s="2" t="s">
        <v>153</v>
      </c>
      <c r="CL30" s="2" t="s">
        <v>153</v>
      </c>
      <c r="CM30" s="2" t="s">
        <v>153</v>
      </c>
      <c r="CN30" s="2" t="s">
        <v>153</v>
      </c>
      <c r="CO30" s="4"/>
      <c r="CP30" s="8"/>
      <c r="CQ30" s="4"/>
      <c r="CR30" s="8"/>
      <c r="CS30" s="7"/>
      <c r="CT30" s="7"/>
      <c r="CU30" s="2" t="s">
        <v>153</v>
      </c>
      <c r="CV30" s="2" t="s">
        <v>153</v>
      </c>
      <c r="CW30" s="2" t="s">
        <v>153</v>
      </c>
      <c r="CX30" s="2" t="s">
        <v>153</v>
      </c>
      <c r="CY30" s="2" t="s">
        <v>153</v>
      </c>
      <c r="CZ30" s="2" t="s">
        <v>153</v>
      </c>
      <c r="DA30" s="2" t="s">
        <v>153</v>
      </c>
      <c r="DB30" s="4"/>
      <c r="DC30" s="8"/>
      <c r="DD30" s="4"/>
      <c r="DE30" s="8"/>
      <c r="DF30" s="7"/>
      <c r="DG30" s="7"/>
      <c r="DH30" s="2" t="s">
        <v>153</v>
      </c>
      <c r="DI30" s="2" t="s">
        <v>153</v>
      </c>
      <c r="DJ30" s="2" t="s">
        <v>153</v>
      </c>
      <c r="DK30" s="2" t="s">
        <v>153</v>
      </c>
      <c r="DL30" s="2" t="s">
        <v>153</v>
      </c>
      <c r="DM30" s="2" t="s">
        <v>153</v>
      </c>
      <c r="DN30" s="2" t="s">
        <v>153</v>
      </c>
      <c r="DO30" s="4"/>
      <c r="DP30" s="8"/>
      <c r="DQ30" s="4"/>
      <c r="DR30" s="8"/>
      <c r="DS30" s="7"/>
      <c r="DT30" s="7"/>
      <c r="DU30" s="2" t="s">
        <v>153</v>
      </c>
      <c r="DV30" s="2" t="s">
        <v>153</v>
      </c>
      <c r="DW30" s="2" t="s">
        <v>153</v>
      </c>
      <c r="DX30" s="2" t="s">
        <v>153</v>
      </c>
      <c r="DY30" s="2" t="s">
        <v>153</v>
      </c>
      <c r="DZ30" s="2" t="s">
        <v>153</v>
      </c>
      <c r="EA30" s="2" t="s">
        <v>153</v>
      </c>
      <c r="EB30" s="4"/>
      <c r="EC30" s="8"/>
      <c r="ED30" s="4"/>
      <c r="EE30" s="8"/>
      <c r="EF30" s="7"/>
      <c r="EG30" s="7"/>
      <c r="EH30" s="2" t="s">
        <v>153</v>
      </c>
      <c r="EI30" s="2" t="s">
        <v>153</v>
      </c>
      <c r="EJ30" s="2" t="s">
        <v>153</v>
      </c>
      <c r="EK30" s="2" t="s">
        <v>153</v>
      </c>
      <c r="EL30" s="2" t="s">
        <v>153</v>
      </c>
      <c r="EM30" s="2" t="s">
        <v>153</v>
      </c>
      <c r="EN30" s="2" t="s">
        <v>153</v>
      </c>
      <c r="EO30" s="4"/>
      <c r="EP30" s="8"/>
      <c r="EQ30" s="4"/>
      <c r="ER30" s="8"/>
      <c r="ES30" s="7"/>
      <c r="ET30" s="7"/>
      <c r="EU30" s="2" t="s">
        <v>153</v>
      </c>
      <c r="EV30" s="2" t="s">
        <v>153</v>
      </c>
      <c r="EW30" s="2" t="s">
        <v>153</v>
      </c>
      <c r="EX30" s="2" t="s">
        <v>153</v>
      </c>
      <c r="EY30" s="2" t="s">
        <v>153</v>
      </c>
      <c r="EZ30" s="2" t="s">
        <v>153</v>
      </c>
      <c r="FA30" s="2" t="s">
        <v>153</v>
      </c>
      <c r="FB30" s="4"/>
      <c r="FC30" s="8"/>
      <c r="FD30" s="4"/>
      <c r="FE30" s="8"/>
      <c r="FF30" s="7"/>
      <c r="FG30" s="7"/>
      <c r="FH30" s="2" t="s">
        <v>153</v>
      </c>
      <c r="FI30" s="2" t="s">
        <v>153</v>
      </c>
      <c r="FJ30" s="2" t="s">
        <v>153</v>
      </c>
      <c r="FK30" s="2" t="s">
        <v>153</v>
      </c>
      <c r="FL30" s="2" t="s">
        <v>153</v>
      </c>
      <c r="FM30" s="2" t="s">
        <v>153</v>
      </c>
      <c r="FN30" s="2" t="s">
        <v>153</v>
      </c>
      <c r="FO30" s="4"/>
      <c r="FP30" s="8"/>
      <c r="FQ30" s="4"/>
      <c r="FR30" s="8"/>
      <c r="FS30" s="7"/>
      <c r="FT30" s="7"/>
      <c r="FU30" s="2" t="s">
        <v>153</v>
      </c>
      <c r="FV30" s="2" t="s">
        <v>153</v>
      </c>
      <c r="FW30" s="2" t="s">
        <v>153</v>
      </c>
      <c r="FX30" s="2" t="s">
        <v>153</v>
      </c>
      <c r="FY30" s="2" t="s">
        <v>153</v>
      </c>
      <c r="FZ30" s="2" t="s">
        <v>153</v>
      </c>
      <c r="GA30" s="2" t="s">
        <v>153</v>
      </c>
      <c r="GB30" s="4"/>
      <c r="GC30" s="8"/>
      <c r="GD30" s="4"/>
      <c r="GE30" s="8"/>
      <c r="GF30" s="7"/>
      <c r="GG30" s="7"/>
      <c r="GH30" s="2" t="s">
        <v>153</v>
      </c>
      <c r="GI30" s="2" t="s">
        <v>153</v>
      </c>
      <c r="GJ30" s="2" t="s">
        <v>153</v>
      </c>
      <c r="GK30" s="2" t="s">
        <v>153</v>
      </c>
      <c r="GL30" s="2" t="s">
        <v>153</v>
      </c>
      <c r="GM30" s="2" t="s">
        <v>153</v>
      </c>
      <c r="GN30" s="2" t="s">
        <v>153</v>
      </c>
      <c r="GO30" s="4"/>
      <c r="GP30" s="8"/>
      <c r="GQ30" s="4"/>
      <c r="GR30" s="8"/>
      <c r="GS30" s="7"/>
      <c r="GT30" s="7"/>
      <c r="GU30" s="2" t="s">
        <v>153</v>
      </c>
      <c r="GV30" s="2" t="s">
        <v>153</v>
      </c>
      <c r="GW30" s="2" t="s">
        <v>153</v>
      </c>
      <c r="GX30" s="2" t="s">
        <v>153</v>
      </c>
      <c r="GY30" s="2" t="s">
        <v>153</v>
      </c>
      <c r="GZ30" s="2" t="s">
        <v>153</v>
      </c>
      <c r="HA30" s="2" t="s">
        <v>153</v>
      </c>
      <c r="HB30" s="4"/>
      <c r="HC30" s="8"/>
      <c r="HD30" s="4"/>
      <c r="HE30" s="8"/>
      <c r="HF30" s="7"/>
      <c r="HG30" s="7"/>
      <c r="HH30" s="2" t="s">
        <v>153</v>
      </c>
      <c r="HI30" s="2" t="s">
        <v>153</v>
      </c>
      <c r="HJ30" s="2" t="s">
        <v>153</v>
      </c>
      <c r="HK30" s="2" t="s">
        <v>153</v>
      </c>
      <c r="HL30" s="2" t="s">
        <v>153</v>
      </c>
      <c r="HM30" s="2" t="s">
        <v>153</v>
      </c>
      <c r="HN30" s="2" t="s">
        <v>153</v>
      </c>
      <c r="HO30" s="4"/>
      <c r="HP30" s="8"/>
      <c r="HQ30" s="4"/>
      <c r="HR30" s="8"/>
      <c r="HS30" s="7"/>
      <c r="HT30" s="7"/>
      <c r="HU30" s="2" t="s">
        <v>153</v>
      </c>
      <c r="HV30" s="2" t="s">
        <v>153</v>
      </c>
      <c r="HW30" s="2" t="s">
        <v>153</v>
      </c>
      <c r="HX30" s="2" t="s">
        <v>153</v>
      </c>
      <c r="HY30" s="2" t="s">
        <v>153</v>
      </c>
      <c r="HZ30" s="2" t="s">
        <v>153</v>
      </c>
      <c r="IA30" s="2" t="s">
        <v>153</v>
      </c>
      <c r="IB30" s="4"/>
      <c r="IC30" s="8"/>
      <c r="ID30" s="4"/>
      <c r="IE30" s="8"/>
      <c r="IF30" s="7"/>
      <c r="IG30" s="7"/>
      <c r="IH30" s="2" t="s">
        <v>153</v>
      </c>
      <c r="II30" s="2" t="s">
        <v>153</v>
      </c>
      <c r="IJ30" s="2" t="s">
        <v>153</v>
      </c>
      <c r="IK30" s="2" t="s">
        <v>153</v>
      </c>
      <c r="IL30" s="2" t="s">
        <v>153</v>
      </c>
      <c r="IM30" s="2" t="s">
        <v>153</v>
      </c>
      <c r="IN30" s="2" t="s">
        <v>153</v>
      </c>
      <c r="IO30" s="4"/>
      <c r="IP30" s="8"/>
      <c r="IQ30" s="4"/>
      <c r="IR30" s="8"/>
      <c r="IS30" s="7"/>
      <c r="IT30" s="7"/>
      <c r="IU30" s="2" t="s">
        <v>153</v>
      </c>
      <c r="IV30" s="2" t="s">
        <v>153</v>
      </c>
      <c r="IW30" s="2" t="s">
        <v>153</v>
      </c>
      <c r="IX30" s="2" t="s">
        <v>153</v>
      </c>
      <c r="IY30" s="2" t="s">
        <v>153</v>
      </c>
      <c r="IZ30" s="2" t="s">
        <v>153</v>
      </c>
      <c r="JA30" s="2" t="s">
        <v>153</v>
      </c>
      <c r="JB30" s="4"/>
      <c r="JC30" s="8"/>
      <c r="JD30" s="4"/>
      <c r="JE30" s="8"/>
      <c r="JF30" s="7"/>
      <c r="JG30" s="7"/>
      <c r="JH30" s="2" t="s">
        <v>153</v>
      </c>
      <c r="JI30" s="2" t="s">
        <v>153</v>
      </c>
      <c r="JJ30" s="2" t="s">
        <v>153</v>
      </c>
      <c r="JK30" s="2" t="s">
        <v>153</v>
      </c>
      <c r="JL30" s="2" t="s">
        <v>153</v>
      </c>
      <c r="JM30" s="2" t="s">
        <v>153</v>
      </c>
      <c r="JN30" s="2" t="s">
        <v>153</v>
      </c>
      <c r="JO30" s="4"/>
      <c r="JP30" s="8"/>
      <c r="JQ30" s="4"/>
      <c r="JR30" s="8"/>
      <c r="JS30" s="7"/>
      <c r="JT30" s="7"/>
      <c r="JU30" s="2" t="s">
        <v>153</v>
      </c>
      <c r="JV30" s="2" t="s">
        <v>153</v>
      </c>
      <c r="JW30" s="2" t="s">
        <v>153</v>
      </c>
      <c r="JX30" s="2" t="s">
        <v>153</v>
      </c>
      <c r="JY30" s="2" t="s">
        <v>153</v>
      </c>
      <c r="JZ30" s="2" t="s">
        <v>153</v>
      </c>
      <c r="KA30" s="2" t="s">
        <v>153</v>
      </c>
      <c r="KB30" s="4"/>
      <c r="KC30" s="8"/>
      <c r="KD30" s="4"/>
      <c r="KE30" s="8"/>
      <c r="KF30" s="7"/>
      <c r="KG30" s="7"/>
      <c r="KH30" s="2" t="s">
        <v>153</v>
      </c>
      <c r="KI30" s="2" t="s">
        <v>153</v>
      </c>
      <c r="KJ30" s="2" t="s">
        <v>153</v>
      </c>
      <c r="KK30" s="2" t="s">
        <v>153</v>
      </c>
      <c r="KL30" s="2" t="s">
        <v>153</v>
      </c>
      <c r="KM30" s="2" t="s">
        <v>153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162</v>
      </c>
      <c r="LV30" s="2" t="s">
        <v>169</v>
      </c>
      <c r="LW30" s="2" t="s">
        <v>153</v>
      </c>
      <c r="LX30" s="2" t="s">
        <v>153</v>
      </c>
      <c r="LY30" s="2" t="s">
        <v>164</v>
      </c>
      <c r="LZ30" s="2" t="s">
        <v>164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153</v>
      </c>
      <c r="MV30" s="2" t="s">
        <v>153</v>
      </c>
      <c r="MW30" s="2" t="s">
        <v>153</v>
      </c>
      <c r="MX30" s="2" t="s">
        <v>153</v>
      </c>
      <c r="MY30" s="2" t="s">
        <v>153</v>
      </c>
      <c r="MZ30" s="2" t="s">
        <v>153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153</v>
      </c>
      <c r="OI30" s="2" t="s">
        <v>153</v>
      </c>
      <c r="OJ30" s="2" t="s">
        <v>153</v>
      </c>
      <c r="OK30" s="2" t="s">
        <v>153</v>
      </c>
      <c r="OL30" s="2" t="s">
        <v>153</v>
      </c>
      <c r="OM30" s="2" t="s">
        <v>153</v>
      </c>
      <c r="ON30" s="2" t="s">
        <v>153</v>
      </c>
      <c r="OO30" s="4"/>
      <c r="OP30" s="8"/>
      <c r="OQ30" s="4"/>
      <c r="OR30" s="8"/>
      <c r="OS30" s="7"/>
      <c r="OT30" s="7"/>
      <c r="OU30" s="2" t="s">
        <v>153</v>
      </c>
      <c r="OV30" s="2" t="s">
        <v>153</v>
      </c>
      <c r="OW30" s="2" t="s">
        <v>153</v>
      </c>
      <c r="OX30" s="2" t="s">
        <v>153</v>
      </c>
      <c r="OY30" s="2" t="s">
        <v>153</v>
      </c>
      <c r="OZ30" s="2" t="s">
        <v>153</v>
      </c>
      <c r="PA30" s="2" t="s">
        <v>153</v>
      </c>
      <c r="PB30" s="4"/>
      <c r="PC30" s="8"/>
      <c r="PD30" s="4"/>
      <c r="PE30" s="8"/>
      <c r="PF30" s="7"/>
      <c r="PG30" s="7"/>
      <c r="PH30" s="2" t="s">
        <v>162</v>
      </c>
      <c r="PI30" s="2" t="s">
        <v>150</v>
      </c>
      <c r="PJ30" s="2" t="s">
        <v>444</v>
      </c>
      <c r="PK30" s="2" t="s">
        <v>461</v>
      </c>
      <c r="PL30" s="2" t="s">
        <v>164</v>
      </c>
      <c r="PM30" s="2" t="s">
        <v>164</v>
      </c>
      <c r="PN30" s="2" t="s">
        <v>153</v>
      </c>
      <c r="PO30" s="4"/>
      <c r="PP30" s="8"/>
      <c r="PQ30" s="4"/>
      <c r="PR30" s="8"/>
      <c r="PS30" s="7"/>
      <c r="PT30" s="7"/>
      <c r="PU30" s="2" t="s">
        <v>153</v>
      </c>
      <c r="PV30" s="2" t="s">
        <v>153</v>
      </c>
      <c r="PW30" s="2" t="s">
        <v>153</v>
      </c>
      <c r="PX30" s="2" t="s">
        <v>153</v>
      </c>
      <c r="PY30" s="2" t="s">
        <v>153</v>
      </c>
      <c r="PZ30" s="2" t="s">
        <v>153</v>
      </c>
      <c r="QA30" s="2" t="s">
        <v>153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462</v>
      </c>
      <c r="B31" s="2" t="s">
        <v>142</v>
      </c>
      <c r="C31" s="2" t="s">
        <v>143</v>
      </c>
      <c r="D31" s="2" t="s">
        <v>144</v>
      </c>
      <c r="E31" s="2" t="s">
        <v>463</v>
      </c>
      <c r="F31" s="2" t="s">
        <v>464</v>
      </c>
      <c r="G31" s="2" t="s">
        <v>464</v>
      </c>
      <c r="H31" s="2" t="s">
        <v>464</v>
      </c>
      <c r="I31" s="2" t="s">
        <v>465</v>
      </c>
      <c r="J31" s="2" t="s">
        <v>260</v>
      </c>
      <c r="K31" s="2" t="s">
        <v>389</v>
      </c>
      <c r="L31" s="3">
        <v>50.58</v>
      </c>
      <c r="M31" s="3">
        <v>53.11</v>
      </c>
      <c r="N31" s="3">
        <v>114.99</v>
      </c>
      <c r="O31" s="2" t="s">
        <v>150</v>
      </c>
      <c r="P31" s="2" t="s">
        <v>466</v>
      </c>
      <c r="Q31" s="2" t="s">
        <v>152</v>
      </c>
      <c r="R31" s="2" t="s">
        <v>153</v>
      </c>
      <c r="S31" s="2" t="s">
        <v>467</v>
      </c>
      <c r="T31" s="2" t="s">
        <v>468</v>
      </c>
      <c r="U31" s="2" t="s">
        <v>469</v>
      </c>
      <c r="V31" s="2" t="s">
        <v>156</v>
      </c>
      <c r="W31" s="2" t="s">
        <v>157</v>
      </c>
      <c r="X31" s="2" t="s">
        <v>470</v>
      </c>
      <c r="Y31" s="2" t="s">
        <v>471</v>
      </c>
      <c r="Z31" s="4">
        <v>217</v>
      </c>
      <c r="AA31" s="4">
        <f>=ROUNDDOWN(54.25,0)</f>
      </c>
      <c r="AB31" s="5">
        <v>4</v>
      </c>
      <c r="AC31" s="2" t="s">
        <v>153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</v>
      </c>
      <c r="AQ31" s="8">
        <v>103.32</v>
      </c>
      <c r="AR31" s="4">
        <v>1</v>
      </c>
      <c r="AS31" s="8">
        <v>53.75</v>
      </c>
      <c r="AT31" s="7">
        <v>1</v>
      </c>
      <c r="AU31" s="7">
        <v>0.9222</v>
      </c>
      <c r="AV31" s="4">
        <v>26</v>
      </c>
      <c r="AW31" s="8">
        <v>2090.84</v>
      </c>
      <c r="AX31" s="4">
        <v>34</v>
      </c>
      <c r="AY31" s="8">
        <v>2530.25</v>
      </c>
      <c r="AZ31" s="7">
        <v>-0.2353</v>
      </c>
      <c r="BA31" s="7">
        <v>-0.1737</v>
      </c>
      <c r="BB31" s="7">
        <v>0.0494</v>
      </c>
      <c r="BC31" s="4">
        <v>26</v>
      </c>
      <c r="BD31" s="8">
        <v>2090.84</v>
      </c>
      <c r="BE31" s="4">
        <v>34</v>
      </c>
      <c r="BF31" s="8">
        <v>2530.25</v>
      </c>
      <c r="BG31" s="7">
        <v>-0.2353</v>
      </c>
      <c r="BH31" s="7">
        <v>-0.1737</v>
      </c>
      <c r="BI31" s="7">
        <v>1</v>
      </c>
      <c r="BJ31" s="4">
        <v>2</v>
      </c>
      <c r="BK31" s="8">
        <v>103.32</v>
      </c>
      <c r="BL31" s="2" t="s">
        <v>472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162</v>
      </c>
      <c r="BV31" s="2" t="s">
        <v>150</v>
      </c>
      <c r="BW31" s="2" t="s">
        <v>153</v>
      </c>
      <c r="BX31" s="2" t="s">
        <v>473</v>
      </c>
      <c r="BY31" s="2" t="s">
        <v>164</v>
      </c>
      <c r="BZ31" s="2" t="s">
        <v>164</v>
      </c>
      <c r="CA31" s="2" t="s">
        <v>153</v>
      </c>
      <c r="CB31" s="4"/>
      <c r="CC31" s="8"/>
      <c r="CD31" s="4"/>
      <c r="CE31" s="8"/>
      <c r="CF31" s="7"/>
      <c r="CG31" s="7"/>
      <c r="CH31" s="2" t="s">
        <v>162</v>
      </c>
      <c r="CI31" s="2" t="s">
        <v>150</v>
      </c>
      <c r="CJ31" s="2" t="s">
        <v>474</v>
      </c>
      <c r="CK31" s="2" t="s">
        <v>351</v>
      </c>
      <c r="CL31" s="2" t="s">
        <v>164</v>
      </c>
      <c r="CM31" s="2" t="s">
        <v>164</v>
      </c>
      <c r="CN31" s="2" t="s">
        <v>153</v>
      </c>
      <c r="CO31" s="4">
        <v>1</v>
      </c>
      <c r="CP31" s="8">
        <v>47.65</v>
      </c>
      <c r="CQ31" s="4"/>
      <c r="CR31" s="8"/>
      <c r="CS31" s="7"/>
      <c r="CT31" s="7"/>
      <c r="CU31" s="2" t="s">
        <v>162</v>
      </c>
      <c r="CV31" s="2" t="s">
        <v>150</v>
      </c>
      <c r="CW31" s="2" t="s">
        <v>474</v>
      </c>
      <c r="CX31" s="2" t="s">
        <v>475</v>
      </c>
      <c r="CY31" s="2" t="s">
        <v>164</v>
      </c>
      <c r="CZ31" s="2" t="s">
        <v>164</v>
      </c>
      <c r="DA31" s="2" t="s">
        <v>153</v>
      </c>
      <c r="DB31" s="4"/>
      <c r="DC31" s="8"/>
      <c r="DD31" s="4">
        <v>1</v>
      </c>
      <c r="DE31" s="8">
        <v>53.75</v>
      </c>
      <c r="DF31" s="7">
        <v>-1</v>
      </c>
      <c r="DG31" s="7">
        <v>-1</v>
      </c>
      <c r="DH31" s="2" t="s">
        <v>162</v>
      </c>
      <c r="DI31" s="2" t="s">
        <v>150</v>
      </c>
      <c r="DJ31" s="2" t="s">
        <v>476</v>
      </c>
      <c r="DK31" s="2" t="s">
        <v>477</v>
      </c>
      <c r="DL31" s="2" t="s">
        <v>164</v>
      </c>
      <c r="DM31" s="2" t="s">
        <v>164</v>
      </c>
      <c r="DN31" s="2" t="s">
        <v>153</v>
      </c>
      <c r="DO31" s="4"/>
      <c r="DP31" s="8"/>
      <c r="DQ31" s="4"/>
      <c r="DR31" s="8"/>
      <c r="DS31" s="7"/>
      <c r="DT31" s="7"/>
      <c r="DU31" s="2" t="s">
        <v>162</v>
      </c>
      <c r="DV31" s="2" t="s">
        <v>150</v>
      </c>
      <c r="DW31" s="2" t="s">
        <v>478</v>
      </c>
      <c r="DX31" s="2" t="s">
        <v>479</v>
      </c>
      <c r="DY31" s="2" t="s">
        <v>164</v>
      </c>
      <c r="DZ31" s="2" t="s">
        <v>164</v>
      </c>
      <c r="EA31" s="2" t="s">
        <v>153</v>
      </c>
      <c r="EB31" s="4"/>
      <c r="EC31" s="8"/>
      <c r="ED31" s="4"/>
      <c r="EE31" s="8"/>
      <c r="EF31" s="7"/>
      <c r="EG31" s="7"/>
      <c r="EH31" s="2" t="s">
        <v>162</v>
      </c>
      <c r="EI31" s="2" t="s">
        <v>150</v>
      </c>
      <c r="EJ31" s="2" t="s">
        <v>480</v>
      </c>
      <c r="EK31" s="2" t="s">
        <v>481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162</v>
      </c>
      <c r="EV31" s="2" t="s">
        <v>150</v>
      </c>
      <c r="EW31" s="2" t="s">
        <v>482</v>
      </c>
      <c r="EX31" s="2" t="s">
        <v>483</v>
      </c>
      <c r="EY31" s="2" t="s">
        <v>164</v>
      </c>
      <c r="EZ31" s="2" t="s">
        <v>164</v>
      </c>
      <c r="FA31" s="2" t="s">
        <v>153</v>
      </c>
      <c r="FB31" s="4"/>
      <c r="FC31" s="8"/>
      <c r="FD31" s="4"/>
      <c r="FE31" s="8"/>
      <c r="FF31" s="7"/>
      <c r="FG31" s="7"/>
      <c r="FH31" s="2" t="s">
        <v>162</v>
      </c>
      <c r="FI31" s="2" t="s">
        <v>150</v>
      </c>
      <c r="FJ31" s="2" t="s">
        <v>484</v>
      </c>
      <c r="FK31" s="2" t="s">
        <v>485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162</v>
      </c>
      <c r="FV31" s="2" t="s">
        <v>150</v>
      </c>
      <c r="FW31" s="2" t="s">
        <v>486</v>
      </c>
      <c r="FX31" s="2" t="s">
        <v>487</v>
      </c>
      <c r="FY31" s="2" t="s">
        <v>164</v>
      </c>
      <c r="FZ31" s="2" t="s">
        <v>164</v>
      </c>
      <c r="GA31" s="2" t="s">
        <v>153</v>
      </c>
      <c r="GB31" s="4">
        <v>1</v>
      </c>
      <c r="GC31" s="8">
        <v>55.67</v>
      </c>
      <c r="GD31" s="4"/>
      <c r="GE31" s="8"/>
      <c r="GF31" s="7"/>
      <c r="GG31" s="7"/>
      <c r="GH31" s="2" t="s">
        <v>162</v>
      </c>
      <c r="GI31" s="2" t="s">
        <v>150</v>
      </c>
      <c r="GJ31" s="2" t="s">
        <v>488</v>
      </c>
      <c r="GK31" s="2" t="s">
        <v>489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188</v>
      </c>
      <c r="GV31" s="2" t="s">
        <v>150</v>
      </c>
      <c r="GW31" s="2" t="s">
        <v>153</v>
      </c>
      <c r="GX31" s="2" t="s">
        <v>153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187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187</v>
      </c>
      <c r="HV31" s="2" t="s">
        <v>150</v>
      </c>
      <c r="HW31" s="2" t="s">
        <v>153</v>
      </c>
      <c r="HX31" s="2" t="s">
        <v>153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187</v>
      </c>
      <c r="II31" s="2" t="s">
        <v>150</v>
      </c>
      <c r="IJ31" s="2" t="s">
        <v>153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188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187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187</v>
      </c>
      <c r="JV31" s="2" t="s">
        <v>169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188</v>
      </c>
      <c r="KI31" s="2" t="s">
        <v>150</v>
      </c>
      <c r="KJ31" s="2" t="s">
        <v>153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162</v>
      </c>
      <c r="LV31" s="2" t="s">
        <v>150</v>
      </c>
      <c r="LW31" s="2" t="s">
        <v>471</v>
      </c>
      <c r="LX31" s="2" t="s">
        <v>153</v>
      </c>
      <c r="LY31" s="2" t="s">
        <v>164</v>
      </c>
      <c r="LZ31" s="2" t="s">
        <v>164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354</v>
      </c>
      <c r="MV31" s="2" t="s">
        <v>150</v>
      </c>
      <c r="MW31" s="2" t="s">
        <v>153</v>
      </c>
      <c r="MX31" s="2" t="s">
        <v>153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187</v>
      </c>
      <c r="NI31" s="2" t="s">
        <v>150</v>
      </c>
      <c r="NJ31" s="2" t="s">
        <v>153</v>
      </c>
      <c r="NK31" s="2" t="s">
        <v>153</v>
      </c>
      <c r="NL31" s="2" t="s">
        <v>164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195</v>
      </c>
      <c r="NV31" s="2" t="s">
        <v>150</v>
      </c>
      <c r="NW31" s="2" t="s">
        <v>153</v>
      </c>
      <c r="NX31" s="2" t="s">
        <v>153</v>
      </c>
      <c r="NY31" s="2" t="s">
        <v>164</v>
      </c>
      <c r="NZ31" s="2" t="s">
        <v>164</v>
      </c>
      <c r="OA31" s="2" t="s">
        <v>153</v>
      </c>
      <c r="OB31" s="4"/>
      <c r="OC31" s="8"/>
      <c r="OD31" s="4"/>
      <c r="OE31" s="8"/>
      <c r="OF31" s="7"/>
      <c r="OG31" s="7"/>
      <c r="OH31" s="2" t="s">
        <v>187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188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153</v>
      </c>
      <c r="PB31" s="4"/>
      <c r="PC31" s="8"/>
      <c r="PD31" s="4"/>
      <c r="PE31" s="8"/>
      <c r="PF31" s="7"/>
      <c r="PG31" s="7"/>
      <c r="PH31" s="2" t="s">
        <v>187</v>
      </c>
      <c r="PI31" s="2" t="s">
        <v>169</v>
      </c>
      <c r="PJ31" s="2" t="s">
        <v>153</v>
      </c>
      <c r="PK31" s="2" t="s">
        <v>153</v>
      </c>
      <c r="PL31" s="2" t="s">
        <v>164</v>
      </c>
      <c r="PM31" s="2" t="s">
        <v>164</v>
      </c>
      <c r="PN31" s="2" t="s">
        <v>153</v>
      </c>
      <c r="PO31" s="4"/>
      <c r="PP31" s="8"/>
      <c r="PQ31" s="4"/>
      <c r="PR31" s="8"/>
      <c r="PS31" s="7"/>
      <c r="PT31" s="7"/>
      <c r="PU31" s="2" t="s">
        <v>188</v>
      </c>
      <c r="PV31" s="2" t="s">
        <v>150</v>
      </c>
      <c r="PW31" s="2" t="s">
        <v>153</v>
      </c>
      <c r="PX31" s="2" t="s">
        <v>153</v>
      </c>
      <c r="PY31" s="2" t="s">
        <v>164</v>
      </c>
      <c r="PZ31" s="2" t="s">
        <v>164</v>
      </c>
      <c r="QA31" s="2" t="s">
        <v>153</v>
      </c>
      <c r="QB31" s="4">
        <v>217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490</v>
      </c>
      <c r="B32" s="2" t="s">
        <v>142</v>
      </c>
      <c r="C32" s="2" t="s">
        <v>143</v>
      </c>
      <c r="D32" s="2" t="s">
        <v>144</v>
      </c>
      <c r="E32" s="2" t="s">
        <v>463</v>
      </c>
      <c r="F32" s="2" t="s">
        <v>464</v>
      </c>
      <c r="G32" s="2" t="s">
        <v>464</v>
      </c>
      <c r="H32" s="2" t="s">
        <v>464</v>
      </c>
      <c r="I32" s="2" t="s">
        <v>465</v>
      </c>
      <c r="J32" s="2" t="s">
        <v>388</v>
      </c>
      <c r="K32" s="2" t="s">
        <v>389</v>
      </c>
      <c r="L32" s="3">
        <v>65.54</v>
      </c>
      <c r="M32" s="3">
        <v>68.82</v>
      </c>
      <c r="N32" s="3">
        <v>139.99</v>
      </c>
      <c r="O32" s="2" t="s">
        <v>150</v>
      </c>
      <c r="P32" s="2" t="s">
        <v>466</v>
      </c>
      <c r="Q32" s="2" t="s">
        <v>152</v>
      </c>
      <c r="R32" s="2" t="s">
        <v>153</v>
      </c>
      <c r="S32" s="2" t="s">
        <v>467</v>
      </c>
      <c r="T32" s="2" t="s">
        <v>468</v>
      </c>
      <c r="U32" s="2" t="s">
        <v>392</v>
      </c>
      <c r="V32" s="2" t="s">
        <v>156</v>
      </c>
      <c r="W32" s="2" t="s">
        <v>157</v>
      </c>
      <c r="X32" s="2" t="s">
        <v>470</v>
      </c>
      <c r="Y32" s="2" t="s">
        <v>480</v>
      </c>
      <c r="Z32" s="4">
        <v>136</v>
      </c>
      <c r="AA32" s="4">
        <f>=ROUNDDOWN(12.3636363636364,0)</f>
      </c>
      <c r="AB32" s="5">
        <v>11</v>
      </c>
      <c r="AC32" s="2" t="s">
        <v>153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17</v>
      </c>
      <c r="AQ32" s="8">
        <v>1327.46</v>
      </c>
      <c r="AR32" s="4">
        <v>9</v>
      </c>
      <c r="AS32" s="8">
        <v>612.72</v>
      </c>
      <c r="AT32" s="7">
        <v>0.8889</v>
      </c>
      <c r="AU32" s="7">
        <v>1.1665</v>
      </c>
      <c r="AV32" s="4" t="s">
        <v>153</v>
      </c>
      <c r="AW32" s="8" t="s">
        <v>153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0.6349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 t="s">
        <v>153</v>
      </c>
      <c r="BJ32" s="4">
        <v>17</v>
      </c>
      <c r="BK32" s="8">
        <v>1327.46</v>
      </c>
      <c r="BL32" s="2" t="s">
        <v>491</v>
      </c>
      <c r="BM32" s="7">
        <v>1</v>
      </c>
      <c r="BN32" s="7">
        <v>1</v>
      </c>
      <c r="BO32" s="4"/>
      <c r="BP32" s="8"/>
      <c r="BQ32" s="4">
        <v>4</v>
      </c>
      <c r="BR32" s="8">
        <v>273.32</v>
      </c>
      <c r="BS32" s="7">
        <v>-1</v>
      </c>
      <c r="BT32" s="7">
        <v>-1</v>
      </c>
      <c r="BU32" s="2" t="s">
        <v>162</v>
      </c>
      <c r="BV32" s="2" t="s">
        <v>150</v>
      </c>
      <c r="BW32" s="2" t="s">
        <v>153</v>
      </c>
      <c r="BX32" s="2" t="s">
        <v>492</v>
      </c>
      <c r="BY32" s="2" t="s">
        <v>164</v>
      </c>
      <c r="BZ32" s="2" t="s">
        <v>164</v>
      </c>
      <c r="CA32" s="2" t="s">
        <v>153</v>
      </c>
      <c r="CB32" s="4">
        <v>4</v>
      </c>
      <c r="CC32" s="8">
        <v>300.6</v>
      </c>
      <c r="CD32" s="4">
        <v>1</v>
      </c>
      <c r="CE32" s="8">
        <v>67.38</v>
      </c>
      <c r="CF32" s="7">
        <v>3</v>
      </c>
      <c r="CG32" s="7">
        <v>3.4613</v>
      </c>
      <c r="CH32" s="2" t="s">
        <v>162</v>
      </c>
      <c r="CI32" s="2" t="s">
        <v>150</v>
      </c>
      <c r="CJ32" s="2" t="s">
        <v>474</v>
      </c>
      <c r="CK32" s="2" t="s">
        <v>493</v>
      </c>
      <c r="CL32" s="2" t="s">
        <v>164</v>
      </c>
      <c r="CM32" s="2" t="s">
        <v>164</v>
      </c>
      <c r="CN32" s="2" t="s">
        <v>153</v>
      </c>
      <c r="CO32" s="4"/>
      <c r="CP32" s="8"/>
      <c r="CQ32" s="4"/>
      <c r="CR32" s="8"/>
      <c r="CS32" s="7"/>
      <c r="CT32" s="7"/>
      <c r="CU32" s="2" t="s">
        <v>162</v>
      </c>
      <c r="CV32" s="2" t="s">
        <v>150</v>
      </c>
      <c r="CW32" s="2" t="s">
        <v>474</v>
      </c>
      <c r="CX32" s="2" t="s">
        <v>494</v>
      </c>
      <c r="CY32" s="2" t="s">
        <v>164</v>
      </c>
      <c r="CZ32" s="2" t="s">
        <v>164</v>
      </c>
      <c r="DA32" s="2" t="s">
        <v>153</v>
      </c>
      <c r="DB32" s="4">
        <v>1</v>
      </c>
      <c r="DC32" s="8">
        <v>77.74</v>
      </c>
      <c r="DD32" s="4">
        <v>1</v>
      </c>
      <c r="DE32" s="8">
        <v>69.88</v>
      </c>
      <c r="DF32" s="7"/>
      <c r="DG32" s="7">
        <v>0.1125</v>
      </c>
      <c r="DH32" s="2" t="s">
        <v>162</v>
      </c>
      <c r="DI32" s="2" t="s">
        <v>150</v>
      </c>
      <c r="DJ32" s="2" t="s">
        <v>476</v>
      </c>
      <c r="DK32" s="2" t="s">
        <v>495</v>
      </c>
      <c r="DL32" s="2" t="s">
        <v>164</v>
      </c>
      <c r="DM32" s="2" t="s">
        <v>164</v>
      </c>
      <c r="DN32" s="2" t="s">
        <v>153</v>
      </c>
      <c r="DO32" s="4">
        <v>3</v>
      </c>
      <c r="DP32" s="8">
        <v>226.05</v>
      </c>
      <c r="DQ32" s="4">
        <v>3</v>
      </c>
      <c r="DR32" s="8">
        <v>202.14</v>
      </c>
      <c r="DS32" s="7"/>
      <c r="DT32" s="7">
        <v>0.1183</v>
      </c>
      <c r="DU32" s="2" t="s">
        <v>162</v>
      </c>
      <c r="DV32" s="2" t="s">
        <v>150</v>
      </c>
      <c r="DW32" s="2" t="s">
        <v>478</v>
      </c>
      <c r="DX32" s="2" t="s">
        <v>496</v>
      </c>
      <c r="DY32" s="2" t="s">
        <v>164</v>
      </c>
      <c r="DZ32" s="2" t="s">
        <v>164</v>
      </c>
      <c r="EA32" s="2" t="s">
        <v>153</v>
      </c>
      <c r="EB32" s="4">
        <v>7</v>
      </c>
      <c r="EC32" s="8">
        <v>578.83</v>
      </c>
      <c r="ED32" s="4"/>
      <c r="EE32" s="8"/>
      <c r="EF32" s="7"/>
      <c r="EG32" s="7"/>
      <c r="EH32" s="2" t="s">
        <v>162</v>
      </c>
      <c r="EI32" s="2" t="s">
        <v>150</v>
      </c>
      <c r="EJ32" s="2" t="s">
        <v>497</v>
      </c>
      <c r="EK32" s="2" t="s">
        <v>498</v>
      </c>
      <c r="EL32" s="2" t="s">
        <v>164</v>
      </c>
      <c r="EM32" s="2" t="s">
        <v>164</v>
      </c>
      <c r="EN32" s="2" t="s">
        <v>153</v>
      </c>
      <c r="EO32" s="4"/>
      <c r="EP32" s="8"/>
      <c r="EQ32" s="4"/>
      <c r="ER32" s="8"/>
      <c r="ES32" s="7"/>
      <c r="ET32" s="7"/>
      <c r="EU32" s="2" t="s">
        <v>162</v>
      </c>
      <c r="EV32" s="2" t="s">
        <v>150</v>
      </c>
      <c r="EW32" s="2" t="s">
        <v>482</v>
      </c>
      <c r="EX32" s="2" t="s">
        <v>499</v>
      </c>
      <c r="EY32" s="2" t="s">
        <v>164</v>
      </c>
      <c r="EZ32" s="2" t="s">
        <v>164</v>
      </c>
      <c r="FA32" s="2" t="s">
        <v>153</v>
      </c>
      <c r="FB32" s="4"/>
      <c r="FC32" s="8"/>
      <c r="FD32" s="4"/>
      <c r="FE32" s="8"/>
      <c r="FF32" s="7"/>
      <c r="FG32" s="7"/>
      <c r="FH32" s="2" t="s">
        <v>162</v>
      </c>
      <c r="FI32" s="2" t="s">
        <v>301</v>
      </c>
      <c r="FJ32" s="2" t="s">
        <v>484</v>
      </c>
      <c r="FK32" s="2" t="s">
        <v>500</v>
      </c>
      <c r="FL32" s="2" t="s">
        <v>164</v>
      </c>
      <c r="FM32" s="2" t="s">
        <v>164</v>
      </c>
      <c r="FN32" s="2" t="s">
        <v>153</v>
      </c>
      <c r="FO32" s="4"/>
      <c r="FP32" s="8"/>
      <c r="FQ32" s="4"/>
      <c r="FR32" s="8"/>
      <c r="FS32" s="7"/>
      <c r="FT32" s="7"/>
      <c r="FU32" s="2" t="s">
        <v>162</v>
      </c>
      <c r="FV32" s="2" t="s">
        <v>150</v>
      </c>
      <c r="FW32" s="2" t="s">
        <v>486</v>
      </c>
      <c r="FX32" s="2" t="s">
        <v>501</v>
      </c>
      <c r="FY32" s="2" t="s">
        <v>164</v>
      </c>
      <c r="FZ32" s="2" t="s">
        <v>164</v>
      </c>
      <c r="GA32" s="2" t="s">
        <v>153</v>
      </c>
      <c r="GB32" s="4">
        <v>2</v>
      </c>
      <c r="GC32" s="8">
        <v>144.24</v>
      </c>
      <c r="GD32" s="4"/>
      <c r="GE32" s="8"/>
      <c r="GF32" s="7"/>
      <c r="GG32" s="7"/>
      <c r="GH32" s="2" t="s">
        <v>162</v>
      </c>
      <c r="GI32" s="2" t="s">
        <v>150</v>
      </c>
      <c r="GJ32" s="2" t="s">
        <v>488</v>
      </c>
      <c r="GK32" s="2" t="s">
        <v>502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188</v>
      </c>
      <c r="GV32" s="2" t="s">
        <v>150</v>
      </c>
      <c r="GW32" s="2" t="s">
        <v>153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187</v>
      </c>
      <c r="HI32" s="2" t="s">
        <v>150</v>
      </c>
      <c r="HJ32" s="2" t="s">
        <v>153</v>
      </c>
      <c r="HK32" s="2" t="s">
        <v>153</v>
      </c>
      <c r="HL32" s="2" t="s">
        <v>164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187</v>
      </c>
      <c r="HV32" s="2" t="s">
        <v>150</v>
      </c>
      <c r="HW32" s="2" t="s">
        <v>153</v>
      </c>
      <c r="HX32" s="2" t="s">
        <v>153</v>
      </c>
      <c r="HY32" s="2" t="s">
        <v>164</v>
      </c>
      <c r="HZ32" s="2" t="s">
        <v>164</v>
      </c>
      <c r="IA32" s="2" t="s">
        <v>153</v>
      </c>
      <c r="IB32" s="4"/>
      <c r="IC32" s="8"/>
      <c r="ID32" s="4"/>
      <c r="IE32" s="8"/>
      <c r="IF32" s="7"/>
      <c r="IG32" s="7"/>
      <c r="IH32" s="2" t="s">
        <v>187</v>
      </c>
      <c r="II32" s="2" t="s">
        <v>150</v>
      </c>
      <c r="IJ32" s="2" t="s">
        <v>153</v>
      </c>
      <c r="IK32" s="2" t="s">
        <v>153</v>
      </c>
      <c r="IL32" s="2" t="s">
        <v>164</v>
      </c>
      <c r="IM32" s="2" t="s">
        <v>164</v>
      </c>
      <c r="IN32" s="2" t="s">
        <v>153</v>
      </c>
      <c r="IO32" s="4"/>
      <c r="IP32" s="8"/>
      <c r="IQ32" s="4"/>
      <c r="IR32" s="8"/>
      <c r="IS32" s="7"/>
      <c r="IT32" s="7"/>
      <c r="IU32" s="2" t="s">
        <v>188</v>
      </c>
      <c r="IV32" s="2" t="s">
        <v>150</v>
      </c>
      <c r="IW32" s="2" t="s">
        <v>153</v>
      </c>
      <c r="IX32" s="2" t="s">
        <v>153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187</v>
      </c>
      <c r="JI32" s="2" t="s">
        <v>150</v>
      </c>
      <c r="JJ32" s="2" t="s">
        <v>153</v>
      </c>
      <c r="JK32" s="2" t="s">
        <v>153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187</v>
      </c>
      <c r="JV32" s="2" t="s">
        <v>169</v>
      </c>
      <c r="JW32" s="2" t="s">
        <v>153</v>
      </c>
      <c r="JX32" s="2" t="s">
        <v>153</v>
      </c>
      <c r="JY32" s="2" t="s">
        <v>164</v>
      </c>
      <c r="JZ32" s="2" t="s">
        <v>164</v>
      </c>
      <c r="KA32" s="2" t="s">
        <v>153</v>
      </c>
      <c r="KB32" s="4"/>
      <c r="KC32" s="8"/>
      <c r="KD32" s="4"/>
      <c r="KE32" s="8"/>
      <c r="KF32" s="7"/>
      <c r="KG32" s="7"/>
      <c r="KH32" s="2" t="s">
        <v>188</v>
      </c>
      <c r="KI32" s="2" t="s">
        <v>150</v>
      </c>
      <c r="KJ32" s="2" t="s">
        <v>153</v>
      </c>
      <c r="KK32" s="2" t="s">
        <v>153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162</v>
      </c>
      <c r="LV32" s="2" t="s">
        <v>150</v>
      </c>
      <c r="LW32" s="2" t="s">
        <v>497</v>
      </c>
      <c r="LX32" s="2" t="s">
        <v>153</v>
      </c>
      <c r="LY32" s="2" t="s">
        <v>164</v>
      </c>
      <c r="LZ32" s="2" t="s">
        <v>164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354</v>
      </c>
      <c r="MV32" s="2" t="s">
        <v>150</v>
      </c>
      <c r="MW32" s="2" t="s">
        <v>153</v>
      </c>
      <c r="MX32" s="2" t="s">
        <v>153</v>
      </c>
      <c r="MY32" s="2" t="s">
        <v>164</v>
      </c>
      <c r="MZ32" s="2" t="s">
        <v>164</v>
      </c>
      <c r="NA32" s="2" t="s">
        <v>153</v>
      </c>
      <c r="NB32" s="4"/>
      <c r="NC32" s="8"/>
      <c r="ND32" s="4"/>
      <c r="NE32" s="8"/>
      <c r="NF32" s="7"/>
      <c r="NG32" s="7"/>
      <c r="NH32" s="2" t="s">
        <v>187</v>
      </c>
      <c r="NI32" s="2" t="s">
        <v>150</v>
      </c>
      <c r="NJ32" s="2" t="s">
        <v>153</v>
      </c>
      <c r="NK32" s="2" t="s">
        <v>153</v>
      </c>
      <c r="NL32" s="2" t="s">
        <v>164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195</v>
      </c>
      <c r="NV32" s="2" t="s">
        <v>150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187</v>
      </c>
      <c r="OI32" s="2" t="s">
        <v>150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188</v>
      </c>
      <c r="OV32" s="2" t="s">
        <v>150</v>
      </c>
      <c r="OW32" s="2" t="s">
        <v>153</v>
      </c>
      <c r="OX32" s="2" t="s">
        <v>153</v>
      </c>
      <c r="OY32" s="2" t="s">
        <v>164</v>
      </c>
      <c r="OZ32" s="2" t="s">
        <v>164</v>
      </c>
      <c r="PA32" s="2" t="s">
        <v>153</v>
      </c>
      <c r="PB32" s="4"/>
      <c r="PC32" s="8"/>
      <c r="PD32" s="4"/>
      <c r="PE32" s="8"/>
      <c r="PF32" s="7"/>
      <c r="PG32" s="7"/>
      <c r="PH32" s="2" t="s">
        <v>187</v>
      </c>
      <c r="PI32" s="2" t="s">
        <v>169</v>
      </c>
      <c r="PJ32" s="2" t="s">
        <v>153</v>
      </c>
      <c r="PK32" s="2" t="s">
        <v>153</v>
      </c>
      <c r="PL32" s="2" t="s">
        <v>164</v>
      </c>
      <c r="PM32" s="2" t="s">
        <v>164</v>
      </c>
      <c r="PN32" s="2" t="s">
        <v>153</v>
      </c>
      <c r="PO32" s="4"/>
      <c r="PP32" s="8"/>
      <c r="PQ32" s="4"/>
      <c r="PR32" s="8"/>
      <c r="PS32" s="7"/>
      <c r="PT32" s="7"/>
      <c r="PU32" s="2" t="s">
        <v>188</v>
      </c>
      <c r="PV32" s="2" t="s">
        <v>150</v>
      </c>
      <c r="PW32" s="2" t="s">
        <v>153</v>
      </c>
      <c r="PX32" s="2" t="s">
        <v>153</v>
      </c>
      <c r="PY32" s="2" t="s">
        <v>164</v>
      </c>
      <c r="PZ32" s="2" t="s">
        <v>164</v>
      </c>
      <c r="QA32" s="2" t="s">
        <v>153</v>
      </c>
      <c r="QB32" s="4">
        <v>136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503</v>
      </c>
      <c r="B33" s="2" t="s">
        <v>142</v>
      </c>
      <c r="C33" s="2" t="s">
        <v>143</v>
      </c>
      <c r="D33" s="2" t="s">
        <v>144</v>
      </c>
      <c r="E33" s="2" t="s">
        <v>463</v>
      </c>
      <c r="F33" s="2" t="s">
        <v>464</v>
      </c>
      <c r="G33" s="2" t="s">
        <v>464</v>
      </c>
      <c r="H33" s="2" t="s">
        <v>464</v>
      </c>
      <c r="I33" s="2" t="s">
        <v>465</v>
      </c>
      <c r="J33" s="2" t="s">
        <v>312</v>
      </c>
      <c r="K33" s="2" t="s">
        <v>389</v>
      </c>
      <c r="L33" s="3">
        <v>75.49</v>
      </c>
      <c r="M33" s="3">
        <v>79.26</v>
      </c>
      <c r="N33" s="3">
        <v>169.99</v>
      </c>
      <c r="O33" s="2" t="s">
        <v>150</v>
      </c>
      <c r="P33" s="2" t="s">
        <v>466</v>
      </c>
      <c r="Q33" s="2" t="s">
        <v>152</v>
      </c>
      <c r="R33" s="2" t="s">
        <v>153</v>
      </c>
      <c r="S33" s="2" t="s">
        <v>467</v>
      </c>
      <c r="T33" s="2" t="s">
        <v>468</v>
      </c>
      <c r="U33" s="2" t="s">
        <v>392</v>
      </c>
      <c r="V33" s="2" t="s">
        <v>156</v>
      </c>
      <c r="W33" s="2" t="s">
        <v>157</v>
      </c>
      <c r="X33" s="2" t="s">
        <v>470</v>
      </c>
      <c r="Y33" s="2" t="s">
        <v>471</v>
      </c>
      <c r="Z33" s="4">
        <v>1</v>
      </c>
      <c r="AA33" s="4">
        <f>=ROUNDDOWN(0.111111111111111,0)</f>
      </c>
      <c r="AB33" s="5">
        <v>9</v>
      </c>
      <c r="AC33" s="2" t="s">
        <v>153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7</v>
      </c>
      <c r="AQ33" s="8">
        <v>660.06</v>
      </c>
      <c r="AR33" s="4">
        <v>24</v>
      </c>
      <c r="AS33" s="8">
        <v>1863.78</v>
      </c>
      <c r="AT33" s="7">
        <v>-0.7083</v>
      </c>
      <c r="AU33" s="7">
        <v>-0.6458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0.3157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7</v>
      </c>
      <c r="BK33" s="8">
        <v>660.06</v>
      </c>
      <c r="BL33" s="2" t="s">
        <v>504</v>
      </c>
      <c r="BM33" s="7">
        <v>1</v>
      </c>
      <c r="BN33" s="7">
        <v>1</v>
      </c>
      <c r="BO33" s="4">
        <v>1</v>
      </c>
      <c r="BP33" s="8">
        <v>88.32</v>
      </c>
      <c r="BQ33" s="4">
        <v>3</v>
      </c>
      <c r="BR33" s="8">
        <v>236.58</v>
      </c>
      <c r="BS33" s="7">
        <v>-0.6667</v>
      </c>
      <c r="BT33" s="7">
        <v>-0.6267</v>
      </c>
      <c r="BU33" s="2" t="s">
        <v>162</v>
      </c>
      <c r="BV33" s="2" t="s">
        <v>150</v>
      </c>
      <c r="BW33" s="2" t="s">
        <v>153</v>
      </c>
      <c r="BX33" s="2" t="s">
        <v>505</v>
      </c>
      <c r="BY33" s="2" t="s">
        <v>164</v>
      </c>
      <c r="BZ33" s="2" t="s">
        <v>164</v>
      </c>
      <c r="CA33" s="2" t="s">
        <v>153</v>
      </c>
      <c r="CB33" s="4"/>
      <c r="CC33" s="8"/>
      <c r="CD33" s="4">
        <v>4</v>
      </c>
      <c r="CE33" s="8">
        <v>311.04</v>
      </c>
      <c r="CF33" s="7">
        <v>-1</v>
      </c>
      <c r="CG33" s="7">
        <v>-1</v>
      </c>
      <c r="CH33" s="2" t="s">
        <v>162</v>
      </c>
      <c r="CI33" s="2" t="s">
        <v>150</v>
      </c>
      <c r="CJ33" s="2" t="s">
        <v>474</v>
      </c>
      <c r="CK33" s="2" t="s">
        <v>493</v>
      </c>
      <c r="CL33" s="2" t="s">
        <v>164</v>
      </c>
      <c r="CM33" s="2" t="s">
        <v>164</v>
      </c>
      <c r="CN33" s="2" t="s">
        <v>153</v>
      </c>
      <c r="CO33" s="4"/>
      <c r="CP33" s="8"/>
      <c r="CQ33" s="4">
        <v>1</v>
      </c>
      <c r="CR33" s="8">
        <v>64.8</v>
      </c>
      <c r="CS33" s="7">
        <v>-1</v>
      </c>
      <c r="CT33" s="7">
        <v>-1</v>
      </c>
      <c r="CU33" s="2" t="s">
        <v>162</v>
      </c>
      <c r="CV33" s="2" t="s">
        <v>150</v>
      </c>
      <c r="CW33" s="2" t="s">
        <v>474</v>
      </c>
      <c r="CX33" s="2" t="s">
        <v>506</v>
      </c>
      <c r="CY33" s="2" t="s">
        <v>164</v>
      </c>
      <c r="CZ33" s="2" t="s">
        <v>164</v>
      </c>
      <c r="DA33" s="2" t="s">
        <v>153</v>
      </c>
      <c r="DB33" s="4"/>
      <c r="DC33" s="8"/>
      <c r="DD33" s="4">
        <v>4</v>
      </c>
      <c r="DE33" s="8">
        <v>322.56</v>
      </c>
      <c r="DF33" s="7">
        <v>-1</v>
      </c>
      <c r="DG33" s="7">
        <v>-1</v>
      </c>
      <c r="DH33" s="2" t="s">
        <v>162</v>
      </c>
      <c r="DI33" s="2" t="s">
        <v>150</v>
      </c>
      <c r="DJ33" s="2" t="s">
        <v>476</v>
      </c>
      <c r="DK33" s="2" t="s">
        <v>492</v>
      </c>
      <c r="DL33" s="2" t="s">
        <v>164</v>
      </c>
      <c r="DM33" s="2" t="s">
        <v>164</v>
      </c>
      <c r="DN33" s="2" t="s">
        <v>153</v>
      </c>
      <c r="DO33" s="4"/>
      <c r="DP33" s="8"/>
      <c r="DQ33" s="4">
        <v>7</v>
      </c>
      <c r="DR33" s="8">
        <v>544.32</v>
      </c>
      <c r="DS33" s="7">
        <v>-1</v>
      </c>
      <c r="DT33" s="7">
        <v>-1</v>
      </c>
      <c r="DU33" s="2" t="s">
        <v>162</v>
      </c>
      <c r="DV33" s="2" t="s">
        <v>150</v>
      </c>
      <c r="DW33" s="2" t="s">
        <v>478</v>
      </c>
      <c r="DX33" s="2" t="s">
        <v>507</v>
      </c>
      <c r="DY33" s="2" t="s">
        <v>164</v>
      </c>
      <c r="DZ33" s="2" t="s">
        <v>164</v>
      </c>
      <c r="EA33" s="2" t="s">
        <v>153</v>
      </c>
      <c r="EB33" s="4">
        <v>6</v>
      </c>
      <c r="EC33" s="8">
        <v>571.74</v>
      </c>
      <c r="ED33" s="4">
        <v>1</v>
      </c>
      <c r="EE33" s="8">
        <v>75.6</v>
      </c>
      <c r="EF33" s="7">
        <v>5</v>
      </c>
      <c r="EG33" s="7">
        <v>6.5627</v>
      </c>
      <c r="EH33" s="2" t="s">
        <v>162</v>
      </c>
      <c r="EI33" s="2" t="s">
        <v>150</v>
      </c>
      <c r="EJ33" s="2" t="s">
        <v>480</v>
      </c>
      <c r="EK33" s="2" t="s">
        <v>508</v>
      </c>
      <c r="EL33" s="2" t="s">
        <v>164</v>
      </c>
      <c r="EM33" s="2" t="s">
        <v>164</v>
      </c>
      <c r="EN33" s="2" t="s">
        <v>153</v>
      </c>
      <c r="EO33" s="4"/>
      <c r="EP33" s="8"/>
      <c r="EQ33" s="4">
        <v>1</v>
      </c>
      <c r="ER33" s="8">
        <v>75.6</v>
      </c>
      <c r="ES33" s="7">
        <v>-1</v>
      </c>
      <c r="ET33" s="7">
        <v>-1</v>
      </c>
      <c r="EU33" s="2" t="s">
        <v>162</v>
      </c>
      <c r="EV33" s="2" t="s">
        <v>150</v>
      </c>
      <c r="EW33" s="2" t="s">
        <v>482</v>
      </c>
      <c r="EX33" s="2" t="s">
        <v>509</v>
      </c>
      <c r="EY33" s="2" t="s">
        <v>164</v>
      </c>
      <c r="EZ33" s="2" t="s">
        <v>164</v>
      </c>
      <c r="FA33" s="2" t="s">
        <v>153</v>
      </c>
      <c r="FB33" s="4"/>
      <c r="FC33" s="8"/>
      <c r="FD33" s="4">
        <v>3</v>
      </c>
      <c r="FE33" s="8">
        <v>233.28</v>
      </c>
      <c r="FF33" s="7">
        <v>-1</v>
      </c>
      <c r="FG33" s="7">
        <v>-1</v>
      </c>
      <c r="FH33" s="2" t="s">
        <v>162</v>
      </c>
      <c r="FI33" s="2" t="s">
        <v>150</v>
      </c>
      <c r="FJ33" s="2" t="s">
        <v>484</v>
      </c>
      <c r="FK33" s="2" t="s">
        <v>510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162</v>
      </c>
      <c r="FV33" s="2" t="s">
        <v>150</v>
      </c>
      <c r="FW33" s="2" t="s">
        <v>486</v>
      </c>
      <c r="FX33" s="2" t="s">
        <v>511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162</v>
      </c>
      <c r="GI33" s="2" t="s">
        <v>150</v>
      </c>
      <c r="GJ33" s="2" t="s">
        <v>488</v>
      </c>
      <c r="GK33" s="2" t="s">
        <v>477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188</v>
      </c>
      <c r="GV33" s="2" t="s">
        <v>150</v>
      </c>
      <c r="GW33" s="2" t="s">
        <v>153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187</v>
      </c>
      <c r="HI33" s="2" t="s">
        <v>150</v>
      </c>
      <c r="HJ33" s="2" t="s">
        <v>153</v>
      </c>
      <c r="HK33" s="2" t="s">
        <v>153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187</v>
      </c>
      <c r="HV33" s="2" t="s">
        <v>150</v>
      </c>
      <c r="HW33" s="2" t="s">
        <v>153</v>
      </c>
      <c r="HX33" s="2" t="s">
        <v>153</v>
      </c>
      <c r="HY33" s="2" t="s">
        <v>164</v>
      </c>
      <c r="HZ33" s="2" t="s">
        <v>164</v>
      </c>
      <c r="IA33" s="2" t="s">
        <v>153</v>
      </c>
      <c r="IB33" s="4"/>
      <c r="IC33" s="8"/>
      <c r="ID33" s="4"/>
      <c r="IE33" s="8"/>
      <c r="IF33" s="7"/>
      <c r="IG33" s="7"/>
      <c r="IH33" s="2" t="s">
        <v>187</v>
      </c>
      <c r="II33" s="2" t="s">
        <v>150</v>
      </c>
      <c r="IJ33" s="2" t="s">
        <v>153</v>
      </c>
      <c r="IK33" s="2" t="s">
        <v>153</v>
      </c>
      <c r="IL33" s="2" t="s">
        <v>164</v>
      </c>
      <c r="IM33" s="2" t="s">
        <v>164</v>
      </c>
      <c r="IN33" s="2" t="s">
        <v>153</v>
      </c>
      <c r="IO33" s="4"/>
      <c r="IP33" s="8"/>
      <c r="IQ33" s="4"/>
      <c r="IR33" s="8"/>
      <c r="IS33" s="7"/>
      <c r="IT33" s="7"/>
      <c r="IU33" s="2" t="s">
        <v>188</v>
      </c>
      <c r="IV33" s="2" t="s">
        <v>150</v>
      </c>
      <c r="IW33" s="2" t="s">
        <v>153</v>
      </c>
      <c r="IX33" s="2" t="s">
        <v>153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187</v>
      </c>
      <c r="JI33" s="2" t="s">
        <v>150</v>
      </c>
      <c r="JJ33" s="2" t="s">
        <v>153</v>
      </c>
      <c r="JK33" s="2" t="s">
        <v>153</v>
      </c>
      <c r="JL33" s="2" t="s">
        <v>164</v>
      </c>
      <c r="JM33" s="2" t="s">
        <v>164</v>
      </c>
      <c r="JN33" s="2" t="s">
        <v>153</v>
      </c>
      <c r="JO33" s="4"/>
      <c r="JP33" s="8"/>
      <c r="JQ33" s="4"/>
      <c r="JR33" s="8"/>
      <c r="JS33" s="7"/>
      <c r="JT33" s="7"/>
      <c r="JU33" s="2" t="s">
        <v>187</v>
      </c>
      <c r="JV33" s="2" t="s">
        <v>169</v>
      </c>
      <c r="JW33" s="2" t="s">
        <v>153</v>
      </c>
      <c r="JX33" s="2" t="s">
        <v>153</v>
      </c>
      <c r="JY33" s="2" t="s">
        <v>164</v>
      </c>
      <c r="JZ33" s="2" t="s">
        <v>164</v>
      </c>
      <c r="KA33" s="2" t="s">
        <v>153</v>
      </c>
      <c r="KB33" s="4"/>
      <c r="KC33" s="8"/>
      <c r="KD33" s="4"/>
      <c r="KE33" s="8"/>
      <c r="KF33" s="7"/>
      <c r="KG33" s="7"/>
      <c r="KH33" s="2" t="s">
        <v>188</v>
      </c>
      <c r="KI33" s="2" t="s">
        <v>150</v>
      </c>
      <c r="KJ33" s="2" t="s">
        <v>153</v>
      </c>
      <c r="KK33" s="2" t="s">
        <v>153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162</v>
      </c>
      <c r="LV33" s="2" t="s">
        <v>150</v>
      </c>
      <c r="LW33" s="2" t="s">
        <v>471</v>
      </c>
      <c r="LX33" s="2" t="s">
        <v>153</v>
      </c>
      <c r="LY33" s="2" t="s">
        <v>164</v>
      </c>
      <c r="LZ33" s="2" t="s">
        <v>164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354</v>
      </c>
      <c r="MV33" s="2" t="s">
        <v>150</v>
      </c>
      <c r="MW33" s="2" t="s">
        <v>153</v>
      </c>
      <c r="MX33" s="2" t="s">
        <v>153</v>
      </c>
      <c r="MY33" s="2" t="s">
        <v>164</v>
      </c>
      <c r="MZ33" s="2" t="s">
        <v>164</v>
      </c>
      <c r="NA33" s="2" t="s">
        <v>153</v>
      </c>
      <c r="NB33" s="4"/>
      <c r="NC33" s="8"/>
      <c r="ND33" s="4"/>
      <c r="NE33" s="8"/>
      <c r="NF33" s="7"/>
      <c r="NG33" s="7"/>
      <c r="NH33" s="2" t="s">
        <v>187</v>
      </c>
      <c r="NI33" s="2" t="s">
        <v>150</v>
      </c>
      <c r="NJ33" s="2" t="s">
        <v>153</v>
      </c>
      <c r="NK33" s="2" t="s">
        <v>153</v>
      </c>
      <c r="NL33" s="2" t="s">
        <v>164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195</v>
      </c>
      <c r="NV33" s="2" t="s">
        <v>150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187</v>
      </c>
      <c r="OI33" s="2" t="s">
        <v>150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188</v>
      </c>
      <c r="OV33" s="2" t="s">
        <v>150</v>
      </c>
      <c r="OW33" s="2" t="s">
        <v>153</v>
      </c>
      <c r="OX33" s="2" t="s">
        <v>153</v>
      </c>
      <c r="OY33" s="2" t="s">
        <v>164</v>
      </c>
      <c r="OZ33" s="2" t="s">
        <v>164</v>
      </c>
      <c r="PA33" s="2" t="s">
        <v>153</v>
      </c>
      <c r="PB33" s="4"/>
      <c r="PC33" s="8"/>
      <c r="PD33" s="4"/>
      <c r="PE33" s="8"/>
      <c r="PF33" s="7"/>
      <c r="PG33" s="7"/>
      <c r="PH33" s="2" t="s">
        <v>187</v>
      </c>
      <c r="PI33" s="2" t="s">
        <v>169</v>
      </c>
      <c r="PJ33" s="2" t="s">
        <v>153</v>
      </c>
      <c r="PK33" s="2" t="s">
        <v>153</v>
      </c>
      <c r="PL33" s="2" t="s">
        <v>164</v>
      </c>
      <c r="PM33" s="2" t="s">
        <v>164</v>
      </c>
      <c r="PN33" s="2" t="s">
        <v>153</v>
      </c>
      <c r="PO33" s="4"/>
      <c r="PP33" s="8"/>
      <c r="PQ33" s="4"/>
      <c r="PR33" s="8"/>
      <c r="PS33" s="7"/>
      <c r="PT33" s="7"/>
      <c r="PU33" s="2" t="s">
        <v>188</v>
      </c>
      <c r="PV33" s="2" t="s">
        <v>150</v>
      </c>
      <c r="PW33" s="2" t="s">
        <v>153</v>
      </c>
      <c r="PX33" s="2" t="s">
        <v>153</v>
      </c>
      <c r="PY33" s="2" t="s">
        <v>164</v>
      </c>
      <c r="PZ33" s="2" t="s">
        <v>164</v>
      </c>
      <c r="QA33" s="2" t="s">
        <v>153</v>
      </c>
      <c r="QB33" s="4">
        <v>1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512</v>
      </c>
      <c r="B34" s="2" t="s">
        <v>142</v>
      </c>
      <c r="C34" s="2" t="s">
        <v>143</v>
      </c>
      <c r="D34" s="2" t="s">
        <v>144</v>
      </c>
      <c r="E34" s="2" t="s">
        <v>463</v>
      </c>
      <c r="F34" s="2" t="s">
        <v>513</v>
      </c>
      <c r="G34" s="2" t="s">
        <v>513</v>
      </c>
      <c r="H34" s="2" t="s">
        <v>513</v>
      </c>
      <c r="I34" s="2" t="s">
        <v>514</v>
      </c>
      <c r="J34" s="2" t="s">
        <v>388</v>
      </c>
      <c r="K34" s="2" t="s">
        <v>449</v>
      </c>
      <c r="L34" s="3">
        <v>73.14</v>
      </c>
      <c r="M34" s="3">
        <v>76.8</v>
      </c>
      <c r="N34" s="3">
        <v>159.99</v>
      </c>
      <c r="O34" s="2" t="s">
        <v>150</v>
      </c>
      <c r="P34" s="2" t="s">
        <v>390</v>
      </c>
      <c r="Q34" s="2" t="s">
        <v>152</v>
      </c>
      <c r="R34" s="2" t="s">
        <v>153</v>
      </c>
      <c r="S34" s="2" t="s">
        <v>153</v>
      </c>
      <c r="T34" s="2" t="s">
        <v>391</v>
      </c>
      <c r="U34" s="2" t="s">
        <v>392</v>
      </c>
      <c r="V34" s="2" t="s">
        <v>264</v>
      </c>
      <c r="W34" s="2" t="s">
        <v>395</v>
      </c>
      <c r="X34" s="2" t="s">
        <v>515</v>
      </c>
      <c r="Y34" s="2" t="s">
        <v>516</v>
      </c>
      <c r="Z34" s="4">
        <v>337</v>
      </c>
      <c r="AA34" s="4">
        <f>=ROUNDDOWN(42.125,0)</f>
      </c>
      <c r="AB34" s="5">
        <v>8</v>
      </c>
      <c r="AC34" s="2" t="s">
        <v>153</v>
      </c>
      <c r="AD34" s="4"/>
      <c r="AE34" s="4"/>
      <c r="AF34" s="6">
        <v>80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3</v>
      </c>
      <c r="AQ34" s="8">
        <v>248.82</v>
      </c>
      <c r="AR34" s="4"/>
      <c r="AS34" s="8"/>
      <c r="AT34" s="7"/>
      <c r="AU34" s="7"/>
      <c r="AV34" s="4">
        <v>7</v>
      </c>
      <c r="AW34" s="8">
        <v>602.18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0.4132</v>
      </c>
      <c r="BC34" s="4">
        <v>10</v>
      </c>
      <c r="BD34" s="8">
        <v>888.18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0.678</v>
      </c>
      <c r="BJ34" s="4">
        <v>3</v>
      </c>
      <c r="BK34" s="8">
        <v>248.82</v>
      </c>
      <c r="BL34" s="2" t="s">
        <v>517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162</v>
      </c>
      <c r="BV34" s="2" t="s">
        <v>150</v>
      </c>
      <c r="BW34" s="2" t="s">
        <v>153</v>
      </c>
      <c r="BX34" s="2" t="s">
        <v>518</v>
      </c>
      <c r="BY34" s="2" t="s">
        <v>164</v>
      </c>
      <c r="BZ34" s="2" t="s">
        <v>164</v>
      </c>
      <c r="CA34" s="2" t="s">
        <v>153</v>
      </c>
      <c r="CB34" s="4">
        <v>1</v>
      </c>
      <c r="CC34" s="8">
        <v>82.94</v>
      </c>
      <c r="CD34" s="4"/>
      <c r="CE34" s="8"/>
      <c r="CF34" s="7"/>
      <c r="CG34" s="7"/>
      <c r="CH34" s="2" t="s">
        <v>162</v>
      </c>
      <c r="CI34" s="2" t="s">
        <v>150</v>
      </c>
      <c r="CJ34" s="2" t="s">
        <v>153</v>
      </c>
      <c r="CK34" s="2" t="s">
        <v>519</v>
      </c>
      <c r="CL34" s="2" t="s">
        <v>164</v>
      </c>
      <c r="CM34" s="2" t="s">
        <v>164</v>
      </c>
      <c r="CN34" s="2" t="s">
        <v>153</v>
      </c>
      <c r="CO34" s="4"/>
      <c r="CP34" s="8"/>
      <c r="CQ34" s="4"/>
      <c r="CR34" s="8"/>
      <c r="CS34" s="7"/>
      <c r="CT34" s="7"/>
      <c r="CU34" s="2" t="s">
        <v>162</v>
      </c>
      <c r="CV34" s="2" t="s">
        <v>150</v>
      </c>
      <c r="CW34" s="2" t="s">
        <v>153</v>
      </c>
      <c r="CX34" s="2" t="s">
        <v>153</v>
      </c>
      <c r="CY34" s="2" t="s">
        <v>164</v>
      </c>
      <c r="CZ34" s="2" t="s">
        <v>164</v>
      </c>
      <c r="DA34" s="2" t="s">
        <v>153</v>
      </c>
      <c r="DB34" s="4"/>
      <c r="DC34" s="8"/>
      <c r="DD34" s="4"/>
      <c r="DE34" s="8"/>
      <c r="DF34" s="7"/>
      <c r="DG34" s="7"/>
      <c r="DH34" s="2" t="s">
        <v>162</v>
      </c>
      <c r="DI34" s="2" t="s">
        <v>150</v>
      </c>
      <c r="DJ34" s="2" t="s">
        <v>153</v>
      </c>
      <c r="DK34" s="2" t="s">
        <v>520</v>
      </c>
      <c r="DL34" s="2" t="s">
        <v>164</v>
      </c>
      <c r="DM34" s="2" t="s">
        <v>164</v>
      </c>
      <c r="DN34" s="2" t="s">
        <v>153</v>
      </c>
      <c r="DO34" s="4">
        <v>2</v>
      </c>
      <c r="DP34" s="8">
        <v>165.88</v>
      </c>
      <c r="DQ34" s="4"/>
      <c r="DR34" s="8"/>
      <c r="DS34" s="7"/>
      <c r="DT34" s="7"/>
      <c r="DU34" s="2" t="s">
        <v>162</v>
      </c>
      <c r="DV34" s="2" t="s">
        <v>150</v>
      </c>
      <c r="DW34" s="2" t="s">
        <v>153</v>
      </c>
      <c r="DX34" s="2" t="s">
        <v>521</v>
      </c>
      <c r="DY34" s="2" t="s">
        <v>164</v>
      </c>
      <c r="DZ34" s="2" t="s">
        <v>164</v>
      </c>
      <c r="EA34" s="2" t="s">
        <v>153</v>
      </c>
      <c r="EB34" s="4"/>
      <c r="EC34" s="8"/>
      <c r="ED34" s="4"/>
      <c r="EE34" s="8"/>
      <c r="EF34" s="7"/>
      <c r="EG34" s="7"/>
      <c r="EH34" s="2" t="s">
        <v>162</v>
      </c>
      <c r="EI34" s="2" t="s">
        <v>150</v>
      </c>
      <c r="EJ34" s="2" t="s">
        <v>153</v>
      </c>
      <c r="EK34" s="2" t="s">
        <v>522</v>
      </c>
      <c r="EL34" s="2" t="s">
        <v>164</v>
      </c>
      <c r="EM34" s="2" t="s">
        <v>164</v>
      </c>
      <c r="EN34" s="2" t="s">
        <v>153</v>
      </c>
      <c r="EO34" s="4"/>
      <c r="EP34" s="8"/>
      <c r="EQ34" s="4"/>
      <c r="ER34" s="8"/>
      <c r="ES34" s="7"/>
      <c r="ET34" s="7"/>
      <c r="EU34" s="2" t="s">
        <v>162</v>
      </c>
      <c r="EV34" s="2" t="s">
        <v>150</v>
      </c>
      <c r="EW34" s="2" t="s">
        <v>153</v>
      </c>
      <c r="EX34" s="2" t="s">
        <v>153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187</v>
      </c>
      <c r="FI34" s="2" t="s">
        <v>150</v>
      </c>
      <c r="FJ34" s="2" t="s">
        <v>153</v>
      </c>
      <c r="FK34" s="2" t="s">
        <v>153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162</v>
      </c>
      <c r="FV34" s="2" t="s">
        <v>150</v>
      </c>
      <c r="FW34" s="2" t="s">
        <v>153</v>
      </c>
      <c r="FX34" s="2" t="s">
        <v>523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187</v>
      </c>
      <c r="GI34" s="2" t="s">
        <v>150</v>
      </c>
      <c r="GJ34" s="2" t="s">
        <v>153</v>
      </c>
      <c r="GK34" s="2" t="s">
        <v>153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188</v>
      </c>
      <c r="GV34" s="2" t="s">
        <v>150</v>
      </c>
      <c r="GW34" s="2" t="s">
        <v>153</v>
      </c>
      <c r="GX34" s="2" t="s">
        <v>153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187</v>
      </c>
      <c r="HI34" s="2" t="s">
        <v>150</v>
      </c>
      <c r="HJ34" s="2" t="s">
        <v>153</v>
      </c>
      <c r="HK34" s="2" t="s">
        <v>153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187</v>
      </c>
      <c r="HV34" s="2" t="s">
        <v>150</v>
      </c>
      <c r="HW34" s="2" t="s">
        <v>153</v>
      </c>
      <c r="HX34" s="2" t="s">
        <v>153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162</v>
      </c>
      <c r="II34" s="2" t="s">
        <v>150</v>
      </c>
      <c r="IJ34" s="2" t="s">
        <v>153</v>
      </c>
      <c r="IK34" s="2" t="s">
        <v>153</v>
      </c>
      <c r="IL34" s="2" t="s">
        <v>164</v>
      </c>
      <c r="IM34" s="2" t="s">
        <v>164</v>
      </c>
      <c r="IN34" s="2" t="s">
        <v>153</v>
      </c>
      <c r="IO34" s="4"/>
      <c r="IP34" s="8"/>
      <c r="IQ34" s="4"/>
      <c r="IR34" s="8"/>
      <c r="IS34" s="7"/>
      <c r="IT34" s="7"/>
      <c r="IU34" s="2" t="s">
        <v>188</v>
      </c>
      <c r="IV34" s="2" t="s">
        <v>150</v>
      </c>
      <c r="IW34" s="2" t="s">
        <v>153</v>
      </c>
      <c r="IX34" s="2" t="s">
        <v>153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187</v>
      </c>
      <c r="JI34" s="2" t="s">
        <v>150</v>
      </c>
      <c r="JJ34" s="2" t="s">
        <v>153</v>
      </c>
      <c r="JK34" s="2" t="s">
        <v>153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187</v>
      </c>
      <c r="JV34" s="2" t="s">
        <v>150</v>
      </c>
      <c r="JW34" s="2" t="s">
        <v>153</v>
      </c>
      <c r="JX34" s="2" t="s">
        <v>153</v>
      </c>
      <c r="JY34" s="2" t="s">
        <v>164</v>
      </c>
      <c r="JZ34" s="2" t="s">
        <v>164</v>
      </c>
      <c r="KA34" s="2" t="s">
        <v>153</v>
      </c>
      <c r="KB34" s="4"/>
      <c r="KC34" s="8"/>
      <c r="KD34" s="4"/>
      <c r="KE34" s="8"/>
      <c r="KF34" s="7"/>
      <c r="KG34" s="7"/>
      <c r="KH34" s="2" t="s">
        <v>188</v>
      </c>
      <c r="KI34" s="2" t="s">
        <v>150</v>
      </c>
      <c r="KJ34" s="2" t="s">
        <v>153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153</v>
      </c>
      <c r="KV34" s="2" t="s">
        <v>153</v>
      </c>
      <c r="KW34" s="2" t="s">
        <v>153</v>
      </c>
      <c r="KX34" s="2" t="s">
        <v>153</v>
      </c>
      <c r="KY34" s="2" t="s">
        <v>153</v>
      </c>
      <c r="KZ34" s="2" t="s">
        <v>153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162</v>
      </c>
      <c r="LV34" s="2" t="s">
        <v>150</v>
      </c>
      <c r="LW34" s="2" t="s">
        <v>153</v>
      </c>
      <c r="LX34" s="2" t="s">
        <v>153</v>
      </c>
      <c r="LY34" s="2" t="s">
        <v>164</v>
      </c>
      <c r="LZ34" s="2" t="s">
        <v>164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354</v>
      </c>
      <c r="MV34" s="2" t="s">
        <v>150</v>
      </c>
      <c r="MW34" s="2" t="s">
        <v>153</v>
      </c>
      <c r="MX34" s="2" t="s">
        <v>153</v>
      </c>
      <c r="MY34" s="2" t="s">
        <v>164</v>
      </c>
      <c r="MZ34" s="2" t="s">
        <v>164</v>
      </c>
      <c r="NA34" s="2" t="s">
        <v>153</v>
      </c>
      <c r="NB34" s="4"/>
      <c r="NC34" s="8"/>
      <c r="ND34" s="4"/>
      <c r="NE34" s="8"/>
      <c r="NF34" s="7"/>
      <c r="NG34" s="7"/>
      <c r="NH34" s="2" t="s">
        <v>187</v>
      </c>
      <c r="NI34" s="2" t="s">
        <v>150</v>
      </c>
      <c r="NJ34" s="2" t="s">
        <v>153</v>
      </c>
      <c r="NK34" s="2" t="s">
        <v>153</v>
      </c>
      <c r="NL34" s="2" t="s">
        <v>164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195</v>
      </c>
      <c r="NV34" s="2" t="s">
        <v>150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187</v>
      </c>
      <c r="OI34" s="2" t="s">
        <v>150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404</v>
      </c>
      <c r="OV34" s="2" t="s">
        <v>150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/>
      <c r="PC34" s="8"/>
      <c r="PD34" s="4"/>
      <c r="PE34" s="8"/>
      <c r="PF34" s="7"/>
      <c r="PG34" s="7"/>
      <c r="PH34" s="2" t="s">
        <v>187</v>
      </c>
      <c r="PI34" s="2" t="s">
        <v>169</v>
      </c>
      <c r="PJ34" s="2" t="s">
        <v>153</v>
      </c>
      <c r="PK34" s="2" t="s">
        <v>153</v>
      </c>
      <c r="PL34" s="2" t="s">
        <v>164</v>
      </c>
      <c r="PM34" s="2" t="s">
        <v>164</v>
      </c>
      <c r="PN34" s="2" t="s">
        <v>153</v>
      </c>
      <c r="PO34" s="4"/>
      <c r="PP34" s="8"/>
      <c r="PQ34" s="4"/>
      <c r="PR34" s="8"/>
      <c r="PS34" s="7"/>
      <c r="PT34" s="7"/>
      <c r="PU34" s="2" t="s">
        <v>188</v>
      </c>
      <c r="PV34" s="2" t="s">
        <v>150</v>
      </c>
      <c r="PW34" s="2" t="s">
        <v>153</v>
      </c>
      <c r="PX34" s="2" t="s">
        <v>153</v>
      </c>
      <c r="PY34" s="2" t="s">
        <v>164</v>
      </c>
      <c r="PZ34" s="2" t="s">
        <v>164</v>
      </c>
      <c r="QA34" s="2" t="s">
        <v>153</v>
      </c>
      <c r="QB34" s="4">
        <v>337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524</v>
      </c>
      <c r="B35" s="2" t="s">
        <v>142</v>
      </c>
      <c r="C35" s="2" t="s">
        <v>143</v>
      </c>
      <c r="D35" s="2" t="s">
        <v>144</v>
      </c>
      <c r="E35" s="2" t="s">
        <v>463</v>
      </c>
      <c r="F35" s="2" t="s">
        <v>513</v>
      </c>
      <c r="G35" s="2" t="s">
        <v>513</v>
      </c>
      <c r="H35" s="2" t="s">
        <v>513</v>
      </c>
      <c r="I35" s="2" t="s">
        <v>514</v>
      </c>
      <c r="J35" s="2" t="s">
        <v>312</v>
      </c>
      <c r="K35" s="2" t="s">
        <v>449</v>
      </c>
      <c r="L35" s="3">
        <v>82.28</v>
      </c>
      <c r="M35" s="3">
        <v>86.39</v>
      </c>
      <c r="N35" s="3">
        <v>179.99</v>
      </c>
      <c r="O35" s="2" t="s">
        <v>150</v>
      </c>
      <c r="P35" s="2" t="s">
        <v>390</v>
      </c>
      <c r="Q35" s="2" t="s">
        <v>152</v>
      </c>
      <c r="R35" s="2" t="s">
        <v>153</v>
      </c>
      <c r="S35" s="2" t="s">
        <v>153</v>
      </c>
      <c r="T35" s="2" t="s">
        <v>391</v>
      </c>
      <c r="U35" s="2" t="s">
        <v>392</v>
      </c>
      <c r="V35" s="2" t="s">
        <v>264</v>
      </c>
      <c r="W35" s="2" t="s">
        <v>395</v>
      </c>
      <c r="X35" s="2" t="s">
        <v>515</v>
      </c>
      <c r="Y35" s="2" t="s">
        <v>525</v>
      </c>
      <c r="Z35" s="4">
        <v>317</v>
      </c>
      <c r="AA35" s="4">
        <f>=ROUNDDOWN(39.625,0)</f>
      </c>
      <c r="AB35" s="5">
        <v>8</v>
      </c>
      <c r="AC35" s="2" t="s">
        <v>153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4</v>
      </c>
      <c r="AQ35" s="8">
        <v>353.36</v>
      </c>
      <c r="AR35" s="4"/>
      <c r="AS35" s="8"/>
      <c r="AT35" s="7"/>
      <c r="AU35" s="7"/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0.5868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4</v>
      </c>
      <c r="BK35" s="8">
        <v>353.36</v>
      </c>
      <c r="BL35" s="2" t="s">
        <v>526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162</v>
      </c>
      <c r="BV35" s="2" t="s">
        <v>150</v>
      </c>
      <c r="BW35" s="2" t="s">
        <v>153</v>
      </c>
      <c r="BX35" s="2" t="s">
        <v>527</v>
      </c>
      <c r="BY35" s="2" t="s">
        <v>164</v>
      </c>
      <c r="BZ35" s="2" t="s">
        <v>164</v>
      </c>
      <c r="CA35" s="2" t="s">
        <v>153</v>
      </c>
      <c r="CB35" s="4">
        <v>3</v>
      </c>
      <c r="CC35" s="8">
        <v>279.93</v>
      </c>
      <c r="CD35" s="4"/>
      <c r="CE35" s="8"/>
      <c r="CF35" s="7"/>
      <c r="CG35" s="7"/>
      <c r="CH35" s="2" t="s">
        <v>162</v>
      </c>
      <c r="CI35" s="2" t="s">
        <v>150</v>
      </c>
      <c r="CJ35" s="2" t="s">
        <v>153</v>
      </c>
      <c r="CK35" s="2" t="s">
        <v>528</v>
      </c>
      <c r="CL35" s="2" t="s">
        <v>164</v>
      </c>
      <c r="CM35" s="2" t="s">
        <v>164</v>
      </c>
      <c r="CN35" s="2" t="s">
        <v>153</v>
      </c>
      <c r="CO35" s="4">
        <v>1</v>
      </c>
      <c r="CP35" s="8">
        <v>73.43</v>
      </c>
      <c r="CQ35" s="4"/>
      <c r="CR35" s="8"/>
      <c r="CS35" s="7"/>
      <c r="CT35" s="7"/>
      <c r="CU35" s="2" t="s">
        <v>162</v>
      </c>
      <c r="CV35" s="2" t="s">
        <v>150</v>
      </c>
      <c r="CW35" s="2" t="s">
        <v>153</v>
      </c>
      <c r="CX35" s="2" t="s">
        <v>400</v>
      </c>
      <c r="CY35" s="2" t="s">
        <v>164</v>
      </c>
      <c r="CZ35" s="2" t="s">
        <v>164</v>
      </c>
      <c r="DA35" s="2" t="s">
        <v>153</v>
      </c>
      <c r="DB35" s="4"/>
      <c r="DC35" s="8"/>
      <c r="DD35" s="4"/>
      <c r="DE35" s="8"/>
      <c r="DF35" s="7"/>
      <c r="DG35" s="7"/>
      <c r="DH35" s="2" t="s">
        <v>162</v>
      </c>
      <c r="DI35" s="2" t="s">
        <v>150</v>
      </c>
      <c r="DJ35" s="2" t="s">
        <v>153</v>
      </c>
      <c r="DK35" s="2" t="s">
        <v>529</v>
      </c>
      <c r="DL35" s="2" t="s">
        <v>164</v>
      </c>
      <c r="DM35" s="2" t="s">
        <v>164</v>
      </c>
      <c r="DN35" s="2" t="s">
        <v>153</v>
      </c>
      <c r="DO35" s="4"/>
      <c r="DP35" s="8"/>
      <c r="DQ35" s="4"/>
      <c r="DR35" s="8"/>
      <c r="DS35" s="7"/>
      <c r="DT35" s="7"/>
      <c r="DU35" s="2" t="s">
        <v>162</v>
      </c>
      <c r="DV35" s="2" t="s">
        <v>150</v>
      </c>
      <c r="DW35" s="2" t="s">
        <v>153</v>
      </c>
      <c r="DX35" s="2" t="s">
        <v>530</v>
      </c>
      <c r="DY35" s="2" t="s">
        <v>164</v>
      </c>
      <c r="DZ35" s="2" t="s">
        <v>164</v>
      </c>
      <c r="EA35" s="2" t="s">
        <v>153</v>
      </c>
      <c r="EB35" s="4"/>
      <c r="EC35" s="8"/>
      <c r="ED35" s="4"/>
      <c r="EE35" s="8"/>
      <c r="EF35" s="7"/>
      <c r="EG35" s="7"/>
      <c r="EH35" s="2" t="s">
        <v>162</v>
      </c>
      <c r="EI35" s="2" t="s">
        <v>150</v>
      </c>
      <c r="EJ35" s="2" t="s">
        <v>153</v>
      </c>
      <c r="EK35" s="2" t="s">
        <v>531</v>
      </c>
      <c r="EL35" s="2" t="s">
        <v>164</v>
      </c>
      <c r="EM35" s="2" t="s">
        <v>164</v>
      </c>
      <c r="EN35" s="2" t="s">
        <v>153</v>
      </c>
      <c r="EO35" s="4"/>
      <c r="EP35" s="8"/>
      <c r="EQ35" s="4"/>
      <c r="ER35" s="8"/>
      <c r="ES35" s="7"/>
      <c r="ET35" s="7"/>
      <c r="EU35" s="2" t="s">
        <v>162</v>
      </c>
      <c r="EV35" s="2" t="s">
        <v>150</v>
      </c>
      <c r="EW35" s="2" t="s">
        <v>153</v>
      </c>
      <c r="EX35" s="2" t="s">
        <v>153</v>
      </c>
      <c r="EY35" s="2" t="s">
        <v>164</v>
      </c>
      <c r="EZ35" s="2" t="s">
        <v>164</v>
      </c>
      <c r="FA35" s="2" t="s">
        <v>153</v>
      </c>
      <c r="FB35" s="4"/>
      <c r="FC35" s="8"/>
      <c r="FD35" s="4"/>
      <c r="FE35" s="8"/>
      <c r="FF35" s="7"/>
      <c r="FG35" s="7"/>
      <c r="FH35" s="2" t="s">
        <v>187</v>
      </c>
      <c r="FI35" s="2" t="s">
        <v>150</v>
      </c>
      <c r="FJ35" s="2" t="s">
        <v>153</v>
      </c>
      <c r="FK35" s="2" t="s">
        <v>153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162</v>
      </c>
      <c r="FV35" s="2" t="s">
        <v>150</v>
      </c>
      <c r="FW35" s="2" t="s">
        <v>153</v>
      </c>
      <c r="FX35" s="2" t="s">
        <v>400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187</v>
      </c>
      <c r="GI35" s="2" t="s">
        <v>150</v>
      </c>
      <c r="GJ35" s="2" t="s">
        <v>153</v>
      </c>
      <c r="GK35" s="2" t="s">
        <v>153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188</v>
      </c>
      <c r="GV35" s="2" t="s">
        <v>150</v>
      </c>
      <c r="GW35" s="2" t="s">
        <v>153</v>
      </c>
      <c r="GX35" s="2" t="s">
        <v>153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187</v>
      </c>
      <c r="HI35" s="2" t="s">
        <v>150</v>
      </c>
      <c r="HJ35" s="2" t="s">
        <v>153</v>
      </c>
      <c r="HK35" s="2" t="s">
        <v>153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187</v>
      </c>
      <c r="HV35" s="2" t="s">
        <v>150</v>
      </c>
      <c r="HW35" s="2" t="s">
        <v>153</v>
      </c>
      <c r="HX35" s="2" t="s">
        <v>153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162</v>
      </c>
      <c r="II35" s="2" t="s">
        <v>150</v>
      </c>
      <c r="IJ35" s="2" t="s">
        <v>153</v>
      </c>
      <c r="IK35" s="2" t="s">
        <v>153</v>
      </c>
      <c r="IL35" s="2" t="s">
        <v>164</v>
      </c>
      <c r="IM35" s="2" t="s">
        <v>164</v>
      </c>
      <c r="IN35" s="2" t="s">
        <v>153</v>
      </c>
      <c r="IO35" s="4"/>
      <c r="IP35" s="8"/>
      <c r="IQ35" s="4"/>
      <c r="IR35" s="8"/>
      <c r="IS35" s="7"/>
      <c r="IT35" s="7"/>
      <c r="IU35" s="2" t="s">
        <v>188</v>
      </c>
      <c r="IV35" s="2" t="s">
        <v>150</v>
      </c>
      <c r="IW35" s="2" t="s">
        <v>153</v>
      </c>
      <c r="IX35" s="2" t="s">
        <v>153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187</v>
      </c>
      <c r="JI35" s="2" t="s">
        <v>150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187</v>
      </c>
      <c r="JV35" s="2" t="s">
        <v>150</v>
      </c>
      <c r="JW35" s="2" t="s">
        <v>153</v>
      </c>
      <c r="JX35" s="2" t="s">
        <v>153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188</v>
      </c>
      <c r="KI35" s="2" t="s">
        <v>150</v>
      </c>
      <c r="KJ35" s="2" t="s">
        <v>153</v>
      </c>
      <c r="KK35" s="2" t="s">
        <v>153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153</v>
      </c>
      <c r="KV35" s="2" t="s">
        <v>153</v>
      </c>
      <c r="KW35" s="2" t="s">
        <v>153</v>
      </c>
      <c r="KX35" s="2" t="s">
        <v>153</v>
      </c>
      <c r="KY35" s="2" t="s">
        <v>153</v>
      </c>
      <c r="KZ35" s="2" t="s">
        <v>153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162</v>
      </c>
      <c r="LV35" s="2" t="s">
        <v>150</v>
      </c>
      <c r="LW35" s="2" t="s">
        <v>153</v>
      </c>
      <c r="LX35" s="2" t="s">
        <v>153</v>
      </c>
      <c r="LY35" s="2" t="s">
        <v>164</v>
      </c>
      <c r="LZ35" s="2" t="s">
        <v>164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354</v>
      </c>
      <c r="MV35" s="2" t="s">
        <v>150</v>
      </c>
      <c r="MW35" s="2" t="s">
        <v>153</v>
      </c>
      <c r="MX35" s="2" t="s">
        <v>153</v>
      </c>
      <c r="MY35" s="2" t="s">
        <v>164</v>
      </c>
      <c r="MZ35" s="2" t="s">
        <v>164</v>
      </c>
      <c r="NA35" s="2" t="s">
        <v>153</v>
      </c>
      <c r="NB35" s="4"/>
      <c r="NC35" s="8"/>
      <c r="ND35" s="4"/>
      <c r="NE35" s="8"/>
      <c r="NF35" s="7"/>
      <c r="NG35" s="7"/>
      <c r="NH35" s="2" t="s">
        <v>187</v>
      </c>
      <c r="NI35" s="2" t="s">
        <v>150</v>
      </c>
      <c r="NJ35" s="2" t="s">
        <v>153</v>
      </c>
      <c r="NK35" s="2" t="s">
        <v>153</v>
      </c>
      <c r="NL35" s="2" t="s">
        <v>164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195</v>
      </c>
      <c r="NV35" s="2" t="s">
        <v>150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187</v>
      </c>
      <c r="OI35" s="2" t="s">
        <v>150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404</v>
      </c>
      <c r="OV35" s="2" t="s">
        <v>150</v>
      </c>
      <c r="OW35" s="2" t="s">
        <v>153</v>
      </c>
      <c r="OX35" s="2" t="s">
        <v>153</v>
      </c>
      <c r="OY35" s="2" t="s">
        <v>164</v>
      </c>
      <c r="OZ35" s="2" t="s">
        <v>164</v>
      </c>
      <c r="PA35" s="2" t="s">
        <v>153</v>
      </c>
      <c r="PB35" s="4"/>
      <c r="PC35" s="8"/>
      <c r="PD35" s="4"/>
      <c r="PE35" s="8"/>
      <c r="PF35" s="7"/>
      <c r="PG35" s="7"/>
      <c r="PH35" s="2" t="s">
        <v>187</v>
      </c>
      <c r="PI35" s="2" t="s">
        <v>169</v>
      </c>
      <c r="PJ35" s="2" t="s">
        <v>153</v>
      </c>
      <c r="PK35" s="2" t="s">
        <v>153</v>
      </c>
      <c r="PL35" s="2" t="s">
        <v>164</v>
      </c>
      <c r="PM35" s="2" t="s">
        <v>164</v>
      </c>
      <c r="PN35" s="2" t="s">
        <v>153</v>
      </c>
      <c r="PO35" s="4"/>
      <c r="PP35" s="8"/>
      <c r="PQ35" s="4"/>
      <c r="PR35" s="8"/>
      <c r="PS35" s="7"/>
      <c r="PT35" s="7"/>
      <c r="PU35" s="2" t="s">
        <v>188</v>
      </c>
      <c r="PV35" s="2" t="s">
        <v>150</v>
      </c>
      <c r="PW35" s="2" t="s">
        <v>153</v>
      </c>
      <c r="PX35" s="2" t="s">
        <v>153</v>
      </c>
      <c r="PY35" s="2" t="s">
        <v>164</v>
      </c>
      <c r="PZ35" s="2" t="s">
        <v>164</v>
      </c>
      <c r="QA35" s="2" t="s">
        <v>153</v>
      </c>
      <c r="QB35" s="4">
        <v>317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532</v>
      </c>
      <c r="B36" s="2" t="s">
        <v>142</v>
      </c>
      <c r="C36" s="2" t="s">
        <v>143</v>
      </c>
      <c r="D36" s="2" t="s">
        <v>144</v>
      </c>
      <c r="E36" s="2" t="s">
        <v>463</v>
      </c>
      <c r="F36" s="2" t="s">
        <v>513</v>
      </c>
      <c r="G36" s="2" t="s">
        <v>513</v>
      </c>
      <c r="H36" s="2" t="s">
        <v>513</v>
      </c>
      <c r="I36" s="2" t="s">
        <v>514</v>
      </c>
      <c r="J36" s="2" t="s">
        <v>388</v>
      </c>
      <c r="K36" s="2" t="s">
        <v>533</v>
      </c>
      <c r="L36" s="3">
        <v>73.14</v>
      </c>
      <c r="M36" s="3">
        <v>76.8</v>
      </c>
      <c r="N36" s="3">
        <v>159.99</v>
      </c>
      <c r="O36" s="2" t="s">
        <v>150</v>
      </c>
      <c r="P36" s="2" t="s">
        <v>390</v>
      </c>
      <c r="Q36" s="2" t="s">
        <v>152</v>
      </c>
      <c r="R36" s="2" t="s">
        <v>153</v>
      </c>
      <c r="S36" s="2" t="s">
        <v>153</v>
      </c>
      <c r="T36" s="2" t="s">
        <v>391</v>
      </c>
      <c r="U36" s="2" t="s">
        <v>392</v>
      </c>
      <c r="V36" s="2" t="s">
        <v>264</v>
      </c>
      <c r="W36" s="2" t="s">
        <v>395</v>
      </c>
      <c r="X36" s="2" t="s">
        <v>515</v>
      </c>
      <c r="Y36" s="2" t="s">
        <v>516</v>
      </c>
      <c r="Z36" s="4">
        <v>248</v>
      </c>
      <c r="AA36" s="4">
        <f>=ROUNDDOWN(41.3333333333333,0)</f>
      </c>
      <c r="AB36" s="5">
        <v>6</v>
      </c>
      <c r="AC36" s="2" t="s">
        <v>153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3</v>
      </c>
      <c r="AW36" s="8">
        <v>286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/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>
        <v>0.322</v>
      </c>
      <c r="BJ36" s="4"/>
      <c r="BK36" s="8"/>
      <c r="BL36" s="2" t="s">
        <v>153</v>
      </c>
      <c r="BM36" s="7"/>
      <c r="BN36" s="7"/>
      <c r="BO36" s="4"/>
      <c r="BP36" s="8"/>
      <c r="BQ36" s="4"/>
      <c r="BR36" s="8"/>
      <c r="BS36" s="7"/>
      <c r="BT36" s="7"/>
      <c r="BU36" s="2" t="s">
        <v>162</v>
      </c>
      <c r="BV36" s="2" t="s">
        <v>150</v>
      </c>
      <c r="BW36" s="2" t="s">
        <v>153</v>
      </c>
      <c r="BX36" s="2" t="s">
        <v>534</v>
      </c>
      <c r="BY36" s="2" t="s">
        <v>164</v>
      </c>
      <c r="BZ36" s="2" t="s">
        <v>164</v>
      </c>
      <c r="CA36" s="2" t="s">
        <v>153</v>
      </c>
      <c r="CB36" s="4"/>
      <c r="CC36" s="8"/>
      <c r="CD36" s="4"/>
      <c r="CE36" s="8"/>
      <c r="CF36" s="7"/>
      <c r="CG36" s="7"/>
      <c r="CH36" s="2" t="s">
        <v>162</v>
      </c>
      <c r="CI36" s="2" t="s">
        <v>150</v>
      </c>
      <c r="CJ36" s="2" t="s">
        <v>153</v>
      </c>
      <c r="CK36" s="2" t="s">
        <v>427</v>
      </c>
      <c r="CL36" s="2" t="s">
        <v>164</v>
      </c>
      <c r="CM36" s="2" t="s">
        <v>164</v>
      </c>
      <c r="CN36" s="2" t="s">
        <v>153</v>
      </c>
      <c r="CO36" s="4"/>
      <c r="CP36" s="8"/>
      <c r="CQ36" s="4"/>
      <c r="CR36" s="8"/>
      <c r="CS36" s="7"/>
      <c r="CT36" s="7"/>
      <c r="CU36" s="2" t="s">
        <v>162</v>
      </c>
      <c r="CV36" s="2" t="s">
        <v>150</v>
      </c>
      <c r="CW36" s="2" t="s">
        <v>153</v>
      </c>
      <c r="CX36" s="2" t="s">
        <v>535</v>
      </c>
      <c r="CY36" s="2" t="s">
        <v>164</v>
      </c>
      <c r="CZ36" s="2" t="s">
        <v>164</v>
      </c>
      <c r="DA36" s="2" t="s">
        <v>153</v>
      </c>
      <c r="DB36" s="4"/>
      <c r="DC36" s="8"/>
      <c r="DD36" s="4"/>
      <c r="DE36" s="8"/>
      <c r="DF36" s="7"/>
      <c r="DG36" s="7"/>
      <c r="DH36" s="2" t="s">
        <v>162</v>
      </c>
      <c r="DI36" s="2" t="s">
        <v>150</v>
      </c>
      <c r="DJ36" s="2" t="s">
        <v>153</v>
      </c>
      <c r="DK36" s="2" t="s">
        <v>536</v>
      </c>
      <c r="DL36" s="2" t="s">
        <v>164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150</v>
      </c>
      <c r="DW36" s="2" t="s">
        <v>153</v>
      </c>
      <c r="DX36" s="2" t="s">
        <v>427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150</v>
      </c>
      <c r="EJ36" s="2" t="s">
        <v>153</v>
      </c>
      <c r="EK36" s="2" t="s">
        <v>522</v>
      </c>
      <c r="EL36" s="2" t="s">
        <v>164</v>
      </c>
      <c r="EM36" s="2" t="s">
        <v>164</v>
      </c>
      <c r="EN36" s="2" t="s">
        <v>153</v>
      </c>
      <c r="EO36" s="4"/>
      <c r="EP36" s="8"/>
      <c r="EQ36" s="4"/>
      <c r="ER36" s="8"/>
      <c r="ES36" s="7"/>
      <c r="ET36" s="7"/>
      <c r="EU36" s="2" t="s">
        <v>162</v>
      </c>
      <c r="EV36" s="2" t="s">
        <v>150</v>
      </c>
      <c r="EW36" s="2" t="s">
        <v>153</v>
      </c>
      <c r="EX36" s="2" t="s">
        <v>153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187</v>
      </c>
      <c r="FI36" s="2" t="s">
        <v>150</v>
      </c>
      <c r="FJ36" s="2" t="s">
        <v>153</v>
      </c>
      <c r="FK36" s="2" t="s">
        <v>153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162</v>
      </c>
      <c r="FV36" s="2" t="s">
        <v>150</v>
      </c>
      <c r="FW36" s="2" t="s">
        <v>153</v>
      </c>
      <c r="FX36" s="2" t="s">
        <v>153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187</v>
      </c>
      <c r="GI36" s="2" t="s">
        <v>150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188</v>
      </c>
      <c r="GV36" s="2" t="s">
        <v>150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187</v>
      </c>
      <c r="HI36" s="2" t="s">
        <v>150</v>
      </c>
      <c r="HJ36" s="2" t="s">
        <v>153</v>
      </c>
      <c r="HK36" s="2" t="s">
        <v>153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187</v>
      </c>
      <c r="HV36" s="2" t="s">
        <v>150</v>
      </c>
      <c r="HW36" s="2" t="s">
        <v>153</v>
      </c>
      <c r="HX36" s="2" t="s">
        <v>153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162</v>
      </c>
      <c r="II36" s="2" t="s">
        <v>150</v>
      </c>
      <c r="IJ36" s="2" t="s">
        <v>153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188</v>
      </c>
      <c r="IV36" s="2" t="s">
        <v>150</v>
      </c>
      <c r="IW36" s="2" t="s">
        <v>153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187</v>
      </c>
      <c r="JI36" s="2" t="s">
        <v>150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187</v>
      </c>
      <c r="JV36" s="2" t="s">
        <v>150</v>
      </c>
      <c r="JW36" s="2" t="s">
        <v>153</v>
      </c>
      <c r="JX36" s="2" t="s">
        <v>153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188</v>
      </c>
      <c r="KI36" s="2" t="s">
        <v>150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153</v>
      </c>
      <c r="KV36" s="2" t="s">
        <v>153</v>
      </c>
      <c r="KW36" s="2" t="s">
        <v>153</v>
      </c>
      <c r="KX36" s="2" t="s">
        <v>153</v>
      </c>
      <c r="KY36" s="2" t="s">
        <v>153</v>
      </c>
      <c r="KZ36" s="2" t="s">
        <v>153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162</v>
      </c>
      <c r="LV36" s="2" t="s">
        <v>150</v>
      </c>
      <c r="LW36" s="2" t="s">
        <v>153</v>
      </c>
      <c r="LX36" s="2" t="s">
        <v>153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354</v>
      </c>
      <c r="MV36" s="2" t="s">
        <v>150</v>
      </c>
      <c r="MW36" s="2" t="s">
        <v>153</v>
      </c>
      <c r="MX36" s="2" t="s">
        <v>153</v>
      </c>
      <c r="MY36" s="2" t="s">
        <v>164</v>
      </c>
      <c r="MZ36" s="2" t="s">
        <v>164</v>
      </c>
      <c r="NA36" s="2" t="s">
        <v>153</v>
      </c>
      <c r="NB36" s="4"/>
      <c r="NC36" s="8"/>
      <c r="ND36" s="4"/>
      <c r="NE36" s="8"/>
      <c r="NF36" s="7"/>
      <c r="NG36" s="7"/>
      <c r="NH36" s="2" t="s">
        <v>187</v>
      </c>
      <c r="NI36" s="2" t="s">
        <v>150</v>
      </c>
      <c r="NJ36" s="2" t="s">
        <v>153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195</v>
      </c>
      <c r="NV36" s="2" t="s">
        <v>150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187</v>
      </c>
      <c r="OI36" s="2" t="s">
        <v>150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404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/>
      <c r="PC36" s="8"/>
      <c r="PD36" s="4"/>
      <c r="PE36" s="8"/>
      <c r="PF36" s="7"/>
      <c r="PG36" s="7"/>
      <c r="PH36" s="2" t="s">
        <v>187</v>
      </c>
      <c r="PI36" s="2" t="s">
        <v>169</v>
      </c>
      <c r="PJ36" s="2" t="s">
        <v>153</v>
      </c>
      <c r="PK36" s="2" t="s">
        <v>153</v>
      </c>
      <c r="PL36" s="2" t="s">
        <v>164</v>
      </c>
      <c r="PM36" s="2" t="s">
        <v>164</v>
      </c>
      <c r="PN36" s="2" t="s">
        <v>153</v>
      </c>
      <c r="PO36" s="4"/>
      <c r="PP36" s="8"/>
      <c r="PQ36" s="4"/>
      <c r="PR36" s="8"/>
      <c r="PS36" s="7"/>
      <c r="PT36" s="7"/>
      <c r="PU36" s="2" t="s">
        <v>188</v>
      </c>
      <c r="PV36" s="2" t="s">
        <v>150</v>
      </c>
      <c r="PW36" s="2" t="s">
        <v>153</v>
      </c>
      <c r="PX36" s="2" t="s">
        <v>153</v>
      </c>
      <c r="PY36" s="2" t="s">
        <v>164</v>
      </c>
      <c r="PZ36" s="2" t="s">
        <v>164</v>
      </c>
      <c r="QA36" s="2" t="s">
        <v>153</v>
      </c>
      <c r="QB36" s="4">
        <v>248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537</v>
      </c>
      <c r="B37" s="2" t="s">
        <v>142</v>
      </c>
      <c r="C37" s="2" t="s">
        <v>143</v>
      </c>
      <c r="D37" s="2" t="s">
        <v>144</v>
      </c>
      <c r="E37" s="2" t="s">
        <v>463</v>
      </c>
      <c r="F37" s="2" t="s">
        <v>513</v>
      </c>
      <c r="G37" s="2" t="s">
        <v>513</v>
      </c>
      <c r="H37" s="2" t="s">
        <v>513</v>
      </c>
      <c r="I37" s="2" t="s">
        <v>514</v>
      </c>
      <c r="J37" s="2" t="s">
        <v>312</v>
      </c>
      <c r="K37" s="2" t="s">
        <v>533</v>
      </c>
      <c r="L37" s="3">
        <v>82.28</v>
      </c>
      <c r="M37" s="3">
        <v>86.39</v>
      </c>
      <c r="N37" s="3">
        <v>179.99</v>
      </c>
      <c r="O37" s="2" t="s">
        <v>150</v>
      </c>
      <c r="P37" s="2" t="s">
        <v>390</v>
      </c>
      <c r="Q37" s="2" t="s">
        <v>152</v>
      </c>
      <c r="R37" s="2" t="s">
        <v>153</v>
      </c>
      <c r="S37" s="2" t="s">
        <v>153</v>
      </c>
      <c r="T37" s="2" t="s">
        <v>391</v>
      </c>
      <c r="U37" s="2" t="s">
        <v>392</v>
      </c>
      <c r="V37" s="2" t="s">
        <v>264</v>
      </c>
      <c r="W37" s="2" t="s">
        <v>395</v>
      </c>
      <c r="X37" s="2" t="s">
        <v>515</v>
      </c>
      <c r="Y37" s="2" t="s">
        <v>525</v>
      </c>
      <c r="Z37" s="4">
        <v>241</v>
      </c>
      <c r="AA37" s="4">
        <f>=ROUNDDOWN(30.125,0)</f>
      </c>
      <c r="AB37" s="5">
        <v>8</v>
      </c>
      <c r="AC37" s="2" t="s">
        <v>153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3</v>
      </c>
      <c r="AQ37" s="8">
        <v>286</v>
      </c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1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3</v>
      </c>
      <c r="BK37" s="8">
        <v>286</v>
      </c>
      <c r="BL37" s="2" t="s">
        <v>538</v>
      </c>
      <c r="BM37" s="7">
        <v>1</v>
      </c>
      <c r="BN37" s="7">
        <v>1</v>
      </c>
      <c r="BO37" s="4">
        <v>2</v>
      </c>
      <c r="BP37" s="8">
        <v>189.24</v>
      </c>
      <c r="BQ37" s="4"/>
      <c r="BR37" s="8"/>
      <c r="BS37" s="7"/>
      <c r="BT37" s="7"/>
      <c r="BU37" s="2" t="s">
        <v>162</v>
      </c>
      <c r="BV37" s="2" t="s">
        <v>150</v>
      </c>
      <c r="BW37" s="2" t="s">
        <v>153</v>
      </c>
      <c r="BX37" s="2" t="s">
        <v>534</v>
      </c>
      <c r="BY37" s="2" t="s">
        <v>164</v>
      </c>
      <c r="BZ37" s="2" t="s">
        <v>164</v>
      </c>
      <c r="CA37" s="2" t="s">
        <v>153</v>
      </c>
      <c r="CB37" s="4"/>
      <c r="CC37" s="8"/>
      <c r="CD37" s="4"/>
      <c r="CE37" s="8"/>
      <c r="CF37" s="7"/>
      <c r="CG37" s="7"/>
      <c r="CH37" s="2" t="s">
        <v>162</v>
      </c>
      <c r="CI37" s="2" t="s">
        <v>150</v>
      </c>
      <c r="CJ37" s="2" t="s">
        <v>153</v>
      </c>
      <c r="CK37" s="2" t="s">
        <v>539</v>
      </c>
      <c r="CL37" s="2" t="s">
        <v>164</v>
      </c>
      <c r="CM37" s="2" t="s">
        <v>164</v>
      </c>
      <c r="CN37" s="2" t="s">
        <v>153</v>
      </c>
      <c r="CO37" s="4"/>
      <c r="CP37" s="8"/>
      <c r="CQ37" s="4"/>
      <c r="CR37" s="8"/>
      <c r="CS37" s="7"/>
      <c r="CT37" s="7"/>
      <c r="CU37" s="2" t="s">
        <v>162</v>
      </c>
      <c r="CV37" s="2" t="s">
        <v>150</v>
      </c>
      <c r="CW37" s="2" t="s">
        <v>153</v>
      </c>
      <c r="CX37" s="2" t="s">
        <v>153</v>
      </c>
      <c r="CY37" s="2" t="s">
        <v>164</v>
      </c>
      <c r="CZ37" s="2" t="s">
        <v>164</v>
      </c>
      <c r="DA37" s="2" t="s">
        <v>153</v>
      </c>
      <c r="DB37" s="4">
        <v>1</v>
      </c>
      <c r="DC37" s="8">
        <v>96.76</v>
      </c>
      <c r="DD37" s="4"/>
      <c r="DE37" s="8"/>
      <c r="DF37" s="7"/>
      <c r="DG37" s="7"/>
      <c r="DH37" s="2" t="s">
        <v>162</v>
      </c>
      <c r="DI37" s="2" t="s">
        <v>150</v>
      </c>
      <c r="DJ37" s="2" t="s">
        <v>153</v>
      </c>
      <c r="DK37" s="2" t="s">
        <v>415</v>
      </c>
      <c r="DL37" s="2" t="s">
        <v>164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150</v>
      </c>
      <c r="DW37" s="2" t="s">
        <v>153</v>
      </c>
      <c r="DX37" s="2" t="s">
        <v>407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150</v>
      </c>
      <c r="EJ37" s="2" t="s">
        <v>153</v>
      </c>
      <c r="EK37" s="2" t="s">
        <v>531</v>
      </c>
      <c r="EL37" s="2" t="s">
        <v>164</v>
      </c>
      <c r="EM37" s="2" t="s">
        <v>164</v>
      </c>
      <c r="EN37" s="2" t="s">
        <v>153</v>
      </c>
      <c r="EO37" s="4"/>
      <c r="EP37" s="8"/>
      <c r="EQ37" s="4"/>
      <c r="ER37" s="8"/>
      <c r="ES37" s="7"/>
      <c r="ET37" s="7"/>
      <c r="EU37" s="2" t="s">
        <v>162</v>
      </c>
      <c r="EV37" s="2" t="s">
        <v>150</v>
      </c>
      <c r="EW37" s="2" t="s">
        <v>153</v>
      </c>
      <c r="EX37" s="2" t="s">
        <v>153</v>
      </c>
      <c r="EY37" s="2" t="s">
        <v>164</v>
      </c>
      <c r="EZ37" s="2" t="s">
        <v>164</v>
      </c>
      <c r="FA37" s="2" t="s">
        <v>153</v>
      </c>
      <c r="FB37" s="4"/>
      <c r="FC37" s="8"/>
      <c r="FD37" s="4"/>
      <c r="FE37" s="8"/>
      <c r="FF37" s="7"/>
      <c r="FG37" s="7"/>
      <c r="FH37" s="2" t="s">
        <v>187</v>
      </c>
      <c r="FI37" s="2" t="s">
        <v>150</v>
      </c>
      <c r="FJ37" s="2" t="s">
        <v>153</v>
      </c>
      <c r="FK37" s="2" t="s">
        <v>153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162</v>
      </c>
      <c r="FV37" s="2" t="s">
        <v>150</v>
      </c>
      <c r="FW37" s="2" t="s">
        <v>153</v>
      </c>
      <c r="FX37" s="2" t="s">
        <v>153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187</v>
      </c>
      <c r="GI37" s="2" t="s">
        <v>150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188</v>
      </c>
      <c r="GV37" s="2" t="s">
        <v>150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187</v>
      </c>
      <c r="HI37" s="2" t="s">
        <v>150</v>
      </c>
      <c r="HJ37" s="2" t="s">
        <v>153</v>
      </c>
      <c r="HK37" s="2" t="s">
        <v>153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187</v>
      </c>
      <c r="HV37" s="2" t="s">
        <v>150</v>
      </c>
      <c r="HW37" s="2" t="s">
        <v>153</v>
      </c>
      <c r="HX37" s="2" t="s">
        <v>153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162</v>
      </c>
      <c r="II37" s="2" t="s">
        <v>150</v>
      </c>
      <c r="IJ37" s="2" t="s">
        <v>153</v>
      </c>
      <c r="IK37" s="2" t="s">
        <v>153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188</v>
      </c>
      <c r="IV37" s="2" t="s">
        <v>150</v>
      </c>
      <c r="IW37" s="2" t="s">
        <v>153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187</v>
      </c>
      <c r="JI37" s="2" t="s">
        <v>150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187</v>
      </c>
      <c r="JV37" s="2" t="s">
        <v>150</v>
      </c>
      <c r="JW37" s="2" t="s">
        <v>153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188</v>
      </c>
      <c r="KI37" s="2" t="s">
        <v>150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153</v>
      </c>
      <c r="KV37" s="2" t="s">
        <v>153</v>
      </c>
      <c r="KW37" s="2" t="s">
        <v>153</v>
      </c>
      <c r="KX37" s="2" t="s">
        <v>153</v>
      </c>
      <c r="KY37" s="2" t="s">
        <v>153</v>
      </c>
      <c r="KZ37" s="2" t="s">
        <v>153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162</v>
      </c>
      <c r="LV37" s="2" t="s">
        <v>150</v>
      </c>
      <c r="LW37" s="2" t="s">
        <v>153</v>
      </c>
      <c r="LX37" s="2" t="s">
        <v>153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354</v>
      </c>
      <c r="MV37" s="2" t="s">
        <v>150</v>
      </c>
      <c r="MW37" s="2" t="s">
        <v>153</v>
      </c>
      <c r="MX37" s="2" t="s">
        <v>153</v>
      </c>
      <c r="MY37" s="2" t="s">
        <v>164</v>
      </c>
      <c r="MZ37" s="2" t="s">
        <v>164</v>
      </c>
      <c r="NA37" s="2" t="s">
        <v>153</v>
      </c>
      <c r="NB37" s="4"/>
      <c r="NC37" s="8"/>
      <c r="ND37" s="4"/>
      <c r="NE37" s="8"/>
      <c r="NF37" s="7"/>
      <c r="NG37" s="7"/>
      <c r="NH37" s="2" t="s">
        <v>187</v>
      </c>
      <c r="NI37" s="2" t="s">
        <v>150</v>
      </c>
      <c r="NJ37" s="2" t="s">
        <v>153</v>
      </c>
      <c r="NK37" s="2" t="s">
        <v>153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195</v>
      </c>
      <c r="NV37" s="2" t="s">
        <v>150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187</v>
      </c>
      <c r="OI37" s="2" t="s">
        <v>150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404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/>
      <c r="PC37" s="8"/>
      <c r="PD37" s="4"/>
      <c r="PE37" s="8"/>
      <c r="PF37" s="7"/>
      <c r="PG37" s="7"/>
      <c r="PH37" s="2" t="s">
        <v>187</v>
      </c>
      <c r="PI37" s="2" t="s">
        <v>169</v>
      </c>
      <c r="PJ37" s="2" t="s">
        <v>153</v>
      </c>
      <c r="PK37" s="2" t="s">
        <v>153</v>
      </c>
      <c r="PL37" s="2" t="s">
        <v>164</v>
      </c>
      <c r="PM37" s="2" t="s">
        <v>164</v>
      </c>
      <c r="PN37" s="2" t="s">
        <v>153</v>
      </c>
      <c r="PO37" s="4"/>
      <c r="PP37" s="8"/>
      <c r="PQ37" s="4"/>
      <c r="PR37" s="8"/>
      <c r="PS37" s="7"/>
      <c r="PT37" s="7"/>
      <c r="PU37" s="2" t="s">
        <v>188</v>
      </c>
      <c r="PV37" s="2" t="s">
        <v>150</v>
      </c>
      <c r="PW37" s="2" t="s">
        <v>153</v>
      </c>
      <c r="PX37" s="2" t="s">
        <v>153</v>
      </c>
      <c r="PY37" s="2" t="s">
        <v>164</v>
      </c>
      <c r="PZ37" s="2" t="s">
        <v>164</v>
      </c>
      <c r="QA37" s="2" t="s">
        <v>153</v>
      </c>
      <c r="QB37" s="4">
        <v>241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540</v>
      </c>
      <c r="B38" s="2" t="s">
        <v>142</v>
      </c>
      <c r="C38" s="2" t="s">
        <v>143</v>
      </c>
      <c r="D38" s="2" t="s">
        <v>144</v>
      </c>
      <c r="E38" s="2" t="s">
        <v>463</v>
      </c>
      <c r="F38" s="2" t="s">
        <v>541</v>
      </c>
      <c r="G38" s="2" t="s">
        <v>541</v>
      </c>
      <c r="H38" s="2" t="s">
        <v>541</v>
      </c>
      <c r="I38" s="2" t="s">
        <v>542</v>
      </c>
      <c r="J38" s="2" t="s">
        <v>260</v>
      </c>
      <c r="K38" s="2" t="s">
        <v>261</v>
      </c>
      <c r="L38" s="3">
        <v>64</v>
      </c>
      <c r="M38" s="3">
        <v>67.2</v>
      </c>
      <c r="N38" s="3">
        <v>139.99</v>
      </c>
      <c r="O38" s="2" t="s">
        <v>150</v>
      </c>
      <c r="P38" s="2" t="s">
        <v>390</v>
      </c>
      <c r="Q38" s="2" t="s">
        <v>152</v>
      </c>
      <c r="R38" s="2" t="s">
        <v>153</v>
      </c>
      <c r="S38" s="2" t="s">
        <v>153</v>
      </c>
      <c r="T38" s="2" t="s">
        <v>391</v>
      </c>
      <c r="U38" s="2" t="s">
        <v>469</v>
      </c>
      <c r="V38" s="2" t="s">
        <v>264</v>
      </c>
      <c r="W38" s="2" t="s">
        <v>515</v>
      </c>
      <c r="X38" s="2" t="s">
        <v>157</v>
      </c>
      <c r="Y38" s="2" t="s">
        <v>516</v>
      </c>
      <c r="Z38" s="4">
        <v>162</v>
      </c>
      <c r="AA38" s="4">
        <f>=ROUNDDOWN(32.4,0)</f>
      </c>
      <c r="AB38" s="5">
        <v>5</v>
      </c>
      <c r="AC38" s="2" t="s">
        <v>153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4</v>
      </c>
      <c r="AW38" s="8">
        <v>346.37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/>
      <c r="BC38" s="4">
        <v>7</v>
      </c>
      <c r="BD38" s="8">
        <v>605.56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0.572</v>
      </c>
      <c r="BJ38" s="4"/>
      <c r="BK38" s="8"/>
      <c r="BL38" s="2" t="s">
        <v>153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534</v>
      </c>
      <c r="BY38" s="2" t="s">
        <v>164</v>
      </c>
      <c r="BZ38" s="2" t="s">
        <v>164</v>
      </c>
      <c r="CA38" s="2" t="s">
        <v>153</v>
      </c>
      <c r="CB38" s="4"/>
      <c r="CC38" s="8"/>
      <c r="CD38" s="4"/>
      <c r="CE38" s="8"/>
      <c r="CF38" s="7"/>
      <c r="CG38" s="7"/>
      <c r="CH38" s="2" t="s">
        <v>162</v>
      </c>
      <c r="CI38" s="2" t="s">
        <v>150</v>
      </c>
      <c r="CJ38" s="2" t="s">
        <v>153</v>
      </c>
      <c r="CK38" s="2" t="s">
        <v>153</v>
      </c>
      <c r="CL38" s="2" t="s">
        <v>164</v>
      </c>
      <c r="CM38" s="2" t="s">
        <v>164</v>
      </c>
      <c r="CN38" s="2" t="s">
        <v>153</v>
      </c>
      <c r="CO38" s="4"/>
      <c r="CP38" s="8"/>
      <c r="CQ38" s="4"/>
      <c r="CR38" s="8"/>
      <c r="CS38" s="7"/>
      <c r="CT38" s="7"/>
      <c r="CU38" s="2" t="s">
        <v>162</v>
      </c>
      <c r="CV38" s="2" t="s">
        <v>150</v>
      </c>
      <c r="CW38" s="2" t="s">
        <v>153</v>
      </c>
      <c r="CX38" s="2" t="s">
        <v>153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162</v>
      </c>
      <c r="DI38" s="2" t="s">
        <v>150</v>
      </c>
      <c r="DJ38" s="2" t="s">
        <v>153</v>
      </c>
      <c r="DK38" s="2" t="s">
        <v>523</v>
      </c>
      <c r="DL38" s="2" t="s">
        <v>164</v>
      </c>
      <c r="DM38" s="2" t="s">
        <v>164</v>
      </c>
      <c r="DN38" s="2" t="s">
        <v>153</v>
      </c>
      <c r="DO38" s="4"/>
      <c r="DP38" s="8"/>
      <c r="DQ38" s="4"/>
      <c r="DR38" s="8"/>
      <c r="DS38" s="7"/>
      <c r="DT38" s="7"/>
      <c r="DU38" s="2" t="s">
        <v>162</v>
      </c>
      <c r="DV38" s="2" t="s">
        <v>150</v>
      </c>
      <c r="DW38" s="2" t="s">
        <v>153</v>
      </c>
      <c r="DX38" s="2" t="s">
        <v>153</v>
      </c>
      <c r="DY38" s="2" t="s">
        <v>164</v>
      </c>
      <c r="DZ38" s="2" t="s">
        <v>164</v>
      </c>
      <c r="EA38" s="2" t="s">
        <v>153</v>
      </c>
      <c r="EB38" s="4"/>
      <c r="EC38" s="8"/>
      <c r="ED38" s="4"/>
      <c r="EE38" s="8"/>
      <c r="EF38" s="7"/>
      <c r="EG38" s="7"/>
      <c r="EH38" s="2" t="s">
        <v>162</v>
      </c>
      <c r="EI38" s="2" t="s">
        <v>150</v>
      </c>
      <c r="EJ38" s="2" t="s">
        <v>153</v>
      </c>
      <c r="EK38" s="2" t="s">
        <v>543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162</v>
      </c>
      <c r="EV38" s="2" t="s">
        <v>150</v>
      </c>
      <c r="EW38" s="2" t="s">
        <v>153</v>
      </c>
      <c r="EX38" s="2" t="s">
        <v>153</v>
      </c>
      <c r="EY38" s="2" t="s">
        <v>164</v>
      </c>
      <c r="EZ38" s="2" t="s">
        <v>164</v>
      </c>
      <c r="FA38" s="2" t="s">
        <v>153</v>
      </c>
      <c r="FB38" s="4"/>
      <c r="FC38" s="8"/>
      <c r="FD38" s="4"/>
      <c r="FE38" s="8"/>
      <c r="FF38" s="7"/>
      <c r="FG38" s="7"/>
      <c r="FH38" s="2" t="s">
        <v>187</v>
      </c>
      <c r="FI38" s="2" t="s">
        <v>150</v>
      </c>
      <c r="FJ38" s="2" t="s">
        <v>153</v>
      </c>
      <c r="FK38" s="2" t="s">
        <v>153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162</v>
      </c>
      <c r="FV38" s="2" t="s">
        <v>150</v>
      </c>
      <c r="FW38" s="2" t="s">
        <v>153</v>
      </c>
      <c r="FX38" s="2" t="s">
        <v>544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187</v>
      </c>
      <c r="GI38" s="2" t="s">
        <v>150</v>
      </c>
      <c r="GJ38" s="2" t="s">
        <v>153</v>
      </c>
      <c r="GK38" s="2" t="s">
        <v>153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188</v>
      </c>
      <c r="GV38" s="2" t="s">
        <v>150</v>
      </c>
      <c r="GW38" s="2" t="s">
        <v>153</v>
      </c>
      <c r="GX38" s="2" t="s">
        <v>153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187</v>
      </c>
      <c r="HI38" s="2" t="s">
        <v>150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187</v>
      </c>
      <c r="HV38" s="2" t="s">
        <v>150</v>
      </c>
      <c r="HW38" s="2" t="s">
        <v>153</v>
      </c>
      <c r="HX38" s="2" t="s">
        <v>153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150</v>
      </c>
      <c r="IJ38" s="2" t="s">
        <v>153</v>
      </c>
      <c r="IK38" s="2" t="s">
        <v>153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188</v>
      </c>
      <c r="IV38" s="2" t="s">
        <v>150</v>
      </c>
      <c r="IW38" s="2" t="s">
        <v>153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187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187</v>
      </c>
      <c r="JV38" s="2" t="s">
        <v>150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188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153</v>
      </c>
      <c r="KV38" s="2" t="s">
        <v>153</v>
      </c>
      <c r="KW38" s="2" t="s">
        <v>153</v>
      </c>
      <c r="KX38" s="2" t="s">
        <v>153</v>
      </c>
      <c r="KY38" s="2" t="s">
        <v>153</v>
      </c>
      <c r="KZ38" s="2" t="s">
        <v>153</v>
      </c>
      <c r="LA38" s="2" t="s">
        <v>153</v>
      </c>
      <c r="LB38" s="4"/>
      <c r="LC38" s="8"/>
      <c r="LD38" s="4"/>
      <c r="LE38" s="8"/>
      <c r="LF38" s="7"/>
      <c r="LG38" s="7"/>
      <c r="LH38" s="2" t="s">
        <v>153</v>
      </c>
      <c r="LI38" s="2" t="s">
        <v>153</v>
      </c>
      <c r="LJ38" s="2" t="s">
        <v>153</v>
      </c>
      <c r="LK38" s="2" t="s">
        <v>153</v>
      </c>
      <c r="LL38" s="2" t="s">
        <v>153</v>
      </c>
      <c r="LM38" s="2" t="s">
        <v>153</v>
      </c>
      <c r="LN38" s="2" t="s">
        <v>153</v>
      </c>
      <c r="LO38" s="4"/>
      <c r="LP38" s="8"/>
      <c r="LQ38" s="4"/>
      <c r="LR38" s="8"/>
      <c r="LS38" s="7"/>
      <c r="LT38" s="7"/>
      <c r="LU38" s="2" t="s">
        <v>162</v>
      </c>
      <c r="LV38" s="2" t="s">
        <v>150</v>
      </c>
      <c r="LW38" s="2" t="s">
        <v>153</v>
      </c>
      <c r="LX38" s="2" t="s">
        <v>153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354</v>
      </c>
      <c r="MV38" s="2" t="s">
        <v>150</v>
      </c>
      <c r="MW38" s="2" t="s">
        <v>153</v>
      </c>
      <c r="MX38" s="2" t="s">
        <v>153</v>
      </c>
      <c r="MY38" s="2" t="s">
        <v>164</v>
      </c>
      <c r="MZ38" s="2" t="s">
        <v>164</v>
      </c>
      <c r="NA38" s="2" t="s">
        <v>153</v>
      </c>
      <c r="NB38" s="4"/>
      <c r="NC38" s="8"/>
      <c r="ND38" s="4"/>
      <c r="NE38" s="8"/>
      <c r="NF38" s="7"/>
      <c r="NG38" s="7"/>
      <c r="NH38" s="2" t="s">
        <v>187</v>
      </c>
      <c r="NI38" s="2" t="s">
        <v>150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195</v>
      </c>
      <c r="NV38" s="2" t="s">
        <v>150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187</v>
      </c>
      <c r="OI38" s="2" t="s">
        <v>150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404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/>
      <c r="PC38" s="8"/>
      <c r="PD38" s="4"/>
      <c r="PE38" s="8"/>
      <c r="PF38" s="7"/>
      <c r="PG38" s="7"/>
      <c r="PH38" s="2" t="s">
        <v>187</v>
      </c>
      <c r="PI38" s="2" t="s">
        <v>169</v>
      </c>
      <c r="PJ38" s="2" t="s">
        <v>153</v>
      </c>
      <c r="PK38" s="2" t="s">
        <v>153</v>
      </c>
      <c r="PL38" s="2" t="s">
        <v>164</v>
      </c>
      <c r="PM38" s="2" t="s">
        <v>164</v>
      </c>
      <c r="PN38" s="2" t="s">
        <v>153</v>
      </c>
      <c r="PO38" s="4"/>
      <c r="PP38" s="8"/>
      <c r="PQ38" s="4"/>
      <c r="PR38" s="8"/>
      <c r="PS38" s="7"/>
      <c r="PT38" s="7"/>
      <c r="PU38" s="2" t="s">
        <v>188</v>
      </c>
      <c r="PV38" s="2" t="s">
        <v>150</v>
      </c>
      <c r="PW38" s="2" t="s">
        <v>153</v>
      </c>
      <c r="PX38" s="2" t="s">
        <v>153</v>
      </c>
      <c r="PY38" s="2" t="s">
        <v>164</v>
      </c>
      <c r="PZ38" s="2" t="s">
        <v>164</v>
      </c>
      <c r="QA38" s="2" t="s">
        <v>153</v>
      </c>
      <c r="QB38" s="4">
        <v>162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545</v>
      </c>
      <c r="B39" s="2" t="s">
        <v>142</v>
      </c>
      <c r="C39" s="2" t="s">
        <v>143</v>
      </c>
      <c r="D39" s="2" t="s">
        <v>144</v>
      </c>
      <c r="E39" s="2" t="s">
        <v>463</v>
      </c>
      <c r="F39" s="2" t="s">
        <v>541</v>
      </c>
      <c r="G39" s="2" t="s">
        <v>541</v>
      </c>
      <c r="H39" s="2" t="s">
        <v>541</v>
      </c>
      <c r="I39" s="2" t="s">
        <v>542</v>
      </c>
      <c r="J39" s="2" t="s">
        <v>388</v>
      </c>
      <c r="K39" s="2" t="s">
        <v>261</v>
      </c>
      <c r="L39" s="3">
        <v>73.14</v>
      </c>
      <c r="M39" s="3">
        <v>76.8</v>
      </c>
      <c r="N39" s="3">
        <v>159.99</v>
      </c>
      <c r="O39" s="2" t="s">
        <v>150</v>
      </c>
      <c r="P39" s="2" t="s">
        <v>390</v>
      </c>
      <c r="Q39" s="2" t="s">
        <v>152</v>
      </c>
      <c r="R39" s="2" t="s">
        <v>153</v>
      </c>
      <c r="S39" s="2" t="s">
        <v>153</v>
      </c>
      <c r="T39" s="2" t="s">
        <v>391</v>
      </c>
      <c r="U39" s="2" t="s">
        <v>392</v>
      </c>
      <c r="V39" s="2" t="s">
        <v>264</v>
      </c>
      <c r="W39" s="2" t="s">
        <v>515</v>
      </c>
      <c r="X39" s="2" t="s">
        <v>157</v>
      </c>
      <c r="Y39" s="2" t="s">
        <v>516</v>
      </c>
      <c r="Z39" s="4">
        <v>345</v>
      </c>
      <c r="AA39" s="4">
        <f>=ROUNDDOWN(34.5,0)</f>
      </c>
      <c r="AB39" s="5">
        <v>10</v>
      </c>
      <c r="AC39" s="2" t="s">
        <v>153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3</v>
      </c>
      <c r="AQ39" s="8">
        <v>253.06</v>
      </c>
      <c r="AR39" s="4"/>
      <c r="AS39" s="8"/>
      <c r="AT39" s="7"/>
      <c r="AU39" s="7"/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0.7306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3</v>
      </c>
      <c r="BK39" s="8">
        <v>253.06</v>
      </c>
      <c r="BL39" s="2" t="s">
        <v>421</v>
      </c>
      <c r="BM39" s="7">
        <v>1</v>
      </c>
      <c r="BN39" s="7">
        <v>1</v>
      </c>
      <c r="BO39" s="4">
        <v>1</v>
      </c>
      <c r="BP39" s="8">
        <v>84.11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534</v>
      </c>
      <c r="BY39" s="2" t="s">
        <v>164</v>
      </c>
      <c r="BZ39" s="2" t="s">
        <v>164</v>
      </c>
      <c r="CA39" s="2" t="s">
        <v>153</v>
      </c>
      <c r="CB39" s="4">
        <v>1</v>
      </c>
      <c r="CC39" s="8">
        <v>82.94</v>
      </c>
      <c r="CD39" s="4"/>
      <c r="CE39" s="8"/>
      <c r="CF39" s="7"/>
      <c r="CG39" s="7"/>
      <c r="CH39" s="2" t="s">
        <v>162</v>
      </c>
      <c r="CI39" s="2" t="s">
        <v>150</v>
      </c>
      <c r="CJ39" s="2" t="s">
        <v>153</v>
      </c>
      <c r="CK39" s="2" t="s">
        <v>546</v>
      </c>
      <c r="CL39" s="2" t="s">
        <v>164</v>
      </c>
      <c r="CM39" s="2" t="s">
        <v>164</v>
      </c>
      <c r="CN39" s="2" t="s">
        <v>153</v>
      </c>
      <c r="CO39" s="4"/>
      <c r="CP39" s="8"/>
      <c r="CQ39" s="4"/>
      <c r="CR39" s="8"/>
      <c r="CS39" s="7"/>
      <c r="CT39" s="7"/>
      <c r="CU39" s="2" t="s">
        <v>162</v>
      </c>
      <c r="CV39" s="2" t="s">
        <v>150</v>
      </c>
      <c r="CW39" s="2" t="s">
        <v>153</v>
      </c>
      <c r="CX39" s="2" t="s">
        <v>153</v>
      </c>
      <c r="CY39" s="2" t="s">
        <v>164</v>
      </c>
      <c r="CZ39" s="2" t="s">
        <v>164</v>
      </c>
      <c r="DA39" s="2" t="s">
        <v>153</v>
      </c>
      <c r="DB39" s="4">
        <v>1</v>
      </c>
      <c r="DC39" s="8">
        <v>86.01</v>
      </c>
      <c r="DD39" s="4"/>
      <c r="DE39" s="8"/>
      <c r="DF39" s="7"/>
      <c r="DG39" s="7"/>
      <c r="DH39" s="2" t="s">
        <v>162</v>
      </c>
      <c r="DI39" s="2" t="s">
        <v>150</v>
      </c>
      <c r="DJ39" s="2" t="s">
        <v>153</v>
      </c>
      <c r="DK39" s="2" t="s">
        <v>427</v>
      </c>
      <c r="DL39" s="2" t="s">
        <v>164</v>
      </c>
      <c r="DM39" s="2" t="s">
        <v>164</v>
      </c>
      <c r="DN39" s="2" t="s">
        <v>153</v>
      </c>
      <c r="DO39" s="4"/>
      <c r="DP39" s="8"/>
      <c r="DQ39" s="4"/>
      <c r="DR39" s="8"/>
      <c r="DS39" s="7"/>
      <c r="DT39" s="7"/>
      <c r="DU39" s="2" t="s">
        <v>162</v>
      </c>
      <c r="DV39" s="2" t="s">
        <v>150</v>
      </c>
      <c r="DW39" s="2" t="s">
        <v>153</v>
      </c>
      <c r="DX39" s="2" t="s">
        <v>523</v>
      </c>
      <c r="DY39" s="2" t="s">
        <v>164</v>
      </c>
      <c r="DZ39" s="2" t="s">
        <v>164</v>
      </c>
      <c r="EA39" s="2" t="s">
        <v>153</v>
      </c>
      <c r="EB39" s="4"/>
      <c r="EC39" s="8"/>
      <c r="ED39" s="4"/>
      <c r="EE39" s="8"/>
      <c r="EF39" s="7"/>
      <c r="EG39" s="7"/>
      <c r="EH39" s="2" t="s">
        <v>162</v>
      </c>
      <c r="EI39" s="2" t="s">
        <v>150</v>
      </c>
      <c r="EJ39" s="2" t="s">
        <v>153</v>
      </c>
      <c r="EK39" s="2" t="s">
        <v>547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162</v>
      </c>
      <c r="EV39" s="2" t="s">
        <v>150</v>
      </c>
      <c r="EW39" s="2" t="s">
        <v>153</v>
      </c>
      <c r="EX39" s="2" t="s">
        <v>153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187</v>
      </c>
      <c r="FI39" s="2" t="s">
        <v>150</v>
      </c>
      <c r="FJ39" s="2" t="s">
        <v>153</v>
      </c>
      <c r="FK39" s="2" t="s">
        <v>153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162</v>
      </c>
      <c r="FV39" s="2" t="s">
        <v>150</v>
      </c>
      <c r="FW39" s="2" t="s">
        <v>153</v>
      </c>
      <c r="FX39" s="2" t="s">
        <v>153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187</v>
      </c>
      <c r="GI39" s="2" t="s">
        <v>150</v>
      </c>
      <c r="GJ39" s="2" t="s">
        <v>153</v>
      </c>
      <c r="GK39" s="2" t="s">
        <v>153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188</v>
      </c>
      <c r="GV39" s="2" t="s">
        <v>150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187</v>
      </c>
      <c r="HI39" s="2" t="s">
        <v>150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187</v>
      </c>
      <c r="HV39" s="2" t="s">
        <v>150</v>
      </c>
      <c r="HW39" s="2" t="s">
        <v>153</v>
      </c>
      <c r="HX39" s="2" t="s">
        <v>153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150</v>
      </c>
      <c r="IJ39" s="2" t="s">
        <v>153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188</v>
      </c>
      <c r="IV39" s="2" t="s">
        <v>150</v>
      </c>
      <c r="IW39" s="2" t="s">
        <v>153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187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187</v>
      </c>
      <c r="JV39" s="2" t="s">
        <v>150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188</v>
      </c>
      <c r="KI39" s="2" t="s">
        <v>150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153</v>
      </c>
      <c r="KV39" s="2" t="s">
        <v>153</v>
      </c>
      <c r="KW39" s="2" t="s">
        <v>153</v>
      </c>
      <c r="KX39" s="2" t="s">
        <v>153</v>
      </c>
      <c r="KY39" s="2" t="s">
        <v>153</v>
      </c>
      <c r="KZ39" s="2" t="s">
        <v>153</v>
      </c>
      <c r="LA39" s="2" t="s">
        <v>153</v>
      </c>
      <c r="LB39" s="4"/>
      <c r="LC39" s="8"/>
      <c r="LD39" s="4"/>
      <c r="LE39" s="8"/>
      <c r="LF39" s="7"/>
      <c r="LG39" s="7"/>
      <c r="LH39" s="2" t="s">
        <v>153</v>
      </c>
      <c r="LI39" s="2" t="s">
        <v>153</v>
      </c>
      <c r="LJ39" s="2" t="s">
        <v>153</v>
      </c>
      <c r="LK39" s="2" t="s">
        <v>153</v>
      </c>
      <c r="LL39" s="2" t="s">
        <v>153</v>
      </c>
      <c r="LM39" s="2" t="s">
        <v>153</v>
      </c>
      <c r="LN39" s="2" t="s">
        <v>153</v>
      </c>
      <c r="LO39" s="4"/>
      <c r="LP39" s="8"/>
      <c r="LQ39" s="4"/>
      <c r="LR39" s="8"/>
      <c r="LS39" s="7"/>
      <c r="LT39" s="7"/>
      <c r="LU39" s="2" t="s">
        <v>162</v>
      </c>
      <c r="LV39" s="2" t="s">
        <v>150</v>
      </c>
      <c r="LW39" s="2" t="s">
        <v>153</v>
      </c>
      <c r="LX39" s="2" t="s">
        <v>153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354</v>
      </c>
      <c r="MV39" s="2" t="s">
        <v>150</v>
      </c>
      <c r="MW39" s="2" t="s">
        <v>153</v>
      </c>
      <c r="MX39" s="2" t="s">
        <v>153</v>
      </c>
      <c r="MY39" s="2" t="s">
        <v>164</v>
      </c>
      <c r="MZ39" s="2" t="s">
        <v>164</v>
      </c>
      <c r="NA39" s="2" t="s">
        <v>153</v>
      </c>
      <c r="NB39" s="4"/>
      <c r="NC39" s="8"/>
      <c r="ND39" s="4"/>
      <c r="NE39" s="8"/>
      <c r="NF39" s="7"/>
      <c r="NG39" s="7"/>
      <c r="NH39" s="2" t="s">
        <v>187</v>
      </c>
      <c r="NI39" s="2" t="s">
        <v>150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195</v>
      </c>
      <c r="NV39" s="2" t="s">
        <v>150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187</v>
      </c>
      <c r="OI39" s="2" t="s">
        <v>150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404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/>
      <c r="PC39" s="8"/>
      <c r="PD39" s="4"/>
      <c r="PE39" s="8"/>
      <c r="PF39" s="7"/>
      <c r="PG39" s="7"/>
      <c r="PH39" s="2" t="s">
        <v>187</v>
      </c>
      <c r="PI39" s="2" t="s">
        <v>169</v>
      </c>
      <c r="PJ39" s="2" t="s">
        <v>153</v>
      </c>
      <c r="PK39" s="2" t="s">
        <v>153</v>
      </c>
      <c r="PL39" s="2" t="s">
        <v>164</v>
      </c>
      <c r="PM39" s="2" t="s">
        <v>164</v>
      </c>
      <c r="PN39" s="2" t="s">
        <v>153</v>
      </c>
      <c r="PO39" s="4"/>
      <c r="PP39" s="8"/>
      <c r="PQ39" s="4"/>
      <c r="PR39" s="8"/>
      <c r="PS39" s="7"/>
      <c r="PT39" s="7"/>
      <c r="PU39" s="2" t="s">
        <v>188</v>
      </c>
      <c r="PV39" s="2" t="s">
        <v>150</v>
      </c>
      <c r="PW39" s="2" t="s">
        <v>153</v>
      </c>
      <c r="PX39" s="2" t="s">
        <v>153</v>
      </c>
      <c r="PY39" s="2" t="s">
        <v>164</v>
      </c>
      <c r="PZ39" s="2" t="s">
        <v>164</v>
      </c>
      <c r="QA39" s="2" t="s">
        <v>153</v>
      </c>
      <c r="QB39" s="4">
        <v>345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548</v>
      </c>
      <c r="B40" s="2" t="s">
        <v>142</v>
      </c>
      <c r="C40" s="2" t="s">
        <v>143</v>
      </c>
      <c r="D40" s="2" t="s">
        <v>144</v>
      </c>
      <c r="E40" s="2" t="s">
        <v>463</v>
      </c>
      <c r="F40" s="2" t="s">
        <v>541</v>
      </c>
      <c r="G40" s="2" t="s">
        <v>541</v>
      </c>
      <c r="H40" s="2" t="s">
        <v>541</v>
      </c>
      <c r="I40" s="2" t="s">
        <v>542</v>
      </c>
      <c r="J40" s="2" t="s">
        <v>312</v>
      </c>
      <c r="K40" s="2" t="s">
        <v>261</v>
      </c>
      <c r="L40" s="3">
        <v>82.28</v>
      </c>
      <c r="M40" s="3">
        <v>86.39</v>
      </c>
      <c r="N40" s="3">
        <v>179.99</v>
      </c>
      <c r="O40" s="2" t="s">
        <v>150</v>
      </c>
      <c r="P40" s="2" t="s">
        <v>390</v>
      </c>
      <c r="Q40" s="2" t="s">
        <v>152</v>
      </c>
      <c r="R40" s="2" t="s">
        <v>153</v>
      </c>
      <c r="S40" s="2" t="s">
        <v>153</v>
      </c>
      <c r="T40" s="2" t="s">
        <v>391</v>
      </c>
      <c r="U40" s="2" t="s">
        <v>392</v>
      </c>
      <c r="V40" s="2" t="s">
        <v>264</v>
      </c>
      <c r="W40" s="2" t="s">
        <v>515</v>
      </c>
      <c r="X40" s="2" t="s">
        <v>157</v>
      </c>
      <c r="Y40" s="2" t="s">
        <v>549</v>
      </c>
      <c r="Z40" s="4">
        <v>316</v>
      </c>
      <c r="AA40" s="4">
        <f>=ROUNDDOWN(39.5,0)</f>
      </c>
      <c r="AB40" s="5">
        <v>8</v>
      </c>
      <c r="AC40" s="2" t="s">
        <v>153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1</v>
      </c>
      <c r="AQ40" s="8">
        <v>93.31</v>
      </c>
      <c r="AR40" s="4"/>
      <c r="AS40" s="8"/>
      <c r="AT40" s="7"/>
      <c r="AU40" s="7"/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0.2694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1</v>
      </c>
      <c r="BK40" s="8">
        <v>93.31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162</v>
      </c>
      <c r="BV40" s="2" t="s">
        <v>150</v>
      </c>
      <c r="BW40" s="2" t="s">
        <v>153</v>
      </c>
      <c r="BX40" s="2" t="s">
        <v>534</v>
      </c>
      <c r="BY40" s="2" t="s">
        <v>164</v>
      </c>
      <c r="BZ40" s="2" t="s">
        <v>164</v>
      </c>
      <c r="CA40" s="2" t="s">
        <v>153</v>
      </c>
      <c r="CB40" s="4">
        <v>1</v>
      </c>
      <c r="CC40" s="8">
        <v>93.31</v>
      </c>
      <c r="CD40" s="4"/>
      <c r="CE40" s="8"/>
      <c r="CF40" s="7"/>
      <c r="CG40" s="7"/>
      <c r="CH40" s="2" t="s">
        <v>162</v>
      </c>
      <c r="CI40" s="2" t="s">
        <v>150</v>
      </c>
      <c r="CJ40" s="2" t="s">
        <v>153</v>
      </c>
      <c r="CK40" s="2" t="s">
        <v>422</v>
      </c>
      <c r="CL40" s="2" t="s">
        <v>164</v>
      </c>
      <c r="CM40" s="2" t="s">
        <v>164</v>
      </c>
      <c r="CN40" s="2" t="s">
        <v>153</v>
      </c>
      <c r="CO40" s="4"/>
      <c r="CP40" s="8"/>
      <c r="CQ40" s="4"/>
      <c r="CR40" s="8"/>
      <c r="CS40" s="7"/>
      <c r="CT40" s="7"/>
      <c r="CU40" s="2" t="s">
        <v>162</v>
      </c>
      <c r="CV40" s="2" t="s">
        <v>150</v>
      </c>
      <c r="CW40" s="2" t="s">
        <v>153</v>
      </c>
      <c r="CX40" s="2" t="s">
        <v>153</v>
      </c>
      <c r="CY40" s="2" t="s">
        <v>164</v>
      </c>
      <c r="CZ40" s="2" t="s">
        <v>164</v>
      </c>
      <c r="DA40" s="2" t="s">
        <v>153</v>
      </c>
      <c r="DB40" s="4"/>
      <c r="DC40" s="8"/>
      <c r="DD40" s="4"/>
      <c r="DE40" s="8"/>
      <c r="DF40" s="7"/>
      <c r="DG40" s="7"/>
      <c r="DH40" s="2" t="s">
        <v>162</v>
      </c>
      <c r="DI40" s="2" t="s">
        <v>150</v>
      </c>
      <c r="DJ40" s="2" t="s">
        <v>153</v>
      </c>
      <c r="DK40" s="2" t="s">
        <v>427</v>
      </c>
      <c r="DL40" s="2" t="s">
        <v>164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153</v>
      </c>
      <c r="DX40" s="2" t="s">
        <v>153</v>
      </c>
      <c r="DY40" s="2" t="s">
        <v>164</v>
      </c>
      <c r="DZ40" s="2" t="s">
        <v>164</v>
      </c>
      <c r="EA40" s="2" t="s">
        <v>153</v>
      </c>
      <c r="EB40" s="4"/>
      <c r="EC40" s="8"/>
      <c r="ED40" s="4"/>
      <c r="EE40" s="8"/>
      <c r="EF40" s="7"/>
      <c r="EG40" s="7"/>
      <c r="EH40" s="2" t="s">
        <v>162</v>
      </c>
      <c r="EI40" s="2" t="s">
        <v>150</v>
      </c>
      <c r="EJ40" s="2" t="s">
        <v>153</v>
      </c>
      <c r="EK40" s="2" t="s">
        <v>522</v>
      </c>
      <c r="EL40" s="2" t="s">
        <v>164</v>
      </c>
      <c r="EM40" s="2" t="s">
        <v>164</v>
      </c>
      <c r="EN40" s="2" t="s">
        <v>153</v>
      </c>
      <c r="EO40" s="4"/>
      <c r="EP40" s="8"/>
      <c r="EQ40" s="4"/>
      <c r="ER40" s="8"/>
      <c r="ES40" s="7"/>
      <c r="ET40" s="7"/>
      <c r="EU40" s="2" t="s">
        <v>162</v>
      </c>
      <c r="EV40" s="2" t="s">
        <v>150</v>
      </c>
      <c r="EW40" s="2" t="s">
        <v>153</v>
      </c>
      <c r="EX40" s="2" t="s">
        <v>153</v>
      </c>
      <c r="EY40" s="2" t="s">
        <v>164</v>
      </c>
      <c r="EZ40" s="2" t="s">
        <v>164</v>
      </c>
      <c r="FA40" s="2" t="s">
        <v>153</v>
      </c>
      <c r="FB40" s="4"/>
      <c r="FC40" s="8"/>
      <c r="FD40" s="4"/>
      <c r="FE40" s="8"/>
      <c r="FF40" s="7"/>
      <c r="FG40" s="7"/>
      <c r="FH40" s="2" t="s">
        <v>187</v>
      </c>
      <c r="FI40" s="2" t="s">
        <v>150</v>
      </c>
      <c r="FJ40" s="2" t="s">
        <v>153</v>
      </c>
      <c r="FK40" s="2" t="s">
        <v>153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162</v>
      </c>
      <c r="FV40" s="2" t="s">
        <v>150</v>
      </c>
      <c r="FW40" s="2" t="s">
        <v>153</v>
      </c>
      <c r="FX40" s="2" t="s">
        <v>153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187</v>
      </c>
      <c r="GI40" s="2" t="s">
        <v>150</v>
      </c>
      <c r="GJ40" s="2" t="s">
        <v>153</v>
      </c>
      <c r="GK40" s="2" t="s">
        <v>153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188</v>
      </c>
      <c r="GV40" s="2" t="s">
        <v>150</v>
      </c>
      <c r="GW40" s="2" t="s">
        <v>153</v>
      </c>
      <c r="GX40" s="2" t="s">
        <v>153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187</v>
      </c>
      <c r="HI40" s="2" t="s">
        <v>150</v>
      </c>
      <c r="HJ40" s="2" t="s">
        <v>153</v>
      </c>
      <c r="HK40" s="2" t="s">
        <v>153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187</v>
      </c>
      <c r="HV40" s="2" t="s">
        <v>150</v>
      </c>
      <c r="HW40" s="2" t="s">
        <v>153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162</v>
      </c>
      <c r="II40" s="2" t="s">
        <v>150</v>
      </c>
      <c r="IJ40" s="2" t="s">
        <v>153</v>
      </c>
      <c r="IK40" s="2" t="s">
        <v>153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188</v>
      </c>
      <c r="IV40" s="2" t="s">
        <v>150</v>
      </c>
      <c r="IW40" s="2" t="s">
        <v>153</v>
      </c>
      <c r="IX40" s="2" t="s">
        <v>153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187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187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188</v>
      </c>
      <c r="KI40" s="2" t="s">
        <v>150</v>
      </c>
      <c r="KJ40" s="2" t="s">
        <v>153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153</v>
      </c>
      <c r="KV40" s="2" t="s">
        <v>153</v>
      </c>
      <c r="KW40" s="2" t="s">
        <v>153</v>
      </c>
      <c r="KX40" s="2" t="s">
        <v>153</v>
      </c>
      <c r="KY40" s="2" t="s">
        <v>153</v>
      </c>
      <c r="KZ40" s="2" t="s">
        <v>153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162</v>
      </c>
      <c r="LV40" s="2" t="s">
        <v>150</v>
      </c>
      <c r="LW40" s="2" t="s">
        <v>153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354</v>
      </c>
      <c r="MV40" s="2" t="s">
        <v>150</v>
      </c>
      <c r="MW40" s="2" t="s">
        <v>153</v>
      </c>
      <c r="MX40" s="2" t="s">
        <v>153</v>
      </c>
      <c r="MY40" s="2" t="s">
        <v>164</v>
      </c>
      <c r="MZ40" s="2" t="s">
        <v>164</v>
      </c>
      <c r="NA40" s="2" t="s">
        <v>153</v>
      </c>
      <c r="NB40" s="4"/>
      <c r="NC40" s="8"/>
      <c r="ND40" s="4"/>
      <c r="NE40" s="8"/>
      <c r="NF40" s="7"/>
      <c r="NG40" s="7"/>
      <c r="NH40" s="2" t="s">
        <v>187</v>
      </c>
      <c r="NI40" s="2" t="s">
        <v>150</v>
      </c>
      <c r="NJ40" s="2" t="s">
        <v>153</v>
      </c>
      <c r="NK40" s="2" t="s">
        <v>153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195</v>
      </c>
      <c r="NV40" s="2" t="s">
        <v>150</v>
      </c>
      <c r="NW40" s="2" t="s">
        <v>153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187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404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/>
      <c r="PC40" s="8"/>
      <c r="PD40" s="4"/>
      <c r="PE40" s="8"/>
      <c r="PF40" s="7"/>
      <c r="PG40" s="7"/>
      <c r="PH40" s="2" t="s">
        <v>187</v>
      </c>
      <c r="PI40" s="2" t="s">
        <v>169</v>
      </c>
      <c r="PJ40" s="2" t="s">
        <v>153</v>
      </c>
      <c r="PK40" s="2" t="s">
        <v>153</v>
      </c>
      <c r="PL40" s="2" t="s">
        <v>164</v>
      </c>
      <c r="PM40" s="2" t="s">
        <v>164</v>
      </c>
      <c r="PN40" s="2" t="s">
        <v>153</v>
      </c>
      <c r="PO40" s="4"/>
      <c r="PP40" s="8"/>
      <c r="PQ40" s="4"/>
      <c r="PR40" s="8"/>
      <c r="PS40" s="7"/>
      <c r="PT40" s="7"/>
      <c r="PU40" s="2" t="s">
        <v>188</v>
      </c>
      <c r="PV40" s="2" t="s">
        <v>150</v>
      </c>
      <c r="PW40" s="2" t="s">
        <v>153</v>
      </c>
      <c r="PX40" s="2" t="s">
        <v>153</v>
      </c>
      <c r="PY40" s="2" t="s">
        <v>164</v>
      </c>
      <c r="PZ40" s="2" t="s">
        <v>164</v>
      </c>
      <c r="QA40" s="2" t="s">
        <v>153</v>
      </c>
      <c r="QB40" s="4">
        <v>316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550</v>
      </c>
      <c r="B41" s="2" t="s">
        <v>142</v>
      </c>
      <c r="C41" s="2" t="s">
        <v>143</v>
      </c>
      <c r="D41" s="2" t="s">
        <v>144</v>
      </c>
      <c r="E41" s="2" t="s">
        <v>463</v>
      </c>
      <c r="F41" s="2" t="s">
        <v>541</v>
      </c>
      <c r="G41" s="2" t="s">
        <v>541</v>
      </c>
      <c r="H41" s="2" t="s">
        <v>541</v>
      </c>
      <c r="I41" s="2" t="s">
        <v>542</v>
      </c>
      <c r="J41" s="2" t="s">
        <v>260</v>
      </c>
      <c r="K41" s="2" t="s">
        <v>414</v>
      </c>
      <c r="L41" s="3">
        <v>64</v>
      </c>
      <c r="M41" s="3">
        <v>67.2</v>
      </c>
      <c r="N41" s="3">
        <v>139.99</v>
      </c>
      <c r="O41" s="2" t="s">
        <v>150</v>
      </c>
      <c r="P41" s="2" t="s">
        <v>390</v>
      </c>
      <c r="Q41" s="2" t="s">
        <v>152</v>
      </c>
      <c r="R41" s="2" t="s">
        <v>153</v>
      </c>
      <c r="S41" s="2" t="s">
        <v>153</v>
      </c>
      <c r="T41" s="2" t="s">
        <v>391</v>
      </c>
      <c r="U41" s="2" t="s">
        <v>469</v>
      </c>
      <c r="V41" s="2" t="s">
        <v>264</v>
      </c>
      <c r="W41" s="2" t="s">
        <v>515</v>
      </c>
      <c r="X41" s="2" t="s">
        <v>157</v>
      </c>
      <c r="Y41" s="2" t="s">
        <v>516</v>
      </c>
      <c r="Z41" s="4">
        <v>118</v>
      </c>
      <c r="AA41" s="4">
        <f>=ROUNDDOWN(16.8571428571429,0)</f>
      </c>
      <c r="AB41" s="5">
        <v>7</v>
      </c>
      <c r="AC41" s="2" t="s">
        <v>153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3</v>
      </c>
      <c r="AW41" s="8">
        <v>259.19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>
        <v>0.428</v>
      </c>
      <c r="BJ41" s="4"/>
      <c r="BK41" s="8"/>
      <c r="BL41" s="2" t="s">
        <v>153</v>
      </c>
      <c r="BM41" s="7"/>
      <c r="BN41" s="7"/>
      <c r="BO41" s="4"/>
      <c r="BP41" s="8"/>
      <c r="BQ41" s="4"/>
      <c r="BR41" s="8"/>
      <c r="BS41" s="7"/>
      <c r="BT41" s="7"/>
      <c r="BU41" s="2" t="s">
        <v>162</v>
      </c>
      <c r="BV41" s="2" t="s">
        <v>150</v>
      </c>
      <c r="BW41" s="2" t="s">
        <v>153</v>
      </c>
      <c r="BX41" s="2" t="s">
        <v>551</v>
      </c>
      <c r="BY41" s="2" t="s">
        <v>164</v>
      </c>
      <c r="BZ41" s="2" t="s">
        <v>164</v>
      </c>
      <c r="CA41" s="2" t="s">
        <v>153</v>
      </c>
      <c r="CB41" s="4"/>
      <c r="CC41" s="8"/>
      <c r="CD41" s="4"/>
      <c r="CE41" s="8"/>
      <c r="CF41" s="7"/>
      <c r="CG41" s="7"/>
      <c r="CH41" s="2" t="s">
        <v>162</v>
      </c>
      <c r="CI41" s="2" t="s">
        <v>150</v>
      </c>
      <c r="CJ41" s="2" t="s">
        <v>153</v>
      </c>
      <c r="CK41" s="2" t="s">
        <v>489</v>
      </c>
      <c r="CL41" s="2" t="s">
        <v>164</v>
      </c>
      <c r="CM41" s="2" t="s">
        <v>164</v>
      </c>
      <c r="CN41" s="2" t="s">
        <v>153</v>
      </c>
      <c r="CO41" s="4"/>
      <c r="CP41" s="8"/>
      <c r="CQ41" s="4"/>
      <c r="CR41" s="8"/>
      <c r="CS41" s="7"/>
      <c r="CT41" s="7"/>
      <c r="CU41" s="2" t="s">
        <v>162</v>
      </c>
      <c r="CV41" s="2" t="s">
        <v>150</v>
      </c>
      <c r="CW41" s="2" t="s">
        <v>153</v>
      </c>
      <c r="CX41" s="2" t="s">
        <v>552</v>
      </c>
      <c r="CY41" s="2" t="s">
        <v>164</v>
      </c>
      <c r="CZ41" s="2" t="s">
        <v>164</v>
      </c>
      <c r="DA41" s="2" t="s">
        <v>153</v>
      </c>
      <c r="DB41" s="4"/>
      <c r="DC41" s="8"/>
      <c r="DD41" s="4"/>
      <c r="DE41" s="8"/>
      <c r="DF41" s="7"/>
      <c r="DG41" s="7"/>
      <c r="DH41" s="2" t="s">
        <v>162</v>
      </c>
      <c r="DI41" s="2" t="s">
        <v>150</v>
      </c>
      <c r="DJ41" s="2" t="s">
        <v>153</v>
      </c>
      <c r="DK41" s="2" t="s">
        <v>416</v>
      </c>
      <c r="DL41" s="2" t="s">
        <v>164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150</v>
      </c>
      <c r="DW41" s="2" t="s">
        <v>153</v>
      </c>
      <c r="DX41" s="2" t="s">
        <v>553</v>
      </c>
      <c r="DY41" s="2" t="s">
        <v>164</v>
      </c>
      <c r="DZ41" s="2" t="s">
        <v>164</v>
      </c>
      <c r="EA41" s="2" t="s">
        <v>153</v>
      </c>
      <c r="EB41" s="4"/>
      <c r="EC41" s="8"/>
      <c r="ED41" s="4"/>
      <c r="EE41" s="8"/>
      <c r="EF41" s="7"/>
      <c r="EG41" s="7"/>
      <c r="EH41" s="2" t="s">
        <v>162</v>
      </c>
      <c r="EI41" s="2" t="s">
        <v>150</v>
      </c>
      <c r="EJ41" s="2" t="s">
        <v>153</v>
      </c>
      <c r="EK41" s="2" t="s">
        <v>544</v>
      </c>
      <c r="EL41" s="2" t="s">
        <v>164</v>
      </c>
      <c r="EM41" s="2" t="s">
        <v>164</v>
      </c>
      <c r="EN41" s="2" t="s">
        <v>153</v>
      </c>
      <c r="EO41" s="4"/>
      <c r="EP41" s="8"/>
      <c r="EQ41" s="4"/>
      <c r="ER41" s="8"/>
      <c r="ES41" s="7"/>
      <c r="ET41" s="7"/>
      <c r="EU41" s="2" t="s">
        <v>162</v>
      </c>
      <c r="EV41" s="2" t="s">
        <v>150</v>
      </c>
      <c r="EW41" s="2" t="s">
        <v>153</v>
      </c>
      <c r="EX41" s="2" t="s">
        <v>153</v>
      </c>
      <c r="EY41" s="2" t="s">
        <v>164</v>
      </c>
      <c r="EZ41" s="2" t="s">
        <v>164</v>
      </c>
      <c r="FA41" s="2" t="s">
        <v>153</v>
      </c>
      <c r="FB41" s="4"/>
      <c r="FC41" s="8"/>
      <c r="FD41" s="4"/>
      <c r="FE41" s="8"/>
      <c r="FF41" s="7"/>
      <c r="FG41" s="7"/>
      <c r="FH41" s="2" t="s">
        <v>187</v>
      </c>
      <c r="FI41" s="2" t="s">
        <v>150</v>
      </c>
      <c r="FJ41" s="2" t="s">
        <v>153</v>
      </c>
      <c r="FK41" s="2" t="s">
        <v>153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162</v>
      </c>
      <c r="FV41" s="2" t="s">
        <v>150</v>
      </c>
      <c r="FW41" s="2" t="s">
        <v>153</v>
      </c>
      <c r="FX41" s="2" t="s">
        <v>544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187</v>
      </c>
      <c r="GI41" s="2" t="s">
        <v>150</v>
      </c>
      <c r="GJ41" s="2" t="s">
        <v>153</v>
      </c>
      <c r="GK41" s="2" t="s">
        <v>153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188</v>
      </c>
      <c r="GV41" s="2" t="s">
        <v>150</v>
      </c>
      <c r="GW41" s="2" t="s">
        <v>153</v>
      </c>
      <c r="GX41" s="2" t="s">
        <v>153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187</v>
      </c>
      <c r="HI41" s="2" t="s">
        <v>150</v>
      </c>
      <c r="HJ41" s="2" t="s">
        <v>153</v>
      </c>
      <c r="HK41" s="2" t="s">
        <v>153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187</v>
      </c>
      <c r="HV41" s="2" t="s">
        <v>150</v>
      </c>
      <c r="HW41" s="2" t="s">
        <v>153</v>
      </c>
      <c r="HX41" s="2" t="s">
        <v>153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162</v>
      </c>
      <c r="II41" s="2" t="s">
        <v>150</v>
      </c>
      <c r="IJ41" s="2" t="s">
        <v>153</v>
      </c>
      <c r="IK41" s="2" t="s">
        <v>153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188</v>
      </c>
      <c r="IV41" s="2" t="s">
        <v>150</v>
      </c>
      <c r="IW41" s="2" t="s">
        <v>153</v>
      </c>
      <c r="IX41" s="2" t="s">
        <v>153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187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187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188</v>
      </c>
      <c r="KI41" s="2" t="s">
        <v>150</v>
      </c>
      <c r="KJ41" s="2" t="s">
        <v>153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153</v>
      </c>
      <c r="KV41" s="2" t="s">
        <v>153</v>
      </c>
      <c r="KW41" s="2" t="s">
        <v>153</v>
      </c>
      <c r="KX41" s="2" t="s">
        <v>153</v>
      </c>
      <c r="KY41" s="2" t="s">
        <v>153</v>
      </c>
      <c r="KZ41" s="2" t="s">
        <v>153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162</v>
      </c>
      <c r="LV41" s="2" t="s">
        <v>150</v>
      </c>
      <c r="LW41" s="2" t="s">
        <v>153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354</v>
      </c>
      <c r="MV41" s="2" t="s">
        <v>150</v>
      </c>
      <c r="MW41" s="2" t="s">
        <v>153</v>
      </c>
      <c r="MX41" s="2" t="s">
        <v>153</v>
      </c>
      <c r="MY41" s="2" t="s">
        <v>164</v>
      </c>
      <c r="MZ41" s="2" t="s">
        <v>164</v>
      </c>
      <c r="NA41" s="2" t="s">
        <v>153</v>
      </c>
      <c r="NB41" s="4"/>
      <c r="NC41" s="8"/>
      <c r="ND41" s="4"/>
      <c r="NE41" s="8"/>
      <c r="NF41" s="7"/>
      <c r="NG41" s="7"/>
      <c r="NH41" s="2" t="s">
        <v>187</v>
      </c>
      <c r="NI41" s="2" t="s">
        <v>150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195</v>
      </c>
      <c r="NV41" s="2" t="s">
        <v>150</v>
      </c>
      <c r="NW41" s="2" t="s">
        <v>153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187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404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/>
      <c r="PC41" s="8"/>
      <c r="PD41" s="4"/>
      <c r="PE41" s="8"/>
      <c r="PF41" s="7"/>
      <c r="PG41" s="7"/>
      <c r="PH41" s="2" t="s">
        <v>187</v>
      </c>
      <c r="PI41" s="2" t="s">
        <v>169</v>
      </c>
      <c r="PJ41" s="2" t="s">
        <v>153</v>
      </c>
      <c r="PK41" s="2" t="s">
        <v>153</v>
      </c>
      <c r="PL41" s="2" t="s">
        <v>164</v>
      </c>
      <c r="PM41" s="2" t="s">
        <v>164</v>
      </c>
      <c r="PN41" s="2" t="s">
        <v>153</v>
      </c>
      <c r="PO41" s="4"/>
      <c r="PP41" s="8"/>
      <c r="PQ41" s="4"/>
      <c r="PR41" s="8"/>
      <c r="PS41" s="7"/>
      <c r="PT41" s="7"/>
      <c r="PU41" s="2" t="s">
        <v>188</v>
      </c>
      <c r="PV41" s="2" t="s">
        <v>150</v>
      </c>
      <c r="PW41" s="2" t="s">
        <v>153</v>
      </c>
      <c r="PX41" s="2" t="s">
        <v>153</v>
      </c>
      <c r="PY41" s="2" t="s">
        <v>164</v>
      </c>
      <c r="PZ41" s="2" t="s">
        <v>164</v>
      </c>
      <c r="QA41" s="2" t="s">
        <v>153</v>
      </c>
      <c r="QB41" s="4">
        <v>118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554</v>
      </c>
      <c r="B42" s="2" t="s">
        <v>142</v>
      </c>
      <c r="C42" s="2" t="s">
        <v>143</v>
      </c>
      <c r="D42" s="2" t="s">
        <v>144</v>
      </c>
      <c r="E42" s="2" t="s">
        <v>463</v>
      </c>
      <c r="F42" s="2" t="s">
        <v>541</v>
      </c>
      <c r="G42" s="2" t="s">
        <v>541</v>
      </c>
      <c r="H42" s="2" t="s">
        <v>541</v>
      </c>
      <c r="I42" s="2" t="s">
        <v>542</v>
      </c>
      <c r="J42" s="2" t="s">
        <v>388</v>
      </c>
      <c r="K42" s="2" t="s">
        <v>414</v>
      </c>
      <c r="L42" s="3">
        <v>73.14</v>
      </c>
      <c r="M42" s="3">
        <v>76.8</v>
      </c>
      <c r="N42" s="3">
        <v>159.99</v>
      </c>
      <c r="O42" s="2" t="s">
        <v>150</v>
      </c>
      <c r="P42" s="2" t="s">
        <v>390</v>
      </c>
      <c r="Q42" s="2" t="s">
        <v>152</v>
      </c>
      <c r="R42" s="2" t="s">
        <v>153</v>
      </c>
      <c r="S42" s="2" t="s">
        <v>153</v>
      </c>
      <c r="T42" s="2" t="s">
        <v>391</v>
      </c>
      <c r="U42" s="2" t="s">
        <v>392</v>
      </c>
      <c r="V42" s="2" t="s">
        <v>264</v>
      </c>
      <c r="W42" s="2" t="s">
        <v>515</v>
      </c>
      <c r="X42" s="2" t="s">
        <v>157</v>
      </c>
      <c r="Y42" s="2" t="s">
        <v>516</v>
      </c>
      <c r="Z42" s="4">
        <v>326</v>
      </c>
      <c r="AA42" s="4">
        <f>=ROUNDDOWN(36.2222222222222,0)</f>
      </c>
      <c r="AB42" s="5">
        <v>9</v>
      </c>
      <c r="AC42" s="2" t="s">
        <v>153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2</v>
      </c>
      <c r="AQ42" s="8">
        <v>165.88</v>
      </c>
      <c r="AR42" s="4"/>
      <c r="AS42" s="8"/>
      <c r="AT42" s="7"/>
      <c r="AU42" s="7"/>
      <c r="AV42" s="4" t="s">
        <v>153</v>
      </c>
      <c r="AW42" s="8" t="s">
        <v>153</v>
      </c>
      <c r="AX42" s="4" t="s">
        <v>153</v>
      </c>
      <c r="AY42" s="8" t="s">
        <v>153</v>
      </c>
      <c r="AZ42" s="7" t="s">
        <v>153</v>
      </c>
      <c r="BA42" s="7" t="s">
        <v>153</v>
      </c>
      <c r="BB42" s="7">
        <v>0.64</v>
      </c>
      <c r="BC42" s="4" t="s">
        <v>153</v>
      </c>
      <c r="BD42" s="8" t="s">
        <v>153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 t="s">
        <v>153</v>
      </c>
      <c r="BJ42" s="4">
        <v>2</v>
      </c>
      <c r="BK42" s="8">
        <v>165.88</v>
      </c>
      <c r="BL42" s="2" t="s">
        <v>517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162</v>
      </c>
      <c r="BV42" s="2" t="s">
        <v>150</v>
      </c>
      <c r="BW42" s="2" t="s">
        <v>153</v>
      </c>
      <c r="BX42" s="2" t="s">
        <v>534</v>
      </c>
      <c r="BY42" s="2" t="s">
        <v>164</v>
      </c>
      <c r="BZ42" s="2" t="s">
        <v>164</v>
      </c>
      <c r="CA42" s="2" t="s">
        <v>153</v>
      </c>
      <c r="CB42" s="4">
        <v>1</v>
      </c>
      <c r="CC42" s="8">
        <v>82.94</v>
      </c>
      <c r="CD42" s="4"/>
      <c r="CE42" s="8"/>
      <c r="CF42" s="7"/>
      <c r="CG42" s="7"/>
      <c r="CH42" s="2" t="s">
        <v>162</v>
      </c>
      <c r="CI42" s="2" t="s">
        <v>150</v>
      </c>
      <c r="CJ42" s="2" t="s">
        <v>153</v>
      </c>
      <c r="CK42" s="2" t="s">
        <v>407</v>
      </c>
      <c r="CL42" s="2" t="s">
        <v>164</v>
      </c>
      <c r="CM42" s="2" t="s">
        <v>164</v>
      </c>
      <c r="CN42" s="2" t="s">
        <v>153</v>
      </c>
      <c r="CO42" s="4"/>
      <c r="CP42" s="8"/>
      <c r="CQ42" s="4"/>
      <c r="CR42" s="8"/>
      <c r="CS42" s="7"/>
      <c r="CT42" s="7"/>
      <c r="CU42" s="2" t="s">
        <v>162</v>
      </c>
      <c r="CV42" s="2" t="s">
        <v>150</v>
      </c>
      <c r="CW42" s="2" t="s">
        <v>153</v>
      </c>
      <c r="CX42" s="2" t="s">
        <v>153</v>
      </c>
      <c r="CY42" s="2" t="s">
        <v>164</v>
      </c>
      <c r="CZ42" s="2" t="s">
        <v>164</v>
      </c>
      <c r="DA42" s="2" t="s">
        <v>153</v>
      </c>
      <c r="DB42" s="4"/>
      <c r="DC42" s="8"/>
      <c r="DD42" s="4"/>
      <c r="DE42" s="8"/>
      <c r="DF42" s="7"/>
      <c r="DG42" s="7"/>
      <c r="DH42" s="2" t="s">
        <v>162</v>
      </c>
      <c r="DI42" s="2" t="s">
        <v>150</v>
      </c>
      <c r="DJ42" s="2" t="s">
        <v>153</v>
      </c>
      <c r="DK42" s="2" t="s">
        <v>536</v>
      </c>
      <c r="DL42" s="2" t="s">
        <v>164</v>
      </c>
      <c r="DM42" s="2" t="s">
        <v>164</v>
      </c>
      <c r="DN42" s="2" t="s">
        <v>153</v>
      </c>
      <c r="DO42" s="4">
        <v>1</v>
      </c>
      <c r="DP42" s="8">
        <v>82.94</v>
      </c>
      <c r="DQ42" s="4"/>
      <c r="DR42" s="8"/>
      <c r="DS42" s="7"/>
      <c r="DT42" s="7"/>
      <c r="DU42" s="2" t="s">
        <v>162</v>
      </c>
      <c r="DV42" s="2" t="s">
        <v>150</v>
      </c>
      <c r="DW42" s="2" t="s">
        <v>153</v>
      </c>
      <c r="DX42" s="2" t="s">
        <v>555</v>
      </c>
      <c r="DY42" s="2" t="s">
        <v>164</v>
      </c>
      <c r="DZ42" s="2" t="s">
        <v>164</v>
      </c>
      <c r="EA42" s="2" t="s">
        <v>153</v>
      </c>
      <c r="EB42" s="4"/>
      <c r="EC42" s="8"/>
      <c r="ED42" s="4"/>
      <c r="EE42" s="8"/>
      <c r="EF42" s="7"/>
      <c r="EG42" s="7"/>
      <c r="EH42" s="2" t="s">
        <v>162</v>
      </c>
      <c r="EI42" s="2" t="s">
        <v>150</v>
      </c>
      <c r="EJ42" s="2" t="s">
        <v>153</v>
      </c>
      <c r="EK42" s="2" t="s">
        <v>556</v>
      </c>
      <c r="EL42" s="2" t="s">
        <v>164</v>
      </c>
      <c r="EM42" s="2" t="s">
        <v>164</v>
      </c>
      <c r="EN42" s="2" t="s">
        <v>153</v>
      </c>
      <c r="EO42" s="4"/>
      <c r="EP42" s="8"/>
      <c r="EQ42" s="4"/>
      <c r="ER42" s="8"/>
      <c r="ES42" s="7"/>
      <c r="ET42" s="7"/>
      <c r="EU42" s="2" t="s">
        <v>162</v>
      </c>
      <c r="EV42" s="2" t="s">
        <v>150</v>
      </c>
      <c r="EW42" s="2" t="s">
        <v>153</v>
      </c>
      <c r="EX42" s="2" t="s">
        <v>153</v>
      </c>
      <c r="EY42" s="2" t="s">
        <v>164</v>
      </c>
      <c r="EZ42" s="2" t="s">
        <v>164</v>
      </c>
      <c r="FA42" s="2" t="s">
        <v>153</v>
      </c>
      <c r="FB42" s="4"/>
      <c r="FC42" s="8"/>
      <c r="FD42" s="4"/>
      <c r="FE42" s="8"/>
      <c r="FF42" s="7"/>
      <c r="FG42" s="7"/>
      <c r="FH42" s="2" t="s">
        <v>187</v>
      </c>
      <c r="FI42" s="2" t="s">
        <v>150</v>
      </c>
      <c r="FJ42" s="2" t="s">
        <v>153</v>
      </c>
      <c r="FK42" s="2" t="s">
        <v>153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162</v>
      </c>
      <c r="FV42" s="2" t="s">
        <v>150</v>
      </c>
      <c r="FW42" s="2" t="s">
        <v>153</v>
      </c>
      <c r="FX42" s="2" t="s">
        <v>153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187</v>
      </c>
      <c r="GI42" s="2" t="s">
        <v>150</v>
      </c>
      <c r="GJ42" s="2" t="s">
        <v>153</v>
      </c>
      <c r="GK42" s="2" t="s">
        <v>153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188</v>
      </c>
      <c r="GV42" s="2" t="s">
        <v>150</v>
      </c>
      <c r="GW42" s="2" t="s">
        <v>153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187</v>
      </c>
      <c r="HI42" s="2" t="s">
        <v>150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187</v>
      </c>
      <c r="HV42" s="2" t="s">
        <v>150</v>
      </c>
      <c r="HW42" s="2" t="s">
        <v>153</v>
      </c>
      <c r="HX42" s="2" t="s">
        <v>153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162</v>
      </c>
      <c r="II42" s="2" t="s">
        <v>150</v>
      </c>
      <c r="IJ42" s="2" t="s">
        <v>153</v>
      </c>
      <c r="IK42" s="2" t="s">
        <v>153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188</v>
      </c>
      <c r="IV42" s="2" t="s">
        <v>150</v>
      </c>
      <c r="IW42" s="2" t="s">
        <v>153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187</v>
      </c>
      <c r="JI42" s="2" t="s">
        <v>150</v>
      </c>
      <c r="JJ42" s="2" t="s">
        <v>153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187</v>
      </c>
      <c r="JV42" s="2" t="s">
        <v>150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188</v>
      </c>
      <c r="KI42" s="2" t="s">
        <v>150</v>
      </c>
      <c r="KJ42" s="2" t="s">
        <v>153</v>
      </c>
      <c r="KK42" s="2" t="s">
        <v>153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153</v>
      </c>
      <c r="KV42" s="2" t="s">
        <v>153</v>
      </c>
      <c r="KW42" s="2" t="s">
        <v>153</v>
      </c>
      <c r="KX42" s="2" t="s">
        <v>153</v>
      </c>
      <c r="KY42" s="2" t="s">
        <v>153</v>
      </c>
      <c r="KZ42" s="2" t="s">
        <v>153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162</v>
      </c>
      <c r="LV42" s="2" t="s">
        <v>150</v>
      </c>
      <c r="LW42" s="2" t="s">
        <v>153</v>
      </c>
      <c r="LX42" s="2" t="s">
        <v>153</v>
      </c>
      <c r="LY42" s="2" t="s">
        <v>164</v>
      </c>
      <c r="LZ42" s="2" t="s">
        <v>164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354</v>
      </c>
      <c r="MV42" s="2" t="s">
        <v>150</v>
      </c>
      <c r="MW42" s="2" t="s">
        <v>153</v>
      </c>
      <c r="MX42" s="2" t="s">
        <v>153</v>
      </c>
      <c r="MY42" s="2" t="s">
        <v>164</v>
      </c>
      <c r="MZ42" s="2" t="s">
        <v>164</v>
      </c>
      <c r="NA42" s="2" t="s">
        <v>153</v>
      </c>
      <c r="NB42" s="4"/>
      <c r="NC42" s="8"/>
      <c r="ND42" s="4"/>
      <c r="NE42" s="8"/>
      <c r="NF42" s="7"/>
      <c r="NG42" s="7"/>
      <c r="NH42" s="2" t="s">
        <v>187</v>
      </c>
      <c r="NI42" s="2" t="s">
        <v>150</v>
      </c>
      <c r="NJ42" s="2" t="s">
        <v>153</v>
      </c>
      <c r="NK42" s="2" t="s">
        <v>153</v>
      </c>
      <c r="NL42" s="2" t="s">
        <v>164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195</v>
      </c>
      <c r="NV42" s="2" t="s">
        <v>150</v>
      </c>
      <c r="NW42" s="2" t="s">
        <v>153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187</v>
      </c>
      <c r="OI42" s="2" t="s">
        <v>150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404</v>
      </c>
      <c r="OV42" s="2" t="s">
        <v>150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/>
      <c r="PC42" s="8"/>
      <c r="PD42" s="4"/>
      <c r="PE42" s="8"/>
      <c r="PF42" s="7"/>
      <c r="PG42" s="7"/>
      <c r="PH42" s="2" t="s">
        <v>187</v>
      </c>
      <c r="PI42" s="2" t="s">
        <v>169</v>
      </c>
      <c r="PJ42" s="2" t="s">
        <v>153</v>
      </c>
      <c r="PK42" s="2" t="s">
        <v>153</v>
      </c>
      <c r="PL42" s="2" t="s">
        <v>164</v>
      </c>
      <c r="PM42" s="2" t="s">
        <v>164</v>
      </c>
      <c r="PN42" s="2" t="s">
        <v>153</v>
      </c>
      <c r="PO42" s="4"/>
      <c r="PP42" s="8"/>
      <c r="PQ42" s="4"/>
      <c r="PR42" s="8"/>
      <c r="PS42" s="7"/>
      <c r="PT42" s="7"/>
      <c r="PU42" s="2" t="s">
        <v>188</v>
      </c>
      <c r="PV42" s="2" t="s">
        <v>150</v>
      </c>
      <c r="PW42" s="2" t="s">
        <v>153</v>
      </c>
      <c r="PX42" s="2" t="s">
        <v>153</v>
      </c>
      <c r="PY42" s="2" t="s">
        <v>164</v>
      </c>
      <c r="PZ42" s="2" t="s">
        <v>164</v>
      </c>
      <c r="QA42" s="2" t="s">
        <v>153</v>
      </c>
      <c r="QB42" s="4">
        <v>326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557</v>
      </c>
      <c r="B43" s="2" t="s">
        <v>142</v>
      </c>
      <c r="C43" s="2" t="s">
        <v>143</v>
      </c>
      <c r="D43" s="2" t="s">
        <v>144</v>
      </c>
      <c r="E43" s="2" t="s">
        <v>463</v>
      </c>
      <c r="F43" s="2" t="s">
        <v>541</v>
      </c>
      <c r="G43" s="2" t="s">
        <v>541</v>
      </c>
      <c r="H43" s="2" t="s">
        <v>541</v>
      </c>
      <c r="I43" s="2" t="s">
        <v>542</v>
      </c>
      <c r="J43" s="2" t="s">
        <v>312</v>
      </c>
      <c r="K43" s="2" t="s">
        <v>414</v>
      </c>
      <c r="L43" s="3">
        <v>82.28</v>
      </c>
      <c r="M43" s="3">
        <v>86.39</v>
      </c>
      <c r="N43" s="3">
        <v>179.99</v>
      </c>
      <c r="O43" s="2" t="s">
        <v>150</v>
      </c>
      <c r="P43" s="2" t="s">
        <v>390</v>
      </c>
      <c r="Q43" s="2" t="s">
        <v>152</v>
      </c>
      <c r="R43" s="2" t="s">
        <v>153</v>
      </c>
      <c r="S43" s="2" t="s">
        <v>153</v>
      </c>
      <c r="T43" s="2" t="s">
        <v>391</v>
      </c>
      <c r="U43" s="2" t="s">
        <v>392</v>
      </c>
      <c r="V43" s="2" t="s">
        <v>264</v>
      </c>
      <c r="W43" s="2" t="s">
        <v>515</v>
      </c>
      <c r="X43" s="2" t="s">
        <v>157</v>
      </c>
      <c r="Y43" s="2" t="s">
        <v>516</v>
      </c>
      <c r="Z43" s="4">
        <v>297</v>
      </c>
      <c r="AA43" s="4">
        <f>=ROUNDDOWN(33,0)</f>
      </c>
      <c r="AB43" s="5">
        <v>9</v>
      </c>
      <c r="AC43" s="2" t="s">
        <v>153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1</v>
      </c>
      <c r="AQ43" s="8">
        <v>93.31</v>
      </c>
      <c r="AR43" s="4"/>
      <c r="AS43" s="8"/>
      <c r="AT43" s="7"/>
      <c r="AU43" s="7"/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0.36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1</v>
      </c>
      <c r="BK43" s="8">
        <v>93.31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534</v>
      </c>
      <c r="BY43" s="2" t="s">
        <v>164</v>
      </c>
      <c r="BZ43" s="2" t="s">
        <v>164</v>
      </c>
      <c r="CA43" s="2" t="s">
        <v>153</v>
      </c>
      <c r="CB43" s="4">
        <v>1</v>
      </c>
      <c r="CC43" s="8">
        <v>93.31</v>
      </c>
      <c r="CD43" s="4"/>
      <c r="CE43" s="8"/>
      <c r="CF43" s="7"/>
      <c r="CG43" s="7"/>
      <c r="CH43" s="2" t="s">
        <v>162</v>
      </c>
      <c r="CI43" s="2" t="s">
        <v>150</v>
      </c>
      <c r="CJ43" s="2" t="s">
        <v>153</v>
      </c>
      <c r="CK43" s="2" t="s">
        <v>410</v>
      </c>
      <c r="CL43" s="2" t="s">
        <v>164</v>
      </c>
      <c r="CM43" s="2" t="s">
        <v>164</v>
      </c>
      <c r="CN43" s="2" t="s">
        <v>153</v>
      </c>
      <c r="CO43" s="4"/>
      <c r="CP43" s="8"/>
      <c r="CQ43" s="4"/>
      <c r="CR43" s="8"/>
      <c r="CS43" s="7"/>
      <c r="CT43" s="7"/>
      <c r="CU43" s="2" t="s">
        <v>162</v>
      </c>
      <c r="CV43" s="2" t="s">
        <v>150</v>
      </c>
      <c r="CW43" s="2" t="s">
        <v>153</v>
      </c>
      <c r="CX43" s="2" t="s">
        <v>153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162</v>
      </c>
      <c r="DI43" s="2" t="s">
        <v>150</v>
      </c>
      <c r="DJ43" s="2" t="s">
        <v>153</v>
      </c>
      <c r="DK43" s="2" t="s">
        <v>558</v>
      </c>
      <c r="DL43" s="2" t="s">
        <v>164</v>
      </c>
      <c r="DM43" s="2" t="s">
        <v>164</v>
      </c>
      <c r="DN43" s="2" t="s">
        <v>153</v>
      </c>
      <c r="DO43" s="4"/>
      <c r="DP43" s="8"/>
      <c r="DQ43" s="4"/>
      <c r="DR43" s="8"/>
      <c r="DS43" s="7"/>
      <c r="DT43" s="7"/>
      <c r="DU43" s="2" t="s">
        <v>162</v>
      </c>
      <c r="DV43" s="2" t="s">
        <v>150</v>
      </c>
      <c r="DW43" s="2" t="s">
        <v>153</v>
      </c>
      <c r="DX43" s="2" t="s">
        <v>546</v>
      </c>
      <c r="DY43" s="2" t="s">
        <v>164</v>
      </c>
      <c r="DZ43" s="2" t="s">
        <v>164</v>
      </c>
      <c r="EA43" s="2" t="s">
        <v>153</v>
      </c>
      <c r="EB43" s="4"/>
      <c r="EC43" s="8"/>
      <c r="ED43" s="4"/>
      <c r="EE43" s="8"/>
      <c r="EF43" s="7"/>
      <c r="EG43" s="7"/>
      <c r="EH43" s="2" t="s">
        <v>162</v>
      </c>
      <c r="EI43" s="2" t="s">
        <v>150</v>
      </c>
      <c r="EJ43" s="2" t="s">
        <v>153</v>
      </c>
      <c r="EK43" s="2" t="s">
        <v>522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162</v>
      </c>
      <c r="EV43" s="2" t="s">
        <v>150</v>
      </c>
      <c r="EW43" s="2" t="s">
        <v>153</v>
      </c>
      <c r="EX43" s="2" t="s">
        <v>153</v>
      </c>
      <c r="EY43" s="2" t="s">
        <v>164</v>
      </c>
      <c r="EZ43" s="2" t="s">
        <v>164</v>
      </c>
      <c r="FA43" s="2" t="s">
        <v>153</v>
      </c>
      <c r="FB43" s="4"/>
      <c r="FC43" s="8"/>
      <c r="FD43" s="4"/>
      <c r="FE43" s="8"/>
      <c r="FF43" s="7"/>
      <c r="FG43" s="7"/>
      <c r="FH43" s="2" t="s">
        <v>187</v>
      </c>
      <c r="FI43" s="2" t="s">
        <v>150</v>
      </c>
      <c r="FJ43" s="2" t="s">
        <v>153</v>
      </c>
      <c r="FK43" s="2" t="s">
        <v>153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162</v>
      </c>
      <c r="FV43" s="2" t="s">
        <v>150</v>
      </c>
      <c r="FW43" s="2" t="s">
        <v>153</v>
      </c>
      <c r="FX43" s="2" t="s">
        <v>153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187</v>
      </c>
      <c r="GI43" s="2" t="s">
        <v>150</v>
      </c>
      <c r="GJ43" s="2" t="s">
        <v>153</v>
      </c>
      <c r="GK43" s="2" t="s">
        <v>153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188</v>
      </c>
      <c r="GV43" s="2" t="s">
        <v>150</v>
      </c>
      <c r="GW43" s="2" t="s">
        <v>153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187</v>
      </c>
      <c r="HI43" s="2" t="s">
        <v>150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187</v>
      </c>
      <c r="HV43" s="2" t="s">
        <v>150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162</v>
      </c>
      <c r="II43" s="2" t="s">
        <v>150</v>
      </c>
      <c r="IJ43" s="2" t="s">
        <v>153</v>
      </c>
      <c r="IK43" s="2" t="s">
        <v>153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188</v>
      </c>
      <c r="IV43" s="2" t="s">
        <v>150</v>
      </c>
      <c r="IW43" s="2" t="s">
        <v>153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187</v>
      </c>
      <c r="JI43" s="2" t="s">
        <v>150</v>
      </c>
      <c r="JJ43" s="2" t="s">
        <v>153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187</v>
      </c>
      <c r="JV43" s="2" t="s">
        <v>150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188</v>
      </c>
      <c r="KI43" s="2" t="s">
        <v>150</v>
      </c>
      <c r="KJ43" s="2" t="s">
        <v>153</v>
      </c>
      <c r="KK43" s="2" t="s">
        <v>153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153</v>
      </c>
      <c r="KV43" s="2" t="s">
        <v>153</v>
      </c>
      <c r="KW43" s="2" t="s">
        <v>153</v>
      </c>
      <c r="KX43" s="2" t="s">
        <v>153</v>
      </c>
      <c r="KY43" s="2" t="s">
        <v>153</v>
      </c>
      <c r="KZ43" s="2" t="s">
        <v>153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162</v>
      </c>
      <c r="LV43" s="2" t="s">
        <v>150</v>
      </c>
      <c r="LW43" s="2" t="s">
        <v>153</v>
      </c>
      <c r="LX43" s="2" t="s">
        <v>153</v>
      </c>
      <c r="LY43" s="2" t="s">
        <v>164</v>
      </c>
      <c r="LZ43" s="2" t="s">
        <v>164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354</v>
      </c>
      <c r="MV43" s="2" t="s">
        <v>150</v>
      </c>
      <c r="MW43" s="2" t="s">
        <v>153</v>
      </c>
      <c r="MX43" s="2" t="s">
        <v>153</v>
      </c>
      <c r="MY43" s="2" t="s">
        <v>164</v>
      </c>
      <c r="MZ43" s="2" t="s">
        <v>164</v>
      </c>
      <c r="NA43" s="2" t="s">
        <v>153</v>
      </c>
      <c r="NB43" s="4"/>
      <c r="NC43" s="8"/>
      <c r="ND43" s="4"/>
      <c r="NE43" s="8"/>
      <c r="NF43" s="7"/>
      <c r="NG43" s="7"/>
      <c r="NH43" s="2" t="s">
        <v>187</v>
      </c>
      <c r="NI43" s="2" t="s">
        <v>150</v>
      </c>
      <c r="NJ43" s="2" t="s">
        <v>153</v>
      </c>
      <c r="NK43" s="2" t="s">
        <v>153</v>
      </c>
      <c r="NL43" s="2" t="s">
        <v>164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195</v>
      </c>
      <c r="NV43" s="2" t="s">
        <v>150</v>
      </c>
      <c r="NW43" s="2" t="s">
        <v>153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187</v>
      </c>
      <c r="OI43" s="2" t="s">
        <v>150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404</v>
      </c>
      <c r="OV43" s="2" t="s">
        <v>150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/>
      <c r="PC43" s="8"/>
      <c r="PD43" s="4"/>
      <c r="PE43" s="8"/>
      <c r="PF43" s="7"/>
      <c r="PG43" s="7"/>
      <c r="PH43" s="2" t="s">
        <v>187</v>
      </c>
      <c r="PI43" s="2" t="s">
        <v>169</v>
      </c>
      <c r="PJ43" s="2" t="s">
        <v>153</v>
      </c>
      <c r="PK43" s="2" t="s">
        <v>153</v>
      </c>
      <c r="PL43" s="2" t="s">
        <v>164</v>
      </c>
      <c r="PM43" s="2" t="s">
        <v>164</v>
      </c>
      <c r="PN43" s="2" t="s">
        <v>153</v>
      </c>
      <c r="PO43" s="4"/>
      <c r="PP43" s="8"/>
      <c r="PQ43" s="4"/>
      <c r="PR43" s="8"/>
      <c r="PS43" s="7"/>
      <c r="PT43" s="7"/>
      <c r="PU43" s="2" t="s">
        <v>188</v>
      </c>
      <c r="PV43" s="2" t="s">
        <v>150</v>
      </c>
      <c r="PW43" s="2" t="s">
        <v>153</v>
      </c>
      <c r="PX43" s="2" t="s">
        <v>153</v>
      </c>
      <c r="PY43" s="2" t="s">
        <v>164</v>
      </c>
      <c r="PZ43" s="2" t="s">
        <v>164</v>
      </c>
      <c r="QA43" s="2" t="s">
        <v>153</v>
      </c>
      <c r="QB43" s="4">
        <v>297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559</v>
      </c>
      <c r="B44" s="2" t="s">
        <v>142</v>
      </c>
      <c r="C44" s="2" t="s">
        <v>143</v>
      </c>
      <c r="D44" s="2" t="s">
        <v>560</v>
      </c>
      <c r="E44" s="2" t="s">
        <v>561</v>
      </c>
      <c r="F44" s="2" t="s">
        <v>562</v>
      </c>
      <c r="G44" s="2" t="s">
        <v>562</v>
      </c>
      <c r="H44" s="2" t="s">
        <v>562</v>
      </c>
      <c r="I44" s="2" t="s">
        <v>563</v>
      </c>
      <c r="J44" s="2" t="s">
        <v>388</v>
      </c>
      <c r="K44" s="2" t="s">
        <v>261</v>
      </c>
      <c r="L44" s="3">
        <v>52.38</v>
      </c>
      <c r="M44" s="3">
        <v>55</v>
      </c>
      <c r="N44" s="3">
        <v>109.99</v>
      </c>
      <c r="O44" s="2" t="s">
        <v>150</v>
      </c>
      <c r="P44" s="2" t="s">
        <v>564</v>
      </c>
      <c r="Q44" s="2" t="s">
        <v>152</v>
      </c>
      <c r="R44" s="2" t="s">
        <v>153</v>
      </c>
      <c r="S44" s="2" t="s">
        <v>565</v>
      </c>
      <c r="T44" s="2" t="s">
        <v>566</v>
      </c>
      <c r="U44" s="2" t="s">
        <v>392</v>
      </c>
      <c r="V44" s="2" t="s">
        <v>156</v>
      </c>
      <c r="W44" s="2" t="s">
        <v>157</v>
      </c>
      <c r="X44" s="2" t="s">
        <v>567</v>
      </c>
      <c r="Y44" s="2" t="s">
        <v>568</v>
      </c>
      <c r="Z44" s="4">
        <v>145</v>
      </c>
      <c r="AA44" s="4">
        <f>=ROUNDDOWN(8.52941176470588,0)</f>
      </c>
      <c r="AB44" s="5">
        <v>17</v>
      </c>
      <c r="AC44" s="2" t="s">
        <v>569</v>
      </c>
      <c r="AD44" s="4">
        <v>460</v>
      </c>
      <c r="AE44" s="4">
        <v>460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25</v>
      </c>
      <c r="AQ44" s="8">
        <v>1417.21</v>
      </c>
      <c r="AR44" s="4">
        <v>8</v>
      </c>
      <c r="AS44" s="8">
        <v>448.02</v>
      </c>
      <c r="AT44" s="7">
        <v>2.125</v>
      </c>
      <c r="AU44" s="7">
        <v>2.1633</v>
      </c>
      <c r="AV44" s="4">
        <v>53</v>
      </c>
      <c r="AW44" s="8">
        <v>3264.33</v>
      </c>
      <c r="AX44" s="4">
        <v>15</v>
      </c>
      <c r="AY44" s="8">
        <v>905.84</v>
      </c>
      <c r="AZ44" s="7">
        <v>2.5333</v>
      </c>
      <c r="BA44" s="7">
        <v>2.6036</v>
      </c>
      <c r="BB44" s="7">
        <v>0.4342</v>
      </c>
      <c r="BC44" s="4">
        <v>103</v>
      </c>
      <c r="BD44" s="8">
        <v>6448.4</v>
      </c>
      <c r="BE44" s="4">
        <v>21</v>
      </c>
      <c r="BF44" s="8">
        <v>1253.21</v>
      </c>
      <c r="BG44" s="7">
        <v>3.9048</v>
      </c>
      <c r="BH44" s="7">
        <v>4.1455</v>
      </c>
      <c r="BI44" s="7">
        <v>0.5062</v>
      </c>
      <c r="BJ44" s="4">
        <v>25</v>
      </c>
      <c r="BK44" s="8">
        <v>1417.21</v>
      </c>
      <c r="BL44" s="2" t="s">
        <v>570</v>
      </c>
      <c r="BM44" s="7">
        <v>1</v>
      </c>
      <c r="BN44" s="7">
        <v>1</v>
      </c>
      <c r="BO44" s="4">
        <v>3</v>
      </c>
      <c r="BP44" s="8">
        <v>180.72</v>
      </c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571</v>
      </c>
      <c r="BY44" s="2" t="s">
        <v>164</v>
      </c>
      <c r="BZ44" s="2" t="s">
        <v>164</v>
      </c>
      <c r="CA44" s="2" t="s">
        <v>153</v>
      </c>
      <c r="CB44" s="4">
        <v>13</v>
      </c>
      <c r="CC44" s="8">
        <v>711.62</v>
      </c>
      <c r="CD44" s="4">
        <v>3</v>
      </c>
      <c r="CE44" s="8">
        <v>164.22</v>
      </c>
      <c r="CF44" s="7">
        <v>3.3333</v>
      </c>
      <c r="CG44" s="7">
        <v>3.3333</v>
      </c>
      <c r="CH44" s="2" t="s">
        <v>162</v>
      </c>
      <c r="CI44" s="2" t="s">
        <v>150</v>
      </c>
      <c r="CJ44" s="2" t="s">
        <v>572</v>
      </c>
      <c r="CK44" s="2" t="s">
        <v>573</v>
      </c>
      <c r="CL44" s="2" t="s">
        <v>164</v>
      </c>
      <c r="CM44" s="2" t="s">
        <v>164</v>
      </c>
      <c r="CN44" s="2" t="s">
        <v>153</v>
      </c>
      <c r="CO44" s="4">
        <v>2</v>
      </c>
      <c r="CP44" s="8">
        <v>96.8</v>
      </c>
      <c r="CQ44" s="4">
        <v>2</v>
      </c>
      <c r="CR44" s="8">
        <v>110</v>
      </c>
      <c r="CS44" s="7"/>
      <c r="CT44" s="7">
        <v>-0.12</v>
      </c>
      <c r="CU44" s="2" t="s">
        <v>162</v>
      </c>
      <c r="CV44" s="2" t="s">
        <v>150</v>
      </c>
      <c r="CW44" s="2" t="s">
        <v>574</v>
      </c>
      <c r="CX44" s="2" t="s">
        <v>447</v>
      </c>
      <c r="CY44" s="2" t="s">
        <v>164</v>
      </c>
      <c r="CZ44" s="2" t="s">
        <v>164</v>
      </c>
      <c r="DA44" s="2" t="s">
        <v>153</v>
      </c>
      <c r="DB44" s="4"/>
      <c r="DC44" s="8"/>
      <c r="DD44" s="4"/>
      <c r="DE44" s="8"/>
      <c r="DF44" s="7"/>
      <c r="DG44" s="7"/>
      <c r="DH44" s="2" t="s">
        <v>162</v>
      </c>
      <c r="DI44" s="2" t="s">
        <v>301</v>
      </c>
      <c r="DJ44" s="2" t="s">
        <v>575</v>
      </c>
      <c r="DK44" s="2" t="s">
        <v>576</v>
      </c>
      <c r="DL44" s="2" t="s">
        <v>164</v>
      </c>
      <c r="DM44" s="2" t="s">
        <v>164</v>
      </c>
      <c r="DN44" s="2" t="s">
        <v>153</v>
      </c>
      <c r="DO44" s="4"/>
      <c r="DP44" s="8"/>
      <c r="DQ44" s="4"/>
      <c r="DR44" s="8"/>
      <c r="DS44" s="7"/>
      <c r="DT44" s="7"/>
      <c r="DU44" s="2" t="s">
        <v>162</v>
      </c>
      <c r="DV44" s="2" t="s">
        <v>150</v>
      </c>
      <c r="DW44" s="2" t="s">
        <v>253</v>
      </c>
      <c r="DX44" s="2" t="s">
        <v>577</v>
      </c>
      <c r="DY44" s="2" t="s">
        <v>164</v>
      </c>
      <c r="DZ44" s="2" t="s">
        <v>164</v>
      </c>
      <c r="EA44" s="2" t="s">
        <v>153</v>
      </c>
      <c r="EB44" s="4">
        <v>1</v>
      </c>
      <c r="EC44" s="8">
        <v>81.57</v>
      </c>
      <c r="ED44" s="4"/>
      <c r="EE44" s="8"/>
      <c r="EF44" s="7"/>
      <c r="EG44" s="7"/>
      <c r="EH44" s="2" t="s">
        <v>162</v>
      </c>
      <c r="EI44" s="2" t="s">
        <v>150</v>
      </c>
      <c r="EJ44" s="2" t="s">
        <v>578</v>
      </c>
      <c r="EK44" s="2" t="s">
        <v>579</v>
      </c>
      <c r="EL44" s="2" t="s">
        <v>164</v>
      </c>
      <c r="EM44" s="2" t="s">
        <v>164</v>
      </c>
      <c r="EN44" s="2" t="s">
        <v>153</v>
      </c>
      <c r="EO44" s="4">
        <v>6</v>
      </c>
      <c r="EP44" s="8">
        <v>346.5</v>
      </c>
      <c r="EQ44" s="4"/>
      <c r="ER44" s="8"/>
      <c r="ES44" s="7"/>
      <c r="ET44" s="7"/>
      <c r="EU44" s="2" t="s">
        <v>162</v>
      </c>
      <c r="EV44" s="2" t="s">
        <v>150</v>
      </c>
      <c r="EW44" s="2" t="s">
        <v>580</v>
      </c>
      <c r="EX44" s="2" t="s">
        <v>461</v>
      </c>
      <c r="EY44" s="2" t="s">
        <v>164</v>
      </c>
      <c r="EZ44" s="2" t="s">
        <v>164</v>
      </c>
      <c r="FA44" s="2" t="s">
        <v>153</v>
      </c>
      <c r="FB44" s="4"/>
      <c r="FC44" s="8"/>
      <c r="FD44" s="4">
        <v>2</v>
      </c>
      <c r="FE44" s="8">
        <v>118.8</v>
      </c>
      <c r="FF44" s="7">
        <v>-1</v>
      </c>
      <c r="FG44" s="7">
        <v>-1</v>
      </c>
      <c r="FH44" s="2" t="s">
        <v>162</v>
      </c>
      <c r="FI44" s="2" t="s">
        <v>301</v>
      </c>
      <c r="FJ44" s="2" t="s">
        <v>581</v>
      </c>
      <c r="FK44" s="2" t="s">
        <v>582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162</v>
      </c>
      <c r="FV44" s="2" t="s">
        <v>150</v>
      </c>
      <c r="FW44" s="2" t="s">
        <v>475</v>
      </c>
      <c r="FX44" s="2" t="s">
        <v>479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150</v>
      </c>
      <c r="GJ44" s="2" t="s">
        <v>583</v>
      </c>
      <c r="GK44" s="2" t="s">
        <v>584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162</v>
      </c>
      <c r="GV44" s="2" t="s">
        <v>150</v>
      </c>
      <c r="GW44" s="2" t="s">
        <v>585</v>
      </c>
      <c r="GX44" s="2" t="s">
        <v>586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187</v>
      </c>
      <c r="HI44" s="2" t="s">
        <v>150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>
        <v>1</v>
      </c>
      <c r="HR44" s="8">
        <v>55</v>
      </c>
      <c r="HS44" s="7">
        <v>-1</v>
      </c>
      <c r="HT44" s="7">
        <v>-1</v>
      </c>
      <c r="HU44" s="2" t="s">
        <v>162</v>
      </c>
      <c r="HV44" s="2" t="s">
        <v>150</v>
      </c>
      <c r="HW44" s="2" t="s">
        <v>186</v>
      </c>
      <c r="HX44" s="2" t="s">
        <v>479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187</v>
      </c>
      <c r="II44" s="2" t="s">
        <v>150</v>
      </c>
      <c r="IJ44" s="2" t="s">
        <v>153</v>
      </c>
      <c r="IK44" s="2" t="s">
        <v>153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188</v>
      </c>
      <c r="IV44" s="2" t="s">
        <v>150</v>
      </c>
      <c r="IW44" s="2" t="s">
        <v>153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187</v>
      </c>
      <c r="JI44" s="2" t="s">
        <v>150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187</v>
      </c>
      <c r="JV44" s="2" t="s">
        <v>169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188</v>
      </c>
      <c r="KI44" s="2" t="s">
        <v>150</v>
      </c>
      <c r="KJ44" s="2" t="s">
        <v>153</v>
      </c>
      <c r="KK44" s="2" t="s">
        <v>153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153</v>
      </c>
      <c r="KV44" s="2" t="s">
        <v>153</v>
      </c>
      <c r="KW44" s="2" t="s">
        <v>153</v>
      </c>
      <c r="KX44" s="2" t="s">
        <v>153</v>
      </c>
      <c r="KY44" s="2" t="s">
        <v>153</v>
      </c>
      <c r="KZ44" s="2" t="s">
        <v>153</v>
      </c>
      <c r="LA44" s="2" t="s">
        <v>153</v>
      </c>
      <c r="LB44" s="4"/>
      <c r="LC44" s="8"/>
      <c r="LD44" s="4"/>
      <c r="LE44" s="8"/>
      <c r="LF44" s="7"/>
      <c r="LG44" s="7"/>
      <c r="LH44" s="2" t="s">
        <v>153</v>
      </c>
      <c r="LI44" s="2" t="s">
        <v>153</v>
      </c>
      <c r="LJ44" s="2" t="s">
        <v>153</v>
      </c>
      <c r="LK44" s="2" t="s">
        <v>153</v>
      </c>
      <c r="LL44" s="2" t="s">
        <v>153</v>
      </c>
      <c r="LM44" s="2" t="s">
        <v>153</v>
      </c>
      <c r="LN44" s="2" t="s">
        <v>153</v>
      </c>
      <c r="LO44" s="4"/>
      <c r="LP44" s="8"/>
      <c r="LQ44" s="4"/>
      <c r="LR44" s="8"/>
      <c r="LS44" s="7"/>
      <c r="LT44" s="7"/>
      <c r="LU44" s="2" t="s">
        <v>162</v>
      </c>
      <c r="LV44" s="2" t="s">
        <v>150</v>
      </c>
      <c r="LW44" s="2" t="s">
        <v>568</v>
      </c>
      <c r="LX44" s="2" t="s">
        <v>587</v>
      </c>
      <c r="LY44" s="2" t="s">
        <v>164</v>
      </c>
      <c r="LZ44" s="2" t="s">
        <v>164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162</v>
      </c>
      <c r="MV44" s="2" t="s">
        <v>150</v>
      </c>
      <c r="MW44" s="2" t="s">
        <v>281</v>
      </c>
      <c r="MX44" s="2" t="s">
        <v>153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187</v>
      </c>
      <c r="NI44" s="2" t="s">
        <v>150</v>
      </c>
      <c r="NJ44" s="2" t="s">
        <v>153</v>
      </c>
      <c r="NK44" s="2" t="s">
        <v>153</v>
      </c>
      <c r="NL44" s="2" t="s">
        <v>164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188</v>
      </c>
      <c r="NV44" s="2" t="s">
        <v>150</v>
      </c>
      <c r="NW44" s="2" t="s">
        <v>153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153</v>
      </c>
      <c r="OI44" s="2" t="s">
        <v>153</v>
      </c>
      <c r="OJ44" s="2" t="s">
        <v>153</v>
      </c>
      <c r="OK44" s="2" t="s">
        <v>153</v>
      </c>
      <c r="OL44" s="2" t="s">
        <v>153</v>
      </c>
      <c r="OM44" s="2" t="s">
        <v>153</v>
      </c>
      <c r="ON44" s="2" t="s">
        <v>153</v>
      </c>
      <c r="OO44" s="4"/>
      <c r="OP44" s="8"/>
      <c r="OQ44" s="4"/>
      <c r="OR44" s="8"/>
      <c r="OS44" s="7"/>
      <c r="OT44" s="7"/>
      <c r="OU44" s="2" t="s">
        <v>162</v>
      </c>
      <c r="OV44" s="2" t="s">
        <v>150</v>
      </c>
      <c r="OW44" s="2" t="s">
        <v>588</v>
      </c>
      <c r="OX44" s="2" t="s">
        <v>589</v>
      </c>
      <c r="OY44" s="2" t="s">
        <v>164</v>
      </c>
      <c r="OZ44" s="2" t="s">
        <v>164</v>
      </c>
      <c r="PA44" s="2" t="s">
        <v>153</v>
      </c>
      <c r="PB44" s="4"/>
      <c r="PC44" s="8"/>
      <c r="PD44" s="4"/>
      <c r="PE44" s="8"/>
      <c r="PF44" s="7"/>
      <c r="PG44" s="7"/>
      <c r="PH44" s="2" t="s">
        <v>187</v>
      </c>
      <c r="PI44" s="2" t="s">
        <v>169</v>
      </c>
      <c r="PJ44" s="2" t="s">
        <v>153</v>
      </c>
      <c r="PK44" s="2" t="s">
        <v>153</v>
      </c>
      <c r="PL44" s="2" t="s">
        <v>164</v>
      </c>
      <c r="PM44" s="2" t="s">
        <v>164</v>
      </c>
      <c r="PN44" s="2" t="s">
        <v>153</v>
      </c>
      <c r="PO44" s="4"/>
      <c r="PP44" s="8"/>
      <c r="PQ44" s="4"/>
      <c r="PR44" s="8"/>
      <c r="PS44" s="7"/>
      <c r="PT44" s="7"/>
      <c r="PU44" s="2" t="s">
        <v>196</v>
      </c>
      <c r="PV44" s="2" t="s">
        <v>150</v>
      </c>
      <c r="PW44" s="2" t="s">
        <v>153</v>
      </c>
      <c r="PX44" s="2" t="s">
        <v>153</v>
      </c>
      <c r="PY44" s="2" t="s">
        <v>164</v>
      </c>
      <c r="PZ44" s="2" t="s">
        <v>164</v>
      </c>
      <c r="QA44" s="2" t="s">
        <v>153</v>
      </c>
      <c r="QB44" s="4">
        <v>145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>
        <v>460</v>
      </c>
    </row>
    <row r="45">
      <c r="A45" s="2" t="s">
        <v>590</v>
      </c>
      <c r="B45" s="2" t="s">
        <v>142</v>
      </c>
      <c r="C45" s="2" t="s">
        <v>143</v>
      </c>
      <c r="D45" s="2" t="s">
        <v>560</v>
      </c>
      <c r="E45" s="2" t="s">
        <v>561</v>
      </c>
      <c r="F45" s="2" t="s">
        <v>562</v>
      </c>
      <c r="G45" s="2" t="s">
        <v>562</v>
      </c>
      <c r="H45" s="2" t="s">
        <v>562</v>
      </c>
      <c r="I45" s="2" t="s">
        <v>563</v>
      </c>
      <c r="J45" s="2" t="s">
        <v>312</v>
      </c>
      <c r="K45" s="2" t="s">
        <v>261</v>
      </c>
      <c r="L45" s="3">
        <v>59.42</v>
      </c>
      <c r="M45" s="3">
        <v>62.39</v>
      </c>
      <c r="N45" s="3">
        <v>129.99</v>
      </c>
      <c r="O45" s="2" t="s">
        <v>150</v>
      </c>
      <c r="P45" s="2" t="s">
        <v>564</v>
      </c>
      <c r="Q45" s="2" t="s">
        <v>152</v>
      </c>
      <c r="R45" s="2" t="s">
        <v>153</v>
      </c>
      <c r="S45" s="2" t="s">
        <v>565</v>
      </c>
      <c r="T45" s="2" t="s">
        <v>566</v>
      </c>
      <c r="U45" s="2" t="s">
        <v>392</v>
      </c>
      <c r="V45" s="2" t="s">
        <v>156</v>
      </c>
      <c r="W45" s="2" t="s">
        <v>157</v>
      </c>
      <c r="X45" s="2" t="s">
        <v>567</v>
      </c>
      <c r="Y45" s="2" t="s">
        <v>568</v>
      </c>
      <c r="Z45" s="4">
        <v>275</v>
      </c>
      <c r="AA45" s="4">
        <f>=ROUNDDOWN(18.3333333333333,0)</f>
      </c>
      <c r="AB45" s="5">
        <v>15</v>
      </c>
      <c r="AC45" s="2" t="s">
        <v>569</v>
      </c>
      <c r="AD45" s="4">
        <v>340</v>
      </c>
      <c r="AE45" s="4">
        <v>340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28</v>
      </c>
      <c r="AQ45" s="8">
        <v>1847.12</v>
      </c>
      <c r="AR45" s="4">
        <v>7</v>
      </c>
      <c r="AS45" s="8">
        <v>457.82</v>
      </c>
      <c r="AT45" s="7">
        <v>3</v>
      </c>
      <c r="AU45" s="7">
        <v>3.0346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>
        <v>0.5658</v>
      </c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>
        <v>28</v>
      </c>
      <c r="BK45" s="8">
        <v>1847.12</v>
      </c>
      <c r="BL45" s="2" t="s">
        <v>591</v>
      </c>
      <c r="BM45" s="7">
        <v>1</v>
      </c>
      <c r="BN45" s="7">
        <v>1</v>
      </c>
      <c r="BO45" s="4">
        <v>7</v>
      </c>
      <c r="BP45" s="8">
        <v>478.31</v>
      </c>
      <c r="BQ45" s="4">
        <v>1</v>
      </c>
      <c r="BR45" s="8">
        <v>68.33</v>
      </c>
      <c r="BS45" s="7">
        <v>6</v>
      </c>
      <c r="BT45" s="7">
        <v>6</v>
      </c>
      <c r="BU45" s="2" t="s">
        <v>162</v>
      </c>
      <c r="BV45" s="2" t="s">
        <v>150</v>
      </c>
      <c r="BW45" s="2" t="s">
        <v>153</v>
      </c>
      <c r="BX45" s="2" t="s">
        <v>571</v>
      </c>
      <c r="BY45" s="2" t="s">
        <v>164</v>
      </c>
      <c r="BZ45" s="2" t="s">
        <v>164</v>
      </c>
      <c r="CA45" s="2" t="s">
        <v>153</v>
      </c>
      <c r="CB45" s="4">
        <v>14</v>
      </c>
      <c r="CC45" s="8">
        <v>915.04</v>
      </c>
      <c r="CD45" s="4">
        <v>3</v>
      </c>
      <c r="CE45" s="8">
        <v>196.08</v>
      </c>
      <c r="CF45" s="7">
        <v>3.6667</v>
      </c>
      <c r="CG45" s="7">
        <v>3.6667</v>
      </c>
      <c r="CH45" s="2" t="s">
        <v>162</v>
      </c>
      <c r="CI45" s="2" t="s">
        <v>150</v>
      </c>
      <c r="CJ45" s="2" t="s">
        <v>572</v>
      </c>
      <c r="CK45" s="2" t="s">
        <v>592</v>
      </c>
      <c r="CL45" s="2" t="s">
        <v>164</v>
      </c>
      <c r="CM45" s="2" t="s">
        <v>164</v>
      </c>
      <c r="CN45" s="2" t="s">
        <v>153</v>
      </c>
      <c r="CO45" s="4">
        <v>3</v>
      </c>
      <c r="CP45" s="8">
        <v>164.7</v>
      </c>
      <c r="CQ45" s="4">
        <v>1</v>
      </c>
      <c r="CR45" s="8">
        <v>62.39</v>
      </c>
      <c r="CS45" s="7">
        <v>2</v>
      </c>
      <c r="CT45" s="7">
        <v>1.6398</v>
      </c>
      <c r="CU45" s="2" t="s">
        <v>162</v>
      </c>
      <c r="CV45" s="2" t="s">
        <v>150</v>
      </c>
      <c r="CW45" s="2" t="s">
        <v>574</v>
      </c>
      <c r="CX45" s="2" t="s">
        <v>593</v>
      </c>
      <c r="CY45" s="2" t="s">
        <v>164</v>
      </c>
      <c r="CZ45" s="2" t="s">
        <v>164</v>
      </c>
      <c r="DA45" s="2" t="s">
        <v>153</v>
      </c>
      <c r="DB45" s="4"/>
      <c r="DC45" s="8"/>
      <c r="DD45" s="4"/>
      <c r="DE45" s="8"/>
      <c r="DF45" s="7"/>
      <c r="DG45" s="7"/>
      <c r="DH45" s="2" t="s">
        <v>162</v>
      </c>
      <c r="DI45" s="2" t="s">
        <v>301</v>
      </c>
      <c r="DJ45" s="2" t="s">
        <v>575</v>
      </c>
      <c r="DK45" s="2" t="s">
        <v>445</v>
      </c>
      <c r="DL45" s="2" t="s">
        <v>164</v>
      </c>
      <c r="DM45" s="2" t="s">
        <v>164</v>
      </c>
      <c r="DN45" s="2" t="s">
        <v>153</v>
      </c>
      <c r="DO45" s="4"/>
      <c r="DP45" s="8"/>
      <c r="DQ45" s="4"/>
      <c r="DR45" s="8"/>
      <c r="DS45" s="7"/>
      <c r="DT45" s="7"/>
      <c r="DU45" s="2" t="s">
        <v>162</v>
      </c>
      <c r="DV45" s="2" t="s">
        <v>150</v>
      </c>
      <c r="DW45" s="2" t="s">
        <v>253</v>
      </c>
      <c r="DX45" s="2" t="s">
        <v>594</v>
      </c>
      <c r="DY45" s="2" t="s">
        <v>164</v>
      </c>
      <c r="DZ45" s="2" t="s">
        <v>164</v>
      </c>
      <c r="EA45" s="2" t="s">
        <v>153</v>
      </c>
      <c r="EB45" s="4">
        <v>1</v>
      </c>
      <c r="EC45" s="8">
        <v>92.54</v>
      </c>
      <c r="ED45" s="4"/>
      <c r="EE45" s="8"/>
      <c r="EF45" s="7"/>
      <c r="EG45" s="7"/>
      <c r="EH45" s="2" t="s">
        <v>162</v>
      </c>
      <c r="EI45" s="2" t="s">
        <v>150</v>
      </c>
      <c r="EJ45" s="2" t="s">
        <v>578</v>
      </c>
      <c r="EK45" s="2" t="s">
        <v>595</v>
      </c>
      <c r="EL45" s="2" t="s">
        <v>164</v>
      </c>
      <c r="EM45" s="2" t="s">
        <v>164</v>
      </c>
      <c r="EN45" s="2" t="s">
        <v>153</v>
      </c>
      <c r="EO45" s="4">
        <v>2</v>
      </c>
      <c r="EP45" s="8">
        <v>131.02</v>
      </c>
      <c r="EQ45" s="4">
        <v>2</v>
      </c>
      <c r="ER45" s="8">
        <v>131.02</v>
      </c>
      <c r="ES45" s="7"/>
      <c r="ET45" s="7"/>
      <c r="EU45" s="2" t="s">
        <v>162</v>
      </c>
      <c r="EV45" s="2" t="s">
        <v>150</v>
      </c>
      <c r="EW45" s="2" t="s">
        <v>580</v>
      </c>
      <c r="EX45" s="2" t="s">
        <v>596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162</v>
      </c>
      <c r="FI45" s="2" t="s">
        <v>301</v>
      </c>
      <c r="FJ45" s="2" t="s">
        <v>581</v>
      </c>
      <c r="FK45" s="2" t="s">
        <v>597</v>
      </c>
      <c r="FL45" s="2" t="s">
        <v>164</v>
      </c>
      <c r="FM45" s="2" t="s">
        <v>164</v>
      </c>
      <c r="FN45" s="2" t="s">
        <v>153</v>
      </c>
      <c r="FO45" s="4">
        <v>1</v>
      </c>
      <c r="FP45" s="8">
        <v>65.51</v>
      </c>
      <c r="FQ45" s="4"/>
      <c r="FR45" s="8"/>
      <c r="FS45" s="7"/>
      <c r="FT45" s="7"/>
      <c r="FU45" s="2" t="s">
        <v>162</v>
      </c>
      <c r="FV45" s="2" t="s">
        <v>150</v>
      </c>
      <c r="FW45" s="2" t="s">
        <v>475</v>
      </c>
      <c r="FX45" s="2" t="s">
        <v>598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162</v>
      </c>
      <c r="GI45" s="2" t="s">
        <v>150</v>
      </c>
      <c r="GJ45" s="2" t="s">
        <v>583</v>
      </c>
      <c r="GK45" s="2" t="s">
        <v>599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162</v>
      </c>
      <c r="GV45" s="2" t="s">
        <v>150</v>
      </c>
      <c r="GW45" s="2" t="s">
        <v>600</v>
      </c>
      <c r="GX45" s="2" t="s">
        <v>601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187</v>
      </c>
      <c r="HI45" s="2" t="s">
        <v>150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162</v>
      </c>
      <c r="HV45" s="2" t="s">
        <v>150</v>
      </c>
      <c r="HW45" s="2" t="s">
        <v>600</v>
      </c>
      <c r="HX45" s="2" t="s">
        <v>602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187</v>
      </c>
      <c r="II45" s="2" t="s">
        <v>150</v>
      </c>
      <c r="IJ45" s="2" t="s">
        <v>153</v>
      </c>
      <c r="IK45" s="2" t="s">
        <v>153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188</v>
      </c>
      <c r="IV45" s="2" t="s">
        <v>150</v>
      </c>
      <c r="IW45" s="2" t="s">
        <v>153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187</v>
      </c>
      <c r="JI45" s="2" t="s">
        <v>150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187</v>
      </c>
      <c r="JV45" s="2" t="s">
        <v>169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188</v>
      </c>
      <c r="KI45" s="2" t="s">
        <v>150</v>
      </c>
      <c r="KJ45" s="2" t="s">
        <v>153</v>
      </c>
      <c r="KK45" s="2" t="s">
        <v>153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153</v>
      </c>
      <c r="KV45" s="2" t="s">
        <v>153</v>
      </c>
      <c r="KW45" s="2" t="s">
        <v>153</v>
      </c>
      <c r="KX45" s="2" t="s">
        <v>153</v>
      </c>
      <c r="KY45" s="2" t="s">
        <v>153</v>
      </c>
      <c r="KZ45" s="2" t="s">
        <v>153</v>
      </c>
      <c r="LA45" s="2" t="s">
        <v>153</v>
      </c>
      <c r="LB45" s="4"/>
      <c r="LC45" s="8"/>
      <c r="LD45" s="4"/>
      <c r="LE45" s="8"/>
      <c r="LF45" s="7"/>
      <c r="LG45" s="7"/>
      <c r="LH45" s="2" t="s">
        <v>153</v>
      </c>
      <c r="LI45" s="2" t="s">
        <v>153</v>
      </c>
      <c r="LJ45" s="2" t="s">
        <v>153</v>
      </c>
      <c r="LK45" s="2" t="s">
        <v>153</v>
      </c>
      <c r="LL45" s="2" t="s">
        <v>153</v>
      </c>
      <c r="LM45" s="2" t="s">
        <v>153</v>
      </c>
      <c r="LN45" s="2" t="s">
        <v>153</v>
      </c>
      <c r="LO45" s="4"/>
      <c r="LP45" s="8"/>
      <c r="LQ45" s="4"/>
      <c r="LR45" s="8"/>
      <c r="LS45" s="7"/>
      <c r="LT45" s="7"/>
      <c r="LU45" s="2" t="s">
        <v>162</v>
      </c>
      <c r="LV45" s="2" t="s">
        <v>150</v>
      </c>
      <c r="LW45" s="2" t="s">
        <v>568</v>
      </c>
      <c r="LX45" s="2" t="s">
        <v>603</v>
      </c>
      <c r="LY45" s="2" t="s">
        <v>164</v>
      </c>
      <c r="LZ45" s="2" t="s">
        <v>164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162</v>
      </c>
      <c r="MV45" s="2" t="s">
        <v>150</v>
      </c>
      <c r="MW45" s="2" t="s">
        <v>281</v>
      </c>
      <c r="MX45" s="2" t="s">
        <v>604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187</v>
      </c>
      <c r="NI45" s="2" t="s">
        <v>150</v>
      </c>
      <c r="NJ45" s="2" t="s">
        <v>153</v>
      </c>
      <c r="NK45" s="2" t="s">
        <v>153</v>
      </c>
      <c r="NL45" s="2" t="s">
        <v>164</v>
      </c>
      <c r="NM45" s="2" t="s">
        <v>164</v>
      </c>
      <c r="NN45" s="2" t="s">
        <v>153</v>
      </c>
      <c r="NO45" s="4"/>
      <c r="NP45" s="8"/>
      <c r="NQ45" s="4"/>
      <c r="NR45" s="8"/>
      <c r="NS45" s="7"/>
      <c r="NT45" s="7"/>
      <c r="NU45" s="2" t="s">
        <v>188</v>
      </c>
      <c r="NV45" s="2" t="s">
        <v>150</v>
      </c>
      <c r="NW45" s="2" t="s">
        <v>153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153</v>
      </c>
      <c r="OI45" s="2" t="s">
        <v>153</v>
      </c>
      <c r="OJ45" s="2" t="s">
        <v>153</v>
      </c>
      <c r="OK45" s="2" t="s">
        <v>153</v>
      </c>
      <c r="OL45" s="2" t="s">
        <v>153</v>
      </c>
      <c r="OM45" s="2" t="s">
        <v>153</v>
      </c>
      <c r="ON45" s="2" t="s">
        <v>153</v>
      </c>
      <c r="OO45" s="4"/>
      <c r="OP45" s="8"/>
      <c r="OQ45" s="4"/>
      <c r="OR45" s="8"/>
      <c r="OS45" s="7"/>
      <c r="OT45" s="7"/>
      <c r="OU45" s="2" t="s">
        <v>162</v>
      </c>
      <c r="OV45" s="2" t="s">
        <v>150</v>
      </c>
      <c r="OW45" s="2" t="s">
        <v>494</v>
      </c>
      <c r="OX45" s="2" t="s">
        <v>602</v>
      </c>
      <c r="OY45" s="2" t="s">
        <v>164</v>
      </c>
      <c r="OZ45" s="2" t="s">
        <v>164</v>
      </c>
      <c r="PA45" s="2" t="s">
        <v>153</v>
      </c>
      <c r="PB45" s="4"/>
      <c r="PC45" s="8"/>
      <c r="PD45" s="4"/>
      <c r="PE45" s="8"/>
      <c r="PF45" s="7"/>
      <c r="PG45" s="7"/>
      <c r="PH45" s="2" t="s">
        <v>187</v>
      </c>
      <c r="PI45" s="2" t="s">
        <v>169</v>
      </c>
      <c r="PJ45" s="2" t="s">
        <v>153</v>
      </c>
      <c r="PK45" s="2" t="s">
        <v>153</v>
      </c>
      <c r="PL45" s="2" t="s">
        <v>164</v>
      </c>
      <c r="PM45" s="2" t="s">
        <v>164</v>
      </c>
      <c r="PN45" s="2" t="s">
        <v>153</v>
      </c>
      <c r="PO45" s="4"/>
      <c r="PP45" s="8"/>
      <c r="PQ45" s="4"/>
      <c r="PR45" s="8"/>
      <c r="PS45" s="7"/>
      <c r="PT45" s="7"/>
      <c r="PU45" s="2" t="s">
        <v>196</v>
      </c>
      <c r="PV45" s="2" t="s">
        <v>150</v>
      </c>
      <c r="PW45" s="2" t="s">
        <v>153</v>
      </c>
      <c r="PX45" s="2" t="s">
        <v>153</v>
      </c>
      <c r="PY45" s="2" t="s">
        <v>164</v>
      </c>
      <c r="PZ45" s="2" t="s">
        <v>164</v>
      </c>
      <c r="QA45" s="2" t="s">
        <v>153</v>
      </c>
      <c r="QB45" s="4">
        <v>275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>
        <v>340</v>
      </c>
    </row>
    <row r="46">
      <c r="A46" s="2" t="s">
        <v>605</v>
      </c>
      <c r="B46" s="2" t="s">
        <v>142</v>
      </c>
      <c r="C46" s="2" t="s">
        <v>143</v>
      </c>
      <c r="D46" s="2" t="s">
        <v>560</v>
      </c>
      <c r="E46" s="2" t="s">
        <v>561</v>
      </c>
      <c r="F46" s="2" t="s">
        <v>562</v>
      </c>
      <c r="G46" s="2" t="s">
        <v>562</v>
      </c>
      <c r="H46" s="2" t="s">
        <v>562</v>
      </c>
      <c r="I46" s="2" t="s">
        <v>563</v>
      </c>
      <c r="J46" s="2" t="s">
        <v>388</v>
      </c>
      <c r="K46" s="2" t="s">
        <v>389</v>
      </c>
      <c r="L46" s="3">
        <v>52.38</v>
      </c>
      <c r="M46" s="3">
        <v>55</v>
      </c>
      <c r="N46" s="3">
        <v>109.99</v>
      </c>
      <c r="O46" s="2" t="s">
        <v>150</v>
      </c>
      <c r="P46" s="2" t="s">
        <v>466</v>
      </c>
      <c r="Q46" s="2" t="s">
        <v>152</v>
      </c>
      <c r="R46" s="2" t="s">
        <v>153</v>
      </c>
      <c r="S46" s="2" t="s">
        <v>606</v>
      </c>
      <c r="T46" s="2" t="s">
        <v>566</v>
      </c>
      <c r="U46" s="2" t="s">
        <v>392</v>
      </c>
      <c r="V46" s="2" t="s">
        <v>156</v>
      </c>
      <c r="W46" s="2" t="s">
        <v>157</v>
      </c>
      <c r="X46" s="2" t="s">
        <v>567</v>
      </c>
      <c r="Y46" s="2" t="s">
        <v>607</v>
      </c>
      <c r="Z46" s="4">
        <v>173</v>
      </c>
      <c r="AA46" s="4">
        <f>=ROUNDDOWN(19.2222222222222,0)</f>
      </c>
      <c r="AB46" s="5">
        <v>9</v>
      </c>
      <c r="AC46" s="2" t="s">
        <v>153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21</v>
      </c>
      <c r="AQ46" s="8">
        <v>1222.54</v>
      </c>
      <c r="AR46" s="4">
        <v>6</v>
      </c>
      <c r="AS46" s="8">
        <v>347.37</v>
      </c>
      <c r="AT46" s="7">
        <v>2.5</v>
      </c>
      <c r="AU46" s="7">
        <v>2.5194</v>
      </c>
      <c r="AV46" s="4">
        <v>50</v>
      </c>
      <c r="AW46" s="8">
        <v>3184.07</v>
      </c>
      <c r="AX46" s="4">
        <v>6</v>
      </c>
      <c r="AY46" s="8">
        <v>347.37</v>
      </c>
      <c r="AZ46" s="7">
        <v>7.3333</v>
      </c>
      <c r="BA46" s="7">
        <v>8.1662</v>
      </c>
      <c r="BB46" s="7">
        <v>0.384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>
        <v>0.4938</v>
      </c>
      <c r="BJ46" s="4">
        <v>21</v>
      </c>
      <c r="BK46" s="8">
        <v>1222.54</v>
      </c>
      <c r="BL46" s="2" t="s">
        <v>608</v>
      </c>
      <c r="BM46" s="7">
        <v>1</v>
      </c>
      <c r="BN46" s="7">
        <v>1</v>
      </c>
      <c r="BO46" s="4">
        <v>7</v>
      </c>
      <c r="BP46" s="8">
        <v>421.68</v>
      </c>
      <c r="BQ46" s="4">
        <v>1</v>
      </c>
      <c r="BR46" s="8">
        <v>60.24</v>
      </c>
      <c r="BS46" s="7">
        <v>6</v>
      </c>
      <c r="BT46" s="7">
        <v>6</v>
      </c>
      <c r="BU46" s="2" t="s">
        <v>162</v>
      </c>
      <c r="BV46" s="2" t="s">
        <v>150</v>
      </c>
      <c r="BW46" s="2" t="s">
        <v>153</v>
      </c>
      <c r="BX46" s="2" t="s">
        <v>186</v>
      </c>
      <c r="BY46" s="2" t="s">
        <v>164</v>
      </c>
      <c r="BZ46" s="2" t="s">
        <v>164</v>
      </c>
      <c r="CA46" s="2" t="s">
        <v>153</v>
      </c>
      <c r="CB46" s="4">
        <v>11</v>
      </c>
      <c r="CC46" s="8">
        <v>602.14</v>
      </c>
      <c r="CD46" s="4">
        <v>2</v>
      </c>
      <c r="CE46" s="8">
        <v>109.48</v>
      </c>
      <c r="CF46" s="7">
        <v>4.5</v>
      </c>
      <c r="CG46" s="7">
        <v>4.5</v>
      </c>
      <c r="CH46" s="2" t="s">
        <v>162</v>
      </c>
      <c r="CI46" s="2" t="s">
        <v>150</v>
      </c>
      <c r="CJ46" s="2" t="s">
        <v>609</v>
      </c>
      <c r="CK46" s="2" t="s">
        <v>610</v>
      </c>
      <c r="CL46" s="2" t="s">
        <v>164</v>
      </c>
      <c r="CM46" s="2" t="s">
        <v>164</v>
      </c>
      <c r="CN46" s="2" t="s">
        <v>153</v>
      </c>
      <c r="CO46" s="4"/>
      <c r="CP46" s="8"/>
      <c r="CQ46" s="4"/>
      <c r="CR46" s="8"/>
      <c r="CS46" s="7"/>
      <c r="CT46" s="7"/>
      <c r="CU46" s="2" t="s">
        <v>162</v>
      </c>
      <c r="CV46" s="2" t="s">
        <v>150</v>
      </c>
      <c r="CW46" s="2" t="s">
        <v>611</v>
      </c>
      <c r="CX46" s="2" t="s">
        <v>612</v>
      </c>
      <c r="CY46" s="2" t="s">
        <v>164</v>
      </c>
      <c r="CZ46" s="2" t="s">
        <v>164</v>
      </c>
      <c r="DA46" s="2" t="s">
        <v>153</v>
      </c>
      <c r="DB46" s="4"/>
      <c r="DC46" s="8"/>
      <c r="DD46" s="4"/>
      <c r="DE46" s="8"/>
      <c r="DF46" s="7"/>
      <c r="DG46" s="7"/>
      <c r="DH46" s="2" t="s">
        <v>162</v>
      </c>
      <c r="DI46" s="2" t="s">
        <v>301</v>
      </c>
      <c r="DJ46" s="2" t="s">
        <v>613</v>
      </c>
      <c r="DK46" s="2" t="s">
        <v>614</v>
      </c>
      <c r="DL46" s="2" t="s">
        <v>164</v>
      </c>
      <c r="DM46" s="2" t="s">
        <v>164</v>
      </c>
      <c r="DN46" s="2" t="s">
        <v>153</v>
      </c>
      <c r="DO46" s="4"/>
      <c r="DP46" s="8"/>
      <c r="DQ46" s="4">
        <v>1</v>
      </c>
      <c r="DR46" s="8">
        <v>59.4</v>
      </c>
      <c r="DS46" s="7">
        <v>-1</v>
      </c>
      <c r="DT46" s="7">
        <v>-1</v>
      </c>
      <c r="DU46" s="2" t="s">
        <v>162</v>
      </c>
      <c r="DV46" s="2" t="s">
        <v>150</v>
      </c>
      <c r="DW46" s="2" t="s">
        <v>609</v>
      </c>
      <c r="DX46" s="2" t="s">
        <v>615</v>
      </c>
      <c r="DY46" s="2" t="s">
        <v>164</v>
      </c>
      <c r="DZ46" s="2" t="s">
        <v>164</v>
      </c>
      <c r="EA46" s="2" t="s">
        <v>153</v>
      </c>
      <c r="EB46" s="4">
        <v>1</v>
      </c>
      <c r="EC46" s="8">
        <v>81.57</v>
      </c>
      <c r="ED46" s="4"/>
      <c r="EE46" s="8"/>
      <c r="EF46" s="7"/>
      <c r="EG46" s="7"/>
      <c r="EH46" s="2" t="s">
        <v>162</v>
      </c>
      <c r="EI46" s="2" t="s">
        <v>150</v>
      </c>
      <c r="EJ46" s="2" t="s">
        <v>607</v>
      </c>
      <c r="EK46" s="2" t="s">
        <v>616</v>
      </c>
      <c r="EL46" s="2" t="s">
        <v>164</v>
      </c>
      <c r="EM46" s="2" t="s">
        <v>164</v>
      </c>
      <c r="EN46" s="2" t="s">
        <v>153</v>
      </c>
      <c r="EO46" s="4">
        <v>1</v>
      </c>
      <c r="EP46" s="8">
        <v>57.75</v>
      </c>
      <c r="EQ46" s="4">
        <v>1</v>
      </c>
      <c r="ER46" s="8">
        <v>57.75</v>
      </c>
      <c r="ES46" s="7"/>
      <c r="ET46" s="7"/>
      <c r="EU46" s="2" t="s">
        <v>162</v>
      </c>
      <c r="EV46" s="2" t="s">
        <v>150</v>
      </c>
      <c r="EW46" s="2" t="s">
        <v>617</v>
      </c>
      <c r="EX46" s="2" t="s">
        <v>618</v>
      </c>
      <c r="EY46" s="2" t="s">
        <v>164</v>
      </c>
      <c r="EZ46" s="2" t="s">
        <v>164</v>
      </c>
      <c r="FA46" s="2" t="s">
        <v>153</v>
      </c>
      <c r="FB46" s="4">
        <v>1</v>
      </c>
      <c r="FC46" s="8">
        <v>59.4</v>
      </c>
      <c r="FD46" s="4"/>
      <c r="FE46" s="8"/>
      <c r="FF46" s="7"/>
      <c r="FG46" s="7"/>
      <c r="FH46" s="2" t="s">
        <v>162</v>
      </c>
      <c r="FI46" s="2" t="s">
        <v>150</v>
      </c>
      <c r="FJ46" s="2" t="s">
        <v>619</v>
      </c>
      <c r="FK46" s="2" t="s">
        <v>612</v>
      </c>
      <c r="FL46" s="2" t="s">
        <v>164</v>
      </c>
      <c r="FM46" s="2" t="s">
        <v>164</v>
      </c>
      <c r="FN46" s="2" t="s">
        <v>153</v>
      </c>
      <c r="FO46" s="4"/>
      <c r="FP46" s="8"/>
      <c r="FQ46" s="4">
        <v>1</v>
      </c>
      <c r="FR46" s="8">
        <v>60.5</v>
      </c>
      <c r="FS46" s="7">
        <v>-1</v>
      </c>
      <c r="FT46" s="7">
        <v>-1</v>
      </c>
      <c r="FU46" s="2" t="s">
        <v>162</v>
      </c>
      <c r="FV46" s="2" t="s">
        <v>150</v>
      </c>
      <c r="FW46" s="2" t="s">
        <v>475</v>
      </c>
      <c r="FX46" s="2" t="s">
        <v>620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162</v>
      </c>
      <c r="GI46" s="2" t="s">
        <v>150</v>
      </c>
      <c r="GJ46" s="2" t="s">
        <v>583</v>
      </c>
      <c r="GK46" s="2" t="s">
        <v>621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188</v>
      </c>
      <c r="GV46" s="2" t="s">
        <v>150</v>
      </c>
      <c r="GW46" s="2" t="s">
        <v>153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187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162</v>
      </c>
      <c r="HV46" s="2" t="s">
        <v>150</v>
      </c>
      <c r="HW46" s="2" t="s">
        <v>186</v>
      </c>
      <c r="HX46" s="2" t="s">
        <v>622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187</v>
      </c>
      <c r="II46" s="2" t="s">
        <v>150</v>
      </c>
      <c r="IJ46" s="2" t="s">
        <v>153</v>
      </c>
      <c r="IK46" s="2" t="s">
        <v>153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188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187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187</v>
      </c>
      <c r="JV46" s="2" t="s">
        <v>169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188</v>
      </c>
      <c r="KI46" s="2" t="s">
        <v>150</v>
      </c>
      <c r="KJ46" s="2" t="s">
        <v>153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153</v>
      </c>
      <c r="KV46" s="2" t="s">
        <v>153</v>
      </c>
      <c r="KW46" s="2" t="s">
        <v>153</v>
      </c>
      <c r="KX46" s="2" t="s">
        <v>153</v>
      </c>
      <c r="KY46" s="2" t="s">
        <v>153</v>
      </c>
      <c r="KZ46" s="2" t="s">
        <v>153</v>
      </c>
      <c r="LA46" s="2" t="s">
        <v>153</v>
      </c>
      <c r="LB46" s="4"/>
      <c r="LC46" s="8"/>
      <c r="LD46" s="4"/>
      <c r="LE46" s="8"/>
      <c r="LF46" s="7"/>
      <c r="LG46" s="7"/>
      <c r="LH46" s="2" t="s">
        <v>153</v>
      </c>
      <c r="LI46" s="2" t="s">
        <v>153</v>
      </c>
      <c r="LJ46" s="2" t="s">
        <v>153</v>
      </c>
      <c r="LK46" s="2" t="s">
        <v>153</v>
      </c>
      <c r="LL46" s="2" t="s">
        <v>153</v>
      </c>
      <c r="LM46" s="2" t="s">
        <v>153</v>
      </c>
      <c r="LN46" s="2" t="s">
        <v>153</v>
      </c>
      <c r="LO46" s="4"/>
      <c r="LP46" s="8"/>
      <c r="LQ46" s="4"/>
      <c r="LR46" s="8"/>
      <c r="LS46" s="7"/>
      <c r="LT46" s="7"/>
      <c r="LU46" s="2" t="s">
        <v>162</v>
      </c>
      <c r="LV46" s="2" t="s">
        <v>150</v>
      </c>
      <c r="LW46" s="2" t="s">
        <v>607</v>
      </c>
      <c r="LX46" s="2" t="s">
        <v>623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162</v>
      </c>
      <c r="MV46" s="2" t="s">
        <v>150</v>
      </c>
      <c r="MW46" s="2" t="s">
        <v>624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187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195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187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188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/>
      <c r="PC46" s="8"/>
      <c r="PD46" s="4"/>
      <c r="PE46" s="8"/>
      <c r="PF46" s="7"/>
      <c r="PG46" s="7"/>
      <c r="PH46" s="2" t="s">
        <v>187</v>
      </c>
      <c r="PI46" s="2" t="s">
        <v>169</v>
      </c>
      <c r="PJ46" s="2" t="s">
        <v>153</v>
      </c>
      <c r="PK46" s="2" t="s">
        <v>153</v>
      </c>
      <c r="PL46" s="2" t="s">
        <v>164</v>
      </c>
      <c r="PM46" s="2" t="s">
        <v>164</v>
      </c>
      <c r="PN46" s="2" t="s">
        <v>153</v>
      </c>
      <c r="PO46" s="4"/>
      <c r="PP46" s="8"/>
      <c r="PQ46" s="4"/>
      <c r="PR46" s="8"/>
      <c r="PS46" s="7"/>
      <c r="PT46" s="7"/>
      <c r="PU46" s="2" t="s">
        <v>196</v>
      </c>
      <c r="PV46" s="2" t="s">
        <v>150</v>
      </c>
      <c r="PW46" s="2" t="s">
        <v>153</v>
      </c>
      <c r="PX46" s="2" t="s">
        <v>153</v>
      </c>
      <c r="PY46" s="2" t="s">
        <v>164</v>
      </c>
      <c r="PZ46" s="2" t="s">
        <v>164</v>
      </c>
      <c r="QA46" s="2" t="s">
        <v>153</v>
      </c>
      <c r="QB46" s="4">
        <v>170</v>
      </c>
      <c r="QC46" s="4">
        <v>3</v>
      </c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</row>
    <row r="47">
      <c r="A47" s="2" t="s">
        <v>625</v>
      </c>
      <c r="B47" s="2" t="s">
        <v>142</v>
      </c>
      <c r="C47" s="2" t="s">
        <v>143</v>
      </c>
      <c r="D47" s="2" t="s">
        <v>560</v>
      </c>
      <c r="E47" s="2" t="s">
        <v>561</v>
      </c>
      <c r="F47" s="2" t="s">
        <v>562</v>
      </c>
      <c r="G47" s="2" t="s">
        <v>562</v>
      </c>
      <c r="H47" s="2" t="s">
        <v>562</v>
      </c>
      <c r="I47" s="2" t="s">
        <v>563</v>
      </c>
      <c r="J47" s="2" t="s">
        <v>312</v>
      </c>
      <c r="K47" s="2" t="s">
        <v>389</v>
      </c>
      <c r="L47" s="3">
        <v>59.42</v>
      </c>
      <c r="M47" s="3">
        <v>62.39</v>
      </c>
      <c r="N47" s="3">
        <v>129.99</v>
      </c>
      <c r="O47" s="2" t="s">
        <v>150</v>
      </c>
      <c r="P47" s="2" t="s">
        <v>466</v>
      </c>
      <c r="Q47" s="2" t="s">
        <v>152</v>
      </c>
      <c r="R47" s="2" t="s">
        <v>153</v>
      </c>
      <c r="S47" s="2" t="s">
        <v>606</v>
      </c>
      <c r="T47" s="2" t="s">
        <v>566</v>
      </c>
      <c r="U47" s="2" t="s">
        <v>392</v>
      </c>
      <c r="V47" s="2" t="s">
        <v>156</v>
      </c>
      <c r="W47" s="2" t="s">
        <v>157</v>
      </c>
      <c r="X47" s="2" t="s">
        <v>567</v>
      </c>
      <c r="Y47" s="2" t="s">
        <v>607</v>
      </c>
      <c r="Z47" s="4">
        <v>150</v>
      </c>
      <c r="AA47" s="4">
        <f>=ROUNDDOWN(12.5,0)</f>
      </c>
      <c r="AB47" s="5">
        <v>12</v>
      </c>
      <c r="AC47" s="2" t="s">
        <v>153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29</v>
      </c>
      <c r="AQ47" s="8">
        <v>1961.53</v>
      </c>
      <c r="AR47" s="4"/>
      <c r="AS47" s="8"/>
      <c r="AT47" s="7"/>
      <c r="AU47" s="7"/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0.616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29</v>
      </c>
      <c r="BK47" s="8">
        <v>1961.53</v>
      </c>
      <c r="BL47" s="2" t="s">
        <v>626</v>
      </c>
      <c r="BM47" s="7">
        <v>1</v>
      </c>
      <c r="BN47" s="7">
        <v>1</v>
      </c>
      <c r="BO47" s="4">
        <v>12</v>
      </c>
      <c r="BP47" s="8">
        <v>819.96</v>
      </c>
      <c r="BQ47" s="4"/>
      <c r="BR47" s="8"/>
      <c r="BS47" s="7"/>
      <c r="BT47" s="7"/>
      <c r="BU47" s="2" t="s">
        <v>162</v>
      </c>
      <c r="BV47" s="2" t="s">
        <v>150</v>
      </c>
      <c r="BW47" s="2" t="s">
        <v>153</v>
      </c>
      <c r="BX47" s="2" t="s">
        <v>186</v>
      </c>
      <c r="BY47" s="2" t="s">
        <v>164</v>
      </c>
      <c r="BZ47" s="2" t="s">
        <v>164</v>
      </c>
      <c r="CA47" s="2" t="s">
        <v>153</v>
      </c>
      <c r="CB47" s="4">
        <v>15</v>
      </c>
      <c r="CC47" s="8">
        <v>980.4</v>
      </c>
      <c r="CD47" s="4"/>
      <c r="CE47" s="8"/>
      <c r="CF47" s="7"/>
      <c r="CG47" s="7"/>
      <c r="CH47" s="2" t="s">
        <v>162</v>
      </c>
      <c r="CI47" s="2" t="s">
        <v>150</v>
      </c>
      <c r="CJ47" s="2" t="s">
        <v>609</v>
      </c>
      <c r="CK47" s="2" t="s">
        <v>610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150</v>
      </c>
      <c r="CW47" s="2" t="s">
        <v>611</v>
      </c>
      <c r="CX47" s="2" t="s">
        <v>583</v>
      </c>
      <c r="CY47" s="2" t="s">
        <v>164</v>
      </c>
      <c r="CZ47" s="2" t="s">
        <v>164</v>
      </c>
      <c r="DA47" s="2" t="s">
        <v>153</v>
      </c>
      <c r="DB47" s="4"/>
      <c r="DC47" s="8"/>
      <c r="DD47" s="4"/>
      <c r="DE47" s="8"/>
      <c r="DF47" s="7"/>
      <c r="DG47" s="7"/>
      <c r="DH47" s="2" t="s">
        <v>162</v>
      </c>
      <c r="DI47" s="2" t="s">
        <v>301</v>
      </c>
      <c r="DJ47" s="2" t="s">
        <v>613</v>
      </c>
      <c r="DK47" s="2" t="s">
        <v>627</v>
      </c>
      <c r="DL47" s="2" t="s">
        <v>164</v>
      </c>
      <c r="DM47" s="2" t="s">
        <v>164</v>
      </c>
      <c r="DN47" s="2" t="s">
        <v>153</v>
      </c>
      <c r="DO47" s="4"/>
      <c r="DP47" s="8"/>
      <c r="DQ47" s="4"/>
      <c r="DR47" s="8"/>
      <c r="DS47" s="7"/>
      <c r="DT47" s="7"/>
      <c r="DU47" s="2" t="s">
        <v>162</v>
      </c>
      <c r="DV47" s="2" t="s">
        <v>150</v>
      </c>
      <c r="DW47" s="2" t="s">
        <v>609</v>
      </c>
      <c r="DX47" s="2" t="s">
        <v>628</v>
      </c>
      <c r="DY47" s="2" t="s">
        <v>164</v>
      </c>
      <c r="DZ47" s="2" t="s">
        <v>164</v>
      </c>
      <c r="EA47" s="2" t="s">
        <v>153</v>
      </c>
      <c r="EB47" s="4">
        <v>1</v>
      </c>
      <c r="EC47" s="8">
        <v>92.54</v>
      </c>
      <c r="ED47" s="4"/>
      <c r="EE47" s="8"/>
      <c r="EF47" s="7"/>
      <c r="EG47" s="7"/>
      <c r="EH47" s="2" t="s">
        <v>162</v>
      </c>
      <c r="EI47" s="2" t="s">
        <v>150</v>
      </c>
      <c r="EJ47" s="2" t="s">
        <v>607</v>
      </c>
      <c r="EK47" s="2" t="s">
        <v>629</v>
      </c>
      <c r="EL47" s="2" t="s">
        <v>164</v>
      </c>
      <c r="EM47" s="2" t="s">
        <v>164</v>
      </c>
      <c r="EN47" s="2" t="s">
        <v>153</v>
      </c>
      <c r="EO47" s="4"/>
      <c r="EP47" s="8"/>
      <c r="EQ47" s="4"/>
      <c r="ER47" s="8"/>
      <c r="ES47" s="7"/>
      <c r="ET47" s="7"/>
      <c r="EU47" s="2" t="s">
        <v>162</v>
      </c>
      <c r="EV47" s="2" t="s">
        <v>150</v>
      </c>
      <c r="EW47" s="2" t="s">
        <v>617</v>
      </c>
      <c r="EX47" s="2" t="s">
        <v>630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619</v>
      </c>
      <c r="FK47" s="2" t="s">
        <v>631</v>
      </c>
      <c r="FL47" s="2" t="s">
        <v>164</v>
      </c>
      <c r="FM47" s="2" t="s">
        <v>164</v>
      </c>
      <c r="FN47" s="2" t="s">
        <v>153</v>
      </c>
      <c r="FO47" s="4">
        <v>1</v>
      </c>
      <c r="FP47" s="8">
        <v>68.63</v>
      </c>
      <c r="FQ47" s="4"/>
      <c r="FR47" s="8"/>
      <c r="FS47" s="7"/>
      <c r="FT47" s="7"/>
      <c r="FU47" s="2" t="s">
        <v>162</v>
      </c>
      <c r="FV47" s="2" t="s">
        <v>150</v>
      </c>
      <c r="FW47" s="2" t="s">
        <v>475</v>
      </c>
      <c r="FX47" s="2" t="s">
        <v>632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162</v>
      </c>
      <c r="GI47" s="2" t="s">
        <v>150</v>
      </c>
      <c r="GJ47" s="2" t="s">
        <v>583</v>
      </c>
      <c r="GK47" s="2" t="s">
        <v>633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188</v>
      </c>
      <c r="GV47" s="2" t="s">
        <v>150</v>
      </c>
      <c r="GW47" s="2" t="s">
        <v>153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187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162</v>
      </c>
      <c r="HV47" s="2" t="s">
        <v>150</v>
      </c>
      <c r="HW47" s="2" t="s">
        <v>634</v>
      </c>
      <c r="HX47" s="2" t="s">
        <v>635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187</v>
      </c>
      <c r="II47" s="2" t="s">
        <v>150</v>
      </c>
      <c r="IJ47" s="2" t="s">
        <v>153</v>
      </c>
      <c r="IK47" s="2" t="s">
        <v>153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188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187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187</v>
      </c>
      <c r="JV47" s="2" t="s">
        <v>169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188</v>
      </c>
      <c r="KI47" s="2" t="s">
        <v>150</v>
      </c>
      <c r="KJ47" s="2" t="s">
        <v>153</v>
      </c>
      <c r="KK47" s="2" t="s">
        <v>153</v>
      </c>
      <c r="KL47" s="2" t="s">
        <v>164</v>
      </c>
      <c r="KM47" s="2" t="s">
        <v>164</v>
      </c>
      <c r="KN47" s="2" t="s">
        <v>153</v>
      </c>
      <c r="KO47" s="4"/>
      <c r="KP47" s="8"/>
      <c r="KQ47" s="4"/>
      <c r="KR47" s="8"/>
      <c r="KS47" s="7"/>
      <c r="KT47" s="7"/>
      <c r="KU47" s="2" t="s">
        <v>153</v>
      </c>
      <c r="KV47" s="2" t="s">
        <v>153</v>
      </c>
      <c r="KW47" s="2" t="s">
        <v>153</v>
      </c>
      <c r="KX47" s="2" t="s">
        <v>153</v>
      </c>
      <c r="KY47" s="2" t="s">
        <v>153</v>
      </c>
      <c r="KZ47" s="2" t="s">
        <v>153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162</v>
      </c>
      <c r="LV47" s="2" t="s">
        <v>150</v>
      </c>
      <c r="LW47" s="2" t="s">
        <v>607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162</v>
      </c>
      <c r="MV47" s="2" t="s">
        <v>150</v>
      </c>
      <c r="MW47" s="2" t="s">
        <v>624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187</v>
      </c>
      <c r="NI47" s="2" t="s">
        <v>150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195</v>
      </c>
      <c r="NV47" s="2" t="s">
        <v>150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187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188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/>
      <c r="PC47" s="8"/>
      <c r="PD47" s="4"/>
      <c r="PE47" s="8"/>
      <c r="PF47" s="7"/>
      <c r="PG47" s="7"/>
      <c r="PH47" s="2" t="s">
        <v>187</v>
      </c>
      <c r="PI47" s="2" t="s">
        <v>169</v>
      </c>
      <c r="PJ47" s="2" t="s">
        <v>153</v>
      </c>
      <c r="PK47" s="2" t="s">
        <v>153</v>
      </c>
      <c r="PL47" s="2" t="s">
        <v>164</v>
      </c>
      <c r="PM47" s="2" t="s">
        <v>164</v>
      </c>
      <c r="PN47" s="2" t="s">
        <v>153</v>
      </c>
      <c r="PO47" s="4"/>
      <c r="PP47" s="8"/>
      <c r="PQ47" s="4"/>
      <c r="PR47" s="8"/>
      <c r="PS47" s="7"/>
      <c r="PT47" s="7"/>
      <c r="PU47" s="2" t="s">
        <v>196</v>
      </c>
      <c r="PV47" s="2" t="s">
        <v>150</v>
      </c>
      <c r="PW47" s="2" t="s">
        <v>153</v>
      </c>
      <c r="PX47" s="2" t="s">
        <v>153</v>
      </c>
      <c r="PY47" s="2" t="s">
        <v>164</v>
      </c>
      <c r="PZ47" s="2" t="s">
        <v>164</v>
      </c>
      <c r="QA47" s="2" t="s">
        <v>153</v>
      </c>
      <c r="QB47" s="4">
        <v>103</v>
      </c>
      <c r="QC47" s="4">
        <v>47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</row>
    <row r="48">
      <c r="A48" s="2" t="s">
        <v>636</v>
      </c>
      <c r="B48" s="2" t="s">
        <v>142</v>
      </c>
      <c r="C48" s="2" t="s">
        <v>143</v>
      </c>
      <c r="D48" s="2" t="s">
        <v>560</v>
      </c>
      <c r="E48" s="2" t="s">
        <v>561</v>
      </c>
      <c r="F48" s="2" t="s">
        <v>637</v>
      </c>
      <c r="G48" s="2" t="s">
        <v>637</v>
      </c>
      <c r="H48" s="2" t="s">
        <v>637</v>
      </c>
      <c r="I48" s="2" t="s">
        <v>638</v>
      </c>
      <c r="J48" s="2" t="s">
        <v>388</v>
      </c>
      <c r="K48" s="2" t="s">
        <v>432</v>
      </c>
      <c r="L48" s="3">
        <v>56.3</v>
      </c>
      <c r="M48" s="3">
        <v>59.12</v>
      </c>
      <c r="N48" s="3">
        <v>119.99</v>
      </c>
      <c r="O48" s="2" t="s">
        <v>150</v>
      </c>
      <c r="P48" s="2" t="s">
        <v>332</v>
      </c>
      <c r="Q48" s="2" t="s">
        <v>152</v>
      </c>
      <c r="R48" s="2" t="s">
        <v>153</v>
      </c>
      <c r="S48" s="2" t="s">
        <v>639</v>
      </c>
      <c r="T48" s="2" t="s">
        <v>640</v>
      </c>
      <c r="U48" s="2" t="s">
        <v>153</v>
      </c>
      <c r="V48" s="2" t="s">
        <v>335</v>
      </c>
      <c r="W48" s="2" t="s">
        <v>157</v>
      </c>
      <c r="X48" s="2" t="s">
        <v>336</v>
      </c>
      <c r="Y48" s="2" t="s">
        <v>337</v>
      </c>
      <c r="Z48" s="4">
        <v>178</v>
      </c>
      <c r="AA48" s="4">
        <f>=ROUNDDOWN(9.88888888888889,0)</f>
      </c>
      <c r="AB48" s="5">
        <v>18</v>
      </c>
      <c r="AC48" s="2" t="s">
        <v>136</v>
      </c>
      <c r="AD48" s="4">
        <v>400</v>
      </c>
      <c r="AE48" s="4">
        <v>400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29</v>
      </c>
      <c r="AQ48" s="8">
        <v>1771.67</v>
      </c>
      <c r="AR48" s="4">
        <v>10</v>
      </c>
      <c r="AS48" s="8">
        <v>542.35</v>
      </c>
      <c r="AT48" s="7">
        <v>1.9</v>
      </c>
      <c r="AU48" s="7">
        <v>2.2667</v>
      </c>
      <c r="AV48" s="4">
        <v>67</v>
      </c>
      <c r="AW48" s="8">
        <v>4350.3</v>
      </c>
      <c r="AX48" s="4">
        <v>20</v>
      </c>
      <c r="AY48" s="8">
        <v>1137.73</v>
      </c>
      <c r="AZ48" s="7">
        <v>2.35</v>
      </c>
      <c r="BA48" s="7">
        <v>2.8237</v>
      </c>
      <c r="BB48" s="7">
        <v>0.4073</v>
      </c>
      <c r="BC48" s="4">
        <v>67</v>
      </c>
      <c r="BD48" s="8">
        <v>4350.3</v>
      </c>
      <c r="BE48" s="4">
        <v>20</v>
      </c>
      <c r="BF48" s="8">
        <v>1137.73</v>
      </c>
      <c r="BG48" s="7">
        <v>2.35</v>
      </c>
      <c r="BH48" s="7">
        <v>2.8237</v>
      </c>
      <c r="BI48" s="7">
        <v>1</v>
      </c>
      <c r="BJ48" s="4">
        <v>29</v>
      </c>
      <c r="BK48" s="8">
        <v>1771.67</v>
      </c>
      <c r="BL48" s="2" t="s">
        <v>641</v>
      </c>
      <c r="BM48" s="7">
        <v>1</v>
      </c>
      <c r="BN48" s="7">
        <v>1</v>
      </c>
      <c r="BO48" s="4">
        <v>22</v>
      </c>
      <c r="BP48" s="8">
        <v>1329.68</v>
      </c>
      <c r="BQ48" s="4">
        <v>7</v>
      </c>
      <c r="BR48" s="8">
        <v>377.72</v>
      </c>
      <c r="BS48" s="7">
        <v>2.1429</v>
      </c>
      <c r="BT48" s="7">
        <v>2.5203</v>
      </c>
      <c r="BU48" s="2" t="s">
        <v>162</v>
      </c>
      <c r="BV48" s="2" t="s">
        <v>150</v>
      </c>
      <c r="BW48" s="2" t="s">
        <v>153</v>
      </c>
      <c r="BX48" s="2" t="s">
        <v>642</v>
      </c>
      <c r="BY48" s="2" t="s">
        <v>164</v>
      </c>
      <c r="BZ48" s="2" t="s">
        <v>164</v>
      </c>
      <c r="CA48" s="2" t="s">
        <v>153</v>
      </c>
      <c r="CB48" s="4">
        <v>3</v>
      </c>
      <c r="CC48" s="8">
        <v>190.17</v>
      </c>
      <c r="CD48" s="4"/>
      <c r="CE48" s="8"/>
      <c r="CF48" s="7"/>
      <c r="CG48" s="7"/>
      <c r="CH48" s="2" t="s">
        <v>162</v>
      </c>
      <c r="CI48" s="2" t="s">
        <v>150</v>
      </c>
      <c r="CJ48" s="2" t="s">
        <v>341</v>
      </c>
      <c r="CK48" s="2" t="s">
        <v>643</v>
      </c>
      <c r="CL48" s="2" t="s">
        <v>164</v>
      </c>
      <c r="CM48" s="2" t="s">
        <v>164</v>
      </c>
      <c r="CN48" s="2" t="s">
        <v>153</v>
      </c>
      <c r="CO48" s="4">
        <v>1</v>
      </c>
      <c r="CP48" s="8">
        <v>60.59</v>
      </c>
      <c r="CQ48" s="4">
        <v>1</v>
      </c>
      <c r="CR48" s="8">
        <v>52.61</v>
      </c>
      <c r="CS48" s="7"/>
      <c r="CT48" s="7">
        <v>0.1517</v>
      </c>
      <c r="CU48" s="2" t="s">
        <v>162</v>
      </c>
      <c r="CV48" s="2" t="s">
        <v>150</v>
      </c>
      <c r="CW48" s="2" t="s">
        <v>644</v>
      </c>
      <c r="CX48" s="2" t="s">
        <v>645</v>
      </c>
      <c r="CY48" s="2" t="s">
        <v>164</v>
      </c>
      <c r="CZ48" s="2" t="s">
        <v>164</v>
      </c>
      <c r="DA48" s="2" t="s">
        <v>153</v>
      </c>
      <c r="DB48" s="4">
        <v>1</v>
      </c>
      <c r="DC48" s="8">
        <v>60.11</v>
      </c>
      <c r="DD48" s="4"/>
      <c r="DE48" s="8"/>
      <c r="DF48" s="7"/>
      <c r="DG48" s="7"/>
      <c r="DH48" s="2" t="s">
        <v>162</v>
      </c>
      <c r="DI48" s="2" t="s">
        <v>150</v>
      </c>
      <c r="DJ48" s="2" t="s">
        <v>166</v>
      </c>
      <c r="DK48" s="2" t="s">
        <v>361</v>
      </c>
      <c r="DL48" s="2" t="s">
        <v>164</v>
      </c>
      <c r="DM48" s="2" t="s">
        <v>164</v>
      </c>
      <c r="DN48" s="2" t="s">
        <v>153</v>
      </c>
      <c r="DO48" s="4"/>
      <c r="DP48" s="8"/>
      <c r="DQ48" s="4">
        <v>1</v>
      </c>
      <c r="DR48" s="8">
        <v>56.91</v>
      </c>
      <c r="DS48" s="7">
        <v>-1</v>
      </c>
      <c r="DT48" s="7">
        <v>-1</v>
      </c>
      <c r="DU48" s="2" t="s">
        <v>162</v>
      </c>
      <c r="DV48" s="2" t="s">
        <v>150</v>
      </c>
      <c r="DW48" s="2" t="s">
        <v>646</v>
      </c>
      <c r="DX48" s="2" t="s">
        <v>647</v>
      </c>
      <c r="DY48" s="2" t="s">
        <v>164</v>
      </c>
      <c r="DZ48" s="2" t="s">
        <v>164</v>
      </c>
      <c r="EA48" s="2" t="s">
        <v>153</v>
      </c>
      <c r="EB48" s="4"/>
      <c r="EC48" s="8"/>
      <c r="ED48" s="4"/>
      <c r="EE48" s="8"/>
      <c r="EF48" s="7"/>
      <c r="EG48" s="7"/>
      <c r="EH48" s="2" t="s">
        <v>162</v>
      </c>
      <c r="EI48" s="2" t="s">
        <v>150</v>
      </c>
      <c r="EJ48" s="2" t="s">
        <v>342</v>
      </c>
      <c r="EK48" s="2" t="s">
        <v>648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162</v>
      </c>
      <c r="EV48" s="2" t="s">
        <v>150</v>
      </c>
      <c r="EW48" s="2" t="s">
        <v>649</v>
      </c>
      <c r="EX48" s="2" t="s">
        <v>650</v>
      </c>
      <c r="EY48" s="2" t="s">
        <v>164</v>
      </c>
      <c r="EZ48" s="2" t="s">
        <v>164</v>
      </c>
      <c r="FA48" s="2" t="s">
        <v>153</v>
      </c>
      <c r="FB48" s="4">
        <v>1</v>
      </c>
      <c r="FC48" s="8">
        <v>67.85</v>
      </c>
      <c r="FD48" s="4"/>
      <c r="FE48" s="8"/>
      <c r="FF48" s="7"/>
      <c r="FG48" s="7"/>
      <c r="FH48" s="2" t="s">
        <v>162</v>
      </c>
      <c r="FI48" s="2" t="s">
        <v>150</v>
      </c>
      <c r="FJ48" s="2" t="s">
        <v>177</v>
      </c>
      <c r="FK48" s="2" t="s">
        <v>651</v>
      </c>
      <c r="FL48" s="2" t="s">
        <v>164</v>
      </c>
      <c r="FM48" s="2" t="s">
        <v>164</v>
      </c>
      <c r="FN48" s="2" t="s">
        <v>153</v>
      </c>
      <c r="FO48" s="4">
        <v>1</v>
      </c>
      <c r="FP48" s="8">
        <v>63.27</v>
      </c>
      <c r="FQ48" s="4">
        <v>1</v>
      </c>
      <c r="FR48" s="8">
        <v>55.11</v>
      </c>
      <c r="FS48" s="7"/>
      <c r="FT48" s="7">
        <v>0.1481</v>
      </c>
      <c r="FU48" s="2" t="s">
        <v>162</v>
      </c>
      <c r="FV48" s="2" t="s">
        <v>150</v>
      </c>
      <c r="FW48" s="2" t="s">
        <v>231</v>
      </c>
      <c r="FX48" s="2" t="s">
        <v>180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162</v>
      </c>
      <c r="GI48" s="2" t="s">
        <v>150</v>
      </c>
      <c r="GJ48" s="2" t="s">
        <v>181</v>
      </c>
      <c r="GK48" s="2" t="s">
        <v>652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193</v>
      </c>
      <c r="GV48" s="2" t="s">
        <v>150</v>
      </c>
      <c r="GW48" s="2" t="s">
        <v>275</v>
      </c>
      <c r="GX48" s="2" t="s">
        <v>653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187</v>
      </c>
      <c r="HI48" s="2" t="s">
        <v>169</v>
      </c>
      <c r="HJ48" s="2" t="s">
        <v>184</v>
      </c>
      <c r="HK48" s="2" t="s">
        <v>654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150</v>
      </c>
      <c r="HW48" s="2" t="s">
        <v>186</v>
      </c>
      <c r="HX48" s="2" t="s">
        <v>655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162</v>
      </c>
      <c r="II48" s="2" t="s">
        <v>150</v>
      </c>
      <c r="IJ48" s="2" t="s">
        <v>153</v>
      </c>
      <c r="IK48" s="2" t="s">
        <v>153</v>
      </c>
      <c r="IL48" s="2" t="s">
        <v>164</v>
      </c>
      <c r="IM48" s="2" t="s">
        <v>164</v>
      </c>
      <c r="IN48" s="2" t="s">
        <v>153</v>
      </c>
      <c r="IO48" s="4"/>
      <c r="IP48" s="8"/>
      <c r="IQ48" s="4"/>
      <c r="IR48" s="8"/>
      <c r="IS48" s="7"/>
      <c r="IT48" s="7"/>
      <c r="IU48" s="2" t="s">
        <v>354</v>
      </c>
      <c r="IV48" s="2" t="s">
        <v>150</v>
      </c>
      <c r="IW48" s="2" t="s">
        <v>153</v>
      </c>
      <c r="IX48" s="2" t="s">
        <v>153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162</v>
      </c>
      <c r="JI48" s="2" t="s">
        <v>150</v>
      </c>
      <c r="JJ48" s="2" t="s">
        <v>656</v>
      </c>
      <c r="JK48" s="2" t="s">
        <v>153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153</v>
      </c>
      <c r="JV48" s="2" t="s">
        <v>153</v>
      </c>
      <c r="JW48" s="2" t="s">
        <v>153</v>
      </c>
      <c r="JX48" s="2" t="s">
        <v>153</v>
      </c>
      <c r="JY48" s="2" t="s">
        <v>153</v>
      </c>
      <c r="JZ48" s="2" t="s">
        <v>153</v>
      </c>
      <c r="KA48" s="2" t="s">
        <v>153</v>
      </c>
      <c r="KB48" s="4"/>
      <c r="KC48" s="8"/>
      <c r="KD48" s="4"/>
      <c r="KE48" s="8"/>
      <c r="KF48" s="7"/>
      <c r="KG48" s="7"/>
      <c r="KH48" s="2" t="s">
        <v>188</v>
      </c>
      <c r="KI48" s="2" t="s">
        <v>150</v>
      </c>
      <c r="KJ48" s="2" t="s">
        <v>153</v>
      </c>
      <c r="KK48" s="2" t="s">
        <v>153</v>
      </c>
      <c r="KL48" s="2" t="s">
        <v>164</v>
      </c>
      <c r="KM48" s="2" t="s">
        <v>164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162</v>
      </c>
      <c r="LV48" s="2" t="s">
        <v>150</v>
      </c>
      <c r="LW48" s="2" t="s">
        <v>342</v>
      </c>
      <c r="LX48" s="2" t="s">
        <v>657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162</v>
      </c>
      <c r="MV48" s="2" t="s">
        <v>150</v>
      </c>
      <c r="MW48" s="2" t="s">
        <v>281</v>
      </c>
      <c r="MX48" s="2" t="s">
        <v>658</v>
      </c>
      <c r="MY48" s="2" t="s">
        <v>164</v>
      </c>
      <c r="MZ48" s="2" t="s">
        <v>164</v>
      </c>
      <c r="NA48" s="2" t="s">
        <v>153</v>
      </c>
      <c r="NB48" s="4"/>
      <c r="NC48" s="8"/>
      <c r="ND48" s="4"/>
      <c r="NE48" s="8"/>
      <c r="NF48" s="7"/>
      <c r="NG48" s="7"/>
      <c r="NH48" s="2" t="s">
        <v>187</v>
      </c>
      <c r="NI48" s="2" t="s">
        <v>150</v>
      </c>
      <c r="NJ48" s="2" t="s">
        <v>153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195</v>
      </c>
      <c r="NV48" s="2" t="s">
        <v>150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193</v>
      </c>
      <c r="OV48" s="2" t="s">
        <v>150</v>
      </c>
      <c r="OW48" s="2" t="s">
        <v>659</v>
      </c>
      <c r="OX48" s="2" t="s">
        <v>277</v>
      </c>
      <c r="OY48" s="2" t="s">
        <v>164</v>
      </c>
      <c r="OZ48" s="2" t="s">
        <v>164</v>
      </c>
      <c r="PA48" s="2" t="s">
        <v>153</v>
      </c>
      <c r="PB48" s="4"/>
      <c r="PC48" s="8"/>
      <c r="PD48" s="4"/>
      <c r="PE48" s="8"/>
      <c r="PF48" s="7"/>
      <c r="PG48" s="7"/>
      <c r="PH48" s="2" t="s">
        <v>187</v>
      </c>
      <c r="PI48" s="2" t="s">
        <v>169</v>
      </c>
      <c r="PJ48" s="2" t="s">
        <v>153</v>
      </c>
      <c r="PK48" s="2" t="s">
        <v>153</v>
      </c>
      <c r="PL48" s="2" t="s">
        <v>164</v>
      </c>
      <c r="PM48" s="2" t="s">
        <v>164</v>
      </c>
      <c r="PN48" s="2" t="s">
        <v>153</v>
      </c>
      <c r="PO48" s="4"/>
      <c r="PP48" s="8"/>
      <c r="PQ48" s="4"/>
      <c r="PR48" s="8"/>
      <c r="PS48" s="7"/>
      <c r="PT48" s="7"/>
      <c r="PU48" s="2" t="s">
        <v>188</v>
      </c>
      <c r="PV48" s="2" t="s">
        <v>150</v>
      </c>
      <c r="PW48" s="2" t="s">
        <v>153</v>
      </c>
      <c r="PX48" s="2" t="s">
        <v>153</v>
      </c>
      <c r="PY48" s="2" t="s">
        <v>164</v>
      </c>
      <c r="PZ48" s="2" t="s">
        <v>164</v>
      </c>
      <c r="QA48" s="2" t="s">
        <v>153</v>
      </c>
      <c r="QB48" s="4"/>
      <c r="QC48" s="4"/>
      <c r="QD48" s="4"/>
      <c r="QE48" s="4">
        <v>178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400</v>
      </c>
      <c r="QV48" s="4"/>
      <c r="QW48" s="4"/>
      <c r="QX48" s="4"/>
      <c r="QY48" s="4"/>
    </row>
    <row r="49">
      <c r="A49" s="2" t="s">
        <v>660</v>
      </c>
      <c r="B49" s="2" t="s">
        <v>142</v>
      </c>
      <c r="C49" s="2" t="s">
        <v>143</v>
      </c>
      <c r="D49" s="2" t="s">
        <v>560</v>
      </c>
      <c r="E49" s="2" t="s">
        <v>561</v>
      </c>
      <c r="F49" s="2" t="s">
        <v>637</v>
      </c>
      <c r="G49" s="2" t="s">
        <v>637</v>
      </c>
      <c r="H49" s="2" t="s">
        <v>637</v>
      </c>
      <c r="I49" s="2" t="s">
        <v>638</v>
      </c>
      <c r="J49" s="2" t="s">
        <v>312</v>
      </c>
      <c r="K49" s="2" t="s">
        <v>432</v>
      </c>
      <c r="L49" s="3">
        <v>62.19</v>
      </c>
      <c r="M49" s="3">
        <v>65.3</v>
      </c>
      <c r="N49" s="3">
        <v>139.99</v>
      </c>
      <c r="O49" s="2" t="s">
        <v>150</v>
      </c>
      <c r="P49" s="2" t="s">
        <v>332</v>
      </c>
      <c r="Q49" s="2" t="s">
        <v>152</v>
      </c>
      <c r="R49" s="2" t="s">
        <v>153</v>
      </c>
      <c r="S49" s="2" t="s">
        <v>639</v>
      </c>
      <c r="T49" s="2" t="s">
        <v>640</v>
      </c>
      <c r="U49" s="2" t="s">
        <v>153</v>
      </c>
      <c r="V49" s="2" t="s">
        <v>335</v>
      </c>
      <c r="W49" s="2" t="s">
        <v>157</v>
      </c>
      <c r="X49" s="2" t="s">
        <v>336</v>
      </c>
      <c r="Y49" s="2" t="s">
        <v>337</v>
      </c>
      <c r="Z49" s="4">
        <v>343</v>
      </c>
      <c r="AA49" s="4">
        <f>=ROUNDDOWN(24.5,0)</f>
      </c>
      <c r="AB49" s="5">
        <v>14</v>
      </c>
      <c r="AC49" s="2" t="s">
        <v>136</v>
      </c>
      <c r="AD49" s="4">
        <v>235</v>
      </c>
      <c r="AE49" s="4">
        <v>235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38</v>
      </c>
      <c r="AQ49" s="8">
        <v>2578.63</v>
      </c>
      <c r="AR49" s="4">
        <v>10</v>
      </c>
      <c r="AS49" s="8">
        <v>595.38</v>
      </c>
      <c r="AT49" s="7">
        <v>2.8</v>
      </c>
      <c r="AU49" s="7">
        <v>3.3311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0.5927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38</v>
      </c>
      <c r="BK49" s="8">
        <v>2578.63</v>
      </c>
      <c r="BL49" s="2" t="s">
        <v>661</v>
      </c>
      <c r="BM49" s="7">
        <v>1</v>
      </c>
      <c r="BN49" s="7">
        <v>1</v>
      </c>
      <c r="BO49" s="4">
        <v>24</v>
      </c>
      <c r="BP49" s="8">
        <v>1611.36</v>
      </c>
      <c r="BQ49" s="4">
        <v>3</v>
      </c>
      <c r="BR49" s="8">
        <v>179.85</v>
      </c>
      <c r="BS49" s="7">
        <v>7</v>
      </c>
      <c r="BT49" s="7">
        <v>7.9595</v>
      </c>
      <c r="BU49" s="2" t="s">
        <v>162</v>
      </c>
      <c r="BV49" s="2" t="s">
        <v>150</v>
      </c>
      <c r="BW49" s="2" t="s">
        <v>153</v>
      </c>
      <c r="BX49" s="2" t="s">
        <v>642</v>
      </c>
      <c r="BY49" s="2" t="s">
        <v>164</v>
      </c>
      <c r="BZ49" s="2" t="s">
        <v>164</v>
      </c>
      <c r="CA49" s="2" t="s">
        <v>153</v>
      </c>
      <c r="CB49" s="4">
        <v>6</v>
      </c>
      <c r="CC49" s="8">
        <v>424.02</v>
      </c>
      <c r="CD49" s="4">
        <v>1</v>
      </c>
      <c r="CE49" s="8">
        <v>61.52</v>
      </c>
      <c r="CF49" s="7">
        <v>5</v>
      </c>
      <c r="CG49" s="7">
        <v>5.8924</v>
      </c>
      <c r="CH49" s="2" t="s">
        <v>162</v>
      </c>
      <c r="CI49" s="2" t="s">
        <v>150</v>
      </c>
      <c r="CJ49" s="2" t="s">
        <v>341</v>
      </c>
      <c r="CK49" s="2" t="s">
        <v>643</v>
      </c>
      <c r="CL49" s="2" t="s">
        <v>164</v>
      </c>
      <c r="CM49" s="2" t="s">
        <v>164</v>
      </c>
      <c r="CN49" s="2" t="s">
        <v>153</v>
      </c>
      <c r="CO49" s="4">
        <v>1</v>
      </c>
      <c r="CP49" s="8">
        <v>60.8</v>
      </c>
      <c r="CQ49" s="4"/>
      <c r="CR49" s="8"/>
      <c r="CS49" s="7"/>
      <c r="CT49" s="7"/>
      <c r="CU49" s="2" t="s">
        <v>162</v>
      </c>
      <c r="CV49" s="2" t="s">
        <v>150</v>
      </c>
      <c r="CW49" s="2" t="s">
        <v>644</v>
      </c>
      <c r="CX49" s="2" t="s">
        <v>662</v>
      </c>
      <c r="CY49" s="2" t="s">
        <v>164</v>
      </c>
      <c r="CZ49" s="2" t="s">
        <v>164</v>
      </c>
      <c r="DA49" s="2" t="s">
        <v>153</v>
      </c>
      <c r="DB49" s="4">
        <v>2</v>
      </c>
      <c r="DC49" s="8">
        <v>132.9</v>
      </c>
      <c r="DD49" s="4">
        <v>2</v>
      </c>
      <c r="DE49" s="8">
        <v>114.38</v>
      </c>
      <c r="DF49" s="7"/>
      <c r="DG49" s="7">
        <v>0.1619</v>
      </c>
      <c r="DH49" s="2" t="s">
        <v>162</v>
      </c>
      <c r="DI49" s="2" t="s">
        <v>150</v>
      </c>
      <c r="DJ49" s="2" t="s">
        <v>166</v>
      </c>
      <c r="DK49" s="2" t="s">
        <v>361</v>
      </c>
      <c r="DL49" s="2" t="s">
        <v>269</v>
      </c>
      <c r="DM49" s="2" t="s">
        <v>164</v>
      </c>
      <c r="DN49" s="2" t="s">
        <v>153</v>
      </c>
      <c r="DO49" s="4">
        <v>1</v>
      </c>
      <c r="DP49" s="8">
        <v>72.63</v>
      </c>
      <c r="DQ49" s="4"/>
      <c r="DR49" s="8"/>
      <c r="DS49" s="7"/>
      <c r="DT49" s="7"/>
      <c r="DU49" s="2" t="s">
        <v>162</v>
      </c>
      <c r="DV49" s="2" t="s">
        <v>150</v>
      </c>
      <c r="DW49" s="2" t="s">
        <v>646</v>
      </c>
      <c r="DX49" s="2" t="s">
        <v>663</v>
      </c>
      <c r="DY49" s="2" t="s">
        <v>164</v>
      </c>
      <c r="DZ49" s="2" t="s">
        <v>164</v>
      </c>
      <c r="EA49" s="2" t="s">
        <v>153</v>
      </c>
      <c r="EB49" s="4"/>
      <c r="EC49" s="8"/>
      <c r="ED49" s="4">
        <v>1</v>
      </c>
      <c r="EE49" s="8">
        <v>60.63</v>
      </c>
      <c r="EF49" s="7">
        <v>-1</v>
      </c>
      <c r="EG49" s="7">
        <v>-1</v>
      </c>
      <c r="EH49" s="2" t="s">
        <v>162</v>
      </c>
      <c r="EI49" s="2" t="s">
        <v>150</v>
      </c>
      <c r="EJ49" s="2" t="s">
        <v>342</v>
      </c>
      <c r="EK49" s="2" t="s">
        <v>664</v>
      </c>
      <c r="EL49" s="2" t="s">
        <v>164</v>
      </c>
      <c r="EM49" s="2" t="s">
        <v>164</v>
      </c>
      <c r="EN49" s="2" t="s">
        <v>153</v>
      </c>
      <c r="EO49" s="4">
        <v>4</v>
      </c>
      <c r="EP49" s="8">
        <v>276.92</v>
      </c>
      <c r="EQ49" s="4">
        <v>2</v>
      </c>
      <c r="ER49" s="8">
        <v>121.26</v>
      </c>
      <c r="ES49" s="7">
        <v>1</v>
      </c>
      <c r="ET49" s="7">
        <v>1.2837</v>
      </c>
      <c r="EU49" s="2" t="s">
        <v>162</v>
      </c>
      <c r="EV49" s="2" t="s">
        <v>150</v>
      </c>
      <c r="EW49" s="2" t="s">
        <v>649</v>
      </c>
      <c r="EX49" s="2" t="s">
        <v>665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162</v>
      </c>
      <c r="FI49" s="2" t="s">
        <v>150</v>
      </c>
      <c r="FJ49" s="2" t="s">
        <v>177</v>
      </c>
      <c r="FK49" s="2" t="s">
        <v>651</v>
      </c>
      <c r="FL49" s="2" t="s">
        <v>164</v>
      </c>
      <c r="FM49" s="2" t="s">
        <v>164</v>
      </c>
      <c r="FN49" s="2" t="s">
        <v>153</v>
      </c>
      <c r="FO49" s="4"/>
      <c r="FP49" s="8"/>
      <c r="FQ49" s="4"/>
      <c r="FR49" s="8"/>
      <c r="FS49" s="7"/>
      <c r="FT49" s="7"/>
      <c r="FU49" s="2" t="s">
        <v>162</v>
      </c>
      <c r="FV49" s="2" t="s">
        <v>150</v>
      </c>
      <c r="FW49" s="2" t="s">
        <v>231</v>
      </c>
      <c r="FX49" s="2" t="s">
        <v>666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162</v>
      </c>
      <c r="GI49" s="2" t="s">
        <v>150</v>
      </c>
      <c r="GJ49" s="2" t="s">
        <v>181</v>
      </c>
      <c r="GK49" s="2" t="s">
        <v>667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193</v>
      </c>
      <c r="GV49" s="2" t="s">
        <v>150</v>
      </c>
      <c r="GW49" s="2" t="s">
        <v>275</v>
      </c>
      <c r="GX49" s="2" t="s">
        <v>153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187</v>
      </c>
      <c r="HI49" s="2" t="s">
        <v>169</v>
      </c>
      <c r="HJ49" s="2" t="s">
        <v>184</v>
      </c>
      <c r="HK49" s="2" t="s">
        <v>668</v>
      </c>
      <c r="HL49" s="2" t="s">
        <v>164</v>
      </c>
      <c r="HM49" s="2" t="s">
        <v>164</v>
      </c>
      <c r="HN49" s="2" t="s">
        <v>153</v>
      </c>
      <c r="HO49" s="4"/>
      <c r="HP49" s="8"/>
      <c r="HQ49" s="4">
        <v>1</v>
      </c>
      <c r="HR49" s="8">
        <v>57.74</v>
      </c>
      <c r="HS49" s="7">
        <v>-1</v>
      </c>
      <c r="HT49" s="7">
        <v>-1</v>
      </c>
      <c r="HU49" s="2" t="s">
        <v>162</v>
      </c>
      <c r="HV49" s="2" t="s">
        <v>150</v>
      </c>
      <c r="HW49" s="2" t="s">
        <v>471</v>
      </c>
      <c r="HX49" s="2" t="s">
        <v>669</v>
      </c>
      <c r="HY49" s="2" t="s">
        <v>164</v>
      </c>
      <c r="HZ49" s="2" t="s">
        <v>164</v>
      </c>
      <c r="IA49" s="2" t="s">
        <v>153</v>
      </c>
      <c r="IB49" s="4"/>
      <c r="IC49" s="8"/>
      <c r="ID49" s="4"/>
      <c r="IE49" s="8"/>
      <c r="IF49" s="7"/>
      <c r="IG49" s="7"/>
      <c r="IH49" s="2" t="s">
        <v>162</v>
      </c>
      <c r="II49" s="2" t="s">
        <v>150</v>
      </c>
      <c r="IJ49" s="2" t="s">
        <v>153</v>
      </c>
      <c r="IK49" s="2" t="s">
        <v>153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354</v>
      </c>
      <c r="IV49" s="2" t="s">
        <v>150</v>
      </c>
      <c r="IW49" s="2" t="s">
        <v>153</v>
      </c>
      <c r="IX49" s="2" t="s">
        <v>153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162</v>
      </c>
      <c r="JI49" s="2" t="s">
        <v>150</v>
      </c>
      <c r="JJ49" s="2" t="s">
        <v>656</v>
      </c>
      <c r="JK49" s="2" t="s">
        <v>670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188</v>
      </c>
      <c r="KI49" s="2" t="s">
        <v>150</v>
      </c>
      <c r="KJ49" s="2" t="s">
        <v>153</v>
      </c>
      <c r="KK49" s="2" t="s">
        <v>153</v>
      </c>
      <c r="KL49" s="2" t="s">
        <v>164</v>
      </c>
      <c r="KM49" s="2" t="s">
        <v>164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162</v>
      </c>
      <c r="LV49" s="2" t="s">
        <v>150</v>
      </c>
      <c r="LW49" s="2" t="s">
        <v>342</v>
      </c>
      <c r="LX49" s="2" t="s">
        <v>671</v>
      </c>
      <c r="LY49" s="2" t="s">
        <v>164</v>
      </c>
      <c r="LZ49" s="2" t="s">
        <v>164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193</v>
      </c>
      <c r="MV49" s="2" t="s">
        <v>150</v>
      </c>
      <c r="MW49" s="2" t="s">
        <v>281</v>
      </c>
      <c r="MX49" s="2" t="s">
        <v>153</v>
      </c>
      <c r="MY49" s="2" t="s">
        <v>164</v>
      </c>
      <c r="MZ49" s="2" t="s">
        <v>164</v>
      </c>
      <c r="NA49" s="2" t="s">
        <v>153</v>
      </c>
      <c r="NB49" s="4"/>
      <c r="NC49" s="8"/>
      <c r="ND49" s="4"/>
      <c r="NE49" s="8"/>
      <c r="NF49" s="7"/>
      <c r="NG49" s="7"/>
      <c r="NH49" s="2" t="s">
        <v>187</v>
      </c>
      <c r="NI49" s="2" t="s">
        <v>150</v>
      </c>
      <c r="NJ49" s="2" t="s">
        <v>153</v>
      </c>
      <c r="NK49" s="2" t="s">
        <v>153</v>
      </c>
      <c r="NL49" s="2" t="s">
        <v>164</v>
      </c>
      <c r="NM49" s="2" t="s">
        <v>164</v>
      </c>
      <c r="NN49" s="2" t="s">
        <v>153</v>
      </c>
      <c r="NO49" s="4"/>
      <c r="NP49" s="8"/>
      <c r="NQ49" s="4"/>
      <c r="NR49" s="8"/>
      <c r="NS49" s="7"/>
      <c r="NT49" s="7"/>
      <c r="NU49" s="2" t="s">
        <v>195</v>
      </c>
      <c r="NV49" s="2" t="s">
        <v>150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193</v>
      </c>
      <c r="OV49" s="2" t="s">
        <v>150</v>
      </c>
      <c r="OW49" s="2" t="s">
        <v>659</v>
      </c>
      <c r="OX49" s="2" t="s">
        <v>672</v>
      </c>
      <c r="OY49" s="2" t="s">
        <v>164</v>
      </c>
      <c r="OZ49" s="2" t="s">
        <v>164</v>
      </c>
      <c r="PA49" s="2" t="s">
        <v>153</v>
      </c>
      <c r="PB49" s="4"/>
      <c r="PC49" s="8"/>
      <c r="PD49" s="4"/>
      <c r="PE49" s="8"/>
      <c r="PF49" s="7"/>
      <c r="PG49" s="7"/>
      <c r="PH49" s="2" t="s">
        <v>187</v>
      </c>
      <c r="PI49" s="2" t="s">
        <v>169</v>
      </c>
      <c r="PJ49" s="2" t="s">
        <v>153</v>
      </c>
      <c r="PK49" s="2" t="s">
        <v>153</v>
      </c>
      <c r="PL49" s="2" t="s">
        <v>164</v>
      </c>
      <c r="PM49" s="2" t="s">
        <v>164</v>
      </c>
      <c r="PN49" s="2" t="s">
        <v>153</v>
      </c>
      <c r="PO49" s="4"/>
      <c r="PP49" s="8"/>
      <c r="PQ49" s="4"/>
      <c r="PR49" s="8"/>
      <c r="PS49" s="7"/>
      <c r="PT49" s="7"/>
      <c r="PU49" s="2" t="s">
        <v>188</v>
      </c>
      <c r="PV49" s="2" t="s">
        <v>150</v>
      </c>
      <c r="PW49" s="2" t="s">
        <v>153</v>
      </c>
      <c r="PX49" s="2" t="s">
        <v>153</v>
      </c>
      <c r="PY49" s="2" t="s">
        <v>164</v>
      </c>
      <c r="PZ49" s="2" t="s">
        <v>164</v>
      </c>
      <c r="QA49" s="2" t="s">
        <v>153</v>
      </c>
      <c r="QB49" s="4">
        <v>204</v>
      </c>
      <c r="QC49" s="4"/>
      <c r="QD49" s="4"/>
      <c r="QE49" s="4">
        <v>139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235</v>
      </c>
      <c r="QV49" s="4"/>
      <c r="QW49" s="4"/>
      <c r="QX49" s="4"/>
      <c r="QY49" s="4"/>
    </row>
    <row r="50">
      <c r="A50" s="2" t="s">
        <v>673</v>
      </c>
      <c r="B50" s="2" t="s">
        <v>142</v>
      </c>
      <c r="C50" s="2" t="s">
        <v>143</v>
      </c>
      <c r="D50" s="2" t="s">
        <v>560</v>
      </c>
      <c r="E50" s="2" t="s">
        <v>561</v>
      </c>
      <c r="F50" s="2" t="s">
        <v>674</v>
      </c>
      <c r="G50" s="2" t="s">
        <v>674</v>
      </c>
      <c r="H50" s="2" t="s">
        <v>674</v>
      </c>
      <c r="I50" s="2" t="s">
        <v>675</v>
      </c>
      <c r="J50" s="2" t="s">
        <v>260</v>
      </c>
      <c r="K50" s="2" t="s">
        <v>449</v>
      </c>
      <c r="L50" s="3">
        <v>43.46</v>
      </c>
      <c r="M50" s="3">
        <v>45.63</v>
      </c>
      <c r="N50" s="3">
        <v>104.99</v>
      </c>
      <c r="O50" s="2" t="s">
        <v>150</v>
      </c>
      <c r="P50" s="2" t="s">
        <v>151</v>
      </c>
      <c r="Q50" s="2" t="s">
        <v>152</v>
      </c>
      <c r="R50" s="2" t="s">
        <v>153</v>
      </c>
      <c r="S50" s="2" t="s">
        <v>676</v>
      </c>
      <c r="T50" s="2" t="s">
        <v>640</v>
      </c>
      <c r="U50" s="2" t="s">
        <v>469</v>
      </c>
      <c r="V50" s="2" t="s">
        <v>335</v>
      </c>
      <c r="W50" s="2" t="s">
        <v>157</v>
      </c>
      <c r="X50" s="2" t="s">
        <v>677</v>
      </c>
      <c r="Y50" s="2" t="s">
        <v>627</v>
      </c>
      <c r="Z50" s="4"/>
      <c r="AA50" s="4">
        <f>=ROUNDDOWN({0},0)</f>
      </c>
      <c r="AB50" s="5">
        <v>29</v>
      </c>
      <c r="AC50" s="2" t="s">
        <v>678</v>
      </c>
      <c r="AD50" s="4">
        <v>800</v>
      </c>
      <c r="AE50" s="4">
        <v>1650</v>
      </c>
      <c r="AF50" s="6">
        <v>69</v>
      </c>
      <c r="AG50" s="6"/>
      <c r="AH50" s="7">
        <v>0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>
        <v>15</v>
      </c>
      <c r="AS50" s="8">
        <v>678.13</v>
      </c>
      <c r="AT50" s="7">
        <v>-1</v>
      </c>
      <c r="AU50" s="7">
        <v>-1</v>
      </c>
      <c r="AV50" s="4">
        <v>41</v>
      </c>
      <c r="AW50" s="8">
        <v>2852.35</v>
      </c>
      <c r="AX50" s="4">
        <v>48</v>
      </c>
      <c r="AY50" s="8">
        <v>2734.66</v>
      </c>
      <c r="AZ50" s="7">
        <v>-0.1458</v>
      </c>
      <c r="BA50" s="7">
        <v>0.043</v>
      </c>
      <c r="BB50" s="7"/>
      <c r="BC50" s="4">
        <v>41</v>
      </c>
      <c r="BD50" s="8">
        <v>2852.35</v>
      </c>
      <c r="BE50" s="4">
        <v>48</v>
      </c>
      <c r="BF50" s="8">
        <v>2734.66</v>
      </c>
      <c r="BG50" s="7">
        <v>-0.1458</v>
      </c>
      <c r="BH50" s="7">
        <v>0.043</v>
      </c>
      <c r="BI50" s="7">
        <v>1</v>
      </c>
      <c r="BJ50" s="4"/>
      <c r="BK50" s="8"/>
      <c r="BL50" s="2" t="s">
        <v>679</v>
      </c>
      <c r="BM50" s="7"/>
      <c r="BN50" s="7"/>
      <c r="BO50" s="4"/>
      <c r="BP50" s="8"/>
      <c r="BQ50" s="4">
        <v>2</v>
      </c>
      <c r="BR50" s="8">
        <v>89.7</v>
      </c>
      <c r="BS50" s="7">
        <v>-1</v>
      </c>
      <c r="BT50" s="7">
        <v>-1</v>
      </c>
      <c r="BU50" s="2" t="s">
        <v>162</v>
      </c>
      <c r="BV50" s="2" t="s">
        <v>150</v>
      </c>
      <c r="BW50" s="2" t="s">
        <v>153</v>
      </c>
      <c r="BX50" s="2" t="s">
        <v>600</v>
      </c>
      <c r="BY50" s="2" t="s">
        <v>164</v>
      </c>
      <c r="BZ50" s="2" t="s">
        <v>164</v>
      </c>
      <c r="CA50" s="2" t="s">
        <v>153</v>
      </c>
      <c r="CB50" s="4"/>
      <c r="CC50" s="8"/>
      <c r="CD50" s="4">
        <v>1</v>
      </c>
      <c r="CE50" s="8">
        <v>44.23</v>
      </c>
      <c r="CF50" s="7">
        <v>-1</v>
      </c>
      <c r="CG50" s="7">
        <v>-1</v>
      </c>
      <c r="CH50" s="2" t="s">
        <v>162</v>
      </c>
      <c r="CI50" s="2" t="s">
        <v>150</v>
      </c>
      <c r="CJ50" s="2" t="s">
        <v>680</v>
      </c>
      <c r="CK50" s="2" t="s">
        <v>681</v>
      </c>
      <c r="CL50" s="2" t="s">
        <v>164</v>
      </c>
      <c r="CM50" s="2" t="s">
        <v>164</v>
      </c>
      <c r="CN50" s="2" t="s">
        <v>153</v>
      </c>
      <c r="CO50" s="4"/>
      <c r="CP50" s="8"/>
      <c r="CQ50" s="4"/>
      <c r="CR50" s="8"/>
      <c r="CS50" s="7"/>
      <c r="CT50" s="7"/>
      <c r="CU50" s="2" t="s">
        <v>162</v>
      </c>
      <c r="CV50" s="2" t="s">
        <v>150</v>
      </c>
      <c r="CW50" s="2" t="s">
        <v>682</v>
      </c>
      <c r="CX50" s="2" t="s">
        <v>683</v>
      </c>
      <c r="CY50" s="2" t="s">
        <v>164</v>
      </c>
      <c r="CZ50" s="2" t="s">
        <v>164</v>
      </c>
      <c r="DA50" s="2" t="s">
        <v>153</v>
      </c>
      <c r="DB50" s="4"/>
      <c r="DC50" s="8"/>
      <c r="DD50" s="4">
        <v>9</v>
      </c>
      <c r="DE50" s="8">
        <v>412.74</v>
      </c>
      <c r="DF50" s="7">
        <v>-1</v>
      </c>
      <c r="DG50" s="7">
        <v>-1</v>
      </c>
      <c r="DH50" s="2" t="s">
        <v>162</v>
      </c>
      <c r="DI50" s="2" t="s">
        <v>150</v>
      </c>
      <c r="DJ50" s="2" t="s">
        <v>684</v>
      </c>
      <c r="DK50" s="2" t="s">
        <v>685</v>
      </c>
      <c r="DL50" s="2" t="s">
        <v>164</v>
      </c>
      <c r="DM50" s="2" t="s">
        <v>164</v>
      </c>
      <c r="DN50" s="2" t="s">
        <v>153</v>
      </c>
      <c r="DO50" s="4"/>
      <c r="DP50" s="8"/>
      <c r="DQ50" s="4"/>
      <c r="DR50" s="8"/>
      <c r="DS50" s="7"/>
      <c r="DT50" s="7"/>
      <c r="DU50" s="2" t="s">
        <v>162</v>
      </c>
      <c r="DV50" s="2" t="s">
        <v>150</v>
      </c>
      <c r="DW50" s="2" t="s">
        <v>686</v>
      </c>
      <c r="DX50" s="2" t="s">
        <v>687</v>
      </c>
      <c r="DY50" s="2" t="s">
        <v>164</v>
      </c>
      <c r="DZ50" s="2" t="s">
        <v>164</v>
      </c>
      <c r="EA50" s="2" t="s">
        <v>153</v>
      </c>
      <c r="EB50" s="4"/>
      <c r="EC50" s="8"/>
      <c r="ED50" s="4"/>
      <c r="EE50" s="8"/>
      <c r="EF50" s="7"/>
      <c r="EG50" s="7"/>
      <c r="EH50" s="2" t="s">
        <v>162</v>
      </c>
      <c r="EI50" s="2" t="s">
        <v>150</v>
      </c>
      <c r="EJ50" s="2" t="s">
        <v>630</v>
      </c>
      <c r="EK50" s="2" t="s">
        <v>688</v>
      </c>
      <c r="EL50" s="2" t="s">
        <v>164</v>
      </c>
      <c r="EM50" s="2" t="s">
        <v>164</v>
      </c>
      <c r="EN50" s="2" t="s">
        <v>153</v>
      </c>
      <c r="EO50" s="4"/>
      <c r="EP50" s="8"/>
      <c r="EQ50" s="4">
        <v>1</v>
      </c>
      <c r="ER50" s="8">
        <v>43</v>
      </c>
      <c r="ES50" s="7">
        <v>-1</v>
      </c>
      <c r="ET50" s="7">
        <v>-1</v>
      </c>
      <c r="EU50" s="2" t="s">
        <v>162</v>
      </c>
      <c r="EV50" s="2" t="s">
        <v>150</v>
      </c>
      <c r="EW50" s="2" t="s">
        <v>689</v>
      </c>
      <c r="EX50" s="2" t="s">
        <v>475</v>
      </c>
      <c r="EY50" s="2" t="s">
        <v>164</v>
      </c>
      <c r="EZ50" s="2" t="s">
        <v>164</v>
      </c>
      <c r="FA50" s="2" t="s">
        <v>153</v>
      </c>
      <c r="FB50" s="4"/>
      <c r="FC50" s="8"/>
      <c r="FD50" s="4">
        <v>2</v>
      </c>
      <c r="FE50" s="8">
        <v>88.46</v>
      </c>
      <c r="FF50" s="7">
        <v>-1</v>
      </c>
      <c r="FG50" s="7">
        <v>-1</v>
      </c>
      <c r="FH50" s="2" t="s">
        <v>162</v>
      </c>
      <c r="FI50" s="2" t="s">
        <v>301</v>
      </c>
      <c r="FJ50" s="2" t="s">
        <v>690</v>
      </c>
      <c r="FK50" s="2" t="s">
        <v>691</v>
      </c>
      <c r="FL50" s="2" t="s">
        <v>164</v>
      </c>
      <c r="FM50" s="2" t="s">
        <v>164</v>
      </c>
      <c r="FN50" s="2" t="s">
        <v>153</v>
      </c>
      <c r="FO50" s="4"/>
      <c r="FP50" s="8"/>
      <c r="FQ50" s="4"/>
      <c r="FR50" s="8"/>
      <c r="FS50" s="7"/>
      <c r="FT50" s="7"/>
      <c r="FU50" s="2" t="s">
        <v>162</v>
      </c>
      <c r="FV50" s="2" t="s">
        <v>150</v>
      </c>
      <c r="FW50" s="2" t="s">
        <v>475</v>
      </c>
      <c r="FX50" s="2" t="s">
        <v>295</v>
      </c>
      <c r="FY50" s="2" t="s">
        <v>164</v>
      </c>
      <c r="FZ50" s="2" t="s">
        <v>164</v>
      </c>
      <c r="GA50" s="2" t="s">
        <v>153</v>
      </c>
      <c r="GB50" s="4"/>
      <c r="GC50" s="8"/>
      <c r="GD50" s="4"/>
      <c r="GE50" s="8"/>
      <c r="GF50" s="7"/>
      <c r="GG50" s="7"/>
      <c r="GH50" s="2" t="s">
        <v>187</v>
      </c>
      <c r="GI50" s="2" t="s">
        <v>150</v>
      </c>
      <c r="GJ50" s="2" t="s">
        <v>153</v>
      </c>
      <c r="GK50" s="2" t="s">
        <v>153</v>
      </c>
      <c r="GL50" s="2" t="s">
        <v>164</v>
      </c>
      <c r="GM50" s="2" t="s">
        <v>164</v>
      </c>
      <c r="GN50" s="2" t="s">
        <v>153</v>
      </c>
      <c r="GO50" s="4"/>
      <c r="GP50" s="8"/>
      <c r="GQ50" s="4"/>
      <c r="GR50" s="8"/>
      <c r="GS50" s="7"/>
      <c r="GT50" s="7"/>
      <c r="GU50" s="2" t="s">
        <v>188</v>
      </c>
      <c r="GV50" s="2" t="s">
        <v>150</v>
      </c>
      <c r="GW50" s="2" t="s">
        <v>153</v>
      </c>
      <c r="GX50" s="2" t="s">
        <v>153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187</v>
      </c>
      <c r="HI50" s="2" t="s">
        <v>150</v>
      </c>
      <c r="HJ50" s="2" t="s">
        <v>153</v>
      </c>
      <c r="HK50" s="2" t="s">
        <v>153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153</v>
      </c>
      <c r="HV50" s="2" t="s">
        <v>153</v>
      </c>
      <c r="HW50" s="2" t="s">
        <v>153</v>
      </c>
      <c r="HX50" s="2" t="s">
        <v>153</v>
      </c>
      <c r="HY50" s="2" t="s">
        <v>153</v>
      </c>
      <c r="HZ50" s="2" t="s">
        <v>153</v>
      </c>
      <c r="IA50" s="2" t="s">
        <v>153</v>
      </c>
      <c r="IB50" s="4"/>
      <c r="IC50" s="8"/>
      <c r="ID50" s="4"/>
      <c r="IE50" s="8"/>
      <c r="IF50" s="7"/>
      <c r="IG50" s="7"/>
      <c r="IH50" s="2" t="s">
        <v>162</v>
      </c>
      <c r="II50" s="2" t="s">
        <v>150</v>
      </c>
      <c r="IJ50" s="2" t="s">
        <v>153</v>
      </c>
      <c r="IK50" s="2" t="s">
        <v>153</v>
      </c>
      <c r="IL50" s="2" t="s">
        <v>164</v>
      </c>
      <c r="IM50" s="2" t="s">
        <v>164</v>
      </c>
      <c r="IN50" s="2" t="s">
        <v>153</v>
      </c>
      <c r="IO50" s="4"/>
      <c r="IP50" s="8"/>
      <c r="IQ50" s="4"/>
      <c r="IR50" s="8"/>
      <c r="IS50" s="7"/>
      <c r="IT50" s="7"/>
      <c r="IU50" s="2" t="s">
        <v>188</v>
      </c>
      <c r="IV50" s="2" t="s">
        <v>150</v>
      </c>
      <c r="IW50" s="2" t="s">
        <v>153</v>
      </c>
      <c r="IX50" s="2" t="s">
        <v>153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187</v>
      </c>
      <c r="JI50" s="2" t="s">
        <v>150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187</v>
      </c>
      <c r="JV50" s="2" t="s">
        <v>169</v>
      </c>
      <c r="JW50" s="2" t="s">
        <v>153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188</v>
      </c>
      <c r="KI50" s="2" t="s">
        <v>150</v>
      </c>
      <c r="KJ50" s="2" t="s">
        <v>153</v>
      </c>
      <c r="KK50" s="2" t="s">
        <v>153</v>
      </c>
      <c r="KL50" s="2" t="s">
        <v>164</v>
      </c>
      <c r="KM50" s="2" t="s">
        <v>164</v>
      </c>
      <c r="KN50" s="2" t="s">
        <v>153</v>
      </c>
      <c r="KO50" s="4"/>
      <c r="KP50" s="8"/>
      <c r="KQ50" s="4"/>
      <c r="KR50" s="8"/>
      <c r="KS50" s="7"/>
      <c r="KT50" s="7"/>
      <c r="KU50" s="2" t="s">
        <v>153</v>
      </c>
      <c r="KV50" s="2" t="s">
        <v>153</v>
      </c>
      <c r="KW50" s="2" t="s">
        <v>153</v>
      </c>
      <c r="KX50" s="2" t="s">
        <v>153</v>
      </c>
      <c r="KY50" s="2" t="s">
        <v>153</v>
      </c>
      <c r="KZ50" s="2" t="s">
        <v>153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162</v>
      </c>
      <c r="LV50" s="2" t="s">
        <v>150</v>
      </c>
      <c r="LW50" s="2" t="s">
        <v>630</v>
      </c>
      <c r="LX50" s="2" t="s">
        <v>153</v>
      </c>
      <c r="LY50" s="2" t="s">
        <v>164</v>
      </c>
      <c r="LZ50" s="2" t="s">
        <v>164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162</v>
      </c>
      <c r="MV50" s="2" t="s">
        <v>150</v>
      </c>
      <c r="MW50" s="2" t="s">
        <v>153</v>
      </c>
      <c r="MX50" s="2" t="s">
        <v>153</v>
      </c>
      <c r="MY50" s="2" t="s">
        <v>164</v>
      </c>
      <c r="MZ50" s="2" t="s">
        <v>164</v>
      </c>
      <c r="NA50" s="2" t="s">
        <v>153</v>
      </c>
      <c r="NB50" s="4"/>
      <c r="NC50" s="8"/>
      <c r="ND50" s="4"/>
      <c r="NE50" s="8"/>
      <c r="NF50" s="7"/>
      <c r="NG50" s="7"/>
      <c r="NH50" s="2" t="s">
        <v>187</v>
      </c>
      <c r="NI50" s="2" t="s">
        <v>150</v>
      </c>
      <c r="NJ50" s="2" t="s">
        <v>153</v>
      </c>
      <c r="NK50" s="2" t="s">
        <v>153</v>
      </c>
      <c r="NL50" s="2" t="s">
        <v>164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195</v>
      </c>
      <c r="NV50" s="2" t="s">
        <v>150</v>
      </c>
      <c r="NW50" s="2" t="s">
        <v>153</v>
      </c>
      <c r="NX50" s="2" t="s">
        <v>153</v>
      </c>
      <c r="NY50" s="2" t="s">
        <v>164</v>
      </c>
      <c r="NZ50" s="2" t="s">
        <v>164</v>
      </c>
      <c r="OA50" s="2" t="s">
        <v>153</v>
      </c>
      <c r="OB50" s="4"/>
      <c r="OC50" s="8"/>
      <c r="OD50" s="4"/>
      <c r="OE50" s="8"/>
      <c r="OF50" s="7"/>
      <c r="OG50" s="7"/>
      <c r="OH50" s="2" t="s">
        <v>187</v>
      </c>
      <c r="OI50" s="2" t="s">
        <v>150</v>
      </c>
      <c r="OJ50" s="2" t="s">
        <v>153</v>
      </c>
      <c r="OK50" s="2" t="s">
        <v>153</v>
      </c>
      <c r="OL50" s="2" t="s">
        <v>164</v>
      </c>
      <c r="OM50" s="2" t="s">
        <v>164</v>
      </c>
      <c r="ON50" s="2" t="s">
        <v>153</v>
      </c>
      <c r="OO50" s="4"/>
      <c r="OP50" s="8"/>
      <c r="OQ50" s="4"/>
      <c r="OR50" s="8"/>
      <c r="OS50" s="7"/>
      <c r="OT50" s="7"/>
      <c r="OU50" s="2" t="s">
        <v>188</v>
      </c>
      <c r="OV50" s="2" t="s">
        <v>150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8"/>
      <c r="PD50" s="4"/>
      <c r="PE50" s="8"/>
      <c r="PF50" s="7"/>
      <c r="PG50" s="7"/>
      <c r="PH50" s="2" t="s">
        <v>187</v>
      </c>
      <c r="PI50" s="2" t="s">
        <v>169</v>
      </c>
      <c r="PJ50" s="2" t="s">
        <v>153</v>
      </c>
      <c r="PK50" s="2" t="s">
        <v>153</v>
      </c>
      <c r="PL50" s="2" t="s">
        <v>164</v>
      </c>
      <c r="PM50" s="2" t="s">
        <v>164</v>
      </c>
      <c r="PN50" s="2" t="s">
        <v>153</v>
      </c>
      <c r="PO50" s="4"/>
      <c r="PP50" s="8"/>
      <c r="PQ50" s="4"/>
      <c r="PR50" s="8"/>
      <c r="PS50" s="7"/>
      <c r="PT50" s="7"/>
      <c r="PU50" s="2" t="s">
        <v>196</v>
      </c>
      <c r="PV50" s="2" t="s">
        <v>150</v>
      </c>
      <c r="PW50" s="2" t="s">
        <v>153</v>
      </c>
      <c r="PX50" s="2" t="s">
        <v>153</v>
      </c>
      <c r="PY50" s="2" t="s">
        <v>164</v>
      </c>
      <c r="PZ50" s="2" t="s">
        <v>164</v>
      </c>
      <c r="QA50" s="2" t="s">
        <v>153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>
        <v>800</v>
      </c>
      <c r="QS50" s="4"/>
      <c r="QT50" s="4"/>
      <c r="QU50" s="4">
        <v>850</v>
      </c>
      <c r="QV50" s="4"/>
      <c r="QW50" s="4"/>
      <c r="QX50" s="4"/>
      <c r="QY50" s="4"/>
    </row>
    <row r="51">
      <c r="A51" s="2" t="s">
        <v>692</v>
      </c>
      <c r="B51" s="2" t="s">
        <v>142</v>
      </c>
      <c r="C51" s="2" t="s">
        <v>143</v>
      </c>
      <c r="D51" s="2" t="s">
        <v>560</v>
      </c>
      <c r="E51" s="2" t="s">
        <v>561</v>
      </c>
      <c r="F51" s="2" t="s">
        <v>674</v>
      </c>
      <c r="G51" s="2" t="s">
        <v>674</v>
      </c>
      <c r="H51" s="2" t="s">
        <v>674</v>
      </c>
      <c r="I51" s="2" t="s">
        <v>675</v>
      </c>
      <c r="J51" s="2" t="s">
        <v>388</v>
      </c>
      <c r="K51" s="2" t="s">
        <v>449</v>
      </c>
      <c r="L51" s="3">
        <v>58.76</v>
      </c>
      <c r="M51" s="3">
        <v>61.7</v>
      </c>
      <c r="N51" s="3">
        <v>124.99</v>
      </c>
      <c r="O51" s="2" t="s">
        <v>150</v>
      </c>
      <c r="P51" s="2" t="s">
        <v>151</v>
      </c>
      <c r="Q51" s="2" t="s">
        <v>152</v>
      </c>
      <c r="R51" s="2" t="s">
        <v>153</v>
      </c>
      <c r="S51" s="2" t="s">
        <v>676</v>
      </c>
      <c r="T51" s="2" t="s">
        <v>640</v>
      </c>
      <c r="U51" s="2" t="s">
        <v>392</v>
      </c>
      <c r="V51" s="2" t="s">
        <v>335</v>
      </c>
      <c r="W51" s="2" t="s">
        <v>157</v>
      </c>
      <c r="X51" s="2" t="s">
        <v>677</v>
      </c>
      <c r="Y51" s="2" t="s">
        <v>693</v>
      </c>
      <c r="Z51" s="4">
        <v>43</v>
      </c>
      <c r="AA51" s="4">
        <f>=ROUNDDOWN(0.977272727272727,0)</f>
      </c>
      <c r="AB51" s="5">
        <v>44</v>
      </c>
      <c r="AC51" s="2" t="s">
        <v>136</v>
      </c>
      <c r="AD51" s="4">
        <v>700</v>
      </c>
      <c r="AE51" s="4">
        <v>700</v>
      </c>
      <c r="AF51" s="6">
        <v>69</v>
      </c>
      <c r="AG51" s="6">
        <v>52</v>
      </c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25</v>
      </c>
      <c r="AQ51" s="8">
        <v>1598.93</v>
      </c>
      <c r="AR51" s="4">
        <v>20</v>
      </c>
      <c r="AS51" s="8">
        <v>1168.82</v>
      </c>
      <c r="AT51" s="7">
        <v>0.25</v>
      </c>
      <c r="AU51" s="7">
        <v>0.368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0.5606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25</v>
      </c>
      <c r="BK51" s="8">
        <v>1598.93</v>
      </c>
      <c r="BL51" s="2" t="s">
        <v>694</v>
      </c>
      <c r="BM51" s="7">
        <v>1</v>
      </c>
      <c r="BN51" s="7">
        <v>1</v>
      </c>
      <c r="BO51" s="4">
        <v>1</v>
      </c>
      <c r="BP51" s="8">
        <v>67.39</v>
      </c>
      <c r="BQ51" s="4">
        <v>7</v>
      </c>
      <c r="BR51" s="8">
        <v>421.19</v>
      </c>
      <c r="BS51" s="7">
        <v>-0.8571</v>
      </c>
      <c r="BT51" s="7">
        <v>-0.84</v>
      </c>
      <c r="BU51" s="2" t="s">
        <v>162</v>
      </c>
      <c r="BV51" s="2" t="s">
        <v>150</v>
      </c>
      <c r="BW51" s="2" t="s">
        <v>153</v>
      </c>
      <c r="BX51" s="2" t="s">
        <v>695</v>
      </c>
      <c r="BY51" s="2" t="s">
        <v>164</v>
      </c>
      <c r="BZ51" s="2" t="s">
        <v>164</v>
      </c>
      <c r="CA51" s="2" t="s">
        <v>153</v>
      </c>
      <c r="CB51" s="4"/>
      <c r="CC51" s="8"/>
      <c r="CD51" s="4">
        <v>1</v>
      </c>
      <c r="CE51" s="8">
        <v>53.59</v>
      </c>
      <c r="CF51" s="7">
        <v>-1</v>
      </c>
      <c r="CG51" s="7">
        <v>-1</v>
      </c>
      <c r="CH51" s="2" t="s">
        <v>162</v>
      </c>
      <c r="CI51" s="2" t="s">
        <v>150</v>
      </c>
      <c r="CJ51" s="2" t="s">
        <v>696</v>
      </c>
      <c r="CK51" s="2" t="s">
        <v>697</v>
      </c>
      <c r="CL51" s="2" t="s">
        <v>164</v>
      </c>
      <c r="CM51" s="2" t="s">
        <v>164</v>
      </c>
      <c r="CN51" s="2" t="s">
        <v>153</v>
      </c>
      <c r="CO51" s="4">
        <v>10</v>
      </c>
      <c r="CP51" s="8">
        <v>612.24</v>
      </c>
      <c r="CQ51" s="4">
        <v>1</v>
      </c>
      <c r="CR51" s="8">
        <v>56.11</v>
      </c>
      <c r="CS51" s="7">
        <v>9</v>
      </c>
      <c r="CT51" s="7">
        <v>9.9114</v>
      </c>
      <c r="CU51" s="2" t="s">
        <v>162</v>
      </c>
      <c r="CV51" s="2" t="s">
        <v>150</v>
      </c>
      <c r="CW51" s="2" t="s">
        <v>698</v>
      </c>
      <c r="CX51" s="2" t="s">
        <v>699</v>
      </c>
      <c r="CY51" s="2" t="s">
        <v>164</v>
      </c>
      <c r="CZ51" s="2" t="s">
        <v>164</v>
      </c>
      <c r="DA51" s="2" t="s">
        <v>153</v>
      </c>
      <c r="DB51" s="4">
        <v>4</v>
      </c>
      <c r="DC51" s="8">
        <v>259.44</v>
      </c>
      <c r="DD51" s="4">
        <v>2</v>
      </c>
      <c r="DE51" s="8">
        <v>114.38</v>
      </c>
      <c r="DF51" s="7">
        <v>1</v>
      </c>
      <c r="DG51" s="7">
        <v>1.2682</v>
      </c>
      <c r="DH51" s="2" t="s">
        <v>162</v>
      </c>
      <c r="DI51" s="2" t="s">
        <v>150</v>
      </c>
      <c r="DJ51" s="2" t="s">
        <v>700</v>
      </c>
      <c r="DK51" s="2" t="s">
        <v>701</v>
      </c>
      <c r="DL51" s="2" t="s">
        <v>164</v>
      </c>
      <c r="DM51" s="2" t="s">
        <v>164</v>
      </c>
      <c r="DN51" s="2" t="s">
        <v>153</v>
      </c>
      <c r="DO51" s="4">
        <v>2</v>
      </c>
      <c r="DP51" s="8">
        <v>134.74</v>
      </c>
      <c r="DQ51" s="4">
        <v>3</v>
      </c>
      <c r="DR51" s="8">
        <v>178.8</v>
      </c>
      <c r="DS51" s="7">
        <v>-0.3333</v>
      </c>
      <c r="DT51" s="7">
        <v>-0.2464</v>
      </c>
      <c r="DU51" s="2" t="s">
        <v>162</v>
      </c>
      <c r="DV51" s="2" t="s">
        <v>150</v>
      </c>
      <c r="DW51" s="2" t="s">
        <v>702</v>
      </c>
      <c r="DX51" s="2" t="s">
        <v>703</v>
      </c>
      <c r="DY51" s="2" t="s">
        <v>164</v>
      </c>
      <c r="DZ51" s="2" t="s">
        <v>164</v>
      </c>
      <c r="EA51" s="2" t="s">
        <v>153</v>
      </c>
      <c r="EB51" s="4">
        <v>1</v>
      </c>
      <c r="EC51" s="8">
        <v>82.22</v>
      </c>
      <c r="ED51" s="4">
        <v>2</v>
      </c>
      <c r="EE51" s="8">
        <v>116.42</v>
      </c>
      <c r="EF51" s="7">
        <v>-0.5</v>
      </c>
      <c r="EG51" s="7">
        <v>-0.2938</v>
      </c>
      <c r="EH51" s="2" t="s">
        <v>162</v>
      </c>
      <c r="EI51" s="2" t="s">
        <v>150</v>
      </c>
      <c r="EJ51" s="2" t="s">
        <v>704</v>
      </c>
      <c r="EK51" s="2" t="s">
        <v>705</v>
      </c>
      <c r="EL51" s="2" t="s">
        <v>164</v>
      </c>
      <c r="EM51" s="2" t="s">
        <v>164</v>
      </c>
      <c r="EN51" s="2" t="s">
        <v>153</v>
      </c>
      <c r="EO51" s="4">
        <v>5</v>
      </c>
      <c r="EP51" s="8">
        <v>317.3</v>
      </c>
      <c r="EQ51" s="4">
        <v>2</v>
      </c>
      <c r="ER51" s="8">
        <v>112.68</v>
      </c>
      <c r="ES51" s="7">
        <v>1.5</v>
      </c>
      <c r="ET51" s="7">
        <v>1.8159</v>
      </c>
      <c r="EU51" s="2" t="s">
        <v>162</v>
      </c>
      <c r="EV51" s="2" t="s">
        <v>150</v>
      </c>
      <c r="EW51" s="2" t="s">
        <v>706</v>
      </c>
      <c r="EX51" s="2" t="s">
        <v>659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162</v>
      </c>
      <c r="FI51" s="2" t="s">
        <v>150</v>
      </c>
      <c r="FJ51" s="2" t="s">
        <v>707</v>
      </c>
      <c r="FK51" s="2" t="s">
        <v>708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162</v>
      </c>
      <c r="FV51" s="2" t="s">
        <v>150</v>
      </c>
      <c r="FW51" s="2" t="s">
        <v>475</v>
      </c>
      <c r="FX51" s="2" t="s">
        <v>709</v>
      </c>
      <c r="FY51" s="2" t="s">
        <v>164</v>
      </c>
      <c r="FZ51" s="2" t="s">
        <v>164</v>
      </c>
      <c r="GA51" s="2" t="s">
        <v>153</v>
      </c>
      <c r="GB51" s="4">
        <v>2</v>
      </c>
      <c r="GC51" s="8">
        <v>125.6</v>
      </c>
      <c r="GD51" s="4">
        <v>1</v>
      </c>
      <c r="GE51" s="8">
        <v>54.67</v>
      </c>
      <c r="GF51" s="7">
        <v>1</v>
      </c>
      <c r="GG51" s="7">
        <v>1.2974</v>
      </c>
      <c r="GH51" s="2" t="s">
        <v>162</v>
      </c>
      <c r="GI51" s="2" t="s">
        <v>150</v>
      </c>
      <c r="GJ51" s="2" t="s">
        <v>710</v>
      </c>
      <c r="GK51" s="2" t="s">
        <v>711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162</v>
      </c>
      <c r="GV51" s="2" t="s">
        <v>150</v>
      </c>
      <c r="GW51" s="2" t="s">
        <v>182</v>
      </c>
      <c r="GX51" s="2" t="s">
        <v>712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187</v>
      </c>
      <c r="HI51" s="2" t="s">
        <v>169</v>
      </c>
      <c r="HJ51" s="2" t="s">
        <v>713</v>
      </c>
      <c r="HK51" s="2" t="s">
        <v>714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162</v>
      </c>
      <c r="HV51" s="2" t="s">
        <v>150</v>
      </c>
      <c r="HW51" s="2" t="s">
        <v>186</v>
      </c>
      <c r="HX51" s="2" t="s">
        <v>715</v>
      </c>
      <c r="HY51" s="2" t="s">
        <v>164</v>
      </c>
      <c r="HZ51" s="2" t="s">
        <v>164</v>
      </c>
      <c r="IA51" s="2" t="s">
        <v>153</v>
      </c>
      <c r="IB51" s="4"/>
      <c r="IC51" s="8"/>
      <c r="ID51" s="4">
        <v>1</v>
      </c>
      <c r="IE51" s="8">
        <v>60.98</v>
      </c>
      <c r="IF51" s="7">
        <v>-1</v>
      </c>
      <c r="IG51" s="7">
        <v>-1</v>
      </c>
      <c r="IH51" s="2" t="s">
        <v>162</v>
      </c>
      <c r="II51" s="2" t="s">
        <v>150</v>
      </c>
      <c r="IJ51" s="2" t="s">
        <v>254</v>
      </c>
      <c r="IK51" s="2" t="s">
        <v>716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188</v>
      </c>
      <c r="IV51" s="2" t="s">
        <v>150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187</v>
      </c>
      <c r="JI51" s="2" t="s">
        <v>150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153</v>
      </c>
      <c r="JV51" s="2" t="s">
        <v>153</v>
      </c>
      <c r="JW51" s="2" t="s">
        <v>153</v>
      </c>
      <c r="JX51" s="2" t="s">
        <v>153</v>
      </c>
      <c r="JY51" s="2" t="s">
        <v>153</v>
      </c>
      <c r="JZ51" s="2" t="s">
        <v>153</v>
      </c>
      <c r="KA51" s="2" t="s">
        <v>153</v>
      </c>
      <c r="KB51" s="4"/>
      <c r="KC51" s="8"/>
      <c r="KD51" s="4"/>
      <c r="KE51" s="8"/>
      <c r="KF51" s="7"/>
      <c r="KG51" s="7"/>
      <c r="KH51" s="2" t="s">
        <v>188</v>
      </c>
      <c r="KI51" s="2" t="s">
        <v>150</v>
      </c>
      <c r="KJ51" s="2" t="s">
        <v>153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153</v>
      </c>
      <c r="KV51" s="2" t="s">
        <v>153</v>
      </c>
      <c r="KW51" s="2" t="s">
        <v>153</v>
      </c>
      <c r="KX51" s="2" t="s">
        <v>153</v>
      </c>
      <c r="KY51" s="2" t="s">
        <v>153</v>
      </c>
      <c r="KZ51" s="2" t="s">
        <v>153</v>
      </c>
      <c r="LA51" s="2" t="s">
        <v>153</v>
      </c>
      <c r="LB51" s="4"/>
      <c r="LC51" s="8"/>
      <c r="LD51" s="4"/>
      <c r="LE51" s="8"/>
      <c r="LF51" s="7"/>
      <c r="LG51" s="7"/>
      <c r="LH51" s="2" t="s">
        <v>195</v>
      </c>
      <c r="LI51" s="2" t="s">
        <v>150</v>
      </c>
      <c r="LJ51" s="2" t="s">
        <v>153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162</v>
      </c>
      <c r="LV51" s="2" t="s">
        <v>150</v>
      </c>
      <c r="LW51" s="2" t="s">
        <v>717</v>
      </c>
      <c r="LX51" s="2" t="s">
        <v>718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193</v>
      </c>
      <c r="MV51" s="2" t="s">
        <v>150</v>
      </c>
      <c r="MW51" s="2" t="s">
        <v>281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187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195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153</v>
      </c>
      <c r="OI51" s="2" t="s">
        <v>153</v>
      </c>
      <c r="OJ51" s="2" t="s">
        <v>153</v>
      </c>
      <c r="OK51" s="2" t="s">
        <v>153</v>
      </c>
      <c r="OL51" s="2" t="s">
        <v>153</v>
      </c>
      <c r="OM51" s="2" t="s">
        <v>153</v>
      </c>
      <c r="ON51" s="2" t="s">
        <v>153</v>
      </c>
      <c r="OO51" s="4"/>
      <c r="OP51" s="8"/>
      <c r="OQ51" s="4"/>
      <c r="OR51" s="8"/>
      <c r="OS51" s="7"/>
      <c r="OT51" s="7"/>
      <c r="OU51" s="2" t="s">
        <v>193</v>
      </c>
      <c r="OV51" s="2" t="s">
        <v>150</v>
      </c>
      <c r="OW51" s="2" t="s">
        <v>219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8"/>
      <c r="PD51" s="4"/>
      <c r="PE51" s="8"/>
      <c r="PF51" s="7"/>
      <c r="PG51" s="7"/>
      <c r="PH51" s="2" t="s">
        <v>187</v>
      </c>
      <c r="PI51" s="2" t="s">
        <v>169</v>
      </c>
      <c r="PJ51" s="2" t="s">
        <v>153</v>
      </c>
      <c r="PK51" s="2" t="s">
        <v>153</v>
      </c>
      <c r="PL51" s="2" t="s">
        <v>164</v>
      </c>
      <c r="PM51" s="2" t="s">
        <v>164</v>
      </c>
      <c r="PN51" s="2" t="s">
        <v>153</v>
      </c>
      <c r="PO51" s="4"/>
      <c r="PP51" s="8"/>
      <c r="PQ51" s="4"/>
      <c r="PR51" s="8"/>
      <c r="PS51" s="7"/>
      <c r="PT51" s="7"/>
      <c r="PU51" s="2" t="s">
        <v>196</v>
      </c>
      <c r="PV51" s="2" t="s">
        <v>150</v>
      </c>
      <c r="PW51" s="2" t="s">
        <v>153</v>
      </c>
      <c r="PX51" s="2" t="s">
        <v>153</v>
      </c>
      <c r="PY51" s="2" t="s">
        <v>164</v>
      </c>
      <c r="PZ51" s="2" t="s">
        <v>164</v>
      </c>
      <c r="QA51" s="2" t="s">
        <v>153</v>
      </c>
      <c r="QB51" s="4">
        <v>43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>
        <v>700</v>
      </c>
      <c r="QV51" s="4"/>
      <c r="QW51" s="4"/>
      <c r="QX51" s="4"/>
      <c r="QY51" s="4"/>
    </row>
    <row r="52">
      <c r="A52" s="2" t="s">
        <v>719</v>
      </c>
      <c r="B52" s="2" t="s">
        <v>142</v>
      </c>
      <c r="C52" s="2" t="s">
        <v>143</v>
      </c>
      <c r="D52" s="2" t="s">
        <v>560</v>
      </c>
      <c r="E52" s="2" t="s">
        <v>561</v>
      </c>
      <c r="F52" s="2" t="s">
        <v>674</v>
      </c>
      <c r="G52" s="2" t="s">
        <v>674</v>
      </c>
      <c r="H52" s="2" t="s">
        <v>674</v>
      </c>
      <c r="I52" s="2" t="s">
        <v>675</v>
      </c>
      <c r="J52" s="2" t="s">
        <v>312</v>
      </c>
      <c r="K52" s="2" t="s">
        <v>449</v>
      </c>
      <c r="L52" s="3">
        <v>70.63</v>
      </c>
      <c r="M52" s="3">
        <v>74.16</v>
      </c>
      <c r="N52" s="3">
        <v>149.99</v>
      </c>
      <c r="O52" s="2" t="s">
        <v>150</v>
      </c>
      <c r="P52" s="2" t="s">
        <v>151</v>
      </c>
      <c r="Q52" s="2" t="s">
        <v>152</v>
      </c>
      <c r="R52" s="2" t="s">
        <v>153</v>
      </c>
      <c r="S52" s="2" t="s">
        <v>676</v>
      </c>
      <c r="T52" s="2" t="s">
        <v>640</v>
      </c>
      <c r="U52" s="2" t="s">
        <v>392</v>
      </c>
      <c r="V52" s="2" t="s">
        <v>335</v>
      </c>
      <c r="W52" s="2" t="s">
        <v>157</v>
      </c>
      <c r="X52" s="2" t="s">
        <v>677</v>
      </c>
      <c r="Y52" s="2" t="s">
        <v>693</v>
      </c>
      <c r="Z52" s="4">
        <v>572</v>
      </c>
      <c r="AA52" s="4">
        <f>=ROUNDDOWN(19.0666666666667,0)</f>
      </c>
      <c r="AB52" s="5">
        <v>30</v>
      </c>
      <c r="AC52" s="2" t="s">
        <v>136</v>
      </c>
      <c r="AD52" s="4">
        <v>490</v>
      </c>
      <c r="AE52" s="4">
        <v>490</v>
      </c>
      <c r="AF52" s="6">
        <v>69</v>
      </c>
      <c r="AG52" s="6">
        <v>52</v>
      </c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16</v>
      </c>
      <c r="AQ52" s="8">
        <v>1253.42</v>
      </c>
      <c r="AR52" s="4">
        <v>13</v>
      </c>
      <c r="AS52" s="8">
        <v>887.71</v>
      </c>
      <c r="AT52" s="7">
        <v>0.2308</v>
      </c>
      <c r="AU52" s="7">
        <v>0.412</v>
      </c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>
        <v>0.4394</v>
      </c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 t="s">
        <v>153</v>
      </c>
      <c r="BJ52" s="4">
        <v>16</v>
      </c>
      <c r="BK52" s="8">
        <v>1253.42</v>
      </c>
      <c r="BL52" s="2" t="s">
        <v>720</v>
      </c>
      <c r="BM52" s="7">
        <v>1</v>
      </c>
      <c r="BN52" s="7">
        <v>1</v>
      </c>
      <c r="BO52" s="4">
        <v>8</v>
      </c>
      <c r="BP52" s="8">
        <v>638.08</v>
      </c>
      <c r="BQ52" s="4">
        <v>4</v>
      </c>
      <c r="BR52" s="8">
        <v>284.84</v>
      </c>
      <c r="BS52" s="7">
        <v>1</v>
      </c>
      <c r="BT52" s="7">
        <v>1.2401</v>
      </c>
      <c r="BU52" s="2" t="s">
        <v>162</v>
      </c>
      <c r="BV52" s="2" t="s">
        <v>150</v>
      </c>
      <c r="BW52" s="2" t="s">
        <v>153</v>
      </c>
      <c r="BX52" s="2" t="s">
        <v>721</v>
      </c>
      <c r="BY52" s="2" t="s">
        <v>164</v>
      </c>
      <c r="BZ52" s="2" t="s">
        <v>164</v>
      </c>
      <c r="CA52" s="2" t="s">
        <v>153</v>
      </c>
      <c r="CB52" s="4"/>
      <c r="CC52" s="8"/>
      <c r="CD52" s="4">
        <v>1</v>
      </c>
      <c r="CE52" s="8">
        <v>64.31</v>
      </c>
      <c r="CF52" s="7">
        <v>-1</v>
      </c>
      <c r="CG52" s="7">
        <v>-1</v>
      </c>
      <c r="CH52" s="2" t="s">
        <v>162</v>
      </c>
      <c r="CI52" s="2" t="s">
        <v>150</v>
      </c>
      <c r="CJ52" s="2" t="s">
        <v>696</v>
      </c>
      <c r="CK52" s="2" t="s">
        <v>722</v>
      </c>
      <c r="CL52" s="2" t="s">
        <v>164</v>
      </c>
      <c r="CM52" s="2" t="s">
        <v>164</v>
      </c>
      <c r="CN52" s="2" t="s">
        <v>153</v>
      </c>
      <c r="CO52" s="4">
        <v>2</v>
      </c>
      <c r="CP52" s="8">
        <v>135.42</v>
      </c>
      <c r="CQ52" s="4">
        <v>3</v>
      </c>
      <c r="CR52" s="8">
        <v>201.96</v>
      </c>
      <c r="CS52" s="7">
        <v>-0.3333</v>
      </c>
      <c r="CT52" s="7">
        <v>-0.3295</v>
      </c>
      <c r="CU52" s="2" t="s">
        <v>162</v>
      </c>
      <c r="CV52" s="2" t="s">
        <v>150</v>
      </c>
      <c r="CW52" s="2" t="s">
        <v>698</v>
      </c>
      <c r="CX52" s="2" t="s">
        <v>723</v>
      </c>
      <c r="CY52" s="2" t="s">
        <v>164</v>
      </c>
      <c r="CZ52" s="2" t="s">
        <v>164</v>
      </c>
      <c r="DA52" s="2" t="s">
        <v>153</v>
      </c>
      <c r="DB52" s="4">
        <v>2</v>
      </c>
      <c r="DC52" s="8">
        <v>153</v>
      </c>
      <c r="DD52" s="4">
        <v>2</v>
      </c>
      <c r="DE52" s="8">
        <v>135.18</v>
      </c>
      <c r="DF52" s="7"/>
      <c r="DG52" s="7">
        <v>0.1318</v>
      </c>
      <c r="DH52" s="2" t="s">
        <v>162</v>
      </c>
      <c r="DI52" s="2" t="s">
        <v>150</v>
      </c>
      <c r="DJ52" s="2" t="s">
        <v>700</v>
      </c>
      <c r="DK52" s="2" t="s">
        <v>724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150</v>
      </c>
      <c r="DW52" s="2" t="s">
        <v>702</v>
      </c>
      <c r="DX52" s="2" t="s">
        <v>703</v>
      </c>
      <c r="DY52" s="2" t="s">
        <v>164</v>
      </c>
      <c r="DZ52" s="2" t="s">
        <v>164</v>
      </c>
      <c r="EA52" s="2" t="s">
        <v>153</v>
      </c>
      <c r="EB52" s="4">
        <v>1</v>
      </c>
      <c r="EC52" s="8">
        <v>99.19</v>
      </c>
      <c r="ED52" s="4">
        <v>1</v>
      </c>
      <c r="EE52" s="8">
        <v>70.22</v>
      </c>
      <c r="EF52" s="7"/>
      <c r="EG52" s="7">
        <v>0.4126</v>
      </c>
      <c r="EH52" s="2" t="s">
        <v>162</v>
      </c>
      <c r="EI52" s="2" t="s">
        <v>150</v>
      </c>
      <c r="EJ52" s="2" t="s">
        <v>704</v>
      </c>
      <c r="EK52" s="2" t="s">
        <v>725</v>
      </c>
      <c r="EL52" s="2" t="s">
        <v>164</v>
      </c>
      <c r="EM52" s="2" t="s">
        <v>164</v>
      </c>
      <c r="EN52" s="2" t="s">
        <v>153</v>
      </c>
      <c r="EO52" s="4">
        <v>3</v>
      </c>
      <c r="EP52" s="8">
        <v>227.73</v>
      </c>
      <c r="EQ52" s="4"/>
      <c r="ER52" s="8"/>
      <c r="ES52" s="7"/>
      <c r="ET52" s="7"/>
      <c r="EU52" s="2" t="s">
        <v>162</v>
      </c>
      <c r="EV52" s="2" t="s">
        <v>150</v>
      </c>
      <c r="EW52" s="2" t="s">
        <v>706</v>
      </c>
      <c r="EX52" s="2" t="s">
        <v>726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162</v>
      </c>
      <c r="FI52" s="2" t="s">
        <v>150</v>
      </c>
      <c r="FJ52" s="2" t="s">
        <v>177</v>
      </c>
      <c r="FK52" s="2" t="s">
        <v>727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162</v>
      </c>
      <c r="FV52" s="2" t="s">
        <v>150</v>
      </c>
      <c r="FW52" s="2" t="s">
        <v>475</v>
      </c>
      <c r="FX52" s="2" t="s">
        <v>485</v>
      </c>
      <c r="FY52" s="2" t="s">
        <v>164</v>
      </c>
      <c r="FZ52" s="2" t="s">
        <v>164</v>
      </c>
      <c r="GA52" s="2" t="s">
        <v>153</v>
      </c>
      <c r="GB52" s="4"/>
      <c r="GC52" s="8"/>
      <c r="GD52" s="4">
        <v>2</v>
      </c>
      <c r="GE52" s="8">
        <v>131.2</v>
      </c>
      <c r="GF52" s="7">
        <v>-1</v>
      </c>
      <c r="GG52" s="7">
        <v>-1</v>
      </c>
      <c r="GH52" s="2" t="s">
        <v>162</v>
      </c>
      <c r="GI52" s="2" t="s">
        <v>150</v>
      </c>
      <c r="GJ52" s="2" t="s">
        <v>710</v>
      </c>
      <c r="GK52" s="2" t="s">
        <v>728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162</v>
      </c>
      <c r="GV52" s="2" t="s">
        <v>150</v>
      </c>
      <c r="GW52" s="2" t="s">
        <v>182</v>
      </c>
      <c r="GX52" s="2" t="s">
        <v>729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187</v>
      </c>
      <c r="HI52" s="2" t="s">
        <v>169</v>
      </c>
      <c r="HJ52" s="2" t="s">
        <v>713</v>
      </c>
      <c r="HK52" s="2" t="s">
        <v>185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162</v>
      </c>
      <c r="HV52" s="2" t="s">
        <v>150</v>
      </c>
      <c r="HW52" s="2" t="s">
        <v>186</v>
      </c>
      <c r="HX52" s="2" t="s">
        <v>730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162</v>
      </c>
      <c r="II52" s="2" t="s">
        <v>150</v>
      </c>
      <c r="IJ52" s="2" t="s">
        <v>254</v>
      </c>
      <c r="IK52" s="2" t="s">
        <v>731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188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187</v>
      </c>
      <c r="JI52" s="2" t="s">
        <v>150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153</v>
      </c>
      <c r="JV52" s="2" t="s">
        <v>153</v>
      </c>
      <c r="JW52" s="2" t="s">
        <v>153</v>
      </c>
      <c r="JX52" s="2" t="s">
        <v>153</v>
      </c>
      <c r="JY52" s="2" t="s">
        <v>153</v>
      </c>
      <c r="JZ52" s="2" t="s">
        <v>153</v>
      </c>
      <c r="KA52" s="2" t="s">
        <v>153</v>
      </c>
      <c r="KB52" s="4"/>
      <c r="KC52" s="8"/>
      <c r="KD52" s="4"/>
      <c r="KE52" s="8"/>
      <c r="KF52" s="7"/>
      <c r="KG52" s="7"/>
      <c r="KH52" s="2" t="s">
        <v>188</v>
      </c>
      <c r="KI52" s="2" t="s">
        <v>150</v>
      </c>
      <c r="KJ52" s="2" t="s">
        <v>153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153</v>
      </c>
      <c r="KV52" s="2" t="s">
        <v>153</v>
      </c>
      <c r="KW52" s="2" t="s">
        <v>153</v>
      </c>
      <c r="KX52" s="2" t="s">
        <v>153</v>
      </c>
      <c r="KY52" s="2" t="s">
        <v>153</v>
      </c>
      <c r="KZ52" s="2" t="s">
        <v>153</v>
      </c>
      <c r="LA52" s="2" t="s">
        <v>153</v>
      </c>
      <c r="LB52" s="4"/>
      <c r="LC52" s="8"/>
      <c r="LD52" s="4"/>
      <c r="LE52" s="8"/>
      <c r="LF52" s="7"/>
      <c r="LG52" s="7"/>
      <c r="LH52" s="2" t="s">
        <v>195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162</v>
      </c>
      <c r="LV52" s="2" t="s">
        <v>150</v>
      </c>
      <c r="LW52" s="2" t="s">
        <v>717</v>
      </c>
      <c r="LX52" s="2" t="s">
        <v>732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153</v>
      </c>
      <c r="MI52" s="2" t="s">
        <v>153</v>
      </c>
      <c r="MJ52" s="2" t="s">
        <v>153</v>
      </c>
      <c r="MK52" s="2" t="s">
        <v>153</v>
      </c>
      <c r="ML52" s="2" t="s">
        <v>153</v>
      </c>
      <c r="MM52" s="2" t="s">
        <v>153</v>
      </c>
      <c r="MN52" s="2" t="s">
        <v>153</v>
      </c>
      <c r="MO52" s="4"/>
      <c r="MP52" s="8"/>
      <c r="MQ52" s="4"/>
      <c r="MR52" s="8"/>
      <c r="MS52" s="7"/>
      <c r="MT52" s="7"/>
      <c r="MU52" s="2" t="s">
        <v>193</v>
      </c>
      <c r="MV52" s="2" t="s">
        <v>150</v>
      </c>
      <c r="MW52" s="2" t="s">
        <v>627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187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195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153</v>
      </c>
      <c r="OI52" s="2" t="s">
        <v>153</v>
      </c>
      <c r="OJ52" s="2" t="s">
        <v>153</v>
      </c>
      <c r="OK52" s="2" t="s">
        <v>153</v>
      </c>
      <c r="OL52" s="2" t="s">
        <v>153</v>
      </c>
      <c r="OM52" s="2" t="s">
        <v>153</v>
      </c>
      <c r="ON52" s="2" t="s">
        <v>153</v>
      </c>
      <c r="OO52" s="4"/>
      <c r="OP52" s="8"/>
      <c r="OQ52" s="4"/>
      <c r="OR52" s="8"/>
      <c r="OS52" s="7"/>
      <c r="OT52" s="7"/>
      <c r="OU52" s="2" t="s">
        <v>193</v>
      </c>
      <c r="OV52" s="2" t="s">
        <v>150</v>
      </c>
      <c r="OW52" s="2" t="s">
        <v>219</v>
      </c>
      <c r="OX52" s="2" t="s">
        <v>153</v>
      </c>
      <c r="OY52" s="2" t="s">
        <v>164</v>
      </c>
      <c r="OZ52" s="2" t="s">
        <v>164</v>
      </c>
      <c r="PA52" s="2" t="s">
        <v>153</v>
      </c>
      <c r="PB52" s="4"/>
      <c r="PC52" s="8"/>
      <c r="PD52" s="4"/>
      <c r="PE52" s="8"/>
      <c r="PF52" s="7"/>
      <c r="PG52" s="7"/>
      <c r="PH52" s="2" t="s">
        <v>187</v>
      </c>
      <c r="PI52" s="2" t="s">
        <v>169</v>
      </c>
      <c r="PJ52" s="2" t="s">
        <v>153</v>
      </c>
      <c r="PK52" s="2" t="s">
        <v>153</v>
      </c>
      <c r="PL52" s="2" t="s">
        <v>164</v>
      </c>
      <c r="PM52" s="2" t="s">
        <v>164</v>
      </c>
      <c r="PN52" s="2" t="s">
        <v>153</v>
      </c>
      <c r="PO52" s="4"/>
      <c r="PP52" s="8"/>
      <c r="PQ52" s="4"/>
      <c r="PR52" s="8"/>
      <c r="PS52" s="7"/>
      <c r="PT52" s="7"/>
      <c r="PU52" s="2" t="s">
        <v>196</v>
      </c>
      <c r="PV52" s="2" t="s">
        <v>150</v>
      </c>
      <c r="PW52" s="2" t="s">
        <v>153</v>
      </c>
      <c r="PX52" s="2" t="s">
        <v>153</v>
      </c>
      <c r="PY52" s="2" t="s">
        <v>164</v>
      </c>
      <c r="PZ52" s="2" t="s">
        <v>164</v>
      </c>
      <c r="QA52" s="2" t="s">
        <v>153</v>
      </c>
      <c r="QB52" s="4">
        <v>383</v>
      </c>
      <c r="QC52" s="4"/>
      <c r="QD52" s="4"/>
      <c r="QE52" s="4">
        <v>189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>
        <v>490</v>
      </c>
      <c r="QV52" s="4"/>
      <c r="QW52" s="4"/>
      <c r="QX52" s="4"/>
      <c r="QY52" s="4"/>
    </row>
    <row r="53">
      <c r="A53" s="2" t="s">
        <v>733</v>
      </c>
      <c r="B53" s="2" t="s">
        <v>142</v>
      </c>
      <c r="C53" s="2" t="s">
        <v>143</v>
      </c>
      <c r="D53" s="2" t="s">
        <v>560</v>
      </c>
      <c r="E53" s="2" t="s">
        <v>561</v>
      </c>
      <c r="F53" s="2" t="s">
        <v>734</v>
      </c>
      <c r="G53" s="2" t="s">
        <v>734</v>
      </c>
      <c r="H53" s="2" t="s">
        <v>734</v>
      </c>
      <c r="I53" s="2" t="s">
        <v>675</v>
      </c>
      <c r="J53" s="2" t="s">
        <v>260</v>
      </c>
      <c r="K53" s="2" t="s">
        <v>389</v>
      </c>
      <c r="L53" s="3">
        <v>43.68</v>
      </c>
      <c r="M53" s="3">
        <v>45.86</v>
      </c>
      <c r="N53" s="3">
        <v>99.99</v>
      </c>
      <c r="O53" s="2" t="s">
        <v>150</v>
      </c>
      <c r="P53" s="2" t="s">
        <v>735</v>
      </c>
      <c r="Q53" s="2" t="s">
        <v>152</v>
      </c>
      <c r="R53" s="2" t="s">
        <v>153</v>
      </c>
      <c r="S53" s="2" t="s">
        <v>736</v>
      </c>
      <c r="T53" s="2" t="s">
        <v>640</v>
      </c>
      <c r="U53" s="2" t="s">
        <v>469</v>
      </c>
      <c r="V53" s="2" t="s">
        <v>335</v>
      </c>
      <c r="W53" s="2" t="s">
        <v>157</v>
      </c>
      <c r="X53" s="2" t="s">
        <v>677</v>
      </c>
      <c r="Y53" s="2" t="s">
        <v>627</v>
      </c>
      <c r="Z53" s="4">
        <v>185</v>
      </c>
      <c r="AA53" s="4">
        <f>=ROUNDDOWN(6.60714285714286,0)</f>
      </c>
      <c r="AB53" s="5">
        <v>28</v>
      </c>
      <c r="AC53" s="2" t="s">
        <v>134</v>
      </c>
      <c r="AD53" s="4">
        <v>600</v>
      </c>
      <c r="AE53" s="4">
        <v>1200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5</v>
      </c>
      <c r="AQ53" s="8">
        <v>249.61</v>
      </c>
      <c r="AR53" s="4">
        <v>6</v>
      </c>
      <c r="AS53" s="8">
        <v>264.13</v>
      </c>
      <c r="AT53" s="7">
        <v>-0.1667</v>
      </c>
      <c r="AU53" s="7">
        <v>-0.055</v>
      </c>
      <c r="AV53" s="4">
        <v>38</v>
      </c>
      <c r="AW53" s="8">
        <v>2405.53</v>
      </c>
      <c r="AX53" s="4">
        <v>53</v>
      </c>
      <c r="AY53" s="8">
        <v>3006.1</v>
      </c>
      <c r="AZ53" s="7">
        <v>-0.283</v>
      </c>
      <c r="BA53" s="7">
        <v>-0.1998</v>
      </c>
      <c r="BB53" s="7">
        <v>0.1038</v>
      </c>
      <c r="BC53" s="4">
        <v>38</v>
      </c>
      <c r="BD53" s="8">
        <v>2405.53</v>
      </c>
      <c r="BE53" s="4">
        <v>53</v>
      </c>
      <c r="BF53" s="8">
        <v>3006.1</v>
      </c>
      <c r="BG53" s="7">
        <v>-0.283</v>
      </c>
      <c r="BH53" s="7">
        <v>-0.1998</v>
      </c>
      <c r="BI53" s="7">
        <v>1</v>
      </c>
      <c r="BJ53" s="4">
        <v>5</v>
      </c>
      <c r="BK53" s="8">
        <v>249.61</v>
      </c>
      <c r="BL53" s="2" t="s">
        <v>737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162</v>
      </c>
      <c r="BV53" s="2" t="s">
        <v>150</v>
      </c>
      <c r="BW53" s="2" t="s">
        <v>153</v>
      </c>
      <c r="BX53" s="2" t="s">
        <v>600</v>
      </c>
      <c r="BY53" s="2" t="s">
        <v>164</v>
      </c>
      <c r="BZ53" s="2" t="s">
        <v>164</v>
      </c>
      <c r="CA53" s="2" t="s">
        <v>153</v>
      </c>
      <c r="CB53" s="4">
        <v>2</v>
      </c>
      <c r="CC53" s="8">
        <v>100.36</v>
      </c>
      <c r="CD53" s="4"/>
      <c r="CE53" s="8"/>
      <c r="CF53" s="7"/>
      <c r="CG53" s="7"/>
      <c r="CH53" s="2" t="s">
        <v>162</v>
      </c>
      <c r="CI53" s="2" t="s">
        <v>150</v>
      </c>
      <c r="CJ53" s="2" t="s">
        <v>680</v>
      </c>
      <c r="CK53" s="2" t="s">
        <v>738</v>
      </c>
      <c r="CL53" s="2" t="s">
        <v>164</v>
      </c>
      <c r="CM53" s="2" t="s">
        <v>164</v>
      </c>
      <c r="CN53" s="2" t="s">
        <v>153</v>
      </c>
      <c r="CO53" s="4"/>
      <c r="CP53" s="8"/>
      <c r="CQ53" s="4">
        <v>1</v>
      </c>
      <c r="CR53" s="8">
        <v>40.95</v>
      </c>
      <c r="CS53" s="7">
        <v>-1</v>
      </c>
      <c r="CT53" s="7">
        <v>-1</v>
      </c>
      <c r="CU53" s="2" t="s">
        <v>162</v>
      </c>
      <c r="CV53" s="2" t="s">
        <v>150</v>
      </c>
      <c r="CW53" s="2" t="s">
        <v>682</v>
      </c>
      <c r="CX53" s="2" t="s">
        <v>739</v>
      </c>
      <c r="CY53" s="2" t="s">
        <v>164</v>
      </c>
      <c r="CZ53" s="2" t="s">
        <v>164</v>
      </c>
      <c r="DA53" s="2" t="s">
        <v>153</v>
      </c>
      <c r="DB53" s="4"/>
      <c r="DC53" s="8"/>
      <c r="DD53" s="4">
        <v>2</v>
      </c>
      <c r="DE53" s="8">
        <v>91.72</v>
      </c>
      <c r="DF53" s="7">
        <v>-1</v>
      </c>
      <c r="DG53" s="7">
        <v>-1</v>
      </c>
      <c r="DH53" s="2" t="s">
        <v>162</v>
      </c>
      <c r="DI53" s="2" t="s">
        <v>150</v>
      </c>
      <c r="DJ53" s="2" t="s">
        <v>684</v>
      </c>
      <c r="DK53" s="2" t="s">
        <v>497</v>
      </c>
      <c r="DL53" s="2" t="s">
        <v>164</v>
      </c>
      <c r="DM53" s="2" t="s">
        <v>164</v>
      </c>
      <c r="DN53" s="2" t="s">
        <v>153</v>
      </c>
      <c r="DO53" s="4">
        <v>2</v>
      </c>
      <c r="DP53" s="8">
        <v>100.66</v>
      </c>
      <c r="DQ53" s="4"/>
      <c r="DR53" s="8"/>
      <c r="DS53" s="7"/>
      <c r="DT53" s="7"/>
      <c r="DU53" s="2" t="s">
        <v>162</v>
      </c>
      <c r="DV53" s="2" t="s">
        <v>150</v>
      </c>
      <c r="DW53" s="2" t="s">
        <v>686</v>
      </c>
      <c r="DX53" s="2" t="s">
        <v>618</v>
      </c>
      <c r="DY53" s="2" t="s">
        <v>164</v>
      </c>
      <c r="DZ53" s="2" t="s">
        <v>164</v>
      </c>
      <c r="EA53" s="2" t="s">
        <v>153</v>
      </c>
      <c r="EB53" s="4"/>
      <c r="EC53" s="8"/>
      <c r="ED53" s="4"/>
      <c r="EE53" s="8"/>
      <c r="EF53" s="7"/>
      <c r="EG53" s="7"/>
      <c r="EH53" s="2" t="s">
        <v>162</v>
      </c>
      <c r="EI53" s="2" t="s">
        <v>150</v>
      </c>
      <c r="EJ53" s="2" t="s">
        <v>630</v>
      </c>
      <c r="EK53" s="2" t="s">
        <v>740</v>
      </c>
      <c r="EL53" s="2" t="s">
        <v>164</v>
      </c>
      <c r="EM53" s="2" t="s">
        <v>164</v>
      </c>
      <c r="EN53" s="2" t="s">
        <v>153</v>
      </c>
      <c r="EO53" s="4">
        <v>1</v>
      </c>
      <c r="EP53" s="8">
        <v>48.59</v>
      </c>
      <c r="EQ53" s="4">
        <v>1</v>
      </c>
      <c r="ER53" s="8">
        <v>43</v>
      </c>
      <c r="ES53" s="7"/>
      <c r="ET53" s="7">
        <v>0.13</v>
      </c>
      <c r="EU53" s="2" t="s">
        <v>162</v>
      </c>
      <c r="EV53" s="2" t="s">
        <v>150</v>
      </c>
      <c r="EW53" s="2" t="s">
        <v>689</v>
      </c>
      <c r="EX53" s="2" t="s">
        <v>497</v>
      </c>
      <c r="EY53" s="2" t="s">
        <v>164</v>
      </c>
      <c r="EZ53" s="2" t="s">
        <v>164</v>
      </c>
      <c r="FA53" s="2" t="s">
        <v>153</v>
      </c>
      <c r="FB53" s="4"/>
      <c r="FC53" s="8"/>
      <c r="FD53" s="4">
        <v>2</v>
      </c>
      <c r="FE53" s="8">
        <v>88.46</v>
      </c>
      <c r="FF53" s="7">
        <v>-1</v>
      </c>
      <c r="FG53" s="7">
        <v>-1</v>
      </c>
      <c r="FH53" s="2" t="s">
        <v>162</v>
      </c>
      <c r="FI53" s="2" t="s">
        <v>150</v>
      </c>
      <c r="FJ53" s="2" t="s">
        <v>690</v>
      </c>
      <c r="FK53" s="2" t="s">
        <v>310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162</v>
      </c>
      <c r="FV53" s="2" t="s">
        <v>150</v>
      </c>
      <c r="FW53" s="2" t="s">
        <v>741</v>
      </c>
      <c r="FX53" s="2" t="s">
        <v>742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187</v>
      </c>
      <c r="GI53" s="2" t="s">
        <v>150</v>
      </c>
      <c r="GJ53" s="2" t="s">
        <v>153</v>
      </c>
      <c r="GK53" s="2" t="s">
        <v>153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188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187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153</v>
      </c>
      <c r="HV53" s="2" t="s">
        <v>153</v>
      </c>
      <c r="HW53" s="2" t="s">
        <v>153</v>
      </c>
      <c r="HX53" s="2" t="s">
        <v>153</v>
      </c>
      <c r="HY53" s="2" t="s">
        <v>153</v>
      </c>
      <c r="HZ53" s="2" t="s">
        <v>153</v>
      </c>
      <c r="IA53" s="2" t="s">
        <v>153</v>
      </c>
      <c r="IB53" s="4"/>
      <c r="IC53" s="8"/>
      <c r="ID53" s="4"/>
      <c r="IE53" s="8"/>
      <c r="IF53" s="7"/>
      <c r="IG53" s="7"/>
      <c r="IH53" s="2" t="s">
        <v>162</v>
      </c>
      <c r="II53" s="2" t="s">
        <v>150</v>
      </c>
      <c r="IJ53" s="2" t="s">
        <v>153</v>
      </c>
      <c r="IK53" s="2" t="s">
        <v>153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188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187</v>
      </c>
      <c r="JI53" s="2" t="s">
        <v>150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187</v>
      </c>
      <c r="JV53" s="2" t="s">
        <v>169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188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153</v>
      </c>
      <c r="KV53" s="2" t="s">
        <v>153</v>
      </c>
      <c r="KW53" s="2" t="s">
        <v>153</v>
      </c>
      <c r="KX53" s="2" t="s">
        <v>153</v>
      </c>
      <c r="KY53" s="2" t="s">
        <v>153</v>
      </c>
      <c r="KZ53" s="2" t="s">
        <v>153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162</v>
      </c>
      <c r="LV53" s="2" t="s">
        <v>150</v>
      </c>
      <c r="LW53" s="2" t="s">
        <v>630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354</v>
      </c>
      <c r="MV53" s="2" t="s">
        <v>150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187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188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187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188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8"/>
      <c r="PD53" s="4"/>
      <c r="PE53" s="8"/>
      <c r="PF53" s="7"/>
      <c r="PG53" s="7"/>
      <c r="PH53" s="2" t="s">
        <v>187</v>
      </c>
      <c r="PI53" s="2" t="s">
        <v>169</v>
      </c>
      <c r="PJ53" s="2" t="s">
        <v>153</v>
      </c>
      <c r="PK53" s="2" t="s">
        <v>153</v>
      </c>
      <c r="PL53" s="2" t="s">
        <v>164</v>
      </c>
      <c r="PM53" s="2" t="s">
        <v>164</v>
      </c>
      <c r="PN53" s="2" t="s">
        <v>153</v>
      </c>
      <c r="PO53" s="4"/>
      <c r="PP53" s="8"/>
      <c r="PQ53" s="4"/>
      <c r="PR53" s="8"/>
      <c r="PS53" s="7"/>
      <c r="PT53" s="7"/>
      <c r="PU53" s="2" t="s">
        <v>188</v>
      </c>
      <c r="PV53" s="2" t="s">
        <v>150</v>
      </c>
      <c r="PW53" s="2" t="s">
        <v>153</v>
      </c>
      <c r="PX53" s="2" t="s">
        <v>153</v>
      </c>
      <c r="PY53" s="2" t="s">
        <v>164</v>
      </c>
      <c r="PZ53" s="2" t="s">
        <v>164</v>
      </c>
      <c r="QA53" s="2" t="s">
        <v>153</v>
      </c>
      <c r="QB53" s="4"/>
      <c r="QC53" s="4"/>
      <c r="QD53" s="4"/>
      <c r="QE53" s="4">
        <v>185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>
        <v>600</v>
      </c>
      <c r="QT53" s="4"/>
      <c r="QU53" s="4">
        <v>600</v>
      </c>
      <c r="QV53" s="4"/>
      <c r="QW53" s="4"/>
      <c r="QX53" s="4"/>
      <c r="QY53" s="4"/>
    </row>
    <row r="54">
      <c r="A54" s="2" t="s">
        <v>743</v>
      </c>
      <c r="B54" s="2" t="s">
        <v>142</v>
      </c>
      <c r="C54" s="2" t="s">
        <v>143</v>
      </c>
      <c r="D54" s="2" t="s">
        <v>560</v>
      </c>
      <c r="E54" s="2" t="s">
        <v>561</v>
      </c>
      <c r="F54" s="2" t="s">
        <v>734</v>
      </c>
      <c r="G54" s="2" t="s">
        <v>734</v>
      </c>
      <c r="H54" s="2" t="s">
        <v>734</v>
      </c>
      <c r="I54" s="2" t="s">
        <v>675</v>
      </c>
      <c r="J54" s="2" t="s">
        <v>388</v>
      </c>
      <c r="K54" s="2" t="s">
        <v>389</v>
      </c>
      <c r="L54" s="3">
        <v>55.92</v>
      </c>
      <c r="M54" s="3">
        <v>58.72</v>
      </c>
      <c r="N54" s="3">
        <v>129.99</v>
      </c>
      <c r="O54" s="2" t="s">
        <v>150</v>
      </c>
      <c r="P54" s="2" t="s">
        <v>735</v>
      </c>
      <c r="Q54" s="2" t="s">
        <v>152</v>
      </c>
      <c r="R54" s="2" t="s">
        <v>153</v>
      </c>
      <c r="S54" s="2" t="s">
        <v>736</v>
      </c>
      <c r="T54" s="2" t="s">
        <v>640</v>
      </c>
      <c r="U54" s="2" t="s">
        <v>392</v>
      </c>
      <c r="V54" s="2" t="s">
        <v>335</v>
      </c>
      <c r="W54" s="2" t="s">
        <v>157</v>
      </c>
      <c r="X54" s="2" t="s">
        <v>677</v>
      </c>
      <c r="Y54" s="2" t="s">
        <v>337</v>
      </c>
      <c r="Z54" s="4">
        <v>822</v>
      </c>
      <c r="AA54" s="4">
        <f>=ROUNDDOWN(24.1764705882353,0)</f>
      </c>
      <c r="AB54" s="5">
        <v>34</v>
      </c>
      <c r="AC54" s="2" t="s">
        <v>136</v>
      </c>
      <c r="AD54" s="4">
        <v>160</v>
      </c>
      <c r="AE54" s="4">
        <v>160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18</v>
      </c>
      <c r="AQ54" s="8">
        <v>1121.08</v>
      </c>
      <c r="AR54" s="4">
        <v>24</v>
      </c>
      <c r="AS54" s="8">
        <v>1382.19</v>
      </c>
      <c r="AT54" s="7">
        <v>-0.25</v>
      </c>
      <c r="AU54" s="7">
        <v>-0.1889</v>
      </c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>
        <v>0.466</v>
      </c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 t="s">
        <v>153</v>
      </c>
      <c r="BJ54" s="4">
        <v>18</v>
      </c>
      <c r="BK54" s="8">
        <v>1121.08</v>
      </c>
      <c r="BL54" s="2" t="s">
        <v>744</v>
      </c>
      <c r="BM54" s="7">
        <v>1</v>
      </c>
      <c r="BN54" s="7">
        <v>1</v>
      </c>
      <c r="BO54" s="4">
        <v>2</v>
      </c>
      <c r="BP54" s="8">
        <v>130.54</v>
      </c>
      <c r="BQ54" s="4">
        <v>12</v>
      </c>
      <c r="BR54" s="8">
        <v>699.36</v>
      </c>
      <c r="BS54" s="7">
        <v>-0.8333</v>
      </c>
      <c r="BT54" s="7">
        <v>-0.8133</v>
      </c>
      <c r="BU54" s="2" t="s">
        <v>162</v>
      </c>
      <c r="BV54" s="2" t="s">
        <v>150</v>
      </c>
      <c r="BW54" s="2" t="s">
        <v>153</v>
      </c>
      <c r="BX54" s="2" t="s">
        <v>642</v>
      </c>
      <c r="BY54" s="2" t="s">
        <v>164</v>
      </c>
      <c r="BZ54" s="2" t="s">
        <v>164</v>
      </c>
      <c r="CA54" s="2" t="s">
        <v>153</v>
      </c>
      <c r="CB54" s="4">
        <v>6</v>
      </c>
      <c r="CC54" s="8">
        <v>370.8</v>
      </c>
      <c r="CD54" s="4"/>
      <c r="CE54" s="8"/>
      <c r="CF54" s="7"/>
      <c r="CG54" s="7"/>
      <c r="CH54" s="2" t="s">
        <v>162</v>
      </c>
      <c r="CI54" s="2" t="s">
        <v>150</v>
      </c>
      <c r="CJ54" s="2" t="s">
        <v>341</v>
      </c>
      <c r="CK54" s="2" t="s">
        <v>745</v>
      </c>
      <c r="CL54" s="2" t="s">
        <v>164</v>
      </c>
      <c r="CM54" s="2" t="s">
        <v>164</v>
      </c>
      <c r="CN54" s="2" t="s">
        <v>153</v>
      </c>
      <c r="CO54" s="4">
        <v>4</v>
      </c>
      <c r="CP54" s="8">
        <v>230.18</v>
      </c>
      <c r="CQ54" s="4">
        <v>2</v>
      </c>
      <c r="CR54" s="8">
        <v>105.22</v>
      </c>
      <c r="CS54" s="7">
        <v>1</v>
      </c>
      <c r="CT54" s="7">
        <v>1.1876</v>
      </c>
      <c r="CU54" s="2" t="s">
        <v>162</v>
      </c>
      <c r="CV54" s="2" t="s">
        <v>150</v>
      </c>
      <c r="CW54" s="2" t="s">
        <v>644</v>
      </c>
      <c r="CX54" s="2" t="s">
        <v>746</v>
      </c>
      <c r="CY54" s="2" t="s">
        <v>164</v>
      </c>
      <c r="CZ54" s="2" t="s">
        <v>164</v>
      </c>
      <c r="DA54" s="2" t="s">
        <v>153</v>
      </c>
      <c r="DB54" s="4"/>
      <c r="DC54" s="8"/>
      <c r="DD54" s="4"/>
      <c r="DE54" s="8"/>
      <c r="DF54" s="7"/>
      <c r="DG54" s="7"/>
      <c r="DH54" s="2" t="s">
        <v>162</v>
      </c>
      <c r="DI54" s="2" t="s">
        <v>150</v>
      </c>
      <c r="DJ54" s="2" t="s">
        <v>166</v>
      </c>
      <c r="DK54" s="2" t="s">
        <v>747</v>
      </c>
      <c r="DL54" s="2" t="s">
        <v>164</v>
      </c>
      <c r="DM54" s="2" t="s">
        <v>164</v>
      </c>
      <c r="DN54" s="2" t="s">
        <v>153</v>
      </c>
      <c r="DO54" s="4"/>
      <c r="DP54" s="8"/>
      <c r="DQ54" s="4">
        <v>5</v>
      </c>
      <c r="DR54" s="8">
        <v>296.8</v>
      </c>
      <c r="DS54" s="7">
        <v>-1</v>
      </c>
      <c r="DT54" s="7">
        <v>-1</v>
      </c>
      <c r="DU54" s="2" t="s">
        <v>162</v>
      </c>
      <c r="DV54" s="2" t="s">
        <v>150</v>
      </c>
      <c r="DW54" s="2" t="s">
        <v>646</v>
      </c>
      <c r="DX54" s="2" t="s">
        <v>748</v>
      </c>
      <c r="DY54" s="2" t="s">
        <v>164</v>
      </c>
      <c r="DZ54" s="2" t="s">
        <v>164</v>
      </c>
      <c r="EA54" s="2" t="s">
        <v>153</v>
      </c>
      <c r="EB54" s="4">
        <v>2</v>
      </c>
      <c r="EC54" s="8">
        <v>135.6</v>
      </c>
      <c r="ED54" s="4"/>
      <c r="EE54" s="8"/>
      <c r="EF54" s="7"/>
      <c r="EG54" s="7"/>
      <c r="EH54" s="2" t="s">
        <v>162</v>
      </c>
      <c r="EI54" s="2" t="s">
        <v>150</v>
      </c>
      <c r="EJ54" s="2" t="s">
        <v>342</v>
      </c>
      <c r="EK54" s="2" t="s">
        <v>749</v>
      </c>
      <c r="EL54" s="2" t="s">
        <v>164</v>
      </c>
      <c r="EM54" s="2" t="s">
        <v>164</v>
      </c>
      <c r="EN54" s="2" t="s">
        <v>153</v>
      </c>
      <c r="EO54" s="4">
        <v>3</v>
      </c>
      <c r="EP54" s="8">
        <v>186.57</v>
      </c>
      <c r="EQ54" s="4">
        <v>2</v>
      </c>
      <c r="ER54" s="8">
        <v>110.22</v>
      </c>
      <c r="ES54" s="7">
        <v>0.5</v>
      </c>
      <c r="ET54" s="7">
        <v>0.6927</v>
      </c>
      <c r="EU54" s="2" t="s">
        <v>162</v>
      </c>
      <c r="EV54" s="2" t="s">
        <v>150</v>
      </c>
      <c r="EW54" s="2" t="s">
        <v>649</v>
      </c>
      <c r="EX54" s="2" t="s">
        <v>270</v>
      </c>
      <c r="EY54" s="2" t="s">
        <v>164</v>
      </c>
      <c r="EZ54" s="2" t="s">
        <v>164</v>
      </c>
      <c r="FA54" s="2" t="s">
        <v>153</v>
      </c>
      <c r="FB54" s="4">
        <v>1</v>
      </c>
      <c r="FC54" s="8">
        <v>67.39</v>
      </c>
      <c r="FD54" s="4">
        <v>1</v>
      </c>
      <c r="FE54" s="8">
        <v>60.35</v>
      </c>
      <c r="FF54" s="7"/>
      <c r="FG54" s="7">
        <v>0.1167</v>
      </c>
      <c r="FH54" s="2" t="s">
        <v>162</v>
      </c>
      <c r="FI54" s="2" t="s">
        <v>150</v>
      </c>
      <c r="FJ54" s="2" t="s">
        <v>177</v>
      </c>
      <c r="FK54" s="2" t="s">
        <v>348</v>
      </c>
      <c r="FL54" s="2" t="s">
        <v>164</v>
      </c>
      <c r="FM54" s="2" t="s">
        <v>164</v>
      </c>
      <c r="FN54" s="2" t="s">
        <v>153</v>
      </c>
      <c r="FO54" s="4"/>
      <c r="FP54" s="8"/>
      <c r="FQ54" s="4"/>
      <c r="FR54" s="8"/>
      <c r="FS54" s="7"/>
      <c r="FT54" s="7"/>
      <c r="FU54" s="2" t="s">
        <v>162</v>
      </c>
      <c r="FV54" s="2" t="s">
        <v>150</v>
      </c>
      <c r="FW54" s="2" t="s">
        <v>231</v>
      </c>
      <c r="FX54" s="2" t="s">
        <v>750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162</v>
      </c>
      <c r="GI54" s="2" t="s">
        <v>150</v>
      </c>
      <c r="GJ54" s="2" t="s">
        <v>181</v>
      </c>
      <c r="GK54" s="2" t="s">
        <v>304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193</v>
      </c>
      <c r="GV54" s="2" t="s">
        <v>150</v>
      </c>
      <c r="GW54" s="2" t="s">
        <v>275</v>
      </c>
      <c r="GX54" s="2" t="s">
        <v>751</v>
      </c>
      <c r="GY54" s="2" t="s">
        <v>164</v>
      </c>
      <c r="GZ54" s="2" t="s">
        <v>164</v>
      </c>
      <c r="HA54" s="2" t="s">
        <v>153</v>
      </c>
      <c r="HB54" s="4"/>
      <c r="HC54" s="8"/>
      <c r="HD54" s="4">
        <v>2</v>
      </c>
      <c r="HE54" s="8">
        <v>110.24</v>
      </c>
      <c r="HF54" s="7">
        <v>-1</v>
      </c>
      <c r="HG54" s="7">
        <v>-1</v>
      </c>
      <c r="HH54" s="2" t="s">
        <v>162</v>
      </c>
      <c r="HI54" s="2" t="s">
        <v>301</v>
      </c>
      <c r="HJ54" s="2" t="s">
        <v>276</v>
      </c>
      <c r="HK54" s="2" t="s">
        <v>752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186</v>
      </c>
      <c r="HX54" s="2" t="s">
        <v>753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162</v>
      </c>
      <c r="II54" s="2" t="s">
        <v>150</v>
      </c>
      <c r="IJ54" s="2" t="s">
        <v>153</v>
      </c>
      <c r="IK54" s="2" t="s">
        <v>153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354</v>
      </c>
      <c r="IV54" s="2" t="s">
        <v>150</v>
      </c>
      <c r="IW54" s="2" t="s">
        <v>153</v>
      </c>
      <c r="IX54" s="2" t="s">
        <v>153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187</v>
      </c>
      <c r="JI54" s="2" t="s">
        <v>169</v>
      </c>
      <c r="JJ54" s="2" t="s">
        <v>656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153</v>
      </c>
      <c r="JV54" s="2" t="s">
        <v>153</v>
      </c>
      <c r="JW54" s="2" t="s">
        <v>153</v>
      </c>
      <c r="JX54" s="2" t="s">
        <v>153</v>
      </c>
      <c r="JY54" s="2" t="s">
        <v>153</v>
      </c>
      <c r="JZ54" s="2" t="s">
        <v>153</v>
      </c>
      <c r="KA54" s="2" t="s">
        <v>153</v>
      </c>
      <c r="KB54" s="4"/>
      <c r="KC54" s="8"/>
      <c r="KD54" s="4"/>
      <c r="KE54" s="8"/>
      <c r="KF54" s="7"/>
      <c r="KG54" s="7"/>
      <c r="KH54" s="2" t="s">
        <v>188</v>
      </c>
      <c r="KI54" s="2" t="s">
        <v>150</v>
      </c>
      <c r="KJ54" s="2" t="s">
        <v>153</v>
      </c>
      <c r="KK54" s="2" t="s">
        <v>153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153</v>
      </c>
      <c r="KV54" s="2" t="s">
        <v>153</v>
      </c>
      <c r="KW54" s="2" t="s">
        <v>153</v>
      </c>
      <c r="KX54" s="2" t="s">
        <v>153</v>
      </c>
      <c r="KY54" s="2" t="s">
        <v>153</v>
      </c>
      <c r="KZ54" s="2" t="s">
        <v>153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162</v>
      </c>
      <c r="LV54" s="2" t="s">
        <v>150</v>
      </c>
      <c r="LW54" s="2" t="s">
        <v>342</v>
      </c>
      <c r="LX54" s="2" t="s">
        <v>754</v>
      </c>
      <c r="LY54" s="2" t="s">
        <v>164</v>
      </c>
      <c r="LZ54" s="2" t="s">
        <v>164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193</v>
      </c>
      <c r="MV54" s="2" t="s">
        <v>150</v>
      </c>
      <c r="MW54" s="2" t="s">
        <v>755</v>
      </c>
      <c r="MX54" s="2" t="s">
        <v>153</v>
      </c>
      <c r="MY54" s="2" t="s">
        <v>164</v>
      </c>
      <c r="MZ54" s="2" t="s">
        <v>164</v>
      </c>
      <c r="NA54" s="2" t="s">
        <v>153</v>
      </c>
      <c r="NB54" s="4"/>
      <c r="NC54" s="8"/>
      <c r="ND54" s="4"/>
      <c r="NE54" s="8"/>
      <c r="NF54" s="7"/>
      <c r="NG54" s="7"/>
      <c r="NH54" s="2" t="s">
        <v>187</v>
      </c>
      <c r="NI54" s="2" t="s">
        <v>150</v>
      </c>
      <c r="NJ54" s="2" t="s">
        <v>153</v>
      </c>
      <c r="NK54" s="2" t="s">
        <v>153</v>
      </c>
      <c r="NL54" s="2" t="s">
        <v>164</v>
      </c>
      <c r="NM54" s="2" t="s">
        <v>164</v>
      </c>
      <c r="NN54" s="2" t="s">
        <v>153</v>
      </c>
      <c r="NO54" s="4"/>
      <c r="NP54" s="8"/>
      <c r="NQ54" s="4"/>
      <c r="NR54" s="8"/>
      <c r="NS54" s="7"/>
      <c r="NT54" s="7"/>
      <c r="NU54" s="2" t="s">
        <v>188</v>
      </c>
      <c r="NV54" s="2" t="s">
        <v>150</v>
      </c>
      <c r="NW54" s="2" t="s">
        <v>153</v>
      </c>
      <c r="NX54" s="2" t="s">
        <v>153</v>
      </c>
      <c r="NY54" s="2" t="s">
        <v>164</v>
      </c>
      <c r="NZ54" s="2" t="s">
        <v>164</v>
      </c>
      <c r="OA54" s="2" t="s">
        <v>153</v>
      </c>
      <c r="OB54" s="4"/>
      <c r="OC54" s="8"/>
      <c r="OD54" s="4"/>
      <c r="OE54" s="8"/>
      <c r="OF54" s="7"/>
      <c r="OG54" s="7"/>
      <c r="OH54" s="2" t="s">
        <v>153</v>
      </c>
      <c r="OI54" s="2" t="s">
        <v>153</v>
      </c>
      <c r="OJ54" s="2" t="s">
        <v>153</v>
      </c>
      <c r="OK54" s="2" t="s">
        <v>153</v>
      </c>
      <c r="OL54" s="2" t="s">
        <v>153</v>
      </c>
      <c r="OM54" s="2" t="s">
        <v>153</v>
      </c>
      <c r="ON54" s="2" t="s">
        <v>153</v>
      </c>
      <c r="OO54" s="4"/>
      <c r="OP54" s="8"/>
      <c r="OQ54" s="4"/>
      <c r="OR54" s="8"/>
      <c r="OS54" s="7"/>
      <c r="OT54" s="7"/>
      <c r="OU54" s="2" t="s">
        <v>162</v>
      </c>
      <c r="OV54" s="2" t="s">
        <v>150</v>
      </c>
      <c r="OW54" s="2" t="s">
        <v>494</v>
      </c>
      <c r="OX54" s="2" t="s">
        <v>153</v>
      </c>
      <c r="OY54" s="2" t="s">
        <v>164</v>
      </c>
      <c r="OZ54" s="2" t="s">
        <v>164</v>
      </c>
      <c r="PA54" s="2" t="s">
        <v>153</v>
      </c>
      <c r="PB54" s="4"/>
      <c r="PC54" s="8"/>
      <c r="PD54" s="4"/>
      <c r="PE54" s="8"/>
      <c r="PF54" s="7"/>
      <c r="PG54" s="7"/>
      <c r="PH54" s="2" t="s">
        <v>187</v>
      </c>
      <c r="PI54" s="2" t="s">
        <v>169</v>
      </c>
      <c r="PJ54" s="2" t="s">
        <v>153</v>
      </c>
      <c r="PK54" s="2" t="s">
        <v>153</v>
      </c>
      <c r="PL54" s="2" t="s">
        <v>164</v>
      </c>
      <c r="PM54" s="2" t="s">
        <v>164</v>
      </c>
      <c r="PN54" s="2" t="s">
        <v>153</v>
      </c>
      <c r="PO54" s="4"/>
      <c r="PP54" s="8"/>
      <c r="PQ54" s="4"/>
      <c r="PR54" s="8"/>
      <c r="PS54" s="7"/>
      <c r="PT54" s="7"/>
      <c r="PU54" s="2" t="s">
        <v>188</v>
      </c>
      <c r="PV54" s="2" t="s">
        <v>150</v>
      </c>
      <c r="PW54" s="2" t="s">
        <v>153</v>
      </c>
      <c r="PX54" s="2" t="s">
        <v>153</v>
      </c>
      <c r="PY54" s="2" t="s">
        <v>164</v>
      </c>
      <c r="PZ54" s="2" t="s">
        <v>164</v>
      </c>
      <c r="QA54" s="2" t="s">
        <v>153</v>
      </c>
      <c r="QB54" s="4">
        <v>128</v>
      </c>
      <c r="QC54" s="4"/>
      <c r="QD54" s="4"/>
      <c r="QE54" s="4">
        <v>694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160</v>
      </c>
      <c r="QV54" s="4"/>
      <c r="QW54" s="4"/>
      <c r="QX54" s="4"/>
      <c r="QY54" s="4"/>
    </row>
    <row r="55">
      <c r="A55" s="2" t="s">
        <v>756</v>
      </c>
      <c r="B55" s="2" t="s">
        <v>142</v>
      </c>
      <c r="C55" s="2" t="s">
        <v>143</v>
      </c>
      <c r="D55" s="2" t="s">
        <v>560</v>
      </c>
      <c r="E55" s="2" t="s">
        <v>561</v>
      </c>
      <c r="F55" s="2" t="s">
        <v>734</v>
      </c>
      <c r="G55" s="2" t="s">
        <v>734</v>
      </c>
      <c r="H55" s="2" t="s">
        <v>734</v>
      </c>
      <c r="I55" s="2" t="s">
        <v>675</v>
      </c>
      <c r="J55" s="2" t="s">
        <v>312</v>
      </c>
      <c r="K55" s="2" t="s">
        <v>389</v>
      </c>
      <c r="L55" s="3">
        <v>61.94</v>
      </c>
      <c r="M55" s="3">
        <v>65.04</v>
      </c>
      <c r="N55" s="3">
        <v>149.99</v>
      </c>
      <c r="O55" s="2" t="s">
        <v>150</v>
      </c>
      <c r="P55" s="2" t="s">
        <v>735</v>
      </c>
      <c r="Q55" s="2" t="s">
        <v>152</v>
      </c>
      <c r="R55" s="2" t="s">
        <v>153</v>
      </c>
      <c r="S55" s="2" t="s">
        <v>736</v>
      </c>
      <c r="T55" s="2" t="s">
        <v>640</v>
      </c>
      <c r="U55" s="2" t="s">
        <v>392</v>
      </c>
      <c r="V55" s="2" t="s">
        <v>335</v>
      </c>
      <c r="W55" s="2" t="s">
        <v>157</v>
      </c>
      <c r="X55" s="2" t="s">
        <v>677</v>
      </c>
      <c r="Y55" s="2" t="s">
        <v>337</v>
      </c>
      <c r="Z55" s="4">
        <v>850</v>
      </c>
      <c r="AA55" s="4">
        <f>=ROUNDDOWN(24.2857142857143,0)</f>
      </c>
      <c r="AB55" s="5">
        <v>35</v>
      </c>
      <c r="AC55" s="2" t="s">
        <v>136</v>
      </c>
      <c r="AD55" s="4">
        <v>450</v>
      </c>
      <c r="AE55" s="4">
        <v>450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15</v>
      </c>
      <c r="AQ55" s="8">
        <v>1034.84</v>
      </c>
      <c r="AR55" s="4">
        <v>23</v>
      </c>
      <c r="AS55" s="8">
        <v>1359.78</v>
      </c>
      <c r="AT55" s="7">
        <v>-0.3478</v>
      </c>
      <c r="AU55" s="7">
        <v>-0.239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0.4302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15</v>
      </c>
      <c r="BK55" s="8">
        <v>1034.84</v>
      </c>
      <c r="BL55" s="2" t="s">
        <v>757</v>
      </c>
      <c r="BM55" s="7">
        <v>1</v>
      </c>
      <c r="BN55" s="7">
        <v>1</v>
      </c>
      <c r="BO55" s="4">
        <v>1</v>
      </c>
      <c r="BP55" s="8">
        <v>66.23</v>
      </c>
      <c r="BQ55" s="4">
        <v>15</v>
      </c>
      <c r="BR55" s="8">
        <v>886.95</v>
      </c>
      <c r="BS55" s="7">
        <v>-0.9333</v>
      </c>
      <c r="BT55" s="7">
        <v>-0.9253</v>
      </c>
      <c r="BU55" s="2" t="s">
        <v>162</v>
      </c>
      <c r="BV55" s="2" t="s">
        <v>150</v>
      </c>
      <c r="BW55" s="2" t="s">
        <v>153</v>
      </c>
      <c r="BX55" s="2" t="s">
        <v>642</v>
      </c>
      <c r="BY55" s="2" t="s">
        <v>164</v>
      </c>
      <c r="BZ55" s="2" t="s">
        <v>164</v>
      </c>
      <c r="CA55" s="2" t="s">
        <v>153</v>
      </c>
      <c r="CB55" s="4">
        <v>6</v>
      </c>
      <c r="CC55" s="8">
        <v>414.72</v>
      </c>
      <c r="CD55" s="4"/>
      <c r="CE55" s="8"/>
      <c r="CF55" s="7"/>
      <c r="CG55" s="7"/>
      <c r="CH55" s="2" t="s">
        <v>162</v>
      </c>
      <c r="CI55" s="2" t="s">
        <v>150</v>
      </c>
      <c r="CJ55" s="2" t="s">
        <v>341</v>
      </c>
      <c r="CK55" s="2" t="s">
        <v>758</v>
      </c>
      <c r="CL55" s="2" t="s">
        <v>164</v>
      </c>
      <c r="CM55" s="2" t="s">
        <v>164</v>
      </c>
      <c r="CN55" s="2" t="s">
        <v>153</v>
      </c>
      <c r="CO55" s="4">
        <v>1</v>
      </c>
      <c r="CP55" s="8">
        <v>62.52</v>
      </c>
      <c r="CQ55" s="4">
        <v>1</v>
      </c>
      <c r="CR55" s="8">
        <v>58.45</v>
      </c>
      <c r="CS55" s="7"/>
      <c r="CT55" s="7">
        <v>0.0696</v>
      </c>
      <c r="CU55" s="2" t="s">
        <v>162</v>
      </c>
      <c r="CV55" s="2" t="s">
        <v>150</v>
      </c>
      <c r="CW55" s="2" t="s">
        <v>644</v>
      </c>
      <c r="CX55" s="2" t="s">
        <v>759</v>
      </c>
      <c r="CY55" s="2" t="s">
        <v>164</v>
      </c>
      <c r="CZ55" s="2" t="s">
        <v>164</v>
      </c>
      <c r="DA55" s="2" t="s">
        <v>153</v>
      </c>
      <c r="DB55" s="4"/>
      <c r="DC55" s="8"/>
      <c r="DD55" s="4">
        <v>2</v>
      </c>
      <c r="DE55" s="8">
        <v>114.38</v>
      </c>
      <c r="DF55" s="7">
        <v>-1</v>
      </c>
      <c r="DG55" s="7">
        <v>-1</v>
      </c>
      <c r="DH55" s="2" t="s">
        <v>162</v>
      </c>
      <c r="DI55" s="2" t="s">
        <v>150</v>
      </c>
      <c r="DJ55" s="2" t="s">
        <v>166</v>
      </c>
      <c r="DK55" s="2" t="s">
        <v>747</v>
      </c>
      <c r="DL55" s="2" t="s">
        <v>269</v>
      </c>
      <c r="DM55" s="2" t="s">
        <v>164</v>
      </c>
      <c r="DN55" s="2" t="s">
        <v>153</v>
      </c>
      <c r="DO55" s="4">
        <v>4</v>
      </c>
      <c r="DP55" s="8">
        <v>278.2</v>
      </c>
      <c r="DQ55" s="4">
        <v>2</v>
      </c>
      <c r="DR55" s="8">
        <v>121</v>
      </c>
      <c r="DS55" s="7">
        <v>1</v>
      </c>
      <c r="DT55" s="7">
        <v>1.2992</v>
      </c>
      <c r="DU55" s="2" t="s">
        <v>162</v>
      </c>
      <c r="DV55" s="2" t="s">
        <v>150</v>
      </c>
      <c r="DW55" s="2" t="s">
        <v>646</v>
      </c>
      <c r="DX55" s="2" t="s">
        <v>662</v>
      </c>
      <c r="DY55" s="2" t="s">
        <v>164</v>
      </c>
      <c r="DZ55" s="2" t="s">
        <v>164</v>
      </c>
      <c r="EA55" s="2" t="s">
        <v>153</v>
      </c>
      <c r="EB55" s="4"/>
      <c r="EC55" s="8"/>
      <c r="ED55" s="4"/>
      <c r="EE55" s="8"/>
      <c r="EF55" s="7"/>
      <c r="EG55" s="7"/>
      <c r="EH55" s="2" t="s">
        <v>162</v>
      </c>
      <c r="EI55" s="2" t="s">
        <v>150</v>
      </c>
      <c r="EJ55" s="2" t="s">
        <v>342</v>
      </c>
      <c r="EK55" s="2" t="s">
        <v>760</v>
      </c>
      <c r="EL55" s="2" t="s">
        <v>164</v>
      </c>
      <c r="EM55" s="2" t="s">
        <v>164</v>
      </c>
      <c r="EN55" s="2" t="s">
        <v>153</v>
      </c>
      <c r="EO55" s="4">
        <v>2</v>
      </c>
      <c r="EP55" s="8">
        <v>137.86</v>
      </c>
      <c r="EQ55" s="4"/>
      <c r="ER55" s="8"/>
      <c r="ES55" s="7"/>
      <c r="ET55" s="7"/>
      <c r="EU55" s="2" t="s">
        <v>162</v>
      </c>
      <c r="EV55" s="2" t="s">
        <v>150</v>
      </c>
      <c r="EW55" s="2" t="s">
        <v>649</v>
      </c>
      <c r="EX55" s="2" t="s">
        <v>761</v>
      </c>
      <c r="EY55" s="2" t="s">
        <v>164</v>
      </c>
      <c r="EZ55" s="2" t="s">
        <v>164</v>
      </c>
      <c r="FA55" s="2" t="s">
        <v>153</v>
      </c>
      <c r="FB55" s="4">
        <v>1</v>
      </c>
      <c r="FC55" s="8">
        <v>75.31</v>
      </c>
      <c r="FD55" s="4"/>
      <c r="FE55" s="8"/>
      <c r="FF55" s="7"/>
      <c r="FG55" s="7"/>
      <c r="FH55" s="2" t="s">
        <v>162</v>
      </c>
      <c r="FI55" s="2" t="s">
        <v>150</v>
      </c>
      <c r="FJ55" s="2" t="s">
        <v>177</v>
      </c>
      <c r="FK55" s="2" t="s">
        <v>727</v>
      </c>
      <c r="FL55" s="2" t="s">
        <v>164</v>
      </c>
      <c r="FM55" s="2" t="s">
        <v>164</v>
      </c>
      <c r="FN55" s="2" t="s">
        <v>153</v>
      </c>
      <c r="FO55" s="4"/>
      <c r="FP55" s="8"/>
      <c r="FQ55" s="4">
        <v>1</v>
      </c>
      <c r="FR55" s="8">
        <v>60.63</v>
      </c>
      <c r="FS55" s="7">
        <v>-1</v>
      </c>
      <c r="FT55" s="7">
        <v>-1</v>
      </c>
      <c r="FU55" s="2" t="s">
        <v>162</v>
      </c>
      <c r="FV55" s="2" t="s">
        <v>150</v>
      </c>
      <c r="FW55" s="2" t="s">
        <v>231</v>
      </c>
      <c r="FX55" s="2" t="s">
        <v>762</v>
      </c>
      <c r="FY55" s="2" t="s">
        <v>164</v>
      </c>
      <c r="FZ55" s="2" t="s">
        <v>164</v>
      </c>
      <c r="GA55" s="2" t="s">
        <v>153</v>
      </c>
      <c r="GB55" s="4"/>
      <c r="GC55" s="8"/>
      <c r="GD55" s="4">
        <v>1</v>
      </c>
      <c r="GE55" s="8">
        <v>60.63</v>
      </c>
      <c r="GF55" s="7">
        <v>-1</v>
      </c>
      <c r="GG55" s="7">
        <v>-1</v>
      </c>
      <c r="GH55" s="2" t="s">
        <v>162</v>
      </c>
      <c r="GI55" s="2" t="s">
        <v>150</v>
      </c>
      <c r="GJ55" s="2" t="s">
        <v>181</v>
      </c>
      <c r="GK55" s="2" t="s">
        <v>652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193</v>
      </c>
      <c r="GV55" s="2" t="s">
        <v>150</v>
      </c>
      <c r="GW55" s="2" t="s">
        <v>275</v>
      </c>
      <c r="GX55" s="2" t="s">
        <v>447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162</v>
      </c>
      <c r="HI55" s="2" t="s">
        <v>301</v>
      </c>
      <c r="HJ55" s="2" t="s">
        <v>276</v>
      </c>
      <c r="HK55" s="2" t="s">
        <v>763</v>
      </c>
      <c r="HL55" s="2" t="s">
        <v>164</v>
      </c>
      <c r="HM55" s="2" t="s">
        <v>164</v>
      </c>
      <c r="HN55" s="2" t="s">
        <v>153</v>
      </c>
      <c r="HO55" s="4"/>
      <c r="HP55" s="8"/>
      <c r="HQ55" s="4">
        <v>1</v>
      </c>
      <c r="HR55" s="8">
        <v>57.74</v>
      </c>
      <c r="HS55" s="7">
        <v>-1</v>
      </c>
      <c r="HT55" s="7">
        <v>-1</v>
      </c>
      <c r="HU55" s="2" t="s">
        <v>162</v>
      </c>
      <c r="HV55" s="2" t="s">
        <v>150</v>
      </c>
      <c r="HW55" s="2" t="s">
        <v>186</v>
      </c>
      <c r="HX55" s="2" t="s">
        <v>764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162</v>
      </c>
      <c r="II55" s="2" t="s">
        <v>150</v>
      </c>
      <c r="IJ55" s="2" t="s">
        <v>153</v>
      </c>
      <c r="IK55" s="2" t="s">
        <v>153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354</v>
      </c>
      <c r="IV55" s="2" t="s">
        <v>150</v>
      </c>
      <c r="IW55" s="2" t="s">
        <v>153</v>
      </c>
      <c r="IX55" s="2" t="s">
        <v>153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187</v>
      </c>
      <c r="JI55" s="2" t="s">
        <v>169</v>
      </c>
      <c r="JJ55" s="2" t="s">
        <v>656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153</v>
      </c>
      <c r="JV55" s="2" t="s">
        <v>153</v>
      </c>
      <c r="JW55" s="2" t="s">
        <v>153</v>
      </c>
      <c r="JX55" s="2" t="s">
        <v>153</v>
      </c>
      <c r="JY55" s="2" t="s">
        <v>153</v>
      </c>
      <c r="JZ55" s="2" t="s">
        <v>153</v>
      </c>
      <c r="KA55" s="2" t="s">
        <v>153</v>
      </c>
      <c r="KB55" s="4"/>
      <c r="KC55" s="8"/>
      <c r="KD55" s="4"/>
      <c r="KE55" s="8"/>
      <c r="KF55" s="7"/>
      <c r="KG55" s="7"/>
      <c r="KH55" s="2" t="s">
        <v>188</v>
      </c>
      <c r="KI55" s="2" t="s">
        <v>150</v>
      </c>
      <c r="KJ55" s="2" t="s">
        <v>153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153</v>
      </c>
      <c r="KV55" s="2" t="s">
        <v>153</v>
      </c>
      <c r="KW55" s="2" t="s">
        <v>153</v>
      </c>
      <c r="KX55" s="2" t="s">
        <v>153</v>
      </c>
      <c r="KY55" s="2" t="s">
        <v>153</v>
      </c>
      <c r="KZ55" s="2" t="s">
        <v>153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162</v>
      </c>
      <c r="LV55" s="2" t="s">
        <v>150</v>
      </c>
      <c r="LW55" s="2" t="s">
        <v>342</v>
      </c>
      <c r="LX55" s="2" t="s">
        <v>664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193</v>
      </c>
      <c r="MV55" s="2" t="s">
        <v>150</v>
      </c>
      <c r="MW55" s="2" t="s">
        <v>281</v>
      </c>
      <c r="MX55" s="2" t="s">
        <v>153</v>
      </c>
      <c r="MY55" s="2" t="s">
        <v>164</v>
      </c>
      <c r="MZ55" s="2" t="s">
        <v>164</v>
      </c>
      <c r="NA55" s="2" t="s">
        <v>153</v>
      </c>
      <c r="NB55" s="4"/>
      <c r="NC55" s="8"/>
      <c r="ND55" s="4"/>
      <c r="NE55" s="8"/>
      <c r="NF55" s="7"/>
      <c r="NG55" s="7"/>
      <c r="NH55" s="2" t="s">
        <v>187</v>
      </c>
      <c r="NI55" s="2" t="s">
        <v>150</v>
      </c>
      <c r="NJ55" s="2" t="s">
        <v>153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188</v>
      </c>
      <c r="NV55" s="2" t="s">
        <v>150</v>
      </c>
      <c r="NW55" s="2" t="s">
        <v>153</v>
      </c>
      <c r="NX55" s="2" t="s">
        <v>153</v>
      </c>
      <c r="NY55" s="2" t="s">
        <v>164</v>
      </c>
      <c r="NZ55" s="2" t="s">
        <v>164</v>
      </c>
      <c r="OA55" s="2" t="s">
        <v>153</v>
      </c>
      <c r="OB55" s="4"/>
      <c r="OC55" s="8"/>
      <c r="OD55" s="4"/>
      <c r="OE55" s="8"/>
      <c r="OF55" s="7"/>
      <c r="OG55" s="7"/>
      <c r="OH55" s="2" t="s">
        <v>153</v>
      </c>
      <c r="OI55" s="2" t="s">
        <v>153</v>
      </c>
      <c r="OJ55" s="2" t="s">
        <v>153</v>
      </c>
      <c r="OK55" s="2" t="s">
        <v>153</v>
      </c>
      <c r="OL55" s="2" t="s">
        <v>153</v>
      </c>
      <c r="OM55" s="2" t="s">
        <v>153</v>
      </c>
      <c r="ON55" s="2" t="s">
        <v>153</v>
      </c>
      <c r="OO55" s="4"/>
      <c r="OP55" s="8"/>
      <c r="OQ55" s="4"/>
      <c r="OR55" s="8"/>
      <c r="OS55" s="7"/>
      <c r="OT55" s="7"/>
      <c r="OU55" s="2" t="s">
        <v>162</v>
      </c>
      <c r="OV55" s="2" t="s">
        <v>150</v>
      </c>
      <c r="OW55" s="2" t="s">
        <v>494</v>
      </c>
      <c r="OX55" s="2" t="s">
        <v>589</v>
      </c>
      <c r="OY55" s="2" t="s">
        <v>164</v>
      </c>
      <c r="OZ55" s="2" t="s">
        <v>164</v>
      </c>
      <c r="PA55" s="2" t="s">
        <v>153</v>
      </c>
      <c r="PB55" s="4"/>
      <c r="PC55" s="8"/>
      <c r="PD55" s="4"/>
      <c r="PE55" s="8"/>
      <c r="PF55" s="7"/>
      <c r="PG55" s="7"/>
      <c r="PH55" s="2" t="s">
        <v>187</v>
      </c>
      <c r="PI55" s="2" t="s">
        <v>169</v>
      </c>
      <c r="PJ55" s="2" t="s">
        <v>153</v>
      </c>
      <c r="PK55" s="2" t="s">
        <v>153</v>
      </c>
      <c r="PL55" s="2" t="s">
        <v>164</v>
      </c>
      <c r="PM55" s="2" t="s">
        <v>164</v>
      </c>
      <c r="PN55" s="2" t="s">
        <v>153</v>
      </c>
      <c r="PO55" s="4"/>
      <c r="PP55" s="8"/>
      <c r="PQ55" s="4"/>
      <c r="PR55" s="8"/>
      <c r="PS55" s="7"/>
      <c r="PT55" s="7"/>
      <c r="PU55" s="2" t="s">
        <v>188</v>
      </c>
      <c r="PV55" s="2" t="s">
        <v>150</v>
      </c>
      <c r="PW55" s="2" t="s">
        <v>153</v>
      </c>
      <c r="PX55" s="2" t="s">
        <v>153</v>
      </c>
      <c r="PY55" s="2" t="s">
        <v>164</v>
      </c>
      <c r="PZ55" s="2" t="s">
        <v>164</v>
      </c>
      <c r="QA55" s="2" t="s">
        <v>153</v>
      </c>
      <c r="QB55" s="4"/>
      <c r="QC55" s="4"/>
      <c r="QD55" s="4"/>
      <c r="QE55" s="4">
        <v>850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450</v>
      </c>
      <c r="QV55" s="4"/>
      <c r="QW55" s="4"/>
      <c r="QX55" s="4"/>
      <c r="QY55" s="4"/>
    </row>
    <row r="56">
      <c r="A56" s="2" t="s">
        <v>765</v>
      </c>
      <c r="B56" s="2" t="s">
        <v>142</v>
      </c>
      <c r="C56" s="2" t="s">
        <v>143</v>
      </c>
      <c r="D56" s="2" t="s">
        <v>560</v>
      </c>
      <c r="E56" s="2" t="s">
        <v>561</v>
      </c>
      <c r="F56" s="2" t="s">
        <v>766</v>
      </c>
      <c r="G56" s="2" t="s">
        <v>766</v>
      </c>
      <c r="H56" s="2" t="s">
        <v>766</v>
      </c>
      <c r="I56" s="2" t="s">
        <v>767</v>
      </c>
      <c r="J56" s="2" t="s">
        <v>388</v>
      </c>
      <c r="K56" s="2" t="s">
        <v>459</v>
      </c>
      <c r="L56" s="3">
        <v>55.63</v>
      </c>
      <c r="M56" s="3">
        <v>58.41</v>
      </c>
      <c r="N56" s="3">
        <v>114.99</v>
      </c>
      <c r="O56" s="2" t="s">
        <v>150</v>
      </c>
      <c r="P56" s="2" t="s">
        <v>466</v>
      </c>
      <c r="Q56" s="2" t="s">
        <v>152</v>
      </c>
      <c r="R56" s="2" t="s">
        <v>153</v>
      </c>
      <c r="S56" s="2" t="s">
        <v>639</v>
      </c>
      <c r="T56" s="2" t="s">
        <v>640</v>
      </c>
      <c r="U56" s="2" t="s">
        <v>153</v>
      </c>
      <c r="V56" s="2" t="s">
        <v>335</v>
      </c>
      <c r="W56" s="2" t="s">
        <v>157</v>
      </c>
      <c r="X56" s="2" t="s">
        <v>336</v>
      </c>
      <c r="Y56" s="2" t="s">
        <v>337</v>
      </c>
      <c r="Z56" s="4">
        <v>293</v>
      </c>
      <c r="AA56" s="4">
        <f>=ROUNDDOWN(41.8571428571429,0)</f>
      </c>
      <c r="AB56" s="5">
        <v>7</v>
      </c>
      <c r="AC56" s="2" t="s">
        <v>153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14</v>
      </c>
      <c r="AQ56" s="8">
        <v>760.66</v>
      </c>
      <c r="AR56" s="4">
        <v>4</v>
      </c>
      <c r="AS56" s="8">
        <v>194.2</v>
      </c>
      <c r="AT56" s="7">
        <v>2.5</v>
      </c>
      <c r="AU56" s="7">
        <v>2.9169</v>
      </c>
      <c r="AV56" s="4">
        <v>20</v>
      </c>
      <c r="AW56" s="8">
        <v>1115.28</v>
      </c>
      <c r="AX56" s="4">
        <v>5</v>
      </c>
      <c r="AY56" s="8">
        <v>254.57</v>
      </c>
      <c r="AZ56" s="7">
        <v>3</v>
      </c>
      <c r="BA56" s="7">
        <v>3.381</v>
      </c>
      <c r="BB56" s="7">
        <v>0.682</v>
      </c>
      <c r="BC56" s="4">
        <v>36</v>
      </c>
      <c r="BD56" s="8">
        <v>2045.19</v>
      </c>
      <c r="BE56" s="4">
        <v>12</v>
      </c>
      <c r="BF56" s="8">
        <v>626.62</v>
      </c>
      <c r="BG56" s="7">
        <v>2</v>
      </c>
      <c r="BH56" s="7">
        <v>2.2638</v>
      </c>
      <c r="BI56" s="7">
        <v>0.5453</v>
      </c>
      <c r="BJ56" s="4">
        <v>14</v>
      </c>
      <c r="BK56" s="8">
        <v>760.66</v>
      </c>
      <c r="BL56" s="2" t="s">
        <v>768</v>
      </c>
      <c r="BM56" s="7">
        <v>1</v>
      </c>
      <c r="BN56" s="7">
        <v>1</v>
      </c>
      <c r="BO56" s="4">
        <v>6</v>
      </c>
      <c r="BP56" s="8">
        <v>322.32</v>
      </c>
      <c r="BQ56" s="4">
        <v>3</v>
      </c>
      <c r="BR56" s="8">
        <v>143.88</v>
      </c>
      <c r="BS56" s="7">
        <v>1</v>
      </c>
      <c r="BT56" s="7">
        <v>1.2402</v>
      </c>
      <c r="BU56" s="2" t="s">
        <v>162</v>
      </c>
      <c r="BV56" s="2" t="s">
        <v>150</v>
      </c>
      <c r="BW56" s="2" t="s">
        <v>153</v>
      </c>
      <c r="BX56" s="2" t="s">
        <v>642</v>
      </c>
      <c r="BY56" s="2" t="s">
        <v>164</v>
      </c>
      <c r="BZ56" s="2" t="s">
        <v>164</v>
      </c>
      <c r="CA56" s="2" t="s">
        <v>153</v>
      </c>
      <c r="CB56" s="4">
        <v>1</v>
      </c>
      <c r="CC56" s="8">
        <v>58.44</v>
      </c>
      <c r="CD56" s="4"/>
      <c r="CE56" s="8"/>
      <c r="CF56" s="7"/>
      <c r="CG56" s="7"/>
      <c r="CH56" s="2" t="s">
        <v>162</v>
      </c>
      <c r="CI56" s="2" t="s">
        <v>150</v>
      </c>
      <c r="CJ56" s="2" t="s">
        <v>341</v>
      </c>
      <c r="CK56" s="2" t="s">
        <v>643</v>
      </c>
      <c r="CL56" s="2" t="s">
        <v>164</v>
      </c>
      <c r="CM56" s="2" t="s">
        <v>164</v>
      </c>
      <c r="CN56" s="2" t="s">
        <v>153</v>
      </c>
      <c r="CO56" s="4">
        <v>5</v>
      </c>
      <c r="CP56" s="8">
        <v>259.29</v>
      </c>
      <c r="CQ56" s="4"/>
      <c r="CR56" s="8"/>
      <c r="CS56" s="7"/>
      <c r="CT56" s="7"/>
      <c r="CU56" s="2" t="s">
        <v>162</v>
      </c>
      <c r="CV56" s="2" t="s">
        <v>150</v>
      </c>
      <c r="CW56" s="2" t="s">
        <v>769</v>
      </c>
      <c r="CX56" s="2" t="s">
        <v>770</v>
      </c>
      <c r="CY56" s="2" t="s">
        <v>164</v>
      </c>
      <c r="CZ56" s="2" t="s">
        <v>164</v>
      </c>
      <c r="DA56" s="2" t="s">
        <v>153</v>
      </c>
      <c r="DB56" s="4"/>
      <c r="DC56" s="8"/>
      <c r="DD56" s="4"/>
      <c r="DE56" s="8"/>
      <c r="DF56" s="7"/>
      <c r="DG56" s="7"/>
      <c r="DH56" s="2" t="s">
        <v>162</v>
      </c>
      <c r="DI56" s="2" t="s">
        <v>301</v>
      </c>
      <c r="DJ56" s="2" t="s">
        <v>166</v>
      </c>
      <c r="DK56" s="2" t="s">
        <v>268</v>
      </c>
      <c r="DL56" s="2" t="s">
        <v>164</v>
      </c>
      <c r="DM56" s="2" t="s">
        <v>164</v>
      </c>
      <c r="DN56" s="2" t="s">
        <v>153</v>
      </c>
      <c r="DO56" s="4">
        <v>1</v>
      </c>
      <c r="DP56" s="8">
        <v>61.68</v>
      </c>
      <c r="DQ56" s="4"/>
      <c r="DR56" s="8"/>
      <c r="DS56" s="7"/>
      <c r="DT56" s="7"/>
      <c r="DU56" s="2" t="s">
        <v>162</v>
      </c>
      <c r="DV56" s="2" t="s">
        <v>150</v>
      </c>
      <c r="DW56" s="2" t="s">
        <v>646</v>
      </c>
      <c r="DX56" s="2" t="s">
        <v>771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150</v>
      </c>
      <c r="EJ56" s="2" t="s">
        <v>342</v>
      </c>
      <c r="EK56" s="2" t="s">
        <v>772</v>
      </c>
      <c r="EL56" s="2" t="s">
        <v>164</v>
      </c>
      <c r="EM56" s="2" t="s">
        <v>164</v>
      </c>
      <c r="EN56" s="2" t="s">
        <v>153</v>
      </c>
      <c r="EO56" s="4"/>
      <c r="EP56" s="8"/>
      <c r="EQ56" s="4">
        <v>1</v>
      </c>
      <c r="ER56" s="8">
        <v>50.32</v>
      </c>
      <c r="ES56" s="7">
        <v>-1</v>
      </c>
      <c r="ET56" s="7">
        <v>-1</v>
      </c>
      <c r="EU56" s="2" t="s">
        <v>162</v>
      </c>
      <c r="EV56" s="2" t="s">
        <v>150</v>
      </c>
      <c r="EW56" s="2" t="s">
        <v>649</v>
      </c>
      <c r="EX56" s="2" t="s">
        <v>773</v>
      </c>
      <c r="EY56" s="2" t="s">
        <v>164</v>
      </c>
      <c r="EZ56" s="2" t="s">
        <v>164</v>
      </c>
      <c r="FA56" s="2" t="s">
        <v>153</v>
      </c>
      <c r="FB56" s="4"/>
      <c r="FC56" s="8"/>
      <c r="FD56" s="4"/>
      <c r="FE56" s="8"/>
      <c r="FF56" s="7"/>
      <c r="FG56" s="7"/>
      <c r="FH56" s="2" t="s">
        <v>162</v>
      </c>
      <c r="FI56" s="2" t="s">
        <v>150</v>
      </c>
      <c r="FJ56" s="2" t="s">
        <v>177</v>
      </c>
      <c r="FK56" s="2" t="s">
        <v>774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162</v>
      </c>
      <c r="FV56" s="2" t="s">
        <v>150</v>
      </c>
      <c r="FW56" s="2" t="s">
        <v>231</v>
      </c>
      <c r="FX56" s="2" t="s">
        <v>775</v>
      </c>
      <c r="FY56" s="2" t="s">
        <v>164</v>
      </c>
      <c r="FZ56" s="2" t="s">
        <v>164</v>
      </c>
      <c r="GA56" s="2" t="s">
        <v>153</v>
      </c>
      <c r="GB56" s="4">
        <v>1</v>
      </c>
      <c r="GC56" s="8">
        <v>58.93</v>
      </c>
      <c r="GD56" s="4"/>
      <c r="GE56" s="8"/>
      <c r="GF56" s="7"/>
      <c r="GG56" s="7"/>
      <c r="GH56" s="2" t="s">
        <v>162</v>
      </c>
      <c r="GI56" s="2" t="s">
        <v>150</v>
      </c>
      <c r="GJ56" s="2" t="s">
        <v>181</v>
      </c>
      <c r="GK56" s="2" t="s">
        <v>776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193</v>
      </c>
      <c r="GV56" s="2" t="s">
        <v>150</v>
      </c>
      <c r="GW56" s="2" t="s">
        <v>275</v>
      </c>
      <c r="GX56" s="2" t="s">
        <v>777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187</v>
      </c>
      <c r="HI56" s="2" t="s">
        <v>150</v>
      </c>
      <c r="HJ56" s="2" t="s">
        <v>153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186</v>
      </c>
      <c r="HX56" s="2" t="s">
        <v>153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187</v>
      </c>
      <c r="II56" s="2" t="s">
        <v>150</v>
      </c>
      <c r="IJ56" s="2" t="s">
        <v>153</v>
      </c>
      <c r="IK56" s="2" t="s">
        <v>153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354</v>
      </c>
      <c r="IV56" s="2" t="s">
        <v>150</v>
      </c>
      <c r="IW56" s="2" t="s">
        <v>153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187</v>
      </c>
      <c r="JI56" s="2" t="s">
        <v>150</v>
      </c>
      <c r="JJ56" s="2" t="s">
        <v>656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153</v>
      </c>
      <c r="JV56" s="2" t="s">
        <v>153</v>
      </c>
      <c r="JW56" s="2" t="s">
        <v>153</v>
      </c>
      <c r="JX56" s="2" t="s">
        <v>153</v>
      </c>
      <c r="JY56" s="2" t="s">
        <v>153</v>
      </c>
      <c r="JZ56" s="2" t="s">
        <v>153</v>
      </c>
      <c r="KA56" s="2" t="s">
        <v>153</v>
      </c>
      <c r="KB56" s="4"/>
      <c r="KC56" s="8"/>
      <c r="KD56" s="4"/>
      <c r="KE56" s="8"/>
      <c r="KF56" s="7"/>
      <c r="KG56" s="7"/>
      <c r="KH56" s="2" t="s">
        <v>188</v>
      </c>
      <c r="KI56" s="2" t="s">
        <v>150</v>
      </c>
      <c r="KJ56" s="2" t="s">
        <v>153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162</v>
      </c>
      <c r="LV56" s="2" t="s">
        <v>150</v>
      </c>
      <c r="LW56" s="2" t="s">
        <v>342</v>
      </c>
      <c r="LX56" s="2" t="s">
        <v>778</v>
      </c>
      <c r="LY56" s="2" t="s">
        <v>164</v>
      </c>
      <c r="LZ56" s="2" t="s">
        <v>164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193</v>
      </c>
      <c r="MV56" s="2" t="s">
        <v>150</v>
      </c>
      <c r="MW56" s="2" t="s">
        <v>281</v>
      </c>
      <c r="MX56" s="2" t="s">
        <v>153</v>
      </c>
      <c r="MY56" s="2" t="s">
        <v>164</v>
      </c>
      <c r="MZ56" s="2" t="s">
        <v>164</v>
      </c>
      <c r="NA56" s="2" t="s">
        <v>153</v>
      </c>
      <c r="NB56" s="4"/>
      <c r="NC56" s="8"/>
      <c r="ND56" s="4"/>
      <c r="NE56" s="8"/>
      <c r="NF56" s="7"/>
      <c r="NG56" s="7"/>
      <c r="NH56" s="2" t="s">
        <v>187</v>
      </c>
      <c r="NI56" s="2" t="s">
        <v>150</v>
      </c>
      <c r="NJ56" s="2" t="s">
        <v>153</v>
      </c>
      <c r="NK56" s="2" t="s">
        <v>153</v>
      </c>
      <c r="NL56" s="2" t="s">
        <v>164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195</v>
      </c>
      <c r="NV56" s="2" t="s">
        <v>150</v>
      </c>
      <c r="NW56" s="2" t="s">
        <v>153</v>
      </c>
      <c r="NX56" s="2" t="s">
        <v>153</v>
      </c>
      <c r="NY56" s="2" t="s">
        <v>164</v>
      </c>
      <c r="NZ56" s="2" t="s">
        <v>164</v>
      </c>
      <c r="OA56" s="2" t="s">
        <v>153</v>
      </c>
      <c r="OB56" s="4"/>
      <c r="OC56" s="8"/>
      <c r="OD56" s="4"/>
      <c r="OE56" s="8"/>
      <c r="OF56" s="7"/>
      <c r="OG56" s="7"/>
      <c r="OH56" s="2" t="s">
        <v>153</v>
      </c>
      <c r="OI56" s="2" t="s">
        <v>153</v>
      </c>
      <c r="OJ56" s="2" t="s">
        <v>153</v>
      </c>
      <c r="OK56" s="2" t="s">
        <v>153</v>
      </c>
      <c r="OL56" s="2" t="s">
        <v>153</v>
      </c>
      <c r="OM56" s="2" t="s">
        <v>153</v>
      </c>
      <c r="ON56" s="2" t="s">
        <v>153</v>
      </c>
      <c r="OO56" s="4"/>
      <c r="OP56" s="8"/>
      <c r="OQ56" s="4"/>
      <c r="OR56" s="8"/>
      <c r="OS56" s="7"/>
      <c r="OT56" s="7"/>
      <c r="OU56" s="2" t="s">
        <v>188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8"/>
      <c r="PD56" s="4"/>
      <c r="PE56" s="8"/>
      <c r="PF56" s="7"/>
      <c r="PG56" s="7"/>
      <c r="PH56" s="2" t="s">
        <v>187</v>
      </c>
      <c r="PI56" s="2" t="s">
        <v>169</v>
      </c>
      <c r="PJ56" s="2" t="s">
        <v>153</v>
      </c>
      <c r="PK56" s="2" t="s">
        <v>153</v>
      </c>
      <c r="PL56" s="2" t="s">
        <v>164</v>
      </c>
      <c r="PM56" s="2" t="s">
        <v>164</v>
      </c>
      <c r="PN56" s="2" t="s">
        <v>153</v>
      </c>
      <c r="PO56" s="4"/>
      <c r="PP56" s="8"/>
      <c r="PQ56" s="4"/>
      <c r="PR56" s="8"/>
      <c r="PS56" s="7"/>
      <c r="PT56" s="7"/>
      <c r="PU56" s="2" t="s">
        <v>188</v>
      </c>
      <c r="PV56" s="2" t="s">
        <v>150</v>
      </c>
      <c r="PW56" s="2" t="s">
        <v>153</v>
      </c>
      <c r="PX56" s="2" t="s">
        <v>153</v>
      </c>
      <c r="PY56" s="2" t="s">
        <v>164</v>
      </c>
      <c r="PZ56" s="2" t="s">
        <v>164</v>
      </c>
      <c r="QA56" s="2" t="s">
        <v>153</v>
      </c>
      <c r="QB56" s="4">
        <v>293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</row>
    <row r="57">
      <c r="A57" s="2" t="s">
        <v>779</v>
      </c>
      <c r="B57" s="2" t="s">
        <v>142</v>
      </c>
      <c r="C57" s="2" t="s">
        <v>143</v>
      </c>
      <c r="D57" s="2" t="s">
        <v>560</v>
      </c>
      <c r="E57" s="2" t="s">
        <v>561</v>
      </c>
      <c r="F57" s="2" t="s">
        <v>766</v>
      </c>
      <c r="G57" s="2" t="s">
        <v>766</v>
      </c>
      <c r="H57" s="2" t="s">
        <v>766</v>
      </c>
      <c r="I57" s="2" t="s">
        <v>767</v>
      </c>
      <c r="J57" s="2" t="s">
        <v>312</v>
      </c>
      <c r="K57" s="2" t="s">
        <v>459</v>
      </c>
      <c r="L57" s="3">
        <v>61.65</v>
      </c>
      <c r="M57" s="3">
        <v>64.73</v>
      </c>
      <c r="N57" s="3">
        <v>124.99</v>
      </c>
      <c r="O57" s="2" t="s">
        <v>150</v>
      </c>
      <c r="P57" s="2" t="s">
        <v>466</v>
      </c>
      <c r="Q57" s="2" t="s">
        <v>152</v>
      </c>
      <c r="R57" s="2" t="s">
        <v>153</v>
      </c>
      <c r="S57" s="2" t="s">
        <v>639</v>
      </c>
      <c r="T57" s="2" t="s">
        <v>640</v>
      </c>
      <c r="U57" s="2" t="s">
        <v>153</v>
      </c>
      <c r="V57" s="2" t="s">
        <v>335</v>
      </c>
      <c r="W57" s="2" t="s">
        <v>157</v>
      </c>
      <c r="X57" s="2" t="s">
        <v>336</v>
      </c>
      <c r="Y57" s="2" t="s">
        <v>337</v>
      </c>
      <c r="Z57" s="4">
        <v>183</v>
      </c>
      <c r="AA57" s="4">
        <f>=ROUNDDOWN(30.5,0)</f>
      </c>
      <c r="AB57" s="5">
        <v>6</v>
      </c>
      <c r="AC57" s="2" t="s">
        <v>153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6</v>
      </c>
      <c r="AQ57" s="8">
        <v>354.62</v>
      </c>
      <c r="AR57" s="4">
        <v>1</v>
      </c>
      <c r="AS57" s="8">
        <v>60.37</v>
      </c>
      <c r="AT57" s="7">
        <v>5</v>
      </c>
      <c r="AU57" s="7">
        <v>4.8741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0.318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6</v>
      </c>
      <c r="BK57" s="8">
        <v>354.62</v>
      </c>
      <c r="BL57" s="2" t="s">
        <v>780</v>
      </c>
      <c r="BM57" s="7">
        <v>1</v>
      </c>
      <c r="BN57" s="7">
        <v>1</v>
      </c>
      <c r="BO57" s="4">
        <v>1</v>
      </c>
      <c r="BP57" s="8">
        <v>59.6</v>
      </c>
      <c r="BQ57" s="4"/>
      <c r="BR57" s="8"/>
      <c r="BS57" s="7"/>
      <c r="BT57" s="7"/>
      <c r="BU57" s="2" t="s">
        <v>162</v>
      </c>
      <c r="BV57" s="2" t="s">
        <v>150</v>
      </c>
      <c r="BW57" s="2" t="s">
        <v>153</v>
      </c>
      <c r="BX57" s="2" t="s">
        <v>642</v>
      </c>
      <c r="BY57" s="2" t="s">
        <v>164</v>
      </c>
      <c r="BZ57" s="2" t="s">
        <v>164</v>
      </c>
      <c r="CA57" s="2" t="s">
        <v>153</v>
      </c>
      <c r="CB57" s="4">
        <v>1</v>
      </c>
      <c r="CC57" s="8">
        <v>65.42</v>
      </c>
      <c r="CD57" s="4"/>
      <c r="CE57" s="8"/>
      <c r="CF57" s="7"/>
      <c r="CG57" s="7"/>
      <c r="CH57" s="2" t="s">
        <v>162</v>
      </c>
      <c r="CI57" s="2" t="s">
        <v>150</v>
      </c>
      <c r="CJ57" s="2" t="s">
        <v>341</v>
      </c>
      <c r="CK57" s="2" t="s">
        <v>643</v>
      </c>
      <c r="CL57" s="2" t="s">
        <v>164</v>
      </c>
      <c r="CM57" s="2" t="s">
        <v>164</v>
      </c>
      <c r="CN57" s="2" t="s">
        <v>153</v>
      </c>
      <c r="CO57" s="4">
        <v>4</v>
      </c>
      <c r="CP57" s="8">
        <v>229.6</v>
      </c>
      <c r="CQ57" s="4"/>
      <c r="CR57" s="8"/>
      <c r="CS57" s="7"/>
      <c r="CT57" s="7"/>
      <c r="CU57" s="2" t="s">
        <v>162</v>
      </c>
      <c r="CV57" s="2" t="s">
        <v>150</v>
      </c>
      <c r="CW57" s="2" t="s">
        <v>769</v>
      </c>
      <c r="CX57" s="2" t="s">
        <v>781</v>
      </c>
      <c r="CY57" s="2" t="s">
        <v>164</v>
      </c>
      <c r="CZ57" s="2" t="s">
        <v>164</v>
      </c>
      <c r="DA57" s="2" t="s">
        <v>153</v>
      </c>
      <c r="DB57" s="4"/>
      <c r="DC57" s="8"/>
      <c r="DD57" s="4"/>
      <c r="DE57" s="8"/>
      <c r="DF57" s="7"/>
      <c r="DG57" s="7"/>
      <c r="DH57" s="2" t="s">
        <v>162</v>
      </c>
      <c r="DI57" s="2" t="s">
        <v>301</v>
      </c>
      <c r="DJ57" s="2" t="s">
        <v>166</v>
      </c>
      <c r="DK57" s="2" t="s">
        <v>782</v>
      </c>
      <c r="DL57" s="2" t="s">
        <v>164</v>
      </c>
      <c r="DM57" s="2" t="s">
        <v>164</v>
      </c>
      <c r="DN57" s="2" t="s">
        <v>153</v>
      </c>
      <c r="DO57" s="4"/>
      <c r="DP57" s="8"/>
      <c r="DQ57" s="4">
        <v>1</v>
      </c>
      <c r="DR57" s="8">
        <v>60.37</v>
      </c>
      <c r="DS57" s="7">
        <v>-1</v>
      </c>
      <c r="DT57" s="7">
        <v>-1</v>
      </c>
      <c r="DU57" s="2" t="s">
        <v>162</v>
      </c>
      <c r="DV57" s="2" t="s">
        <v>301</v>
      </c>
      <c r="DW57" s="2" t="s">
        <v>646</v>
      </c>
      <c r="DX57" s="2" t="s">
        <v>759</v>
      </c>
      <c r="DY57" s="2" t="s">
        <v>164</v>
      </c>
      <c r="DZ57" s="2" t="s">
        <v>164</v>
      </c>
      <c r="EA57" s="2" t="s">
        <v>153</v>
      </c>
      <c r="EB57" s="4"/>
      <c r="EC57" s="8"/>
      <c r="ED57" s="4"/>
      <c r="EE57" s="8"/>
      <c r="EF57" s="7"/>
      <c r="EG57" s="7"/>
      <c r="EH57" s="2" t="s">
        <v>162</v>
      </c>
      <c r="EI57" s="2" t="s">
        <v>150</v>
      </c>
      <c r="EJ57" s="2" t="s">
        <v>342</v>
      </c>
      <c r="EK57" s="2" t="s">
        <v>783</v>
      </c>
      <c r="EL57" s="2" t="s">
        <v>164</v>
      </c>
      <c r="EM57" s="2" t="s">
        <v>164</v>
      </c>
      <c r="EN57" s="2" t="s">
        <v>153</v>
      </c>
      <c r="EO57" s="4"/>
      <c r="EP57" s="8"/>
      <c r="EQ57" s="4"/>
      <c r="ER57" s="8"/>
      <c r="ES57" s="7"/>
      <c r="ET57" s="7"/>
      <c r="EU57" s="2" t="s">
        <v>162</v>
      </c>
      <c r="EV57" s="2" t="s">
        <v>150</v>
      </c>
      <c r="EW57" s="2" t="s">
        <v>649</v>
      </c>
      <c r="EX57" s="2" t="s">
        <v>784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177</v>
      </c>
      <c r="FK57" s="2" t="s">
        <v>785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162</v>
      </c>
      <c r="FV57" s="2" t="s">
        <v>150</v>
      </c>
      <c r="FW57" s="2" t="s">
        <v>231</v>
      </c>
      <c r="FX57" s="2" t="s">
        <v>786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181</v>
      </c>
      <c r="GK57" s="2" t="s">
        <v>304</v>
      </c>
      <c r="GL57" s="2" t="s">
        <v>164</v>
      </c>
      <c r="GM57" s="2" t="s">
        <v>164</v>
      </c>
      <c r="GN57" s="2" t="s">
        <v>153</v>
      </c>
      <c r="GO57" s="4"/>
      <c r="GP57" s="8"/>
      <c r="GQ57" s="4"/>
      <c r="GR57" s="8"/>
      <c r="GS57" s="7"/>
      <c r="GT57" s="7"/>
      <c r="GU57" s="2" t="s">
        <v>193</v>
      </c>
      <c r="GV57" s="2" t="s">
        <v>150</v>
      </c>
      <c r="GW57" s="2" t="s">
        <v>275</v>
      </c>
      <c r="GX57" s="2" t="s">
        <v>153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187</v>
      </c>
      <c r="HI57" s="2" t="s">
        <v>150</v>
      </c>
      <c r="HJ57" s="2" t="s">
        <v>153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186</v>
      </c>
      <c r="HX57" s="2" t="s">
        <v>787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187</v>
      </c>
      <c r="II57" s="2" t="s">
        <v>150</v>
      </c>
      <c r="IJ57" s="2" t="s">
        <v>153</v>
      </c>
      <c r="IK57" s="2" t="s">
        <v>153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354</v>
      </c>
      <c r="IV57" s="2" t="s">
        <v>150</v>
      </c>
      <c r="IW57" s="2" t="s">
        <v>153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187</v>
      </c>
      <c r="JI57" s="2" t="s">
        <v>150</v>
      </c>
      <c r="JJ57" s="2" t="s">
        <v>656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153</v>
      </c>
      <c r="JV57" s="2" t="s">
        <v>153</v>
      </c>
      <c r="JW57" s="2" t="s">
        <v>153</v>
      </c>
      <c r="JX57" s="2" t="s">
        <v>153</v>
      </c>
      <c r="JY57" s="2" t="s">
        <v>153</v>
      </c>
      <c r="JZ57" s="2" t="s">
        <v>153</v>
      </c>
      <c r="KA57" s="2" t="s">
        <v>153</v>
      </c>
      <c r="KB57" s="4"/>
      <c r="KC57" s="8"/>
      <c r="KD57" s="4"/>
      <c r="KE57" s="8"/>
      <c r="KF57" s="7"/>
      <c r="KG57" s="7"/>
      <c r="KH57" s="2" t="s">
        <v>188</v>
      </c>
      <c r="KI57" s="2" t="s">
        <v>150</v>
      </c>
      <c r="KJ57" s="2" t="s">
        <v>153</v>
      </c>
      <c r="KK57" s="2" t="s">
        <v>153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153</v>
      </c>
      <c r="KV57" s="2" t="s">
        <v>153</v>
      </c>
      <c r="KW57" s="2" t="s">
        <v>153</v>
      </c>
      <c r="KX57" s="2" t="s">
        <v>153</v>
      </c>
      <c r="KY57" s="2" t="s">
        <v>153</v>
      </c>
      <c r="KZ57" s="2" t="s">
        <v>153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162</v>
      </c>
      <c r="LV57" s="2" t="s">
        <v>150</v>
      </c>
      <c r="LW57" s="2" t="s">
        <v>342</v>
      </c>
      <c r="LX57" s="2" t="s">
        <v>788</v>
      </c>
      <c r="LY57" s="2" t="s">
        <v>164</v>
      </c>
      <c r="LZ57" s="2" t="s">
        <v>164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193</v>
      </c>
      <c r="MV57" s="2" t="s">
        <v>150</v>
      </c>
      <c r="MW57" s="2" t="s">
        <v>281</v>
      </c>
      <c r="MX57" s="2" t="s">
        <v>153</v>
      </c>
      <c r="MY57" s="2" t="s">
        <v>164</v>
      </c>
      <c r="MZ57" s="2" t="s">
        <v>164</v>
      </c>
      <c r="NA57" s="2" t="s">
        <v>153</v>
      </c>
      <c r="NB57" s="4"/>
      <c r="NC57" s="8"/>
      <c r="ND57" s="4"/>
      <c r="NE57" s="8"/>
      <c r="NF57" s="7"/>
      <c r="NG57" s="7"/>
      <c r="NH57" s="2" t="s">
        <v>187</v>
      </c>
      <c r="NI57" s="2" t="s">
        <v>150</v>
      </c>
      <c r="NJ57" s="2" t="s">
        <v>153</v>
      </c>
      <c r="NK57" s="2" t="s">
        <v>153</v>
      </c>
      <c r="NL57" s="2" t="s">
        <v>164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195</v>
      </c>
      <c r="NV57" s="2" t="s">
        <v>150</v>
      </c>
      <c r="NW57" s="2" t="s">
        <v>153</v>
      </c>
      <c r="NX57" s="2" t="s">
        <v>153</v>
      </c>
      <c r="NY57" s="2" t="s">
        <v>164</v>
      </c>
      <c r="NZ57" s="2" t="s">
        <v>164</v>
      </c>
      <c r="OA57" s="2" t="s">
        <v>153</v>
      </c>
      <c r="OB57" s="4"/>
      <c r="OC57" s="8"/>
      <c r="OD57" s="4"/>
      <c r="OE57" s="8"/>
      <c r="OF57" s="7"/>
      <c r="OG57" s="7"/>
      <c r="OH57" s="2" t="s">
        <v>153</v>
      </c>
      <c r="OI57" s="2" t="s">
        <v>153</v>
      </c>
      <c r="OJ57" s="2" t="s">
        <v>153</v>
      </c>
      <c r="OK57" s="2" t="s">
        <v>153</v>
      </c>
      <c r="OL57" s="2" t="s">
        <v>153</v>
      </c>
      <c r="OM57" s="2" t="s">
        <v>153</v>
      </c>
      <c r="ON57" s="2" t="s">
        <v>153</v>
      </c>
      <c r="OO57" s="4"/>
      <c r="OP57" s="8"/>
      <c r="OQ57" s="4"/>
      <c r="OR57" s="8"/>
      <c r="OS57" s="7"/>
      <c r="OT57" s="7"/>
      <c r="OU57" s="2" t="s">
        <v>188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/>
      <c r="PC57" s="8"/>
      <c r="PD57" s="4"/>
      <c r="PE57" s="8"/>
      <c r="PF57" s="7"/>
      <c r="PG57" s="7"/>
      <c r="PH57" s="2" t="s">
        <v>187</v>
      </c>
      <c r="PI57" s="2" t="s">
        <v>169</v>
      </c>
      <c r="PJ57" s="2" t="s">
        <v>153</v>
      </c>
      <c r="PK57" s="2" t="s">
        <v>153</v>
      </c>
      <c r="PL57" s="2" t="s">
        <v>164</v>
      </c>
      <c r="PM57" s="2" t="s">
        <v>164</v>
      </c>
      <c r="PN57" s="2" t="s">
        <v>153</v>
      </c>
      <c r="PO57" s="4"/>
      <c r="PP57" s="8"/>
      <c r="PQ57" s="4"/>
      <c r="PR57" s="8"/>
      <c r="PS57" s="7"/>
      <c r="PT57" s="7"/>
      <c r="PU57" s="2" t="s">
        <v>188</v>
      </c>
      <c r="PV57" s="2" t="s">
        <v>150</v>
      </c>
      <c r="PW57" s="2" t="s">
        <v>153</v>
      </c>
      <c r="PX57" s="2" t="s">
        <v>153</v>
      </c>
      <c r="PY57" s="2" t="s">
        <v>164</v>
      </c>
      <c r="PZ57" s="2" t="s">
        <v>164</v>
      </c>
      <c r="QA57" s="2" t="s">
        <v>153</v>
      </c>
      <c r="QB57" s="4">
        <v>183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</row>
    <row r="58">
      <c r="A58" s="2" t="s">
        <v>789</v>
      </c>
      <c r="B58" s="2" t="s">
        <v>142</v>
      </c>
      <c r="C58" s="2" t="s">
        <v>143</v>
      </c>
      <c r="D58" s="2" t="s">
        <v>560</v>
      </c>
      <c r="E58" s="2" t="s">
        <v>561</v>
      </c>
      <c r="F58" s="2" t="s">
        <v>766</v>
      </c>
      <c r="G58" s="2" t="s">
        <v>766</v>
      </c>
      <c r="H58" s="2" t="s">
        <v>766</v>
      </c>
      <c r="I58" s="2" t="s">
        <v>638</v>
      </c>
      <c r="J58" s="2" t="s">
        <v>388</v>
      </c>
      <c r="K58" s="2" t="s">
        <v>389</v>
      </c>
      <c r="L58" s="3">
        <v>55.63</v>
      </c>
      <c r="M58" s="3">
        <v>58.41</v>
      </c>
      <c r="N58" s="3">
        <v>114.99</v>
      </c>
      <c r="O58" s="2" t="s">
        <v>150</v>
      </c>
      <c r="P58" s="2" t="s">
        <v>466</v>
      </c>
      <c r="Q58" s="2" t="s">
        <v>152</v>
      </c>
      <c r="R58" s="2" t="s">
        <v>153</v>
      </c>
      <c r="S58" s="2" t="s">
        <v>639</v>
      </c>
      <c r="T58" s="2" t="s">
        <v>640</v>
      </c>
      <c r="U58" s="2" t="s">
        <v>153</v>
      </c>
      <c r="V58" s="2" t="s">
        <v>335</v>
      </c>
      <c r="W58" s="2" t="s">
        <v>157</v>
      </c>
      <c r="X58" s="2" t="s">
        <v>336</v>
      </c>
      <c r="Y58" s="2" t="s">
        <v>337</v>
      </c>
      <c r="Z58" s="4">
        <v>152</v>
      </c>
      <c r="AA58" s="4">
        <f>=ROUNDDOWN(19,0)</f>
      </c>
      <c r="AB58" s="5">
        <v>8</v>
      </c>
      <c r="AC58" s="2" t="s">
        <v>136</v>
      </c>
      <c r="AD58" s="4">
        <v>220</v>
      </c>
      <c r="AE58" s="4">
        <v>220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8</v>
      </c>
      <c r="AQ58" s="8">
        <v>438.63</v>
      </c>
      <c r="AR58" s="4">
        <v>3</v>
      </c>
      <c r="AS58" s="8">
        <v>143.88</v>
      </c>
      <c r="AT58" s="7">
        <v>1.6667</v>
      </c>
      <c r="AU58" s="7">
        <v>2.0486</v>
      </c>
      <c r="AV58" s="4">
        <v>16</v>
      </c>
      <c r="AW58" s="8">
        <v>929.91</v>
      </c>
      <c r="AX58" s="4">
        <v>7</v>
      </c>
      <c r="AY58" s="8">
        <v>372.05</v>
      </c>
      <c r="AZ58" s="7">
        <v>1.2857</v>
      </c>
      <c r="BA58" s="7">
        <v>1.4994</v>
      </c>
      <c r="BB58" s="7">
        <v>0.4717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>
        <v>0.4547</v>
      </c>
      <c r="BJ58" s="4">
        <v>8</v>
      </c>
      <c r="BK58" s="8">
        <v>438.63</v>
      </c>
      <c r="BL58" s="2" t="s">
        <v>790</v>
      </c>
      <c r="BM58" s="7">
        <v>1</v>
      </c>
      <c r="BN58" s="7">
        <v>1</v>
      </c>
      <c r="BO58" s="4">
        <v>5</v>
      </c>
      <c r="BP58" s="8">
        <v>268.6</v>
      </c>
      <c r="BQ58" s="4">
        <v>3</v>
      </c>
      <c r="BR58" s="8">
        <v>143.88</v>
      </c>
      <c r="BS58" s="7">
        <v>0.6667</v>
      </c>
      <c r="BT58" s="7">
        <v>0.8668</v>
      </c>
      <c r="BU58" s="2" t="s">
        <v>162</v>
      </c>
      <c r="BV58" s="2" t="s">
        <v>150</v>
      </c>
      <c r="BW58" s="2" t="s">
        <v>153</v>
      </c>
      <c r="BX58" s="2" t="s">
        <v>791</v>
      </c>
      <c r="BY58" s="2" t="s">
        <v>164</v>
      </c>
      <c r="BZ58" s="2" t="s">
        <v>164</v>
      </c>
      <c r="CA58" s="2" t="s">
        <v>153</v>
      </c>
      <c r="CB58" s="4"/>
      <c r="CC58" s="8"/>
      <c r="CD58" s="4"/>
      <c r="CE58" s="8"/>
      <c r="CF58" s="7"/>
      <c r="CG58" s="7"/>
      <c r="CH58" s="2" t="s">
        <v>162</v>
      </c>
      <c r="CI58" s="2" t="s">
        <v>150</v>
      </c>
      <c r="CJ58" s="2" t="s">
        <v>341</v>
      </c>
      <c r="CK58" s="2" t="s">
        <v>792</v>
      </c>
      <c r="CL58" s="2" t="s">
        <v>164</v>
      </c>
      <c r="CM58" s="2" t="s">
        <v>164</v>
      </c>
      <c r="CN58" s="2" t="s">
        <v>153</v>
      </c>
      <c r="CO58" s="4">
        <v>1</v>
      </c>
      <c r="CP58" s="8">
        <v>51.28</v>
      </c>
      <c r="CQ58" s="4"/>
      <c r="CR58" s="8"/>
      <c r="CS58" s="7"/>
      <c r="CT58" s="7"/>
      <c r="CU58" s="2" t="s">
        <v>162</v>
      </c>
      <c r="CV58" s="2" t="s">
        <v>150</v>
      </c>
      <c r="CW58" s="2" t="s">
        <v>769</v>
      </c>
      <c r="CX58" s="2" t="s">
        <v>793</v>
      </c>
      <c r="CY58" s="2" t="s">
        <v>164</v>
      </c>
      <c r="CZ58" s="2" t="s">
        <v>164</v>
      </c>
      <c r="DA58" s="2" t="s">
        <v>153</v>
      </c>
      <c r="DB58" s="4"/>
      <c r="DC58" s="8"/>
      <c r="DD58" s="4"/>
      <c r="DE58" s="8"/>
      <c r="DF58" s="7"/>
      <c r="DG58" s="7"/>
      <c r="DH58" s="2" t="s">
        <v>162</v>
      </c>
      <c r="DI58" s="2" t="s">
        <v>301</v>
      </c>
      <c r="DJ58" s="2" t="s">
        <v>166</v>
      </c>
      <c r="DK58" s="2" t="s">
        <v>794</v>
      </c>
      <c r="DL58" s="2" t="s">
        <v>164</v>
      </c>
      <c r="DM58" s="2" t="s">
        <v>164</v>
      </c>
      <c r="DN58" s="2" t="s">
        <v>153</v>
      </c>
      <c r="DO58" s="4">
        <v>1</v>
      </c>
      <c r="DP58" s="8">
        <v>61.68</v>
      </c>
      <c r="DQ58" s="4"/>
      <c r="DR58" s="8"/>
      <c r="DS58" s="7"/>
      <c r="DT58" s="7"/>
      <c r="DU58" s="2" t="s">
        <v>162</v>
      </c>
      <c r="DV58" s="2" t="s">
        <v>150</v>
      </c>
      <c r="DW58" s="2" t="s">
        <v>646</v>
      </c>
      <c r="DX58" s="2" t="s">
        <v>748</v>
      </c>
      <c r="DY58" s="2" t="s">
        <v>164</v>
      </c>
      <c r="DZ58" s="2" t="s">
        <v>164</v>
      </c>
      <c r="EA58" s="2" t="s">
        <v>153</v>
      </c>
      <c r="EB58" s="4"/>
      <c r="EC58" s="8"/>
      <c r="ED58" s="4"/>
      <c r="EE58" s="8"/>
      <c r="EF58" s="7"/>
      <c r="EG58" s="7"/>
      <c r="EH58" s="2" t="s">
        <v>162</v>
      </c>
      <c r="EI58" s="2" t="s">
        <v>150</v>
      </c>
      <c r="EJ58" s="2" t="s">
        <v>342</v>
      </c>
      <c r="EK58" s="2" t="s">
        <v>795</v>
      </c>
      <c r="EL58" s="2" t="s">
        <v>164</v>
      </c>
      <c r="EM58" s="2" t="s">
        <v>164</v>
      </c>
      <c r="EN58" s="2" t="s">
        <v>153</v>
      </c>
      <c r="EO58" s="4">
        <v>1</v>
      </c>
      <c r="EP58" s="8">
        <v>57.07</v>
      </c>
      <c r="EQ58" s="4"/>
      <c r="ER58" s="8"/>
      <c r="ES58" s="7"/>
      <c r="ET58" s="7"/>
      <c r="EU58" s="2" t="s">
        <v>162</v>
      </c>
      <c r="EV58" s="2" t="s">
        <v>150</v>
      </c>
      <c r="EW58" s="2" t="s">
        <v>649</v>
      </c>
      <c r="EX58" s="2" t="s">
        <v>300</v>
      </c>
      <c r="EY58" s="2" t="s">
        <v>164</v>
      </c>
      <c r="EZ58" s="2" t="s">
        <v>164</v>
      </c>
      <c r="FA58" s="2" t="s">
        <v>153</v>
      </c>
      <c r="FB58" s="4"/>
      <c r="FC58" s="8"/>
      <c r="FD58" s="4"/>
      <c r="FE58" s="8"/>
      <c r="FF58" s="7"/>
      <c r="FG58" s="7"/>
      <c r="FH58" s="2" t="s">
        <v>162</v>
      </c>
      <c r="FI58" s="2" t="s">
        <v>301</v>
      </c>
      <c r="FJ58" s="2" t="s">
        <v>177</v>
      </c>
      <c r="FK58" s="2" t="s">
        <v>796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162</v>
      </c>
      <c r="FV58" s="2" t="s">
        <v>150</v>
      </c>
      <c r="FW58" s="2" t="s">
        <v>231</v>
      </c>
      <c r="FX58" s="2" t="s">
        <v>703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162</v>
      </c>
      <c r="GI58" s="2" t="s">
        <v>150</v>
      </c>
      <c r="GJ58" s="2" t="s">
        <v>251</v>
      </c>
      <c r="GK58" s="2" t="s">
        <v>379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193</v>
      </c>
      <c r="GV58" s="2" t="s">
        <v>150</v>
      </c>
      <c r="GW58" s="2" t="s">
        <v>480</v>
      </c>
      <c r="GX58" s="2" t="s">
        <v>153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187</v>
      </c>
      <c r="HI58" s="2" t="s">
        <v>150</v>
      </c>
      <c r="HJ58" s="2" t="s">
        <v>153</v>
      </c>
      <c r="HK58" s="2" t="s">
        <v>153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150</v>
      </c>
      <c r="HW58" s="2" t="s">
        <v>480</v>
      </c>
      <c r="HX58" s="2" t="s">
        <v>153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187</v>
      </c>
      <c r="II58" s="2" t="s">
        <v>150</v>
      </c>
      <c r="IJ58" s="2" t="s">
        <v>153</v>
      </c>
      <c r="IK58" s="2" t="s">
        <v>153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354</v>
      </c>
      <c r="IV58" s="2" t="s">
        <v>150</v>
      </c>
      <c r="IW58" s="2" t="s">
        <v>153</v>
      </c>
      <c r="IX58" s="2" t="s">
        <v>153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187</v>
      </c>
      <c r="JI58" s="2" t="s">
        <v>150</v>
      </c>
      <c r="JJ58" s="2" t="s">
        <v>656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153</v>
      </c>
      <c r="JV58" s="2" t="s">
        <v>153</v>
      </c>
      <c r="JW58" s="2" t="s">
        <v>153</v>
      </c>
      <c r="JX58" s="2" t="s">
        <v>153</v>
      </c>
      <c r="JY58" s="2" t="s">
        <v>153</v>
      </c>
      <c r="JZ58" s="2" t="s">
        <v>153</v>
      </c>
      <c r="KA58" s="2" t="s">
        <v>153</v>
      </c>
      <c r="KB58" s="4"/>
      <c r="KC58" s="8"/>
      <c r="KD58" s="4"/>
      <c r="KE58" s="8"/>
      <c r="KF58" s="7"/>
      <c r="KG58" s="7"/>
      <c r="KH58" s="2" t="s">
        <v>188</v>
      </c>
      <c r="KI58" s="2" t="s">
        <v>150</v>
      </c>
      <c r="KJ58" s="2" t="s">
        <v>153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153</v>
      </c>
      <c r="KV58" s="2" t="s">
        <v>153</v>
      </c>
      <c r="KW58" s="2" t="s">
        <v>153</v>
      </c>
      <c r="KX58" s="2" t="s">
        <v>153</v>
      </c>
      <c r="KY58" s="2" t="s">
        <v>153</v>
      </c>
      <c r="KZ58" s="2" t="s">
        <v>153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162</v>
      </c>
      <c r="LV58" s="2" t="s">
        <v>150</v>
      </c>
      <c r="LW58" s="2" t="s">
        <v>342</v>
      </c>
      <c r="LX58" s="2" t="s">
        <v>788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193</v>
      </c>
      <c r="MV58" s="2" t="s">
        <v>150</v>
      </c>
      <c r="MW58" s="2" t="s">
        <v>281</v>
      </c>
      <c r="MX58" s="2" t="s">
        <v>153</v>
      </c>
      <c r="MY58" s="2" t="s">
        <v>164</v>
      </c>
      <c r="MZ58" s="2" t="s">
        <v>164</v>
      </c>
      <c r="NA58" s="2" t="s">
        <v>153</v>
      </c>
      <c r="NB58" s="4"/>
      <c r="NC58" s="8"/>
      <c r="ND58" s="4"/>
      <c r="NE58" s="8"/>
      <c r="NF58" s="7"/>
      <c r="NG58" s="7"/>
      <c r="NH58" s="2" t="s">
        <v>187</v>
      </c>
      <c r="NI58" s="2" t="s">
        <v>150</v>
      </c>
      <c r="NJ58" s="2" t="s">
        <v>153</v>
      </c>
      <c r="NK58" s="2" t="s">
        <v>153</v>
      </c>
      <c r="NL58" s="2" t="s">
        <v>164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195</v>
      </c>
      <c r="NV58" s="2" t="s">
        <v>150</v>
      </c>
      <c r="NW58" s="2" t="s">
        <v>153</v>
      </c>
      <c r="NX58" s="2" t="s">
        <v>153</v>
      </c>
      <c r="NY58" s="2" t="s">
        <v>164</v>
      </c>
      <c r="NZ58" s="2" t="s">
        <v>164</v>
      </c>
      <c r="OA58" s="2" t="s">
        <v>153</v>
      </c>
      <c r="OB58" s="4"/>
      <c r="OC58" s="8"/>
      <c r="OD58" s="4"/>
      <c r="OE58" s="8"/>
      <c r="OF58" s="7"/>
      <c r="OG58" s="7"/>
      <c r="OH58" s="2" t="s">
        <v>153</v>
      </c>
      <c r="OI58" s="2" t="s">
        <v>153</v>
      </c>
      <c r="OJ58" s="2" t="s">
        <v>153</v>
      </c>
      <c r="OK58" s="2" t="s">
        <v>153</v>
      </c>
      <c r="OL58" s="2" t="s">
        <v>153</v>
      </c>
      <c r="OM58" s="2" t="s">
        <v>153</v>
      </c>
      <c r="ON58" s="2" t="s">
        <v>153</v>
      </c>
      <c r="OO58" s="4"/>
      <c r="OP58" s="8"/>
      <c r="OQ58" s="4"/>
      <c r="OR58" s="8"/>
      <c r="OS58" s="7"/>
      <c r="OT58" s="7"/>
      <c r="OU58" s="2" t="s">
        <v>188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8"/>
      <c r="PD58" s="4"/>
      <c r="PE58" s="8"/>
      <c r="PF58" s="7"/>
      <c r="PG58" s="7"/>
      <c r="PH58" s="2" t="s">
        <v>187</v>
      </c>
      <c r="PI58" s="2" t="s">
        <v>169</v>
      </c>
      <c r="PJ58" s="2" t="s">
        <v>153</v>
      </c>
      <c r="PK58" s="2" t="s">
        <v>153</v>
      </c>
      <c r="PL58" s="2" t="s">
        <v>164</v>
      </c>
      <c r="PM58" s="2" t="s">
        <v>164</v>
      </c>
      <c r="PN58" s="2" t="s">
        <v>153</v>
      </c>
      <c r="PO58" s="4"/>
      <c r="PP58" s="8"/>
      <c r="PQ58" s="4"/>
      <c r="PR58" s="8"/>
      <c r="PS58" s="7"/>
      <c r="PT58" s="7"/>
      <c r="PU58" s="2" t="s">
        <v>188</v>
      </c>
      <c r="PV58" s="2" t="s">
        <v>150</v>
      </c>
      <c r="PW58" s="2" t="s">
        <v>153</v>
      </c>
      <c r="PX58" s="2" t="s">
        <v>153</v>
      </c>
      <c r="PY58" s="2" t="s">
        <v>164</v>
      </c>
      <c r="PZ58" s="2" t="s">
        <v>164</v>
      </c>
      <c r="QA58" s="2" t="s">
        <v>153</v>
      </c>
      <c r="QB58" s="4">
        <v>109</v>
      </c>
      <c r="QC58" s="4"/>
      <c r="QD58" s="4"/>
      <c r="QE58" s="4">
        <v>43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>
        <v>220</v>
      </c>
      <c r="QV58" s="4"/>
      <c r="QW58" s="4"/>
      <c r="QX58" s="4"/>
      <c r="QY58" s="4"/>
    </row>
    <row r="59">
      <c r="A59" s="2" t="s">
        <v>797</v>
      </c>
      <c r="B59" s="2" t="s">
        <v>142</v>
      </c>
      <c r="C59" s="2" t="s">
        <v>143</v>
      </c>
      <c r="D59" s="2" t="s">
        <v>560</v>
      </c>
      <c r="E59" s="2" t="s">
        <v>561</v>
      </c>
      <c r="F59" s="2" t="s">
        <v>766</v>
      </c>
      <c r="G59" s="2" t="s">
        <v>766</v>
      </c>
      <c r="H59" s="2" t="s">
        <v>766</v>
      </c>
      <c r="I59" s="2" t="s">
        <v>638</v>
      </c>
      <c r="J59" s="2" t="s">
        <v>312</v>
      </c>
      <c r="K59" s="2" t="s">
        <v>389</v>
      </c>
      <c r="L59" s="3">
        <v>61.65</v>
      </c>
      <c r="M59" s="3">
        <v>64.73</v>
      </c>
      <c r="N59" s="3">
        <v>124.99</v>
      </c>
      <c r="O59" s="2" t="s">
        <v>150</v>
      </c>
      <c r="P59" s="2" t="s">
        <v>466</v>
      </c>
      <c r="Q59" s="2" t="s">
        <v>152</v>
      </c>
      <c r="R59" s="2" t="s">
        <v>153</v>
      </c>
      <c r="S59" s="2" t="s">
        <v>639</v>
      </c>
      <c r="T59" s="2" t="s">
        <v>640</v>
      </c>
      <c r="U59" s="2" t="s">
        <v>153</v>
      </c>
      <c r="V59" s="2" t="s">
        <v>335</v>
      </c>
      <c r="W59" s="2" t="s">
        <v>157</v>
      </c>
      <c r="X59" s="2" t="s">
        <v>336</v>
      </c>
      <c r="Y59" s="2" t="s">
        <v>337</v>
      </c>
      <c r="Z59" s="4">
        <v>102</v>
      </c>
      <c r="AA59" s="4">
        <f>=ROUNDDOWN(14.5714285714286,0)</f>
      </c>
      <c r="AB59" s="5">
        <v>7</v>
      </c>
      <c r="AC59" s="2" t="s">
        <v>136</v>
      </c>
      <c r="AD59" s="4">
        <v>190</v>
      </c>
      <c r="AE59" s="4">
        <v>190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8</v>
      </c>
      <c r="AQ59" s="8">
        <v>491.28</v>
      </c>
      <c r="AR59" s="4">
        <v>4</v>
      </c>
      <c r="AS59" s="8">
        <v>228.17</v>
      </c>
      <c r="AT59" s="7">
        <v>1</v>
      </c>
      <c r="AU59" s="7">
        <v>1.1531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0.5283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8</v>
      </c>
      <c r="BK59" s="8">
        <v>491.28</v>
      </c>
      <c r="BL59" s="2" t="s">
        <v>798</v>
      </c>
      <c r="BM59" s="7">
        <v>1</v>
      </c>
      <c r="BN59" s="7">
        <v>1</v>
      </c>
      <c r="BO59" s="4">
        <v>4</v>
      </c>
      <c r="BP59" s="8">
        <v>238.4</v>
      </c>
      <c r="BQ59" s="4">
        <v>1</v>
      </c>
      <c r="BR59" s="8">
        <v>53.21</v>
      </c>
      <c r="BS59" s="7">
        <v>3</v>
      </c>
      <c r="BT59" s="7">
        <v>3.4804</v>
      </c>
      <c r="BU59" s="2" t="s">
        <v>162</v>
      </c>
      <c r="BV59" s="2" t="s">
        <v>150</v>
      </c>
      <c r="BW59" s="2" t="s">
        <v>153</v>
      </c>
      <c r="BX59" s="2" t="s">
        <v>799</v>
      </c>
      <c r="BY59" s="2" t="s">
        <v>164</v>
      </c>
      <c r="BZ59" s="2" t="s">
        <v>164</v>
      </c>
      <c r="CA59" s="2" t="s">
        <v>153</v>
      </c>
      <c r="CB59" s="4"/>
      <c r="CC59" s="8"/>
      <c r="CD59" s="4">
        <v>1</v>
      </c>
      <c r="CE59" s="8">
        <v>56.96</v>
      </c>
      <c r="CF59" s="7">
        <v>-1</v>
      </c>
      <c r="CG59" s="7">
        <v>-1</v>
      </c>
      <c r="CH59" s="2" t="s">
        <v>162</v>
      </c>
      <c r="CI59" s="2" t="s">
        <v>150</v>
      </c>
      <c r="CJ59" s="2" t="s">
        <v>341</v>
      </c>
      <c r="CK59" s="2" t="s">
        <v>800</v>
      </c>
      <c r="CL59" s="2" t="s">
        <v>164</v>
      </c>
      <c r="CM59" s="2" t="s">
        <v>164</v>
      </c>
      <c r="CN59" s="2" t="s">
        <v>153</v>
      </c>
      <c r="CO59" s="4">
        <v>2</v>
      </c>
      <c r="CP59" s="8">
        <v>114.8</v>
      </c>
      <c r="CQ59" s="4"/>
      <c r="CR59" s="8"/>
      <c r="CS59" s="7"/>
      <c r="CT59" s="7"/>
      <c r="CU59" s="2" t="s">
        <v>162</v>
      </c>
      <c r="CV59" s="2" t="s">
        <v>150</v>
      </c>
      <c r="CW59" s="2" t="s">
        <v>769</v>
      </c>
      <c r="CX59" s="2" t="s">
        <v>801</v>
      </c>
      <c r="CY59" s="2" t="s">
        <v>164</v>
      </c>
      <c r="CZ59" s="2" t="s">
        <v>164</v>
      </c>
      <c r="DA59" s="2" t="s">
        <v>153</v>
      </c>
      <c r="DB59" s="4"/>
      <c r="DC59" s="8"/>
      <c r="DD59" s="4"/>
      <c r="DE59" s="8"/>
      <c r="DF59" s="7"/>
      <c r="DG59" s="7"/>
      <c r="DH59" s="2" t="s">
        <v>162</v>
      </c>
      <c r="DI59" s="2" t="s">
        <v>301</v>
      </c>
      <c r="DJ59" s="2" t="s">
        <v>166</v>
      </c>
      <c r="DK59" s="2" t="s">
        <v>782</v>
      </c>
      <c r="DL59" s="2" t="s">
        <v>164</v>
      </c>
      <c r="DM59" s="2" t="s">
        <v>164</v>
      </c>
      <c r="DN59" s="2" t="s">
        <v>153</v>
      </c>
      <c r="DO59" s="4">
        <v>2</v>
      </c>
      <c r="DP59" s="8">
        <v>138.08</v>
      </c>
      <c r="DQ59" s="4"/>
      <c r="DR59" s="8"/>
      <c r="DS59" s="7"/>
      <c r="DT59" s="7"/>
      <c r="DU59" s="2" t="s">
        <v>162</v>
      </c>
      <c r="DV59" s="2" t="s">
        <v>150</v>
      </c>
      <c r="DW59" s="2" t="s">
        <v>646</v>
      </c>
      <c r="DX59" s="2" t="s">
        <v>802</v>
      </c>
      <c r="DY59" s="2" t="s">
        <v>164</v>
      </c>
      <c r="DZ59" s="2" t="s">
        <v>164</v>
      </c>
      <c r="EA59" s="2" t="s">
        <v>153</v>
      </c>
      <c r="EB59" s="4"/>
      <c r="EC59" s="8"/>
      <c r="ED59" s="4"/>
      <c r="EE59" s="8"/>
      <c r="EF59" s="7"/>
      <c r="EG59" s="7"/>
      <c r="EH59" s="2" t="s">
        <v>162</v>
      </c>
      <c r="EI59" s="2" t="s">
        <v>150</v>
      </c>
      <c r="EJ59" s="2" t="s">
        <v>342</v>
      </c>
      <c r="EK59" s="2" t="s">
        <v>803</v>
      </c>
      <c r="EL59" s="2" t="s">
        <v>164</v>
      </c>
      <c r="EM59" s="2" t="s">
        <v>164</v>
      </c>
      <c r="EN59" s="2" t="s">
        <v>153</v>
      </c>
      <c r="EO59" s="4"/>
      <c r="EP59" s="8"/>
      <c r="EQ59" s="4">
        <v>1</v>
      </c>
      <c r="ER59" s="8">
        <v>55.91</v>
      </c>
      <c r="ES59" s="7">
        <v>-1</v>
      </c>
      <c r="ET59" s="7">
        <v>-1</v>
      </c>
      <c r="EU59" s="2" t="s">
        <v>162</v>
      </c>
      <c r="EV59" s="2" t="s">
        <v>150</v>
      </c>
      <c r="EW59" s="2" t="s">
        <v>649</v>
      </c>
      <c r="EX59" s="2" t="s">
        <v>784</v>
      </c>
      <c r="EY59" s="2" t="s">
        <v>164</v>
      </c>
      <c r="EZ59" s="2" t="s">
        <v>164</v>
      </c>
      <c r="FA59" s="2" t="s">
        <v>153</v>
      </c>
      <c r="FB59" s="4"/>
      <c r="FC59" s="8"/>
      <c r="FD59" s="4">
        <v>1</v>
      </c>
      <c r="FE59" s="8">
        <v>62.09</v>
      </c>
      <c r="FF59" s="7">
        <v>-1</v>
      </c>
      <c r="FG59" s="7">
        <v>-1</v>
      </c>
      <c r="FH59" s="2" t="s">
        <v>162</v>
      </c>
      <c r="FI59" s="2" t="s">
        <v>301</v>
      </c>
      <c r="FJ59" s="2" t="s">
        <v>177</v>
      </c>
      <c r="FK59" s="2" t="s">
        <v>319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162</v>
      </c>
      <c r="FV59" s="2" t="s">
        <v>150</v>
      </c>
      <c r="FW59" s="2" t="s">
        <v>231</v>
      </c>
      <c r="FX59" s="2" t="s">
        <v>804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162</v>
      </c>
      <c r="GI59" s="2" t="s">
        <v>150</v>
      </c>
      <c r="GJ59" s="2" t="s">
        <v>181</v>
      </c>
      <c r="GK59" s="2" t="s">
        <v>776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193</v>
      </c>
      <c r="GV59" s="2" t="s">
        <v>150</v>
      </c>
      <c r="GW59" s="2" t="s">
        <v>480</v>
      </c>
      <c r="GX59" s="2" t="s">
        <v>153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187</v>
      </c>
      <c r="HI59" s="2" t="s">
        <v>150</v>
      </c>
      <c r="HJ59" s="2" t="s">
        <v>153</v>
      </c>
      <c r="HK59" s="2" t="s">
        <v>153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186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187</v>
      </c>
      <c r="II59" s="2" t="s">
        <v>150</v>
      </c>
      <c r="IJ59" s="2" t="s">
        <v>153</v>
      </c>
      <c r="IK59" s="2" t="s">
        <v>153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354</v>
      </c>
      <c r="IV59" s="2" t="s">
        <v>150</v>
      </c>
      <c r="IW59" s="2" t="s">
        <v>153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187</v>
      </c>
      <c r="JI59" s="2" t="s">
        <v>150</v>
      </c>
      <c r="JJ59" s="2" t="s">
        <v>656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153</v>
      </c>
      <c r="JV59" s="2" t="s">
        <v>153</v>
      </c>
      <c r="JW59" s="2" t="s">
        <v>153</v>
      </c>
      <c r="JX59" s="2" t="s">
        <v>153</v>
      </c>
      <c r="JY59" s="2" t="s">
        <v>153</v>
      </c>
      <c r="JZ59" s="2" t="s">
        <v>153</v>
      </c>
      <c r="KA59" s="2" t="s">
        <v>153</v>
      </c>
      <c r="KB59" s="4"/>
      <c r="KC59" s="8"/>
      <c r="KD59" s="4"/>
      <c r="KE59" s="8"/>
      <c r="KF59" s="7"/>
      <c r="KG59" s="7"/>
      <c r="KH59" s="2" t="s">
        <v>188</v>
      </c>
      <c r="KI59" s="2" t="s">
        <v>150</v>
      </c>
      <c r="KJ59" s="2" t="s">
        <v>153</v>
      </c>
      <c r="KK59" s="2" t="s">
        <v>153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153</v>
      </c>
      <c r="KV59" s="2" t="s">
        <v>153</v>
      </c>
      <c r="KW59" s="2" t="s">
        <v>153</v>
      </c>
      <c r="KX59" s="2" t="s">
        <v>153</v>
      </c>
      <c r="KY59" s="2" t="s">
        <v>153</v>
      </c>
      <c r="KZ59" s="2" t="s">
        <v>153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162</v>
      </c>
      <c r="LV59" s="2" t="s">
        <v>150</v>
      </c>
      <c r="LW59" s="2" t="s">
        <v>342</v>
      </c>
      <c r="LX59" s="2" t="s">
        <v>805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193</v>
      </c>
      <c r="MV59" s="2" t="s">
        <v>150</v>
      </c>
      <c r="MW59" s="2" t="s">
        <v>806</v>
      </c>
      <c r="MX59" s="2" t="s">
        <v>153</v>
      </c>
      <c r="MY59" s="2" t="s">
        <v>164</v>
      </c>
      <c r="MZ59" s="2" t="s">
        <v>164</v>
      </c>
      <c r="NA59" s="2" t="s">
        <v>153</v>
      </c>
      <c r="NB59" s="4"/>
      <c r="NC59" s="8"/>
      <c r="ND59" s="4"/>
      <c r="NE59" s="8"/>
      <c r="NF59" s="7"/>
      <c r="NG59" s="7"/>
      <c r="NH59" s="2" t="s">
        <v>187</v>
      </c>
      <c r="NI59" s="2" t="s">
        <v>150</v>
      </c>
      <c r="NJ59" s="2" t="s">
        <v>153</v>
      </c>
      <c r="NK59" s="2" t="s">
        <v>153</v>
      </c>
      <c r="NL59" s="2" t="s">
        <v>164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195</v>
      </c>
      <c r="NV59" s="2" t="s">
        <v>150</v>
      </c>
      <c r="NW59" s="2" t="s">
        <v>153</v>
      </c>
      <c r="NX59" s="2" t="s">
        <v>153</v>
      </c>
      <c r="NY59" s="2" t="s">
        <v>164</v>
      </c>
      <c r="NZ59" s="2" t="s">
        <v>164</v>
      </c>
      <c r="OA59" s="2" t="s">
        <v>153</v>
      </c>
      <c r="OB59" s="4"/>
      <c r="OC59" s="8"/>
      <c r="OD59" s="4"/>
      <c r="OE59" s="8"/>
      <c r="OF59" s="7"/>
      <c r="OG59" s="7"/>
      <c r="OH59" s="2" t="s">
        <v>153</v>
      </c>
      <c r="OI59" s="2" t="s">
        <v>153</v>
      </c>
      <c r="OJ59" s="2" t="s">
        <v>153</v>
      </c>
      <c r="OK59" s="2" t="s">
        <v>153</v>
      </c>
      <c r="OL59" s="2" t="s">
        <v>153</v>
      </c>
      <c r="OM59" s="2" t="s">
        <v>153</v>
      </c>
      <c r="ON59" s="2" t="s">
        <v>153</v>
      </c>
      <c r="OO59" s="4"/>
      <c r="OP59" s="8"/>
      <c r="OQ59" s="4"/>
      <c r="OR59" s="8"/>
      <c r="OS59" s="7"/>
      <c r="OT59" s="7"/>
      <c r="OU59" s="2" t="s">
        <v>188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8"/>
      <c r="PD59" s="4"/>
      <c r="PE59" s="8"/>
      <c r="PF59" s="7"/>
      <c r="PG59" s="7"/>
      <c r="PH59" s="2" t="s">
        <v>187</v>
      </c>
      <c r="PI59" s="2" t="s">
        <v>169</v>
      </c>
      <c r="PJ59" s="2" t="s">
        <v>153</v>
      </c>
      <c r="PK59" s="2" t="s">
        <v>153</v>
      </c>
      <c r="PL59" s="2" t="s">
        <v>164</v>
      </c>
      <c r="PM59" s="2" t="s">
        <v>164</v>
      </c>
      <c r="PN59" s="2" t="s">
        <v>153</v>
      </c>
      <c r="PO59" s="4"/>
      <c r="PP59" s="8"/>
      <c r="PQ59" s="4"/>
      <c r="PR59" s="8"/>
      <c r="PS59" s="7"/>
      <c r="PT59" s="7"/>
      <c r="PU59" s="2" t="s">
        <v>188</v>
      </c>
      <c r="PV59" s="2" t="s">
        <v>150</v>
      </c>
      <c r="PW59" s="2" t="s">
        <v>153</v>
      </c>
      <c r="PX59" s="2" t="s">
        <v>153</v>
      </c>
      <c r="PY59" s="2" t="s">
        <v>164</v>
      </c>
      <c r="PZ59" s="2" t="s">
        <v>164</v>
      </c>
      <c r="QA59" s="2" t="s">
        <v>153</v>
      </c>
      <c r="QB59" s="4">
        <v>43</v>
      </c>
      <c r="QC59" s="4"/>
      <c r="QD59" s="4"/>
      <c r="QE59" s="4">
        <v>59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190</v>
      </c>
      <c r="QV59" s="4"/>
      <c r="QW59" s="4"/>
      <c r="QX59" s="4"/>
      <c r="QY59" s="4"/>
    </row>
    <row r="60">
      <c r="A60" s="2" t="s">
        <v>807</v>
      </c>
      <c r="B60" s="2" t="s">
        <v>142</v>
      </c>
      <c r="C60" s="2" t="s">
        <v>143</v>
      </c>
      <c r="D60" s="2" t="s">
        <v>560</v>
      </c>
      <c r="E60" s="2" t="s">
        <v>561</v>
      </c>
      <c r="F60" s="2" t="s">
        <v>808</v>
      </c>
      <c r="G60" s="2" t="s">
        <v>808</v>
      </c>
      <c r="H60" s="2" t="s">
        <v>808</v>
      </c>
      <c r="I60" s="2" t="s">
        <v>809</v>
      </c>
      <c r="J60" s="2" t="s">
        <v>388</v>
      </c>
      <c r="K60" s="2" t="s">
        <v>459</v>
      </c>
      <c r="L60" s="3">
        <v>55.84</v>
      </c>
      <c r="M60" s="3">
        <v>58.63</v>
      </c>
      <c r="N60" s="3">
        <v>119.99</v>
      </c>
      <c r="O60" s="2" t="s">
        <v>150</v>
      </c>
      <c r="P60" s="2" t="s">
        <v>564</v>
      </c>
      <c r="Q60" s="2" t="s">
        <v>152</v>
      </c>
      <c r="R60" s="2" t="s">
        <v>153</v>
      </c>
      <c r="S60" s="2" t="s">
        <v>736</v>
      </c>
      <c r="T60" s="2" t="s">
        <v>640</v>
      </c>
      <c r="U60" s="2" t="s">
        <v>153</v>
      </c>
      <c r="V60" s="2" t="s">
        <v>335</v>
      </c>
      <c r="W60" s="2" t="s">
        <v>157</v>
      </c>
      <c r="X60" s="2" t="s">
        <v>336</v>
      </c>
      <c r="Y60" s="2" t="s">
        <v>337</v>
      </c>
      <c r="Z60" s="4">
        <v>323</v>
      </c>
      <c r="AA60" s="4">
        <f>=ROUNDDOWN(26.9166666666667,0)</f>
      </c>
      <c r="AB60" s="5">
        <v>12</v>
      </c>
      <c r="AC60" s="2" t="s">
        <v>153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7</v>
      </c>
      <c r="AQ60" s="8">
        <v>448.55</v>
      </c>
      <c r="AR60" s="4">
        <v>6</v>
      </c>
      <c r="AS60" s="8">
        <v>322.96</v>
      </c>
      <c r="AT60" s="7">
        <v>0.1667</v>
      </c>
      <c r="AU60" s="7">
        <v>0.3889</v>
      </c>
      <c r="AV60" s="4">
        <v>25</v>
      </c>
      <c r="AW60" s="8">
        <v>1657.17</v>
      </c>
      <c r="AX60" s="4">
        <v>11</v>
      </c>
      <c r="AY60" s="8">
        <v>624.22</v>
      </c>
      <c r="AZ60" s="7">
        <v>1.2727</v>
      </c>
      <c r="BA60" s="7">
        <v>1.6548</v>
      </c>
      <c r="BB60" s="7">
        <v>0.2707</v>
      </c>
      <c r="BC60" s="4">
        <v>25</v>
      </c>
      <c r="BD60" s="8">
        <v>1657.17</v>
      </c>
      <c r="BE60" s="4">
        <v>11</v>
      </c>
      <c r="BF60" s="8">
        <v>624.22</v>
      </c>
      <c r="BG60" s="7">
        <v>1.2727</v>
      </c>
      <c r="BH60" s="7">
        <v>1.6548</v>
      </c>
      <c r="BI60" s="7">
        <v>1</v>
      </c>
      <c r="BJ60" s="4">
        <v>7</v>
      </c>
      <c r="BK60" s="8">
        <v>448.55</v>
      </c>
      <c r="BL60" s="2" t="s">
        <v>161</v>
      </c>
      <c r="BM60" s="7">
        <v>1</v>
      </c>
      <c r="BN60" s="7">
        <v>1</v>
      </c>
      <c r="BO60" s="4">
        <v>2</v>
      </c>
      <c r="BP60" s="8">
        <v>119.2</v>
      </c>
      <c r="BQ60" s="4">
        <v>5</v>
      </c>
      <c r="BR60" s="8">
        <v>266.05</v>
      </c>
      <c r="BS60" s="7">
        <v>-0.6</v>
      </c>
      <c r="BT60" s="7">
        <v>-0.552</v>
      </c>
      <c r="BU60" s="2" t="s">
        <v>162</v>
      </c>
      <c r="BV60" s="2" t="s">
        <v>150</v>
      </c>
      <c r="BW60" s="2" t="s">
        <v>153</v>
      </c>
      <c r="BX60" s="2" t="s">
        <v>642</v>
      </c>
      <c r="BY60" s="2" t="s">
        <v>269</v>
      </c>
      <c r="BZ60" s="2" t="s">
        <v>164</v>
      </c>
      <c r="CA60" s="2" t="s">
        <v>153</v>
      </c>
      <c r="CB60" s="4"/>
      <c r="CC60" s="8"/>
      <c r="CD60" s="4"/>
      <c r="CE60" s="8"/>
      <c r="CF60" s="7"/>
      <c r="CG60" s="7"/>
      <c r="CH60" s="2" t="s">
        <v>162</v>
      </c>
      <c r="CI60" s="2" t="s">
        <v>150</v>
      </c>
      <c r="CJ60" s="2" t="s">
        <v>341</v>
      </c>
      <c r="CK60" s="2" t="s">
        <v>810</v>
      </c>
      <c r="CL60" s="2" t="s">
        <v>164</v>
      </c>
      <c r="CM60" s="2" t="s">
        <v>164</v>
      </c>
      <c r="CN60" s="2" t="s">
        <v>153</v>
      </c>
      <c r="CO60" s="4">
        <v>2</v>
      </c>
      <c r="CP60" s="8">
        <v>120</v>
      </c>
      <c r="CQ60" s="4"/>
      <c r="CR60" s="8"/>
      <c r="CS60" s="7"/>
      <c r="CT60" s="7"/>
      <c r="CU60" s="2" t="s">
        <v>162</v>
      </c>
      <c r="CV60" s="2" t="s">
        <v>150</v>
      </c>
      <c r="CW60" s="2" t="s">
        <v>644</v>
      </c>
      <c r="CX60" s="2" t="s">
        <v>811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162</v>
      </c>
      <c r="DI60" s="2" t="s">
        <v>301</v>
      </c>
      <c r="DJ60" s="2" t="s">
        <v>166</v>
      </c>
      <c r="DK60" s="2" t="s">
        <v>812</v>
      </c>
      <c r="DL60" s="2" t="s">
        <v>164</v>
      </c>
      <c r="DM60" s="2" t="s">
        <v>164</v>
      </c>
      <c r="DN60" s="2" t="s">
        <v>153</v>
      </c>
      <c r="DO60" s="4">
        <v>1</v>
      </c>
      <c r="DP60" s="8">
        <v>64.53</v>
      </c>
      <c r="DQ60" s="4">
        <v>1</v>
      </c>
      <c r="DR60" s="8">
        <v>56.91</v>
      </c>
      <c r="DS60" s="7"/>
      <c r="DT60" s="7">
        <v>0.1339</v>
      </c>
      <c r="DU60" s="2" t="s">
        <v>162</v>
      </c>
      <c r="DV60" s="2" t="s">
        <v>150</v>
      </c>
      <c r="DW60" s="2" t="s">
        <v>646</v>
      </c>
      <c r="DX60" s="2" t="s">
        <v>662</v>
      </c>
      <c r="DY60" s="2" t="s">
        <v>164</v>
      </c>
      <c r="DZ60" s="2" t="s">
        <v>164</v>
      </c>
      <c r="EA60" s="2" t="s">
        <v>153</v>
      </c>
      <c r="EB60" s="4">
        <v>2</v>
      </c>
      <c r="EC60" s="8">
        <v>144.82</v>
      </c>
      <c r="ED60" s="4"/>
      <c r="EE60" s="8"/>
      <c r="EF60" s="7"/>
      <c r="EG60" s="7"/>
      <c r="EH60" s="2" t="s">
        <v>162</v>
      </c>
      <c r="EI60" s="2" t="s">
        <v>150</v>
      </c>
      <c r="EJ60" s="2" t="s">
        <v>342</v>
      </c>
      <c r="EK60" s="2" t="s">
        <v>772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162</v>
      </c>
      <c r="EV60" s="2" t="s">
        <v>150</v>
      </c>
      <c r="EW60" s="2" t="s">
        <v>649</v>
      </c>
      <c r="EX60" s="2" t="s">
        <v>813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162</v>
      </c>
      <c r="FI60" s="2" t="s">
        <v>301</v>
      </c>
      <c r="FJ60" s="2" t="s">
        <v>177</v>
      </c>
      <c r="FK60" s="2" t="s">
        <v>814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162</v>
      </c>
      <c r="FV60" s="2" t="s">
        <v>150</v>
      </c>
      <c r="FW60" s="2" t="s">
        <v>231</v>
      </c>
      <c r="FX60" s="2" t="s">
        <v>815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162</v>
      </c>
      <c r="GI60" s="2" t="s">
        <v>150</v>
      </c>
      <c r="GJ60" s="2" t="s">
        <v>181</v>
      </c>
      <c r="GK60" s="2" t="s">
        <v>816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162</v>
      </c>
      <c r="GV60" s="2" t="s">
        <v>150</v>
      </c>
      <c r="GW60" s="2" t="s">
        <v>275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162</v>
      </c>
      <c r="HI60" s="2" t="s">
        <v>301</v>
      </c>
      <c r="HJ60" s="2" t="s">
        <v>276</v>
      </c>
      <c r="HK60" s="2" t="s">
        <v>817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162</v>
      </c>
      <c r="HV60" s="2" t="s">
        <v>150</v>
      </c>
      <c r="HW60" s="2" t="s">
        <v>186</v>
      </c>
      <c r="HX60" s="2" t="s">
        <v>818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162</v>
      </c>
      <c r="II60" s="2" t="s">
        <v>150</v>
      </c>
      <c r="IJ60" s="2" t="s">
        <v>254</v>
      </c>
      <c r="IK60" s="2" t="s">
        <v>819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162</v>
      </c>
      <c r="IV60" s="2" t="s">
        <v>301</v>
      </c>
      <c r="IW60" s="2" t="s">
        <v>820</v>
      </c>
      <c r="IX60" s="2" t="s">
        <v>821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187</v>
      </c>
      <c r="JI60" s="2" t="s">
        <v>169</v>
      </c>
      <c r="JJ60" s="2" t="s">
        <v>656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153</v>
      </c>
      <c r="JV60" s="2" t="s">
        <v>153</v>
      </c>
      <c r="JW60" s="2" t="s">
        <v>153</v>
      </c>
      <c r="JX60" s="2" t="s">
        <v>153</v>
      </c>
      <c r="JY60" s="2" t="s">
        <v>153</v>
      </c>
      <c r="JZ60" s="2" t="s">
        <v>153</v>
      </c>
      <c r="KA60" s="2" t="s">
        <v>153</v>
      </c>
      <c r="KB60" s="4"/>
      <c r="KC60" s="8"/>
      <c r="KD60" s="4"/>
      <c r="KE60" s="8"/>
      <c r="KF60" s="7"/>
      <c r="KG60" s="7"/>
      <c r="KH60" s="2" t="s">
        <v>188</v>
      </c>
      <c r="KI60" s="2" t="s">
        <v>150</v>
      </c>
      <c r="KJ60" s="2" t="s">
        <v>153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153</v>
      </c>
      <c r="KV60" s="2" t="s">
        <v>153</v>
      </c>
      <c r="KW60" s="2" t="s">
        <v>153</v>
      </c>
      <c r="KX60" s="2" t="s">
        <v>153</v>
      </c>
      <c r="KY60" s="2" t="s">
        <v>153</v>
      </c>
      <c r="KZ60" s="2" t="s">
        <v>153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162</v>
      </c>
      <c r="LV60" s="2" t="s">
        <v>150</v>
      </c>
      <c r="LW60" s="2" t="s">
        <v>342</v>
      </c>
      <c r="LX60" s="2" t="s">
        <v>760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193</v>
      </c>
      <c r="MV60" s="2" t="s">
        <v>150</v>
      </c>
      <c r="MW60" s="2" t="s">
        <v>281</v>
      </c>
      <c r="MX60" s="2" t="s">
        <v>153</v>
      </c>
      <c r="MY60" s="2" t="s">
        <v>164</v>
      </c>
      <c r="MZ60" s="2" t="s">
        <v>164</v>
      </c>
      <c r="NA60" s="2" t="s">
        <v>153</v>
      </c>
      <c r="NB60" s="4"/>
      <c r="NC60" s="8"/>
      <c r="ND60" s="4"/>
      <c r="NE60" s="8"/>
      <c r="NF60" s="7"/>
      <c r="NG60" s="7"/>
      <c r="NH60" s="2" t="s">
        <v>187</v>
      </c>
      <c r="NI60" s="2" t="s">
        <v>150</v>
      </c>
      <c r="NJ60" s="2" t="s">
        <v>153</v>
      </c>
      <c r="NK60" s="2" t="s">
        <v>153</v>
      </c>
      <c r="NL60" s="2" t="s">
        <v>164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188</v>
      </c>
      <c r="NV60" s="2" t="s">
        <v>150</v>
      </c>
      <c r="NW60" s="2" t="s">
        <v>153</v>
      </c>
      <c r="NX60" s="2" t="s">
        <v>153</v>
      </c>
      <c r="NY60" s="2" t="s">
        <v>164</v>
      </c>
      <c r="NZ60" s="2" t="s">
        <v>164</v>
      </c>
      <c r="OA60" s="2" t="s">
        <v>153</v>
      </c>
      <c r="OB60" s="4"/>
      <c r="OC60" s="8"/>
      <c r="OD60" s="4"/>
      <c r="OE60" s="8"/>
      <c r="OF60" s="7"/>
      <c r="OG60" s="7"/>
      <c r="OH60" s="2" t="s">
        <v>153</v>
      </c>
      <c r="OI60" s="2" t="s">
        <v>153</v>
      </c>
      <c r="OJ60" s="2" t="s">
        <v>153</v>
      </c>
      <c r="OK60" s="2" t="s">
        <v>153</v>
      </c>
      <c r="OL60" s="2" t="s">
        <v>153</v>
      </c>
      <c r="OM60" s="2" t="s">
        <v>153</v>
      </c>
      <c r="ON60" s="2" t="s">
        <v>153</v>
      </c>
      <c r="OO60" s="4"/>
      <c r="OP60" s="8"/>
      <c r="OQ60" s="4"/>
      <c r="OR60" s="8"/>
      <c r="OS60" s="7"/>
      <c r="OT60" s="7"/>
      <c r="OU60" s="2" t="s">
        <v>196</v>
      </c>
      <c r="OV60" s="2" t="s">
        <v>169</v>
      </c>
      <c r="OW60" s="2" t="s">
        <v>494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8"/>
      <c r="PD60" s="4"/>
      <c r="PE60" s="8"/>
      <c r="PF60" s="7"/>
      <c r="PG60" s="7"/>
      <c r="PH60" s="2" t="s">
        <v>187</v>
      </c>
      <c r="PI60" s="2" t="s">
        <v>169</v>
      </c>
      <c r="PJ60" s="2" t="s">
        <v>153</v>
      </c>
      <c r="PK60" s="2" t="s">
        <v>153</v>
      </c>
      <c r="PL60" s="2" t="s">
        <v>164</v>
      </c>
      <c r="PM60" s="2" t="s">
        <v>164</v>
      </c>
      <c r="PN60" s="2" t="s">
        <v>153</v>
      </c>
      <c r="PO60" s="4"/>
      <c r="PP60" s="8"/>
      <c r="PQ60" s="4"/>
      <c r="PR60" s="8"/>
      <c r="PS60" s="7"/>
      <c r="PT60" s="7"/>
      <c r="PU60" s="2" t="s">
        <v>188</v>
      </c>
      <c r="PV60" s="2" t="s">
        <v>150</v>
      </c>
      <c r="PW60" s="2" t="s">
        <v>153</v>
      </c>
      <c r="PX60" s="2" t="s">
        <v>153</v>
      </c>
      <c r="PY60" s="2" t="s">
        <v>164</v>
      </c>
      <c r="PZ60" s="2" t="s">
        <v>164</v>
      </c>
      <c r="QA60" s="2" t="s">
        <v>153</v>
      </c>
      <c r="QB60" s="4">
        <v>144</v>
      </c>
      <c r="QC60" s="4"/>
      <c r="QD60" s="4"/>
      <c r="QE60" s="4">
        <v>179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822</v>
      </c>
      <c r="B61" s="2" t="s">
        <v>142</v>
      </c>
      <c r="C61" s="2" t="s">
        <v>143</v>
      </c>
      <c r="D61" s="2" t="s">
        <v>560</v>
      </c>
      <c r="E61" s="2" t="s">
        <v>561</v>
      </c>
      <c r="F61" s="2" t="s">
        <v>808</v>
      </c>
      <c r="G61" s="2" t="s">
        <v>808</v>
      </c>
      <c r="H61" s="2" t="s">
        <v>808</v>
      </c>
      <c r="I61" s="2" t="s">
        <v>809</v>
      </c>
      <c r="J61" s="2" t="s">
        <v>312</v>
      </c>
      <c r="K61" s="2" t="s">
        <v>459</v>
      </c>
      <c r="L61" s="3">
        <v>61.82</v>
      </c>
      <c r="M61" s="3">
        <v>64.91</v>
      </c>
      <c r="N61" s="3">
        <v>139.99</v>
      </c>
      <c r="O61" s="2" t="s">
        <v>150</v>
      </c>
      <c r="P61" s="2" t="s">
        <v>564</v>
      </c>
      <c r="Q61" s="2" t="s">
        <v>152</v>
      </c>
      <c r="R61" s="2" t="s">
        <v>153</v>
      </c>
      <c r="S61" s="2" t="s">
        <v>736</v>
      </c>
      <c r="T61" s="2" t="s">
        <v>640</v>
      </c>
      <c r="U61" s="2" t="s">
        <v>153</v>
      </c>
      <c r="V61" s="2" t="s">
        <v>335</v>
      </c>
      <c r="W61" s="2" t="s">
        <v>157</v>
      </c>
      <c r="X61" s="2" t="s">
        <v>336</v>
      </c>
      <c r="Y61" s="2" t="s">
        <v>337</v>
      </c>
      <c r="Z61" s="4">
        <v>613</v>
      </c>
      <c r="AA61" s="4">
        <f>=ROUNDDOWN(47.1538461538462,0)</f>
      </c>
      <c r="AB61" s="5">
        <v>13</v>
      </c>
      <c r="AC61" s="2" t="s">
        <v>153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18</v>
      </c>
      <c r="AQ61" s="8">
        <v>1208.62</v>
      </c>
      <c r="AR61" s="4">
        <v>5</v>
      </c>
      <c r="AS61" s="8">
        <v>301.26</v>
      </c>
      <c r="AT61" s="7">
        <v>2.6</v>
      </c>
      <c r="AU61" s="7">
        <v>3.0119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0.7293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18</v>
      </c>
      <c r="BK61" s="8">
        <v>1208.62</v>
      </c>
      <c r="BL61" s="2" t="s">
        <v>372</v>
      </c>
      <c r="BM61" s="7">
        <v>1</v>
      </c>
      <c r="BN61" s="7">
        <v>1</v>
      </c>
      <c r="BO61" s="4">
        <v>12</v>
      </c>
      <c r="BP61" s="8">
        <v>794.76</v>
      </c>
      <c r="BQ61" s="4">
        <v>3</v>
      </c>
      <c r="BR61" s="8">
        <v>177.39</v>
      </c>
      <c r="BS61" s="7">
        <v>3</v>
      </c>
      <c r="BT61" s="7">
        <v>3.4803</v>
      </c>
      <c r="BU61" s="2" t="s">
        <v>162</v>
      </c>
      <c r="BV61" s="2" t="s">
        <v>150</v>
      </c>
      <c r="BW61" s="2" t="s">
        <v>153</v>
      </c>
      <c r="BX61" s="2" t="s">
        <v>642</v>
      </c>
      <c r="BY61" s="2" t="s">
        <v>269</v>
      </c>
      <c r="BZ61" s="2" t="s">
        <v>164</v>
      </c>
      <c r="CA61" s="2" t="s">
        <v>153</v>
      </c>
      <c r="CB61" s="4">
        <v>2</v>
      </c>
      <c r="CC61" s="8">
        <v>140.4</v>
      </c>
      <c r="CD61" s="4"/>
      <c r="CE61" s="8"/>
      <c r="CF61" s="7"/>
      <c r="CG61" s="7"/>
      <c r="CH61" s="2" t="s">
        <v>162</v>
      </c>
      <c r="CI61" s="2" t="s">
        <v>150</v>
      </c>
      <c r="CJ61" s="2" t="s">
        <v>341</v>
      </c>
      <c r="CK61" s="2" t="s">
        <v>823</v>
      </c>
      <c r="CL61" s="2" t="s">
        <v>164</v>
      </c>
      <c r="CM61" s="2" t="s">
        <v>164</v>
      </c>
      <c r="CN61" s="2" t="s">
        <v>153</v>
      </c>
      <c r="CO61" s="4">
        <v>3</v>
      </c>
      <c r="CP61" s="8">
        <v>187.82</v>
      </c>
      <c r="CQ61" s="4"/>
      <c r="CR61" s="8"/>
      <c r="CS61" s="7"/>
      <c r="CT61" s="7"/>
      <c r="CU61" s="2" t="s">
        <v>162</v>
      </c>
      <c r="CV61" s="2" t="s">
        <v>150</v>
      </c>
      <c r="CW61" s="2" t="s">
        <v>644</v>
      </c>
      <c r="CX61" s="2" t="s">
        <v>746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162</v>
      </c>
      <c r="DI61" s="2" t="s">
        <v>301</v>
      </c>
      <c r="DJ61" s="2" t="s">
        <v>166</v>
      </c>
      <c r="DK61" s="2" t="s">
        <v>824</v>
      </c>
      <c r="DL61" s="2" t="s">
        <v>164</v>
      </c>
      <c r="DM61" s="2" t="s">
        <v>164</v>
      </c>
      <c r="DN61" s="2" t="s">
        <v>153</v>
      </c>
      <c r="DO61" s="4"/>
      <c r="DP61" s="8"/>
      <c r="DQ61" s="4">
        <v>1</v>
      </c>
      <c r="DR61" s="8">
        <v>63.24</v>
      </c>
      <c r="DS61" s="7">
        <v>-1</v>
      </c>
      <c r="DT61" s="7">
        <v>-1</v>
      </c>
      <c r="DU61" s="2" t="s">
        <v>162</v>
      </c>
      <c r="DV61" s="2" t="s">
        <v>150</v>
      </c>
      <c r="DW61" s="2" t="s">
        <v>646</v>
      </c>
      <c r="DX61" s="2" t="s">
        <v>825</v>
      </c>
      <c r="DY61" s="2" t="s">
        <v>164</v>
      </c>
      <c r="DZ61" s="2" t="s">
        <v>164</v>
      </c>
      <c r="EA61" s="2" t="s">
        <v>153</v>
      </c>
      <c r="EB61" s="4">
        <v>1</v>
      </c>
      <c r="EC61" s="8">
        <v>85.64</v>
      </c>
      <c r="ED61" s="4"/>
      <c r="EE61" s="8"/>
      <c r="EF61" s="7"/>
      <c r="EG61" s="7"/>
      <c r="EH61" s="2" t="s">
        <v>162</v>
      </c>
      <c r="EI61" s="2" t="s">
        <v>150</v>
      </c>
      <c r="EJ61" s="2" t="s">
        <v>342</v>
      </c>
      <c r="EK61" s="2" t="s">
        <v>772</v>
      </c>
      <c r="EL61" s="2" t="s">
        <v>164</v>
      </c>
      <c r="EM61" s="2" t="s">
        <v>164</v>
      </c>
      <c r="EN61" s="2" t="s">
        <v>153</v>
      </c>
      <c r="EO61" s="4"/>
      <c r="EP61" s="8"/>
      <c r="EQ61" s="4">
        <v>1</v>
      </c>
      <c r="ER61" s="8">
        <v>60.63</v>
      </c>
      <c r="ES61" s="7">
        <v>-1</v>
      </c>
      <c r="ET61" s="7">
        <v>-1</v>
      </c>
      <c r="EU61" s="2" t="s">
        <v>162</v>
      </c>
      <c r="EV61" s="2" t="s">
        <v>150</v>
      </c>
      <c r="EW61" s="2" t="s">
        <v>649</v>
      </c>
      <c r="EX61" s="2" t="s">
        <v>813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162</v>
      </c>
      <c r="FI61" s="2" t="s">
        <v>301</v>
      </c>
      <c r="FJ61" s="2" t="s">
        <v>177</v>
      </c>
      <c r="FK61" s="2" t="s">
        <v>826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162</v>
      </c>
      <c r="FV61" s="2" t="s">
        <v>150</v>
      </c>
      <c r="FW61" s="2" t="s">
        <v>231</v>
      </c>
      <c r="FX61" s="2" t="s">
        <v>775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162</v>
      </c>
      <c r="GI61" s="2" t="s">
        <v>150</v>
      </c>
      <c r="GJ61" s="2" t="s">
        <v>181</v>
      </c>
      <c r="GK61" s="2" t="s">
        <v>827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162</v>
      </c>
      <c r="GV61" s="2" t="s">
        <v>150</v>
      </c>
      <c r="GW61" s="2" t="s">
        <v>275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301</v>
      </c>
      <c r="HJ61" s="2" t="s">
        <v>276</v>
      </c>
      <c r="HK61" s="2" t="s">
        <v>828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162</v>
      </c>
      <c r="HV61" s="2" t="s">
        <v>150</v>
      </c>
      <c r="HW61" s="2" t="s">
        <v>186</v>
      </c>
      <c r="HX61" s="2" t="s">
        <v>829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162</v>
      </c>
      <c r="II61" s="2" t="s">
        <v>150</v>
      </c>
      <c r="IJ61" s="2" t="s">
        <v>254</v>
      </c>
      <c r="IK61" s="2" t="s">
        <v>830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162</v>
      </c>
      <c r="IV61" s="2" t="s">
        <v>301</v>
      </c>
      <c r="IW61" s="2" t="s">
        <v>820</v>
      </c>
      <c r="IX61" s="2" t="s">
        <v>831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187</v>
      </c>
      <c r="JI61" s="2" t="s">
        <v>169</v>
      </c>
      <c r="JJ61" s="2" t="s">
        <v>656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153</v>
      </c>
      <c r="JV61" s="2" t="s">
        <v>153</v>
      </c>
      <c r="JW61" s="2" t="s">
        <v>153</v>
      </c>
      <c r="JX61" s="2" t="s">
        <v>153</v>
      </c>
      <c r="JY61" s="2" t="s">
        <v>153</v>
      </c>
      <c r="JZ61" s="2" t="s">
        <v>153</v>
      </c>
      <c r="KA61" s="2" t="s">
        <v>153</v>
      </c>
      <c r="KB61" s="4"/>
      <c r="KC61" s="8"/>
      <c r="KD61" s="4"/>
      <c r="KE61" s="8"/>
      <c r="KF61" s="7"/>
      <c r="KG61" s="7"/>
      <c r="KH61" s="2" t="s">
        <v>188</v>
      </c>
      <c r="KI61" s="2" t="s">
        <v>150</v>
      </c>
      <c r="KJ61" s="2" t="s">
        <v>153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153</v>
      </c>
      <c r="KV61" s="2" t="s">
        <v>153</v>
      </c>
      <c r="KW61" s="2" t="s">
        <v>153</v>
      </c>
      <c r="KX61" s="2" t="s">
        <v>153</v>
      </c>
      <c r="KY61" s="2" t="s">
        <v>153</v>
      </c>
      <c r="KZ61" s="2" t="s">
        <v>153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162</v>
      </c>
      <c r="LV61" s="2" t="s">
        <v>150</v>
      </c>
      <c r="LW61" s="2" t="s">
        <v>342</v>
      </c>
      <c r="LX61" s="2" t="s">
        <v>754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193</v>
      </c>
      <c r="MV61" s="2" t="s">
        <v>150</v>
      </c>
      <c r="MW61" s="2" t="s">
        <v>281</v>
      </c>
      <c r="MX61" s="2" t="s">
        <v>153</v>
      </c>
      <c r="MY61" s="2" t="s">
        <v>164</v>
      </c>
      <c r="MZ61" s="2" t="s">
        <v>164</v>
      </c>
      <c r="NA61" s="2" t="s">
        <v>153</v>
      </c>
      <c r="NB61" s="4"/>
      <c r="NC61" s="8"/>
      <c r="ND61" s="4"/>
      <c r="NE61" s="8"/>
      <c r="NF61" s="7"/>
      <c r="NG61" s="7"/>
      <c r="NH61" s="2" t="s">
        <v>187</v>
      </c>
      <c r="NI61" s="2" t="s">
        <v>150</v>
      </c>
      <c r="NJ61" s="2" t="s">
        <v>153</v>
      </c>
      <c r="NK61" s="2" t="s">
        <v>153</v>
      </c>
      <c r="NL61" s="2" t="s">
        <v>164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188</v>
      </c>
      <c r="NV61" s="2" t="s">
        <v>150</v>
      </c>
      <c r="NW61" s="2" t="s">
        <v>153</v>
      </c>
      <c r="NX61" s="2" t="s">
        <v>153</v>
      </c>
      <c r="NY61" s="2" t="s">
        <v>164</v>
      </c>
      <c r="NZ61" s="2" t="s">
        <v>164</v>
      </c>
      <c r="OA61" s="2" t="s">
        <v>153</v>
      </c>
      <c r="OB61" s="4"/>
      <c r="OC61" s="8"/>
      <c r="OD61" s="4"/>
      <c r="OE61" s="8"/>
      <c r="OF61" s="7"/>
      <c r="OG61" s="7"/>
      <c r="OH61" s="2" t="s">
        <v>153</v>
      </c>
      <c r="OI61" s="2" t="s">
        <v>153</v>
      </c>
      <c r="OJ61" s="2" t="s">
        <v>153</v>
      </c>
      <c r="OK61" s="2" t="s">
        <v>153</v>
      </c>
      <c r="OL61" s="2" t="s">
        <v>153</v>
      </c>
      <c r="OM61" s="2" t="s">
        <v>153</v>
      </c>
      <c r="ON61" s="2" t="s">
        <v>153</v>
      </c>
      <c r="OO61" s="4"/>
      <c r="OP61" s="8"/>
      <c r="OQ61" s="4"/>
      <c r="OR61" s="8"/>
      <c r="OS61" s="7"/>
      <c r="OT61" s="7"/>
      <c r="OU61" s="2" t="s">
        <v>196</v>
      </c>
      <c r="OV61" s="2" t="s">
        <v>169</v>
      </c>
      <c r="OW61" s="2" t="s">
        <v>494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8"/>
      <c r="PD61" s="4"/>
      <c r="PE61" s="8"/>
      <c r="PF61" s="7"/>
      <c r="PG61" s="7"/>
      <c r="PH61" s="2" t="s">
        <v>187</v>
      </c>
      <c r="PI61" s="2" t="s">
        <v>169</v>
      </c>
      <c r="PJ61" s="2" t="s">
        <v>153</v>
      </c>
      <c r="PK61" s="2" t="s">
        <v>153</v>
      </c>
      <c r="PL61" s="2" t="s">
        <v>164</v>
      </c>
      <c r="PM61" s="2" t="s">
        <v>164</v>
      </c>
      <c r="PN61" s="2" t="s">
        <v>153</v>
      </c>
      <c r="PO61" s="4"/>
      <c r="PP61" s="8"/>
      <c r="PQ61" s="4"/>
      <c r="PR61" s="8"/>
      <c r="PS61" s="7"/>
      <c r="PT61" s="7"/>
      <c r="PU61" s="2" t="s">
        <v>188</v>
      </c>
      <c r="PV61" s="2" t="s">
        <v>150</v>
      </c>
      <c r="PW61" s="2" t="s">
        <v>153</v>
      </c>
      <c r="PX61" s="2" t="s">
        <v>153</v>
      </c>
      <c r="PY61" s="2" t="s">
        <v>164</v>
      </c>
      <c r="PZ61" s="2" t="s">
        <v>164</v>
      </c>
      <c r="QA61" s="2" t="s">
        <v>153</v>
      </c>
      <c r="QB61" s="4">
        <v>474</v>
      </c>
      <c r="QC61" s="4"/>
      <c r="QD61" s="4"/>
      <c r="QE61" s="4">
        <v>139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</row>
    <row r="62">
      <c r="A62" s="2" t="s">
        <v>832</v>
      </c>
      <c r="B62" s="2" t="s">
        <v>142</v>
      </c>
      <c r="C62" s="2" t="s">
        <v>143</v>
      </c>
      <c r="D62" s="2" t="s">
        <v>560</v>
      </c>
      <c r="E62" s="2" t="s">
        <v>561</v>
      </c>
      <c r="F62" s="2" t="s">
        <v>833</v>
      </c>
      <c r="G62" s="2" t="s">
        <v>833</v>
      </c>
      <c r="H62" s="2" t="s">
        <v>833</v>
      </c>
      <c r="I62" s="2" t="s">
        <v>809</v>
      </c>
      <c r="J62" s="2" t="s">
        <v>388</v>
      </c>
      <c r="K62" s="2" t="s">
        <v>449</v>
      </c>
      <c r="L62" s="3">
        <v>59.21</v>
      </c>
      <c r="M62" s="3">
        <v>62.17</v>
      </c>
      <c r="N62" s="3">
        <v>124.99</v>
      </c>
      <c r="O62" s="2" t="s">
        <v>150</v>
      </c>
      <c r="P62" s="2" t="s">
        <v>466</v>
      </c>
      <c r="Q62" s="2" t="s">
        <v>152</v>
      </c>
      <c r="R62" s="2" t="s">
        <v>153</v>
      </c>
      <c r="S62" s="2" t="s">
        <v>834</v>
      </c>
      <c r="T62" s="2" t="s">
        <v>566</v>
      </c>
      <c r="U62" s="2" t="s">
        <v>392</v>
      </c>
      <c r="V62" s="2" t="s">
        <v>335</v>
      </c>
      <c r="W62" s="2" t="s">
        <v>157</v>
      </c>
      <c r="X62" s="2" t="s">
        <v>677</v>
      </c>
      <c r="Y62" s="2" t="s">
        <v>785</v>
      </c>
      <c r="Z62" s="4">
        <v>140</v>
      </c>
      <c r="AA62" s="4">
        <f>=ROUNDDOWN(11.6666666666667,0)</f>
      </c>
      <c r="AB62" s="5">
        <v>12</v>
      </c>
      <c r="AC62" s="2" t="s">
        <v>136</v>
      </c>
      <c r="AD62" s="4">
        <v>200</v>
      </c>
      <c r="AE62" s="4">
        <v>200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21</v>
      </c>
      <c r="AQ62" s="8">
        <v>1298.02</v>
      </c>
      <c r="AR62" s="4">
        <v>6</v>
      </c>
      <c r="AS62" s="8">
        <v>349.83</v>
      </c>
      <c r="AT62" s="7">
        <v>2.5</v>
      </c>
      <c r="AU62" s="7">
        <v>2.7104</v>
      </c>
      <c r="AV62" s="4">
        <v>25</v>
      </c>
      <c r="AW62" s="8">
        <v>1609.06</v>
      </c>
      <c r="AX62" s="4">
        <v>8</v>
      </c>
      <c r="AY62" s="8">
        <v>488.36</v>
      </c>
      <c r="AZ62" s="7">
        <v>2.125</v>
      </c>
      <c r="BA62" s="7">
        <v>2.2948</v>
      </c>
      <c r="BB62" s="7">
        <v>0.8067</v>
      </c>
      <c r="BC62" s="4">
        <v>25</v>
      </c>
      <c r="BD62" s="8">
        <v>1609.06</v>
      </c>
      <c r="BE62" s="4">
        <v>8</v>
      </c>
      <c r="BF62" s="8">
        <v>488.36</v>
      </c>
      <c r="BG62" s="7">
        <v>2.125</v>
      </c>
      <c r="BH62" s="7">
        <v>2.2948</v>
      </c>
      <c r="BI62" s="7">
        <v>1</v>
      </c>
      <c r="BJ62" s="4">
        <v>21</v>
      </c>
      <c r="BK62" s="8">
        <v>1298.02</v>
      </c>
      <c r="BL62" s="2" t="s">
        <v>835</v>
      </c>
      <c r="BM62" s="7">
        <v>1</v>
      </c>
      <c r="BN62" s="7">
        <v>1</v>
      </c>
      <c r="BO62" s="4">
        <v>8</v>
      </c>
      <c r="BP62" s="8">
        <v>531.68</v>
      </c>
      <c r="BQ62" s="4">
        <v>4</v>
      </c>
      <c r="BR62" s="8">
        <v>237.36</v>
      </c>
      <c r="BS62" s="7">
        <v>1</v>
      </c>
      <c r="BT62" s="7">
        <v>1.24</v>
      </c>
      <c r="BU62" s="2" t="s">
        <v>162</v>
      </c>
      <c r="BV62" s="2" t="s">
        <v>150</v>
      </c>
      <c r="BW62" s="2" t="s">
        <v>153</v>
      </c>
      <c r="BX62" s="2" t="s">
        <v>836</v>
      </c>
      <c r="BY62" s="2" t="s">
        <v>164</v>
      </c>
      <c r="BZ62" s="2" t="s">
        <v>164</v>
      </c>
      <c r="CA62" s="2" t="s">
        <v>153</v>
      </c>
      <c r="CB62" s="4">
        <v>1</v>
      </c>
      <c r="CC62" s="8">
        <v>65.43</v>
      </c>
      <c r="CD62" s="4"/>
      <c r="CE62" s="8"/>
      <c r="CF62" s="7"/>
      <c r="CG62" s="7"/>
      <c r="CH62" s="2" t="s">
        <v>162</v>
      </c>
      <c r="CI62" s="2" t="s">
        <v>150</v>
      </c>
      <c r="CJ62" s="2" t="s">
        <v>837</v>
      </c>
      <c r="CK62" s="2" t="s">
        <v>838</v>
      </c>
      <c r="CL62" s="2" t="s">
        <v>164</v>
      </c>
      <c r="CM62" s="2" t="s">
        <v>164</v>
      </c>
      <c r="CN62" s="2" t="s">
        <v>153</v>
      </c>
      <c r="CO62" s="4">
        <v>11</v>
      </c>
      <c r="CP62" s="8">
        <v>636.9</v>
      </c>
      <c r="CQ62" s="4">
        <v>1</v>
      </c>
      <c r="CR62" s="8">
        <v>56.11</v>
      </c>
      <c r="CS62" s="7">
        <v>10</v>
      </c>
      <c r="CT62" s="7">
        <v>10.3509</v>
      </c>
      <c r="CU62" s="2" t="s">
        <v>162</v>
      </c>
      <c r="CV62" s="2" t="s">
        <v>150</v>
      </c>
      <c r="CW62" s="2" t="s">
        <v>785</v>
      </c>
      <c r="CX62" s="2" t="s">
        <v>839</v>
      </c>
      <c r="CY62" s="2" t="s">
        <v>164</v>
      </c>
      <c r="CZ62" s="2" t="s">
        <v>164</v>
      </c>
      <c r="DA62" s="2" t="s">
        <v>153</v>
      </c>
      <c r="DB62" s="4"/>
      <c r="DC62" s="8"/>
      <c r="DD62" s="4"/>
      <c r="DE62" s="8"/>
      <c r="DF62" s="7"/>
      <c r="DG62" s="7"/>
      <c r="DH62" s="2" t="s">
        <v>162</v>
      </c>
      <c r="DI62" s="2" t="s">
        <v>301</v>
      </c>
      <c r="DJ62" s="2" t="s">
        <v>840</v>
      </c>
      <c r="DK62" s="2" t="s">
        <v>841</v>
      </c>
      <c r="DL62" s="2" t="s">
        <v>164</v>
      </c>
      <c r="DM62" s="2" t="s">
        <v>164</v>
      </c>
      <c r="DN62" s="2" t="s">
        <v>153</v>
      </c>
      <c r="DO62" s="4"/>
      <c r="DP62" s="8"/>
      <c r="DQ62" s="4"/>
      <c r="DR62" s="8"/>
      <c r="DS62" s="7"/>
      <c r="DT62" s="7"/>
      <c r="DU62" s="2" t="s">
        <v>162</v>
      </c>
      <c r="DV62" s="2" t="s">
        <v>150</v>
      </c>
      <c r="DW62" s="2" t="s">
        <v>785</v>
      </c>
      <c r="DX62" s="2" t="s">
        <v>272</v>
      </c>
      <c r="DY62" s="2" t="s">
        <v>164</v>
      </c>
      <c r="DZ62" s="2" t="s">
        <v>164</v>
      </c>
      <c r="EA62" s="2" t="s">
        <v>153</v>
      </c>
      <c r="EB62" s="4"/>
      <c r="EC62" s="8"/>
      <c r="ED62" s="4"/>
      <c r="EE62" s="8"/>
      <c r="EF62" s="7"/>
      <c r="EG62" s="7"/>
      <c r="EH62" s="2" t="s">
        <v>162</v>
      </c>
      <c r="EI62" s="2" t="s">
        <v>150</v>
      </c>
      <c r="EJ62" s="2" t="s">
        <v>659</v>
      </c>
      <c r="EK62" s="2" t="s">
        <v>842</v>
      </c>
      <c r="EL62" s="2" t="s">
        <v>164</v>
      </c>
      <c r="EM62" s="2" t="s">
        <v>164</v>
      </c>
      <c r="EN62" s="2" t="s">
        <v>153</v>
      </c>
      <c r="EO62" s="4">
        <v>1</v>
      </c>
      <c r="EP62" s="8">
        <v>64.01</v>
      </c>
      <c r="EQ62" s="4">
        <v>1</v>
      </c>
      <c r="ER62" s="8">
        <v>56.36</v>
      </c>
      <c r="ES62" s="7"/>
      <c r="ET62" s="7">
        <v>0.1357</v>
      </c>
      <c r="EU62" s="2" t="s">
        <v>162</v>
      </c>
      <c r="EV62" s="2" t="s">
        <v>150</v>
      </c>
      <c r="EW62" s="2" t="s">
        <v>706</v>
      </c>
      <c r="EX62" s="2" t="s">
        <v>726</v>
      </c>
      <c r="EY62" s="2" t="s">
        <v>164</v>
      </c>
      <c r="EZ62" s="2" t="s">
        <v>164</v>
      </c>
      <c r="FA62" s="2" t="s">
        <v>153</v>
      </c>
      <c r="FB62" s="4"/>
      <c r="FC62" s="8"/>
      <c r="FD62" s="4"/>
      <c r="FE62" s="8"/>
      <c r="FF62" s="7"/>
      <c r="FG62" s="7"/>
      <c r="FH62" s="2" t="s">
        <v>162</v>
      </c>
      <c r="FI62" s="2" t="s">
        <v>150</v>
      </c>
      <c r="FJ62" s="2" t="s">
        <v>843</v>
      </c>
      <c r="FK62" s="2" t="s">
        <v>844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162</v>
      </c>
      <c r="FV62" s="2" t="s">
        <v>150</v>
      </c>
      <c r="FW62" s="2" t="s">
        <v>475</v>
      </c>
      <c r="FX62" s="2" t="s">
        <v>845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846</v>
      </c>
      <c r="GK62" s="2" t="s">
        <v>847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162</v>
      </c>
      <c r="GV62" s="2" t="s">
        <v>150</v>
      </c>
      <c r="GW62" s="2" t="s">
        <v>182</v>
      </c>
      <c r="GX62" s="2" t="s">
        <v>848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187</v>
      </c>
      <c r="HI62" s="2" t="s">
        <v>150</v>
      </c>
      <c r="HJ62" s="2" t="s">
        <v>153</v>
      </c>
      <c r="HK62" s="2" t="s">
        <v>153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186</v>
      </c>
      <c r="HX62" s="2" t="s">
        <v>849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187</v>
      </c>
      <c r="II62" s="2" t="s">
        <v>150</v>
      </c>
      <c r="IJ62" s="2" t="s">
        <v>153</v>
      </c>
      <c r="IK62" s="2" t="s">
        <v>153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188</v>
      </c>
      <c r="IV62" s="2" t="s">
        <v>150</v>
      </c>
      <c r="IW62" s="2" t="s">
        <v>153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187</v>
      </c>
      <c r="JI62" s="2" t="s">
        <v>150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153</v>
      </c>
      <c r="JV62" s="2" t="s">
        <v>153</v>
      </c>
      <c r="JW62" s="2" t="s">
        <v>153</v>
      </c>
      <c r="JX62" s="2" t="s">
        <v>153</v>
      </c>
      <c r="JY62" s="2" t="s">
        <v>153</v>
      </c>
      <c r="JZ62" s="2" t="s">
        <v>153</v>
      </c>
      <c r="KA62" s="2" t="s">
        <v>153</v>
      </c>
      <c r="KB62" s="4"/>
      <c r="KC62" s="8"/>
      <c r="KD62" s="4"/>
      <c r="KE62" s="8"/>
      <c r="KF62" s="7"/>
      <c r="KG62" s="7"/>
      <c r="KH62" s="2" t="s">
        <v>188</v>
      </c>
      <c r="KI62" s="2" t="s">
        <v>150</v>
      </c>
      <c r="KJ62" s="2" t="s">
        <v>153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153</v>
      </c>
      <c r="KV62" s="2" t="s">
        <v>153</v>
      </c>
      <c r="KW62" s="2" t="s">
        <v>153</v>
      </c>
      <c r="KX62" s="2" t="s">
        <v>153</v>
      </c>
      <c r="KY62" s="2" t="s">
        <v>153</v>
      </c>
      <c r="KZ62" s="2" t="s">
        <v>153</v>
      </c>
      <c r="LA62" s="2" t="s">
        <v>153</v>
      </c>
      <c r="LB62" s="4"/>
      <c r="LC62" s="8"/>
      <c r="LD62" s="4"/>
      <c r="LE62" s="8"/>
      <c r="LF62" s="7"/>
      <c r="LG62" s="7"/>
      <c r="LH62" s="2" t="s">
        <v>195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162</v>
      </c>
      <c r="LV62" s="2" t="s">
        <v>150</v>
      </c>
      <c r="LW62" s="2" t="s">
        <v>785</v>
      </c>
      <c r="LX62" s="2" t="s">
        <v>850</v>
      </c>
      <c r="LY62" s="2" t="s">
        <v>164</v>
      </c>
      <c r="LZ62" s="2" t="s">
        <v>164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193</v>
      </c>
      <c r="MV62" s="2" t="s">
        <v>150</v>
      </c>
      <c r="MW62" s="2" t="s">
        <v>281</v>
      </c>
      <c r="MX62" s="2" t="s">
        <v>153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187</v>
      </c>
      <c r="NI62" s="2" t="s">
        <v>150</v>
      </c>
      <c r="NJ62" s="2" t="s">
        <v>153</v>
      </c>
      <c r="NK62" s="2" t="s">
        <v>153</v>
      </c>
      <c r="NL62" s="2" t="s">
        <v>164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195</v>
      </c>
      <c r="NV62" s="2" t="s">
        <v>150</v>
      </c>
      <c r="NW62" s="2" t="s">
        <v>153</v>
      </c>
      <c r="NX62" s="2" t="s">
        <v>153</v>
      </c>
      <c r="NY62" s="2" t="s">
        <v>164</v>
      </c>
      <c r="NZ62" s="2" t="s">
        <v>164</v>
      </c>
      <c r="OA62" s="2" t="s">
        <v>153</v>
      </c>
      <c r="OB62" s="4"/>
      <c r="OC62" s="8"/>
      <c r="OD62" s="4"/>
      <c r="OE62" s="8"/>
      <c r="OF62" s="7"/>
      <c r="OG62" s="7"/>
      <c r="OH62" s="2" t="s">
        <v>153</v>
      </c>
      <c r="OI62" s="2" t="s">
        <v>153</v>
      </c>
      <c r="OJ62" s="2" t="s">
        <v>153</v>
      </c>
      <c r="OK62" s="2" t="s">
        <v>153</v>
      </c>
      <c r="OL62" s="2" t="s">
        <v>153</v>
      </c>
      <c r="OM62" s="2" t="s">
        <v>153</v>
      </c>
      <c r="ON62" s="2" t="s">
        <v>153</v>
      </c>
      <c r="OO62" s="4"/>
      <c r="OP62" s="8"/>
      <c r="OQ62" s="4"/>
      <c r="OR62" s="8"/>
      <c r="OS62" s="7"/>
      <c r="OT62" s="7"/>
      <c r="OU62" s="2" t="s">
        <v>188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/>
      <c r="PC62" s="8"/>
      <c r="PD62" s="4"/>
      <c r="PE62" s="8"/>
      <c r="PF62" s="7"/>
      <c r="PG62" s="7"/>
      <c r="PH62" s="2" t="s">
        <v>187</v>
      </c>
      <c r="PI62" s="2" t="s">
        <v>169</v>
      </c>
      <c r="PJ62" s="2" t="s">
        <v>153</v>
      </c>
      <c r="PK62" s="2" t="s">
        <v>153</v>
      </c>
      <c r="PL62" s="2" t="s">
        <v>164</v>
      </c>
      <c r="PM62" s="2" t="s">
        <v>164</v>
      </c>
      <c r="PN62" s="2" t="s">
        <v>153</v>
      </c>
      <c r="PO62" s="4"/>
      <c r="PP62" s="8"/>
      <c r="PQ62" s="4"/>
      <c r="PR62" s="8"/>
      <c r="PS62" s="7"/>
      <c r="PT62" s="7"/>
      <c r="PU62" s="2" t="s">
        <v>188</v>
      </c>
      <c r="PV62" s="2" t="s">
        <v>150</v>
      </c>
      <c r="PW62" s="2" t="s">
        <v>153</v>
      </c>
      <c r="PX62" s="2" t="s">
        <v>153</v>
      </c>
      <c r="PY62" s="2" t="s">
        <v>164</v>
      </c>
      <c r="PZ62" s="2" t="s">
        <v>164</v>
      </c>
      <c r="QA62" s="2" t="s">
        <v>153</v>
      </c>
      <c r="QB62" s="4">
        <v>140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200</v>
      </c>
      <c r="QV62" s="4"/>
      <c r="QW62" s="4"/>
      <c r="QX62" s="4"/>
      <c r="QY62" s="4"/>
    </row>
    <row r="63">
      <c r="A63" s="2" t="s">
        <v>851</v>
      </c>
      <c r="B63" s="2" t="s">
        <v>142</v>
      </c>
      <c r="C63" s="2" t="s">
        <v>143</v>
      </c>
      <c r="D63" s="2" t="s">
        <v>560</v>
      </c>
      <c r="E63" s="2" t="s">
        <v>561</v>
      </c>
      <c r="F63" s="2" t="s">
        <v>833</v>
      </c>
      <c r="G63" s="2" t="s">
        <v>833</v>
      </c>
      <c r="H63" s="2" t="s">
        <v>833</v>
      </c>
      <c r="I63" s="2" t="s">
        <v>809</v>
      </c>
      <c r="J63" s="2" t="s">
        <v>312</v>
      </c>
      <c r="K63" s="2" t="s">
        <v>449</v>
      </c>
      <c r="L63" s="3">
        <v>71.15</v>
      </c>
      <c r="M63" s="3">
        <v>74.71</v>
      </c>
      <c r="N63" s="3">
        <v>149.99</v>
      </c>
      <c r="O63" s="2" t="s">
        <v>150</v>
      </c>
      <c r="P63" s="2" t="s">
        <v>466</v>
      </c>
      <c r="Q63" s="2" t="s">
        <v>152</v>
      </c>
      <c r="R63" s="2" t="s">
        <v>153</v>
      </c>
      <c r="S63" s="2" t="s">
        <v>834</v>
      </c>
      <c r="T63" s="2" t="s">
        <v>566</v>
      </c>
      <c r="U63" s="2" t="s">
        <v>392</v>
      </c>
      <c r="V63" s="2" t="s">
        <v>335</v>
      </c>
      <c r="W63" s="2" t="s">
        <v>157</v>
      </c>
      <c r="X63" s="2" t="s">
        <v>677</v>
      </c>
      <c r="Y63" s="2" t="s">
        <v>785</v>
      </c>
      <c r="Z63" s="4">
        <v>60</v>
      </c>
      <c r="AA63" s="4">
        <f>=ROUNDDOWN(7.5,0)</f>
      </c>
      <c r="AB63" s="5">
        <v>8</v>
      </c>
      <c r="AC63" s="2" t="s">
        <v>136</v>
      </c>
      <c r="AD63" s="4">
        <v>100</v>
      </c>
      <c r="AE63" s="4">
        <v>100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4</v>
      </c>
      <c r="AQ63" s="8">
        <v>311.04</v>
      </c>
      <c r="AR63" s="4">
        <v>2</v>
      </c>
      <c r="AS63" s="8">
        <v>138.53</v>
      </c>
      <c r="AT63" s="7">
        <v>1</v>
      </c>
      <c r="AU63" s="7">
        <v>1.2453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0.1933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4</v>
      </c>
      <c r="BK63" s="8">
        <v>311.04</v>
      </c>
      <c r="BL63" s="2" t="s">
        <v>852</v>
      </c>
      <c r="BM63" s="7">
        <v>1</v>
      </c>
      <c r="BN63" s="7">
        <v>1</v>
      </c>
      <c r="BO63" s="4">
        <v>1</v>
      </c>
      <c r="BP63" s="8">
        <v>79.76</v>
      </c>
      <c r="BQ63" s="4">
        <v>1</v>
      </c>
      <c r="BR63" s="8">
        <v>71.21</v>
      </c>
      <c r="BS63" s="7"/>
      <c r="BT63" s="7">
        <v>0.1201</v>
      </c>
      <c r="BU63" s="2" t="s">
        <v>162</v>
      </c>
      <c r="BV63" s="2" t="s">
        <v>150</v>
      </c>
      <c r="BW63" s="2" t="s">
        <v>153</v>
      </c>
      <c r="BX63" s="2" t="s">
        <v>836</v>
      </c>
      <c r="BY63" s="2" t="s">
        <v>164</v>
      </c>
      <c r="BZ63" s="2" t="s">
        <v>164</v>
      </c>
      <c r="CA63" s="2" t="s">
        <v>153</v>
      </c>
      <c r="CB63" s="4">
        <v>1</v>
      </c>
      <c r="CC63" s="8">
        <v>78.22</v>
      </c>
      <c r="CD63" s="4"/>
      <c r="CE63" s="8"/>
      <c r="CF63" s="7"/>
      <c r="CG63" s="7"/>
      <c r="CH63" s="2" t="s">
        <v>162</v>
      </c>
      <c r="CI63" s="2" t="s">
        <v>150</v>
      </c>
      <c r="CJ63" s="2" t="s">
        <v>837</v>
      </c>
      <c r="CK63" s="2" t="s">
        <v>853</v>
      </c>
      <c r="CL63" s="2" t="s">
        <v>164</v>
      </c>
      <c r="CM63" s="2" t="s">
        <v>164</v>
      </c>
      <c r="CN63" s="2" t="s">
        <v>153</v>
      </c>
      <c r="CO63" s="4"/>
      <c r="CP63" s="8"/>
      <c r="CQ63" s="4">
        <v>1</v>
      </c>
      <c r="CR63" s="8">
        <v>67.32</v>
      </c>
      <c r="CS63" s="7">
        <v>-1</v>
      </c>
      <c r="CT63" s="7">
        <v>-1</v>
      </c>
      <c r="CU63" s="2" t="s">
        <v>162</v>
      </c>
      <c r="CV63" s="2" t="s">
        <v>150</v>
      </c>
      <c r="CW63" s="2" t="s">
        <v>785</v>
      </c>
      <c r="CX63" s="2" t="s">
        <v>839</v>
      </c>
      <c r="CY63" s="2" t="s">
        <v>164</v>
      </c>
      <c r="CZ63" s="2" t="s">
        <v>164</v>
      </c>
      <c r="DA63" s="2" t="s">
        <v>153</v>
      </c>
      <c r="DB63" s="4"/>
      <c r="DC63" s="8"/>
      <c r="DD63" s="4"/>
      <c r="DE63" s="8"/>
      <c r="DF63" s="7"/>
      <c r="DG63" s="7"/>
      <c r="DH63" s="2" t="s">
        <v>162</v>
      </c>
      <c r="DI63" s="2" t="s">
        <v>301</v>
      </c>
      <c r="DJ63" s="2" t="s">
        <v>840</v>
      </c>
      <c r="DK63" s="2" t="s">
        <v>854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785</v>
      </c>
      <c r="DX63" s="2" t="s">
        <v>290</v>
      </c>
      <c r="DY63" s="2" t="s">
        <v>164</v>
      </c>
      <c r="DZ63" s="2" t="s">
        <v>164</v>
      </c>
      <c r="EA63" s="2" t="s">
        <v>153</v>
      </c>
      <c r="EB63" s="4"/>
      <c r="EC63" s="8"/>
      <c r="ED63" s="4"/>
      <c r="EE63" s="8"/>
      <c r="EF63" s="7"/>
      <c r="EG63" s="7"/>
      <c r="EH63" s="2" t="s">
        <v>162</v>
      </c>
      <c r="EI63" s="2" t="s">
        <v>150</v>
      </c>
      <c r="EJ63" s="2" t="s">
        <v>659</v>
      </c>
      <c r="EK63" s="2" t="s">
        <v>855</v>
      </c>
      <c r="EL63" s="2" t="s">
        <v>164</v>
      </c>
      <c r="EM63" s="2" t="s">
        <v>164</v>
      </c>
      <c r="EN63" s="2" t="s">
        <v>153</v>
      </c>
      <c r="EO63" s="4">
        <v>2</v>
      </c>
      <c r="EP63" s="8">
        <v>153.06</v>
      </c>
      <c r="EQ63" s="4"/>
      <c r="ER63" s="8"/>
      <c r="ES63" s="7"/>
      <c r="ET63" s="7"/>
      <c r="EU63" s="2" t="s">
        <v>162</v>
      </c>
      <c r="EV63" s="2" t="s">
        <v>150</v>
      </c>
      <c r="EW63" s="2" t="s">
        <v>706</v>
      </c>
      <c r="EX63" s="2" t="s">
        <v>726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162</v>
      </c>
      <c r="FI63" s="2" t="s">
        <v>301</v>
      </c>
      <c r="FJ63" s="2" t="s">
        <v>843</v>
      </c>
      <c r="FK63" s="2" t="s">
        <v>814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162</v>
      </c>
      <c r="FV63" s="2" t="s">
        <v>150</v>
      </c>
      <c r="FW63" s="2" t="s">
        <v>475</v>
      </c>
      <c r="FX63" s="2" t="s">
        <v>323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846</v>
      </c>
      <c r="GK63" s="2" t="s">
        <v>856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162</v>
      </c>
      <c r="GV63" s="2" t="s">
        <v>150</v>
      </c>
      <c r="GW63" s="2" t="s">
        <v>182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187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186</v>
      </c>
      <c r="HX63" s="2" t="s">
        <v>279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187</v>
      </c>
      <c r="II63" s="2" t="s">
        <v>150</v>
      </c>
      <c r="IJ63" s="2" t="s">
        <v>153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188</v>
      </c>
      <c r="IV63" s="2" t="s">
        <v>150</v>
      </c>
      <c r="IW63" s="2" t="s">
        <v>153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187</v>
      </c>
      <c r="JI63" s="2" t="s">
        <v>150</v>
      </c>
      <c r="JJ63" s="2" t="s">
        <v>153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153</v>
      </c>
      <c r="JV63" s="2" t="s">
        <v>153</v>
      </c>
      <c r="JW63" s="2" t="s">
        <v>153</v>
      </c>
      <c r="JX63" s="2" t="s">
        <v>153</v>
      </c>
      <c r="JY63" s="2" t="s">
        <v>153</v>
      </c>
      <c r="JZ63" s="2" t="s">
        <v>153</v>
      </c>
      <c r="KA63" s="2" t="s">
        <v>153</v>
      </c>
      <c r="KB63" s="4"/>
      <c r="KC63" s="8"/>
      <c r="KD63" s="4"/>
      <c r="KE63" s="8"/>
      <c r="KF63" s="7"/>
      <c r="KG63" s="7"/>
      <c r="KH63" s="2" t="s">
        <v>188</v>
      </c>
      <c r="KI63" s="2" t="s">
        <v>150</v>
      </c>
      <c r="KJ63" s="2" t="s">
        <v>153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153</v>
      </c>
      <c r="KV63" s="2" t="s">
        <v>153</v>
      </c>
      <c r="KW63" s="2" t="s">
        <v>153</v>
      </c>
      <c r="KX63" s="2" t="s">
        <v>153</v>
      </c>
      <c r="KY63" s="2" t="s">
        <v>153</v>
      </c>
      <c r="KZ63" s="2" t="s">
        <v>153</v>
      </c>
      <c r="LA63" s="2" t="s">
        <v>153</v>
      </c>
      <c r="LB63" s="4"/>
      <c r="LC63" s="8"/>
      <c r="LD63" s="4"/>
      <c r="LE63" s="8"/>
      <c r="LF63" s="7"/>
      <c r="LG63" s="7"/>
      <c r="LH63" s="2" t="s">
        <v>195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162</v>
      </c>
      <c r="LV63" s="2" t="s">
        <v>150</v>
      </c>
      <c r="LW63" s="2" t="s">
        <v>785</v>
      </c>
      <c r="LX63" s="2" t="s">
        <v>857</v>
      </c>
      <c r="LY63" s="2" t="s">
        <v>164</v>
      </c>
      <c r="LZ63" s="2" t="s">
        <v>164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193</v>
      </c>
      <c r="MV63" s="2" t="s">
        <v>150</v>
      </c>
      <c r="MW63" s="2" t="s">
        <v>281</v>
      </c>
      <c r="MX63" s="2" t="s">
        <v>153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187</v>
      </c>
      <c r="NI63" s="2" t="s">
        <v>150</v>
      </c>
      <c r="NJ63" s="2" t="s">
        <v>153</v>
      </c>
      <c r="NK63" s="2" t="s">
        <v>153</v>
      </c>
      <c r="NL63" s="2" t="s">
        <v>164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195</v>
      </c>
      <c r="NV63" s="2" t="s">
        <v>150</v>
      </c>
      <c r="NW63" s="2" t="s">
        <v>153</v>
      </c>
      <c r="NX63" s="2" t="s">
        <v>153</v>
      </c>
      <c r="NY63" s="2" t="s">
        <v>164</v>
      </c>
      <c r="NZ63" s="2" t="s">
        <v>164</v>
      </c>
      <c r="OA63" s="2" t="s">
        <v>153</v>
      </c>
      <c r="OB63" s="4"/>
      <c r="OC63" s="8"/>
      <c r="OD63" s="4"/>
      <c r="OE63" s="8"/>
      <c r="OF63" s="7"/>
      <c r="OG63" s="7"/>
      <c r="OH63" s="2" t="s">
        <v>153</v>
      </c>
      <c r="OI63" s="2" t="s">
        <v>153</v>
      </c>
      <c r="OJ63" s="2" t="s">
        <v>153</v>
      </c>
      <c r="OK63" s="2" t="s">
        <v>153</v>
      </c>
      <c r="OL63" s="2" t="s">
        <v>153</v>
      </c>
      <c r="OM63" s="2" t="s">
        <v>153</v>
      </c>
      <c r="ON63" s="2" t="s">
        <v>153</v>
      </c>
      <c r="OO63" s="4"/>
      <c r="OP63" s="8"/>
      <c r="OQ63" s="4"/>
      <c r="OR63" s="8"/>
      <c r="OS63" s="7"/>
      <c r="OT63" s="7"/>
      <c r="OU63" s="2" t="s">
        <v>188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/>
      <c r="PC63" s="8"/>
      <c r="PD63" s="4"/>
      <c r="PE63" s="8"/>
      <c r="PF63" s="7"/>
      <c r="PG63" s="7"/>
      <c r="PH63" s="2" t="s">
        <v>187</v>
      </c>
      <c r="PI63" s="2" t="s">
        <v>169</v>
      </c>
      <c r="PJ63" s="2" t="s">
        <v>153</v>
      </c>
      <c r="PK63" s="2" t="s">
        <v>153</v>
      </c>
      <c r="PL63" s="2" t="s">
        <v>164</v>
      </c>
      <c r="PM63" s="2" t="s">
        <v>164</v>
      </c>
      <c r="PN63" s="2" t="s">
        <v>153</v>
      </c>
      <c r="PO63" s="4"/>
      <c r="PP63" s="8"/>
      <c r="PQ63" s="4"/>
      <c r="PR63" s="8"/>
      <c r="PS63" s="7"/>
      <c r="PT63" s="7"/>
      <c r="PU63" s="2" t="s">
        <v>188</v>
      </c>
      <c r="PV63" s="2" t="s">
        <v>150</v>
      </c>
      <c r="PW63" s="2" t="s">
        <v>153</v>
      </c>
      <c r="PX63" s="2" t="s">
        <v>153</v>
      </c>
      <c r="PY63" s="2" t="s">
        <v>164</v>
      </c>
      <c r="PZ63" s="2" t="s">
        <v>164</v>
      </c>
      <c r="QA63" s="2" t="s">
        <v>153</v>
      </c>
      <c r="QB63" s="4">
        <v>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>
        <v>100</v>
      </c>
      <c r="QV63" s="4"/>
      <c r="QW63" s="4"/>
      <c r="QX63" s="4"/>
      <c r="QY63" s="4"/>
    </row>
    <row r="64">
      <c r="A64" s="2" t="s">
        <v>858</v>
      </c>
      <c r="B64" s="2" t="s">
        <v>142</v>
      </c>
      <c r="C64" s="2" t="s">
        <v>143</v>
      </c>
      <c r="D64" s="2" t="s">
        <v>560</v>
      </c>
      <c r="E64" s="2" t="s">
        <v>561</v>
      </c>
      <c r="F64" s="2" t="s">
        <v>859</v>
      </c>
      <c r="G64" s="2" t="s">
        <v>859</v>
      </c>
      <c r="H64" s="2" t="s">
        <v>859</v>
      </c>
      <c r="I64" s="2" t="s">
        <v>860</v>
      </c>
      <c r="J64" s="2" t="s">
        <v>388</v>
      </c>
      <c r="K64" s="2" t="s">
        <v>389</v>
      </c>
      <c r="L64" s="3">
        <v>55.97</v>
      </c>
      <c r="M64" s="3">
        <v>58.77</v>
      </c>
      <c r="N64" s="3">
        <v>124.99</v>
      </c>
      <c r="O64" s="2" t="s">
        <v>150</v>
      </c>
      <c r="P64" s="2" t="s">
        <v>466</v>
      </c>
      <c r="Q64" s="2" t="s">
        <v>152</v>
      </c>
      <c r="R64" s="2" t="s">
        <v>153</v>
      </c>
      <c r="S64" s="2" t="s">
        <v>861</v>
      </c>
      <c r="T64" s="2" t="s">
        <v>640</v>
      </c>
      <c r="U64" s="2" t="s">
        <v>392</v>
      </c>
      <c r="V64" s="2" t="s">
        <v>156</v>
      </c>
      <c r="W64" s="2" t="s">
        <v>157</v>
      </c>
      <c r="X64" s="2" t="s">
        <v>567</v>
      </c>
      <c r="Y64" s="2" t="s">
        <v>862</v>
      </c>
      <c r="Z64" s="4">
        <v>420</v>
      </c>
      <c r="AA64" s="4">
        <f>=ROUNDDOWN(46.6666666666667,0)</f>
      </c>
      <c r="AB64" s="5">
        <v>9</v>
      </c>
      <c r="AC64" s="2" t="s">
        <v>153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2</v>
      </c>
      <c r="AQ64" s="8">
        <v>124.55</v>
      </c>
      <c r="AR64" s="4">
        <v>8</v>
      </c>
      <c r="AS64" s="8">
        <v>441.44</v>
      </c>
      <c r="AT64" s="7">
        <v>-0.75</v>
      </c>
      <c r="AU64" s="7">
        <v>-0.7179</v>
      </c>
      <c r="AV64" s="4">
        <v>15</v>
      </c>
      <c r="AW64" s="8">
        <v>1052.99</v>
      </c>
      <c r="AX64" s="4">
        <v>19</v>
      </c>
      <c r="AY64" s="8">
        <v>1136.04</v>
      </c>
      <c r="AZ64" s="7">
        <v>-0.2105</v>
      </c>
      <c r="BA64" s="7">
        <v>-0.0731</v>
      </c>
      <c r="BB64" s="7">
        <v>0.1183</v>
      </c>
      <c r="BC64" s="4">
        <v>15</v>
      </c>
      <c r="BD64" s="8">
        <v>1052.99</v>
      </c>
      <c r="BE64" s="4">
        <v>19</v>
      </c>
      <c r="BF64" s="8">
        <v>1136.04</v>
      </c>
      <c r="BG64" s="7">
        <v>-0.2105</v>
      </c>
      <c r="BH64" s="7">
        <v>-0.0731</v>
      </c>
      <c r="BI64" s="7">
        <v>1</v>
      </c>
      <c r="BJ64" s="4">
        <v>2</v>
      </c>
      <c r="BK64" s="8">
        <v>124.55</v>
      </c>
      <c r="BL64" s="2" t="s">
        <v>863</v>
      </c>
      <c r="BM64" s="7">
        <v>1</v>
      </c>
      <c r="BN64" s="7">
        <v>1</v>
      </c>
      <c r="BO64" s="4"/>
      <c r="BP64" s="8"/>
      <c r="BQ64" s="4">
        <v>4</v>
      </c>
      <c r="BR64" s="8">
        <v>230.64</v>
      </c>
      <c r="BS64" s="7">
        <v>-1</v>
      </c>
      <c r="BT64" s="7">
        <v>-1</v>
      </c>
      <c r="BU64" s="2" t="s">
        <v>162</v>
      </c>
      <c r="BV64" s="2" t="s">
        <v>150</v>
      </c>
      <c r="BW64" s="2" t="s">
        <v>153</v>
      </c>
      <c r="BX64" s="2" t="s">
        <v>864</v>
      </c>
      <c r="BY64" s="2" t="s">
        <v>164</v>
      </c>
      <c r="BZ64" s="2" t="s">
        <v>164</v>
      </c>
      <c r="CA64" s="2" t="s">
        <v>153</v>
      </c>
      <c r="CB64" s="4"/>
      <c r="CC64" s="8"/>
      <c r="CD64" s="4">
        <v>1</v>
      </c>
      <c r="CE64" s="8">
        <v>54.9</v>
      </c>
      <c r="CF64" s="7">
        <v>-1</v>
      </c>
      <c r="CG64" s="7">
        <v>-1</v>
      </c>
      <c r="CH64" s="2" t="s">
        <v>162</v>
      </c>
      <c r="CI64" s="2" t="s">
        <v>150</v>
      </c>
      <c r="CJ64" s="2" t="s">
        <v>837</v>
      </c>
      <c r="CK64" s="2" t="s">
        <v>865</v>
      </c>
      <c r="CL64" s="2" t="s">
        <v>164</v>
      </c>
      <c r="CM64" s="2" t="s">
        <v>164</v>
      </c>
      <c r="CN64" s="2" t="s">
        <v>153</v>
      </c>
      <c r="CO64" s="4"/>
      <c r="CP64" s="8"/>
      <c r="CQ64" s="4">
        <v>3</v>
      </c>
      <c r="CR64" s="8">
        <v>155.9</v>
      </c>
      <c r="CS64" s="7">
        <v>-1</v>
      </c>
      <c r="CT64" s="7">
        <v>-1</v>
      </c>
      <c r="CU64" s="2" t="s">
        <v>162</v>
      </c>
      <c r="CV64" s="2" t="s">
        <v>150</v>
      </c>
      <c r="CW64" s="2" t="s">
        <v>866</v>
      </c>
      <c r="CX64" s="2" t="s">
        <v>867</v>
      </c>
      <c r="CY64" s="2" t="s">
        <v>164</v>
      </c>
      <c r="CZ64" s="2" t="s">
        <v>164</v>
      </c>
      <c r="DA64" s="2" t="s">
        <v>153</v>
      </c>
      <c r="DB64" s="4"/>
      <c r="DC64" s="8"/>
      <c r="DD64" s="4"/>
      <c r="DE64" s="8"/>
      <c r="DF64" s="7"/>
      <c r="DG64" s="7"/>
      <c r="DH64" s="2" t="s">
        <v>162</v>
      </c>
      <c r="DI64" s="2" t="s">
        <v>150</v>
      </c>
      <c r="DJ64" s="2" t="s">
        <v>840</v>
      </c>
      <c r="DK64" s="2" t="s">
        <v>868</v>
      </c>
      <c r="DL64" s="2" t="s">
        <v>164</v>
      </c>
      <c r="DM64" s="2" t="s">
        <v>164</v>
      </c>
      <c r="DN64" s="2" t="s">
        <v>153</v>
      </c>
      <c r="DO64" s="4">
        <v>1</v>
      </c>
      <c r="DP64" s="8">
        <v>64.12</v>
      </c>
      <c r="DQ64" s="4"/>
      <c r="DR64" s="8"/>
      <c r="DS64" s="7"/>
      <c r="DT64" s="7"/>
      <c r="DU64" s="2" t="s">
        <v>162</v>
      </c>
      <c r="DV64" s="2" t="s">
        <v>150</v>
      </c>
      <c r="DW64" s="2" t="s">
        <v>862</v>
      </c>
      <c r="DX64" s="2" t="s">
        <v>866</v>
      </c>
      <c r="DY64" s="2" t="s">
        <v>164</v>
      </c>
      <c r="DZ64" s="2" t="s">
        <v>164</v>
      </c>
      <c r="EA64" s="2" t="s">
        <v>153</v>
      </c>
      <c r="EB64" s="4"/>
      <c r="EC64" s="8"/>
      <c r="ED64" s="4"/>
      <c r="EE64" s="8"/>
      <c r="EF64" s="7"/>
      <c r="EG64" s="7"/>
      <c r="EH64" s="2" t="s">
        <v>162</v>
      </c>
      <c r="EI64" s="2" t="s">
        <v>150</v>
      </c>
      <c r="EJ64" s="2" t="s">
        <v>290</v>
      </c>
      <c r="EK64" s="2" t="s">
        <v>695</v>
      </c>
      <c r="EL64" s="2" t="s">
        <v>164</v>
      </c>
      <c r="EM64" s="2" t="s">
        <v>164</v>
      </c>
      <c r="EN64" s="2" t="s">
        <v>153</v>
      </c>
      <c r="EO64" s="4">
        <v>1</v>
      </c>
      <c r="EP64" s="8">
        <v>60.43</v>
      </c>
      <c r="EQ64" s="4"/>
      <c r="ER64" s="8"/>
      <c r="ES64" s="7"/>
      <c r="ET64" s="7"/>
      <c r="EU64" s="2" t="s">
        <v>162</v>
      </c>
      <c r="EV64" s="2" t="s">
        <v>150</v>
      </c>
      <c r="EW64" s="2" t="s">
        <v>706</v>
      </c>
      <c r="EX64" s="2" t="s">
        <v>869</v>
      </c>
      <c r="EY64" s="2" t="s">
        <v>164</v>
      </c>
      <c r="EZ64" s="2" t="s">
        <v>164</v>
      </c>
      <c r="FA64" s="2" t="s">
        <v>153</v>
      </c>
      <c r="FB64" s="4"/>
      <c r="FC64" s="8"/>
      <c r="FD64" s="4"/>
      <c r="FE64" s="8"/>
      <c r="FF64" s="7"/>
      <c r="FG64" s="7"/>
      <c r="FH64" s="2" t="s">
        <v>162</v>
      </c>
      <c r="FI64" s="2" t="s">
        <v>301</v>
      </c>
      <c r="FJ64" s="2" t="s">
        <v>843</v>
      </c>
      <c r="FK64" s="2" t="s">
        <v>853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162</v>
      </c>
      <c r="FV64" s="2" t="s">
        <v>150</v>
      </c>
      <c r="FW64" s="2" t="s">
        <v>475</v>
      </c>
      <c r="FX64" s="2" t="s">
        <v>870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169</v>
      </c>
      <c r="GJ64" s="2" t="s">
        <v>846</v>
      </c>
      <c r="GK64" s="2" t="s">
        <v>871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162</v>
      </c>
      <c r="GV64" s="2" t="s">
        <v>150</v>
      </c>
      <c r="GW64" s="2" t="s">
        <v>182</v>
      </c>
      <c r="GX64" s="2" t="s">
        <v>872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187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186</v>
      </c>
      <c r="HX64" s="2" t="s">
        <v>471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187</v>
      </c>
      <c r="II64" s="2" t="s">
        <v>150</v>
      </c>
      <c r="IJ64" s="2" t="s">
        <v>153</v>
      </c>
      <c r="IK64" s="2" t="s">
        <v>153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188</v>
      </c>
      <c r="IV64" s="2" t="s">
        <v>150</v>
      </c>
      <c r="IW64" s="2" t="s">
        <v>153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187</v>
      </c>
      <c r="JI64" s="2" t="s">
        <v>150</v>
      </c>
      <c r="JJ64" s="2" t="s">
        <v>153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153</v>
      </c>
      <c r="JV64" s="2" t="s">
        <v>153</v>
      </c>
      <c r="JW64" s="2" t="s">
        <v>153</v>
      </c>
      <c r="JX64" s="2" t="s">
        <v>153</v>
      </c>
      <c r="JY64" s="2" t="s">
        <v>153</v>
      </c>
      <c r="JZ64" s="2" t="s">
        <v>153</v>
      </c>
      <c r="KA64" s="2" t="s">
        <v>153</v>
      </c>
      <c r="KB64" s="4"/>
      <c r="KC64" s="8"/>
      <c r="KD64" s="4"/>
      <c r="KE64" s="8"/>
      <c r="KF64" s="7"/>
      <c r="KG64" s="7"/>
      <c r="KH64" s="2" t="s">
        <v>188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153</v>
      </c>
      <c r="KV64" s="2" t="s">
        <v>153</v>
      </c>
      <c r="KW64" s="2" t="s">
        <v>153</v>
      </c>
      <c r="KX64" s="2" t="s">
        <v>153</v>
      </c>
      <c r="KY64" s="2" t="s">
        <v>153</v>
      </c>
      <c r="KZ64" s="2" t="s">
        <v>153</v>
      </c>
      <c r="LA64" s="2" t="s">
        <v>153</v>
      </c>
      <c r="LB64" s="4"/>
      <c r="LC64" s="8"/>
      <c r="LD64" s="4"/>
      <c r="LE64" s="8"/>
      <c r="LF64" s="7"/>
      <c r="LG64" s="7"/>
      <c r="LH64" s="2" t="s">
        <v>195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162</v>
      </c>
      <c r="LV64" s="2" t="s">
        <v>150</v>
      </c>
      <c r="LW64" s="2" t="s">
        <v>862</v>
      </c>
      <c r="LX64" s="2" t="s">
        <v>873</v>
      </c>
      <c r="LY64" s="2" t="s">
        <v>164</v>
      </c>
      <c r="LZ64" s="2" t="s">
        <v>164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193</v>
      </c>
      <c r="MV64" s="2" t="s">
        <v>150</v>
      </c>
      <c r="MW64" s="2" t="s">
        <v>281</v>
      </c>
      <c r="MX64" s="2" t="s">
        <v>153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187</v>
      </c>
      <c r="NI64" s="2" t="s">
        <v>150</v>
      </c>
      <c r="NJ64" s="2" t="s">
        <v>153</v>
      </c>
      <c r="NK64" s="2" t="s">
        <v>153</v>
      </c>
      <c r="NL64" s="2" t="s">
        <v>164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195</v>
      </c>
      <c r="NV64" s="2" t="s">
        <v>150</v>
      </c>
      <c r="NW64" s="2" t="s">
        <v>153</v>
      </c>
      <c r="NX64" s="2" t="s">
        <v>153</v>
      </c>
      <c r="NY64" s="2" t="s">
        <v>164</v>
      </c>
      <c r="NZ64" s="2" t="s">
        <v>164</v>
      </c>
      <c r="OA64" s="2" t="s">
        <v>153</v>
      </c>
      <c r="OB64" s="4"/>
      <c r="OC64" s="8"/>
      <c r="OD64" s="4"/>
      <c r="OE64" s="8"/>
      <c r="OF64" s="7"/>
      <c r="OG64" s="7"/>
      <c r="OH64" s="2" t="s">
        <v>153</v>
      </c>
      <c r="OI64" s="2" t="s">
        <v>153</v>
      </c>
      <c r="OJ64" s="2" t="s">
        <v>153</v>
      </c>
      <c r="OK64" s="2" t="s">
        <v>153</v>
      </c>
      <c r="OL64" s="2" t="s">
        <v>153</v>
      </c>
      <c r="OM64" s="2" t="s">
        <v>153</v>
      </c>
      <c r="ON64" s="2" t="s">
        <v>153</v>
      </c>
      <c r="OO64" s="4"/>
      <c r="OP64" s="8"/>
      <c r="OQ64" s="4"/>
      <c r="OR64" s="8"/>
      <c r="OS64" s="7"/>
      <c r="OT64" s="7"/>
      <c r="OU64" s="2" t="s">
        <v>188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/>
      <c r="PC64" s="8"/>
      <c r="PD64" s="4"/>
      <c r="PE64" s="8"/>
      <c r="PF64" s="7"/>
      <c r="PG64" s="7"/>
      <c r="PH64" s="2" t="s">
        <v>162</v>
      </c>
      <c r="PI64" s="2" t="s">
        <v>169</v>
      </c>
      <c r="PJ64" s="2" t="s">
        <v>874</v>
      </c>
      <c r="PK64" s="2" t="s">
        <v>875</v>
      </c>
      <c r="PL64" s="2" t="s">
        <v>164</v>
      </c>
      <c r="PM64" s="2" t="s">
        <v>164</v>
      </c>
      <c r="PN64" s="2" t="s">
        <v>153</v>
      </c>
      <c r="PO64" s="4"/>
      <c r="PP64" s="8"/>
      <c r="PQ64" s="4"/>
      <c r="PR64" s="8"/>
      <c r="PS64" s="7"/>
      <c r="PT64" s="7"/>
      <c r="PU64" s="2" t="s">
        <v>188</v>
      </c>
      <c r="PV64" s="2" t="s">
        <v>150</v>
      </c>
      <c r="PW64" s="2" t="s">
        <v>153</v>
      </c>
      <c r="PX64" s="2" t="s">
        <v>153</v>
      </c>
      <c r="PY64" s="2" t="s">
        <v>164</v>
      </c>
      <c r="PZ64" s="2" t="s">
        <v>164</v>
      </c>
      <c r="QA64" s="2" t="s">
        <v>153</v>
      </c>
      <c r="QB64" s="4">
        <v>204</v>
      </c>
      <c r="QC64" s="4"/>
      <c r="QD64" s="4"/>
      <c r="QE64" s="4">
        <v>216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</row>
    <row r="65">
      <c r="A65" s="2" t="s">
        <v>876</v>
      </c>
      <c r="B65" s="2" t="s">
        <v>142</v>
      </c>
      <c r="C65" s="2" t="s">
        <v>143</v>
      </c>
      <c r="D65" s="2" t="s">
        <v>560</v>
      </c>
      <c r="E65" s="2" t="s">
        <v>561</v>
      </c>
      <c r="F65" s="2" t="s">
        <v>859</v>
      </c>
      <c r="G65" s="2" t="s">
        <v>859</v>
      </c>
      <c r="H65" s="2" t="s">
        <v>859</v>
      </c>
      <c r="I65" s="2" t="s">
        <v>860</v>
      </c>
      <c r="J65" s="2" t="s">
        <v>312</v>
      </c>
      <c r="K65" s="2" t="s">
        <v>389</v>
      </c>
      <c r="L65" s="3">
        <v>63.87</v>
      </c>
      <c r="M65" s="3">
        <v>67.06</v>
      </c>
      <c r="N65" s="3">
        <v>129.99</v>
      </c>
      <c r="O65" s="2" t="s">
        <v>150</v>
      </c>
      <c r="P65" s="2" t="s">
        <v>466</v>
      </c>
      <c r="Q65" s="2" t="s">
        <v>152</v>
      </c>
      <c r="R65" s="2" t="s">
        <v>153</v>
      </c>
      <c r="S65" s="2" t="s">
        <v>861</v>
      </c>
      <c r="T65" s="2" t="s">
        <v>640</v>
      </c>
      <c r="U65" s="2" t="s">
        <v>392</v>
      </c>
      <c r="V65" s="2" t="s">
        <v>156</v>
      </c>
      <c r="W65" s="2" t="s">
        <v>157</v>
      </c>
      <c r="X65" s="2" t="s">
        <v>567</v>
      </c>
      <c r="Y65" s="2" t="s">
        <v>862</v>
      </c>
      <c r="Z65" s="4">
        <v>506</v>
      </c>
      <c r="AA65" s="4">
        <f>=ROUNDDOWN(33.7333333333333,0)</f>
      </c>
      <c r="AB65" s="5">
        <v>15</v>
      </c>
      <c r="AC65" s="2" t="s">
        <v>153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13</v>
      </c>
      <c r="AQ65" s="8">
        <v>928.44</v>
      </c>
      <c r="AR65" s="4">
        <v>11</v>
      </c>
      <c r="AS65" s="8">
        <v>694.6</v>
      </c>
      <c r="AT65" s="7">
        <v>0.1818</v>
      </c>
      <c r="AU65" s="7">
        <v>0.3367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0.8817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13</v>
      </c>
      <c r="BK65" s="8">
        <v>928.44</v>
      </c>
      <c r="BL65" s="2" t="s">
        <v>877</v>
      </c>
      <c r="BM65" s="7">
        <v>1</v>
      </c>
      <c r="BN65" s="7">
        <v>1</v>
      </c>
      <c r="BO65" s="4">
        <v>6</v>
      </c>
      <c r="BP65" s="8">
        <v>438</v>
      </c>
      <c r="BQ65" s="4">
        <v>4</v>
      </c>
      <c r="BR65" s="8">
        <v>260.72</v>
      </c>
      <c r="BS65" s="7">
        <v>0.5</v>
      </c>
      <c r="BT65" s="7">
        <v>0.68</v>
      </c>
      <c r="BU65" s="2" t="s">
        <v>162</v>
      </c>
      <c r="BV65" s="2" t="s">
        <v>150</v>
      </c>
      <c r="BW65" s="2" t="s">
        <v>153</v>
      </c>
      <c r="BX65" s="2" t="s">
        <v>721</v>
      </c>
      <c r="BY65" s="2" t="s">
        <v>164</v>
      </c>
      <c r="BZ65" s="2" t="s">
        <v>164</v>
      </c>
      <c r="CA65" s="2" t="s">
        <v>153</v>
      </c>
      <c r="CB65" s="4">
        <v>3</v>
      </c>
      <c r="CC65" s="8">
        <v>210.06</v>
      </c>
      <c r="CD65" s="4"/>
      <c r="CE65" s="8"/>
      <c r="CF65" s="7"/>
      <c r="CG65" s="7"/>
      <c r="CH65" s="2" t="s">
        <v>162</v>
      </c>
      <c r="CI65" s="2" t="s">
        <v>150</v>
      </c>
      <c r="CJ65" s="2" t="s">
        <v>837</v>
      </c>
      <c r="CK65" s="2" t="s">
        <v>864</v>
      </c>
      <c r="CL65" s="2" t="s">
        <v>164</v>
      </c>
      <c r="CM65" s="2" t="s">
        <v>164</v>
      </c>
      <c r="CN65" s="2" t="s">
        <v>153</v>
      </c>
      <c r="CO65" s="4"/>
      <c r="CP65" s="8"/>
      <c r="CQ65" s="4">
        <v>2</v>
      </c>
      <c r="CR65" s="8">
        <v>121.56</v>
      </c>
      <c r="CS65" s="7">
        <v>-1</v>
      </c>
      <c r="CT65" s="7">
        <v>-1</v>
      </c>
      <c r="CU65" s="2" t="s">
        <v>162</v>
      </c>
      <c r="CV65" s="2" t="s">
        <v>150</v>
      </c>
      <c r="CW65" s="2" t="s">
        <v>866</v>
      </c>
      <c r="CX65" s="2" t="s">
        <v>878</v>
      </c>
      <c r="CY65" s="2" t="s">
        <v>164</v>
      </c>
      <c r="CZ65" s="2" t="s">
        <v>164</v>
      </c>
      <c r="DA65" s="2" t="s">
        <v>153</v>
      </c>
      <c r="DB65" s="4">
        <v>1</v>
      </c>
      <c r="DC65" s="8">
        <v>75.8</v>
      </c>
      <c r="DD65" s="4"/>
      <c r="DE65" s="8"/>
      <c r="DF65" s="7"/>
      <c r="DG65" s="7"/>
      <c r="DH65" s="2" t="s">
        <v>162</v>
      </c>
      <c r="DI65" s="2" t="s">
        <v>150</v>
      </c>
      <c r="DJ65" s="2" t="s">
        <v>840</v>
      </c>
      <c r="DK65" s="2" t="s">
        <v>614</v>
      </c>
      <c r="DL65" s="2" t="s">
        <v>164</v>
      </c>
      <c r="DM65" s="2" t="s">
        <v>164</v>
      </c>
      <c r="DN65" s="2" t="s">
        <v>153</v>
      </c>
      <c r="DO65" s="4"/>
      <c r="DP65" s="8"/>
      <c r="DQ65" s="4">
        <v>2</v>
      </c>
      <c r="DR65" s="8">
        <v>129.14</v>
      </c>
      <c r="DS65" s="7">
        <v>-1</v>
      </c>
      <c r="DT65" s="7">
        <v>-1</v>
      </c>
      <c r="DU65" s="2" t="s">
        <v>162</v>
      </c>
      <c r="DV65" s="2" t="s">
        <v>150</v>
      </c>
      <c r="DW65" s="2" t="s">
        <v>862</v>
      </c>
      <c r="DX65" s="2" t="s">
        <v>879</v>
      </c>
      <c r="DY65" s="2" t="s">
        <v>164</v>
      </c>
      <c r="DZ65" s="2" t="s">
        <v>164</v>
      </c>
      <c r="EA65" s="2" t="s">
        <v>153</v>
      </c>
      <c r="EB65" s="4"/>
      <c r="EC65" s="8"/>
      <c r="ED65" s="4"/>
      <c r="EE65" s="8"/>
      <c r="EF65" s="7"/>
      <c r="EG65" s="7"/>
      <c r="EH65" s="2" t="s">
        <v>162</v>
      </c>
      <c r="EI65" s="2" t="s">
        <v>150</v>
      </c>
      <c r="EJ65" s="2" t="s">
        <v>290</v>
      </c>
      <c r="EK65" s="2" t="s">
        <v>814</v>
      </c>
      <c r="EL65" s="2" t="s">
        <v>164</v>
      </c>
      <c r="EM65" s="2" t="s">
        <v>164</v>
      </c>
      <c r="EN65" s="2" t="s">
        <v>153</v>
      </c>
      <c r="EO65" s="4">
        <v>2</v>
      </c>
      <c r="EP65" s="8">
        <v>137.08</v>
      </c>
      <c r="EQ65" s="4">
        <v>3</v>
      </c>
      <c r="ER65" s="8">
        <v>183.18</v>
      </c>
      <c r="ES65" s="7">
        <v>-0.3333</v>
      </c>
      <c r="ET65" s="7">
        <v>-0.2517</v>
      </c>
      <c r="EU65" s="2" t="s">
        <v>162</v>
      </c>
      <c r="EV65" s="2" t="s">
        <v>150</v>
      </c>
      <c r="EW65" s="2" t="s">
        <v>706</v>
      </c>
      <c r="EX65" s="2" t="s">
        <v>880</v>
      </c>
      <c r="EY65" s="2" t="s">
        <v>164</v>
      </c>
      <c r="EZ65" s="2" t="s">
        <v>164</v>
      </c>
      <c r="FA65" s="2" t="s">
        <v>153</v>
      </c>
      <c r="FB65" s="4"/>
      <c r="FC65" s="8"/>
      <c r="FD65" s="4"/>
      <c r="FE65" s="8"/>
      <c r="FF65" s="7"/>
      <c r="FG65" s="7"/>
      <c r="FH65" s="2" t="s">
        <v>162</v>
      </c>
      <c r="FI65" s="2" t="s">
        <v>150</v>
      </c>
      <c r="FJ65" s="2" t="s">
        <v>843</v>
      </c>
      <c r="FK65" s="2" t="s">
        <v>881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162</v>
      </c>
      <c r="FV65" s="2" t="s">
        <v>150</v>
      </c>
      <c r="FW65" s="2" t="s">
        <v>475</v>
      </c>
      <c r="FX65" s="2" t="s">
        <v>484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162</v>
      </c>
      <c r="GI65" s="2" t="s">
        <v>169</v>
      </c>
      <c r="GJ65" s="2" t="s">
        <v>846</v>
      </c>
      <c r="GK65" s="2" t="s">
        <v>882</v>
      </c>
      <c r="GL65" s="2" t="s">
        <v>164</v>
      </c>
      <c r="GM65" s="2" t="s">
        <v>164</v>
      </c>
      <c r="GN65" s="2" t="s">
        <v>153</v>
      </c>
      <c r="GO65" s="4">
        <v>1</v>
      </c>
      <c r="GP65" s="8">
        <v>67.5</v>
      </c>
      <c r="GQ65" s="4"/>
      <c r="GR65" s="8"/>
      <c r="GS65" s="7"/>
      <c r="GT65" s="7"/>
      <c r="GU65" s="2" t="s">
        <v>162</v>
      </c>
      <c r="GV65" s="2" t="s">
        <v>150</v>
      </c>
      <c r="GW65" s="2" t="s">
        <v>182</v>
      </c>
      <c r="GX65" s="2" t="s">
        <v>883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187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150</v>
      </c>
      <c r="HW65" s="2" t="s">
        <v>186</v>
      </c>
      <c r="HX65" s="2" t="s">
        <v>884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187</v>
      </c>
      <c r="II65" s="2" t="s">
        <v>150</v>
      </c>
      <c r="IJ65" s="2" t="s">
        <v>153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188</v>
      </c>
      <c r="IV65" s="2" t="s">
        <v>150</v>
      </c>
      <c r="IW65" s="2" t="s">
        <v>153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187</v>
      </c>
      <c r="JI65" s="2" t="s">
        <v>150</v>
      </c>
      <c r="JJ65" s="2" t="s">
        <v>153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153</v>
      </c>
      <c r="JV65" s="2" t="s">
        <v>153</v>
      </c>
      <c r="JW65" s="2" t="s">
        <v>153</v>
      </c>
      <c r="JX65" s="2" t="s">
        <v>153</v>
      </c>
      <c r="JY65" s="2" t="s">
        <v>153</v>
      </c>
      <c r="JZ65" s="2" t="s">
        <v>153</v>
      </c>
      <c r="KA65" s="2" t="s">
        <v>153</v>
      </c>
      <c r="KB65" s="4"/>
      <c r="KC65" s="8"/>
      <c r="KD65" s="4"/>
      <c r="KE65" s="8"/>
      <c r="KF65" s="7"/>
      <c r="KG65" s="7"/>
      <c r="KH65" s="2" t="s">
        <v>188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153</v>
      </c>
      <c r="KV65" s="2" t="s">
        <v>153</v>
      </c>
      <c r="KW65" s="2" t="s">
        <v>153</v>
      </c>
      <c r="KX65" s="2" t="s">
        <v>153</v>
      </c>
      <c r="KY65" s="2" t="s">
        <v>153</v>
      </c>
      <c r="KZ65" s="2" t="s">
        <v>153</v>
      </c>
      <c r="LA65" s="2" t="s">
        <v>153</v>
      </c>
      <c r="LB65" s="4"/>
      <c r="LC65" s="8"/>
      <c r="LD65" s="4"/>
      <c r="LE65" s="8"/>
      <c r="LF65" s="7"/>
      <c r="LG65" s="7"/>
      <c r="LH65" s="2" t="s">
        <v>195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162</v>
      </c>
      <c r="LV65" s="2" t="s">
        <v>150</v>
      </c>
      <c r="LW65" s="2" t="s">
        <v>862</v>
      </c>
      <c r="LX65" s="2" t="s">
        <v>885</v>
      </c>
      <c r="LY65" s="2" t="s">
        <v>164</v>
      </c>
      <c r="LZ65" s="2" t="s">
        <v>164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193</v>
      </c>
      <c r="MV65" s="2" t="s">
        <v>150</v>
      </c>
      <c r="MW65" s="2" t="s">
        <v>281</v>
      </c>
      <c r="MX65" s="2" t="s">
        <v>153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187</v>
      </c>
      <c r="NI65" s="2" t="s">
        <v>150</v>
      </c>
      <c r="NJ65" s="2" t="s">
        <v>153</v>
      </c>
      <c r="NK65" s="2" t="s">
        <v>153</v>
      </c>
      <c r="NL65" s="2" t="s">
        <v>164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195</v>
      </c>
      <c r="NV65" s="2" t="s">
        <v>150</v>
      </c>
      <c r="NW65" s="2" t="s">
        <v>153</v>
      </c>
      <c r="NX65" s="2" t="s">
        <v>153</v>
      </c>
      <c r="NY65" s="2" t="s">
        <v>164</v>
      </c>
      <c r="NZ65" s="2" t="s">
        <v>164</v>
      </c>
      <c r="OA65" s="2" t="s">
        <v>153</v>
      </c>
      <c r="OB65" s="4"/>
      <c r="OC65" s="8"/>
      <c r="OD65" s="4"/>
      <c r="OE65" s="8"/>
      <c r="OF65" s="7"/>
      <c r="OG65" s="7"/>
      <c r="OH65" s="2" t="s">
        <v>153</v>
      </c>
      <c r="OI65" s="2" t="s">
        <v>153</v>
      </c>
      <c r="OJ65" s="2" t="s">
        <v>153</v>
      </c>
      <c r="OK65" s="2" t="s">
        <v>153</v>
      </c>
      <c r="OL65" s="2" t="s">
        <v>153</v>
      </c>
      <c r="OM65" s="2" t="s">
        <v>153</v>
      </c>
      <c r="ON65" s="2" t="s">
        <v>153</v>
      </c>
      <c r="OO65" s="4"/>
      <c r="OP65" s="8"/>
      <c r="OQ65" s="4"/>
      <c r="OR65" s="8"/>
      <c r="OS65" s="7"/>
      <c r="OT65" s="7"/>
      <c r="OU65" s="2" t="s">
        <v>188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8"/>
      <c r="PD65" s="4"/>
      <c r="PE65" s="8"/>
      <c r="PF65" s="7"/>
      <c r="PG65" s="7"/>
      <c r="PH65" s="2" t="s">
        <v>162</v>
      </c>
      <c r="PI65" s="2" t="s">
        <v>169</v>
      </c>
      <c r="PJ65" s="2" t="s">
        <v>874</v>
      </c>
      <c r="PK65" s="2" t="s">
        <v>580</v>
      </c>
      <c r="PL65" s="2" t="s">
        <v>164</v>
      </c>
      <c r="PM65" s="2" t="s">
        <v>164</v>
      </c>
      <c r="PN65" s="2" t="s">
        <v>153</v>
      </c>
      <c r="PO65" s="4"/>
      <c r="PP65" s="8"/>
      <c r="PQ65" s="4"/>
      <c r="PR65" s="8"/>
      <c r="PS65" s="7"/>
      <c r="PT65" s="7"/>
      <c r="PU65" s="2" t="s">
        <v>188</v>
      </c>
      <c r="PV65" s="2" t="s">
        <v>150</v>
      </c>
      <c r="PW65" s="2" t="s">
        <v>153</v>
      </c>
      <c r="PX65" s="2" t="s">
        <v>153</v>
      </c>
      <c r="PY65" s="2" t="s">
        <v>164</v>
      </c>
      <c r="PZ65" s="2" t="s">
        <v>164</v>
      </c>
      <c r="QA65" s="2" t="s">
        <v>153</v>
      </c>
      <c r="QB65" s="4">
        <v>323</v>
      </c>
      <c r="QC65" s="4"/>
      <c r="QD65" s="4"/>
      <c r="QE65" s="4">
        <v>183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</row>
    <row r="66">
      <c r="A66" s="2" t="s">
        <v>886</v>
      </c>
      <c r="B66" s="2" t="s">
        <v>142</v>
      </c>
      <c r="C66" s="2" t="s">
        <v>143</v>
      </c>
      <c r="D66" s="2" t="s">
        <v>560</v>
      </c>
      <c r="E66" s="2" t="s">
        <v>561</v>
      </c>
      <c r="F66" s="2" t="s">
        <v>887</v>
      </c>
      <c r="G66" s="2" t="s">
        <v>887</v>
      </c>
      <c r="H66" s="2" t="s">
        <v>887</v>
      </c>
      <c r="I66" s="2" t="s">
        <v>638</v>
      </c>
      <c r="J66" s="2" t="s">
        <v>388</v>
      </c>
      <c r="K66" s="2" t="s">
        <v>459</v>
      </c>
      <c r="L66" s="3">
        <v>56.39</v>
      </c>
      <c r="M66" s="3">
        <v>59.21</v>
      </c>
      <c r="N66" s="3">
        <v>129.99</v>
      </c>
      <c r="O66" s="2" t="s">
        <v>150</v>
      </c>
      <c r="P66" s="2" t="s">
        <v>564</v>
      </c>
      <c r="Q66" s="2" t="s">
        <v>152</v>
      </c>
      <c r="R66" s="2" t="s">
        <v>153</v>
      </c>
      <c r="S66" s="2" t="s">
        <v>639</v>
      </c>
      <c r="T66" s="2" t="s">
        <v>640</v>
      </c>
      <c r="U66" s="2" t="s">
        <v>153</v>
      </c>
      <c r="V66" s="2" t="s">
        <v>335</v>
      </c>
      <c r="W66" s="2" t="s">
        <v>157</v>
      </c>
      <c r="X66" s="2" t="s">
        <v>336</v>
      </c>
      <c r="Y66" s="2" t="s">
        <v>337</v>
      </c>
      <c r="Z66" s="4">
        <v>118</v>
      </c>
      <c r="AA66" s="4">
        <f>=ROUNDDOWN(13.1111111111111,0)</f>
      </c>
      <c r="AB66" s="5">
        <v>9</v>
      </c>
      <c r="AC66" s="2" t="s">
        <v>153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14</v>
      </c>
      <c r="AQ66" s="8">
        <v>819.37</v>
      </c>
      <c r="AR66" s="4">
        <v>5</v>
      </c>
      <c r="AS66" s="8">
        <v>263.01</v>
      </c>
      <c r="AT66" s="7">
        <v>1.8</v>
      </c>
      <c r="AU66" s="7">
        <v>2.1154</v>
      </c>
      <c r="AV66" s="4">
        <v>16</v>
      </c>
      <c r="AW66" s="8">
        <v>953.04</v>
      </c>
      <c r="AX66" s="4">
        <v>18</v>
      </c>
      <c r="AY66" s="8">
        <v>1038.57</v>
      </c>
      <c r="AZ66" s="7">
        <v>-0.1111</v>
      </c>
      <c r="BA66" s="7">
        <v>-0.0824</v>
      </c>
      <c r="BB66" s="7">
        <v>0.8597</v>
      </c>
      <c r="BC66" s="4">
        <v>16</v>
      </c>
      <c r="BD66" s="8">
        <v>953.04</v>
      </c>
      <c r="BE66" s="4">
        <v>18</v>
      </c>
      <c r="BF66" s="8">
        <v>1038.57</v>
      </c>
      <c r="BG66" s="7">
        <v>-0.1111</v>
      </c>
      <c r="BH66" s="7">
        <v>-0.0824</v>
      </c>
      <c r="BI66" s="7">
        <v>1</v>
      </c>
      <c r="BJ66" s="4">
        <v>14</v>
      </c>
      <c r="BK66" s="8">
        <v>819.37</v>
      </c>
      <c r="BL66" s="2" t="s">
        <v>888</v>
      </c>
      <c r="BM66" s="7">
        <v>1</v>
      </c>
      <c r="BN66" s="7">
        <v>1</v>
      </c>
      <c r="BO66" s="4">
        <v>6</v>
      </c>
      <c r="BP66" s="8">
        <v>357.6</v>
      </c>
      <c r="BQ66" s="4">
        <v>2</v>
      </c>
      <c r="BR66" s="8">
        <v>106.42</v>
      </c>
      <c r="BS66" s="7">
        <v>2</v>
      </c>
      <c r="BT66" s="7">
        <v>2.3603</v>
      </c>
      <c r="BU66" s="2" t="s">
        <v>162</v>
      </c>
      <c r="BV66" s="2" t="s">
        <v>150</v>
      </c>
      <c r="BW66" s="2" t="s">
        <v>153</v>
      </c>
      <c r="BX66" s="2" t="s">
        <v>642</v>
      </c>
      <c r="BY66" s="2" t="s">
        <v>164</v>
      </c>
      <c r="BZ66" s="2" t="s">
        <v>164</v>
      </c>
      <c r="CA66" s="2" t="s">
        <v>153</v>
      </c>
      <c r="CB66" s="4">
        <v>1</v>
      </c>
      <c r="CC66" s="8">
        <v>63.51</v>
      </c>
      <c r="CD66" s="4"/>
      <c r="CE66" s="8"/>
      <c r="CF66" s="7"/>
      <c r="CG66" s="7"/>
      <c r="CH66" s="2" t="s">
        <v>162</v>
      </c>
      <c r="CI66" s="2" t="s">
        <v>150</v>
      </c>
      <c r="CJ66" s="2" t="s">
        <v>341</v>
      </c>
      <c r="CK66" s="2" t="s">
        <v>889</v>
      </c>
      <c r="CL66" s="2" t="s">
        <v>164</v>
      </c>
      <c r="CM66" s="2" t="s">
        <v>164</v>
      </c>
      <c r="CN66" s="2" t="s">
        <v>153</v>
      </c>
      <c r="CO66" s="4">
        <v>5</v>
      </c>
      <c r="CP66" s="8">
        <v>275.59</v>
      </c>
      <c r="CQ66" s="4">
        <v>1</v>
      </c>
      <c r="CR66" s="8">
        <v>52.61</v>
      </c>
      <c r="CS66" s="7">
        <v>4</v>
      </c>
      <c r="CT66" s="7">
        <v>4.2384</v>
      </c>
      <c r="CU66" s="2" t="s">
        <v>162</v>
      </c>
      <c r="CV66" s="2" t="s">
        <v>150</v>
      </c>
      <c r="CW66" s="2" t="s">
        <v>644</v>
      </c>
      <c r="CX66" s="2" t="s">
        <v>662</v>
      </c>
      <c r="CY66" s="2" t="s">
        <v>164</v>
      </c>
      <c r="CZ66" s="2" t="s">
        <v>164</v>
      </c>
      <c r="DA66" s="2" t="s">
        <v>153</v>
      </c>
      <c r="DB66" s="4">
        <v>1</v>
      </c>
      <c r="DC66" s="8">
        <v>59.91</v>
      </c>
      <c r="DD66" s="4">
        <v>2</v>
      </c>
      <c r="DE66" s="8">
        <v>103.98</v>
      </c>
      <c r="DF66" s="7">
        <v>-0.5</v>
      </c>
      <c r="DG66" s="7">
        <v>-0.4238</v>
      </c>
      <c r="DH66" s="2" t="s">
        <v>162</v>
      </c>
      <c r="DI66" s="2" t="s">
        <v>150</v>
      </c>
      <c r="DJ66" s="2" t="s">
        <v>166</v>
      </c>
      <c r="DK66" s="2" t="s">
        <v>890</v>
      </c>
      <c r="DL66" s="2" t="s">
        <v>269</v>
      </c>
      <c r="DM66" s="2" t="s">
        <v>164</v>
      </c>
      <c r="DN66" s="2" t="s">
        <v>153</v>
      </c>
      <c r="DO66" s="4"/>
      <c r="DP66" s="8"/>
      <c r="DQ66" s="4"/>
      <c r="DR66" s="8"/>
      <c r="DS66" s="7"/>
      <c r="DT66" s="7"/>
      <c r="DU66" s="2" t="s">
        <v>162</v>
      </c>
      <c r="DV66" s="2" t="s">
        <v>150</v>
      </c>
      <c r="DW66" s="2" t="s">
        <v>646</v>
      </c>
      <c r="DX66" s="2" t="s">
        <v>647</v>
      </c>
      <c r="DY66" s="2" t="s">
        <v>164</v>
      </c>
      <c r="DZ66" s="2" t="s">
        <v>164</v>
      </c>
      <c r="EA66" s="2" t="s">
        <v>153</v>
      </c>
      <c r="EB66" s="4"/>
      <c r="EC66" s="8"/>
      <c r="ED66" s="4"/>
      <c r="EE66" s="8"/>
      <c r="EF66" s="7"/>
      <c r="EG66" s="7"/>
      <c r="EH66" s="2" t="s">
        <v>162</v>
      </c>
      <c r="EI66" s="2" t="s">
        <v>150</v>
      </c>
      <c r="EJ66" s="2" t="s">
        <v>342</v>
      </c>
      <c r="EK66" s="2" t="s">
        <v>891</v>
      </c>
      <c r="EL66" s="2" t="s">
        <v>164</v>
      </c>
      <c r="EM66" s="2" t="s">
        <v>164</v>
      </c>
      <c r="EN66" s="2" t="s">
        <v>153</v>
      </c>
      <c r="EO66" s="4">
        <v>1</v>
      </c>
      <c r="EP66" s="8">
        <v>62.76</v>
      </c>
      <c r="EQ66" s="4"/>
      <c r="ER66" s="8"/>
      <c r="ES66" s="7"/>
      <c r="ET66" s="7"/>
      <c r="EU66" s="2" t="s">
        <v>162</v>
      </c>
      <c r="EV66" s="2" t="s">
        <v>150</v>
      </c>
      <c r="EW66" s="2" t="s">
        <v>649</v>
      </c>
      <c r="EX66" s="2" t="s">
        <v>892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162</v>
      </c>
      <c r="FI66" s="2" t="s">
        <v>301</v>
      </c>
      <c r="FJ66" s="2" t="s">
        <v>893</v>
      </c>
      <c r="FK66" s="2" t="s">
        <v>727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150</v>
      </c>
      <c r="FW66" s="2" t="s">
        <v>231</v>
      </c>
      <c r="FX66" s="2" t="s">
        <v>775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162</v>
      </c>
      <c r="GI66" s="2" t="s">
        <v>169</v>
      </c>
      <c r="GJ66" s="2" t="s">
        <v>181</v>
      </c>
      <c r="GK66" s="2" t="s">
        <v>894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193</v>
      </c>
      <c r="GV66" s="2" t="s">
        <v>150</v>
      </c>
      <c r="GW66" s="2" t="s">
        <v>275</v>
      </c>
      <c r="GX66" s="2" t="s">
        <v>895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187</v>
      </c>
      <c r="HI66" s="2" t="s">
        <v>150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186</v>
      </c>
      <c r="HX66" s="2" t="s">
        <v>896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187</v>
      </c>
      <c r="II66" s="2" t="s">
        <v>150</v>
      </c>
      <c r="IJ66" s="2" t="s">
        <v>153</v>
      </c>
      <c r="IK66" s="2" t="s">
        <v>153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354</v>
      </c>
      <c r="IV66" s="2" t="s">
        <v>150</v>
      </c>
      <c r="IW66" s="2" t="s">
        <v>153</v>
      </c>
      <c r="IX66" s="2" t="s">
        <v>153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187</v>
      </c>
      <c r="JI66" s="2" t="s">
        <v>169</v>
      </c>
      <c r="JJ66" s="2" t="s">
        <v>897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153</v>
      </c>
      <c r="JV66" s="2" t="s">
        <v>153</v>
      </c>
      <c r="JW66" s="2" t="s">
        <v>153</v>
      </c>
      <c r="JX66" s="2" t="s">
        <v>153</v>
      </c>
      <c r="JY66" s="2" t="s">
        <v>153</v>
      </c>
      <c r="JZ66" s="2" t="s">
        <v>153</v>
      </c>
      <c r="KA66" s="2" t="s">
        <v>153</v>
      </c>
      <c r="KB66" s="4"/>
      <c r="KC66" s="8"/>
      <c r="KD66" s="4"/>
      <c r="KE66" s="8"/>
      <c r="KF66" s="7"/>
      <c r="KG66" s="7"/>
      <c r="KH66" s="2" t="s">
        <v>188</v>
      </c>
      <c r="KI66" s="2" t="s">
        <v>150</v>
      </c>
      <c r="KJ66" s="2" t="s">
        <v>153</v>
      </c>
      <c r="KK66" s="2" t="s">
        <v>153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153</v>
      </c>
      <c r="KV66" s="2" t="s">
        <v>153</v>
      </c>
      <c r="KW66" s="2" t="s">
        <v>153</v>
      </c>
      <c r="KX66" s="2" t="s">
        <v>153</v>
      </c>
      <c r="KY66" s="2" t="s">
        <v>153</v>
      </c>
      <c r="KZ66" s="2" t="s">
        <v>153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162</v>
      </c>
      <c r="LV66" s="2" t="s">
        <v>150</v>
      </c>
      <c r="LW66" s="2" t="s">
        <v>342</v>
      </c>
      <c r="LX66" s="2" t="s">
        <v>898</v>
      </c>
      <c r="LY66" s="2" t="s">
        <v>164</v>
      </c>
      <c r="LZ66" s="2" t="s">
        <v>164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193</v>
      </c>
      <c r="MV66" s="2" t="s">
        <v>150</v>
      </c>
      <c r="MW66" s="2" t="s">
        <v>281</v>
      </c>
      <c r="MX66" s="2" t="s">
        <v>153</v>
      </c>
      <c r="MY66" s="2" t="s">
        <v>164</v>
      </c>
      <c r="MZ66" s="2" t="s">
        <v>164</v>
      </c>
      <c r="NA66" s="2" t="s">
        <v>153</v>
      </c>
      <c r="NB66" s="4"/>
      <c r="NC66" s="8"/>
      <c r="ND66" s="4"/>
      <c r="NE66" s="8"/>
      <c r="NF66" s="7"/>
      <c r="NG66" s="7"/>
      <c r="NH66" s="2" t="s">
        <v>187</v>
      </c>
      <c r="NI66" s="2" t="s">
        <v>150</v>
      </c>
      <c r="NJ66" s="2" t="s">
        <v>153</v>
      </c>
      <c r="NK66" s="2" t="s">
        <v>153</v>
      </c>
      <c r="NL66" s="2" t="s">
        <v>164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153</v>
      </c>
      <c r="OI66" s="2" t="s">
        <v>153</v>
      </c>
      <c r="OJ66" s="2" t="s">
        <v>153</v>
      </c>
      <c r="OK66" s="2" t="s">
        <v>153</v>
      </c>
      <c r="OL66" s="2" t="s">
        <v>153</v>
      </c>
      <c r="OM66" s="2" t="s">
        <v>153</v>
      </c>
      <c r="ON66" s="2" t="s">
        <v>153</v>
      </c>
      <c r="OO66" s="4"/>
      <c r="OP66" s="8"/>
      <c r="OQ66" s="4"/>
      <c r="OR66" s="8"/>
      <c r="OS66" s="7"/>
      <c r="OT66" s="7"/>
      <c r="OU66" s="2" t="s">
        <v>196</v>
      </c>
      <c r="OV66" s="2" t="s">
        <v>169</v>
      </c>
      <c r="OW66" s="2" t="s">
        <v>899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/>
      <c r="PC66" s="8"/>
      <c r="PD66" s="4"/>
      <c r="PE66" s="8"/>
      <c r="PF66" s="7"/>
      <c r="PG66" s="7"/>
      <c r="PH66" s="2" t="s">
        <v>187</v>
      </c>
      <c r="PI66" s="2" t="s">
        <v>169</v>
      </c>
      <c r="PJ66" s="2" t="s">
        <v>153</v>
      </c>
      <c r="PK66" s="2" t="s">
        <v>153</v>
      </c>
      <c r="PL66" s="2" t="s">
        <v>164</v>
      </c>
      <c r="PM66" s="2" t="s">
        <v>164</v>
      </c>
      <c r="PN66" s="2" t="s">
        <v>153</v>
      </c>
      <c r="PO66" s="4"/>
      <c r="PP66" s="8"/>
      <c r="PQ66" s="4"/>
      <c r="PR66" s="8"/>
      <c r="PS66" s="7"/>
      <c r="PT66" s="7"/>
      <c r="PU66" s="2" t="s">
        <v>188</v>
      </c>
      <c r="PV66" s="2" t="s">
        <v>150</v>
      </c>
      <c r="PW66" s="2" t="s">
        <v>153</v>
      </c>
      <c r="PX66" s="2" t="s">
        <v>153</v>
      </c>
      <c r="PY66" s="2" t="s">
        <v>164</v>
      </c>
      <c r="PZ66" s="2" t="s">
        <v>164</v>
      </c>
      <c r="QA66" s="2" t="s">
        <v>153</v>
      </c>
      <c r="QB66" s="4">
        <v>118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</row>
    <row r="67">
      <c r="A67" s="2" t="s">
        <v>900</v>
      </c>
      <c r="B67" s="2" t="s">
        <v>142</v>
      </c>
      <c r="C67" s="2" t="s">
        <v>143</v>
      </c>
      <c r="D67" s="2" t="s">
        <v>560</v>
      </c>
      <c r="E67" s="2" t="s">
        <v>561</v>
      </c>
      <c r="F67" s="2" t="s">
        <v>887</v>
      </c>
      <c r="G67" s="2" t="s">
        <v>887</v>
      </c>
      <c r="H67" s="2" t="s">
        <v>887</v>
      </c>
      <c r="I67" s="2" t="s">
        <v>638</v>
      </c>
      <c r="J67" s="2" t="s">
        <v>312</v>
      </c>
      <c r="K67" s="2" t="s">
        <v>459</v>
      </c>
      <c r="L67" s="3">
        <v>62.54</v>
      </c>
      <c r="M67" s="3">
        <v>65.67</v>
      </c>
      <c r="N67" s="3">
        <v>139.99</v>
      </c>
      <c r="O67" s="2" t="s">
        <v>150</v>
      </c>
      <c r="P67" s="2" t="s">
        <v>564</v>
      </c>
      <c r="Q67" s="2" t="s">
        <v>152</v>
      </c>
      <c r="R67" s="2" t="s">
        <v>153</v>
      </c>
      <c r="S67" s="2" t="s">
        <v>639</v>
      </c>
      <c r="T67" s="2" t="s">
        <v>640</v>
      </c>
      <c r="U67" s="2" t="s">
        <v>153</v>
      </c>
      <c r="V67" s="2" t="s">
        <v>335</v>
      </c>
      <c r="W67" s="2" t="s">
        <v>157</v>
      </c>
      <c r="X67" s="2" t="s">
        <v>336</v>
      </c>
      <c r="Y67" s="2" t="s">
        <v>337</v>
      </c>
      <c r="Z67" s="4">
        <v>172</v>
      </c>
      <c r="AA67" s="4">
        <f>=ROUNDDOWN(21.5,0)</f>
      </c>
      <c r="AB67" s="5">
        <v>8</v>
      </c>
      <c r="AC67" s="2" t="s">
        <v>153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2</v>
      </c>
      <c r="AQ67" s="8">
        <v>133.67</v>
      </c>
      <c r="AR67" s="4">
        <v>13</v>
      </c>
      <c r="AS67" s="8">
        <v>775.56</v>
      </c>
      <c r="AT67" s="7">
        <v>-0.8462</v>
      </c>
      <c r="AU67" s="7">
        <v>-0.8276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0.1403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2</v>
      </c>
      <c r="BK67" s="8">
        <v>133.67</v>
      </c>
      <c r="BL67" s="2" t="s">
        <v>901</v>
      </c>
      <c r="BM67" s="7">
        <v>1</v>
      </c>
      <c r="BN67" s="7">
        <v>1</v>
      </c>
      <c r="BO67" s="4">
        <v>1</v>
      </c>
      <c r="BP67" s="8">
        <v>67.14</v>
      </c>
      <c r="BQ67" s="4">
        <v>2</v>
      </c>
      <c r="BR67" s="8">
        <v>119.9</v>
      </c>
      <c r="BS67" s="7">
        <v>-0.5</v>
      </c>
      <c r="BT67" s="7">
        <v>-0.44</v>
      </c>
      <c r="BU67" s="2" t="s">
        <v>162</v>
      </c>
      <c r="BV67" s="2" t="s">
        <v>150</v>
      </c>
      <c r="BW67" s="2" t="s">
        <v>153</v>
      </c>
      <c r="BX67" s="2" t="s">
        <v>642</v>
      </c>
      <c r="BY67" s="2" t="s">
        <v>164</v>
      </c>
      <c r="BZ67" s="2" t="s">
        <v>164</v>
      </c>
      <c r="CA67" s="2" t="s">
        <v>153</v>
      </c>
      <c r="CB67" s="4"/>
      <c r="CC67" s="8"/>
      <c r="CD67" s="4">
        <v>1</v>
      </c>
      <c r="CE67" s="8">
        <v>61.52</v>
      </c>
      <c r="CF67" s="7">
        <v>-1</v>
      </c>
      <c r="CG67" s="7">
        <v>-1</v>
      </c>
      <c r="CH67" s="2" t="s">
        <v>162</v>
      </c>
      <c r="CI67" s="2" t="s">
        <v>150</v>
      </c>
      <c r="CJ67" s="2" t="s">
        <v>341</v>
      </c>
      <c r="CK67" s="2" t="s">
        <v>643</v>
      </c>
      <c r="CL67" s="2" t="s">
        <v>164</v>
      </c>
      <c r="CM67" s="2" t="s">
        <v>164</v>
      </c>
      <c r="CN67" s="2" t="s">
        <v>153</v>
      </c>
      <c r="CO67" s="4"/>
      <c r="CP67" s="8"/>
      <c r="CQ67" s="4">
        <v>4</v>
      </c>
      <c r="CR67" s="8">
        <v>233.8</v>
      </c>
      <c r="CS67" s="7">
        <v>-1</v>
      </c>
      <c r="CT67" s="7">
        <v>-1</v>
      </c>
      <c r="CU67" s="2" t="s">
        <v>162</v>
      </c>
      <c r="CV67" s="2" t="s">
        <v>150</v>
      </c>
      <c r="CW67" s="2" t="s">
        <v>644</v>
      </c>
      <c r="CX67" s="2" t="s">
        <v>902</v>
      </c>
      <c r="CY67" s="2" t="s">
        <v>164</v>
      </c>
      <c r="CZ67" s="2" t="s">
        <v>164</v>
      </c>
      <c r="DA67" s="2" t="s">
        <v>153</v>
      </c>
      <c r="DB67" s="4">
        <v>1</v>
      </c>
      <c r="DC67" s="8">
        <v>66.53</v>
      </c>
      <c r="DD67" s="4">
        <v>1</v>
      </c>
      <c r="DE67" s="8">
        <v>57.19</v>
      </c>
      <c r="DF67" s="7"/>
      <c r="DG67" s="7">
        <v>0.1633</v>
      </c>
      <c r="DH67" s="2" t="s">
        <v>162</v>
      </c>
      <c r="DI67" s="2" t="s">
        <v>150</v>
      </c>
      <c r="DJ67" s="2" t="s">
        <v>166</v>
      </c>
      <c r="DK67" s="2" t="s">
        <v>776</v>
      </c>
      <c r="DL67" s="2" t="s">
        <v>269</v>
      </c>
      <c r="DM67" s="2" t="s">
        <v>164</v>
      </c>
      <c r="DN67" s="2" t="s">
        <v>153</v>
      </c>
      <c r="DO67" s="4"/>
      <c r="DP67" s="8"/>
      <c r="DQ67" s="4"/>
      <c r="DR67" s="8"/>
      <c r="DS67" s="7"/>
      <c r="DT67" s="7"/>
      <c r="DU67" s="2" t="s">
        <v>162</v>
      </c>
      <c r="DV67" s="2" t="s">
        <v>301</v>
      </c>
      <c r="DW67" s="2" t="s">
        <v>646</v>
      </c>
      <c r="DX67" s="2" t="s">
        <v>746</v>
      </c>
      <c r="DY67" s="2" t="s">
        <v>164</v>
      </c>
      <c r="DZ67" s="2" t="s">
        <v>164</v>
      </c>
      <c r="EA67" s="2" t="s">
        <v>153</v>
      </c>
      <c r="EB67" s="4"/>
      <c r="EC67" s="8"/>
      <c r="ED67" s="4">
        <v>3</v>
      </c>
      <c r="EE67" s="8">
        <v>181.89</v>
      </c>
      <c r="EF67" s="7">
        <v>-1</v>
      </c>
      <c r="EG67" s="7">
        <v>-1</v>
      </c>
      <c r="EH67" s="2" t="s">
        <v>162</v>
      </c>
      <c r="EI67" s="2" t="s">
        <v>150</v>
      </c>
      <c r="EJ67" s="2" t="s">
        <v>342</v>
      </c>
      <c r="EK67" s="2" t="s">
        <v>891</v>
      </c>
      <c r="EL67" s="2" t="s">
        <v>164</v>
      </c>
      <c r="EM67" s="2" t="s">
        <v>164</v>
      </c>
      <c r="EN67" s="2" t="s">
        <v>153</v>
      </c>
      <c r="EO67" s="4"/>
      <c r="EP67" s="8"/>
      <c r="EQ67" s="4">
        <v>2</v>
      </c>
      <c r="ER67" s="8">
        <v>121.26</v>
      </c>
      <c r="ES67" s="7">
        <v>-1</v>
      </c>
      <c r="ET67" s="7">
        <v>-1</v>
      </c>
      <c r="EU67" s="2" t="s">
        <v>162</v>
      </c>
      <c r="EV67" s="2" t="s">
        <v>150</v>
      </c>
      <c r="EW67" s="2" t="s">
        <v>649</v>
      </c>
      <c r="EX67" s="2" t="s">
        <v>903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301</v>
      </c>
      <c r="FJ67" s="2" t="s">
        <v>177</v>
      </c>
      <c r="FK67" s="2" t="s">
        <v>651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162</v>
      </c>
      <c r="FV67" s="2" t="s">
        <v>150</v>
      </c>
      <c r="FW67" s="2" t="s">
        <v>231</v>
      </c>
      <c r="FX67" s="2" t="s">
        <v>775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162</v>
      </c>
      <c r="GI67" s="2" t="s">
        <v>169</v>
      </c>
      <c r="GJ67" s="2" t="s">
        <v>181</v>
      </c>
      <c r="GK67" s="2" t="s">
        <v>667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193</v>
      </c>
      <c r="GV67" s="2" t="s">
        <v>150</v>
      </c>
      <c r="GW67" s="2" t="s">
        <v>275</v>
      </c>
      <c r="GX67" s="2" t="s">
        <v>153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187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/>
      <c r="HR67" s="8"/>
      <c r="HS67" s="7"/>
      <c r="HT67" s="7"/>
      <c r="HU67" s="2" t="s">
        <v>162</v>
      </c>
      <c r="HV67" s="2" t="s">
        <v>150</v>
      </c>
      <c r="HW67" s="2" t="s">
        <v>186</v>
      </c>
      <c r="HX67" s="2" t="s">
        <v>904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187</v>
      </c>
      <c r="II67" s="2" t="s">
        <v>150</v>
      </c>
      <c r="IJ67" s="2" t="s">
        <v>153</v>
      </c>
      <c r="IK67" s="2" t="s">
        <v>153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354</v>
      </c>
      <c r="IV67" s="2" t="s">
        <v>150</v>
      </c>
      <c r="IW67" s="2" t="s">
        <v>153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187</v>
      </c>
      <c r="JI67" s="2" t="s">
        <v>169</v>
      </c>
      <c r="JJ67" s="2" t="s">
        <v>656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153</v>
      </c>
      <c r="JV67" s="2" t="s">
        <v>153</v>
      </c>
      <c r="JW67" s="2" t="s">
        <v>153</v>
      </c>
      <c r="JX67" s="2" t="s">
        <v>153</v>
      </c>
      <c r="JY67" s="2" t="s">
        <v>153</v>
      </c>
      <c r="JZ67" s="2" t="s">
        <v>153</v>
      </c>
      <c r="KA67" s="2" t="s">
        <v>153</v>
      </c>
      <c r="KB67" s="4"/>
      <c r="KC67" s="8"/>
      <c r="KD67" s="4"/>
      <c r="KE67" s="8"/>
      <c r="KF67" s="7"/>
      <c r="KG67" s="7"/>
      <c r="KH67" s="2" t="s">
        <v>188</v>
      </c>
      <c r="KI67" s="2" t="s">
        <v>150</v>
      </c>
      <c r="KJ67" s="2" t="s">
        <v>153</v>
      </c>
      <c r="KK67" s="2" t="s">
        <v>153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153</v>
      </c>
      <c r="KV67" s="2" t="s">
        <v>153</v>
      </c>
      <c r="KW67" s="2" t="s">
        <v>153</v>
      </c>
      <c r="KX67" s="2" t="s">
        <v>153</v>
      </c>
      <c r="KY67" s="2" t="s">
        <v>153</v>
      </c>
      <c r="KZ67" s="2" t="s">
        <v>153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162</v>
      </c>
      <c r="LV67" s="2" t="s">
        <v>150</v>
      </c>
      <c r="LW67" s="2" t="s">
        <v>342</v>
      </c>
      <c r="LX67" s="2" t="s">
        <v>642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193</v>
      </c>
      <c r="MV67" s="2" t="s">
        <v>150</v>
      </c>
      <c r="MW67" s="2" t="s">
        <v>281</v>
      </c>
      <c r="MX67" s="2" t="s">
        <v>153</v>
      </c>
      <c r="MY67" s="2" t="s">
        <v>164</v>
      </c>
      <c r="MZ67" s="2" t="s">
        <v>164</v>
      </c>
      <c r="NA67" s="2" t="s">
        <v>153</v>
      </c>
      <c r="NB67" s="4"/>
      <c r="NC67" s="8"/>
      <c r="ND67" s="4"/>
      <c r="NE67" s="8"/>
      <c r="NF67" s="7"/>
      <c r="NG67" s="7"/>
      <c r="NH67" s="2" t="s">
        <v>187</v>
      </c>
      <c r="NI67" s="2" t="s">
        <v>150</v>
      </c>
      <c r="NJ67" s="2" t="s">
        <v>153</v>
      </c>
      <c r="NK67" s="2" t="s">
        <v>153</v>
      </c>
      <c r="NL67" s="2" t="s">
        <v>164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188</v>
      </c>
      <c r="NV67" s="2" t="s">
        <v>150</v>
      </c>
      <c r="NW67" s="2" t="s">
        <v>153</v>
      </c>
      <c r="NX67" s="2" t="s">
        <v>153</v>
      </c>
      <c r="NY67" s="2" t="s">
        <v>164</v>
      </c>
      <c r="NZ67" s="2" t="s">
        <v>164</v>
      </c>
      <c r="OA67" s="2" t="s">
        <v>153</v>
      </c>
      <c r="OB67" s="4"/>
      <c r="OC67" s="8"/>
      <c r="OD67" s="4"/>
      <c r="OE67" s="8"/>
      <c r="OF67" s="7"/>
      <c r="OG67" s="7"/>
      <c r="OH67" s="2" t="s">
        <v>153</v>
      </c>
      <c r="OI67" s="2" t="s">
        <v>153</v>
      </c>
      <c r="OJ67" s="2" t="s">
        <v>153</v>
      </c>
      <c r="OK67" s="2" t="s">
        <v>153</v>
      </c>
      <c r="OL67" s="2" t="s">
        <v>153</v>
      </c>
      <c r="OM67" s="2" t="s">
        <v>153</v>
      </c>
      <c r="ON67" s="2" t="s">
        <v>153</v>
      </c>
      <c r="OO67" s="4"/>
      <c r="OP67" s="8"/>
      <c r="OQ67" s="4"/>
      <c r="OR67" s="8"/>
      <c r="OS67" s="7"/>
      <c r="OT67" s="7"/>
      <c r="OU67" s="2" t="s">
        <v>196</v>
      </c>
      <c r="OV67" s="2" t="s">
        <v>169</v>
      </c>
      <c r="OW67" s="2" t="s">
        <v>899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/>
      <c r="PC67" s="8"/>
      <c r="PD67" s="4"/>
      <c r="PE67" s="8"/>
      <c r="PF67" s="7"/>
      <c r="PG67" s="7"/>
      <c r="PH67" s="2" t="s">
        <v>187</v>
      </c>
      <c r="PI67" s="2" t="s">
        <v>169</v>
      </c>
      <c r="PJ67" s="2" t="s">
        <v>153</v>
      </c>
      <c r="PK67" s="2" t="s">
        <v>153</v>
      </c>
      <c r="PL67" s="2" t="s">
        <v>164</v>
      </c>
      <c r="PM67" s="2" t="s">
        <v>164</v>
      </c>
      <c r="PN67" s="2" t="s">
        <v>153</v>
      </c>
      <c r="PO67" s="4"/>
      <c r="PP67" s="8"/>
      <c r="PQ67" s="4"/>
      <c r="PR67" s="8"/>
      <c r="PS67" s="7"/>
      <c r="PT67" s="7"/>
      <c r="PU67" s="2" t="s">
        <v>188</v>
      </c>
      <c r="PV67" s="2" t="s">
        <v>150</v>
      </c>
      <c r="PW67" s="2" t="s">
        <v>153</v>
      </c>
      <c r="PX67" s="2" t="s">
        <v>153</v>
      </c>
      <c r="PY67" s="2" t="s">
        <v>164</v>
      </c>
      <c r="PZ67" s="2" t="s">
        <v>164</v>
      </c>
      <c r="QA67" s="2" t="s">
        <v>153</v>
      </c>
      <c r="QB67" s="4">
        <v>172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</row>
    <row r="68">
      <c r="A68" s="2" t="s">
        <v>905</v>
      </c>
      <c r="B68" s="2" t="s">
        <v>142</v>
      </c>
      <c r="C68" s="2" t="s">
        <v>143</v>
      </c>
      <c r="D68" s="2" t="s">
        <v>560</v>
      </c>
      <c r="E68" s="2" t="s">
        <v>561</v>
      </c>
      <c r="F68" s="2" t="s">
        <v>906</v>
      </c>
      <c r="G68" s="2" t="s">
        <v>906</v>
      </c>
      <c r="H68" s="2" t="s">
        <v>906</v>
      </c>
      <c r="I68" s="2" t="s">
        <v>907</v>
      </c>
      <c r="J68" s="2" t="s">
        <v>388</v>
      </c>
      <c r="K68" s="2" t="s">
        <v>908</v>
      </c>
      <c r="L68" s="3">
        <v>53.63</v>
      </c>
      <c r="M68" s="3">
        <v>56.31</v>
      </c>
      <c r="N68" s="3">
        <v>114.99</v>
      </c>
      <c r="O68" s="2" t="s">
        <v>150</v>
      </c>
      <c r="P68" s="2" t="s">
        <v>466</v>
      </c>
      <c r="Q68" s="2" t="s">
        <v>152</v>
      </c>
      <c r="R68" s="2" t="s">
        <v>153</v>
      </c>
      <c r="S68" s="2" t="s">
        <v>909</v>
      </c>
      <c r="T68" s="2" t="s">
        <v>566</v>
      </c>
      <c r="U68" s="2" t="s">
        <v>392</v>
      </c>
      <c r="V68" s="2" t="s">
        <v>335</v>
      </c>
      <c r="W68" s="2" t="s">
        <v>157</v>
      </c>
      <c r="X68" s="2" t="s">
        <v>910</v>
      </c>
      <c r="Y68" s="2" t="s">
        <v>911</v>
      </c>
      <c r="Z68" s="4">
        <v>196</v>
      </c>
      <c r="AA68" s="4">
        <f>=ROUNDDOWN(45.5813953488372,0)</f>
      </c>
      <c r="AB68" s="5">
        <v>4.3</v>
      </c>
      <c r="AC68" s="2" t="s">
        <v>153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5</v>
      </c>
      <c r="AQ68" s="8">
        <v>296.69</v>
      </c>
      <c r="AR68" s="4">
        <v>2</v>
      </c>
      <c r="AS68" s="8">
        <v>101</v>
      </c>
      <c r="AT68" s="7">
        <v>1.5</v>
      </c>
      <c r="AU68" s="7">
        <v>1.9375</v>
      </c>
      <c r="AV68" s="4">
        <v>9</v>
      </c>
      <c r="AW68" s="8">
        <v>550.33</v>
      </c>
      <c r="AX68" s="4">
        <v>10</v>
      </c>
      <c r="AY68" s="8">
        <v>553.05</v>
      </c>
      <c r="AZ68" s="7">
        <v>-0.1</v>
      </c>
      <c r="BA68" s="7">
        <v>-0.0049</v>
      </c>
      <c r="BB68" s="7">
        <v>0.5391</v>
      </c>
      <c r="BC68" s="4">
        <v>9</v>
      </c>
      <c r="BD68" s="8">
        <v>550.33</v>
      </c>
      <c r="BE68" s="4">
        <v>10</v>
      </c>
      <c r="BF68" s="8">
        <v>553.05</v>
      </c>
      <c r="BG68" s="7">
        <v>-0.1</v>
      </c>
      <c r="BH68" s="7">
        <v>-0.0049</v>
      </c>
      <c r="BI68" s="7">
        <v>1</v>
      </c>
      <c r="BJ68" s="4">
        <v>5</v>
      </c>
      <c r="BK68" s="8">
        <v>296.69</v>
      </c>
      <c r="BL68" s="2" t="s">
        <v>912</v>
      </c>
      <c r="BM68" s="7">
        <v>1</v>
      </c>
      <c r="BN68" s="7">
        <v>1</v>
      </c>
      <c r="BO68" s="4">
        <v>4</v>
      </c>
      <c r="BP68" s="8">
        <v>239.28</v>
      </c>
      <c r="BQ68" s="4"/>
      <c r="BR68" s="8"/>
      <c r="BS68" s="7"/>
      <c r="BT68" s="7"/>
      <c r="BU68" s="2" t="s">
        <v>162</v>
      </c>
      <c r="BV68" s="2" t="s">
        <v>150</v>
      </c>
      <c r="BW68" s="2" t="s">
        <v>153</v>
      </c>
      <c r="BX68" s="2" t="s">
        <v>913</v>
      </c>
      <c r="BY68" s="2" t="s">
        <v>164</v>
      </c>
      <c r="BZ68" s="2" t="s">
        <v>164</v>
      </c>
      <c r="CA68" s="2" t="s">
        <v>153</v>
      </c>
      <c r="CB68" s="4"/>
      <c r="CC68" s="8"/>
      <c r="CD68" s="4"/>
      <c r="CE68" s="8"/>
      <c r="CF68" s="7"/>
      <c r="CG68" s="7"/>
      <c r="CH68" s="2" t="s">
        <v>162</v>
      </c>
      <c r="CI68" s="2" t="s">
        <v>150</v>
      </c>
      <c r="CJ68" s="2" t="s">
        <v>914</v>
      </c>
      <c r="CK68" s="2" t="s">
        <v>915</v>
      </c>
      <c r="CL68" s="2" t="s">
        <v>164</v>
      </c>
      <c r="CM68" s="2" t="s">
        <v>164</v>
      </c>
      <c r="CN68" s="2" t="s">
        <v>153</v>
      </c>
      <c r="CO68" s="4"/>
      <c r="CP68" s="8"/>
      <c r="CQ68" s="4">
        <v>2</v>
      </c>
      <c r="CR68" s="8">
        <v>101</v>
      </c>
      <c r="CS68" s="7">
        <v>-1</v>
      </c>
      <c r="CT68" s="7">
        <v>-1</v>
      </c>
      <c r="CU68" s="2" t="s">
        <v>162</v>
      </c>
      <c r="CV68" s="2" t="s">
        <v>150</v>
      </c>
      <c r="CW68" s="2" t="s">
        <v>916</v>
      </c>
      <c r="CX68" s="2" t="s">
        <v>917</v>
      </c>
      <c r="CY68" s="2" t="s">
        <v>164</v>
      </c>
      <c r="CZ68" s="2" t="s">
        <v>164</v>
      </c>
      <c r="DA68" s="2" t="s">
        <v>153</v>
      </c>
      <c r="DB68" s="4"/>
      <c r="DC68" s="8"/>
      <c r="DD68" s="4"/>
      <c r="DE68" s="8"/>
      <c r="DF68" s="7"/>
      <c r="DG68" s="7"/>
      <c r="DH68" s="2" t="s">
        <v>162</v>
      </c>
      <c r="DI68" s="2" t="s">
        <v>301</v>
      </c>
      <c r="DJ68" s="2" t="s">
        <v>918</v>
      </c>
      <c r="DK68" s="2" t="s">
        <v>919</v>
      </c>
      <c r="DL68" s="2" t="s">
        <v>269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301</v>
      </c>
      <c r="DW68" s="2" t="s">
        <v>920</v>
      </c>
      <c r="DX68" s="2" t="s">
        <v>921</v>
      </c>
      <c r="DY68" s="2" t="s">
        <v>164</v>
      </c>
      <c r="DZ68" s="2" t="s">
        <v>164</v>
      </c>
      <c r="EA68" s="2" t="s">
        <v>153</v>
      </c>
      <c r="EB68" s="4"/>
      <c r="EC68" s="8"/>
      <c r="ED68" s="4"/>
      <c r="EE68" s="8"/>
      <c r="EF68" s="7"/>
      <c r="EG68" s="7"/>
      <c r="EH68" s="2" t="s">
        <v>162</v>
      </c>
      <c r="EI68" s="2" t="s">
        <v>150</v>
      </c>
      <c r="EJ68" s="2" t="s">
        <v>922</v>
      </c>
      <c r="EK68" s="2" t="s">
        <v>923</v>
      </c>
      <c r="EL68" s="2" t="s">
        <v>164</v>
      </c>
      <c r="EM68" s="2" t="s">
        <v>164</v>
      </c>
      <c r="EN68" s="2" t="s">
        <v>153</v>
      </c>
      <c r="EO68" s="4">
        <v>1</v>
      </c>
      <c r="EP68" s="8">
        <v>57.41</v>
      </c>
      <c r="EQ68" s="4"/>
      <c r="ER68" s="8"/>
      <c r="ES68" s="7"/>
      <c r="ET68" s="7"/>
      <c r="EU68" s="2" t="s">
        <v>162</v>
      </c>
      <c r="EV68" s="2" t="s">
        <v>150</v>
      </c>
      <c r="EW68" s="2" t="s">
        <v>706</v>
      </c>
      <c r="EX68" s="2" t="s">
        <v>880</v>
      </c>
      <c r="EY68" s="2" t="s">
        <v>164</v>
      </c>
      <c r="EZ68" s="2" t="s">
        <v>164</v>
      </c>
      <c r="FA68" s="2" t="s">
        <v>153</v>
      </c>
      <c r="FB68" s="4"/>
      <c r="FC68" s="8"/>
      <c r="FD68" s="4"/>
      <c r="FE68" s="8"/>
      <c r="FF68" s="7"/>
      <c r="FG68" s="7"/>
      <c r="FH68" s="2" t="s">
        <v>162</v>
      </c>
      <c r="FI68" s="2" t="s">
        <v>301</v>
      </c>
      <c r="FJ68" s="2" t="s">
        <v>177</v>
      </c>
      <c r="FK68" s="2" t="s">
        <v>785</v>
      </c>
      <c r="FL68" s="2" t="s">
        <v>164</v>
      </c>
      <c r="FM68" s="2" t="s">
        <v>164</v>
      </c>
      <c r="FN68" s="2" t="s">
        <v>153</v>
      </c>
      <c r="FO68" s="4"/>
      <c r="FP68" s="8"/>
      <c r="FQ68" s="4"/>
      <c r="FR68" s="8"/>
      <c r="FS68" s="7"/>
      <c r="FT68" s="7"/>
      <c r="FU68" s="2" t="s">
        <v>162</v>
      </c>
      <c r="FV68" s="2" t="s">
        <v>150</v>
      </c>
      <c r="FW68" s="2" t="s">
        <v>475</v>
      </c>
      <c r="FX68" s="2" t="s">
        <v>924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150</v>
      </c>
      <c r="GJ68" s="2" t="s">
        <v>846</v>
      </c>
      <c r="GK68" s="2" t="s">
        <v>847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193</v>
      </c>
      <c r="GV68" s="2" t="s">
        <v>150</v>
      </c>
      <c r="GW68" s="2" t="s">
        <v>925</v>
      </c>
      <c r="GX68" s="2" t="s">
        <v>482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162</v>
      </c>
      <c r="HI68" s="2" t="s">
        <v>169</v>
      </c>
      <c r="HJ68" s="2" t="s">
        <v>926</v>
      </c>
      <c r="HK68" s="2" t="s">
        <v>927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162</v>
      </c>
      <c r="HV68" s="2" t="s">
        <v>150</v>
      </c>
      <c r="HW68" s="2" t="s">
        <v>186</v>
      </c>
      <c r="HX68" s="2" t="s">
        <v>153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187</v>
      </c>
      <c r="II68" s="2" t="s">
        <v>150</v>
      </c>
      <c r="IJ68" s="2" t="s">
        <v>153</v>
      </c>
      <c r="IK68" s="2" t="s">
        <v>153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188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187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153</v>
      </c>
      <c r="JV68" s="2" t="s">
        <v>153</v>
      </c>
      <c r="JW68" s="2" t="s">
        <v>153</v>
      </c>
      <c r="JX68" s="2" t="s">
        <v>153</v>
      </c>
      <c r="JY68" s="2" t="s">
        <v>153</v>
      </c>
      <c r="JZ68" s="2" t="s">
        <v>153</v>
      </c>
      <c r="KA68" s="2" t="s">
        <v>153</v>
      </c>
      <c r="KB68" s="4"/>
      <c r="KC68" s="8"/>
      <c r="KD68" s="4"/>
      <c r="KE68" s="8"/>
      <c r="KF68" s="7"/>
      <c r="KG68" s="7"/>
      <c r="KH68" s="2" t="s">
        <v>188</v>
      </c>
      <c r="KI68" s="2" t="s">
        <v>150</v>
      </c>
      <c r="KJ68" s="2" t="s">
        <v>153</v>
      </c>
      <c r="KK68" s="2" t="s">
        <v>153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162</v>
      </c>
      <c r="LV68" s="2" t="s">
        <v>150</v>
      </c>
      <c r="LW68" s="2" t="s">
        <v>920</v>
      </c>
      <c r="LX68" s="2" t="s">
        <v>928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193</v>
      </c>
      <c r="MV68" s="2" t="s">
        <v>150</v>
      </c>
      <c r="MW68" s="2" t="s">
        <v>281</v>
      </c>
      <c r="MX68" s="2" t="s">
        <v>153</v>
      </c>
      <c r="MY68" s="2" t="s">
        <v>164</v>
      </c>
      <c r="MZ68" s="2" t="s">
        <v>164</v>
      </c>
      <c r="NA68" s="2" t="s">
        <v>153</v>
      </c>
      <c r="NB68" s="4"/>
      <c r="NC68" s="8"/>
      <c r="ND68" s="4"/>
      <c r="NE68" s="8"/>
      <c r="NF68" s="7"/>
      <c r="NG68" s="7"/>
      <c r="NH68" s="2" t="s">
        <v>187</v>
      </c>
      <c r="NI68" s="2" t="s">
        <v>150</v>
      </c>
      <c r="NJ68" s="2" t="s">
        <v>153</v>
      </c>
      <c r="NK68" s="2" t="s">
        <v>153</v>
      </c>
      <c r="NL68" s="2" t="s">
        <v>164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195</v>
      </c>
      <c r="NV68" s="2" t="s">
        <v>150</v>
      </c>
      <c r="NW68" s="2" t="s">
        <v>153</v>
      </c>
      <c r="NX68" s="2" t="s">
        <v>153</v>
      </c>
      <c r="NY68" s="2" t="s">
        <v>164</v>
      </c>
      <c r="NZ68" s="2" t="s">
        <v>164</v>
      </c>
      <c r="OA68" s="2" t="s">
        <v>153</v>
      </c>
      <c r="OB68" s="4"/>
      <c r="OC68" s="8"/>
      <c r="OD68" s="4"/>
      <c r="OE68" s="8"/>
      <c r="OF68" s="7"/>
      <c r="OG68" s="7"/>
      <c r="OH68" s="2" t="s">
        <v>153</v>
      </c>
      <c r="OI68" s="2" t="s">
        <v>153</v>
      </c>
      <c r="OJ68" s="2" t="s">
        <v>153</v>
      </c>
      <c r="OK68" s="2" t="s">
        <v>153</v>
      </c>
      <c r="OL68" s="2" t="s">
        <v>153</v>
      </c>
      <c r="OM68" s="2" t="s">
        <v>153</v>
      </c>
      <c r="ON68" s="2" t="s">
        <v>153</v>
      </c>
      <c r="OO68" s="4"/>
      <c r="OP68" s="8"/>
      <c r="OQ68" s="4"/>
      <c r="OR68" s="8"/>
      <c r="OS68" s="7"/>
      <c r="OT68" s="7"/>
      <c r="OU68" s="2" t="s">
        <v>188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8"/>
      <c r="PD68" s="4"/>
      <c r="PE68" s="8"/>
      <c r="PF68" s="7"/>
      <c r="PG68" s="7"/>
      <c r="PH68" s="2" t="s">
        <v>187</v>
      </c>
      <c r="PI68" s="2" t="s">
        <v>169</v>
      </c>
      <c r="PJ68" s="2" t="s">
        <v>153</v>
      </c>
      <c r="PK68" s="2" t="s">
        <v>153</v>
      </c>
      <c r="PL68" s="2" t="s">
        <v>164</v>
      </c>
      <c r="PM68" s="2" t="s">
        <v>164</v>
      </c>
      <c r="PN68" s="2" t="s">
        <v>153</v>
      </c>
      <c r="PO68" s="4"/>
      <c r="PP68" s="8"/>
      <c r="PQ68" s="4"/>
      <c r="PR68" s="8"/>
      <c r="PS68" s="7"/>
      <c r="PT68" s="7"/>
      <c r="PU68" s="2" t="s">
        <v>188</v>
      </c>
      <c r="PV68" s="2" t="s">
        <v>150</v>
      </c>
      <c r="PW68" s="2" t="s">
        <v>153</v>
      </c>
      <c r="PX68" s="2" t="s">
        <v>153</v>
      </c>
      <c r="PY68" s="2" t="s">
        <v>164</v>
      </c>
      <c r="PZ68" s="2" t="s">
        <v>164</v>
      </c>
      <c r="QA68" s="2" t="s">
        <v>153</v>
      </c>
      <c r="QB68" s="4"/>
      <c r="QC68" s="4"/>
      <c r="QD68" s="4"/>
      <c r="QE68" s="4">
        <v>196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</row>
    <row r="69">
      <c r="A69" s="2" t="s">
        <v>929</v>
      </c>
      <c r="B69" s="2" t="s">
        <v>142</v>
      </c>
      <c r="C69" s="2" t="s">
        <v>143</v>
      </c>
      <c r="D69" s="2" t="s">
        <v>560</v>
      </c>
      <c r="E69" s="2" t="s">
        <v>561</v>
      </c>
      <c r="F69" s="2" t="s">
        <v>906</v>
      </c>
      <c r="G69" s="2" t="s">
        <v>906</v>
      </c>
      <c r="H69" s="2" t="s">
        <v>906</v>
      </c>
      <c r="I69" s="2" t="s">
        <v>907</v>
      </c>
      <c r="J69" s="2" t="s">
        <v>312</v>
      </c>
      <c r="K69" s="2" t="s">
        <v>908</v>
      </c>
      <c r="L69" s="3">
        <v>59.31</v>
      </c>
      <c r="M69" s="3">
        <v>62.28</v>
      </c>
      <c r="N69" s="3">
        <v>124.99</v>
      </c>
      <c r="O69" s="2" t="s">
        <v>150</v>
      </c>
      <c r="P69" s="2" t="s">
        <v>466</v>
      </c>
      <c r="Q69" s="2" t="s">
        <v>152</v>
      </c>
      <c r="R69" s="2" t="s">
        <v>153</v>
      </c>
      <c r="S69" s="2" t="s">
        <v>909</v>
      </c>
      <c r="T69" s="2" t="s">
        <v>566</v>
      </c>
      <c r="U69" s="2" t="s">
        <v>392</v>
      </c>
      <c r="V69" s="2" t="s">
        <v>335</v>
      </c>
      <c r="W69" s="2" t="s">
        <v>157</v>
      </c>
      <c r="X69" s="2" t="s">
        <v>910</v>
      </c>
      <c r="Y69" s="2" t="s">
        <v>911</v>
      </c>
      <c r="Z69" s="4">
        <v>246</v>
      </c>
      <c r="AA69" s="4">
        <f>=ROUNDDOWN(26.4516129032258,0)</f>
      </c>
      <c r="AB69" s="5">
        <v>9.3</v>
      </c>
      <c r="AC69" s="2" t="s">
        <v>153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4</v>
      </c>
      <c r="AQ69" s="8">
        <v>253.64</v>
      </c>
      <c r="AR69" s="4">
        <v>8</v>
      </c>
      <c r="AS69" s="8">
        <v>452.05</v>
      </c>
      <c r="AT69" s="7">
        <v>-0.5</v>
      </c>
      <c r="AU69" s="7">
        <v>-0.4389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0.4609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4</v>
      </c>
      <c r="BK69" s="8">
        <v>253.64</v>
      </c>
      <c r="BL69" s="2" t="s">
        <v>930</v>
      </c>
      <c r="BM69" s="7">
        <v>1</v>
      </c>
      <c r="BN69" s="7">
        <v>1</v>
      </c>
      <c r="BO69" s="4">
        <v>2</v>
      </c>
      <c r="BP69" s="8">
        <v>132.92</v>
      </c>
      <c r="BQ69" s="4"/>
      <c r="BR69" s="8"/>
      <c r="BS69" s="7"/>
      <c r="BT69" s="7"/>
      <c r="BU69" s="2" t="s">
        <v>162</v>
      </c>
      <c r="BV69" s="2" t="s">
        <v>150</v>
      </c>
      <c r="BW69" s="2" t="s">
        <v>153</v>
      </c>
      <c r="BX69" s="2" t="s">
        <v>931</v>
      </c>
      <c r="BY69" s="2" t="s">
        <v>164</v>
      </c>
      <c r="BZ69" s="2" t="s">
        <v>164</v>
      </c>
      <c r="CA69" s="2" t="s">
        <v>153</v>
      </c>
      <c r="CB69" s="4"/>
      <c r="CC69" s="8"/>
      <c r="CD69" s="4">
        <v>1</v>
      </c>
      <c r="CE69" s="8">
        <v>54.68</v>
      </c>
      <c r="CF69" s="7">
        <v>-1</v>
      </c>
      <c r="CG69" s="7">
        <v>-1</v>
      </c>
      <c r="CH69" s="2" t="s">
        <v>162</v>
      </c>
      <c r="CI69" s="2" t="s">
        <v>150</v>
      </c>
      <c r="CJ69" s="2" t="s">
        <v>914</v>
      </c>
      <c r="CK69" s="2" t="s">
        <v>932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56.61</v>
      </c>
      <c r="CQ69" s="4">
        <v>1</v>
      </c>
      <c r="CR69" s="8">
        <v>56.11</v>
      </c>
      <c r="CS69" s="7"/>
      <c r="CT69" s="7">
        <v>0.0089</v>
      </c>
      <c r="CU69" s="2" t="s">
        <v>162</v>
      </c>
      <c r="CV69" s="2" t="s">
        <v>150</v>
      </c>
      <c r="CW69" s="2" t="s">
        <v>916</v>
      </c>
      <c r="CX69" s="2" t="s">
        <v>933</v>
      </c>
      <c r="CY69" s="2" t="s">
        <v>164</v>
      </c>
      <c r="CZ69" s="2" t="s">
        <v>164</v>
      </c>
      <c r="DA69" s="2" t="s">
        <v>153</v>
      </c>
      <c r="DB69" s="4"/>
      <c r="DC69" s="8"/>
      <c r="DD69" s="4"/>
      <c r="DE69" s="8"/>
      <c r="DF69" s="7"/>
      <c r="DG69" s="7"/>
      <c r="DH69" s="2" t="s">
        <v>162</v>
      </c>
      <c r="DI69" s="2" t="s">
        <v>301</v>
      </c>
      <c r="DJ69" s="2" t="s">
        <v>918</v>
      </c>
      <c r="DK69" s="2" t="s">
        <v>934</v>
      </c>
      <c r="DL69" s="2" t="s">
        <v>269</v>
      </c>
      <c r="DM69" s="2" t="s">
        <v>164</v>
      </c>
      <c r="DN69" s="2" t="s">
        <v>153</v>
      </c>
      <c r="DO69" s="4"/>
      <c r="DP69" s="8"/>
      <c r="DQ69" s="4">
        <v>2</v>
      </c>
      <c r="DR69" s="8">
        <v>115.9</v>
      </c>
      <c r="DS69" s="7">
        <v>-1</v>
      </c>
      <c r="DT69" s="7">
        <v>-1</v>
      </c>
      <c r="DU69" s="2" t="s">
        <v>162</v>
      </c>
      <c r="DV69" s="2" t="s">
        <v>301</v>
      </c>
      <c r="DW69" s="2" t="s">
        <v>920</v>
      </c>
      <c r="DX69" s="2" t="s">
        <v>935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922</v>
      </c>
      <c r="EK69" s="2" t="s">
        <v>936</v>
      </c>
      <c r="EL69" s="2" t="s">
        <v>164</v>
      </c>
      <c r="EM69" s="2" t="s">
        <v>164</v>
      </c>
      <c r="EN69" s="2" t="s">
        <v>153</v>
      </c>
      <c r="EO69" s="4">
        <v>1</v>
      </c>
      <c r="EP69" s="8">
        <v>64.11</v>
      </c>
      <c r="EQ69" s="4">
        <v>4</v>
      </c>
      <c r="ER69" s="8">
        <v>225.36</v>
      </c>
      <c r="ES69" s="7">
        <v>-0.75</v>
      </c>
      <c r="ET69" s="7">
        <v>-0.7155</v>
      </c>
      <c r="EU69" s="2" t="s">
        <v>162</v>
      </c>
      <c r="EV69" s="2" t="s">
        <v>150</v>
      </c>
      <c r="EW69" s="2" t="s">
        <v>706</v>
      </c>
      <c r="EX69" s="2" t="s">
        <v>726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162</v>
      </c>
      <c r="FI69" s="2" t="s">
        <v>301</v>
      </c>
      <c r="FJ69" s="2" t="s">
        <v>177</v>
      </c>
      <c r="FK69" s="2" t="s">
        <v>707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162</v>
      </c>
      <c r="FV69" s="2" t="s">
        <v>150</v>
      </c>
      <c r="FW69" s="2" t="s">
        <v>475</v>
      </c>
      <c r="FX69" s="2" t="s">
        <v>937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162</v>
      </c>
      <c r="GI69" s="2" t="s">
        <v>150</v>
      </c>
      <c r="GJ69" s="2" t="s">
        <v>846</v>
      </c>
      <c r="GK69" s="2" t="s">
        <v>938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162</v>
      </c>
      <c r="GV69" s="2" t="s">
        <v>150</v>
      </c>
      <c r="GW69" s="2" t="s">
        <v>925</v>
      </c>
      <c r="GX69" s="2" t="s">
        <v>939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162</v>
      </c>
      <c r="HI69" s="2" t="s">
        <v>169</v>
      </c>
      <c r="HJ69" s="2" t="s">
        <v>926</v>
      </c>
      <c r="HK69" s="2" t="s">
        <v>940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162</v>
      </c>
      <c r="HV69" s="2" t="s">
        <v>150</v>
      </c>
      <c r="HW69" s="2" t="s">
        <v>186</v>
      </c>
      <c r="HX69" s="2" t="s">
        <v>941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187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188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187</v>
      </c>
      <c r="JI69" s="2" t="s">
        <v>150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153</v>
      </c>
      <c r="JV69" s="2" t="s">
        <v>153</v>
      </c>
      <c r="JW69" s="2" t="s">
        <v>153</v>
      </c>
      <c r="JX69" s="2" t="s">
        <v>153</v>
      </c>
      <c r="JY69" s="2" t="s">
        <v>153</v>
      </c>
      <c r="JZ69" s="2" t="s">
        <v>153</v>
      </c>
      <c r="KA69" s="2" t="s">
        <v>153</v>
      </c>
      <c r="KB69" s="4"/>
      <c r="KC69" s="8"/>
      <c r="KD69" s="4"/>
      <c r="KE69" s="8"/>
      <c r="KF69" s="7"/>
      <c r="KG69" s="7"/>
      <c r="KH69" s="2" t="s">
        <v>188</v>
      </c>
      <c r="KI69" s="2" t="s">
        <v>150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153</v>
      </c>
      <c r="KV69" s="2" t="s">
        <v>153</v>
      </c>
      <c r="KW69" s="2" t="s">
        <v>153</v>
      </c>
      <c r="KX69" s="2" t="s">
        <v>153</v>
      </c>
      <c r="KY69" s="2" t="s">
        <v>153</v>
      </c>
      <c r="KZ69" s="2" t="s">
        <v>153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162</v>
      </c>
      <c r="LV69" s="2" t="s">
        <v>150</v>
      </c>
      <c r="LW69" s="2" t="s">
        <v>920</v>
      </c>
      <c r="LX69" s="2" t="s">
        <v>942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193</v>
      </c>
      <c r="MV69" s="2" t="s">
        <v>150</v>
      </c>
      <c r="MW69" s="2" t="s">
        <v>281</v>
      </c>
      <c r="MX69" s="2" t="s">
        <v>153</v>
      </c>
      <c r="MY69" s="2" t="s">
        <v>164</v>
      </c>
      <c r="MZ69" s="2" t="s">
        <v>164</v>
      </c>
      <c r="NA69" s="2" t="s">
        <v>153</v>
      </c>
      <c r="NB69" s="4"/>
      <c r="NC69" s="8"/>
      <c r="ND69" s="4"/>
      <c r="NE69" s="8"/>
      <c r="NF69" s="7"/>
      <c r="NG69" s="7"/>
      <c r="NH69" s="2" t="s">
        <v>187</v>
      </c>
      <c r="NI69" s="2" t="s">
        <v>150</v>
      </c>
      <c r="NJ69" s="2" t="s">
        <v>153</v>
      </c>
      <c r="NK69" s="2" t="s">
        <v>153</v>
      </c>
      <c r="NL69" s="2" t="s">
        <v>164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195</v>
      </c>
      <c r="NV69" s="2" t="s">
        <v>150</v>
      </c>
      <c r="NW69" s="2" t="s">
        <v>153</v>
      </c>
      <c r="NX69" s="2" t="s">
        <v>153</v>
      </c>
      <c r="NY69" s="2" t="s">
        <v>164</v>
      </c>
      <c r="NZ69" s="2" t="s">
        <v>164</v>
      </c>
      <c r="OA69" s="2" t="s">
        <v>153</v>
      </c>
      <c r="OB69" s="4"/>
      <c r="OC69" s="8"/>
      <c r="OD69" s="4"/>
      <c r="OE69" s="8"/>
      <c r="OF69" s="7"/>
      <c r="OG69" s="7"/>
      <c r="OH69" s="2" t="s">
        <v>153</v>
      </c>
      <c r="OI69" s="2" t="s">
        <v>153</v>
      </c>
      <c r="OJ69" s="2" t="s">
        <v>153</v>
      </c>
      <c r="OK69" s="2" t="s">
        <v>153</v>
      </c>
      <c r="OL69" s="2" t="s">
        <v>153</v>
      </c>
      <c r="OM69" s="2" t="s">
        <v>153</v>
      </c>
      <c r="ON69" s="2" t="s">
        <v>153</v>
      </c>
      <c r="OO69" s="4"/>
      <c r="OP69" s="8"/>
      <c r="OQ69" s="4"/>
      <c r="OR69" s="8"/>
      <c r="OS69" s="7"/>
      <c r="OT69" s="7"/>
      <c r="OU69" s="2" t="s">
        <v>188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8"/>
      <c r="PD69" s="4"/>
      <c r="PE69" s="8"/>
      <c r="PF69" s="7"/>
      <c r="PG69" s="7"/>
      <c r="PH69" s="2" t="s">
        <v>187</v>
      </c>
      <c r="PI69" s="2" t="s">
        <v>169</v>
      </c>
      <c r="PJ69" s="2" t="s">
        <v>153</v>
      </c>
      <c r="PK69" s="2" t="s">
        <v>153</v>
      </c>
      <c r="PL69" s="2" t="s">
        <v>164</v>
      </c>
      <c r="PM69" s="2" t="s">
        <v>164</v>
      </c>
      <c r="PN69" s="2" t="s">
        <v>153</v>
      </c>
      <c r="PO69" s="4"/>
      <c r="PP69" s="8"/>
      <c r="PQ69" s="4"/>
      <c r="PR69" s="8"/>
      <c r="PS69" s="7"/>
      <c r="PT69" s="7"/>
      <c r="PU69" s="2" t="s">
        <v>188</v>
      </c>
      <c r="PV69" s="2" t="s">
        <v>150</v>
      </c>
      <c r="PW69" s="2" t="s">
        <v>153</v>
      </c>
      <c r="PX69" s="2" t="s">
        <v>153</v>
      </c>
      <c r="PY69" s="2" t="s">
        <v>164</v>
      </c>
      <c r="PZ69" s="2" t="s">
        <v>164</v>
      </c>
      <c r="QA69" s="2" t="s">
        <v>153</v>
      </c>
      <c r="QB69" s="4"/>
      <c r="QC69" s="4"/>
      <c r="QD69" s="4"/>
      <c r="QE69" s="4">
        <v>246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943</v>
      </c>
      <c r="B70" s="2" t="s">
        <v>142</v>
      </c>
      <c r="C70" s="2" t="s">
        <v>143</v>
      </c>
      <c r="D70" s="2" t="s">
        <v>560</v>
      </c>
      <c r="E70" s="2" t="s">
        <v>561</v>
      </c>
      <c r="F70" s="2" t="s">
        <v>944</v>
      </c>
      <c r="G70" s="2" t="s">
        <v>944</v>
      </c>
      <c r="H70" s="2" t="s">
        <v>944</v>
      </c>
      <c r="I70" s="2" t="s">
        <v>945</v>
      </c>
      <c r="J70" s="2" t="s">
        <v>388</v>
      </c>
      <c r="K70" s="2" t="s">
        <v>946</v>
      </c>
      <c r="L70" s="3">
        <v>52.19</v>
      </c>
      <c r="M70" s="3">
        <v>54.8</v>
      </c>
      <c r="N70" s="3">
        <v>89.99</v>
      </c>
      <c r="O70" s="2" t="s">
        <v>150</v>
      </c>
      <c r="P70" s="2" t="s">
        <v>947</v>
      </c>
      <c r="Q70" s="2" t="s">
        <v>152</v>
      </c>
      <c r="R70" s="2" t="s">
        <v>16</v>
      </c>
      <c r="S70" s="2" t="s">
        <v>153</v>
      </c>
      <c r="T70" s="2" t="s">
        <v>153</v>
      </c>
      <c r="U70" s="2" t="s">
        <v>392</v>
      </c>
      <c r="V70" s="2" t="s">
        <v>948</v>
      </c>
      <c r="W70" s="2" t="s">
        <v>153</v>
      </c>
      <c r="X70" s="2" t="s">
        <v>153</v>
      </c>
      <c r="Y70" s="2" t="s">
        <v>949</v>
      </c>
      <c r="Z70" s="4">
        <v>143</v>
      </c>
      <c r="AA70" s="4">
        <f>=ROUNDDOWN(47.6666666666667,0)</f>
      </c>
      <c r="AB70" s="5">
        <v>3</v>
      </c>
      <c r="AC70" s="2" t="s">
        <v>153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2</v>
      </c>
      <c r="AQ70" s="8">
        <v>113.78</v>
      </c>
      <c r="AR70" s="4"/>
      <c r="AS70" s="8"/>
      <c r="AT70" s="7"/>
      <c r="AU70" s="7"/>
      <c r="AV70" s="4">
        <v>3</v>
      </c>
      <c r="AW70" s="8">
        <v>176.99</v>
      </c>
      <c r="AX70" s="4">
        <v>3</v>
      </c>
      <c r="AY70" s="8">
        <v>173.97</v>
      </c>
      <c r="AZ70" s="7" t="s">
        <v>153</v>
      </c>
      <c r="BA70" s="7">
        <v>0.0174</v>
      </c>
      <c r="BB70" s="7">
        <v>0.6429</v>
      </c>
      <c r="BC70" s="4">
        <v>4</v>
      </c>
      <c r="BD70" s="8">
        <v>232.31</v>
      </c>
      <c r="BE70" s="4">
        <v>9</v>
      </c>
      <c r="BF70" s="8">
        <v>504.51</v>
      </c>
      <c r="BG70" s="7">
        <v>-0.5556</v>
      </c>
      <c r="BH70" s="7">
        <v>-0.5395</v>
      </c>
      <c r="BI70" s="7">
        <v>0.7619</v>
      </c>
      <c r="BJ70" s="4">
        <v>2</v>
      </c>
      <c r="BK70" s="8">
        <v>113.78</v>
      </c>
      <c r="BL70" s="2" t="s">
        <v>950</v>
      </c>
      <c r="BM70" s="7">
        <v>1</v>
      </c>
      <c r="BN70" s="7">
        <v>1</v>
      </c>
      <c r="BO70" s="4">
        <v>2</v>
      </c>
      <c r="BP70" s="8">
        <v>113.78</v>
      </c>
      <c r="BQ70" s="4"/>
      <c r="BR70" s="8"/>
      <c r="BS70" s="7"/>
      <c r="BT70" s="7"/>
      <c r="BU70" s="2" t="s">
        <v>162</v>
      </c>
      <c r="BV70" s="2" t="s">
        <v>150</v>
      </c>
      <c r="BW70" s="2" t="s">
        <v>153</v>
      </c>
      <c r="BX70" s="2" t="s">
        <v>153</v>
      </c>
      <c r="BY70" s="2" t="s">
        <v>164</v>
      </c>
      <c r="BZ70" s="2" t="s">
        <v>164</v>
      </c>
      <c r="CA70" s="2" t="s">
        <v>153</v>
      </c>
      <c r="CB70" s="4"/>
      <c r="CC70" s="8"/>
      <c r="CD70" s="4"/>
      <c r="CE70" s="8"/>
      <c r="CF70" s="7"/>
      <c r="CG70" s="7"/>
      <c r="CH70" s="2" t="s">
        <v>153</v>
      </c>
      <c r="CI70" s="2" t="s">
        <v>153</v>
      </c>
      <c r="CJ70" s="2" t="s">
        <v>153</v>
      </c>
      <c r="CK70" s="2" t="s">
        <v>153</v>
      </c>
      <c r="CL70" s="2" t="s">
        <v>153</v>
      </c>
      <c r="CM70" s="2" t="s">
        <v>153</v>
      </c>
      <c r="CN70" s="2" t="s">
        <v>153</v>
      </c>
      <c r="CO70" s="4"/>
      <c r="CP70" s="8"/>
      <c r="CQ70" s="4"/>
      <c r="CR70" s="8"/>
      <c r="CS70" s="7"/>
      <c r="CT70" s="7"/>
      <c r="CU70" s="2" t="s">
        <v>153</v>
      </c>
      <c r="CV70" s="2" t="s">
        <v>153</v>
      </c>
      <c r="CW70" s="2" t="s">
        <v>153</v>
      </c>
      <c r="CX70" s="2" t="s">
        <v>153</v>
      </c>
      <c r="CY70" s="2" t="s">
        <v>153</v>
      </c>
      <c r="CZ70" s="2" t="s">
        <v>153</v>
      </c>
      <c r="DA70" s="2" t="s">
        <v>153</v>
      </c>
      <c r="DB70" s="4"/>
      <c r="DC70" s="8"/>
      <c r="DD70" s="4"/>
      <c r="DE70" s="8"/>
      <c r="DF70" s="7"/>
      <c r="DG70" s="7"/>
      <c r="DH70" s="2" t="s">
        <v>153</v>
      </c>
      <c r="DI70" s="2" t="s">
        <v>153</v>
      </c>
      <c r="DJ70" s="2" t="s">
        <v>153</v>
      </c>
      <c r="DK70" s="2" t="s">
        <v>153</v>
      </c>
      <c r="DL70" s="2" t="s">
        <v>153</v>
      </c>
      <c r="DM70" s="2" t="s">
        <v>153</v>
      </c>
      <c r="DN70" s="2" t="s">
        <v>153</v>
      </c>
      <c r="DO70" s="4"/>
      <c r="DP70" s="8"/>
      <c r="DQ70" s="4"/>
      <c r="DR70" s="8"/>
      <c r="DS70" s="7"/>
      <c r="DT70" s="7"/>
      <c r="DU70" s="2" t="s">
        <v>153</v>
      </c>
      <c r="DV70" s="2" t="s">
        <v>153</v>
      </c>
      <c r="DW70" s="2" t="s">
        <v>153</v>
      </c>
      <c r="DX70" s="2" t="s">
        <v>153</v>
      </c>
      <c r="DY70" s="2" t="s">
        <v>153</v>
      </c>
      <c r="DZ70" s="2" t="s">
        <v>153</v>
      </c>
      <c r="EA70" s="2" t="s">
        <v>153</v>
      </c>
      <c r="EB70" s="4"/>
      <c r="EC70" s="8"/>
      <c r="ED70" s="4"/>
      <c r="EE70" s="8"/>
      <c r="EF70" s="7"/>
      <c r="EG70" s="7"/>
      <c r="EH70" s="2" t="s">
        <v>153</v>
      </c>
      <c r="EI70" s="2" t="s">
        <v>153</v>
      </c>
      <c r="EJ70" s="2" t="s">
        <v>153</v>
      </c>
      <c r="EK70" s="2" t="s">
        <v>153</v>
      </c>
      <c r="EL70" s="2" t="s">
        <v>153</v>
      </c>
      <c r="EM70" s="2" t="s">
        <v>153</v>
      </c>
      <c r="EN70" s="2" t="s">
        <v>153</v>
      </c>
      <c r="EO70" s="4"/>
      <c r="EP70" s="8"/>
      <c r="EQ70" s="4"/>
      <c r="ER70" s="8"/>
      <c r="ES70" s="7"/>
      <c r="ET70" s="7"/>
      <c r="EU70" s="2" t="s">
        <v>153</v>
      </c>
      <c r="EV70" s="2" t="s">
        <v>153</v>
      </c>
      <c r="EW70" s="2" t="s">
        <v>153</v>
      </c>
      <c r="EX70" s="2" t="s">
        <v>153</v>
      </c>
      <c r="EY70" s="2" t="s">
        <v>153</v>
      </c>
      <c r="EZ70" s="2" t="s">
        <v>153</v>
      </c>
      <c r="FA70" s="2" t="s">
        <v>153</v>
      </c>
      <c r="FB70" s="4"/>
      <c r="FC70" s="8"/>
      <c r="FD70" s="4"/>
      <c r="FE70" s="8"/>
      <c r="FF70" s="7"/>
      <c r="FG70" s="7"/>
      <c r="FH70" s="2" t="s">
        <v>153</v>
      </c>
      <c r="FI70" s="2" t="s">
        <v>153</v>
      </c>
      <c r="FJ70" s="2" t="s">
        <v>153</v>
      </c>
      <c r="FK70" s="2" t="s">
        <v>153</v>
      </c>
      <c r="FL70" s="2" t="s">
        <v>153</v>
      </c>
      <c r="FM70" s="2" t="s">
        <v>153</v>
      </c>
      <c r="FN70" s="2" t="s">
        <v>153</v>
      </c>
      <c r="FO70" s="4"/>
      <c r="FP70" s="8"/>
      <c r="FQ70" s="4"/>
      <c r="FR70" s="8"/>
      <c r="FS70" s="7"/>
      <c r="FT70" s="7"/>
      <c r="FU70" s="2" t="s">
        <v>153</v>
      </c>
      <c r="FV70" s="2" t="s">
        <v>153</v>
      </c>
      <c r="FW70" s="2" t="s">
        <v>153</v>
      </c>
      <c r="FX70" s="2" t="s">
        <v>153</v>
      </c>
      <c r="FY70" s="2" t="s">
        <v>153</v>
      </c>
      <c r="FZ70" s="2" t="s">
        <v>153</v>
      </c>
      <c r="GA70" s="2" t="s">
        <v>153</v>
      </c>
      <c r="GB70" s="4"/>
      <c r="GC70" s="8"/>
      <c r="GD70" s="4"/>
      <c r="GE70" s="8"/>
      <c r="GF70" s="7"/>
      <c r="GG70" s="7"/>
      <c r="GH70" s="2" t="s">
        <v>153</v>
      </c>
      <c r="GI70" s="2" t="s">
        <v>153</v>
      </c>
      <c r="GJ70" s="2" t="s">
        <v>153</v>
      </c>
      <c r="GK70" s="2" t="s">
        <v>153</v>
      </c>
      <c r="GL70" s="2" t="s">
        <v>153</v>
      </c>
      <c r="GM70" s="2" t="s">
        <v>153</v>
      </c>
      <c r="GN70" s="2" t="s">
        <v>153</v>
      </c>
      <c r="GO70" s="4"/>
      <c r="GP70" s="8"/>
      <c r="GQ70" s="4"/>
      <c r="GR70" s="8"/>
      <c r="GS70" s="7"/>
      <c r="GT70" s="7"/>
      <c r="GU70" s="2" t="s">
        <v>153</v>
      </c>
      <c r="GV70" s="2" t="s">
        <v>153</v>
      </c>
      <c r="GW70" s="2" t="s">
        <v>153</v>
      </c>
      <c r="GX70" s="2" t="s">
        <v>153</v>
      </c>
      <c r="GY70" s="2" t="s">
        <v>153</v>
      </c>
      <c r="GZ70" s="2" t="s">
        <v>153</v>
      </c>
      <c r="HA70" s="2" t="s">
        <v>153</v>
      </c>
      <c r="HB70" s="4"/>
      <c r="HC70" s="8"/>
      <c r="HD70" s="4"/>
      <c r="HE70" s="8"/>
      <c r="HF70" s="7"/>
      <c r="HG70" s="7"/>
      <c r="HH70" s="2" t="s">
        <v>153</v>
      </c>
      <c r="HI70" s="2" t="s">
        <v>153</v>
      </c>
      <c r="HJ70" s="2" t="s">
        <v>153</v>
      </c>
      <c r="HK70" s="2" t="s">
        <v>153</v>
      </c>
      <c r="HL70" s="2" t="s">
        <v>153</v>
      </c>
      <c r="HM70" s="2" t="s">
        <v>153</v>
      </c>
      <c r="HN70" s="2" t="s">
        <v>153</v>
      </c>
      <c r="HO70" s="4"/>
      <c r="HP70" s="8"/>
      <c r="HQ70" s="4"/>
      <c r="HR70" s="8"/>
      <c r="HS70" s="7"/>
      <c r="HT70" s="7"/>
      <c r="HU70" s="2" t="s">
        <v>153</v>
      </c>
      <c r="HV70" s="2" t="s">
        <v>153</v>
      </c>
      <c r="HW70" s="2" t="s">
        <v>153</v>
      </c>
      <c r="HX70" s="2" t="s">
        <v>153</v>
      </c>
      <c r="HY70" s="2" t="s">
        <v>153</v>
      </c>
      <c r="HZ70" s="2" t="s">
        <v>153</v>
      </c>
      <c r="IA70" s="2" t="s">
        <v>153</v>
      </c>
      <c r="IB70" s="4"/>
      <c r="IC70" s="8"/>
      <c r="ID70" s="4"/>
      <c r="IE70" s="8"/>
      <c r="IF70" s="7"/>
      <c r="IG70" s="7"/>
      <c r="IH70" s="2" t="s">
        <v>153</v>
      </c>
      <c r="II70" s="2" t="s">
        <v>153</v>
      </c>
      <c r="IJ70" s="2" t="s">
        <v>153</v>
      </c>
      <c r="IK70" s="2" t="s">
        <v>153</v>
      </c>
      <c r="IL70" s="2" t="s">
        <v>153</v>
      </c>
      <c r="IM70" s="2" t="s">
        <v>153</v>
      </c>
      <c r="IN70" s="2" t="s">
        <v>153</v>
      </c>
      <c r="IO70" s="4"/>
      <c r="IP70" s="8"/>
      <c r="IQ70" s="4"/>
      <c r="IR70" s="8"/>
      <c r="IS70" s="7"/>
      <c r="IT70" s="7"/>
      <c r="IU70" s="2" t="s">
        <v>153</v>
      </c>
      <c r="IV70" s="2" t="s">
        <v>153</v>
      </c>
      <c r="IW70" s="2" t="s">
        <v>153</v>
      </c>
      <c r="IX70" s="2" t="s">
        <v>153</v>
      </c>
      <c r="IY70" s="2" t="s">
        <v>153</v>
      </c>
      <c r="IZ70" s="2" t="s">
        <v>153</v>
      </c>
      <c r="JA70" s="2" t="s">
        <v>153</v>
      </c>
      <c r="JB70" s="4"/>
      <c r="JC70" s="8"/>
      <c r="JD70" s="4"/>
      <c r="JE70" s="8"/>
      <c r="JF70" s="7"/>
      <c r="JG70" s="7"/>
      <c r="JH70" s="2" t="s">
        <v>153</v>
      </c>
      <c r="JI70" s="2" t="s">
        <v>153</v>
      </c>
      <c r="JJ70" s="2" t="s">
        <v>153</v>
      </c>
      <c r="JK70" s="2" t="s">
        <v>153</v>
      </c>
      <c r="JL70" s="2" t="s">
        <v>153</v>
      </c>
      <c r="JM70" s="2" t="s">
        <v>153</v>
      </c>
      <c r="JN70" s="2" t="s">
        <v>153</v>
      </c>
      <c r="JO70" s="4"/>
      <c r="JP70" s="8"/>
      <c r="JQ70" s="4"/>
      <c r="JR70" s="8"/>
      <c r="JS70" s="7"/>
      <c r="JT70" s="7"/>
      <c r="JU70" s="2" t="s">
        <v>153</v>
      </c>
      <c r="JV70" s="2" t="s">
        <v>153</v>
      </c>
      <c r="JW70" s="2" t="s">
        <v>153</v>
      </c>
      <c r="JX70" s="2" t="s">
        <v>153</v>
      </c>
      <c r="JY70" s="2" t="s">
        <v>153</v>
      </c>
      <c r="JZ70" s="2" t="s">
        <v>153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153</v>
      </c>
      <c r="KV70" s="2" t="s">
        <v>153</v>
      </c>
      <c r="KW70" s="2" t="s">
        <v>153</v>
      </c>
      <c r="KX70" s="2" t="s">
        <v>153</v>
      </c>
      <c r="KY70" s="2" t="s">
        <v>153</v>
      </c>
      <c r="KZ70" s="2" t="s">
        <v>153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153</v>
      </c>
      <c r="MV70" s="2" t="s">
        <v>153</v>
      </c>
      <c r="MW70" s="2" t="s">
        <v>153</v>
      </c>
      <c r="MX70" s="2" t="s">
        <v>153</v>
      </c>
      <c r="MY70" s="2" t="s">
        <v>153</v>
      </c>
      <c r="MZ70" s="2" t="s">
        <v>153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153</v>
      </c>
      <c r="OI70" s="2" t="s">
        <v>153</v>
      </c>
      <c r="OJ70" s="2" t="s">
        <v>153</v>
      </c>
      <c r="OK70" s="2" t="s">
        <v>153</v>
      </c>
      <c r="OL70" s="2" t="s">
        <v>153</v>
      </c>
      <c r="OM70" s="2" t="s">
        <v>153</v>
      </c>
      <c r="ON70" s="2" t="s">
        <v>153</v>
      </c>
      <c r="OO70" s="4"/>
      <c r="OP70" s="8"/>
      <c r="OQ70" s="4"/>
      <c r="OR70" s="8"/>
      <c r="OS70" s="7"/>
      <c r="OT70" s="7"/>
      <c r="OU70" s="2" t="s">
        <v>153</v>
      </c>
      <c r="OV70" s="2" t="s">
        <v>153</v>
      </c>
      <c r="OW70" s="2" t="s">
        <v>153</v>
      </c>
      <c r="OX70" s="2" t="s">
        <v>153</v>
      </c>
      <c r="OY70" s="2" t="s">
        <v>153</v>
      </c>
      <c r="OZ70" s="2" t="s">
        <v>153</v>
      </c>
      <c r="PA70" s="2" t="s">
        <v>153</v>
      </c>
      <c r="PB70" s="4"/>
      <c r="PC70" s="8"/>
      <c r="PD70" s="4"/>
      <c r="PE70" s="8"/>
      <c r="PF70" s="7"/>
      <c r="PG70" s="7"/>
      <c r="PH70" s="2" t="s">
        <v>153</v>
      </c>
      <c r="PI70" s="2" t="s">
        <v>153</v>
      </c>
      <c r="PJ70" s="2" t="s">
        <v>153</v>
      </c>
      <c r="PK70" s="2" t="s">
        <v>153</v>
      </c>
      <c r="PL70" s="2" t="s">
        <v>153</v>
      </c>
      <c r="PM70" s="2" t="s">
        <v>153</v>
      </c>
      <c r="PN70" s="2" t="s">
        <v>153</v>
      </c>
      <c r="PO70" s="4"/>
      <c r="PP70" s="8"/>
      <c r="PQ70" s="4"/>
      <c r="PR70" s="8"/>
      <c r="PS70" s="7"/>
      <c r="PT70" s="7"/>
      <c r="PU70" s="2" t="s">
        <v>153</v>
      </c>
      <c r="PV70" s="2" t="s">
        <v>153</v>
      </c>
      <c r="PW70" s="2" t="s">
        <v>153</v>
      </c>
      <c r="PX70" s="2" t="s">
        <v>153</v>
      </c>
      <c r="PY70" s="2" t="s">
        <v>153</v>
      </c>
      <c r="PZ70" s="2" t="s">
        <v>153</v>
      </c>
      <c r="QA70" s="2" t="s">
        <v>153</v>
      </c>
      <c r="QB70" s="4">
        <v>3</v>
      </c>
      <c r="QC70" s="4">
        <v>140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951</v>
      </c>
      <c r="B71" s="2" t="s">
        <v>142</v>
      </c>
      <c r="C71" s="2" t="s">
        <v>143</v>
      </c>
      <c r="D71" s="2" t="s">
        <v>560</v>
      </c>
      <c r="E71" s="2" t="s">
        <v>561</v>
      </c>
      <c r="F71" s="2" t="s">
        <v>944</v>
      </c>
      <c r="G71" s="2" t="s">
        <v>944</v>
      </c>
      <c r="H71" s="2" t="s">
        <v>944</v>
      </c>
      <c r="I71" s="2" t="s">
        <v>945</v>
      </c>
      <c r="J71" s="2" t="s">
        <v>312</v>
      </c>
      <c r="K71" s="2" t="s">
        <v>946</v>
      </c>
      <c r="L71" s="3">
        <v>57.99</v>
      </c>
      <c r="M71" s="3">
        <v>60.89</v>
      </c>
      <c r="N71" s="3">
        <v>99.99</v>
      </c>
      <c r="O71" s="2" t="s">
        <v>150</v>
      </c>
      <c r="P71" s="2" t="s">
        <v>947</v>
      </c>
      <c r="Q71" s="2" t="s">
        <v>152</v>
      </c>
      <c r="R71" s="2" t="s">
        <v>16</v>
      </c>
      <c r="S71" s="2" t="s">
        <v>153</v>
      </c>
      <c r="T71" s="2" t="s">
        <v>153</v>
      </c>
      <c r="U71" s="2" t="s">
        <v>392</v>
      </c>
      <c r="V71" s="2" t="s">
        <v>948</v>
      </c>
      <c r="W71" s="2" t="s">
        <v>153</v>
      </c>
      <c r="X71" s="2" t="s">
        <v>153</v>
      </c>
      <c r="Y71" s="2" t="s">
        <v>949</v>
      </c>
      <c r="Z71" s="4">
        <v>111</v>
      </c>
      <c r="AA71" s="4">
        <f>=ROUNDDOWN(79.2857142857143,0)</f>
      </c>
      <c r="AB71" s="5">
        <v>1.4</v>
      </c>
      <c r="AC71" s="2" t="s">
        <v>153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1</v>
      </c>
      <c r="AQ71" s="8">
        <v>63.21</v>
      </c>
      <c r="AR71" s="4">
        <v>3</v>
      </c>
      <c r="AS71" s="8">
        <v>173.97</v>
      </c>
      <c r="AT71" s="7">
        <v>-0.6667</v>
      </c>
      <c r="AU71" s="7">
        <v>-0.6367</v>
      </c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0.3571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>
        <v>1</v>
      </c>
      <c r="BK71" s="8">
        <v>63.21</v>
      </c>
      <c r="BL71" s="2" t="s">
        <v>950</v>
      </c>
      <c r="BM71" s="7">
        <v>1</v>
      </c>
      <c r="BN71" s="7">
        <v>1</v>
      </c>
      <c r="BO71" s="4">
        <v>1</v>
      </c>
      <c r="BP71" s="8">
        <v>63.21</v>
      </c>
      <c r="BQ71" s="4">
        <v>3</v>
      </c>
      <c r="BR71" s="8">
        <v>173.97</v>
      </c>
      <c r="BS71" s="7">
        <v>-0.6667</v>
      </c>
      <c r="BT71" s="7">
        <v>-0.6367</v>
      </c>
      <c r="BU71" s="2" t="s">
        <v>162</v>
      </c>
      <c r="BV71" s="2" t="s">
        <v>150</v>
      </c>
      <c r="BW71" s="2" t="s">
        <v>153</v>
      </c>
      <c r="BX71" s="2" t="s">
        <v>153</v>
      </c>
      <c r="BY71" s="2" t="s">
        <v>164</v>
      </c>
      <c r="BZ71" s="2" t="s">
        <v>164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153</v>
      </c>
      <c r="FV71" s="2" t="s">
        <v>153</v>
      </c>
      <c r="FW71" s="2" t="s">
        <v>153</v>
      </c>
      <c r="FX71" s="2" t="s">
        <v>153</v>
      </c>
      <c r="FY71" s="2" t="s">
        <v>153</v>
      </c>
      <c r="FZ71" s="2" t="s">
        <v>153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153</v>
      </c>
      <c r="II71" s="2" t="s">
        <v>153</v>
      </c>
      <c r="IJ71" s="2" t="s">
        <v>153</v>
      </c>
      <c r="IK71" s="2" t="s">
        <v>153</v>
      </c>
      <c r="IL71" s="2" t="s">
        <v>153</v>
      </c>
      <c r="IM71" s="2" t="s">
        <v>153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153</v>
      </c>
      <c r="OI71" s="2" t="s">
        <v>153</v>
      </c>
      <c r="OJ71" s="2" t="s">
        <v>153</v>
      </c>
      <c r="OK71" s="2" t="s">
        <v>153</v>
      </c>
      <c r="OL71" s="2" t="s">
        <v>153</v>
      </c>
      <c r="OM71" s="2" t="s">
        <v>153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/>
      <c r="PC71" s="8"/>
      <c r="PD71" s="4"/>
      <c r="PE71" s="8"/>
      <c r="PF71" s="7"/>
      <c r="PG71" s="7"/>
      <c r="PH71" s="2" t="s">
        <v>153</v>
      </c>
      <c r="PI71" s="2" t="s">
        <v>153</v>
      </c>
      <c r="PJ71" s="2" t="s">
        <v>153</v>
      </c>
      <c r="PK71" s="2" t="s">
        <v>153</v>
      </c>
      <c r="PL71" s="2" t="s">
        <v>153</v>
      </c>
      <c r="PM71" s="2" t="s">
        <v>153</v>
      </c>
      <c r="PN71" s="2" t="s">
        <v>153</v>
      </c>
      <c r="PO71" s="4"/>
      <c r="PP71" s="8"/>
      <c r="PQ71" s="4"/>
      <c r="PR71" s="8"/>
      <c r="PS71" s="7"/>
      <c r="PT71" s="7"/>
      <c r="PU71" s="2" t="s">
        <v>153</v>
      </c>
      <c r="PV71" s="2" t="s">
        <v>153</v>
      </c>
      <c r="PW71" s="2" t="s">
        <v>153</v>
      </c>
      <c r="PX71" s="2" t="s">
        <v>153</v>
      </c>
      <c r="PY71" s="2" t="s">
        <v>153</v>
      </c>
      <c r="PZ71" s="2" t="s">
        <v>153</v>
      </c>
      <c r="QA71" s="2" t="s">
        <v>153</v>
      </c>
      <c r="QB71" s="4">
        <v>3</v>
      </c>
      <c r="QC71" s="4">
        <v>108</v>
      </c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952</v>
      </c>
      <c r="B72" s="2" t="s">
        <v>142</v>
      </c>
      <c r="C72" s="2" t="s">
        <v>143</v>
      </c>
      <c r="D72" s="2" t="s">
        <v>560</v>
      </c>
      <c r="E72" s="2" t="s">
        <v>561</v>
      </c>
      <c r="F72" s="2" t="s">
        <v>944</v>
      </c>
      <c r="G72" s="2" t="s">
        <v>944</v>
      </c>
      <c r="H72" s="2" t="s">
        <v>944</v>
      </c>
      <c r="I72" s="2" t="s">
        <v>945</v>
      </c>
      <c r="J72" s="2" t="s">
        <v>388</v>
      </c>
      <c r="K72" s="2" t="s">
        <v>459</v>
      </c>
      <c r="L72" s="3">
        <v>52.19</v>
      </c>
      <c r="M72" s="3">
        <v>54.8</v>
      </c>
      <c r="N72" s="3">
        <v>89.99</v>
      </c>
      <c r="O72" s="2" t="s">
        <v>953</v>
      </c>
      <c r="P72" s="2" t="s">
        <v>954</v>
      </c>
      <c r="Q72" s="2" t="s">
        <v>152</v>
      </c>
      <c r="R72" s="2" t="s">
        <v>16</v>
      </c>
      <c r="S72" s="2" t="s">
        <v>153</v>
      </c>
      <c r="T72" s="2" t="s">
        <v>153</v>
      </c>
      <c r="U72" s="2" t="s">
        <v>392</v>
      </c>
      <c r="V72" s="2" t="s">
        <v>948</v>
      </c>
      <c r="W72" s="2" t="s">
        <v>153</v>
      </c>
      <c r="X72" s="2" t="s">
        <v>153</v>
      </c>
      <c r="Y72" s="2" t="s">
        <v>955</v>
      </c>
      <c r="Z72" s="4">
        <v>66</v>
      </c>
      <c r="AA72" s="4">
        <f>=ROUNDDOWN(17.8378378378378,0)</f>
      </c>
      <c r="AB72" s="5">
        <v>3.7</v>
      </c>
      <c r="AC72" s="2" t="s">
        <v>153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1</v>
      </c>
      <c r="AQ72" s="8">
        <v>55.32</v>
      </c>
      <c r="AR72" s="4">
        <v>3</v>
      </c>
      <c r="AS72" s="8">
        <v>156.57</v>
      </c>
      <c r="AT72" s="7">
        <v>-0.6667</v>
      </c>
      <c r="AU72" s="7">
        <v>-0.6467</v>
      </c>
      <c r="AV72" s="4">
        <v>1</v>
      </c>
      <c r="AW72" s="8">
        <v>55.32</v>
      </c>
      <c r="AX72" s="4">
        <v>6</v>
      </c>
      <c r="AY72" s="8">
        <v>330.54</v>
      </c>
      <c r="AZ72" s="7">
        <v>-0.8333</v>
      </c>
      <c r="BA72" s="7">
        <v>-0.8326</v>
      </c>
      <c r="BB72" s="7">
        <v>1</v>
      </c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>
        <v>0.2381</v>
      </c>
      <c r="BJ72" s="4">
        <v>1</v>
      </c>
      <c r="BK72" s="8">
        <v>55.32</v>
      </c>
      <c r="BL72" s="2" t="s">
        <v>950</v>
      </c>
      <c r="BM72" s="7">
        <v>1</v>
      </c>
      <c r="BN72" s="7">
        <v>1</v>
      </c>
      <c r="BO72" s="4">
        <v>1</v>
      </c>
      <c r="BP72" s="8">
        <v>55.32</v>
      </c>
      <c r="BQ72" s="4">
        <v>3</v>
      </c>
      <c r="BR72" s="8">
        <v>156.57</v>
      </c>
      <c r="BS72" s="7">
        <v>-0.6667</v>
      </c>
      <c r="BT72" s="7">
        <v>-0.6467</v>
      </c>
      <c r="BU72" s="2" t="s">
        <v>162</v>
      </c>
      <c r="BV72" s="2" t="s">
        <v>150</v>
      </c>
      <c r="BW72" s="2" t="s">
        <v>153</v>
      </c>
      <c r="BX72" s="2" t="s">
        <v>153</v>
      </c>
      <c r="BY72" s="2" t="s">
        <v>164</v>
      </c>
      <c r="BZ72" s="2" t="s">
        <v>164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153</v>
      </c>
      <c r="FV72" s="2" t="s">
        <v>153</v>
      </c>
      <c r="FW72" s="2" t="s">
        <v>153</v>
      </c>
      <c r="FX72" s="2" t="s">
        <v>153</v>
      </c>
      <c r="FY72" s="2" t="s">
        <v>153</v>
      </c>
      <c r="FZ72" s="2" t="s">
        <v>153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153</v>
      </c>
      <c r="HV72" s="2" t="s">
        <v>153</v>
      </c>
      <c r="HW72" s="2" t="s">
        <v>153</v>
      </c>
      <c r="HX72" s="2" t="s">
        <v>153</v>
      </c>
      <c r="HY72" s="2" t="s">
        <v>153</v>
      </c>
      <c r="HZ72" s="2" t="s">
        <v>153</v>
      </c>
      <c r="IA72" s="2" t="s">
        <v>153</v>
      </c>
      <c r="IB72" s="4"/>
      <c r="IC72" s="8"/>
      <c r="ID72" s="4"/>
      <c r="IE72" s="8"/>
      <c r="IF72" s="7"/>
      <c r="IG72" s="7"/>
      <c r="IH72" s="2" t="s">
        <v>153</v>
      </c>
      <c r="II72" s="2" t="s">
        <v>153</v>
      </c>
      <c r="IJ72" s="2" t="s">
        <v>153</v>
      </c>
      <c r="IK72" s="2" t="s">
        <v>153</v>
      </c>
      <c r="IL72" s="2" t="s">
        <v>153</v>
      </c>
      <c r="IM72" s="2" t="s">
        <v>153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153</v>
      </c>
      <c r="OI72" s="2" t="s">
        <v>153</v>
      </c>
      <c r="OJ72" s="2" t="s">
        <v>153</v>
      </c>
      <c r="OK72" s="2" t="s">
        <v>153</v>
      </c>
      <c r="OL72" s="2" t="s">
        <v>153</v>
      </c>
      <c r="OM72" s="2" t="s">
        <v>153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/>
      <c r="PC72" s="8"/>
      <c r="PD72" s="4"/>
      <c r="PE72" s="8"/>
      <c r="PF72" s="7"/>
      <c r="PG72" s="7"/>
      <c r="PH72" s="2" t="s">
        <v>153</v>
      </c>
      <c r="PI72" s="2" t="s">
        <v>153</v>
      </c>
      <c r="PJ72" s="2" t="s">
        <v>153</v>
      </c>
      <c r="PK72" s="2" t="s">
        <v>153</v>
      </c>
      <c r="PL72" s="2" t="s">
        <v>153</v>
      </c>
      <c r="PM72" s="2" t="s">
        <v>153</v>
      </c>
      <c r="PN72" s="2" t="s">
        <v>153</v>
      </c>
      <c r="PO72" s="4"/>
      <c r="PP72" s="8"/>
      <c r="PQ72" s="4"/>
      <c r="PR72" s="8"/>
      <c r="PS72" s="7"/>
      <c r="PT72" s="7"/>
      <c r="PU72" s="2" t="s">
        <v>153</v>
      </c>
      <c r="PV72" s="2" t="s">
        <v>153</v>
      </c>
      <c r="PW72" s="2" t="s">
        <v>153</v>
      </c>
      <c r="PX72" s="2" t="s">
        <v>153</v>
      </c>
      <c r="PY72" s="2" t="s">
        <v>153</v>
      </c>
      <c r="PZ72" s="2" t="s">
        <v>153</v>
      </c>
      <c r="QA72" s="2" t="s">
        <v>153</v>
      </c>
      <c r="QB72" s="4">
        <v>66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956</v>
      </c>
      <c r="B73" s="2" t="s">
        <v>142</v>
      </c>
      <c r="C73" s="2" t="s">
        <v>143</v>
      </c>
      <c r="D73" s="2" t="s">
        <v>560</v>
      </c>
      <c r="E73" s="2" t="s">
        <v>561</v>
      </c>
      <c r="F73" s="2" t="s">
        <v>944</v>
      </c>
      <c r="G73" s="2" t="s">
        <v>944</v>
      </c>
      <c r="H73" s="2" t="s">
        <v>944</v>
      </c>
      <c r="I73" s="2" t="s">
        <v>945</v>
      </c>
      <c r="J73" s="2" t="s">
        <v>312</v>
      </c>
      <c r="K73" s="2" t="s">
        <v>459</v>
      </c>
      <c r="L73" s="3">
        <v>57.99</v>
      </c>
      <c r="M73" s="3">
        <v>60.89</v>
      </c>
      <c r="N73" s="3">
        <v>99.99</v>
      </c>
      <c r="O73" s="2" t="s">
        <v>953</v>
      </c>
      <c r="P73" s="2" t="s">
        <v>954</v>
      </c>
      <c r="Q73" s="2" t="s">
        <v>152</v>
      </c>
      <c r="R73" s="2" t="s">
        <v>16</v>
      </c>
      <c r="S73" s="2" t="s">
        <v>153</v>
      </c>
      <c r="T73" s="2" t="s">
        <v>153</v>
      </c>
      <c r="U73" s="2" t="s">
        <v>392</v>
      </c>
      <c r="V73" s="2" t="s">
        <v>948</v>
      </c>
      <c r="W73" s="2" t="s">
        <v>153</v>
      </c>
      <c r="X73" s="2" t="s">
        <v>153</v>
      </c>
      <c r="Y73" s="2" t="s">
        <v>955</v>
      </c>
      <c r="Z73" s="4">
        <v>197</v>
      </c>
      <c r="AA73" s="4">
        <f>=ROUNDDOWN(164.166666666667,0)</f>
      </c>
      <c r="AB73" s="5">
        <v>1.2</v>
      </c>
      <c r="AC73" s="2" t="s">
        <v>153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>
        <v>3</v>
      </c>
      <c r="AS73" s="8">
        <v>173.97</v>
      </c>
      <c r="AT73" s="7">
        <v>-1</v>
      </c>
      <c r="AU73" s="7">
        <v>-1</v>
      </c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/>
      <c r="BK73" s="8"/>
      <c r="BL73" s="2" t="s">
        <v>950</v>
      </c>
      <c r="BM73" s="7"/>
      <c r="BN73" s="7"/>
      <c r="BO73" s="4"/>
      <c r="BP73" s="8"/>
      <c r="BQ73" s="4">
        <v>3</v>
      </c>
      <c r="BR73" s="8">
        <v>173.97</v>
      </c>
      <c r="BS73" s="7">
        <v>-1</v>
      </c>
      <c r="BT73" s="7">
        <v>-1</v>
      </c>
      <c r="BU73" s="2" t="s">
        <v>162</v>
      </c>
      <c r="BV73" s="2" t="s">
        <v>150</v>
      </c>
      <c r="BW73" s="2" t="s">
        <v>153</v>
      </c>
      <c r="BX73" s="2" t="s">
        <v>153</v>
      </c>
      <c r="BY73" s="2" t="s">
        <v>164</v>
      </c>
      <c r="BZ73" s="2" t="s">
        <v>164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8"/>
      <c r="PD73" s="4"/>
      <c r="PE73" s="8"/>
      <c r="PF73" s="7"/>
      <c r="PG73" s="7"/>
      <c r="PH73" s="2" t="s">
        <v>153</v>
      </c>
      <c r="PI73" s="2" t="s">
        <v>153</v>
      </c>
      <c r="PJ73" s="2" t="s">
        <v>153</v>
      </c>
      <c r="PK73" s="2" t="s">
        <v>153</v>
      </c>
      <c r="PL73" s="2" t="s">
        <v>153</v>
      </c>
      <c r="PM73" s="2" t="s">
        <v>153</v>
      </c>
      <c r="PN73" s="2" t="s">
        <v>153</v>
      </c>
      <c r="PO73" s="4"/>
      <c r="PP73" s="8"/>
      <c r="PQ73" s="4"/>
      <c r="PR73" s="8"/>
      <c r="PS73" s="7"/>
      <c r="PT73" s="7"/>
      <c r="PU73" s="2" t="s">
        <v>153</v>
      </c>
      <c r="PV73" s="2" t="s">
        <v>153</v>
      </c>
      <c r="PW73" s="2" t="s">
        <v>153</v>
      </c>
      <c r="PX73" s="2" t="s">
        <v>153</v>
      </c>
      <c r="PY73" s="2" t="s">
        <v>153</v>
      </c>
      <c r="PZ73" s="2" t="s">
        <v>153</v>
      </c>
      <c r="QA73" s="2" t="s">
        <v>153</v>
      </c>
      <c r="QB73" s="4">
        <v>197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957</v>
      </c>
      <c r="B74" s="2" t="s">
        <v>142</v>
      </c>
      <c r="C74" s="2" t="s">
        <v>143</v>
      </c>
      <c r="D74" s="2" t="s">
        <v>560</v>
      </c>
      <c r="E74" s="2" t="s">
        <v>561</v>
      </c>
      <c r="F74" s="2" t="s">
        <v>958</v>
      </c>
      <c r="G74" s="2" t="s">
        <v>958</v>
      </c>
      <c r="H74" s="2" t="s">
        <v>153</v>
      </c>
      <c r="I74" s="2" t="s">
        <v>959</v>
      </c>
      <c r="J74" s="2" t="s">
        <v>388</v>
      </c>
      <c r="K74" s="2" t="s">
        <v>960</v>
      </c>
      <c r="L74" s="3">
        <v>49.99</v>
      </c>
      <c r="M74" s="3">
        <v>52.49</v>
      </c>
      <c r="N74" s="3">
        <v>99.99</v>
      </c>
      <c r="O74" s="2" t="s">
        <v>953</v>
      </c>
      <c r="P74" s="2" t="s">
        <v>961</v>
      </c>
      <c r="Q74" s="2" t="s">
        <v>152</v>
      </c>
      <c r="R74" s="2" t="s">
        <v>153</v>
      </c>
      <c r="S74" s="2" t="s">
        <v>962</v>
      </c>
      <c r="T74" s="2" t="s">
        <v>153</v>
      </c>
      <c r="U74" s="2" t="s">
        <v>153</v>
      </c>
      <c r="V74" s="2" t="s">
        <v>156</v>
      </c>
      <c r="W74" s="2" t="s">
        <v>963</v>
      </c>
      <c r="X74" s="2" t="s">
        <v>336</v>
      </c>
      <c r="Y74" s="2" t="s">
        <v>964</v>
      </c>
      <c r="Z74" s="4"/>
      <c r="AA74" s="4">
        <f>=ROUNDDOWN({0},0)</f>
      </c>
      <c r="AB74" s="5"/>
      <c r="AC74" s="2" t="s">
        <v>153</v>
      </c>
      <c r="AD74" s="4"/>
      <c r="AE74" s="4"/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2</v>
      </c>
      <c r="AS74" s="8">
        <v>84.59</v>
      </c>
      <c r="AT74" s="7">
        <v>-1</v>
      </c>
      <c r="AU74" s="7">
        <v>-1</v>
      </c>
      <c r="AV74" s="4" t="s">
        <v>153</v>
      </c>
      <c r="AW74" s="8" t="s">
        <v>153</v>
      </c>
      <c r="AX74" s="4">
        <v>6</v>
      </c>
      <c r="AY74" s="8">
        <v>294.8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>
        <v>6</v>
      </c>
      <c r="BF74" s="8">
        <v>294.8</v>
      </c>
      <c r="BG74" s="7" t="s">
        <v>153</v>
      </c>
      <c r="BH74" s="7" t="s">
        <v>153</v>
      </c>
      <c r="BI74" s="7"/>
      <c r="BJ74" s="4"/>
      <c r="BK74" s="8"/>
      <c r="BL74" s="2" t="s">
        <v>965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169</v>
      </c>
      <c r="BW74" s="2" t="s">
        <v>153</v>
      </c>
      <c r="BX74" s="2" t="s">
        <v>966</v>
      </c>
      <c r="BY74" s="2" t="s">
        <v>269</v>
      </c>
      <c r="BZ74" s="2" t="s">
        <v>164</v>
      </c>
      <c r="CA74" s="2" t="s">
        <v>153</v>
      </c>
      <c r="CB74" s="4"/>
      <c r="CC74" s="8"/>
      <c r="CD74" s="4">
        <v>1</v>
      </c>
      <c r="CE74" s="8">
        <v>30.76</v>
      </c>
      <c r="CF74" s="7">
        <v>-1</v>
      </c>
      <c r="CG74" s="7">
        <v>-1</v>
      </c>
      <c r="CH74" s="2" t="s">
        <v>162</v>
      </c>
      <c r="CI74" s="2" t="s">
        <v>169</v>
      </c>
      <c r="CJ74" s="2" t="s">
        <v>967</v>
      </c>
      <c r="CK74" s="2" t="s">
        <v>227</v>
      </c>
      <c r="CL74" s="2" t="s">
        <v>164</v>
      </c>
      <c r="CM74" s="2" t="s">
        <v>164</v>
      </c>
      <c r="CN74" s="2" t="s">
        <v>153</v>
      </c>
      <c r="CO74" s="4"/>
      <c r="CP74" s="8"/>
      <c r="CQ74" s="4"/>
      <c r="CR74" s="8"/>
      <c r="CS74" s="7"/>
      <c r="CT74" s="7"/>
      <c r="CU74" s="2" t="s">
        <v>162</v>
      </c>
      <c r="CV74" s="2" t="s">
        <v>169</v>
      </c>
      <c r="CW74" s="2" t="s">
        <v>968</v>
      </c>
      <c r="CX74" s="2" t="s">
        <v>359</v>
      </c>
      <c r="CY74" s="2" t="s">
        <v>164</v>
      </c>
      <c r="CZ74" s="2" t="s">
        <v>164</v>
      </c>
      <c r="DA74" s="2" t="s">
        <v>153</v>
      </c>
      <c r="DB74" s="4"/>
      <c r="DC74" s="8"/>
      <c r="DD74" s="4"/>
      <c r="DE74" s="8"/>
      <c r="DF74" s="7"/>
      <c r="DG74" s="7"/>
      <c r="DH74" s="2" t="s">
        <v>162</v>
      </c>
      <c r="DI74" s="2" t="s">
        <v>169</v>
      </c>
      <c r="DJ74" s="2" t="s">
        <v>166</v>
      </c>
      <c r="DK74" s="2" t="s">
        <v>747</v>
      </c>
      <c r="DL74" s="2" t="s">
        <v>269</v>
      </c>
      <c r="DM74" s="2" t="s">
        <v>164</v>
      </c>
      <c r="DN74" s="2" t="s">
        <v>153</v>
      </c>
      <c r="DO74" s="4"/>
      <c r="DP74" s="8"/>
      <c r="DQ74" s="4"/>
      <c r="DR74" s="8"/>
      <c r="DS74" s="7"/>
      <c r="DT74" s="7"/>
      <c r="DU74" s="2" t="s">
        <v>162</v>
      </c>
      <c r="DV74" s="2" t="s">
        <v>169</v>
      </c>
      <c r="DW74" s="2" t="s">
        <v>171</v>
      </c>
      <c r="DX74" s="2" t="s">
        <v>969</v>
      </c>
      <c r="DY74" s="2" t="s">
        <v>164</v>
      </c>
      <c r="DZ74" s="2" t="s">
        <v>164</v>
      </c>
      <c r="EA74" s="2" t="s">
        <v>153</v>
      </c>
      <c r="EB74" s="4"/>
      <c r="EC74" s="8"/>
      <c r="ED74" s="4"/>
      <c r="EE74" s="8"/>
      <c r="EF74" s="7"/>
      <c r="EG74" s="7"/>
      <c r="EH74" s="2" t="s">
        <v>162</v>
      </c>
      <c r="EI74" s="2" t="s">
        <v>169</v>
      </c>
      <c r="EJ74" s="2" t="s">
        <v>970</v>
      </c>
      <c r="EK74" s="2" t="s">
        <v>773</v>
      </c>
      <c r="EL74" s="2" t="s">
        <v>164</v>
      </c>
      <c r="EM74" s="2" t="s">
        <v>164</v>
      </c>
      <c r="EN74" s="2" t="s">
        <v>153</v>
      </c>
      <c r="EO74" s="4"/>
      <c r="EP74" s="8"/>
      <c r="EQ74" s="4"/>
      <c r="ER74" s="8"/>
      <c r="ES74" s="7"/>
      <c r="ET74" s="7"/>
      <c r="EU74" s="2" t="s">
        <v>162</v>
      </c>
      <c r="EV74" s="2" t="s">
        <v>169</v>
      </c>
      <c r="EW74" s="2" t="s">
        <v>971</v>
      </c>
      <c r="EX74" s="2" t="s">
        <v>972</v>
      </c>
      <c r="EY74" s="2" t="s">
        <v>164</v>
      </c>
      <c r="EZ74" s="2" t="s">
        <v>164</v>
      </c>
      <c r="FA74" s="2" t="s">
        <v>153</v>
      </c>
      <c r="FB74" s="4"/>
      <c r="FC74" s="8"/>
      <c r="FD74" s="4"/>
      <c r="FE74" s="8"/>
      <c r="FF74" s="7"/>
      <c r="FG74" s="7"/>
      <c r="FH74" s="2" t="s">
        <v>162</v>
      </c>
      <c r="FI74" s="2" t="s">
        <v>169</v>
      </c>
      <c r="FJ74" s="2" t="s">
        <v>785</v>
      </c>
      <c r="FK74" s="2" t="s">
        <v>207</v>
      </c>
      <c r="FL74" s="2" t="s">
        <v>164</v>
      </c>
      <c r="FM74" s="2" t="s">
        <v>164</v>
      </c>
      <c r="FN74" s="2" t="s">
        <v>153</v>
      </c>
      <c r="FO74" s="4"/>
      <c r="FP74" s="8"/>
      <c r="FQ74" s="4">
        <v>1</v>
      </c>
      <c r="FR74" s="8">
        <v>53.83</v>
      </c>
      <c r="FS74" s="7">
        <v>-1</v>
      </c>
      <c r="FT74" s="7">
        <v>-1</v>
      </c>
      <c r="FU74" s="2" t="s">
        <v>162</v>
      </c>
      <c r="FV74" s="2" t="s">
        <v>169</v>
      </c>
      <c r="FW74" s="2" t="s">
        <v>231</v>
      </c>
      <c r="FX74" s="2" t="s">
        <v>973</v>
      </c>
      <c r="FY74" s="2" t="s">
        <v>164</v>
      </c>
      <c r="FZ74" s="2" t="s">
        <v>164</v>
      </c>
      <c r="GA74" s="2" t="s">
        <v>153</v>
      </c>
      <c r="GB74" s="4"/>
      <c r="GC74" s="8"/>
      <c r="GD74" s="4"/>
      <c r="GE74" s="8"/>
      <c r="GF74" s="7"/>
      <c r="GG74" s="7"/>
      <c r="GH74" s="2" t="s">
        <v>162</v>
      </c>
      <c r="GI74" s="2" t="s">
        <v>169</v>
      </c>
      <c r="GJ74" s="2" t="s">
        <v>181</v>
      </c>
      <c r="GK74" s="2" t="s">
        <v>298</v>
      </c>
      <c r="GL74" s="2" t="s">
        <v>164</v>
      </c>
      <c r="GM74" s="2" t="s">
        <v>164</v>
      </c>
      <c r="GN74" s="2" t="s">
        <v>153</v>
      </c>
      <c r="GO74" s="4"/>
      <c r="GP74" s="8"/>
      <c r="GQ74" s="4"/>
      <c r="GR74" s="8"/>
      <c r="GS74" s="7"/>
      <c r="GT74" s="7"/>
      <c r="GU74" s="2" t="s">
        <v>162</v>
      </c>
      <c r="GV74" s="2" t="s">
        <v>169</v>
      </c>
      <c r="GW74" s="2" t="s">
        <v>275</v>
      </c>
      <c r="GX74" s="2" t="s">
        <v>153</v>
      </c>
      <c r="GY74" s="2" t="s">
        <v>164</v>
      </c>
      <c r="GZ74" s="2" t="s">
        <v>164</v>
      </c>
      <c r="HA74" s="2" t="s">
        <v>153</v>
      </c>
      <c r="HB74" s="4"/>
      <c r="HC74" s="8"/>
      <c r="HD74" s="4"/>
      <c r="HE74" s="8"/>
      <c r="HF74" s="7"/>
      <c r="HG74" s="7"/>
      <c r="HH74" s="2" t="s">
        <v>162</v>
      </c>
      <c r="HI74" s="2" t="s">
        <v>169</v>
      </c>
      <c r="HJ74" s="2" t="s">
        <v>713</v>
      </c>
      <c r="HK74" s="2" t="s">
        <v>974</v>
      </c>
      <c r="HL74" s="2" t="s">
        <v>164</v>
      </c>
      <c r="HM74" s="2" t="s">
        <v>164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187</v>
      </c>
      <c r="II74" s="2" t="s">
        <v>169</v>
      </c>
      <c r="IJ74" s="2" t="s">
        <v>153</v>
      </c>
      <c r="IK74" s="2" t="s">
        <v>153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354</v>
      </c>
      <c r="IV74" s="2" t="s">
        <v>169</v>
      </c>
      <c r="IW74" s="2" t="s">
        <v>153</v>
      </c>
      <c r="IX74" s="2" t="s">
        <v>153</v>
      </c>
      <c r="IY74" s="2" t="s">
        <v>164</v>
      </c>
      <c r="IZ74" s="2" t="s">
        <v>164</v>
      </c>
      <c r="JA74" s="2" t="s">
        <v>153</v>
      </c>
      <c r="JB74" s="4"/>
      <c r="JC74" s="8"/>
      <c r="JD74" s="4"/>
      <c r="JE74" s="8"/>
      <c r="JF74" s="7"/>
      <c r="JG74" s="7"/>
      <c r="JH74" s="2" t="s">
        <v>187</v>
      </c>
      <c r="JI74" s="2" t="s">
        <v>169</v>
      </c>
      <c r="JJ74" s="2" t="s">
        <v>189</v>
      </c>
      <c r="JK74" s="2" t="s">
        <v>153</v>
      </c>
      <c r="JL74" s="2" t="s">
        <v>164</v>
      </c>
      <c r="JM74" s="2" t="s">
        <v>164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188</v>
      </c>
      <c r="KI74" s="2" t="s">
        <v>169</v>
      </c>
      <c r="KJ74" s="2" t="s">
        <v>153</v>
      </c>
      <c r="KK74" s="2" t="s">
        <v>153</v>
      </c>
      <c r="KL74" s="2" t="s">
        <v>164</v>
      </c>
      <c r="KM74" s="2" t="s">
        <v>164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162</v>
      </c>
      <c r="LV74" s="2" t="s">
        <v>169</v>
      </c>
      <c r="LW74" s="2" t="s">
        <v>975</v>
      </c>
      <c r="LX74" s="2" t="s">
        <v>969</v>
      </c>
      <c r="LY74" s="2" t="s">
        <v>164</v>
      </c>
      <c r="LZ74" s="2" t="s">
        <v>164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162</v>
      </c>
      <c r="MV74" s="2" t="s">
        <v>169</v>
      </c>
      <c r="MW74" s="2" t="s">
        <v>281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187</v>
      </c>
      <c r="NI74" s="2" t="s">
        <v>169</v>
      </c>
      <c r="NJ74" s="2" t="s">
        <v>153</v>
      </c>
      <c r="NK74" s="2" t="s">
        <v>153</v>
      </c>
      <c r="NL74" s="2" t="s">
        <v>164</v>
      </c>
      <c r="NM74" s="2" t="s">
        <v>164</v>
      </c>
      <c r="NN74" s="2" t="s">
        <v>153</v>
      </c>
      <c r="NO74" s="4"/>
      <c r="NP74" s="8"/>
      <c r="NQ74" s="4"/>
      <c r="NR74" s="8"/>
      <c r="NS74" s="7"/>
      <c r="NT74" s="7"/>
      <c r="NU74" s="2" t="s">
        <v>195</v>
      </c>
      <c r="NV74" s="2" t="s">
        <v>169</v>
      </c>
      <c r="NW74" s="2" t="s">
        <v>153</v>
      </c>
      <c r="NX74" s="2" t="s">
        <v>153</v>
      </c>
      <c r="NY74" s="2" t="s">
        <v>164</v>
      </c>
      <c r="NZ74" s="2" t="s">
        <v>164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162</v>
      </c>
      <c r="OV74" s="2" t="s">
        <v>169</v>
      </c>
      <c r="OW74" s="2" t="s">
        <v>659</v>
      </c>
      <c r="OX74" s="2" t="s">
        <v>571</v>
      </c>
      <c r="OY74" s="2" t="s">
        <v>164</v>
      </c>
      <c r="OZ74" s="2" t="s">
        <v>164</v>
      </c>
      <c r="PA74" s="2" t="s">
        <v>153</v>
      </c>
      <c r="PB74" s="4"/>
      <c r="PC74" s="8"/>
      <c r="PD74" s="4"/>
      <c r="PE74" s="8"/>
      <c r="PF74" s="7"/>
      <c r="PG74" s="7"/>
      <c r="PH74" s="2" t="s">
        <v>187</v>
      </c>
      <c r="PI74" s="2" t="s">
        <v>169</v>
      </c>
      <c r="PJ74" s="2" t="s">
        <v>153</v>
      </c>
      <c r="PK74" s="2" t="s">
        <v>153</v>
      </c>
      <c r="PL74" s="2" t="s">
        <v>164</v>
      </c>
      <c r="PM74" s="2" t="s">
        <v>164</v>
      </c>
      <c r="PN74" s="2" t="s">
        <v>153</v>
      </c>
      <c r="PO74" s="4"/>
      <c r="PP74" s="8"/>
      <c r="PQ74" s="4"/>
      <c r="PR74" s="8"/>
      <c r="PS74" s="7"/>
      <c r="PT74" s="7"/>
      <c r="PU74" s="2" t="s">
        <v>196</v>
      </c>
      <c r="PV74" s="2" t="s">
        <v>169</v>
      </c>
      <c r="PW74" s="2" t="s">
        <v>153</v>
      </c>
      <c r="PX74" s="2" t="s">
        <v>153</v>
      </c>
      <c r="PY74" s="2" t="s">
        <v>164</v>
      </c>
      <c r="PZ74" s="2" t="s">
        <v>164</v>
      </c>
      <c r="QA74" s="2" t="s">
        <v>153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976</v>
      </c>
      <c r="B75" s="2" t="s">
        <v>142</v>
      </c>
      <c r="C75" s="2" t="s">
        <v>143</v>
      </c>
      <c r="D75" s="2" t="s">
        <v>560</v>
      </c>
      <c r="E75" s="2" t="s">
        <v>561</v>
      </c>
      <c r="F75" s="2" t="s">
        <v>958</v>
      </c>
      <c r="G75" s="2" t="s">
        <v>958</v>
      </c>
      <c r="H75" s="2" t="s">
        <v>153</v>
      </c>
      <c r="I75" s="2" t="s">
        <v>959</v>
      </c>
      <c r="J75" s="2" t="s">
        <v>312</v>
      </c>
      <c r="K75" s="2" t="s">
        <v>960</v>
      </c>
      <c r="L75" s="3">
        <v>54.99</v>
      </c>
      <c r="M75" s="3">
        <v>57.74</v>
      </c>
      <c r="N75" s="3">
        <v>109.99</v>
      </c>
      <c r="O75" s="2" t="s">
        <v>977</v>
      </c>
      <c r="P75" s="2" t="s">
        <v>961</v>
      </c>
      <c r="Q75" s="2" t="s">
        <v>152</v>
      </c>
      <c r="R75" s="2" t="s">
        <v>153</v>
      </c>
      <c r="S75" s="2" t="s">
        <v>962</v>
      </c>
      <c r="T75" s="2" t="s">
        <v>153</v>
      </c>
      <c r="U75" s="2" t="s">
        <v>153</v>
      </c>
      <c r="V75" s="2" t="s">
        <v>156</v>
      </c>
      <c r="W75" s="2" t="s">
        <v>963</v>
      </c>
      <c r="X75" s="2" t="s">
        <v>336</v>
      </c>
      <c r="Y75" s="2" t="s">
        <v>964</v>
      </c>
      <c r="Z75" s="4"/>
      <c r="AA75" s="4">
        <f>=ROUNDDOWN({0},0)</f>
      </c>
      <c r="AB75" s="5">
        <v>2.2</v>
      </c>
      <c r="AC75" s="2" t="s">
        <v>153</v>
      </c>
      <c r="AD75" s="4"/>
      <c r="AE75" s="4"/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>
        <v>4</v>
      </c>
      <c r="AS75" s="8">
        <v>210.21</v>
      </c>
      <c r="AT75" s="7">
        <v>-1</v>
      </c>
      <c r="AU75" s="7">
        <v>-1</v>
      </c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/>
      <c r="BJ75" s="4"/>
      <c r="BK75" s="8"/>
      <c r="BL75" s="2" t="s">
        <v>978</v>
      </c>
      <c r="BM75" s="7"/>
      <c r="BN75" s="7"/>
      <c r="BO75" s="4"/>
      <c r="BP75" s="8"/>
      <c r="BQ75" s="4">
        <v>1</v>
      </c>
      <c r="BR75" s="8">
        <v>23.94</v>
      </c>
      <c r="BS75" s="7">
        <v>-1</v>
      </c>
      <c r="BT75" s="7">
        <v>-1</v>
      </c>
      <c r="BU75" s="2" t="s">
        <v>162</v>
      </c>
      <c r="BV75" s="2" t="s">
        <v>169</v>
      </c>
      <c r="BW75" s="2" t="s">
        <v>153</v>
      </c>
      <c r="BX75" s="2" t="s">
        <v>966</v>
      </c>
      <c r="BY75" s="2" t="s">
        <v>269</v>
      </c>
      <c r="BZ75" s="2" t="s">
        <v>164</v>
      </c>
      <c r="CA75" s="2" t="s">
        <v>153</v>
      </c>
      <c r="CB75" s="4"/>
      <c r="CC75" s="8"/>
      <c r="CD75" s="4"/>
      <c r="CE75" s="8"/>
      <c r="CF75" s="7"/>
      <c r="CG75" s="7"/>
      <c r="CH75" s="2" t="s">
        <v>162</v>
      </c>
      <c r="CI75" s="2" t="s">
        <v>169</v>
      </c>
      <c r="CJ75" s="2" t="s">
        <v>967</v>
      </c>
      <c r="CK75" s="2" t="s">
        <v>979</v>
      </c>
      <c r="CL75" s="2" t="s">
        <v>164</v>
      </c>
      <c r="CM75" s="2" t="s">
        <v>164</v>
      </c>
      <c r="CN75" s="2" t="s">
        <v>153</v>
      </c>
      <c r="CO75" s="4"/>
      <c r="CP75" s="8"/>
      <c r="CQ75" s="4"/>
      <c r="CR75" s="8"/>
      <c r="CS75" s="7"/>
      <c r="CT75" s="7"/>
      <c r="CU75" s="2" t="s">
        <v>162</v>
      </c>
      <c r="CV75" s="2" t="s">
        <v>169</v>
      </c>
      <c r="CW75" s="2" t="s">
        <v>968</v>
      </c>
      <c r="CX75" s="2" t="s">
        <v>359</v>
      </c>
      <c r="CY75" s="2" t="s">
        <v>164</v>
      </c>
      <c r="CZ75" s="2" t="s">
        <v>164</v>
      </c>
      <c r="DA75" s="2" t="s">
        <v>153</v>
      </c>
      <c r="DB75" s="4"/>
      <c r="DC75" s="8"/>
      <c r="DD75" s="4"/>
      <c r="DE75" s="8"/>
      <c r="DF75" s="7"/>
      <c r="DG75" s="7"/>
      <c r="DH75" s="2" t="s">
        <v>162</v>
      </c>
      <c r="DI75" s="2" t="s">
        <v>169</v>
      </c>
      <c r="DJ75" s="2" t="s">
        <v>166</v>
      </c>
      <c r="DK75" s="2" t="s">
        <v>747</v>
      </c>
      <c r="DL75" s="2" t="s">
        <v>269</v>
      </c>
      <c r="DM75" s="2" t="s">
        <v>164</v>
      </c>
      <c r="DN75" s="2" t="s">
        <v>153</v>
      </c>
      <c r="DO75" s="4"/>
      <c r="DP75" s="8"/>
      <c r="DQ75" s="4"/>
      <c r="DR75" s="8"/>
      <c r="DS75" s="7"/>
      <c r="DT75" s="7"/>
      <c r="DU75" s="2" t="s">
        <v>162</v>
      </c>
      <c r="DV75" s="2" t="s">
        <v>169</v>
      </c>
      <c r="DW75" s="2" t="s">
        <v>171</v>
      </c>
      <c r="DX75" s="2" t="s">
        <v>980</v>
      </c>
      <c r="DY75" s="2" t="s">
        <v>164</v>
      </c>
      <c r="DZ75" s="2" t="s">
        <v>164</v>
      </c>
      <c r="EA75" s="2" t="s">
        <v>153</v>
      </c>
      <c r="EB75" s="4"/>
      <c r="EC75" s="8"/>
      <c r="ED75" s="4"/>
      <c r="EE75" s="8"/>
      <c r="EF75" s="7"/>
      <c r="EG75" s="7"/>
      <c r="EH75" s="2" t="s">
        <v>162</v>
      </c>
      <c r="EI75" s="2" t="s">
        <v>169</v>
      </c>
      <c r="EJ75" s="2" t="s">
        <v>970</v>
      </c>
      <c r="EK75" s="2" t="s">
        <v>981</v>
      </c>
      <c r="EL75" s="2" t="s">
        <v>164</v>
      </c>
      <c r="EM75" s="2" t="s">
        <v>164</v>
      </c>
      <c r="EN75" s="2" t="s">
        <v>153</v>
      </c>
      <c r="EO75" s="4"/>
      <c r="EP75" s="8"/>
      <c r="EQ75" s="4"/>
      <c r="ER75" s="8"/>
      <c r="ES75" s="7"/>
      <c r="ET75" s="7"/>
      <c r="EU75" s="2" t="s">
        <v>162</v>
      </c>
      <c r="EV75" s="2" t="s">
        <v>169</v>
      </c>
      <c r="EW75" s="2" t="s">
        <v>971</v>
      </c>
      <c r="EX75" s="2" t="s">
        <v>813</v>
      </c>
      <c r="EY75" s="2" t="s">
        <v>164</v>
      </c>
      <c r="EZ75" s="2" t="s">
        <v>164</v>
      </c>
      <c r="FA75" s="2" t="s">
        <v>153</v>
      </c>
      <c r="FB75" s="4"/>
      <c r="FC75" s="8"/>
      <c r="FD75" s="4">
        <v>3</v>
      </c>
      <c r="FE75" s="8">
        <v>186.27</v>
      </c>
      <c r="FF75" s="7">
        <v>-1</v>
      </c>
      <c r="FG75" s="7">
        <v>-1</v>
      </c>
      <c r="FH75" s="2" t="s">
        <v>162</v>
      </c>
      <c r="FI75" s="2" t="s">
        <v>169</v>
      </c>
      <c r="FJ75" s="2" t="s">
        <v>785</v>
      </c>
      <c r="FK75" s="2" t="s">
        <v>289</v>
      </c>
      <c r="FL75" s="2" t="s">
        <v>164</v>
      </c>
      <c r="FM75" s="2" t="s">
        <v>164</v>
      </c>
      <c r="FN75" s="2" t="s">
        <v>153</v>
      </c>
      <c r="FO75" s="4"/>
      <c r="FP75" s="8"/>
      <c r="FQ75" s="4"/>
      <c r="FR75" s="8"/>
      <c r="FS75" s="7"/>
      <c r="FT75" s="7"/>
      <c r="FU75" s="2" t="s">
        <v>162</v>
      </c>
      <c r="FV75" s="2" t="s">
        <v>169</v>
      </c>
      <c r="FW75" s="2" t="s">
        <v>231</v>
      </c>
      <c r="FX75" s="2" t="s">
        <v>982</v>
      </c>
      <c r="FY75" s="2" t="s">
        <v>164</v>
      </c>
      <c r="FZ75" s="2" t="s">
        <v>164</v>
      </c>
      <c r="GA75" s="2" t="s">
        <v>153</v>
      </c>
      <c r="GB75" s="4"/>
      <c r="GC75" s="8"/>
      <c r="GD75" s="4"/>
      <c r="GE75" s="8"/>
      <c r="GF75" s="7"/>
      <c r="GG75" s="7"/>
      <c r="GH75" s="2" t="s">
        <v>162</v>
      </c>
      <c r="GI75" s="2" t="s">
        <v>169</v>
      </c>
      <c r="GJ75" s="2" t="s">
        <v>181</v>
      </c>
      <c r="GK75" s="2" t="s">
        <v>776</v>
      </c>
      <c r="GL75" s="2" t="s">
        <v>164</v>
      </c>
      <c r="GM75" s="2" t="s">
        <v>164</v>
      </c>
      <c r="GN75" s="2" t="s">
        <v>153</v>
      </c>
      <c r="GO75" s="4"/>
      <c r="GP75" s="8"/>
      <c r="GQ75" s="4"/>
      <c r="GR75" s="8"/>
      <c r="GS75" s="7"/>
      <c r="GT75" s="7"/>
      <c r="GU75" s="2" t="s">
        <v>162</v>
      </c>
      <c r="GV75" s="2" t="s">
        <v>169</v>
      </c>
      <c r="GW75" s="2" t="s">
        <v>275</v>
      </c>
      <c r="GX75" s="2" t="s">
        <v>153</v>
      </c>
      <c r="GY75" s="2" t="s">
        <v>164</v>
      </c>
      <c r="GZ75" s="2" t="s">
        <v>164</v>
      </c>
      <c r="HA75" s="2" t="s">
        <v>153</v>
      </c>
      <c r="HB75" s="4"/>
      <c r="HC75" s="8"/>
      <c r="HD75" s="4"/>
      <c r="HE75" s="8"/>
      <c r="HF75" s="7"/>
      <c r="HG75" s="7"/>
      <c r="HH75" s="2" t="s">
        <v>162</v>
      </c>
      <c r="HI75" s="2" t="s">
        <v>169</v>
      </c>
      <c r="HJ75" s="2" t="s">
        <v>713</v>
      </c>
      <c r="HK75" s="2" t="s">
        <v>983</v>
      </c>
      <c r="HL75" s="2" t="s">
        <v>164</v>
      </c>
      <c r="HM75" s="2" t="s">
        <v>164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187</v>
      </c>
      <c r="II75" s="2" t="s">
        <v>169</v>
      </c>
      <c r="IJ75" s="2" t="s">
        <v>153</v>
      </c>
      <c r="IK75" s="2" t="s">
        <v>153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354</v>
      </c>
      <c r="IV75" s="2" t="s">
        <v>169</v>
      </c>
      <c r="IW75" s="2" t="s">
        <v>153</v>
      </c>
      <c r="IX75" s="2" t="s">
        <v>153</v>
      </c>
      <c r="IY75" s="2" t="s">
        <v>164</v>
      </c>
      <c r="IZ75" s="2" t="s">
        <v>164</v>
      </c>
      <c r="JA75" s="2" t="s">
        <v>153</v>
      </c>
      <c r="JB75" s="4"/>
      <c r="JC75" s="8"/>
      <c r="JD75" s="4"/>
      <c r="JE75" s="8"/>
      <c r="JF75" s="7"/>
      <c r="JG75" s="7"/>
      <c r="JH75" s="2" t="s">
        <v>187</v>
      </c>
      <c r="JI75" s="2" t="s">
        <v>169</v>
      </c>
      <c r="JJ75" s="2" t="s">
        <v>189</v>
      </c>
      <c r="JK75" s="2" t="s">
        <v>153</v>
      </c>
      <c r="JL75" s="2" t="s">
        <v>164</v>
      </c>
      <c r="JM75" s="2" t="s">
        <v>164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188</v>
      </c>
      <c r="KI75" s="2" t="s">
        <v>169</v>
      </c>
      <c r="KJ75" s="2" t="s">
        <v>153</v>
      </c>
      <c r="KK75" s="2" t="s">
        <v>153</v>
      </c>
      <c r="KL75" s="2" t="s">
        <v>164</v>
      </c>
      <c r="KM75" s="2" t="s">
        <v>164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162</v>
      </c>
      <c r="LV75" s="2" t="s">
        <v>169</v>
      </c>
      <c r="LW75" s="2" t="s">
        <v>975</v>
      </c>
      <c r="LX75" s="2" t="s">
        <v>984</v>
      </c>
      <c r="LY75" s="2" t="s">
        <v>164</v>
      </c>
      <c r="LZ75" s="2" t="s">
        <v>164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162</v>
      </c>
      <c r="MV75" s="2" t="s">
        <v>169</v>
      </c>
      <c r="MW75" s="2" t="s">
        <v>281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187</v>
      </c>
      <c r="NI75" s="2" t="s">
        <v>169</v>
      </c>
      <c r="NJ75" s="2" t="s">
        <v>153</v>
      </c>
      <c r="NK75" s="2" t="s">
        <v>153</v>
      </c>
      <c r="NL75" s="2" t="s">
        <v>164</v>
      </c>
      <c r="NM75" s="2" t="s">
        <v>164</v>
      </c>
      <c r="NN75" s="2" t="s">
        <v>153</v>
      </c>
      <c r="NO75" s="4"/>
      <c r="NP75" s="8"/>
      <c r="NQ75" s="4"/>
      <c r="NR75" s="8"/>
      <c r="NS75" s="7"/>
      <c r="NT75" s="7"/>
      <c r="NU75" s="2" t="s">
        <v>195</v>
      </c>
      <c r="NV75" s="2" t="s">
        <v>169</v>
      </c>
      <c r="NW75" s="2" t="s">
        <v>153</v>
      </c>
      <c r="NX75" s="2" t="s">
        <v>153</v>
      </c>
      <c r="NY75" s="2" t="s">
        <v>164</v>
      </c>
      <c r="NZ75" s="2" t="s">
        <v>164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162</v>
      </c>
      <c r="OV75" s="2" t="s">
        <v>169</v>
      </c>
      <c r="OW75" s="2" t="s">
        <v>659</v>
      </c>
      <c r="OX75" s="2" t="s">
        <v>443</v>
      </c>
      <c r="OY75" s="2" t="s">
        <v>164</v>
      </c>
      <c r="OZ75" s="2" t="s">
        <v>164</v>
      </c>
      <c r="PA75" s="2" t="s">
        <v>153</v>
      </c>
      <c r="PB75" s="4"/>
      <c r="PC75" s="8"/>
      <c r="PD75" s="4"/>
      <c r="PE75" s="8"/>
      <c r="PF75" s="7"/>
      <c r="PG75" s="7"/>
      <c r="PH75" s="2" t="s">
        <v>187</v>
      </c>
      <c r="PI75" s="2" t="s">
        <v>169</v>
      </c>
      <c r="PJ75" s="2" t="s">
        <v>153</v>
      </c>
      <c r="PK75" s="2" t="s">
        <v>153</v>
      </c>
      <c r="PL75" s="2" t="s">
        <v>164</v>
      </c>
      <c r="PM75" s="2" t="s">
        <v>164</v>
      </c>
      <c r="PN75" s="2" t="s">
        <v>153</v>
      </c>
      <c r="PO75" s="4"/>
      <c r="PP75" s="8"/>
      <c r="PQ75" s="4"/>
      <c r="PR75" s="8"/>
      <c r="PS75" s="7"/>
      <c r="PT75" s="7"/>
      <c r="PU75" s="2" t="s">
        <v>196</v>
      </c>
      <c r="PV75" s="2" t="s">
        <v>169</v>
      </c>
      <c r="PW75" s="2" t="s">
        <v>153</v>
      </c>
      <c r="PX75" s="2" t="s">
        <v>153</v>
      </c>
      <c r="PY75" s="2" t="s">
        <v>164</v>
      </c>
      <c r="PZ75" s="2" t="s">
        <v>164</v>
      </c>
      <c r="QA75" s="2" t="s">
        <v>153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985</v>
      </c>
      <c r="B76" s="2" t="s">
        <v>142</v>
      </c>
      <c r="C76" s="2" t="s">
        <v>143</v>
      </c>
      <c r="D76" s="2" t="s">
        <v>560</v>
      </c>
      <c r="E76" s="2" t="s">
        <v>561</v>
      </c>
      <c r="F76" s="2" t="s">
        <v>986</v>
      </c>
      <c r="G76" s="2" t="s">
        <v>986</v>
      </c>
      <c r="H76" s="2" t="s">
        <v>986</v>
      </c>
      <c r="I76" s="2" t="s">
        <v>987</v>
      </c>
      <c r="J76" s="2" t="s">
        <v>388</v>
      </c>
      <c r="K76" s="2" t="s">
        <v>459</v>
      </c>
      <c r="L76" s="3">
        <v>58.97</v>
      </c>
      <c r="M76" s="3">
        <v>61.92</v>
      </c>
      <c r="N76" s="3">
        <v>129.99</v>
      </c>
      <c r="O76" s="2" t="s">
        <v>450</v>
      </c>
      <c r="P76" s="2" t="s">
        <v>961</v>
      </c>
      <c r="Q76" s="2" t="s">
        <v>152</v>
      </c>
      <c r="R76" s="2" t="s">
        <v>153</v>
      </c>
      <c r="S76" s="2" t="s">
        <v>988</v>
      </c>
      <c r="T76" s="2" t="s">
        <v>391</v>
      </c>
      <c r="U76" s="2" t="s">
        <v>392</v>
      </c>
      <c r="V76" s="2" t="s">
        <v>989</v>
      </c>
      <c r="W76" s="2" t="s">
        <v>963</v>
      </c>
      <c r="X76" s="2" t="s">
        <v>567</v>
      </c>
      <c r="Y76" s="2" t="s">
        <v>990</v>
      </c>
      <c r="Z76" s="4"/>
      <c r="AA76" s="4">
        <f>=ROUNDDOWN({0},0)</f>
      </c>
      <c r="AB76" s="5">
        <v>5</v>
      </c>
      <c r="AC76" s="2" t="s">
        <v>153</v>
      </c>
      <c r="AD76" s="4"/>
      <c r="AE76" s="4"/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>
        <v>1</v>
      </c>
      <c r="AS76" s="8">
        <v>66.87</v>
      </c>
      <c r="AT76" s="7">
        <v>-1</v>
      </c>
      <c r="AU76" s="7">
        <v>-1</v>
      </c>
      <c r="AV76" s="4" t="s">
        <v>153</v>
      </c>
      <c r="AW76" s="8" t="s">
        <v>153</v>
      </c>
      <c r="AX76" s="4">
        <v>4</v>
      </c>
      <c r="AY76" s="8">
        <v>236.79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>
        <v>4</v>
      </c>
      <c r="BF76" s="8">
        <v>236.79</v>
      </c>
      <c r="BG76" s="7" t="s">
        <v>153</v>
      </c>
      <c r="BH76" s="7" t="s">
        <v>153</v>
      </c>
      <c r="BI76" s="7"/>
      <c r="BJ76" s="4"/>
      <c r="BK76" s="8"/>
      <c r="BL76" s="2" t="s">
        <v>23</v>
      </c>
      <c r="BM76" s="7"/>
      <c r="BN76" s="7"/>
      <c r="BO76" s="4"/>
      <c r="BP76" s="8"/>
      <c r="BQ76" s="4"/>
      <c r="BR76" s="8"/>
      <c r="BS76" s="7"/>
      <c r="BT76" s="7"/>
      <c r="BU76" s="2" t="s">
        <v>162</v>
      </c>
      <c r="BV76" s="2" t="s">
        <v>169</v>
      </c>
      <c r="BW76" s="2" t="s">
        <v>153</v>
      </c>
      <c r="BX76" s="2" t="s">
        <v>153</v>
      </c>
      <c r="BY76" s="2" t="s">
        <v>164</v>
      </c>
      <c r="BZ76" s="2" t="s">
        <v>164</v>
      </c>
      <c r="CA76" s="2" t="s">
        <v>153</v>
      </c>
      <c r="CB76" s="4"/>
      <c r="CC76" s="8"/>
      <c r="CD76" s="4"/>
      <c r="CE76" s="8"/>
      <c r="CF76" s="7"/>
      <c r="CG76" s="7"/>
      <c r="CH76" s="2" t="s">
        <v>162</v>
      </c>
      <c r="CI76" s="2" t="s">
        <v>169</v>
      </c>
      <c r="CJ76" s="2" t="s">
        <v>991</v>
      </c>
      <c r="CK76" s="2" t="s">
        <v>992</v>
      </c>
      <c r="CL76" s="2" t="s">
        <v>164</v>
      </c>
      <c r="CM76" s="2" t="s">
        <v>164</v>
      </c>
      <c r="CN76" s="2" t="s">
        <v>153</v>
      </c>
      <c r="CO76" s="4"/>
      <c r="CP76" s="8"/>
      <c r="CQ76" s="4"/>
      <c r="CR76" s="8"/>
      <c r="CS76" s="7"/>
      <c r="CT76" s="7"/>
      <c r="CU76" s="2" t="s">
        <v>162</v>
      </c>
      <c r="CV76" s="2" t="s">
        <v>169</v>
      </c>
      <c r="CW76" s="2" t="s">
        <v>993</v>
      </c>
      <c r="CX76" s="2" t="s">
        <v>994</v>
      </c>
      <c r="CY76" s="2" t="s">
        <v>164</v>
      </c>
      <c r="CZ76" s="2" t="s">
        <v>164</v>
      </c>
      <c r="DA76" s="2" t="s">
        <v>153</v>
      </c>
      <c r="DB76" s="4"/>
      <c r="DC76" s="8"/>
      <c r="DD76" s="4"/>
      <c r="DE76" s="8"/>
      <c r="DF76" s="7"/>
      <c r="DG76" s="7"/>
      <c r="DH76" s="2" t="s">
        <v>162</v>
      </c>
      <c r="DI76" s="2" t="s">
        <v>169</v>
      </c>
      <c r="DJ76" s="2" t="s">
        <v>613</v>
      </c>
      <c r="DK76" s="2" t="s">
        <v>995</v>
      </c>
      <c r="DL76" s="2" t="s">
        <v>269</v>
      </c>
      <c r="DM76" s="2" t="s">
        <v>164</v>
      </c>
      <c r="DN76" s="2" t="s">
        <v>153</v>
      </c>
      <c r="DO76" s="4"/>
      <c r="DP76" s="8"/>
      <c r="DQ76" s="4"/>
      <c r="DR76" s="8"/>
      <c r="DS76" s="7"/>
      <c r="DT76" s="7"/>
      <c r="DU76" s="2" t="s">
        <v>162</v>
      </c>
      <c r="DV76" s="2" t="s">
        <v>169</v>
      </c>
      <c r="DW76" s="2" t="s">
        <v>993</v>
      </c>
      <c r="DX76" s="2" t="s">
        <v>996</v>
      </c>
      <c r="DY76" s="2" t="s">
        <v>164</v>
      </c>
      <c r="DZ76" s="2" t="s">
        <v>164</v>
      </c>
      <c r="EA76" s="2" t="s">
        <v>153</v>
      </c>
      <c r="EB76" s="4"/>
      <c r="EC76" s="8"/>
      <c r="ED76" s="4"/>
      <c r="EE76" s="8"/>
      <c r="EF76" s="7"/>
      <c r="EG76" s="7"/>
      <c r="EH76" s="2" t="s">
        <v>162</v>
      </c>
      <c r="EI76" s="2" t="s">
        <v>169</v>
      </c>
      <c r="EJ76" s="2" t="s">
        <v>997</v>
      </c>
      <c r="EK76" s="2" t="s">
        <v>998</v>
      </c>
      <c r="EL76" s="2" t="s">
        <v>164</v>
      </c>
      <c r="EM76" s="2" t="s">
        <v>164</v>
      </c>
      <c r="EN76" s="2" t="s">
        <v>153</v>
      </c>
      <c r="EO76" s="4"/>
      <c r="EP76" s="8"/>
      <c r="EQ76" s="4"/>
      <c r="ER76" s="8"/>
      <c r="ES76" s="7"/>
      <c r="ET76" s="7"/>
      <c r="EU76" s="2" t="s">
        <v>162</v>
      </c>
      <c r="EV76" s="2" t="s">
        <v>169</v>
      </c>
      <c r="EW76" s="2" t="s">
        <v>999</v>
      </c>
      <c r="EX76" s="2" t="s">
        <v>1000</v>
      </c>
      <c r="EY76" s="2" t="s">
        <v>164</v>
      </c>
      <c r="EZ76" s="2" t="s">
        <v>164</v>
      </c>
      <c r="FA76" s="2" t="s">
        <v>153</v>
      </c>
      <c r="FB76" s="4"/>
      <c r="FC76" s="8"/>
      <c r="FD76" s="4">
        <v>1</v>
      </c>
      <c r="FE76" s="8">
        <v>66.87</v>
      </c>
      <c r="FF76" s="7">
        <v>-1</v>
      </c>
      <c r="FG76" s="7">
        <v>-1</v>
      </c>
      <c r="FH76" s="2" t="s">
        <v>162</v>
      </c>
      <c r="FI76" s="2" t="s">
        <v>169</v>
      </c>
      <c r="FJ76" s="2" t="s">
        <v>1001</v>
      </c>
      <c r="FK76" s="2" t="s">
        <v>1002</v>
      </c>
      <c r="FL76" s="2" t="s">
        <v>164</v>
      </c>
      <c r="FM76" s="2" t="s">
        <v>164</v>
      </c>
      <c r="FN76" s="2" t="s">
        <v>153</v>
      </c>
      <c r="FO76" s="4"/>
      <c r="FP76" s="8"/>
      <c r="FQ76" s="4"/>
      <c r="FR76" s="8"/>
      <c r="FS76" s="7"/>
      <c r="FT76" s="7"/>
      <c r="FU76" s="2" t="s">
        <v>187</v>
      </c>
      <c r="FV76" s="2" t="s">
        <v>169</v>
      </c>
      <c r="FW76" s="2" t="s">
        <v>153</v>
      </c>
      <c r="FX76" s="2" t="s">
        <v>153</v>
      </c>
      <c r="FY76" s="2" t="s">
        <v>164</v>
      </c>
      <c r="FZ76" s="2" t="s">
        <v>164</v>
      </c>
      <c r="GA76" s="2" t="s">
        <v>153</v>
      </c>
      <c r="GB76" s="4"/>
      <c r="GC76" s="8"/>
      <c r="GD76" s="4"/>
      <c r="GE76" s="8"/>
      <c r="GF76" s="7"/>
      <c r="GG76" s="7"/>
      <c r="GH76" s="2" t="s">
        <v>162</v>
      </c>
      <c r="GI76" s="2" t="s">
        <v>169</v>
      </c>
      <c r="GJ76" s="2" t="s">
        <v>583</v>
      </c>
      <c r="GK76" s="2" t="s">
        <v>1003</v>
      </c>
      <c r="GL76" s="2" t="s">
        <v>164</v>
      </c>
      <c r="GM76" s="2" t="s">
        <v>164</v>
      </c>
      <c r="GN76" s="2" t="s">
        <v>153</v>
      </c>
      <c r="GO76" s="4"/>
      <c r="GP76" s="8"/>
      <c r="GQ76" s="4"/>
      <c r="GR76" s="8"/>
      <c r="GS76" s="7"/>
      <c r="GT76" s="7"/>
      <c r="GU76" s="2" t="s">
        <v>188</v>
      </c>
      <c r="GV76" s="2" t="s">
        <v>169</v>
      </c>
      <c r="GW76" s="2" t="s">
        <v>153</v>
      </c>
      <c r="GX76" s="2" t="s">
        <v>153</v>
      </c>
      <c r="GY76" s="2" t="s">
        <v>164</v>
      </c>
      <c r="GZ76" s="2" t="s">
        <v>164</v>
      </c>
      <c r="HA76" s="2" t="s">
        <v>153</v>
      </c>
      <c r="HB76" s="4"/>
      <c r="HC76" s="8"/>
      <c r="HD76" s="4"/>
      <c r="HE76" s="8"/>
      <c r="HF76" s="7"/>
      <c r="HG76" s="7"/>
      <c r="HH76" s="2" t="s">
        <v>187</v>
      </c>
      <c r="HI76" s="2" t="s">
        <v>169</v>
      </c>
      <c r="HJ76" s="2" t="s">
        <v>153</v>
      </c>
      <c r="HK76" s="2" t="s">
        <v>153</v>
      </c>
      <c r="HL76" s="2" t="s">
        <v>164</v>
      </c>
      <c r="HM76" s="2" t="s">
        <v>164</v>
      </c>
      <c r="HN76" s="2" t="s">
        <v>153</v>
      </c>
      <c r="HO76" s="4"/>
      <c r="HP76" s="8"/>
      <c r="HQ76" s="4"/>
      <c r="HR76" s="8"/>
      <c r="HS76" s="7"/>
      <c r="HT76" s="7"/>
      <c r="HU76" s="2" t="s">
        <v>162</v>
      </c>
      <c r="HV76" s="2" t="s">
        <v>169</v>
      </c>
      <c r="HW76" s="2" t="s">
        <v>186</v>
      </c>
      <c r="HX76" s="2" t="s">
        <v>153</v>
      </c>
      <c r="HY76" s="2" t="s">
        <v>164</v>
      </c>
      <c r="HZ76" s="2" t="s">
        <v>164</v>
      </c>
      <c r="IA76" s="2" t="s">
        <v>153</v>
      </c>
      <c r="IB76" s="4"/>
      <c r="IC76" s="8"/>
      <c r="ID76" s="4"/>
      <c r="IE76" s="8"/>
      <c r="IF76" s="7"/>
      <c r="IG76" s="7"/>
      <c r="IH76" s="2" t="s">
        <v>187</v>
      </c>
      <c r="II76" s="2" t="s">
        <v>169</v>
      </c>
      <c r="IJ76" s="2" t="s">
        <v>153</v>
      </c>
      <c r="IK76" s="2" t="s">
        <v>153</v>
      </c>
      <c r="IL76" s="2" t="s">
        <v>164</v>
      </c>
      <c r="IM76" s="2" t="s">
        <v>164</v>
      </c>
      <c r="IN76" s="2" t="s">
        <v>153</v>
      </c>
      <c r="IO76" s="4"/>
      <c r="IP76" s="8"/>
      <c r="IQ76" s="4"/>
      <c r="IR76" s="8"/>
      <c r="IS76" s="7"/>
      <c r="IT76" s="7"/>
      <c r="IU76" s="2" t="s">
        <v>188</v>
      </c>
      <c r="IV76" s="2" t="s">
        <v>169</v>
      </c>
      <c r="IW76" s="2" t="s">
        <v>153</v>
      </c>
      <c r="IX76" s="2" t="s">
        <v>153</v>
      </c>
      <c r="IY76" s="2" t="s">
        <v>164</v>
      </c>
      <c r="IZ76" s="2" t="s">
        <v>164</v>
      </c>
      <c r="JA76" s="2" t="s">
        <v>153</v>
      </c>
      <c r="JB76" s="4"/>
      <c r="JC76" s="8"/>
      <c r="JD76" s="4"/>
      <c r="JE76" s="8"/>
      <c r="JF76" s="7"/>
      <c r="JG76" s="7"/>
      <c r="JH76" s="2" t="s">
        <v>187</v>
      </c>
      <c r="JI76" s="2" t="s">
        <v>169</v>
      </c>
      <c r="JJ76" s="2" t="s">
        <v>153</v>
      </c>
      <c r="JK76" s="2" t="s">
        <v>153</v>
      </c>
      <c r="JL76" s="2" t="s">
        <v>164</v>
      </c>
      <c r="JM76" s="2" t="s">
        <v>164</v>
      </c>
      <c r="JN76" s="2" t="s">
        <v>153</v>
      </c>
      <c r="JO76" s="4"/>
      <c r="JP76" s="8"/>
      <c r="JQ76" s="4"/>
      <c r="JR76" s="8"/>
      <c r="JS76" s="7"/>
      <c r="JT76" s="7"/>
      <c r="JU76" s="2" t="s">
        <v>187</v>
      </c>
      <c r="JV76" s="2" t="s">
        <v>169</v>
      </c>
      <c r="JW76" s="2" t="s">
        <v>153</v>
      </c>
      <c r="JX76" s="2" t="s">
        <v>153</v>
      </c>
      <c r="JY76" s="2" t="s">
        <v>164</v>
      </c>
      <c r="JZ76" s="2" t="s">
        <v>164</v>
      </c>
      <c r="KA76" s="2" t="s">
        <v>153</v>
      </c>
      <c r="KB76" s="4"/>
      <c r="KC76" s="8"/>
      <c r="KD76" s="4"/>
      <c r="KE76" s="8"/>
      <c r="KF76" s="7"/>
      <c r="KG76" s="7"/>
      <c r="KH76" s="2" t="s">
        <v>188</v>
      </c>
      <c r="KI76" s="2" t="s">
        <v>169</v>
      </c>
      <c r="KJ76" s="2" t="s">
        <v>153</v>
      </c>
      <c r="KK76" s="2" t="s">
        <v>153</v>
      </c>
      <c r="KL76" s="2" t="s">
        <v>164</v>
      </c>
      <c r="KM76" s="2" t="s">
        <v>164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195</v>
      </c>
      <c r="LI76" s="2" t="s">
        <v>169</v>
      </c>
      <c r="LJ76" s="2" t="s">
        <v>153</v>
      </c>
      <c r="LK76" s="2" t="s">
        <v>153</v>
      </c>
      <c r="LL76" s="2" t="s">
        <v>164</v>
      </c>
      <c r="LM76" s="2" t="s">
        <v>164</v>
      </c>
      <c r="LN76" s="2" t="s">
        <v>153</v>
      </c>
      <c r="LO76" s="4"/>
      <c r="LP76" s="8"/>
      <c r="LQ76" s="4"/>
      <c r="LR76" s="8"/>
      <c r="LS76" s="7"/>
      <c r="LT76" s="7"/>
      <c r="LU76" s="2" t="s">
        <v>162</v>
      </c>
      <c r="LV76" s="2" t="s">
        <v>169</v>
      </c>
      <c r="LW76" s="2" t="s">
        <v>993</v>
      </c>
      <c r="LX76" s="2" t="s">
        <v>153</v>
      </c>
      <c r="LY76" s="2" t="s">
        <v>164</v>
      </c>
      <c r="LZ76" s="2" t="s">
        <v>164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162</v>
      </c>
      <c r="MV76" s="2" t="s">
        <v>169</v>
      </c>
      <c r="MW76" s="2" t="s">
        <v>1004</v>
      </c>
      <c r="MX76" s="2" t="s">
        <v>153</v>
      </c>
      <c r="MY76" s="2" t="s">
        <v>164</v>
      </c>
      <c r="MZ76" s="2" t="s">
        <v>164</v>
      </c>
      <c r="NA76" s="2" t="s">
        <v>153</v>
      </c>
      <c r="NB76" s="4"/>
      <c r="NC76" s="8"/>
      <c r="ND76" s="4"/>
      <c r="NE76" s="8"/>
      <c r="NF76" s="7"/>
      <c r="NG76" s="7"/>
      <c r="NH76" s="2" t="s">
        <v>187</v>
      </c>
      <c r="NI76" s="2" t="s">
        <v>169</v>
      </c>
      <c r="NJ76" s="2" t="s">
        <v>153</v>
      </c>
      <c r="NK76" s="2" t="s">
        <v>153</v>
      </c>
      <c r="NL76" s="2" t="s">
        <v>164</v>
      </c>
      <c r="NM76" s="2" t="s">
        <v>164</v>
      </c>
      <c r="NN76" s="2" t="s">
        <v>153</v>
      </c>
      <c r="NO76" s="4"/>
      <c r="NP76" s="8"/>
      <c r="NQ76" s="4"/>
      <c r="NR76" s="8"/>
      <c r="NS76" s="7"/>
      <c r="NT76" s="7"/>
      <c r="NU76" s="2" t="s">
        <v>195</v>
      </c>
      <c r="NV76" s="2" t="s">
        <v>169</v>
      </c>
      <c r="NW76" s="2" t="s">
        <v>153</v>
      </c>
      <c r="NX76" s="2" t="s">
        <v>153</v>
      </c>
      <c r="NY76" s="2" t="s">
        <v>164</v>
      </c>
      <c r="NZ76" s="2" t="s">
        <v>164</v>
      </c>
      <c r="OA76" s="2" t="s">
        <v>153</v>
      </c>
      <c r="OB76" s="4"/>
      <c r="OC76" s="8"/>
      <c r="OD76" s="4"/>
      <c r="OE76" s="8"/>
      <c r="OF76" s="7"/>
      <c r="OG76" s="7"/>
      <c r="OH76" s="2" t="s">
        <v>187</v>
      </c>
      <c r="OI76" s="2" t="s">
        <v>169</v>
      </c>
      <c r="OJ76" s="2" t="s">
        <v>153</v>
      </c>
      <c r="OK76" s="2" t="s">
        <v>153</v>
      </c>
      <c r="OL76" s="2" t="s">
        <v>164</v>
      </c>
      <c r="OM76" s="2" t="s">
        <v>164</v>
      </c>
      <c r="ON76" s="2" t="s">
        <v>153</v>
      </c>
      <c r="OO76" s="4"/>
      <c r="OP76" s="8"/>
      <c r="OQ76" s="4"/>
      <c r="OR76" s="8"/>
      <c r="OS76" s="7"/>
      <c r="OT76" s="7"/>
      <c r="OU76" s="2" t="s">
        <v>188</v>
      </c>
      <c r="OV76" s="2" t="s">
        <v>169</v>
      </c>
      <c r="OW76" s="2" t="s">
        <v>153</v>
      </c>
      <c r="OX76" s="2" t="s">
        <v>153</v>
      </c>
      <c r="OY76" s="2" t="s">
        <v>164</v>
      </c>
      <c r="OZ76" s="2" t="s">
        <v>164</v>
      </c>
      <c r="PA76" s="2" t="s">
        <v>153</v>
      </c>
      <c r="PB76" s="4"/>
      <c r="PC76" s="8"/>
      <c r="PD76" s="4"/>
      <c r="PE76" s="8"/>
      <c r="PF76" s="7"/>
      <c r="PG76" s="7"/>
      <c r="PH76" s="2" t="s">
        <v>187</v>
      </c>
      <c r="PI76" s="2" t="s">
        <v>169</v>
      </c>
      <c r="PJ76" s="2" t="s">
        <v>153</v>
      </c>
      <c r="PK76" s="2" t="s">
        <v>153</v>
      </c>
      <c r="PL76" s="2" t="s">
        <v>164</v>
      </c>
      <c r="PM76" s="2" t="s">
        <v>164</v>
      </c>
      <c r="PN76" s="2" t="s">
        <v>153</v>
      </c>
      <c r="PO76" s="4"/>
      <c r="PP76" s="8"/>
      <c r="PQ76" s="4"/>
      <c r="PR76" s="8"/>
      <c r="PS76" s="7"/>
      <c r="PT76" s="7"/>
      <c r="PU76" s="2" t="s">
        <v>188</v>
      </c>
      <c r="PV76" s="2" t="s">
        <v>169</v>
      </c>
      <c r="PW76" s="2" t="s">
        <v>153</v>
      </c>
      <c r="PX76" s="2" t="s">
        <v>153</v>
      </c>
      <c r="PY76" s="2" t="s">
        <v>164</v>
      </c>
      <c r="PZ76" s="2" t="s">
        <v>164</v>
      </c>
      <c r="QA76" s="2" t="s">
        <v>153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1005</v>
      </c>
      <c r="B77" s="2" t="s">
        <v>142</v>
      </c>
      <c r="C77" s="2" t="s">
        <v>143</v>
      </c>
      <c r="D77" s="2" t="s">
        <v>560</v>
      </c>
      <c r="E77" s="2" t="s">
        <v>561</v>
      </c>
      <c r="F77" s="2" t="s">
        <v>986</v>
      </c>
      <c r="G77" s="2" t="s">
        <v>986</v>
      </c>
      <c r="H77" s="2" t="s">
        <v>986</v>
      </c>
      <c r="I77" s="2" t="s">
        <v>987</v>
      </c>
      <c r="J77" s="2" t="s">
        <v>312</v>
      </c>
      <c r="K77" s="2" t="s">
        <v>459</v>
      </c>
      <c r="L77" s="3">
        <v>68.11</v>
      </c>
      <c r="M77" s="3">
        <v>71.52</v>
      </c>
      <c r="N77" s="3">
        <v>149.99</v>
      </c>
      <c r="O77" s="2" t="s">
        <v>450</v>
      </c>
      <c r="P77" s="2" t="s">
        <v>961</v>
      </c>
      <c r="Q77" s="2" t="s">
        <v>152</v>
      </c>
      <c r="R77" s="2" t="s">
        <v>153</v>
      </c>
      <c r="S77" s="2" t="s">
        <v>988</v>
      </c>
      <c r="T77" s="2" t="s">
        <v>391</v>
      </c>
      <c r="U77" s="2" t="s">
        <v>392</v>
      </c>
      <c r="V77" s="2" t="s">
        <v>989</v>
      </c>
      <c r="W77" s="2" t="s">
        <v>963</v>
      </c>
      <c r="X77" s="2" t="s">
        <v>567</v>
      </c>
      <c r="Y77" s="2" t="s">
        <v>990</v>
      </c>
      <c r="Z77" s="4"/>
      <c r="AA77" s="4">
        <f>=ROUNDDOWN({0},0)</f>
      </c>
      <c r="AB77" s="5">
        <v>6</v>
      </c>
      <c r="AC77" s="2" t="s">
        <v>153</v>
      </c>
      <c r="AD77" s="4"/>
      <c r="AE77" s="4"/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3</v>
      </c>
      <c r="AS77" s="8">
        <v>169.92</v>
      </c>
      <c r="AT77" s="7">
        <v>-1</v>
      </c>
      <c r="AU77" s="7">
        <v>-1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/>
      <c r="BJ77" s="4"/>
      <c r="BK77" s="8"/>
      <c r="BL77" s="2" t="s">
        <v>1006</v>
      </c>
      <c r="BM77" s="7"/>
      <c r="BN77" s="7"/>
      <c r="BO77" s="4"/>
      <c r="BP77" s="8"/>
      <c r="BQ77" s="4"/>
      <c r="BR77" s="8"/>
      <c r="BS77" s="7"/>
      <c r="BT77" s="7"/>
      <c r="BU77" s="2" t="s">
        <v>162</v>
      </c>
      <c r="BV77" s="2" t="s">
        <v>169</v>
      </c>
      <c r="BW77" s="2" t="s">
        <v>153</v>
      </c>
      <c r="BX77" s="2" t="s">
        <v>153</v>
      </c>
      <c r="BY77" s="2" t="s">
        <v>164</v>
      </c>
      <c r="BZ77" s="2" t="s">
        <v>164</v>
      </c>
      <c r="CA77" s="2" t="s">
        <v>153</v>
      </c>
      <c r="CB77" s="4"/>
      <c r="CC77" s="8"/>
      <c r="CD77" s="4">
        <v>2</v>
      </c>
      <c r="CE77" s="8">
        <v>92.68</v>
      </c>
      <c r="CF77" s="7">
        <v>-1</v>
      </c>
      <c r="CG77" s="7">
        <v>-1</v>
      </c>
      <c r="CH77" s="2" t="s">
        <v>162</v>
      </c>
      <c r="CI77" s="2" t="s">
        <v>169</v>
      </c>
      <c r="CJ77" s="2" t="s">
        <v>991</v>
      </c>
      <c r="CK77" s="2" t="s">
        <v>1007</v>
      </c>
      <c r="CL77" s="2" t="s">
        <v>164</v>
      </c>
      <c r="CM77" s="2" t="s">
        <v>164</v>
      </c>
      <c r="CN77" s="2" t="s">
        <v>153</v>
      </c>
      <c r="CO77" s="4"/>
      <c r="CP77" s="8"/>
      <c r="CQ77" s="4"/>
      <c r="CR77" s="8"/>
      <c r="CS77" s="7"/>
      <c r="CT77" s="7"/>
      <c r="CU77" s="2" t="s">
        <v>162</v>
      </c>
      <c r="CV77" s="2" t="s">
        <v>169</v>
      </c>
      <c r="CW77" s="2" t="s">
        <v>993</v>
      </c>
      <c r="CX77" s="2" t="s">
        <v>1008</v>
      </c>
      <c r="CY77" s="2" t="s">
        <v>164</v>
      </c>
      <c r="CZ77" s="2" t="s">
        <v>164</v>
      </c>
      <c r="DA77" s="2" t="s">
        <v>153</v>
      </c>
      <c r="DB77" s="4"/>
      <c r="DC77" s="8"/>
      <c r="DD77" s="4"/>
      <c r="DE77" s="8"/>
      <c r="DF77" s="7"/>
      <c r="DG77" s="7"/>
      <c r="DH77" s="2" t="s">
        <v>162</v>
      </c>
      <c r="DI77" s="2" t="s">
        <v>169</v>
      </c>
      <c r="DJ77" s="2" t="s">
        <v>613</v>
      </c>
      <c r="DK77" s="2" t="s">
        <v>1009</v>
      </c>
      <c r="DL77" s="2" t="s">
        <v>269</v>
      </c>
      <c r="DM77" s="2" t="s">
        <v>164</v>
      </c>
      <c r="DN77" s="2" t="s">
        <v>153</v>
      </c>
      <c r="DO77" s="4"/>
      <c r="DP77" s="8"/>
      <c r="DQ77" s="4"/>
      <c r="DR77" s="8"/>
      <c r="DS77" s="7"/>
      <c r="DT77" s="7"/>
      <c r="DU77" s="2" t="s">
        <v>162</v>
      </c>
      <c r="DV77" s="2" t="s">
        <v>169</v>
      </c>
      <c r="DW77" s="2" t="s">
        <v>993</v>
      </c>
      <c r="DX77" s="2" t="s">
        <v>1010</v>
      </c>
      <c r="DY77" s="2" t="s">
        <v>164</v>
      </c>
      <c r="DZ77" s="2" t="s">
        <v>164</v>
      </c>
      <c r="EA77" s="2" t="s">
        <v>153</v>
      </c>
      <c r="EB77" s="4"/>
      <c r="EC77" s="8"/>
      <c r="ED77" s="4"/>
      <c r="EE77" s="8"/>
      <c r="EF77" s="7"/>
      <c r="EG77" s="7"/>
      <c r="EH77" s="2" t="s">
        <v>162</v>
      </c>
      <c r="EI77" s="2" t="s">
        <v>169</v>
      </c>
      <c r="EJ77" s="2" t="s">
        <v>997</v>
      </c>
      <c r="EK77" s="2" t="s">
        <v>1011</v>
      </c>
      <c r="EL77" s="2" t="s">
        <v>164</v>
      </c>
      <c r="EM77" s="2" t="s">
        <v>164</v>
      </c>
      <c r="EN77" s="2" t="s">
        <v>153</v>
      </c>
      <c r="EO77" s="4"/>
      <c r="EP77" s="8"/>
      <c r="EQ77" s="4"/>
      <c r="ER77" s="8"/>
      <c r="ES77" s="7"/>
      <c r="ET77" s="7"/>
      <c r="EU77" s="2" t="s">
        <v>162</v>
      </c>
      <c r="EV77" s="2" t="s">
        <v>169</v>
      </c>
      <c r="EW77" s="2" t="s">
        <v>999</v>
      </c>
      <c r="EX77" s="2" t="s">
        <v>1012</v>
      </c>
      <c r="EY77" s="2" t="s">
        <v>164</v>
      </c>
      <c r="EZ77" s="2" t="s">
        <v>164</v>
      </c>
      <c r="FA77" s="2" t="s">
        <v>153</v>
      </c>
      <c r="FB77" s="4"/>
      <c r="FC77" s="8"/>
      <c r="FD77" s="4">
        <v>1</v>
      </c>
      <c r="FE77" s="8">
        <v>77.24</v>
      </c>
      <c r="FF77" s="7">
        <v>-1</v>
      </c>
      <c r="FG77" s="7">
        <v>-1</v>
      </c>
      <c r="FH77" s="2" t="s">
        <v>162</v>
      </c>
      <c r="FI77" s="2" t="s">
        <v>169</v>
      </c>
      <c r="FJ77" s="2" t="s">
        <v>1001</v>
      </c>
      <c r="FK77" s="2" t="s">
        <v>1013</v>
      </c>
      <c r="FL77" s="2" t="s">
        <v>164</v>
      </c>
      <c r="FM77" s="2" t="s">
        <v>164</v>
      </c>
      <c r="FN77" s="2" t="s">
        <v>153</v>
      </c>
      <c r="FO77" s="4"/>
      <c r="FP77" s="8"/>
      <c r="FQ77" s="4"/>
      <c r="FR77" s="8"/>
      <c r="FS77" s="7"/>
      <c r="FT77" s="7"/>
      <c r="FU77" s="2" t="s">
        <v>187</v>
      </c>
      <c r="FV77" s="2" t="s">
        <v>169</v>
      </c>
      <c r="FW77" s="2" t="s">
        <v>153</v>
      </c>
      <c r="FX77" s="2" t="s">
        <v>153</v>
      </c>
      <c r="FY77" s="2" t="s">
        <v>164</v>
      </c>
      <c r="FZ77" s="2" t="s">
        <v>164</v>
      </c>
      <c r="GA77" s="2" t="s">
        <v>153</v>
      </c>
      <c r="GB77" s="4"/>
      <c r="GC77" s="8"/>
      <c r="GD77" s="4"/>
      <c r="GE77" s="8"/>
      <c r="GF77" s="7"/>
      <c r="GG77" s="7"/>
      <c r="GH77" s="2" t="s">
        <v>162</v>
      </c>
      <c r="GI77" s="2" t="s">
        <v>169</v>
      </c>
      <c r="GJ77" s="2" t="s">
        <v>583</v>
      </c>
      <c r="GK77" s="2" t="s">
        <v>1014</v>
      </c>
      <c r="GL77" s="2" t="s">
        <v>164</v>
      </c>
      <c r="GM77" s="2" t="s">
        <v>164</v>
      </c>
      <c r="GN77" s="2" t="s">
        <v>153</v>
      </c>
      <c r="GO77" s="4"/>
      <c r="GP77" s="8"/>
      <c r="GQ77" s="4"/>
      <c r="GR77" s="8"/>
      <c r="GS77" s="7"/>
      <c r="GT77" s="7"/>
      <c r="GU77" s="2" t="s">
        <v>188</v>
      </c>
      <c r="GV77" s="2" t="s">
        <v>169</v>
      </c>
      <c r="GW77" s="2" t="s">
        <v>153</v>
      </c>
      <c r="GX77" s="2" t="s">
        <v>153</v>
      </c>
      <c r="GY77" s="2" t="s">
        <v>164</v>
      </c>
      <c r="GZ77" s="2" t="s">
        <v>164</v>
      </c>
      <c r="HA77" s="2" t="s">
        <v>153</v>
      </c>
      <c r="HB77" s="4"/>
      <c r="HC77" s="8"/>
      <c r="HD77" s="4"/>
      <c r="HE77" s="8"/>
      <c r="HF77" s="7"/>
      <c r="HG77" s="7"/>
      <c r="HH77" s="2" t="s">
        <v>187</v>
      </c>
      <c r="HI77" s="2" t="s">
        <v>169</v>
      </c>
      <c r="HJ77" s="2" t="s">
        <v>153</v>
      </c>
      <c r="HK77" s="2" t="s">
        <v>153</v>
      </c>
      <c r="HL77" s="2" t="s">
        <v>164</v>
      </c>
      <c r="HM77" s="2" t="s">
        <v>164</v>
      </c>
      <c r="HN77" s="2" t="s">
        <v>153</v>
      </c>
      <c r="HO77" s="4"/>
      <c r="HP77" s="8"/>
      <c r="HQ77" s="4"/>
      <c r="HR77" s="8"/>
      <c r="HS77" s="7"/>
      <c r="HT77" s="7"/>
      <c r="HU77" s="2" t="s">
        <v>162</v>
      </c>
      <c r="HV77" s="2" t="s">
        <v>169</v>
      </c>
      <c r="HW77" s="2" t="s">
        <v>186</v>
      </c>
      <c r="HX77" s="2" t="s">
        <v>153</v>
      </c>
      <c r="HY77" s="2" t="s">
        <v>164</v>
      </c>
      <c r="HZ77" s="2" t="s">
        <v>164</v>
      </c>
      <c r="IA77" s="2" t="s">
        <v>153</v>
      </c>
      <c r="IB77" s="4"/>
      <c r="IC77" s="8"/>
      <c r="ID77" s="4"/>
      <c r="IE77" s="8"/>
      <c r="IF77" s="7"/>
      <c r="IG77" s="7"/>
      <c r="IH77" s="2" t="s">
        <v>187</v>
      </c>
      <c r="II77" s="2" t="s">
        <v>169</v>
      </c>
      <c r="IJ77" s="2" t="s">
        <v>153</v>
      </c>
      <c r="IK77" s="2" t="s">
        <v>153</v>
      </c>
      <c r="IL77" s="2" t="s">
        <v>164</v>
      </c>
      <c r="IM77" s="2" t="s">
        <v>164</v>
      </c>
      <c r="IN77" s="2" t="s">
        <v>153</v>
      </c>
      <c r="IO77" s="4"/>
      <c r="IP77" s="8"/>
      <c r="IQ77" s="4"/>
      <c r="IR77" s="8"/>
      <c r="IS77" s="7"/>
      <c r="IT77" s="7"/>
      <c r="IU77" s="2" t="s">
        <v>188</v>
      </c>
      <c r="IV77" s="2" t="s">
        <v>169</v>
      </c>
      <c r="IW77" s="2" t="s">
        <v>153</v>
      </c>
      <c r="IX77" s="2" t="s">
        <v>153</v>
      </c>
      <c r="IY77" s="2" t="s">
        <v>164</v>
      </c>
      <c r="IZ77" s="2" t="s">
        <v>164</v>
      </c>
      <c r="JA77" s="2" t="s">
        <v>153</v>
      </c>
      <c r="JB77" s="4"/>
      <c r="JC77" s="8"/>
      <c r="JD77" s="4"/>
      <c r="JE77" s="8"/>
      <c r="JF77" s="7"/>
      <c r="JG77" s="7"/>
      <c r="JH77" s="2" t="s">
        <v>187</v>
      </c>
      <c r="JI77" s="2" t="s">
        <v>169</v>
      </c>
      <c r="JJ77" s="2" t="s">
        <v>153</v>
      </c>
      <c r="JK77" s="2" t="s">
        <v>153</v>
      </c>
      <c r="JL77" s="2" t="s">
        <v>164</v>
      </c>
      <c r="JM77" s="2" t="s">
        <v>164</v>
      </c>
      <c r="JN77" s="2" t="s">
        <v>153</v>
      </c>
      <c r="JO77" s="4"/>
      <c r="JP77" s="8"/>
      <c r="JQ77" s="4"/>
      <c r="JR77" s="8"/>
      <c r="JS77" s="7"/>
      <c r="JT77" s="7"/>
      <c r="JU77" s="2" t="s">
        <v>187</v>
      </c>
      <c r="JV77" s="2" t="s">
        <v>169</v>
      </c>
      <c r="JW77" s="2" t="s">
        <v>153</v>
      </c>
      <c r="JX77" s="2" t="s">
        <v>153</v>
      </c>
      <c r="JY77" s="2" t="s">
        <v>164</v>
      </c>
      <c r="JZ77" s="2" t="s">
        <v>164</v>
      </c>
      <c r="KA77" s="2" t="s">
        <v>153</v>
      </c>
      <c r="KB77" s="4"/>
      <c r="KC77" s="8"/>
      <c r="KD77" s="4"/>
      <c r="KE77" s="8"/>
      <c r="KF77" s="7"/>
      <c r="KG77" s="7"/>
      <c r="KH77" s="2" t="s">
        <v>188</v>
      </c>
      <c r="KI77" s="2" t="s">
        <v>169</v>
      </c>
      <c r="KJ77" s="2" t="s">
        <v>153</v>
      </c>
      <c r="KK77" s="2" t="s">
        <v>153</v>
      </c>
      <c r="KL77" s="2" t="s">
        <v>164</v>
      </c>
      <c r="KM77" s="2" t="s">
        <v>164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195</v>
      </c>
      <c r="LI77" s="2" t="s">
        <v>169</v>
      </c>
      <c r="LJ77" s="2" t="s">
        <v>153</v>
      </c>
      <c r="LK77" s="2" t="s">
        <v>153</v>
      </c>
      <c r="LL77" s="2" t="s">
        <v>164</v>
      </c>
      <c r="LM77" s="2" t="s">
        <v>164</v>
      </c>
      <c r="LN77" s="2" t="s">
        <v>153</v>
      </c>
      <c r="LO77" s="4"/>
      <c r="LP77" s="8"/>
      <c r="LQ77" s="4"/>
      <c r="LR77" s="8"/>
      <c r="LS77" s="7"/>
      <c r="LT77" s="7"/>
      <c r="LU77" s="2" t="s">
        <v>162</v>
      </c>
      <c r="LV77" s="2" t="s">
        <v>169</v>
      </c>
      <c r="LW77" s="2" t="s">
        <v>993</v>
      </c>
      <c r="LX77" s="2" t="s">
        <v>1015</v>
      </c>
      <c r="LY77" s="2" t="s">
        <v>164</v>
      </c>
      <c r="LZ77" s="2" t="s">
        <v>164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162</v>
      </c>
      <c r="MV77" s="2" t="s">
        <v>169</v>
      </c>
      <c r="MW77" s="2" t="s">
        <v>1004</v>
      </c>
      <c r="MX77" s="2" t="s">
        <v>153</v>
      </c>
      <c r="MY77" s="2" t="s">
        <v>164</v>
      </c>
      <c r="MZ77" s="2" t="s">
        <v>164</v>
      </c>
      <c r="NA77" s="2" t="s">
        <v>153</v>
      </c>
      <c r="NB77" s="4"/>
      <c r="NC77" s="8"/>
      <c r="ND77" s="4"/>
      <c r="NE77" s="8"/>
      <c r="NF77" s="7"/>
      <c r="NG77" s="7"/>
      <c r="NH77" s="2" t="s">
        <v>187</v>
      </c>
      <c r="NI77" s="2" t="s">
        <v>169</v>
      </c>
      <c r="NJ77" s="2" t="s">
        <v>153</v>
      </c>
      <c r="NK77" s="2" t="s">
        <v>153</v>
      </c>
      <c r="NL77" s="2" t="s">
        <v>164</v>
      </c>
      <c r="NM77" s="2" t="s">
        <v>164</v>
      </c>
      <c r="NN77" s="2" t="s">
        <v>153</v>
      </c>
      <c r="NO77" s="4"/>
      <c r="NP77" s="8"/>
      <c r="NQ77" s="4"/>
      <c r="NR77" s="8"/>
      <c r="NS77" s="7"/>
      <c r="NT77" s="7"/>
      <c r="NU77" s="2" t="s">
        <v>195</v>
      </c>
      <c r="NV77" s="2" t="s">
        <v>169</v>
      </c>
      <c r="NW77" s="2" t="s">
        <v>153</v>
      </c>
      <c r="NX77" s="2" t="s">
        <v>153</v>
      </c>
      <c r="NY77" s="2" t="s">
        <v>164</v>
      </c>
      <c r="NZ77" s="2" t="s">
        <v>164</v>
      </c>
      <c r="OA77" s="2" t="s">
        <v>153</v>
      </c>
      <c r="OB77" s="4"/>
      <c r="OC77" s="8"/>
      <c r="OD77" s="4"/>
      <c r="OE77" s="8"/>
      <c r="OF77" s="7"/>
      <c r="OG77" s="7"/>
      <c r="OH77" s="2" t="s">
        <v>187</v>
      </c>
      <c r="OI77" s="2" t="s">
        <v>169</v>
      </c>
      <c r="OJ77" s="2" t="s">
        <v>153</v>
      </c>
      <c r="OK77" s="2" t="s">
        <v>153</v>
      </c>
      <c r="OL77" s="2" t="s">
        <v>164</v>
      </c>
      <c r="OM77" s="2" t="s">
        <v>164</v>
      </c>
      <c r="ON77" s="2" t="s">
        <v>153</v>
      </c>
      <c r="OO77" s="4"/>
      <c r="OP77" s="8"/>
      <c r="OQ77" s="4"/>
      <c r="OR77" s="8"/>
      <c r="OS77" s="7"/>
      <c r="OT77" s="7"/>
      <c r="OU77" s="2" t="s">
        <v>188</v>
      </c>
      <c r="OV77" s="2" t="s">
        <v>169</v>
      </c>
      <c r="OW77" s="2" t="s">
        <v>153</v>
      </c>
      <c r="OX77" s="2" t="s">
        <v>153</v>
      </c>
      <c r="OY77" s="2" t="s">
        <v>164</v>
      </c>
      <c r="OZ77" s="2" t="s">
        <v>164</v>
      </c>
      <c r="PA77" s="2" t="s">
        <v>153</v>
      </c>
      <c r="PB77" s="4"/>
      <c r="PC77" s="8"/>
      <c r="PD77" s="4"/>
      <c r="PE77" s="8"/>
      <c r="PF77" s="7"/>
      <c r="PG77" s="7"/>
      <c r="PH77" s="2" t="s">
        <v>187</v>
      </c>
      <c r="PI77" s="2" t="s">
        <v>169</v>
      </c>
      <c r="PJ77" s="2" t="s">
        <v>153</v>
      </c>
      <c r="PK77" s="2" t="s">
        <v>153</v>
      </c>
      <c r="PL77" s="2" t="s">
        <v>164</v>
      </c>
      <c r="PM77" s="2" t="s">
        <v>164</v>
      </c>
      <c r="PN77" s="2" t="s">
        <v>153</v>
      </c>
      <c r="PO77" s="4"/>
      <c r="PP77" s="8"/>
      <c r="PQ77" s="4"/>
      <c r="PR77" s="8"/>
      <c r="PS77" s="7"/>
      <c r="PT77" s="7"/>
      <c r="PU77" s="2" t="s">
        <v>188</v>
      </c>
      <c r="PV77" s="2" t="s">
        <v>169</v>
      </c>
      <c r="PW77" s="2" t="s">
        <v>153</v>
      </c>
      <c r="PX77" s="2" t="s">
        <v>153</v>
      </c>
      <c r="PY77" s="2" t="s">
        <v>164</v>
      </c>
      <c r="PZ77" s="2" t="s">
        <v>164</v>
      </c>
      <c r="QA77" s="2" t="s">
        <v>153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1016</v>
      </c>
      <c r="B78" s="2" t="s">
        <v>142</v>
      </c>
      <c r="C78" s="2" t="s">
        <v>143</v>
      </c>
      <c r="D78" s="2" t="s">
        <v>560</v>
      </c>
      <c r="E78" s="2" t="s">
        <v>561</v>
      </c>
      <c r="F78" s="2" t="s">
        <v>1017</v>
      </c>
      <c r="G78" s="2" t="s">
        <v>1017</v>
      </c>
      <c r="H78" s="2" t="s">
        <v>1017</v>
      </c>
      <c r="I78" s="2" t="s">
        <v>809</v>
      </c>
      <c r="J78" s="2" t="s">
        <v>312</v>
      </c>
      <c r="K78" s="2" t="s">
        <v>449</v>
      </c>
      <c r="L78" s="3">
        <v>59.42</v>
      </c>
      <c r="M78" s="3">
        <v>62.39</v>
      </c>
      <c r="N78" s="3">
        <v>129.99</v>
      </c>
      <c r="O78" s="2" t="s">
        <v>450</v>
      </c>
      <c r="P78" s="2" t="s">
        <v>961</v>
      </c>
      <c r="Q78" s="2" t="s">
        <v>152</v>
      </c>
      <c r="R78" s="2" t="s">
        <v>153</v>
      </c>
      <c r="S78" s="2" t="s">
        <v>1018</v>
      </c>
      <c r="T78" s="2" t="s">
        <v>391</v>
      </c>
      <c r="U78" s="2" t="s">
        <v>392</v>
      </c>
      <c r="V78" s="2" t="s">
        <v>156</v>
      </c>
      <c r="W78" s="2" t="s">
        <v>963</v>
      </c>
      <c r="X78" s="2" t="s">
        <v>567</v>
      </c>
      <c r="Y78" s="2" t="s">
        <v>568</v>
      </c>
      <c r="Z78" s="4"/>
      <c r="AA78" s="4">
        <f>=ROUNDDOWN({0},0)</f>
      </c>
      <c r="AB78" s="5">
        <v>1.5</v>
      </c>
      <c r="AC78" s="2" t="s">
        <v>153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162</v>
      </c>
      <c r="BV78" s="2" t="s">
        <v>150</v>
      </c>
      <c r="BW78" s="2" t="s">
        <v>153</v>
      </c>
      <c r="BX78" s="2" t="s">
        <v>1019</v>
      </c>
      <c r="BY78" s="2" t="s">
        <v>164</v>
      </c>
      <c r="BZ78" s="2" t="s">
        <v>164</v>
      </c>
      <c r="CA78" s="2" t="s">
        <v>153</v>
      </c>
      <c r="CB78" s="4"/>
      <c r="CC78" s="8"/>
      <c r="CD78" s="4"/>
      <c r="CE78" s="8"/>
      <c r="CF78" s="7"/>
      <c r="CG78" s="7"/>
      <c r="CH78" s="2" t="s">
        <v>162</v>
      </c>
      <c r="CI78" s="2" t="s">
        <v>150</v>
      </c>
      <c r="CJ78" s="2" t="s">
        <v>572</v>
      </c>
      <c r="CK78" s="2" t="s">
        <v>445</v>
      </c>
      <c r="CL78" s="2" t="s">
        <v>164</v>
      </c>
      <c r="CM78" s="2" t="s">
        <v>164</v>
      </c>
      <c r="CN78" s="2" t="s">
        <v>153</v>
      </c>
      <c r="CO78" s="4"/>
      <c r="CP78" s="8"/>
      <c r="CQ78" s="4"/>
      <c r="CR78" s="8"/>
      <c r="CS78" s="7"/>
      <c r="CT78" s="7"/>
      <c r="CU78" s="2" t="s">
        <v>162</v>
      </c>
      <c r="CV78" s="2" t="s">
        <v>150</v>
      </c>
      <c r="CW78" s="2" t="s">
        <v>574</v>
      </c>
      <c r="CX78" s="2" t="s">
        <v>577</v>
      </c>
      <c r="CY78" s="2" t="s">
        <v>269</v>
      </c>
      <c r="CZ78" s="2" t="s">
        <v>164</v>
      </c>
      <c r="DA78" s="2" t="s">
        <v>153</v>
      </c>
      <c r="DB78" s="4"/>
      <c r="DC78" s="8"/>
      <c r="DD78" s="4"/>
      <c r="DE78" s="8"/>
      <c r="DF78" s="7"/>
      <c r="DG78" s="7"/>
      <c r="DH78" s="2" t="s">
        <v>162</v>
      </c>
      <c r="DI78" s="2" t="s">
        <v>301</v>
      </c>
      <c r="DJ78" s="2" t="s">
        <v>575</v>
      </c>
      <c r="DK78" s="2" t="s">
        <v>1020</v>
      </c>
      <c r="DL78" s="2" t="s">
        <v>269</v>
      </c>
      <c r="DM78" s="2" t="s">
        <v>164</v>
      </c>
      <c r="DN78" s="2" t="s">
        <v>153</v>
      </c>
      <c r="DO78" s="4"/>
      <c r="DP78" s="8"/>
      <c r="DQ78" s="4"/>
      <c r="DR78" s="8"/>
      <c r="DS78" s="7"/>
      <c r="DT78" s="7"/>
      <c r="DU78" s="2" t="s">
        <v>162</v>
      </c>
      <c r="DV78" s="2" t="s">
        <v>150</v>
      </c>
      <c r="DW78" s="2" t="s">
        <v>253</v>
      </c>
      <c r="DX78" s="2" t="s">
        <v>1021</v>
      </c>
      <c r="DY78" s="2" t="s">
        <v>164</v>
      </c>
      <c r="DZ78" s="2" t="s">
        <v>164</v>
      </c>
      <c r="EA78" s="2" t="s">
        <v>153</v>
      </c>
      <c r="EB78" s="4"/>
      <c r="EC78" s="8"/>
      <c r="ED78" s="4"/>
      <c r="EE78" s="8"/>
      <c r="EF78" s="7"/>
      <c r="EG78" s="7"/>
      <c r="EH78" s="2" t="s">
        <v>162</v>
      </c>
      <c r="EI78" s="2" t="s">
        <v>150</v>
      </c>
      <c r="EJ78" s="2" t="s">
        <v>578</v>
      </c>
      <c r="EK78" s="2" t="s">
        <v>595</v>
      </c>
      <c r="EL78" s="2" t="s">
        <v>164</v>
      </c>
      <c r="EM78" s="2" t="s">
        <v>164</v>
      </c>
      <c r="EN78" s="2" t="s">
        <v>153</v>
      </c>
      <c r="EO78" s="4"/>
      <c r="EP78" s="8"/>
      <c r="EQ78" s="4"/>
      <c r="ER78" s="8"/>
      <c r="ES78" s="7"/>
      <c r="ET78" s="7"/>
      <c r="EU78" s="2" t="s">
        <v>162</v>
      </c>
      <c r="EV78" s="2" t="s">
        <v>150</v>
      </c>
      <c r="EW78" s="2" t="s">
        <v>580</v>
      </c>
      <c r="EX78" s="2" t="s">
        <v>1022</v>
      </c>
      <c r="EY78" s="2" t="s">
        <v>164</v>
      </c>
      <c r="EZ78" s="2" t="s">
        <v>164</v>
      </c>
      <c r="FA78" s="2" t="s">
        <v>153</v>
      </c>
      <c r="FB78" s="4"/>
      <c r="FC78" s="8"/>
      <c r="FD78" s="4"/>
      <c r="FE78" s="8"/>
      <c r="FF78" s="7"/>
      <c r="FG78" s="7"/>
      <c r="FH78" s="2" t="s">
        <v>162</v>
      </c>
      <c r="FI78" s="2" t="s">
        <v>150</v>
      </c>
      <c r="FJ78" s="2" t="s">
        <v>581</v>
      </c>
      <c r="FK78" s="2" t="s">
        <v>572</v>
      </c>
      <c r="FL78" s="2" t="s">
        <v>164</v>
      </c>
      <c r="FM78" s="2" t="s">
        <v>164</v>
      </c>
      <c r="FN78" s="2" t="s">
        <v>153</v>
      </c>
      <c r="FO78" s="4"/>
      <c r="FP78" s="8"/>
      <c r="FQ78" s="4"/>
      <c r="FR78" s="8"/>
      <c r="FS78" s="7"/>
      <c r="FT78" s="7"/>
      <c r="FU78" s="2" t="s">
        <v>187</v>
      </c>
      <c r="FV78" s="2" t="s">
        <v>150</v>
      </c>
      <c r="FW78" s="2" t="s">
        <v>153</v>
      </c>
      <c r="FX78" s="2" t="s">
        <v>153</v>
      </c>
      <c r="FY78" s="2" t="s">
        <v>164</v>
      </c>
      <c r="FZ78" s="2" t="s">
        <v>164</v>
      </c>
      <c r="GA78" s="2" t="s">
        <v>153</v>
      </c>
      <c r="GB78" s="4"/>
      <c r="GC78" s="8"/>
      <c r="GD78" s="4"/>
      <c r="GE78" s="8"/>
      <c r="GF78" s="7"/>
      <c r="GG78" s="7"/>
      <c r="GH78" s="2" t="s">
        <v>187</v>
      </c>
      <c r="GI78" s="2" t="s">
        <v>150</v>
      </c>
      <c r="GJ78" s="2" t="s">
        <v>153</v>
      </c>
      <c r="GK78" s="2" t="s">
        <v>153</v>
      </c>
      <c r="GL78" s="2" t="s">
        <v>164</v>
      </c>
      <c r="GM78" s="2" t="s">
        <v>164</v>
      </c>
      <c r="GN78" s="2" t="s">
        <v>153</v>
      </c>
      <c r="GO78" s="4"/>
      <c r="GP78" s="8"/>
      <c r="GQ78" s="4"/>
      <c r="GR78" s="8"/>
      <c r="GS78" s="7"/>
      <c r="GT78" s="7"/>
      <c r="GU78" s="2" t="s">
        <v>188</v>
      </c>
      <c r="GV78" s="2" t="s">
        <v>150</v>
      </c>
      <c r="GW78" s="2" t="s">
        <v>153</v>
      </c>
      <c r="GX78" s="2" t="s">
        <v>153</v>
      </c>
      <c r="GY78" s="2" t="s">
        <v>164</v>
      </c>
      <c r="GZ78" s="2" t="s">
        <v>164</v>
      </c>
      <c r="HA78" s="2" t="s">
        <v>153</v>
      </c>
      <c r="HB78" s="4"/>
      <c r="HC78" s="8"/>
      <c r="HD78" s="4"/>
      <c r="HE78" s="8"/>
      <c r="HF78" s="7"/>
      <c r="HG78" s="7"/>
      <c r="HH78" s="2" t="s">
        <v>187</v>
      </c>
      <c r="HI78" s="2" t="s">
        <v>150</v>
      </c>
      <c r="HJ78" s="2" t="s">
        <v>153</v>
      </c>
      <c r="HK78" s="2" t="s">
        <v>153</v>
      </c>
      <c r="HL78" s="2" t="s">
        <v>164</v>
      </c>
      <c r="HM78" s="2" t="s">
        <v>164</v>
      </c>
      <c r="HN78" s="2" t="s">
        <v>153</v>
      </c>
      <c r="HO78" s="4"/>
      <c r="HP78" s="8"/>
      <c r="HQ78" s="4"/>
      <c r="HR78" s="8"/>
      <c r="HS78" s="7"/>
      <c r="HT78" s="7"/>
      <c r="HU78" s="2" t="s">
        <v>153</v>
      </c>
      <c r="HV78" s="2" t="s">
        <v>153</v>
      </c>
      <c r="HW78" s="2" t="s">
        <v>153</v>
      </c>
      <c r="HX78" s="2" t="s">
        <v>153</v>
      </c>
      <c r="HY78" s="2" t="s">
        <v>153</v>
      </c>
      <c r="HZ78" s="2" t="s">
        <v>153</v>
      </c>
      <c r="IA78" s="2" t="s">
        <v>153</v>
      </c>
      <c r="IB78" s="4"/>
      <c r="IC78" s="8"/>
      <c r="ID78" s="4"/>
      <c r="IE78" s="8"/>
      <c r="IF78" s="7"/>
      <c r="IG78" s="7"/>
      <c r="IH78" s="2" t="s">
        <v>187</v>
      </c>
      <c r="II78" s="2" t="s">
        <v>150</v>
      </c>
      <c r="IJ78" s="2" t="s">
        <v>153</v>
      </c>
      <c r="IK78" s="2" t="s">
        <v>153</v>
      </c>
      <c r="IL78" s="2" t="s">
        <v>164</v>
      </c>
      <c r="IM78" s="2" t="s">
        <v>164</v>
      </c>
      <c r="IN78" s="2" t="s">
        <v>153</v>
      </c>
      <c r="IO78" s="4"/>
      <c r="IP78" s="8"/>
      <c r="IQ78" s="4"/>
      <c r="IR78" s="8"/>
      <c r="IS78" s="7"/>
      <c r="IT78" s="7"/>
      <c r="IU78" s="2" t="s">
        <v>188</v>
      </c>
      <c r="IV78" s="2" t="s">
        <v>150</v>
      </c>
      <c r="IW78" s="2" t="s">
        <v>153</v>
      </c>
      <c r="IX78" s="2" t="s">
        <v>153</v>
      </c>
      <c r="IY78" s="2" t="s">
        <v>164</v>
      </c>
      <c r="IZ78" s="2" t="s">
        <v>164</v>
      </c>
      <c r="JA78" s="2" t="s">
        <v>153</v>
      </c>
      <c r="JB78" s="4"/>
      <c r="JC78" s="8"/>
      <c r="JD78" s="4"/>
      <c r="JE78" s="8"/>
      <c r="JF78" s="7"/>
      <c r="JG78" s="7"/>
      <c r="JH78" s="2" t="s">
        <v>187</v>
      </c>
      <c r="JI78" s="2" t="s">
        <v>150</v>
      </c>
      <c r="JJ78" s="2" t="s">
        <v>153</v>
      </c>
      <c r="JK78" s="2" t="s">
        <v>153</v>
      </c>
      <c r="JL78" s="2" t="s">
        <v>164</v>
      </c>
      <c r="JM78" s="2" t="s">
        <v>164</v>
      </c>
      <c r="JN78" s="2" t="s">
        <v>153</v>
      </c>
      <c r="JO78" s="4"/>
      <c r="JP78" s="8"/>
      <c r="JQ78" s="4"/>
      <c r="JR78" s="8"/>
      <c r="JS78" s="7"/>
      <c r="JT78" s="7"/>
      <c r="JU78" s="2" t="s">
        <v>187</v>
      </c>
      <c r="JV78" s="2" t="s">
        <v>169</v>
      </c>
      <c r="JW78" s="2" t="s">
        <v>153</v>
      </c>
      <c r="JX78" s="2" t="s">
        <v>153</v>
      </c>
      <c r="JY78" s="2" t="s">
        <v>164</v>
      </c>
      <c r="JZ78" s="2" t="s">
        <v>164</v>
      </c>
      <c r="KA78" s="2" t="s">
        <v>153</v>
      </c>
      <c r="KB78" s="4"/>
      <c r="KC78" s="8"/>
      <c r="KD78" s="4"/>
      <c r="KE78" s="8"/>
      <c r="KF78" s="7"/>
      <c r="KG78" s="7"/>
      <c r="KH78" s="2" t="s">
        <v>188</v>
      </c>
      <c r="KI78" s="2" t="s">
        <v>150</v>
      </c>
      <c r="KJ78" s="2" t="s">
        <v>153</v>
      </c>
      <c r="KK78" s="2" t="s">
        <v>153</v>
      </c>
      <c r="KL78" s="2" t="s">
        <v>164</v>
      </c>
      <c r="KM78" s="2" t="s">
        <v>164</v>
      </c>
      <c r="KN78" s="2" t="s">
        <v>153</v>
      </c>
      <c r="KO78" s="4"/>
      <c r="KP78" s="8"/>
      <c r="KQ78" s="4"/>
      <c r="KR78" s="8"/>
      <c r="KS78" s="7"/>
      <c r="KT78" s="7"/>
      <c r="KU78" s="2" t="s">
        <v>153</v>
      </c>
      <c r="KV78" s="2" t="s">
        <v>153</v>
      </c>
      <c r="KW78" s="2" t="s">
        <v>153</v>
      </c>
      <c r="KX78" s="2" t="s">
        <v>153</v>
      </c>
      <c r="KY78" s="2" t="s">
        <v>153</v>
      </c>
      <c r="KZ78" s="2" t="s">
        <v>153</v>
      </c>
      <c r="LA78" s="2" t="s">
        <v>153</v>
      </c>
      <c r="LB78" s="4"/>
      <c r="LC78" s="8"/>
      <c r="LD78" s="4"/>
      <c r="LE78" s="8"/>
      <c r="LF78" s="7"/>
      <c r="LG78" s="7"/>
      <c r="LH78" s="2" t="s">
        <v>195</v>
      </c>
      <c r="LI78" s="2" t="s">
        <v>150</v>
      </c>
      <c r="LJ78" s="2" t="s">
        <v>153</v>
      </c>
      <c r="LK78" s="2" t="s">
        <v>153</v>
      </c>
      <c r="LL78" s="2" t="s">
        <v>164</v>
      </c>
      <c r="LM78" s="2" t="s">
        <v>164</v>
      </c>
      <c r="LN78" s="2" t="s">
        <v>153</v>
      </c>
      <c r="LO78" s="4"/>
      <c r="LP78" s="8"/>
      <c r="LQ78" s="4"/>
      <c r="LR78" s="8"/>
      <c r="LS78" s="7"/>
      <c r="LT78" s="7"/>
      <c r="LU78" s="2" t="s">
        <v>162</v>
      </c>
      <c r="LV78" s="2" t="s">
        <v>150</v>
      </c>
      <c r="LW78" s="2" t="s">
        <v>568</v>
      </c>
      <c r="LX78" s="2" t="s">
        <v>153</v>
      </c>
      <c r="LY78" s="2" t="s">
        <v>164</v>
      </c>
      <c r="LZ78" s="2" t="s">
        <v>164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162</v>
      </c>
      <c r="MV78" s="2" t="s">
        <v>150</v>
      </c>
      <c r="MW78" s="2" t="s">
        <v>896</v>
      </c>
      <c r="MX78" s="2" t="s">
        <v>153</v>
      </c>
      <c r="MY78" s="2" t="s">
        <v>164</v>
      </c>
      <c r="MZ78" s="2" t="s">
        <v>164</v>
      </c>
      <c r="NA78" s="2" t="s">
        <v>153</v>
      </c>
      <c r="NB78" s="4"/>
      <c r="NC78" s="8"/>
      <c r="ND78" s="4"/>
      <c r="NE78" s="8"/>
      <c r="NF78" s="7"/>
      <c r="NG78" s="7"/>
      <c r="NH78" s="2" t="s">
        <v>187</v>
      </c>
      <c r="NI78" s="2" t="s">
        <v>150</v>
      </c>
      <c r="NJ78" s="2" t="s">
        <v>153</v>
      </c>
      <c r="NK78" s="2" t="s">
        <v>153</v>
      </c>
      <c r="NL78" s="2" t="s">
        <v>164</v>
      </c>
      <c r="NM78" s="2" t="s">
        <v>164</v>
      </c>
      <c r="NN78" s="2" t="s">
        <v>153</v>
      </c>
      <c r="NO78" s="4"/>
      <c r="NP78" s="8"/>
      <c r="NQ78" s="4"/>
      <c r="NR78" s="8"/>
      <c r="NS78" s="7"/>
      <c r="NT78" s="7"/>
      <c r="NU78" s="2" t="s">
        <v>195</v>
      </c>
      <c r="NV78" s="2" t="s">
        <v>150</v>
      </c>
      <c r="NW78" s="2" t="s">
        <v>153</v>
      </c>
      <c r="NX78" s="2" t="s">
        <v>153</v>
      </c>
      <c r="NY78" s="2" t="s">
        <v>164</v>
      </c>
      <c r="NZ78" s="2" t="s">
        <v>164</v>
      </c>
      <c r="OA78" s="2" t="s">
        <v>153</v>
      </c>
      <c r="OB78" s="4"/>
      <c r="OC78" s="8"/>
      <c r="OD78" s="4"/>
      <c r="OE78" s="8"/>
      <c r="OF78" s="7"/>
      <c r="OG78" s="7"/>
      <c r="OH78" s="2" t="s">
        <v>153</v>
      </c>
      <c r="OI78" s="2" t="s">
        <v>153</v>
      </c>
      <c r="OJ78" s="2" t="s">
        <v>153</v>
      </c>
      <c r="OK78" s="2" t="s">
        <v>153</v>
      </c>
      <c r="OL78" s="2" t="s">
        <v>153</v>
      </c>
      <c r="OM78" s="2" t="s">
        <v>153</v>
      </c>
      <c r="ON78" s="2" t="s">
        <v>153</v>
      </c>
      <c r="OO78" s="4"/>
      <c r="OP78" s="8"/>
      <c r="OQ78" s="4"/>
      <c r="OR78" s="8"/>
      <c r="OS78" s="7"/>
      <c r="OT78" s="7"/>
      <c r="OU78" s="2" t="s">
        <v>188</v>
      </c>
      <c r="OV78" s="2" t="s">
        <v>150</v>
      </c>
      <c r="OW78" s="2" t="s">
        <v>153</v>
      </c>
      <c r="OX78" s="2" t="s">
        <v>153</v>
      </c>
      <c r="OY78" s="2" t="s">
        <v>164</v>
      </c>
      <c r="OZ78" s="2" t="s">
        <v>164</v>
      </c>
      <c r="PA78" s="2" t="s">
        <v>153</v>
      </c>
      <c r="PB78" s="4"/>
      <c r="PC78" s="8"/>
      <c r="PD78" s="4"/>
      <c r="PE78" s="8"/>
      <c r="PF78" s="7"/>
      <c r="PG78" s="7"/>
      <c r="PH78" s="2" t="s">
        <v>187</v>
      </c>
      <c r="PI78" s="2" t="s">
        <v>150</v>
      </c>
      <c r="PJ78" s="2" t="s">
        <v>153</v>
      </c>
      <c r="PK78" s="2" t="s">
        <v>153</v>
      </c>
      <c r="PL78" s="2" t="s">
        <v>164</v>
      </c>
      <c r="PM78" s="2" t="s">
        <v>164</v>
      </c>
      <c r="PN78" s="2" t="s">
        <v>153</v>
      </c>
      <c r="PO78" s="4"/>
      <c r="PP78" s="8"/>
      <c r="PQ78" s="4"/>
      <c r="PR78" s="8"/>
      <c r="PS78" s="7"/>
      <c r="PT78" s="7"/>
      <c r="PU78" s="2" t="s">
        <v>188</v>
      </c>
      <c r="PV78" s="2" t="s">
        <v>150</v>
      </c>
      <c r="PW78" s="2" t="s">
        <v>153</v>
      </c>
      <c r="PX78" s="2" t="s">
        <v>153</v>
      </c>
      <c r="PY78" s="2" t="s">
        <v>164</v>
      </c>
      <c r="PZ78" s="2" t="s">
        <v>164</v>
      </c>
      <c r="QA78" s="2" t="s">
        <v>153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1023</v>
      </c>
      <c r="B79" s="2" t="s">
        <v>142</v>
      </c>
      <c r="C79" s="2" t="s">
        <v>143</v>
      </c>
      <c r="D79" s="2" t="s">
        <v>560</v>
      </c>
      <c r="E79" s="2" t="s">
        <v>561</v>
      </c>
      <c r="F79" s="2" t="s">
        <v>1024</v>
      </c>
      <c r="G79" s="2" t="s">
        <v>1024</v>
      </c>
      <c r="H79" s="2" t="s">
        <v>1024</v>
      </c>
      <c r="I79" s="2" t="s">
        <v>1025</v>
      </c>
      <c r="J79" s="2" t="s">
        <v>388</v>
      </c>
      <c r="K79" s="2" t="s">
        <v>1026</v>
      </c>
      <c r="L79" s="3">
        <v>48</v>
      </c>
      <c r="M79" s="3">
        <v>50.39</v>
      </c>
      <c r="N79" s="3">
        <v>99.99</v>
      </c>
      <c r="O79" s="2" t="s">
        <v>450</v>
      </c>
      <c r="P79" s="2" t="s">
        <v>961</v>
      </c>
      <c r="Q79" s="2" t="s">
        <v>152</v>
      </c>
      <c r="R79" s="2" t="s">
        <v>153</v>
      </c>
      <c r="S79" s="2" t="s">
        <v>153</v>
      </c>
      <c r="T79" s="2" t="s">
        <v>153</v>
      </c>
      <c r="U79" s="2" t="s">
        <v>153</v>
      </c>
      <c r="V79" s="2" t="s">
        <v>335</v>
      </c>
      <c r="W79" s="2" t="s">
        <v>963</v>
      </c>
      <c r="X79" s="2" t="s">
        <v>336</v>
      </c>
      <c r="Y79" s="2" t="s">
        <v>167</v>
      </c>
      <c r="Z79" s="4"/>
      <c r="AA79" s="4">
        <f>=ROUNDDOWN({0},0)</f>
      </c>
      <c r="AB79" s="5">
        <v>6</v>
      </c>
      <c r="AC79" s="2" t="s">
        <v>153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2</v>
      </c>
      <c r="AS79" s="8">
        <v>96.62</v>
      </c>
      <c r="AT79" s="7">
        <v>-1</v>
      </c>
      <c r="AU79" s="7">
        <v>-1</v>
      </c>
      <c r="AV79" s="4" t="s">
        <v>153</v>
      </c>
      <c r="AW79" s="8" t="s">
        <v>153</v>
      </c>
      <c r="AX79" s="4">
        <v>12</v>
      </c>
      <c r="AY79" s="8">
        <v>630.42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>
        <v>12</v>
      </c>
      <c r="BF79" s="8">
        <v>630.42</v>
      </c>
      <c r="BG79" s="7" t="s">
        <v>153</v>
      </c>
      <c r="BH79" s="7" t="s">
        <v>153</v>
      </c>
      <c r="BI79" s="7"/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162</v>
      </c>
      <c r="BV79" s="2" t="s">
        <v>169</v>
      </c>
      <c r="BW79" s="2" t="s">
        <v>153</v>
      </c>
      <c r="BX79" s="2" t="s">
        <v>163</v>
      </c>
      <c r="BY79" s="2" t="s">
        <v>164</v>
      </c>
      <c r="BZ79" s="2" t="s">
        <v>164</v>
      </c>
      <c r="CA79" s="2" t="s">
        <v>153</v>
      </c>
      <c r="CB79" s="4"/>
      <c r="CC79" s="8"/>
      <c r="CD79" s="4"/>
      <c r="CE79" s="8"/>
      <c r="CF79" s="7"/>
      <c r="CG79" s="7"/>
      <c r="CH79" s="2" t="s">
        <v>162</v>
      </c>
      <c r="CI79" s="2" t="s">
        <v>169</v>
      </c>
      <c r="CJ79" s="2" t="s">
        <v>1027</v>
      </c>
      <c r="CK79" s="2" t="s">
        <v>1028</v>
      </c>
      <c r="CL79" s="2" t="s">
        <v>164</v>
      </c>
      <c r="CM79" s="2" t="s">
        <v>164</v>
      </c>
      <c r="CN79" s="2" t="s">
        <v>153</v>
      </c>
      <c r="CO79" s="4"/>
      <c r="CP79" s="8"/>
      <c r="CQ79" s="4"/>
      <c r="CR79" s="8"/>
      <c r="CS79" s="7"/>
      <c r="CT79" s="7"/>
      <c r="CU79" s="2" t="s">
        <v>162</v>
      </c>
      <c r="CV79" s="2" t="s">
        <v>169</v>
      </c>
      <c r="CW79" s="2" t="s">
        <v>227</v>
      </c>
      <c r="CX79" s="2" t="s">
        <v>172</v>
      </c>
      <c r="CY79" s="2" t="s">
        <v>164</v>
      </c>
      <c r="CZ79" s="2" t="s">
        <v>164</v>
      </c>
      <c r="DA79" s="2" t="s">
        <v>153</v>
      </c>
      <c r="DB79" s="4"/>
      <c r="DC79" s="8"/>
      <c r="DD79" s="4"/>
      <c r="DE79" s="8"/>
      <c r="DF79" s="7"/>
      <c r="DG79" s="7"/>
      <c r="DH79" s="2" t="s">
        <v>162</v>
      </c>
      <c r="DI79" s="2" t="s">
        <v>169</v>
      </c>
      <c r="DJ79" s="2" t="s">
        <v>166</v>
      </c>
      <c r="DK79" s="2" t="s">
        <v>1029</v>
      </c>
      <c r="DL79" s="2" t="s">
        <v>164</v>
      </c>
      <c r="DM79" s="2" t="s">
        <v>164</v>
      </c>
      <c r="DN79" s="2" t="s">
        <v>153</v>
      </c>
      <c r="DO79" s="4"/>
      <c r="DP79" s="8"/>
      <c r="DQ79" s="4"/>
      <c r="DR79" s="8"/>
      <c r="DS79" s="7"/>
      <c r="DT79" s="7"/>
      <c r="DU79" s="2" t="s">
        <v>162</v>
      </c>
      <c r="DV79" s="2" t="s">
        <v>169</v>
      </c>
      <c r="DW79" s="2" t="s">
        <v>1030</v>
      </c>
      <c r="DX79" s="2" t="s">
        <v>317</v>
      </c>
      <c r="DY79" s="2" t="s">
        <v>164</v>
      </c>
      <c r="DZ79" s="2" t="s">
        <v>164</v>
      </c>
      <c r="EA79" s="2" t="s">
        <v>153</v>
      </c>
      <c r="EB79" s="4"/>
      <c r="EC79" s="8"/>
      <c r="ED79" s="4"/>
      <c r="EE79" s="8"/>
      <c r="EF79" s="7"/>
      <c r="EG79" s="7"/>
      <c r="EH79" s="2" t="s">
        <v>162</v>
      </c>
      <c r="EI79" s="2" t="s">
        <v>169</v>
      </c>
      <c r="EJ79" s="2" t="s">
        <v>1031</v>
      </c>
      <c r="EK79" s="2" t="s">
        <v>1032</v>
      </c>
      <c r="EL79" s="2" t="s">
        <v>164</v>
      </c>
      <c r="EM79" s="2" t="s">
        <v>164</v>
      </c>
      <c r="EN79" s="2" t="s">
        <v>153</v>
      </c>
      <c r="EO79" s="4"/>
      <c r="EP79" s="8"/>
      <c r="EQ79" s="4">
        <v>2</v>
      </c>
      <c r="ER79" s="8">
        <v>96.62</v>
      </c>
      <c r="ES79" s="7">
        <v>-1</v>
      </c>
      <c r="ET79" s="7">
        <v>-1</v>
      </c>
      <c r="EU79" s="2" t="s">
        <v>162</v>
      </c>
      <c r="EV79" s="2" t="s">
        <v>169</v>
      </c>
      <c r="EW79" s="2" t="s">
        <v>971</v>
      </c>
      <c r="EX79" s="2" t="s">
        <v>1033</v>
      </c>
      <c r="EY79" s="2" t="s">
        <v>164</v>
      </c>
      <c r="EZ79" s="2" t="s">
        <v>164</v>
      </c>
      <c r="FA79" s="2" t="s">
        <v>153</v>
      </c>
      <c r="FB79" s="4"/>
      <c r="FC79" s="8"/>
      <c r="FD79" s="4"/>
      <c r="FE79" s="8"/>
      <c r="FF79" s="7"/>
      <c r="FG79" s="7"/>
      <c r="FH79" s="2" t="s">
        <v>162</v>
      </c>
      <c r="FI79" s="2" t="s">
        <v>169</v>
      </c>
      <c r="FJ79" s="2" t="s">
        <v>320</v>
      </c>
      <c r="FK79" s="2" t="s">
        <v>864</v>
      </c>
      <c r="FL79" s="2" t="s">
        <v>164</v>
      </c>
      <c r="FM79" s="2" t="s">
        <v>164</v>
      </c>
      <c r="FN79" s="2" t="s">
        <v>153</v>
      </c>
      <c r="FO79" s="4"/>
      <c r="FP79" s="8"/>
      <c r="FQ79" s="4"/>
      <c r="FR79" s="8"/>
      <c r="FS79" s="7"/>
      <c r="FT79" s="7"/>
      <c r="FU79" s="2" t="s">
        <v>162</v>
      </c>
      <c r="FV79" s="2" t="s">
        <v>169</v>
      </c>
      <c r="FW79" s="2" t="s">
        <v>231</v>
      </c>
      <c r="FX79" s="2" t="s">
        <v>1034</v>
      </c>
      <c r="FY79" s="2" t="s">
        <v>164</v>
      </c>
      <c r="FZ79" s="2" t="s">
        <v>164</v>
      </c>
      <c r="GA79" s="2" t="s">
        <v>153</v>
      </c>
      <c r="GB79" s="4"/>
      <c r="GC79" s="8"/>
      <c r="GD79" s="4"/>
      <c r="GE79" s="8"/>
      <c r="GF79" s="7"/>
      <c r="GG79" s="7"/>
      <c r="GH79" s="2" t="s">
        <v>162</v>
      </c>
      <c r="GI79" s="2" t="s">
        <v>169</v>
      </c>
      <c r="GJ79" s="2" t="s">
        <v>181</v>
      </c>
      <c r="GK79" s="2" t="s">
        <v>652</v>
      </c>
      <c r="GL79" s="2" t="s">
        <v>164</v>
      </c>
      <c r="GM79" s="2" t="s">
        <v>164</v>
      </c>
      <c r="GN79" s="2" t="s">
        <v>153</v>
      </c>
      <c r="GO79" s="4"/>
      <c r="GP79" s="8"/>
      <c r="GQ79" s="4"/>
      <c r="GR79" s="8"/>
      <c r="GS79" s="7"/>
      <c r="GT79" s="7"/>
      <c r="GU79" s="2" t="s">
        <v>162</v>
      </c>
      <c r="GV79" s="2" t="s">
        <v>169</v>
      </c>
      <c r="GW79" s="2" t="s">
        <v>182</v>
      </c>
      <c r="GX79" s="2" t="s">
        <v>1035</v>
      </c>
      <c r="GY79" s="2" t="s">
        <v>164</v>
      </c>
      <c r="GZ79" s="2" t="s">
        <v>164</v>
      </c>
      <c r="HA79" s="2" t="s">
        <v>153</v>
      </c>
      <c r="HB79" s="4"/>
      <c r="HC79" s="8"/>
      <c r="HD79" s="4"/>
      <c r="HE79" s="8"/>
      <c r="HF79" s="7"/>
      <c r="HG79" s="7"/>
      <c r="HH79" s="2" t="s">
        <v>187</v>
      </c>
      <c r="HI79" s="2" t="s">
        <v>169</v>
      </c>
      <c r="HJ79" s="2" t="s">
        <v>713</v>
      </c>
      <c r="HK79" s="2" t="s">
        <v>1036</v>
      </c>
      <c r="HL79" s="2" t="s">
        <v>164</v>
      </c>
      <c r="HM79" s="2" t="s">
        <v>164</v>
      </c>
      <c r="HN79" s="2" t="s">
        <v>153</v>
      </c>
      <c r="HO79" s="4"/>
      <c r="HP79" s="8"/>
      <c r="HQ79" s="4"/>
      <c r="HR79" s="8"/>
      <c r="HS79" s="7"/>
      <c r="HT79" s="7"/>
      <c r="HU79" s="2" t="s">
        <v>162</v>
      </c>
      <c r="HV79" s="2" t="s">
        <v>169</v>
      </c>
      <c r="HW79" s="2" t="s">
        <v>186</v>
      </c>
      <c r="HX79" s="2" t="s">
        <v>1037</v>
      </c>
      <c r="HY79" s="2" t="s">
        <v>164</v>
      </c>
      <c r="HZ79" s="2" t="s">
        <v>164</v>
      </c>
      <c r="IA79" s="2" t="s">
        <v>153</v>
      </c>
      <c r="IB79" s="4"/>
      <c r="IC79" s="8"/>
      <c r="ID79" s="4"/>
      <c r="IE79" s="8"/>
      <c r="IF79" s="7"/>
      <c r="IG79" s="7"/>
      <c r="IH79" s="2" t="s">
        <v>187</v>
      </c>
      <c r="II79" s="2" t="s">
        <v>169</v>
      </c>
      <c r="IJ79" s="2" t="s">
        <v>153</v>
      </c>
      <c r="IK79" s="2" t="s">
        <v>153</v>
      </c>
      <c r="IL79" s="2" t="s">
        <v>164</v>
      </c>
      <c r="IM79" s="2" t="s">
        <v>164</v>
      </c>
      <c r="IN79" s="2" t="s">
        <v>153</v>
      </c>
      <c r="IO79" s="4"/>
      <c r="IP79" s="8"/>
      <c r="IQ79" s="4"/>
      <c r="IR79" s="8"/>
      <c r="IS79" s="7"/>
      <c r="IT79" s="7"/>
      <c r="IU79" s="2" t="s">
        <v>188</v>
      </c>
      <c r="IV79" s="2" t="s">
        <v>169</v>
      </c>
      <c r="IW79" s="2" t="s">
        <v>153</v>
      </c>
      <c r="IX79" s="2" t="s">
        <v>153</v>
      </c>
      <c r="IY79" s="2" t="s">
        <v>164</v>
      </c>
      <c r="IZ79" s="2" t="s">
        <v>164</v>
      </c>
      <c r="JA79" s="2" t="s">
        <v>153</v>
      </c>
      <c r="JB79" s="4"/>
      <c r="JC79" s="8"/>
      <c r="JD79" s="4"/>
      <c r="JE79" s="8"/>
      <c r="JF79" s="7"/>
      <c r="JG79" s="7"/>
      <c r="JH79" s="2" t="s">
        <v>187</v>
      </c>
      <c r="JI79" s="2" t="s">
        <v>169</v>
      </c>
      <c r="JJ79" s="2" t="s">
        <v>153</v>
      </c>
      <c r="JK79" s="2" t="s">
        <v>153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153</v>
      </c>
      <c r="JV79" s="2" t="s">
        <v>153</v>
      </c>
      <c r="JW79" s="2" t="s">
        <v>153</v>
      </c>
      <c r="JX79" s="2" t="s">
        <v>153</v>
      </c>
      <c r="JY79" s="2" t="s">
        <v>153</v>
      </c>
      <c r="JZ79" s="2" t="s">
        <v>153</v>
      </c>
      <c r="KA79" s="2" t="s">
        <v>153</v>
      </c>
      <c r="KB79" s="4"/>
      <c r="KC79" s="8"/>
      <c r="KD79" s="4"/>
      <c r="KE79" s="8"/>
      <c r="KF79" s="7"/>
      <c r="KG79" s="7"/>
      <c r="KH79" s="2" t="s">
        <v>188</v>
      </c>
      <c r="KI79" s="2" t="s">
        <v>169</v>
      </c>
      <c r="KJ79" s="2" t="s">
        <v>153</v>
      </c>
      <c r="KK79" s="2" t="s">
        <v>153</v>
      </c>
      <c r="KL79" s="2" t="s">
        <v>164</v>
      </c>
      <c r="KM79" s="2" t="s">
        <v>164</v>
      </c>
      <c r="KN79" s="2" t="s">
        <v>153</v>
      </c>
      <c r="KO79" s="4"/>
      <c r="KP79" s="8"/>
      <c r="KQ79" s="4"/>
      <c r="KR79" s="8"/>
      <c r="KS79" s="7"/>
      <c r="KT79" s="7"/>
      <c r="KU79" s="2" t="s">
        <v>153</v>
      </c>
      <c r="KV79" s="2" t="s">
        <v>153</v>
      </c>
      <c r="KW79" s="2" t="s">
        <v>153</v>
      </c>
      <c r="KX79" s="2" t="s">
        <v>153</v>
      </c>
      <c r="KY79" s="2" t="s">
        <v>153</v>
      </c>
      <c r="KZ79" s="2" t="s">
        <v>153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162</v>
      </c>
      <c r="LV79" s="2" t="s">
        <v>169</v>
      </c>
      <c r="LW79" s="2" t="s">
        <v>1038</v>
      </c>
      <c r="LX79" s="2" t="s">
        <v>1039</v>
      </c>
      <c r="LY79" s="2" t="s">
        <v>164</v>
      </c>
      <c r="LZ79" s="2" t="s">
        <v>164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162</v>
      </c>
      <c r="MV79" s="2" t="s">
        <v>169</v>
      </c>
      <c r="MW79" s="2" t="s">
        <v>281</v>
      </c>
      <c r="MX79" s="2" t="s">
        <v>153</v>
      </c>
      <c r="MY79" s="2" t="s">
        <v>164</v>
      </c>
      <c r="MZ79" s="2" t="s">
        <v>164</v>
      </c>
      <c r="NA79" s="2" t="s">
        <v>153</v>
      </c>
      <c r="NB79" s="4"/>
      <c r="NC79" s="8"/>
      <c r="ND79" s="4"/>
      <c r="NE79" s="8"/>
      <c r="NF79" s="7"/>
      <c r="NG79" s="7"/>
      <c r="NH79" s="2" t="s">
        <v>187</v>
      </c>
      <c r="NI79" s="2" t="s">
        <v>169</v>
      </c>
      <c r="NJ79" s="2" t="s">
        <v>153</v>
      </c>
      <c r="NK79" s="2" t="s">
        <v>153</v>
      </c>
      <c r="NL79" s="2" t="s">
        <v>164</v>
      </c>
      <c r="NM79" s="2" t="s">
        <v>164</v>
      </c>
      <c r="NN79" s="2" t="s">
        <v>153</v>
      </c>
      <c r="NO79" s="4"/>
      <c r="NP79" s="8"/>
      <c r="NQ79" s="4"/>
      <c r="NR79" s="8"/>
      <c r="NS79" s="7"/>
      <c r="NT79" s="7"/>
      <c r="NU79" s="2" t="s">
        <v>195</v>
      </c>
      <c r="NV79" s="2" t="s">
        <v>169</v>
      </c>
      <c r="NW79" s="2" t="s">
        <v>153</v>
      </c>
      <c r="NX79" s="2" t="s">
        <v>153</v>
      </c>
      <c r="NY79" s="2" t="s">
        <v>164</v>
      </c>
      <c r="NZ79" s="2" t="s">
        <v>164</v>
      </c>
      <c r="OA79" s="2" t="s">
        <v>153</v>
      </c>
      <c r="OB79" s="4"/>
      <c r="OC79" s="8"/>
      <c r="OD79" s="4"/>
      <c r="OE79" s="8"/>
      <c r="OF79" s="7"/>
      <c r="OG79" s="7"/>
      <c r="OH79" s="2" t="s">
        <v>153</v>
      </c>
      <c r="OI79" s="2" t="s">
        <v>153</v>
      </c>
      <c r="OJ79" s="2" t="s">
        <v>153</v>
      </c>
      <c r="OK79" s="2" t="s">
        <v>153</v>
      </c>
      <c r="OL79" s="2" t="s">
        <v>153</v>
      </c>
      <c r="OM79" s="2" t="s">
        <v>153</v>
      </c>
      <c r="ON79" s="2" t="s">
        <v>153</v>
      </c>
      <c r="OO79" s="4"/>
      <c r="OP79" s="8"/>
      <c r="OQ79" s="4"/>
      <c r="OR79" s="8"/>
      <c r="OS79" s="7"/>
      <c r="OT79" s="7"/>
      <c r="OU79" s="2" t="s">
        <v>162</v>
      </c>
      <c r="OV79" s="2" t="s">
        <v>169</v>
      </c>
      <c r="OW79" s="2" t="s">
        <v>494</v>
      </c>
      <c r="OX79" s="2" t="s">
        <v>153</v>
      </c>
      <c r="OY79" s="2" t="s">
        <v>164</v>
      </c>
      <c r="OZ79" s="2" t="s">
        <v>164</v>
      </c>
      <c r="PA79" s="2" t="s">
        <v>153</v>
      </c>
      <c r="PB79" s="4"/>
      <c r="PC79" s="8"/>
      <c r="PD79" s="4"/>
      <c r="PE79" s="8"/>
      <c r="PF79" s="7"/>
      <c r="PG79" s="7"/>
      <c r="PH79" s="2" t="s">
        <v>187</v>
      </c>
      <c r="PI79" s="2" t="s">
        <v>169</v>
      </c>
      <c r="PJ79" s="2" t="s">
        <v>153</v>
      </c>
      <c r="PK79" s="2" t="s">
        <v>153</v>
      </c>
      <c r="PL79" s="2" t="s">
        <v>164</v>
      </c>
      <c r="PM79" s="2" t="s">
        <v>164</v>
      </c>
      <c r="PN79" s="2" t="s">
        <v>153</v>
      </c>
      <c r="PO79" s="4"/>
      <c r="PP79" s="8"/>
      <c r="PQ79" s="4"/>
      <c r="PR79" s="8"/>
      <c r="PS79" s="7"/>
      <c r="PT79" s="7"/>
      <c r="PU79" s="2" t="s">
        <v>188</v>
      </c>
      <c r="PV79" s="2" t="s">
        <v>169</v>
      </c>
      <c r="PW79" s="2" t="s">
        <v>153</v>
      </c>
      <c r="PX79" s="2" t="s">
        <v>153</v>
      </c>
      <c r="PY79" s="2" t="s">
        <v>164</v>
      </c>
      <c r="PZ79" s="2" t="s">
        <v>164</v>
      </c>
      <c r="QA79" s="2" t="s">
        <v>153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1040</v>
      </c>
      <c r="B80" s="2" t="s">
        <v>142</v>
      </c>
      <c r="C80" s="2" t="s">
        <v>143</v>
      </c>
      <c r="D80" s="2" t="s">
        <v>560</v>
      </c>
      <c r="E80" s="2" t="s">
        <v>561</v>
      </c>
      <c r="F80" s="2" t="s">
        <v>1024</v>
      </c>
      <c r="G80" s="2" t="s">
        <v>1024</v>
      </c>
      <c r="H80" s="2" t="s">
        <v>1024</v>
      </c>
      <c r="I80" s="2" t="s">
        <v>1025</v>
      </c>
      <c r="J80" s="2" t="s">
        <v>312</v>
      </c>
      <c r="K80" s="2" t="s">
        <v>1026</v>
      </c>
      <c r="L80" s="3">
        <v>52.8</v>
      </c>
      <c r="M80" s="3">
        <v>55.43</v>
      </c>
      <c r="N80" s="3">
        <v>109.99</v>
      </c>
      <c r="O80" s="2" t="s">
        <v>977</v>
      </c>
      <c r="P80" s="2" t="s">
        <v>961</v>
      </c>
      <c r="Q80" s="2" t="s">
        <v>152</v>
      </c>
      <c r="R80" s="2" t="s">
        <v>153</v>
      </c>
      <c r="S80" s="2" t="s">
        <v>153</v>
      </c>
      <c r="T80" s="2" t="s">
        <v>153</v>
      </c>
      <c r="U80" s="2" t="s">
        <v>153</v>
      </c>
      <c r="V80" s="2" t="s">
        <v>335</v>
      </c>
      <c r="W80" s="2" t="s">
        <v>963</v>
      </c>
      <c r="X80" s="2" t="s">
        <v>336</v>
      </c>
      <c r="Y80" s="2" t="s">
        <v>167</v>
      </c>
      <c r="Z80" s="4"/>
      <c r="AA80" s="4">
        <f>=ROUNDDOWN({0},0)</f>
      </c>
      <c r="AB80" s="5">
        <v>6</v>
      </c>
      <c r="AC80" s="2" t="s">
        <v>153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10</v>
      </c>
      <c r="AS80" s="8">
        <v>533.8</v>
      </c>
      <c r="AT80" s="7">
        <v>-1</v>
      </c>
      <c r="AU80" s="7">
        <v>-1</v>
      </c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/>
      <c r="BJ80" s="4"/>
      <c r="BK80" s="8"/>
      <c r="BL80" s="2" t="s">
        <v>1041</v>
      </c>
      <c r="BM80" s="7"/>
      <c r="BN80" s="7"/>
      <c r="BO80" s="4"/>
      <c r="BP80" s="8"/>
      <c r="BQ80" s="4">
        <v>6</v>
      </c>
      <c r="BR80" s="8">
        <v>312.16</v>
      </c>
      <c r="BS80" s="7">
        <v>-1</v>
      </c>
      <c r="BT80" s="7">
        <v>-1</v>
      </c>
      <c r="BU80" s="2" t="s">
        <v>162</v>
      </c>
      <c r="BV80" s="2" t="s">
        <v>169</v>
      </c>
      <c r="BW80" s="2" t="s">
        <v>153</v>
      </c>
      <c r="BX80" s="2" t="s">
        <v>163</v>
      </c>
      <c r="BY80" s="2" t="s">
        <v>164</v>
      </c>
      <c r="BZ80" s="2" t="s">
        <v>164</v>
      </c>
      <c r="CA80" s="2" t="s">
        <v>153</v>
      </c>
      <c r="CB80" s="4"/>
      <c r="CC80" s="8"/>
      <c r="CD80" s="4">
        <v>1</v>
      </c>
      <c r="CE80" s="8">
        <v>54.68</v>
      </c>
      <c r="CF80" s="7">
        <v>-1</v>
      </c>
      <c r="CG80" s="7">
        <v>-1</v>
      </c>
      <c r="CH80" s="2" t="s">
        <v>162</v>
      </c>
      <c r="CI80" s="2" t="s">
        <v>169</v>
      </c>
      <c r="CJ80" s="2" t="s">
        <v>1027</v>
      </c>
      <c r="CK80" s="2" t="s">
        <v>1042</v>
      </c>
      <c r="CL80" s="2" t="s">
        <v>164</v>
      </c>
      <c r="CM80" s="2" t="s">
        <v>164</v>
      </c>
      <c r="CN80" s="2" t="s">
        <v>153</v>
      </c>
      <c r="CO80" s="4"/>
      <c r="CP80" s="8"/>
      <c r="CQ80" s="4"/>
      <c r="CR80" s="8"/>
      <c r="CS80" s="7"/>
      <c r="CT80" s="7"/>
      <c r="CU80" s="2" t="s">
        <v>162</v>
      </c>
      <c r="CV80" s="2" t="s">
        <v>169</v>
      </c>
      <c r="CW80" s="2" t="s">
        <v>227</v>
      </c>
      <c r="CX80" s="2" t="s">
        <v>203</v>
      </c>
      <c r="CY80" s="2" t="s">
        <v>164</v>
      </c>
      <c r="CZ80" s="2" t="s">
        <v>164</v>
      </c>
      <c r="DA80" s="2" t="s">
        <v>153</v>
      </c>
      <c r="DB80" s="4"/>
      <c r="DC80" s="8"/>
      <c r="DD80" s="4"/>
      <c r="DE80" s="8"/>
      <c r="DF80" s="7"/>
      <c r="DG80" s="7"/>
      <c r="DH80" s="2" t="s">
        <v>162</v>
      </c>
      <c r="DI80" s="2" t="s">
        <v>169</v>
      </c>
      <c r="DJ80" s="2" t="s">
        <v>166</v>
      </c>
      <c r="DK80" s="2" t="s">
        <v>304</v>
      </c>
      <c r="DL80" s="2" t="s">
        <v>164</v>
      </c>
      <c r="DM80" s="2" t="s">
        <v>164</v>
      </c>
      <c r="DN80" s="2" t="s">
        <v>153</v>
      </c>
      <c r="DO80" s="4"/>
      <c r="DP80" s="8"/>
      <c r="DQ80" s="4"/>
      <c r="DR80" s="8"/>
      <c r="DS80" s="7"/>
      <c r="DT80" s="7"/>
      <c r="DU80" s="2" t="s">
        <v>162</v>
      </c>
      <c r="DV80" s="2" t="s">
        <v>169</v>
      </c>
      <c r="DW80" s="2" t="s">
        <v>1030</v>
      </c>
      <c r="DX80" s="2" t="s">
        <v>172</v>
      </c>
      <c r="DY80" s="2" t="s">
        <v>164</v>
      </c>
      <c r="DZ80" s="2" t="s">
        <v>164</v>
      </c>
      <c r="EA80" s="2" t="s">
        <v>153</v>
      </c>
      <c r="EB80" s="4"/>
      <c r="EC80" s="8"/>
      <c r="ED80" s="4"/>
      <c r="EE80" s="8"/>
      <c r="EF80" s="7"/>
      <c r="EG80" s="7"/>
      <c r="EH80" s="2" t="s">
        <v>162</v>
      </c>
      <c r="EI80" s="2" t="s">
        <v>169</v>
      </c>
      <c r="EJ80" s="2" t="s">
        <v>1031</v>
      </c>
      <c r="EK80" s="2" t="s">
        <v>1043</v>
      </c>
      <c r="EL80" s="2" t="s">
        <v>164</v>
      </c>
      <c r="EM80" s="2" t="s">
        <v>164</v>
      </c>
      <c r="EN80" s="2" t="s">
        <v>153</v>
      </c>
      <c r="EO80" s="4"/>
      <c r="EP80" s="8"/>
      <c r="EQ80" s="4">
        <v>2</v>
      </c>
      <c r="ER80" s="8">
        <v>107.36</v>
      </c>
      <c r="ES80" s="7">
        <v>-1</v>
      </c>
      <c r="ET80" s="7">
        <v>-1</v>
      </c>
      <c r="EU80" s="2" t="s">
        <v>162</v>
      </c>
      <c r="EV80" s="2" t="s">
        <v>169</v>
      </c>
      <c r="EW80" s="2" t="s">
        <v>971</v>
      </c>
      <c r="EX80" s="2" t="s">
        <v>270</v>
      </c>
      <c r="EY80" s="2" t="s">
        <v>164</v>
      </c>
      <c r="EZ80" s="2" t="s">
        <v>164</v>
      </c>
      <c r="FA80" s="2" t="s">
        <v>153</v>
      </c>
      <c r="FB80" s="4"/>
      <c r="FC80" s="8"/>
      <c r="FD80" s="4">
        <v>1</v>
      </c>
      <c r="FE80" s="8">
        <v>59.6</v>
      </c>
      <c r="FF80" s="7">
        <v>-1</v>
      </c>
      <c r="FG80" s="7">
        <v>-1</v>
      </c>
      <c r="FH80" s="2" t="s">
        <v>162</v>
      </c>
      <c r="FI80" s="2" t="s">
        <v>169</v>
      </c>
      <c r="FJ80" s="2" t="s">
        <v>177</v>
      </c>
      <c r="FK80" s="2" t="s">
        <v>207</v>
      </c>
      <c r="FL80" s="2" t="s">
        <v>164</v>
      </c>
      <c r="FM80" s="2" t="s">
        <v>164</v>
      </c>
      <c r="FN80" s="2" t="s">
        <v>153</v>
      </c>
      <c r="FO80" s="4"/>
      <c r="FP80" s="8"/>
      <c r="FQ80" s="4"/>
      <c r="FR80" s="8"/>
      <c r="FS80" s="7"/>
      <c r="FT80" s="7"/>
      <c r="FU80" s="2" t="s">
        <v>162</v>
      </c>
      <c r="FV80" s="2" t="s">
        <v>169</v>
      </c>
      <c r="FW80" s="2" t="s">
        <v>231</v>
      </c>
      <c r="FX80" s="2" t="s">
        <v>1044</v>
      </c>
      <c r="FY80" s="2" t="s">
        <v>164</v>
      </c>
      <c r="FZ80" s="2" t="s">
        <v>164</v>
      </c>
      <c r="GA80" s="2" t="s">
        <v>153</v>
      </c>
      <c r="GB80" s="4"/>
      <c r="GC80" s="8"/>
      <c r="GD80" s="4"/>
      <c r="GE80" s="8"/>
      <c r="GF80" s="7"/>
      <c r="GG80" s="7"/>
      <c r="GH80" s="2" t="s">
        <v>162</v>
      </c>
      <c r="GI80" s="2" t="s">
        <v>169</v>
      </c>
      <c r="GJ80" s="2" t="s">
        <v>181</v>
      </c>
      <c r="GK80" s="2" t="s">
        <v>322</v>
      </c>
      <c r="GL80" s="2" t="s">
        <v>164</v>
      </c>
      <c r="GM80" s="2" t="s">
        <v>164</v>
      </c>
      <c r="GN80" s="2" t="s">
        <v>153</v>
      </c>
      <c r="GO80" s="4"/>
      <c r="GP80" s="8"/>
      <c r="GQ80" s="4"/>
      <c r="GR80" s="8"/>
      <c r="GS80" s="7"/>
      <c r="GT80" s="7"/>
      <c r="GU80" s="2" t="s">
        <v>162</v>
      </c>
      <c r="GV80" s="2" t="s">
        <v>169</v>
      </c>
      <c r="GW80" s="2" t="s">
        <v>182</v>
      </c>
      <c r="GX80" s="2" t="s">
        <v>1045</v>
      </c>
      <c r="GY80" s="2" t="s">
        <v>164</v>
      </c>
      <c r="GZ80" s="2" t="s">
        <v>164</v>
      </c>
      <c r="HA80" s="2" t="s">
        <v>153</v>
      </c>
      <c r="HB80" s="4"/>
      <c r="HC80" s="8"/>
      <c r="HD80" s="4"/>
      <c r="HE80" s="8"/>
      <c r="HF80" s="7"/>
      <c r="HG80" s="7"/>
      <c r="HH80" s="2" t="s">
        <v>187</v>
      </c>
      <c r="HI80" s="2" t="s">
        <v>169</v>
      </c>
      <c r="HJ80" s="2" t="s">
        <v>713</v>
      </c>
      <c r="HK80" s="2" t="s">
        <v>185</v>
      </c>
      <c r="HL80" s="2" t="s">
        <v>164</v>
      </c>
      <c r="HM80" s="2" t="s">
        <v>164</v>
      </c>
      <c r="HN80" s="2" t="s">
        <v>153</v>
      </c>
      <c r="HO80" s="4"/>
      <c r="HP80" s="8"/>
      <c r="HQ80" s="4"/>
      <c r="HR80" s="8"/>
      <c r="HS80" s="7"/>
      <c r="HT80" s="7"/>
      <c r="HU80" s="2" t="s">
        <v>162</v>
      </c>
      <c r="HV80" s="2" t="s">
        <v>169</v>
      </c>
      <c r="HW80" s="2" t="s">
        <v>1046</v>
      </c>
      <c r="HX80" s="2" t="s">
        <v>1047</v>
      </c>
      <c r="HY80" s="2" t="s">
        <v>164</v>
      </c>
      <c r="HZ80" s="2" t="s">
        <v>164</v>
      </c>
      <c r="IA80" s="2" t="s">
        <v>153</v>
      </c>
      <c r="IB80" s="4"/>
      <c r="IC80" s="8"/>
      <c r="ID80" s="4"/>
      <c r="IE80" s="8"/>
      <c r="IF80" s="7"/>
      <c r="IG80" s="7"/>
      <c r="IH80" s="2" t="s">
        <v>187</v>
      </c>
      <c r="II80" s="2" t="s">
        <v>169</v>
      </c>
      <c r="IJ80" s="2" t="s">
        <v>153</v>
      </c>
      <c r="IK80" s="2" t="s">
        <v>153</v>
      </c>
      <c r="IL80" s="2" t="s">
        <v>164</v>
      </c>
      <c r="IM80" s="2" t="s">
        <v>164</v>
      </c>
      <c r="IN80" s="2" t="s">
        <v>153</v>
      </c>
      <c r="IO80" s="4"/>
      <c r="IP80" s="8"/>
      <c r="IQ80" s="4"/>
      <c r="IR80" s="8"/>
      <c r="IS80" s="7"/>
      <c r="IT80" s="7"/>
      <c r="IU80" s="2" t="s">
        <v>188</v>
      </c>
      <c r="IV80" s="2" t="s">
        <v>169</v>
      </c>
      <c r="IW80" s="2" t="s">
        <v>153</v>
      </c>
      <c r="IX80" s="2" t="s">
        <v>153</v>
      </c>
      <c r="IY80" s="2" t="s">
        <v>164</v>
      </c>
      <c r="IZ80" s="2" t="s">
        <v>164</v>
      </c>
      <c r="JA80" s="2" t="s">
        <v>153</v>
      </c>
      <c r="JB80" s="4"/>
      <c r="JC80" s="8"/>
      <c r="JD80" s="4"/>
      <c r="JE80" s="8"/>
      <c r="JF80" s="7"/>
      <c r="JG80" s="7"/>
      <c r="JH80" s="2" t="s">
        <v>187</v>
      </c>
      <c r="JI80" s="2" t="s">
        <v>169</v>
      </c>
      <c r="JJ80" s="2" t="s">
        <v>153</v>
      </c>
      <c r="JK80" s="2" t="s">
        <v>153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153</v>
      </c>
      <c r="JV80" s="2" t="s">
        <v>153</v>
      </c>
      <c r="JW80" s="2" t="s">
        <v>153</v>
      </c>
      <c r="JX80" s="2" t="s">
        <v>153</v>
      </c>
      <c r="JY80" s="2" t="s">
        <v>153</v>
      </c>
      <c r="JZ80" s="2" t="s">
        <v>153</v>
      </c>
      <c r="KA80" s="2" t="s">
        <v>153</v>
      </c>
      <c r="KB80" s="4"/>
      <c r="KC80" s="8"/>
      <c r="KD80" s="4"/>
      <c r="KE80" s="8"/>
      <c r="KF80" s="7"/>
      <c r="KG80" s="7"/>
      <c r="KH80" s="2" t="s">
        <v>188</v>
      </c>
      <c r="KI80" s="2" t="s">
        <v>169</v>
      </c>
      <c r="KJ80" s="2" t="s">
        <v>153</v>
      </c>
      <c r="KK80" s="2" t="s">
        <v>153</v>
      </c>
      <c r="KL80" s="2" t="s">
        <v>164</v>
      </c>
      <c r="KM80" s="2" t="s">
        <v>164</v>
      </c>
      <c r="KN80" s="2" t="s">
        <v>153</v>
      </c>
      <c r="KO80" s="4"/>
      <c r="KP80" s="8"/>
      <c r="KQ80" s="4"/>
      <c r="KR80" s="8"/>
      <c r="KS80" s="7"/>
      <c r="KT80" s="7"/>
      <c r="KU80" s="2" t="s">
        <v>153</v>
      </c>
      <c r="KV80" s="2" t="s">
        <v>153</v>
      </c>
      <c r="KW80" s="2" t="s">
        <v>153</v>
      </c>
      <c r="KX80" s="2" t="s">
        <v>153</v>
      </c>
      <c r="KY80" s="2" t="s">
        <v>153</v>
      </c>
      <c r="KZ80" s="2" t="s">
        <v>153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162</v>
      </c>
      <c r="LV80" s="2" t="s">
        <v>169</v>
      </c>
      <c r="LW80" s="2" t="s">
        <v>1038</v>
      </c>
      <c r="LX80" s="2" t="s">
        <v>168</v>
      </c>
      <c r="LY80" s="2" t="s">
        <v>164</v>
      </c>
      <c r="LZ80" s="2" t="s">
        <v>164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162</v>
      </c>
      <c r="MV80" s="2" t="s">
        <v>169</v>
      </c>
      <c r="MW80" s="2" t="s">
        <v>281</v>
      </c>
      <c r="MX80" s="2" t="s">
        <v>153</v>
      </c>
      <c r="MY80" s="2" t="s">
        <v>164</v>
      </c>
      <c r="MZ80" s="2" t="s">
        <v>164</v>
      </c>
      <c r="NA80" s="2" t="s">
        <v>153</v>
      </c>
      <c r="NB80" s="4"/>
      <c r="NC80" s="8"/>
      <c r="ND80" s="4"/>
      <c r="NE80" s="8"/>
      <c r="NF80" s="7"/>
      <c r="NG80" s="7"/>
      <c r="NH80" s="2" t="s">
        <v>187</v>
      </c>
      <c r="NI80" s="2" t="s">
        <v>169</v>
      </c>
      <c r="NJ80" s="2" t="s">
        <v>153</v>
      </c>
      <c r="NK80" s="2" t="s">
        <v>153</v>
      </c>
      <c r="NL80" s="2" t="s">
        <v>164</v>
      </c>
      <c r="NM80" s="2" t="s">
        <v>164</v>
      </c>
      <c r="NN80" s="2" t="s">
        <v>153</v>
      </c>
      <c r="NO80" s="4"/>
      <c r="NP80" s="8"/>
      <c r="NQ80" s="4"/>
      <c r="NR80" s="8"/>
      <c r="NS80" s="7"/>
      <c r="NT80" s="7"/>
      <c r="NU80" s="2" t="s">
        <v>195</v>
      </c>
      <c r="NV80" s="2" t="s">
        <v>169</v>
      </c>
      <c r="NW80" s="2" t="s">
        <v>153</v>
      </c>
      <c r="NX80" s="2" t="s">
        <v>153</v>
      </c>
      <c r="NY80" s="2" t="s">
        <v>164</v>
      </c>
      <c r="NZ80" s="2" t="s">
        <v>164</v>
      </c>
      <c r="OA80" s="2" t="s">
        <v>153</v>
      </c>
      <c r="OB80" s="4"/>
      <c r="OC80" s="8"/>
      <c r="OD80" s="4"/>
      <c r="OE80" s="8"/>
      <c r="OF80" s="7"/>
      <c r="OG80" s="7"/>
      <c r="OH80" s="2" t="s">
        <v>153</v>
      </c>
      <c r="OI80" s="2" t="s">
        <v>153</v>
      </c>
      <c r="OJ80" s="2" t="s">
        <v>153</v>
      </c>
      <c r="OK80" s="2" t="s">
        <v>153</v>
      </c>
      <c r="OL80" s="2" t="s">
        <v>153</v>
      </c>
      <c r="OM80" s="2" t="s">
        <v>153</v>
      </c>
      <c r="ON80" s="2" t="s">
        <v>153</v>
      </c>
      <c r="OO80" s="4"/>
      <c r="OP80" s="8"/>
      <c r="OQ80" s="4"/>
      <c r="OR80" s="8"/>
      <c r="OS80" s="7"/>
      <c r="OT80" s="7"/>
      <c r="OU80" s="2" t="s">
        <v>162</v>
      </c>
      <c r="OV80" s="2" t="s">
        <v>169</v>
      </c>
      <c r="OW80" s="2" t="s">
        <v>494</v>
      </c>
      <c r="OX80" s="2" t="s">
        <v>153</v>
      </c>
      <c r="OY80" s="2" t="s">
        <v>164</v>
      </c>
      <c r="OZ80" s="2" t="s">
        <v>164</v>
      </c>
      <c r="PA80" s="2" t="s">
        <v>153</v>
      </c>
      <c r="PB80" s="4"/>
      <c r="PC80" s="8"/>
      <c r="PD80" s="4"/>
      <c r="PE80" s="8"/>
      <c r="PF80" s="7"/>
      <c r="PG80" s="7"/>
      <c r="PH80" s="2" t="s">
        <v>187</v>
      </c>
      <c r="PI80" s="2" t="s">
        <v>169</v>
      </c>
      <c r="PJ80" s="2" t="s">
        <v>153</v>
      </c>
      <c r="PK80" s="2" t="s">
        <v>153</v>
      </c>
      <c r="PL80" s="2" t="s">
        <v>164</v>
      </c>
      <c r="PM80" s="2" t="s">
        <v>164</v>
      </c>
      <c r="PN80" s="2" t="s">
        <v>153</v>
      </c>
      <c r="PO80" s="4"/>
      <c r="PP80" s="8"/>
      <c r="PQ80" s="4"/>
      <c r="PR80" s="8"/>
      <c r="PS80" s="7"/>
      <c r="PT80" s="7"/>
      <c r="PU80" s="2" t="s">
        <v>188</v>
      </c>
      <c r="PV80" s="2" t="s">
        <v>169</v>
      </c>
      <c r="PW80" s="2" t="s">
        <v>153</v>
      </c>
      <c r="PX80" s="2" t="s">
        <v>153</v>
      </c>
      <c r="PY80" s="2" t="s">
        <v>164</v>
      </c>
      <c r="PZ80" s="2" t="s">
        <v>164</v>
      </c>
      <c r="QA80" s="2" t="s">
        <v>153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1048</v>
      </c>
      <c r="B81" s="2" t="s">
        <v>142</v>
      </c>
      <c r="C81" s="2" t="s">
        <v>143</v>
      </c>
      <c r="D81" s="2" t="s">
        <v>560</v>
      </c>
      <c r="E81" s="2" t="s">
        <v>561</v>
      </c>
      <c r="F81" s="2" t="s">
        <v>1049</v>
      </c>
      <c r="G81" s="2" t="s">
        <v>1049</v>
      </c>
      <c r="H81" s="2" t="s">
        <v>1049</v>
      </c>
      <c r="I81" s="2" t="s">
        <v>959</v>
      </c>
      <c r="J81" s="2" t="s">
        <v>388</v>
      </c>
      <c r="K81" s="2" t="s">
        <v>459</v>
      </c>
      <c r="L81" s="3">
        <v>49.99</v>
      </c>
      <c r="M81" s="3">
        <v>52.49</v>
      </c>
      <c r="N81" s="3">
        <v>99.99</v>
      </c>
      <c r="O81" s="2" t="s">
        <v>450</v>
      </c>
      <c r="P81" s="2" t="s">
        <v>961</v>
      </c>
      <c r="Q81" s="2" t="s">
        <v>152</v>
      </c>
      <c r="R81" s="2" t="s">
        <v>153</v>
      </c>
      <c r="S81" s="2" t="s">
        <v>639</v>
      </c>
      <c r="T81" s="2" t="s">
        <v>153</v>
      </c>
      <c r="U81" s="2" t="s">
        <v>153</v>
      </c>
      <c r="V81" s="2" t="s">
        <v>1050</v>
      </c>
      <c r="W81" s="2" t="s">
        <v>963</v>
      </c>
      <c r="X81" s="2" t="s">
        <v>336</v>
      </c>
      <c r="Y81" s="2" t="s">
        <v>337</v>
      </c>
      <c r="Z81" s="4"/>
      <c r="AA81" s="4">
        <f>=ROUNDDOWN({0},0)</f>
      </c>
      <c r="AB81" s="5">
        <v>5</v>
      </c>
      <c r="AC81" s="2" t="s">
        <v>153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4</v>
      </c>
      <c r="AS81" s="8">
        <v>172.67</v>
      </c>
      <c r="AT81" s="7">
        <v>-1</v>
      </c>
      <c r="AU81" s="7">
        <v>-1</v>
      </c>
      <c r="AV81" s="4" t="s">
        <v>153</v>
      </c>
      <c r="AW81" s="8" t="s">
        <v>153</v>
      </c>
      <c r="AX81" s="4">
        <v>8</v>
      </c>
      <c r="AY81" s="8">
        <v>406.77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>
        <v>8</v>
      </c>
      <c r="BF81" s="8">
        <v>406.77</v>
      </c>
      <c r="BG81" s="7" t="s">
        <v>153</v>
      </c>
      <c r="BH81" s="7" t="s">
        <v>153</v>
      </c>
      <c r="BI81" s="7"/>
      <c r="BJ81" s="4"/>
      <c r="BK81" s="8"/>
      <c r="BL81" s="2" t="s">
        <v>1051</v>
      </c>
      <c r="BM81" s="7"/>
      <c r="BN81" s="7"/>
      <c r="BO81" s="4"/>
      <c r="BP81" s="8"/>
      <c r="BQ81" s="4"/>
      <c r="BR81" s="8"/>
      <c r="BS81" s="7"/>
      <c r="BT81" s="7"/>
      <c r="BU81" s="2" t="s">
        <v>162</v>
      </c>
      <c r="BV81" s="2" t="s">
        <v>169</v>
      </c>
      <c r="BW81" s="2" t="s">
        <v>153</v>
      </c>
      <c r="BX81" s="2" t="s">
        <v>642</v>
      </c>
      <c r="BY81" s="2" t="s">
        <v>269</v>
      </c>
      <c r="BZ81" s="2" t="s">
        <v>164</v>
      </c>
      <c r="CA81" s="2" t="s">
        <v>153</v>
      </c>
      <c r="CB81" s="4"/>
      <c r="CC81" s="8"/>
      <c r="CD81" s="4"/>
      <c r="CE81" s="8"/>
      <c r="CF81" s="7"/>
      <c r="CG81" s="7"/>
      <c r="CH81" s="2" t="s">
        <v>162</v>
      </c>
      <c r="CI81" s="2" t="s">
        <v>169</v>
      </c>
      <c r="CJ81" s="2" t="s">
        <v>341</v>
      </c>
      <c r="CK81" s="2" t="s">
        <v>1052</v>
      </c>
      <c r="CL81" s="2" t="s">
        <v>164</v>
      </c>
      <c r="CM81" s="2" t="s">
        <v>164</v>
      </c>
      <c r="CN81" s="2" t="s">
        <v>153</v>
      </c>
      <c r="CO81" s="4"/>
      <c r="CP81" s="8"/>
      <c r="CQ81" s="4">
        <v>2</v>
      </c>
      <c r="CR81" s="8">
        <v>61.36</v>
      </c>
      <c r="CS81" s="7">
        <v>-1</v>
      </c>
      <c r="CT81" s="7">
        <v>-1</v>
      </c>
      <c r="CU81" s="2" t="s">
        <v>162</v>
      </c>
      <c r="CV81" s="2" t="s">
        <v>169</v>
      </c>
      <c r="CW81" s="2" t="s">
        <v>644</v>
      </c>
      <c r="CX81" s="2" t="s">
        <v>647</v>
      </c>
      <c r="CY81" s="2" t="s">
        <v>164</v>
      </c>
      <c r="CZ81" s="2" t="s">
        <v>164</v>
      </c>
      <c r="DA81" s="2" t="s">
        <v>153</v>
      </c>
      <c r="DB81" s="4"/>
      <c r="DC81" s="8"/>
      <c r="DD81" s="4">
        <v>1</v>
      </c>
      <c r="DE81" s="8">
        <v>51.99</v>
      </c>
      <c r="DF81" s="7">
        <v>-1</v>
      </c>
      <c r="DG81" s="7">
        <v>-1</v>
      </c>
      <c r="DH81" s="2" t="s">
        <v>162</v>
      </c>
      <c r="DI81" s="2" t="s">
        <v>169</v>
      </c>
      <c r="DJ81" s="2" t="s">
        <v>166</v>
      </c>
      <c r="DK81" s="2" t="s">
        <v>747</v>
      </c>
      <c r="DL81" s="2" t="s">
        <v>164</v>
      </c>
      <c r="DM81" s="2" t="s">
        <v>164</v>
      </c>
      <c r="DN81" s="2" t="s">
        <v>153</v>
      </c>
      <c r="DO81" s="4"/>
      <c r="DP81" s="8"/>
      <c r="DQ81" s="4"/>
      <c r="DR81" s="8"/>
      <c r="DS81" s="7"/>
      <c r="DT81" s="7"/>
      <c r="DU81" s="2" t="s">
        <v>162</v>
      </c>
      <c r="DV81" s="2" t="s">
        <v>169</v>
      </c>
      <c r="DW81" s="2" t="s">
        <v>646</v>
      </c>
      <c r="DX81" s="2" t="s">
        <v>759</v>
      </c>
      <c r="DY81" s="2" t="s">
        <v>164</v>
      </c>
      <c r="DZ81" s="2" t="s">
        <v>164</v>
      </c>
      <c r="EA81" s="2" t="s">
        <v>153</v>
      </c>
      <c r="EB81" s="4"/>
      <c r="EC81" s="8"/>
      <c r="ED81" s="4">
        <v>1</v>
      </c>
      <c r="EE81" s="8">
        <v>59.32</v>
      </c>
      <c r="EF81" s="7">
        <v>-1</v>
      </c>
      <c r="EG81" s="7">
        <v>-1</v>
      </c>
      <c r="EH81" s="2" t="s">
        <v>162</v>
      </c>
      <c r="EI81" s="2" t="s">
        <v>169</v>
      </c>
      <c r="EJ81" s="2" t="s">
        <v>342</v>
      </c>
      <c r="EK81" s="2" t="s">
        <v>772</v>
      </c>
      <c r="EL81" s="2" t="s">
        <v>164</v>
      </c>
      <c r="EM81" s="2" t="s">
        <v>164</v>
      </c>
      <c r="EN81" s="2" t="s">
        <v>153</v>
      </c>
      <c r="EO81" s="4"/>
      <c r="EP81" s="8"/>
      <c r="EQ81" s="4"/>
      <c r="ER81" s="8"/>
      <c r="ES81" s="7"/>
      <c r="ET81" s="7"/>
      <c r="EU81" s="2" t="s">
        <v>162</v>
      </c>
      <c r="EV81" s="2" t="s">
        <v>169</v>
      </c>
      <c r="EW81" s="2" t="s">
        <v>649</v>
      </c>
      <c r="EX81" s="2" t="s">
        <v>1053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162</v>
      </c>
      <c r="FI81" s="2" t="s">
        <v>169</v>
      </c>
      <c r="FJ81" s="2" t="s">
        <v>177</v>
      </c>
      <c r="FK81" s="2" t="s">
        <v>707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162</v>
      </c>
      <c r="FV81" s="2" t="s">
        <v>169</v>
      </c>
      <c r="FW81" s="2" t="s">
        <v>231</v>
      </c>
      <c r="FX81" s="2" t="s">
        <v>1054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162</v>
      </c>
      <c r="GI81" s="2" t="s">
        <v>169</v>
      </c>
      <c r="GJ81" s="2" t="s">
        <v>181</v>
      </c>
      <c r="GK81" s="2" t="s">
        <v>794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193</v>
      </c>
      <c r="GV81" s="2" t="s">
        <v>169</v>
      </c>
      <c r="GW81" s="2" t="s">
        <v>275</v>
      </c>
      <c r="GX81" s="2" t="s">
        <v>444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162</v>
      </c>
      <c r="HI81" s="2" t="s">
        <v>169</v>
      </c>
      <c r="HJ81" s="2" t="s">
        <v>713</v>
      </c>
      <c r="HK81" s="2" t="s">
        <v>1055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162</v>
      </c>
      <c r="HV81" s="2" t="s">
        <v>169</v>
      </c>
      <c r="HW81" s="2" t="s">
        <v>186</v>
      </c>
      <c r="HX81" s="2" t="s">
        <v>1056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187</v>
      </c>
      <c r="II81" s="2" t="s">
        <v>169</v>
      </c>
      <c r="IJ81" s="2" t="s">
        <v>153</v>
      </c>
      <c r="IK81" s="2" t="s">
        <v>153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162</v>
      </c>
      <c r="IV81" s="2" t="s">
        <v>169</v>
      </c>
      <c r="IW81" s="2" t="s">
        <v>1057</v>
      </c>
      <c r="IX81" s="2" t="s">
        <v>777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187</v>
      </c>
      <c r="JI81" s="2" t="s">
        <v>169</v>
      </c>
      <c r="JJ81" s="2" t="s">
        <v>656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153</v>
      </c>
      <c r="JV81" s="2" t="s">
        <v>153</v>
      </c>
      <c r="JW81" s="2" t="s">
        <v>153</v>
      </c>
      <c r="JX81" s="2" t="s">
        <v>153</v>
      </c>
      <c r="JY81" s="2" t="s">
        <v>153</v>
      </c>
      <c r="JZ81" s="2" t="s">
        <v>153</v>
      </c>
      <c r="KA81" s="2" t="s">
        <v>153</v>
      </c>
      <c r="KB81" s="4"/>
      <c r="KC81" s="8"/>
      <c r="KD81" s="4"/>
      <c r="KE81" s="8"/>
      <c r="KF81" s="7"/>
      <c r="KG81" s="7"/>
      <c r="KH81" s="2" t="s">
        <v>188</v>
      </c>
      <c r="KI81" s="2" t="s">
        <v>169</v>
      </c>
      <c r="KJ81" s="2" t="s">
        <v>153</v>
      </c>
      <c r="KK81" s="2" t="s">
        <v>153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153</v>
      </c>
      <c r="KV81" s="2" t="s">
        <v>153</v>
      </c>
      <c r="KW81" s="2" t="s">
        <v>153</v>
      </c>
      <c r="KX81" s="2" t="s">
        <v>153</v>
      </c>
      <c r="KY81" s="2" t="s">
        <v>153</v>
      </c>
      <c r="KZ81" s="2" t="s">
        <v>153</v>
      </c>
      <c r="LA81" s="2" t="s">
        <v>153</v>
      </c>
      <c r="LB81" s="4"/>
      <c r="LC81" s="8"/>
      <c r="LD81" s="4"/>
      <c r="LE81" s="8"/>
      <c r="LF81" s="7"/>
      <c r="LG81" s="7"/>
      <c r="LH81" s="2" t="s">
        <v>153</v>
      </c>
      <c r="LI81" s="2" t="s">
        <v>153</v>
      </c>
      <c r="LJ81" s="2" t="s">
        <v>153</v>
      </c>
      <c r="LK81" s="2" t="s">
        <v>153</v>
      </c>
      <c r="LL81" s="2" t="s">
        <v>153</v>
      </c>
      <c r="LM81" s="2" t="s">
        <v>153</v>
      </c>
      <c r="LN81" s="2" t="s">
        <v>153</v>
      </c>
      <c r="LO81" s="4"/>
      <c r="LP81" s="8"/>
      <c r="LQ81" s="4"/>
      <c r="LR81" s="8"/>
      <c r="LS81" s="7"/>
      <c r="LT81" s="7"/>
      <c r="LU81" s="2" t="s">
        <v>162</v>
      </c>
      <c r="LV81" s="2" t="s">
        <v>169</v>
      </c>
      <c r="LW81" s="2" t="s">
        <v>342</v>
      </c>
      <c r="LX81" s="2" t="s">
        <v>1058</v>
      </c>
      <c r="LY81" s="2" t="s">
        <v>164</v>
      </c>
      <c r="LZ81" s="2" t="s">
        <v>164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193</v>
      </c>
      <c r="MV81" s="2" t="s">
        <v>169</v>
      </c>
      <c r="MW81" s="2" t="s">
        <v>281</v>
      </c>
      <c r="MX81" s="2" t="s">
        <v>153</v>
      </c>
      <c r="MY81" s="2" t="s">
        <v>164</v>
      </c>
      <c r="MZ81" s="2" t="s">
        <v>164</v>
      </c>
      <c r="NA81" s="2" t="s">
        <v>153</v>
      </c>
      <c r="NB81" s="4"/>
      <c r="NC81" s="8"/>
      <c r="ND81" s="4"/>
      <c r="NE81" s="8"/>
      <c r="NF81" s="7"/>
      <c r="NG81" s="7"/>
      <c r="NH81" s="2" t="s">
        <v>187</v>
      </c>
      <c r="NI81" s="2" t="s">
        <v>169</v>
      </c>
      <c r="NJ81" s="2" t="s">
        <v>153</v>
      </c>
      <c r="NK81" s="2" t="s">
        <v>153</v>
      </c>
      <c r="NL81" s="2" t="s">
        <v>164</v>
      </c>
      <c r="NM81" s="2" t="s">
        <v>164</v>
      </c>
      <c r="NN81" s="2" t="s">
        <v>153</v>
      </c>
      <c r="NO81" s="4"/>
      <c r="NP81" s="8"/>
      <c r="NQ81" s="4"/>
      <c r="NR81" s="8"/>
      <c r="NS81" s="7"/>
      <c r="NT81" s="7"/>
      <c r="NU81" s="2" t="s">
        <v>195</v>
      </c>
      <c r="NV81" s="2" t="s">
        <v>169</v>
      </c>
      <c r="NW81" s="2" t="s">
        <v>153</v>
      </c>
      <c r="NX81" s="2" t="s">
        <v>153</v>
      </c>
      <c r="NY81" s="2" t="s">
        <v>164</v>
      </c>
      <c r="NZ81" s="2" t="s">
        <v>164</v>
      </c>
      <c r="OA81" s="2" t="s">
        <v>153</v>
      </c>
      <c r="OB81" s="4"/>
      <c r="OC81" s="8"/>
      <c r="OD81" s="4"/>
      <c r="OE81" s="8"/>
      <c r="OF81" s="7"/>
      <c r="OG81" s="7"/>
      <c r="OH81" s="2" t="s">
        <v>153</v>
      </c>
      <c r="OI81" s="2" t="s">
        <v>153</v>
      </c>
      <c r="OJ81" s="2" t="s">
        <v>153</v>
      </c>
      <c r="OK81" s="2" t="s">
        <v>153</v>
      </c>
      <c r="OL81" s="2" t="s">
        <v>153</v>
      </c>
      <c r="OM81" s="2" t="s">
        <v>153</v>
      </c>
      <c r="ON81" s="2" t="s">
        <v>153</v>
      </c>
      <c r="OO81" s="4"/>
      <c r="OP81" s="8"/>
      <c r="OQ81" s="4"/>
      <c r="OR81" s="8"/>
      <c r="OS81" s="7"/>
      <c r="OT81" s="7"/>
      <c r="OU81" s="2" t="s">
        <v>188</v>
      </c>
      <c r="OV81" s="2" t="s">
        <v>169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8"/>
      <c r="PD81" s="4"/>
      <c r="PE81" s="8"/>
      <c r="PF81" s="7"/>
      <c r="PG81" s="7"/>
      <c r="PH81" s="2" t="s">
        <v>187</v>
      </c>
      <c r="PI81" s="2" t="s">
        <v>169</v>
      </c>
      <c r="PJ81" s="2" t="s">
        <v>153</v>
      </c>
      <c r="PK81" s="2" t="s">
        <v>153</v>
      </c>
      <c r="PL81" s="2" t="s">
        <v>164</v>
      </c>
      <c r="PM81" s="2" t="s">
        <v>164</v>
      </c>
      <c r="PN81" s="2" t="s">
        <v>153</v>
      </c>
      <c r="PO81" s="4"/>
      <c r="PP81" s="8"/>
      <c r="PQ81" s="4"/>
      <c r="PR81" s="8"/>
      <c r="PS81" s="7"/>
      <c r="PT81" s="7"/>
      <c r="PU81" s="2" t="s">
        <v>188</v>
      </c>
      <c r="PV81" s="2" t="s">
        <v>169</v>
      </c>
      <c r="PW81" s="2" t="s">
        <v>153</v>
      </c>
      <c r="PX81" s="2" t="s">
        <v>153</v>
      </c>
      <c r="PY81" s="2" t="s">
        <v>164</v>
      </c>
      <c r="PZ81" s="2" t="s">
        <v>164</v>
      </c>
      <c r="QA81" s="2" t="s">
        <v>153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</row>
    <row r="82">
      <c r="A82" s="2" t="s">
        <v>1059</v>
      </c>
      <c r="B82" s="2" t="s">
        <v>142</v>
      </c>
      <c r="C82" s="2" t="s">
        <v>143</v>
      </c>
      <c r="D82" s="2" t="s">
        <v>560</v>
      </c>
      <c r="E82" s="2" t="s">
        <v>561</v>
      </c>
      <c r="F82" s="2" t="s">
        <v>1049</v>
      </c>
      <c r="G82" s="2" t="s">
        <v>1049</v>
      </c>
      <c r="H82" s="2" t="s">
        <v>1049</v>
      </c>
      <c r="I82" s="2" t="s">
        <v>959</v>
      </c>
      <c r="J82" s="2" t="s">
        <v>312</v>
      </c>
      <c r="K82" s="2" t="s">
        <v>459</v>
      </c>
      <c r="L82" s="3">
        <v>54.99</v>
      </c>
      <c r="M82" s="3">
        <v>57.74</v>
      </c>
      <c r="N82" s="3">
        <v>109.99</v>
      </c>
      <c r="O82" s="2" t="s">
        <v>450</v>
      </c>
      <c r="P82" s="2" t="s">
        <v>961</v>
      </c>
      <c r="Q82" s="2" t="s">
        <v>152</v>
      </c>
      <c r="R82" s="2" t="s">
        <v>153</v>
      </c>
      <c r="S82" s="2" t="s">
        <v>639</v>
      </c>
      <c r="T82" s="2" t="s">
        <v>153</v>
      </c>
      <c r="U82" s="2" t="s">
        <v>153</v>
      </c>
      <c r="V82" s="2" t="s">
        <v>1050</v>
      </c>
      <c r="W82" s="2" t="s">
        <v>963</v>
      </c>
      <c r="X82" s="2" t="s">
        <v>336</v>
      </c>
      <c r="Y82" s="2" t="s">
        <v>337</v>
      </c>
      <c r="Z82" s="4"/>
      <c r="AA82" s="4">
        <f>=ROUNDDOWN({0},0)</f>
      </c>
      <c r="AB82" s="5">
        <v>5</v>
      </c>
      <c r="AC82" s="2" t="s">
        <v>153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4</v>
      </c>
      <c r="AS82" s="8">
        <v>234.1</v>
      </c>
      <c r="AT82" s="7">
        <v>-1</v>
      </c>
      <c r="AU82" s="7">
        <v>-1</v>
      </c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/>
      <c r="BJ82" s="4"/>
      <c r="BK82" s="8"/>
      <c r="BL82" s="2" t="s">
        <v>1060</v>
      </c>
      <c r="BM82" s="7"/>
      <c r="BN82" s="7"/>
      <c r="BO82" s="4"/>
      <c r="BP82" s="8"/>
      <c r="BQ82" s="4"/>
      <c r="BR82" s="8"/>
      <c r="BS82" s="7"/>
      <c r="BT82" s="7"/>
      <c r="BU82" s="2" t="s">
        <v>162</v>
      </c>
      <c r="BV82" s="2" t="s">
        <v>169</v>
      </c>
      <c r="BW82" s="2" t="s">
        <v>153</v>
      </c>
      <c r="BX82" s="2" t="s">
        <v>642</v>
      </c>
      <c r="BY82" s="2" t="s">
        <v>269</v>
      </c>
      <c r="BZ82" s="2" t="s">
        <v>164</v>
      </c>
      <c r="CA82" s="2" t="s">
        <v>153</v>
      </c>
      <c r="CB82" s="4"/>
      <c r="CC82" s="8"/>
      <c r="CD82" s="4"/>
      <c r="CE82" s="8"/>
      <c r="CF82" s="7"/>
      <c r="CG82" s="7"/>
      <c r="CH82" s="2" t="s">
        <v>162</v>
      </c>
      <c r="CI82" s="2" t="s">
        <v>169</v>
      </c>
      <c r="CJ82" s="2" t="s">
        <v>341</v>
      </c>
      <c r="CK82" s="2" t="s">
        <v>1061</v>
      </c>
      <c r="CL82" s="2" t="s">
        <v>164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162</v>
      </c>
      <c r="CV82" s="2" t="s">
        <v>169</v>
      </c>
      <c r="CW82" s="2" t="s">
        <v>644</v>
      </c>
      <c r="CX82" s="2" t="s">
        <v>663</v>
      </c>
      <c r="CY82" s="2" t="s">
        <v>164</v>
      </c>
      <c r="CZ82" s="2" t="s">
        <v>164</v>
      </c>
      <c r="DA82" s="2" t="s">
        <v>153</v>
      </c>
      <c r="DB82" s="4"/>
      <c r="DC82" s="8"/>
      <c r="DD82" s="4">
        <v>1</v>
      </c>
      <c r="DE82" s="8">
        <v>57.19</v>
      </c>
      <c r="DF82" s="7">
        <v>-1</v>
      </c>
      <c r="DG82" s="7">
        <v>-1</v>
      </c>
      <c r="DH82" s="2" t="s">
        <v>162</v>
      </c>
      <c r="DI82" s="2" t="s">
        <v>169</v>
      </c>
      <c r="DJ82" s="2" t="s">
        <v>166</v>
      </c>
      <c r="DK82" s="2" t="s">
        <v>1062</v>
      </c>
      <c r="DL82" s="2" t="s">
        <v>164</v>
      </c>
      <c r="DM82" s="2" t="s">
        <v>164</v>
      </c>
      <c r="DN82" s="2" t="s">
        <v>153</v>
      </c>
      <c r="DO82" s="4"/>
      <c r="DP82" s="8"/>
      <c r="DQ82" s="4">
        <v>1</v>
      </c>
      <c r="DR82" s="8">
        <v>60.37</v>
      </c>
      <c r="DS82" s="7">
        <v>-1</v>
      </c>
      <c r="DT82" s="7">
        <v>-1</v>
      </c>
      <c r="DU82" s="2" t="s">
        <v>162</v>
      </c>
      <c r="DV82" s="2" t="s">
        <v>169</v>
      </c>
      <c r="DW82" s="2" t="s">
        <v>646</v>
      </c>
      <c r="DX82" s="2" t="s">
        <v>781</v>
      </c>
      <c r="DY82" s="2" t="s">
        <v>164</v>
      </c>
      <c r="DZ82" s="2" t="s">
        <v>164</v>
      </c>
      <c r="EA82" s="2" t="s">
        <v>153</v>
      </c>
      <c r="EB82" s="4"/>
      <c r="EC82" s="8"/>
      <c r="ED82" s="4">
        <v>1</v>
      </c>
      <c r="EE82" s="8">
        <v>60.63</v>
      </c>
      <c r="EF82" s="7">
        <v>-1</v>
      </c>
      <c r="EG82" s="7">
        <v>-1</v>
      </c>
      <c r="EH82" s="2" t="s">
        <v>162</v>
      </c>
      <c r="EI82" s="2" t="s">
        <v>169</v>
      </c>
      <c r="EJ82" s="2" t="s">
        <v>342</v>
      </c>
      <c r="EK82" s="2" t="s">
        <v>772</v>
      </c>
      <c r="EL82" s="2" t="s">
        <v>164</v>
      </c>
      <c r="EM82" s="2" t="s">
        <v>164</v>
      </c>
      <c r="EN82" s="2" t="s">
        <v>153</v>
      </c>
      <c r="EO82" s="4"/>
      <c r="EP82" s="8"/>
      <c r="EQ82" s="4">
        <v>1</v>
      </c>
      <c r="ER82" s="8">
        <v>55.91</v>
      </c>
      <c r="ES82" s="7">
        <v>-1</v>
      </c>
      <c r="ET82" s="7">
        <v>-1</v>
      </c>
      <c r="EU82" s="2" t="s">
        <v>162</v>
      </c>
      <c r="EV82" s="2" t="s">
        <v>169</v>
      </c>
      <c r="EW82" s="2" t="s">
        <v>649</v>
      </c>
      <c r="EX82" s="2" t="s">
        <v>1063</v>
      </c>
      <c r="EY82" s="2" t="s">
        <v>164</v>
      </c>
      <c r="EZ82" s="2" t="s">
        <v>164</v>
      </c>
      <c r="FA82" s="2" t="s">
        <v>153</v>
      </c>
      <c r="FB82" s="4"/>
      <c r="FC82" s="8"/>
      <c r="FD82" s="4"/>
      <c r="FE82" s="8"/>
      <c r="FF82" s="7"/>
      <c r="FG82" s="7"/>
      <c r="FH82" s="2" t="s">
        <v>162</v>
      </c>
      <c r="FI82" s="2" t="s">
        <v>169</v>
      </c>
      <c r="FJ82" s="2" t="s">
        <v>177</v>
      </c>
      <c r="FK82" s="2" t="s">
        <v>348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162</v>
      </c>
      <c r="FV82" s="2" t="s">
        <v>169</v>
      </c>
      <c r="FW82" s="2" t="s">
        <v>231</v>
      </c>
      <c r="FX82" s="2" t="s">
        <v>1054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162</v>
      </c>
      <c r="GI82" s="2" t="s">
        <v>169</v>
      </c>
      <c r="GJ82" s="2" t="s">
        <v>181</v>
      </c>
      <c r="GK82" s="2" t="s">
        <v>652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193</v>
      </c>
      <c r="GV82" s="2" t="s">
        <v>169</v>
      </c>
      <c r="GW82" s="2" t="s">
        <v>275</v>
      </c>
      <c r="GX82" s="2" t="s">
        <v>1064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162</v>
      </c>
      <c r="HI82" s="2" t="s">
        <v>169</v>
      </c>
      <c r="HJ82" s="2" t="s">
        <v>713</v>
      </c>
      <c r="HK82" s="2" t="s">
        <v>1065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162</v>
      </c>
      <c r="HV82" s="2" t="s">
        <v>169</v>
      </c>
      <c r="HW82" s="2" t="s">
        <v>186</v>
      </c>
      <c r="HX82" s="2" t="s">
        <v>480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187</v>
      </c>
      <c r="II82" s="2" t="s">
        <v>169</v>
      </c>
      <c r="IJ82" s="2" t="s">
        <v>153</v>
      </c>
      <c r="IK82" s="2" t="s">
        <v>153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162</v>
      </c>
      <c r="IV82" s="2" t="s">
        <v>169</v>
      </c>
      <c r="IW82" s="2" t="s">
        <v>1057</v>
      </c>
      <c r="IX82" s="2" t="s">
        <v>1066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187</v>
      </c>
      <c r="JI82" s="2" t="s">
        <v>169</v>
      </c>
      <c r="JJ82" s="2" t="s">
        <v>656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153</v>
      </c>
      <c r="JV82" s="2" t="s">
        <v>153</v>
      </c>
      <c r="JW82" s="2" t="s">
        <v>153</v>
      </c>
      <c r="JX82" s="2" t="s">
        <v>153</v>
      </c>
      <c r="JY82" s="2" t="s">
        <v>153</v>
      </c>
      <c r="JZ82" s="2" t="s">
        <v>153</v>
      </c>
      <c r="KA82" s="2" t="s">
        <v>153</v>
      </c>
      <c r="KB82" s="4"/>
      <c r="KC82" s="8"/>
      <c r="KD82" s="4"/>
      <c r="KE82" s="8"/>
      <c r="KF82" s="7"/>
      <c r="KG82" s="7"/>
      <c r="KH82" s="2" t="s">
        <v>188</v>
      </c>
      <c r="KI82" s="2" t="s">
        <v>169</v>
      </c>
      <c r="KJ82" s="2" t="s">
        <v>153</v>
      </c>
      <c r="KK82" s="2" t="s">
        <v>153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153</v>
      </c>
      <c r="KV82" s="2" t="s">
        <v>153</v>
      </c>
      <c r="KW82" s="2" t="s">
        <v>153</v>
      </c>
      <c r="KX82" s="2" t="s">
        <v>153</v>
      </c>
      <c r="KY82" s="2" t="s">
        <v>153</v>
      </c>
      <c r="KZ82" s="2" t="s">
        <v>153</v>
      </c>
      <c r="LA82" s="2" t="s">
        <v>153</v>
      </c>
      <c r="LB82" s="4"/>
      <c r="LC82" s="8"/>
      <c r="LD82" s="4"/>
      <c r="LE82" s="8"/>
      <c r="LF82" s="7"/>
      <c r="LG82" s="7"/>
      <c r="LH82" s="2" t="s">
        <v>153</v>
      </c>
      <c r="LI82" s="2" t="s">
        <v>153</v>
      </c>
      <c r="LJ82" s="2" t="s">
        <v>153</v>
      </c>
      <c r="LK82" s="2" t="s">
        <v>153</v>
      </c>
      <c r="LL82" s="2" t="s">
        <v>153</v>
      </c>
      <c r="LM82" s="2" t="s">
        <v>153</v>
      </c>
      <c r="LN82" s="2" t="s">
        <v>153</v>
      </c>
      <c r="LO82" s="4"/>
      <c r="LP82" s="8"/>
      <c r="LQ82" s="4"/>
      <c r="LR82" s="8"/>
      <c r="LS82" s="7"/>
      <c r="LT82" s="7"/>
      <c r="LU82" s="2" t="s">
        <v>162</v>
      </c>
      <c r="LV82" s="2" t="s">
        <v>169</v>
      </c>
      <c r="LW82" s="2" t="s">
        <v>342</v>
      </c>
      <c r="LX82" s="2" t="s">
        <v>1067</v>
      </c>
      <c r="LY82" s="2" t="s">
        <v>164</v>
      </c>
      <c r="LZ82" s="2" t="s">
        <v>164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193</v>
      </c>
      <c r="MV82" s="2" t="s">
        <v>169</v>
      </c>
      <c r="MW82" s="2" t="s">
        <v>281</v>
      </c>
      <c r="MX82" s="2" t="s">
        <v>153</v>
      </c>
      <c r="MY82" s="2" t="s">
        <v>164</v>
      </c>
      <c r="MZ82" s="2" t="s">
        <v>164</v>
      </c>
      <c r="NA82" s="2" t="s">
        <v>153</v>
      </c>
      <c r="NB82" s="4"/>
      <c r="NC82" s="8"/>
      <c r="ND82" s="4"/>
      <c r="NE82" s="8"/>
      <c r="NF82" s="7"/>
      <c r="NG82" s="7"/>
      <c r="NH82" s="2" t="s">
        <v>187</v>
      </c>
      <c r="NI82" s="2" t="s">
        <v>169</v>
      </c>
      <c r="NJ82" s="2" t="s">
        <v>153</v>
      </c>
      <c r="NK82" s="2" t="s">
        <v>153</v>
      </c>
      <c r="NL82" s="2" t="s">
        <v>164</v>
      </c>
      <c r="NM82" s="2" t="s">
        <v>164</v>
      </c>
      <c r="NN82" s="2" t="s">
        <v>153</v>
      </c>
      <c r="NO82" s="4"/>
      <c r="NP82" s="8"/>
      <c r="NQ82" s="4"/>
      <c r="NR82" s="8"/>
      <c r="NS82" s="7"/>
      <c r="NT82" s="7"/>
      <c r="NU82" s="2" t="s">
        <v>195</v>
      </c>
      <c r="NV82" s="2" t="s">
        <v>169</v>
      </c>
      <c r="NW82" s="2" t="s">
        <v>153</v>
      </c>
      <c r="NX82" s="2" t="s">
        <v>153</v>
      </c>
      <c r="NY82" s="2" t="s">
        <v>164</v>
      </c>
      <c r="NZ82" s="2" t="s">
        <v>164</v>
      </c>
      <c r="OA82" s="2" t="s">
        <v>153</v>
      </c>
      <c r="OB82" s="4"/>
      <c r="OC82" s="8"/>
      <c r="OD82" s="4"/>
      <c r="OE82" s="8"/>
      <c r="OF82" s="7"/>
      <c r="OG82" s="7"/>
      <c r="OH82" s="2" t="s">
        <v>153</v>
      </c>
      <c r="OI82" s="2" t="s">
        <v>153</v>
      </c>
      <c r="OJ82" s="2" t="s">
        <v>153</v>
      </c>
      <c r="OK82" s="2" t="s">
        <v>153</v>
      </c>
      <c r="OL82" s="2" t="s">
        <v>153</v>
      </c>
      <c r="OM82" s="2" t="s">
        <v>153</v>
      </c>
      <c r="ON82" s="2" t="s">
        <v>153</v>
      </c>
      <c r="OO82" s="4"/>
      <c r="OP82" s="8"/>
      <c r="OQ82" s="4"/>
      <c r="OR82" s="8"/>
      <c r="OS82" s="7"/>
      <c r="OT82" s="7"/>
      <c r="OU82" s="2" t="s">
        <v>188</v>
      </c>
      <c r="OV82" s="2" t="s">
        <v>169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8"/>
      <c r="PD82" s="4"/>
      <c r="PE82" s="8"/>
      <c r="PF82" s="7"/>
      <c r="PG82" s="7"/>
      <c r="PH82" s="2" t="s">
        <v>187</v>
      </c>
      <c r="PI82" s="2" t="s">
        <v>169</v>
      </c>
      <c r="PJ82" s="2" t="s">
        <v>153</v>
      </c>
      <c r="PK82" s="2" t="s">
        <v>153</v>
      </c>
      <c r="PL82" s="2" t="s">
        <v>164</v>
      </c>
      <c r="PM82" s="2" t="s">
        <v>164</v>
      </c>
      <c r="PN82" s="2" t="s">
        <v>153</v>
      </c>
      <c r="PO82" s="4"/>
      <c r="PP82" s="8"/>
      <c r="PQ82" s="4"/>
      <c r="PR82" s="8"/>
      <c r="PS82" s="7"/>
      <c r="PT82" s="7"/>
      <c r="PU82" s="2" t="s">
        <v>188</v>
      </c>
      <c r="PV82" s="2" t="s">
        <v>169</v>
      </c>
      <c r="PW82" s="2" t="s">
        <v>153</v>
      </c>
      <c r="PX82" s="2" t="s">
        <v>153</v>
      </c>
      <c r="PY82" s="2" t="s">
        <v>164</v>
      </c>
      <c r="PZ82" s="2" t="s">
        <v>164</v>
      </c>
      <c r="QA82" s="2" t="s">
        <v>153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</row>
    <row r="83">
      <c r="A83" s="2" t="s">
        <v>1068</v>
      </c>
      <c r="B83" s="2" t="s">
        <v>142</v>
      </c>
      <c r="C83" s="2" t="s">
        <v>143</v>
      </c>
      <c r="D83" s="2" t="s">
        <v>560</v>
      </c>
      <c r="E83" s="2" t="s">
        <v>1069</v>
      </c>
      <c r="F83" s="2" t="s">
        <v>1070</v>
      </c>
      <c r="G83" s="2" t="s">
        <v>1070</v>
      </c>
      <c r="H83" s="2" t="s">
        <v>1070</v>
      </c>
      <c r="I83" s="2" t="s">
        <v>1071</v>
      </c>
      <c r="J83" s="2" t="s">
        <v>388</v>
      </c>
      <c r="K83" s="2" t="s">
        <v>261</v>
      </c>
      <c r="L83" s="3">
        <v>42.53</v>
      </c>
      <c r="M83" s="3">
        <v>44.66</v>
      </c>
      <c r="N83" s="3">
        <v>89.99</v>
      </c>
      <c r="O83" s="2" t="s">
        <v>150</v>
      </c>
      <c r="P83" s="2" t="s">
        <v>390</v>
      </c>
      <c r="Q83" s="2" t="s">
        <v>152</v>
      </c>
      <c r="R83" s="2" t="s">
        <v>153</v>
      </c>
      <c r="S83" s="2" t="s">
        <v>153</v>
      </c>
      <c r="T83" s="2" t="s">
        <v>433</v>
      </c>
      <c r="U83" s="2" t="s">
        <v>392</v>
      </c>
      <c r="V83" s="2" t="s">
        <v>1072</v>
      </c>
      <c r="W83" s="2" t="s">
        <v>157</v>
      </c>
      <c r="X83" s="2" t="s">
        <v>153</v>
      </c>
      <c r="Y83" s="2" t="s">
        <v>416</v>
      </c>
      <c r="Z83" s="4">
        <v>461</v>
      </c>
      <c r="AA83" s="4">
        <f>=ROUNDDOWN(30.7333333333333,0)</f>
      </c>
      <c r="AB83" s="5">
        <v>15</v>
      </c>
      <c r="AC83" s="2" t="s">
        <v>153</v>
      </c>
      <c r="AD83" s="4"/>
      <c r="AE83" s="4"/>
      <c r="AF83" s="6">
        <v>68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3</v>
      </c>
      <c r="AQ83" s="8">
        <v>146.73</v>
      </c>
      <c r="AR83" s="4"/>
      <c r="AS83" s="8"/>
      <c r="AT83" s="7"/>
      <c r="AU83" s="7"/>
      <c r="AV83" s="4">
        <v>20</v>
      </c>
      <c r="AW83" s="8">
        <v>1080.88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0.1358</v>
      </c>
      <c r="BC83" s="4">
        <v>31</v>
      </c>
      <c r="BD83" s="8">
        <v>1678.52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>
        <v>0.6439</v>
      </c>
      <c r="BJ83" s="4">
        <v>3</v>
      </c>
      <c r="BK83" s="8">
        <v>146.73</v>
      </c>
      <c r="BL83" s="2" t="s">
        <v>16</v>
      </c>
      <c r="BM83" s="7">
        <v>1</v>
      </c>
      <c r="BN83" s="7">
        <v>1</v>
      </c>
      <c r="BO83" s="4">
        <v>3</v>
      </c>
      <c r="BP83" s="8">
        <v>146.73</v>
      </c>
      <c r="BQ83" s="4"/>
      <c r="BR83" s="8"/>
      <c r="BS83" s="7"/>
      <c r="BT83" s="7"/>
      <c r="BU83" s="2" t="s">
        <v>162</v>
      </c>
      <c r="BV83" s="2" t="s">
        <v>150</v>
      </c>
      <c r="BW83" s="2" t="s">
        <v>153</v>
      </c>
      <c r="BX83" s="2" t="s">
        <v>417</v>
      </c>
      <c r="BY83" s="2" t="s">
        <v>164</v>
      </c>
      <c r="BZ83" s="2" t="s">
        <v>164</v>
      </c>
      <c r="CA83" s="2" t="s">
        <v>153</v>
      </c>
      <c r="CB83" s="4"/>
      <c r="CC83" s="8"/>
      <c r="CD83" s="4"/>
      <c r="CE83" s="8"/>
      <c r="CF83" s="7"/>
      <c r="CG83" s="7"/>
      <c r="CH83" s="2" t="s">
        <v>162</v>
      </c>
      <c r="CI83" s="2" t="s">
        <v>150</v>
      </c>
      <c r="CJ83" s="2" t="s">
        <v>153</v>
      </c>
      <c r="CK83" s="2" t="s">
        <v>153</v>
      </c>
      <c r="CL83" s="2" t="s">
        <v>164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153</v>
      </c>
      <c r="CX83" s="2" t="s">
        <v>153</v>
      </c>
      <c r="CY83" s="2" t="s">
        <v>164</v>
      </c>
      <c r="CZ83" s="2" t="s">
        <v>164</v>
      </c>
      <c r="DA83" s="2" t="s">
        <v>153</v>
      </c>
      <c r="DB83" s="4"/>
      <c r="DC83" s="8"/>
      <c r="DD83" s="4"/>
      <c r="DE83" s="8"/>
      <c r="DF83" s="7"/>
      <c r="DG83" s="7"/>
      <c r="DH83" s="2" t="s">
        <v>162</v>
      </c>
      <c r="DI83" s="2" t="s">
        <v>150</v>
      </c>
      <c r="DJ83" s="2" t="s">
        <v>153</v>
      </c>
      <c r="DK83" s="2" t="s">
        <v>153</v>
      </c>
      <c r="DL83" s="2" t="s">
        <v>164</v>
      </c>
      <c r="DM83" s="2" t="s">
        <v>164</v>
      </c>
      <c r="DN83" s="2" t="s">
        <v>153</v>
      </c>
      <c r="DO83" s="4"/>
      <c r="DP83" s="8"/>
      <c r="DQ83" s="4"/>
      <c r="DR83" s="8"/>
      <c r="DS83" s="7"/>
      <c r="DT83" s="7"/>
      <c r="DU83" s="2" t="s">
        <v>162</v>
      </c>
      <c r="DV83" s="2" t="s">
        <v>150</v>
      </c>
      <c r="DW83" s="2" t="s">
        <v>153</v>
      </c>
      <c r="DX83" s="2" t="s">
        <v>153</v>
      </c>
      <c r="DY83" s="2" t="s">
        <v>164</v>
      </c>
      <c r="DZ83" s="2" t="s">
        <v>164</v>
      </c>
      <c r="EA83" s="2" t="s">
        <v>153</v>
      </c>
      <c r="EB83" s="4"/>
      <c r="EC83" s="8"/>
      <c r="ED83" s="4"/>
      <c r="EE83" s="8"/>
      <c r="EF83" s="7"/>
      <c r="EG83" s="7"/>
      <c r="EH83" s="2" t="s">
        <v>162</v>
      </c>
      <c r="EI83" s="2" t="s">
        <v>150</v>
      </c>
      <c r="EJ83" s="2" t="s">
        <v>153</v>
      </c>
      <c r="EK83" s="2" t="s">
        <v>153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162</v>
      </c>
      <c r="EV83" s="2" t="s">
        <v>150</v>
      </c>
      <c r="EW83" s="2" t="s">
        <v>153</v>
      </c>
      <c r="EX83" s="2" t="s">
        <v>153</v>
      </c>
      <c r="EY83" s="2" t="s">
        <v>164</v>
      </c>
      <c r="EZ83" s="2" t="s">
        <v>164</v>
      </c>
      <c r="FA83" s="2" t="s">
        <v>153</v>
      </c>
      <c r="FB83" s="4"/>
      <c r="FC83" s="8"/>
      <c r="FD83" s="4"/>
      <c r="FE83" s="8"/>
      <c r="FF83" s="7"/>
      <c r="FG83" s="7"/>
      <c r="FH83" s="2" t="s">
        <v>187</v>
      </c>
      <c r="FI83" s="2" t="s">
        <v>150</v>
      </c>
      <c r="FJ83" s="2" t="s">
        <v>153</v>
      </c>
      <c r="FK83" s="2" t="s">
        <v>153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162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187</v>
      </c>
      <c r="GI83" s="2" t="s">
        <v>150</v>
      </c>
      <c r="GJ83" s="2" t="s">
        <v>153</v>
      </c>
      <c r="GK83" s="2" t="s">
        <v>153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188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/>
      <c r="HE83" s="8"/>
      <c r="HF83" s="7"/>
      <c r="HG83" s="7"/>
      <c r="HH83" s="2" t="s">
        <v>187</v>
      </c>
      <c r="HI83" s="2" t="s">
        <v>150</v>
      </c>
      <c r="HJ83" s="2" t="s">
        <v>153</v>
      </c>
      <c r="HK83" s="2" t="s">
        <v>153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187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/>
      <c r="IE83" s="8"/>
      <c r="IF83" s="7"/>
      <c r="IG83" s="7"/>
      <c r="IH83" s="2" t="s">
        <v>162</v>
      </c>
      <c r="II83" s="2" t="s">
        <v>150</v>
      </c>
      <c r="IJ83" s="2" t="s">
        <v>153</v>
      </c>
      <c r="IK83" s="2" t="s">
        <v>153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188</v>
      </c>
      <c r="IV83" s="2" t="s">
        <v>150</v>
      </c>
      <c r="IW83" s="2" t="s">
        <v>153</v>
      </c>
      <c r="IX83" s="2" t="s">
        <v>153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187</v>
      </c>
      <c r="JI83" s="2" t="s">
        <v>150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187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188</v>
      </c>
      <c r="KI83" s="2" t="s">
        <v>150</v>
      </c>
      <c r="KJ83" s="2" t="s">
        <v>153</v>
      </c>
      <c r="KK83" s="2" t="s">
        <v>153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195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195</v>
      </c>
      <c r="LI83" s="2" t="s">
        <v>150</v>
      </c>
      <c r="LJ83" s="2" t="s">
        <v>153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162</v>
      </c>
      <c r="LV83" s="2" t="s">
        <v>150</v>
      </c>
      <c r="LW83" s="2" t="s">
        <v>153</v>
      </c>
      <c r="LX83" s="2" t="s">
        <v>153</v>
      </c>
      <c r="LY83" s="2" t="s">
        <v>164</v>
      </c>
      <c r="LZ83" s="2" t="s">
        <v>164</v>
      </c>
      <c r="MA83" s="2" t="s">
        <v>153</v>
      </c>
      <c r="MB83" s="4"/>
      <c r="MC83" s="8"/>
      <c r="MD83" s="4"/>
      <c r="ME83" s="8"/>
      <c r="MF83" s="7"/>
      <c r="MG83" s="7"/>
      <c r="MH83" s="2" t="s">
        <v>162</v>
      </c>
      <c r="MI83" s="2" t="s">
        <v>150</v>
      </c>
      <c r="MJ83" s="2" t="s">
        <v>153</v>
      </c>
      <c r="MK83" s="2" t="s">
        <v>153</v>
      </c>
      <c r="ML83" s="2" t="s">
        <v>164</v>
      </c>
      <c r="MM83" s="2" t="s">
        <v>164</v>
      </c>
      <c r="MN83" s="2" t="s">
        <v>153</v>
      </c>
      <c r="MO83" s="4"/>
      <c r="MP83" s="8"/>
      <c r="MQ83" s="4"/>
      <c r="MR83" s="8"/>
      <c r="MS83" s="7"/>
      <c r="MT83" s="7"/>
      <c r="MU83" s="2" t="s">
        <v>354</v>
      </c>
      <c r="MV83" s="2" t="s">
        <v>150</v>
      </c>
      <c r="MW83" s="2" t="s">
        <v>153</v>
      </c>
      <c r="MX83" s="2" t="s">
        <v>153</v>
      </c>
      <c r="MY83" s="2" t="s">
        <v>164</v>
      </c>
      <c r="MZ83" s="2" t="s">
        <v>164</v>
      </c>
      <c r="NA83" s="2" t="s">
        <v>153</v>
      </c>
      <c r="NB83" s="4"/>
      <c r="NC83" s="8"/>
      <c r="ND83" s="4"/>
      <c r="NE83" s="8"/>
      <c r="NF83" s="7"/>
      <c r="NG83" s="7"/>
      <c r="NH83" s="2" t="s">
        <v>187</v>
      </c>
      <c r="NI83" s="2" t="s">
        <v>150</v>
      </c>
      <c r="NJ83" s="2" t="s">
        <v>153</v>
      </c>
      <c r="NK83" s="2" t="s">
        <v>153</v>
      </c>
      <c r="NL83" s="2" t="s">
        <v>164</v>
      </c>
      <c r="NM83" s="2" t="s">
        <v>164</v>
      </c>
      <c r="NN83" s="2" t="s">
        <v>153</v>
      </c>
      <c r="NO83" s="4"/>
      <c r="NP83" s="8"/>
      <c r="NQ83" s="4"/>
      <c r="NR83" s="8"/>
      <c r="NS83" s="7"/>
      <c r="NT83" s="7"/>
      <c r="NU83" s="2" t="s">
        <v>195</v>
      </c>
      <c r="NV83" s="2" t="s">
        <v>150</v>
      </c>
      <c r="NW83" s="2" t="s">
        <v>153</v>
      </c>
      <c r="NX83" s="2" t="s">
        <v>153</v>
      </c>
      <c r="NY83" s="2" t="s">
        <v>164</v>
      </c>
      <c r="NZ83" s="2" t="s">
        <v>164</v>
      </c>
      <c r="OA83" s="2" t="s">
        <v>153</v>
      </c>
      <c r="OB83" s="4"/>
      <c r="OC83" s="8"/>
      <c r="OD83" s="4"/>
      <c r="OE83" s="8"/>
      <c r="OF83" s="7"/>
      <c r="OG83" s="7"/>
      <c r="OH83" s="2" t="s">
        <v>187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404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8"/>
      <c r="PD83" s="4"/>
      <c r="PE83" s="8"/>
      <c r="PF83" s="7"/>
      <c r="PG83" s="7"/>
      <c r="PH83" s="2" t="s">
        <v>187</v>
      </c>
      <c r="PI83" s="2" t="s">
        <v>169</v>
      </c>
      <c r="PJ83" s="2" t="s">
        <v>153</v>
      </c>
      <c r="PK83" s="2" t="s">
        <v>153</v>
      </c>
      <c r="PL83" s="2" t="s">
        <v>164</v>
      </c>
      <c r="PM83" s="2" t="s">
        <v>164</v>
      </c>
      <c r="PN83" s="2" t="s">
        <v>153</v>
      </c>
      <c r="PO83" s="4"/>
      <c r="PP83" s="8"/>
      <c r="PQ83" s="4"/>
      <c r="PR83" s="8"/>
      <c r="PS83" s="7"/>
      <c r="PT83" s="7"/>
      <c r="PU83" s="2" t="s">
        <v>188</v>
      </c>
      <c r="PV83" s="2" t="s">
        <v>150</v>
      </c>
      <c r="PW83" s="2" t="s">
        <v>153</v>
      </c>
      <c r="PX83" s="2" t="s">
        <v>153</v>
      </c>
      <c r="PY83" s="2" t="s">
        <v>164</v>
      </c>
      <c r="PZ83" s="2" t="s">
        <v>164</v>
      </c>
      <c r="QA83" s="2" t="s">
        <v>153</v>
      </c>
      <c r="QB83" s="4">
        <v>461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1073</v>
      </c>
      <c r="B84" s="2" t="s">
        <v>142</v>
      </c>
      <c r="C84" s="2" t="s">
        <v>143</v>
      </c>
      <c r="D84" s="2" t="s">
        <v>560</v>
      </c>
      <c r="E84" s="2" t="s">
        <v>1069</v>
      </c>
      <c r="F84" s="2" t="s">
        <v>1070</v>
      </c>
      <c r="G84" s="2" t="s">
        <v>1070</v>
      </c>
      <c r="H84" s="2" t="s">
        <v>1070</v>
      </c>
      <c r="I84" s="2" t="s">
        <v>1071</v>
      </c>
      <c r="J84" s="2" t="s">
        <v>312</v>
      </c>
      <c r="K84" s="2" t="s">
        <v>261</v>
      </c>
      <c r="L84" s="3">
        <v>47.78</v>
      </c>
      <c r="M84" s="3">
        <v>50.17</v>
      </c>
      <c r="N84" s="3">
        <v>99.99</v>
      </c>
      <c r="O84" s="2" t="s">
        <v>150</v>
      </c>
      <c r="P84" s="2" t="s">
        <v>390</v>
      </c>
      <c r="Q84" s="2" t="s">
        <v>152</v>
      </c>
      <c r="R84" s="2" t="s">
        <v>153</v>
      </c>
      <c r="S84" s="2" t="s">
        <v>153</v>
      </c>
      <c r="T84" s="2" t="s">
        <v>433</v>
      </c>
      <c r="U84" s="2" t="s">
        <v>392</v>
      </c>
      <c r="V84" s="2" t="s">
        <v>1072</v>
      </c>
      <c r="W84" s="2" t="s">
        <v>157</v>
      </c>
      <c r="X84" s="2" t="s">
        <v>153</v>
      </c>
      <c r="Y84" s="2" t="s">
        <v>416</v>
      </c>
      <c r="Z84" s="4">
        <v>451</v>
      </c>
      <c r="AA84" s="4">
        <f>=ROUNDDOWN(30.0666666666667,0)</f>
      </c>
      <c r="AB84" s="5">
        <v>15</v>
      </c>
      <c r="AC84" s="2" t="s">
        <v>153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17</v>
      </c>
      <c r="AQ84" s="8">
        <v>934.15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0.8642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17</v>
      </c>
      <c r="BK84" s="8">
        <v>934.15</v>
      </c>
      <c r="BL84" s="2" t="s">
        <v>16</v>
      </c>
      <c r="BM84" s="7">
        <v>1</v>
      </c>
      <c r="BN84" s="7">
        <v>1</v>
      </c>
      <c r="BO84" s="4">
        <v>17</v>
      </c>
      <c r="BP84" s="8">
        <v>934.15</v>
      </c>
      <c r="BQ84" s="4"/>
      <c r="BR84" s="8"/>
      <c r="BS84" s="7"/>
      <c r="BT84" s="7"/>
      <c r="BU84" s="2" t="s">
        <v>162</v>
      </c>
      <c r="BV84" s="2" t="s">
        <v>150</v>
      </c>
      <c r="BW84" s="2" t="s">
        <v>153</v>
      </c>
      <c r="BX84" s="2" t="s">
        <v>1074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162</v>
      </c>
      <c r="CI84" s="2" t="s">
        <v>150</v>
      </c>
      <c r="CJ84" s="2" t="s">
        <v>153</v>
      </c>
      <c r="CK84" s="2" t="s">
        <v>153</v>
      </c>
      <c r="CL84" s="2" t="s">
        <v>164</v>
      </c>
      <c r="CM84" s="2" t="s">
        <v>164</v>
      </c>
      <c r="CN84" s="2" t="s">
        <v>153</v>
      </c>
      <c r="CO84" s="4"/>
      <c r="CP84" s="8"/>
      <c r="CQ84" s="4"/>
      <c r="CR84" s="8"/>
      <c r="CS84" s="7"/>
      <c r="CT84" s="7"/>
      <c r="CU84" s="2" t="s">
        <v>162</v>
      </c>
      <c r="CV84" s="2" t="s">
        <v>150</v>
      </c>
      <c r="CW84" s="2" t="s">
        <v>153</v>
      </c>
      <c r="CX84" s="2" t="s">
        <v>153</v>
      </c>
      <c r="CY84" s="2" t="s">
        <v>164</v>
      </c>
      <c r="CZ84" s="2" t="s">
        <v>164</v>
      </c>
      <c r="DA84" s="2" t="s">
        <v>153</v>
      </c>
      <c r="DB84" s="4"/>
      <c r="DC84" s="8"/>
      <c r="DD84" s="4"/>
      <c r="DE84" s="8"/>
      <c r="DF84" s="7"/>
      <c r="DG84" s="7"/>
      <c r="DH84" s="2" t="s">
        <v>162</v>
      </c>
      <c r="DI84" s="2" t="s">
        <v>150</v>
      </c>
      <c r="DJ84" s="2" t="s">
        <v>153</v>
      </c>
      <c r="DK84" s="2" t="s">
        <v>153</v>
      </c>
      <c r="DL84" s="2" t="s">
        <v>164</v>
      </c>
      <c r="DM84" s="2" t="s">
        <v>164</v>
      </c>
      <c r="DN84" s="2" t="s">
        <v>153</v>
      </c>
      <c r="DO84" s="4"/>
      <c r="DP84" s="8"/>
      <c r="DQ84" s="4"/>
      <c r="DR84" s="8"/>
      <c r="DS84" s="7"/>
      <c r="DT84" s="7"/>
      <c r="DU84" s="2" t="s">
        <v>162</v>
      </c>
      <c r="DV84" s="2" t="s">
        <v>150</v>
      </c>
      <c r="DW84" s="2" t="s">
        <v>153</v>
      </c>
      <c r="DX84" s="2" t="s">
        <v>153</v>
      </c>
      <c r="DY84" s="2" t="s">
        <v>164</v>
      </c>
      <c r="DZ84" s="2" t="s">
        <v>164</v>
      </c>
      <c r="EA84" s="2" t="s">
        <v>153</v>
      </c>
      <c r="EB84" s="4"/>
      <c r="EC84" s="8"/>
      <c r="ED84" s="4"/>
      <c r="EE84" s="8"/>
      <c r="EF84" s="7"/>
      <c r="EG84" s="7"/>
      <c r="EH84" s="2" t="s">
        <v>162</v>
      </c>
      <c r="EI84" s="2" t="s">
        <v>150</v>
      </c>
      <c r="EJ84" s="2" t="s">
        <v>153</v>
      </c>
      <c r="EK84" s="2" t="s">
        <v>153</v>
      </c>
      <c r="EL84" s="2" t="s">
        <v>164</v>
      </c>
      <c r="EM84" s="2" t="s">
        <v>164</v>
      </c>
      <c r="EN84" s="2" t="s">
        <v>153</v>
      </c>
      <c r="EO84" s="4"/>
      <c r="EP84" s="8"/>
      <c r="EQ84" s="4"/>
      <c r="ER84" s="8"/>
      <c r="ES84" s="7"/>
      <c r="ET84" s="7"/>
      <c r="EU84" s="2" t="s">
        <v>162</v>
      </c>
      <c r="EV84" s="2" t="s">
        <v>150</v>
      </c>
      <c r="EW84" s="2" t="s">
        <v>153</v>
      </c>
      <c r="EX84" s="2" t="s">
        <v>153</v>
      </c>
      <c r="EY84" s="2" t="s">
        <v>164</v>
      </c>
      <c r="EZ84" s="2" t="s">
        <v>164</v>
      </c>
      <c r="FA84" s="2" t="s">
        <v>153</v>
      </c>
      <c r="FB84" s="4"/>
      <c r="FC84" s="8"/>
      <c r="FD84" s="4"/>
      <c r="FE84" s="8"/>
      <c r="FF84" s="7"/>
      <c r="FG84" s="7"/>
      <c r="FH84" s="2" t="s">
        <v>187</v>
      </c>
      <c r="FI84" s="2" t="s">
        <v>150</v>
      </c>
      <c r="FJ84" s="2" t="s">
        <v>153</v>
      </c>
      <c r="FK84" s="2" t="s">
        <v>153</v>
      </c>
      <c r="FL84" s="2" t="s">
        <v>164</v>
      </c>
      <c r="FM84" s="2" t="s">
        <v>164</v>
      </c>
      <c r="FN84" s="2" t="s">
        <v>153</v>
      </c>
      <c r="FO84" s="4"/>
      <c r="FP84" s="8"/>
      <c r="FQ84" s="4"/>
      <c r="FR84" s="8"/>
      <c r="FS84" s="7"/>
      <c r="FT84" s="7"/>
      <c r="FU84" s="2" t="s">
        <v>162</v>
      </c>
      <c r="FV84" s="2" t="s">
        <v>150</v>
      </c>
      <c r="FW84" s="2" t="s">
        <v>153</v>
      </c>
      <c r="FX84" s="2" t="s">
        <v>153</v>
      </c>
      <c r="FY84" s="2" t="s">
        <v>164</v>
      </c>
      <c r="FZ84" s="2" t="s">
        <v>164</v>
      </c>
      <c r="GA84" s="2" t="s">
        <v>153</v>
      </c>
      <c r="GB84" s="4"/>
      <c r="GC84" s="8"/>
      <c r="GD84" s="4"/>
      <c r="GE84" s="8"/>
      <c r="GF84" s="7"/>
      <c r="GG84" s="7"/>
      <c r="GH84" s="2" t="s">
        <v>187</v>
      </c>
      <c r="GI84" s="2" t="s">
        <v>150</v>
      </c>
      <c r="GJ84" s="2" t="s">
        <v>153</v>
      </c>
      <c r="GK84" s="2" t="s">
        <v>153</v>
      </c>
      <c r="GL84" s="2" t="s">
        <v>164</v>
      </c>
      <c r="GM84" s="2" t="s">
        <v>164</v>
      </c>
      <c r="GN84" s="2" t="s">
        <v>153</v>
      </c>
      <c r="GO84" s="4"/>
      <c r="GP84" s="8"/>
      <c r="GQ84" s="4"/>
      <c r="GR84" s="8"/>
      <c r="GS84" s="7"/>
      <c r="GT84" s="7"/>
      <c r="GU84" s="2" t="s">
        <v>188</v>
      </c>
      <c r="GV84" s="2" t="s">
        <v>150</v>
      </c>
      <c r="GW84" s="2" t="s">
        <v>153</v>
      </c>
      <c r="GX84" s="2" t="s">
        <v>153</v>
      </c>
      <c r="GY84" s="2" t="s">
        <v>164</v>
      </c>
      <c r="GZ84" s="2" t="s">
        <v>164</v>
      </c>
      <c r="HA84" s="2" t="s">
        <v>153</v>
      </c>
      <c r="HB84" s="4"/>
      <c r="HC84" s="8"/>
      <c r="HD84" s="4"/>
      <c r="HE84" s="8"/>
      <c r="HF84" s="7"/>
      <c r="HG84" s="7"/>
      <c r="HH84" s="2" t="s">
        <v>187</v>
      </c>
      <c r="HI84" s="2" t="s">
        <v>150</v>
      </c>
      <c r="HJ84" s="2" t="s">
        <v>153</v>
      </c>
      <c r="HK84" s="2" t="s">
        <v>153</v>
      </c>
      <c r="HL84" s="2" t="s">
        <v>164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187</v>
      </c>
      <c r="HV84" s="2" t="s">
        <v>150</v>
      </c>
      <c r="HW84" s="2" t="s">
        <v>153</v>
      </c>
      <c r="HX84" s="2" t="s">
        <v>153</v>
      </c>
      <c r="HY84" s="2" t="s">
        <v>164</v>
      </c>
      <c r="HZ84" s="2" t="s">
        <v>164</v>
      </c>
      <c r="IA84" s="2" t="s">
        <v>153</v>
      </c>
      <c r="IB84" s="4"/>
      <c r="IC84" s="8"/>
      <c r="ID84" s="4"/>
      <c r="IE84" s="8"/>
      <c r="IF84" s="7"/>
      <c r="IG84" s="7"/>
      <c r="IH84" s="2" t="s">
        <v>162</v>
      </c>
      <c r="II84" s="2" t="s">
        <v>150</v>
      </c>
      <c r="IJ84" s="2" t="s">
        <v>153</v>
      </c>
      <c r="IK84" s="2" t="s">
        <v>153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188</v>
      </c>
      <c r="IV84" s="2" t="s">
        <v>150</v>
      </c>
      <c r="IW84" s="2" t="s">
        <v>153</v>
      </c>
      <c r="IX84" s="2" t="s">
        <v>153</v>
      </c>
      <c r="IY84" s="2" t="s">
        <v>164</v>
      </c>
      <c r="IZ84" s="2" t="s">
        <v>164</v>
      </c>
      <c r="JA84" s="2" t="s">
        <v>153</v>
      </c>
      <c r="JB84" s="4"/>
      <c r="JC84" s="8"/>
      <c r="JD84" s="4"/>
      <c r="JE84" s="8"/>
      <c r="JF84" s="7"/>
      <c r="JG84" s="7"/>
      <c r="JH84" s="2" t="s">
        <v>187</v>
      </c>
      <c r="JI84" s="2" t="s">
        <v>150</v>
      </c>
      <c r="JJ84" s="2" t="s">
        <v>153</v>
      </c>
      <c r="JK84" s="2" t="s">
        <v>153</v>
      </c>
      <c r="JL84" s="2" t="s">
        <v>164</v>
      </c>
      <c r="JM84" s="2" t="s">
        <v>164</v>
      </c>
      <c r="JN84" s="2" t="s">
        <v>153</v>
      </c>
      <c r="JO84" s="4"/>
      <c r="JP84" s="8"/>
      <c r="JQ84" s="4"/>
      <c r="JR84" s="8"/>
      <c r="JS84" s="7"/>
      <c r="JT84" s="7"/>
      <c r="JU84" s="2" t="s">
        <v>187</v>
      </c>
      <c r="JV84" s="2" t="s">
        <v>150</v>
      </c>
      <c r="JW84" s="2" t="s">
        <v>153</v>
      </c>
      <c r="JX84" s="2" t="s">
        <v>153</v>
      </c>
      <c r="JY84" s="2" t="s">
        <v>164</v>
      </c>
      <c r="JZ84" s="2" t="s">
        <v>164</v>
      </c>
      <c r="KA84" s="2" t="s">
        <v>153</v>
      </c>
      <c r="KB84" s="4"/>
      <c r="KC84" s="8"/>
      <c r="KD84" s="4"/>
      <c r="KE84" s="8"/>
      <c r="KF84" s="7"/>
      <c r="KG84" s="7"/>
      <c r="KH84" s="2" t="s">
        <v>188</v>
      </c>
      <c r="KI84" s="2" t="s">
        <v>150</v>
      </c>
      <c r="KJ84" s="2" t="s">
        <v>153</v>
      </c>
      <c r="KK84" s="2" t="s">
        <v>153</v>
      </c>
      <c r="KL84" s="2" t="s">
        <v>164</v>
      </c>
      <c r="KM84" s="2" t="s">
        <v>164</v>
      </c>
      <c r="KN84" s="2" t="s">
        <v>153</v>
      </c>
      <c r="KO84" s="4"/>
      <c r="KP84" s="8"/>
      <c r="KQ84" s="4"/>
      <c r="KR84" s="8"/>
      <c r="KS84" s="7"/>
      <c r="KT84" s="7"/>
      <c r="KU84" s="2" t="s">
        <v>195</v>
      </c>
      <c r="KV84" s="2" t="s">
        <v>150</v>
      </c>
      <c r="KW84" s="2" t="s">
        <v>153</v>
      </c>
      <c r="KX84" s="2" t="s">
        <v>153</v>
      </c>
      <c r="KY84" s="2" t="s">
        <v>164</v>
      </c>
      <c r="KZ84" s="2" t="s">
        <v>164</v>
      </c>
      <c r="LA84" s="2" t="s">
        <v>153</v>
      </c>
      <c r="LB84" s="4"/>
      <c r="LC84" s="8"/>
      <c r="LD84" s="4"/>
      <c r="LE84" s="8"/>
      <c r="LF84" s="7"/>
      <c r="LG84" s="7"/>
      <c r="LH84" s="2" t="s">
        <v>195</v>
      </c>
      <c r="LI84" s="2" t="s">
        <v>150</v>
      </c>
      <c r="LJ84" s="2" t="s">
        <v>153</v>
      </c>
      <c r="LK84" s="2" t="s">
        <v>153</v>
      </c>
      <c r="LL84" s="2" t="s">
        <v>164</v>
      </c>
      <c r="LM84" s="2" t="s">
        <v>164</v>
      </c>
      <c r="LN84" s="2" t="s">
        <v>153</v>
      </c>
      <c r="LO84" s="4"/>
      <c r="LP84" s="8"/>
      <c r="LQ84" s="4"/>
      <c r="LR84" s="8"/>
      <c r="LS84" s="7"/>
      <c r="LT84" s="7"/>
      <c r="LU84" s="2" t="s">
        <v>162</v>
      </c>
      <c r="LV84" s="2" t="s">
        <v>150</v>
      </c>
      <c r="LW84" s="2" t="s">
        <v>153</v>
      </c>
      <c r="LX84" s="2" t="s">
        <v>153</v>
      </c>
      <c r="LY84" s="2" t="s">
        <v>164</v>
      </c>
      <c r="LZ84" s="2" t="s">
        <v>164</v>
      </c>
      <c r="MA84" s="2" t="s">
        <v>153</v>
      </c>
      <c r="MB84" s="4"/>
      <c r="MC84" s="8"/>
      <c r="MD84" s="4"/>
      <c r="ME84" s="8"/>
      <c r="MF84" s="7"/>
      <c r="MG84" s="7"/>
      <c r="MH84" s="2" t="s">
        <v>162</v>
      </c>
      <c r="MI84" s="2" t="s">
        <v>150</v>
      </c>
      <c r="MJ84" s="2" t="s">
        <v>153</v>
      </c>
      <c r="MK84" s="2" t="s">
        <v>153</v>
      </c>
      <c r="ML84" s="2" t="s">
        <v>164</v>
      </c>
      <c r="MM84" s="2" t="s">
        <v>164</v>
      </c>
      <c r="MN84" s="2" t="s">
        <v>153</v>
      </c>
      <c r="MO84" s="4"/>
      <c r="MP84" s="8"/>
      <c r="MQ84" s="4"/>
      <c r="MR84" s="8"/>
      <c r="MS84" s="7"/>
      <c r="MT84" s="7"/>
      <c r="MU84" s="2" t="s">
        <v>188</v>
      </c>
      <c r="MV84" s="2" t="s">
        <v>150</v>
      </c>
      <c r="MW84" s="2" t="s">
        <v>153</v>
      </c>
      <c r="MX84" s="2" t="s">
        <v>153</v>
      </c>
      <c r="MY84" s="2" t="s">
        <v>164</v>
      </c>
      <c r="MZ84" s="2" t="s">
        <v>164</v>
      </c>
      <c r="NA84" s="2" t="s">
        <v>153</v>
      </c>
      <c r="NB84" s="4"/>
      <c r="NC84" s="8"/>
      <c r="ND84" s="4"/>
      <c r="NE84" s="8"/>
      <c r="NF84" s="7"/>
      <c r="NG84" s="7"/>
      <c r="NH84" s="2" t="s">
        <v>187</v>
      </c>
      <c r="NI84" s="2" t="s">
        <v>150</v>
      </c>
      <c r="NJ84" s="2" t="s">
        <v>153</v>
      </c>
      <c r="NK84" s="2" t="s">
        <v>153</v>
      </c>
      <c r="NL84" s="2" t="s">
        <v>164</v>
      </c>
      <c r="NM84" s="2" t="s">
        <v>164</v>
      </c>
      <c r="NN84" s="2" t="s">
        <v>153</v>
      </c>
      <c r="NO84" s="4"/>
      <c r="NP84" s="8"/>
      <c r="NQ84" s="4"/>
      <c r="NR84" s="8"/>
      <c r="NS84" s="7"/>
      <c r="NT84" s="7"/>
      <c r="NU84" s="2" t="s">
        <v>195</v>
      </c>
      <c r="NV84" s="2" t="s">
        <v>150</v>
      </c>
      <c r="NW84" s="2" t="s">
        <v>153</v>
      </c>
      <c r="NX84" s="2" t="s">
        <v>153</v>
      </c>
      <c r="NY84" s="2" t="s">
        <v>164</v>
      </c>
      <c r="NZ84" s="2" t="s">
        <v>164</v>
      </c>
      <c r="OA84" s="2" t="s">
        <v>153</v>
      </c>
      <c r="OB84" s="4"/>
      <c r="OC84" s="8"/>
      <c r="OD84" s="4"/>
      <c r="OE84" s="8"/>
      <c r="OF84" s="7"/>
      <c r="OG84" s="7"/>
      <c r="OH84" s="2" t="s">
        <v>187</v>
      </c>
      <c r="OI84" s="2" t="s">
        <v>150</v>
      </c>
      <c r="OJ84" s="2" t="s">
        <v>153</v>
      </c>
      <c r="OK84" s="2" t="s">
        <v>153</v>
      </c>
      <c r="OL84" s="2" t="s">
        <v>164</v>
      </c>
      <c r="OM84" s="2" t="s">
        <v>164</v>
      </c>
      <c r="ON84" s="2" t="s">
        <v>153</v>
      </c>
      <c r="OO84" s="4"/>
      <c r="OP84" s="8"/>
      <c r="OQ84" s="4"/>
      <c r="OR84" s="8"/>
      <c r="OS84" s="7"/>
      <c r="OT84" s="7"/>
      <c r="OU84" s="2" t="s">
        <v>404</v>
      </c>
      <c r="OV84" s="2" t="s">
        <v>150</v>
      </c>
      <c r="OW84" s="2" t="s">
        <v>153</v>
      </c>
      <c r="OX84" s="2" t="s">
        <v>153</v>
      </c>
      <c r="OY84" s="2" t="s">
        <v>164</v>
      </c>
      <c r="OZ84" s="2" t="s">
        <v>164</v>
      </c>
      <c r="PA84" s="2" t="s">
        <v>153</v>
      </c>
      <c r="PB84" s="4"/>
      <c r="PC84" s="8"/>
      <c r="PD84" s="4"/>
      <c r="PE84" s="8"/>
      <c r="PF84" s="7"/>
      <c r="PG84" s="7"/>
      <c r="PH84" s="2" t="s">
        <v>187</v>
      </c>
      <c r="PI84" s="2" t="s">
        <v>169</v>
      </c>
      <c r="PJ84" s="2" t="s">
        <v>153</v>
      </c>
      <c r="PK84" s="2" t="s">
        <v>153</v>
      </c>
      <c r="PL84" s="2" t="s">
        <v>164</v>
      </c>
      <c r="PM84" s="2" t="s">
        <v>164</v>
      </c>
      <c r="PN84" s="2" t="s">
        <v>153</v>
      </c>
      <c r="PO84" s="4"/>
      <c r="PP84" s="8"/>
      <c r="PQ84" s="4"/>
      <c r="PR84" s="8"/>
      <c r="PS84" s="7"/>
      <c r="PT84" s="7"/>
      <c r="PU84" s="2" t="s">
        <v>188</v>
      </c>
      <c r="PV84" s="2" t="s">
        <v>150</v>
      </c>
      <c r="PW84" s="2" t="s">
        <v>153</v>
      </c>
      <c r="PX84" s="2" t="s">
        <v>153</v>
      </c>
      <c r="PY84" s="2" t="s">
        <v>164</v>
      </c>
      <c r="PZ84" s="2" t="s">
        <v>164</v>
      </c>
      <c r="QA84" s="2" t="s">
        <v>153</v>
      </c>
      <c r="QB84" s="4">
        <v>451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1075</v>
      </c>
      <c r="B85" s="2" t="s">
        <v>142</v>
      </c>
      <c r="C85" s="2" t="s">
        <v>143</v>
      </c>
      <c r="D85" s="2" t="s">
        <v>560</v>
      </c>
      <c r="E85" s="2" t="s">
        <v>1069</v>
      </c>
      <c r="F85" s="2" t="s">
        <v>1070</v>
      </c>
      <c r="G85" s="2" t="s">
        <v>1070</v>
      </c>
      <c r="H85" s="2" t="s">
        <v>1070</v>
      </c>
      <c r="I85" s="2" t="s">
        <v>1071</v>
      </c>
      <c r="J85" s="2" t="s">
        <v>388</v>
      </c>
      <c r="K85" s="2" t="s">
        <v>414</v>
      </c>
      <c r="L85" s="3">
        <v>42.53</v>
      </c>
      <c r="M85" s="3">
        <v>44.66</v>
      </c>
      <c r="N85" s="3">
        <v>89.99</v>
      </c>
      <c r="O85" s="2" t="s">
        <v>150</v>
      </c>
      <c r="P85" s="2" t="s">
        <v>390</v>
      </c>
      <c r="Q85" s="2" t="s">
        <v>152</v>
      </c>
      <c r="R85" s="2" t="s">
        <v>153</v>
      </c>
      <c r="S85" s="2" t="s">
        <v>153</v>
      </c>
      <c r="T85" s="2" t="s">
        <v>433</v>
      </c>
      <c r="U85" s="2" t="s">
        <v>392</v>
      </c>
      <c r="V85" s="2" t="s">
        <v>1072</v>
      </c>
      <c r="W85" s="2" t="s">
        <v>157</v>
      </c>
      <c r="X85" s="2" t="s">
        <v>153</v>
      </c>
      <c r="Y85" s="2" t="s">
        <v>416</v>
      </c>
      <c r="Z85" s="4">
        <v>485</v>
      </c>
      <c r="AA85" s="4">
        <f>=ROUNDDOWN(26.9444444444444,0)</f>
      </c>
      <c r="AB85" s="5">
        <v>18</v>
      </c>
      <c r="AC85" s="2" t="s">
        <v>153</v>
      </c>
      <c r="AD85" s="4"/>
      <c r="AE85" s="4"/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1</v>
      </c>
      <c r="AQ85" s="8">
        <v>48.91</v>
      </c>
      <c r="AR85" s="4"/>
      <c r="AS85" s="8"/>
      <c r="AT85" s="7"/>
      <c r="AU85" s="7"/>
      <c r="AV85" s="4">
        <v>11</v>
      </c>
      <c r="AW85" s="8">
        <v>597.64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0.0818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0.3561</v>
      </c>
      <c r="BJ85" s="4">
        <v>1</v>
      </c>
      <c r="BK85" s="8">
        <v>48.91</v>
      </c>
      <c r="BL85" s="2" t="s">
        <v>16</v>
      </c>
      <c r="BM85" s="7">
        <v>1</v>
      </c>
      <c r="BN85" s="7">
        <v>1</v>
      </c>
      <c r="BO85" s="4">
        <v>1</v>
      </c>
      <c r="BP85" s="8">
        <v>48.91</v>
      </c>
      <c r="BQ85" s="4"/>
      <c r="BR85" s="8"/>
      <c r="BS85" s="7"/>
      <c r="BT85" s="7"/>
      <c r="BU85" s="2" t="s">
        <v>162</v>
      </c>
      <c r="BV85" s="2" t="s">
        <v>150</v>
      </c>
      <c r="BW85" s="2" t="s">
        <v>153</v>
      </c>
      <c r="BX85" s="2" t="s">
        <v>1074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162</v>
      </c>
      <c r="CI85" s="2" t="s">
        <v>150</v>
      </c>
      <c r="CJ85" s="2" t="s">
        <v>153</v>
      </c>
      <c r="CK85" s="2" t="s">
        <v>153</v>
      </c>
      <c r="CL85" s="2" t="s">
        <v>164</v>
      </c>
      <c r="CM85" s="2" t="s">
        <v>164</v>
      </c>
      <c r="CN85" s="2" t="s">
        <v>153</v>
      </c>
      <c r="CO85" s="4"/>
      <c r="CP85" s="8"/>
      <c r="CQ85" s="4"/>
      <c r="CR85" s="8"/>
      <c r="CS85" s="7"/>
      <c r="CT85" s="7"/>
      <c r="CU85" s="2" t="s">
        <v>162</v>
      </c>
      <c r="CV85" s="2" t="s">
        <v>150</v>
      </c>
      <c r="CW85" s="2" t="s">
        <v>153</v>
      </c>
      <c r="CX85" s="2" t="s">
        <v>153</v>
      </c>
      <c r="CY85" s="2" t="s">
        <v>164</v>
      </c>
      <c r="CZ85" s="2" t="s">
        <v>164</v>
      </c>
      <c r="DA85" s="2" t="s">
        <v>153</v>
      </c>
      <c r="DB85" s="4"/>
      <c r="DC85" s="8"/>
      <c r="DD85" s="4"/>
      <c r="DE85" s="8"/>
      <c r="DF85" s="7"/>
      <c r="DG85" s="7"/>
      <c r="DH85" s="2" t="s">
        <v>162</v>
      </c>
      <c r="DI85" s="2" t="s">
        <v>150</v>
      </c>
      <c r="DJ85" s="2" t="s">
        <v>153</v>
      </c>
      <c r="DK85" s="2" t="s">
        <v>153</v>
      </c>
      <c r="DL85" s="2" t="s">
        <v>164</v>
      </c>
      <c r="DM85" s="2" t="s">
        <v>164</v>
      </c>
      <c r="DN85" s="2" t="s">
        <v>153</v>
      </c>
      <c r="DO85" s="4"/>
      <c r="DP85" s="8"/>
      <c r="DQ85" s="4"/>
      <c r="DR85" s="8"/>
      <c r="DS85" s="7"/>
      <c r="DT85" s="7"/>
      <c r="DU85" s="2" t="s">
        <v>162</v>
      </c>
      <c r="DV85" s="2" t="s">
        <v>150</v>
      </c>
      <c r="DW85" s="2" t="s">
        <v>153</v>
      </c>
      <c r="DX85" s="2" t="s">
        <v>153</v>
      </c>
      <c r="DY85" s="2" t="s">
        <v>164</v>
      </c>
      <c r="DZ85" s="2" t="s">
        <v>164</v>
      </c>
      <c r="EA85" s="2" t="s">
        <v>153</v>
      </c>
      <c r="EB85" s="4"/>
      <c r="EC85" s="8"/>
      <c r="ED85" s="4"/>
      <c r="EE85" s="8"/>
      <c r="EF85" s="7"/>
      <c r="EG85" s="7"/>
      <c r="EH85" s="2" t="s">
        <v>162</v>
      </c>
      <c r="EI85" s="2" t="s">
        <v>150</v>
      </c>
      <c r="EJ85" s="2" t="s">
        <v>153</v>
      </c>
      <c r="EK85" s="2" t="s">
        <v>153</v>
      </c>
      <c r="EL85" s="2" t="s">
        <v>164</v>
      </c>
      <c r="EM85" s="2" t="s">
        <v>164</v>
      </c>
      <c r="EN85" s="2" t="s">
        <v>153</v>
      </c>
      <c r="EO85" s="4"/>
      <c r="EP85" s="8"/>
      <c r="EQ85" s="4"/>
      <c r="ER85" s="8"/>
      <c r="ES85" s="7"/>
      <c r="ET85" s="7"/>
      <c r="EU85" s="2" t="s">
        <v>162</v>
      </c>
      <c r="EV85" s="2" t="s">
        <v>150</v>
      </c>
      <c r="EW85" s="2" t="s">
        <v>153</v>
      </c>
      <c r="EX85" s="2" t="s">
        <v>153</v>
      </c>
      <c r="EY85" s="2" t="s">
        <v>164</v>
      </c>
      <c r="EZ85" s="2" t="s">
        <v>164</v>
      </c>
      <c r="FA85" s="2" t="s">
        <v>153</v>
      </c>
      <c r="FB85" s="4"/>
      <c r="FC85" s="8"/>
      <c r="FD85" s="4"/>
      <c r="FE85" s="8"/>
      <c r="FF85" s="7"/>
      <c r="FG85" s="7"/>
      <c r="FH85" s="2" t="s">
        <v>187</v>
      </c>
      <c r="FI85" s="2" t="s">
        <v>150</v>
      </c>
      <c r="FJ85" s="2" t="s">
        <v>153</v>
      </c>
      <c r="FK85" s="2" t="s">
        <v>153</v>
      </c>
      <c r="FL85" s="2" t="s">
        <v>164</v>
      </c>
      <c r="FM85" s="2" t="s">
        <v>164</v>
      </c>
      <c r="FN85" s="2" t="s">
        <v>153</v>
      </c>
      <c r="FO85" s="4"/>
      <c r="FP85" s="8"/>
      <c r="FQ85" s="4"/>
      <c r="FR85" s="8"/>
      <c r="FS85" s="7"/>
      <c r="FT85" s="7"/>
      <c r="FU85" s="2" t="s">
        <v>162</v>
      </c>
      <c r="FV85" s="2" t="s">
        <v>150</v>
      </c>
      <c r="FW85" s="2" t="s">
        <v>153</v>
      </c>
      <c r="FX85" s="2" t="s">
        <v>153</v>
      </c>
      <c r="FY85" s="2" t="s">
        <v>164</v>
      </c>
      <c r="FZ85" s="2" t="s">
        <v>164</v>
      </c>
      <c r="GA85" s="2" t="s">
        <v>153</v>
      </c>
      <c r="GB85" s="4"/>
      <c r="GC85" s="8"/>
      <c r="GD85" s="4"/>
      <c r="GE85" s="8"/>
      <c r="GF85" s="7"/>
      <c r="GG85" s="7"/>
      <c r="GH85" s="2" t="s">
        <v>187</v>
      </c>
      <c r="GI85" s="2" t="s">
        <v>150</v>
      </c>
      <c r="GJ85" s="2" t="s">
        <v>153</v>
      </c>
      <c r="GK85" s="2" t="s">
        <v>153</v>
      </c>
      <c r="GL85" s="2" t="s">
        <v>164</v>
      </c>
      <c r="GM85" s="2" t="s">
        <v>164</v>
      </c>
      <c r="GN85" s="2" t="s">
        <v>153</v>
      </c>
      <c r="GO85" s="4"/>
      <c r="GP85" s="8"/>
      <c r="GQ85" s="4"/>
      <c r="GR85" s="8"/>
      <c r="GS85" s="7"/>
      <c r="GT85" s="7"/>
      <c r="GU85" s="2" t="s">
        <v>188</v>
      </c>
      <c r="GV85" s="2" t="s">
        <v>150</v>
      </c>
      <c r="GW85" s="2" t="s">
        <v>153</v>
      </c>
      <c r="GX85" s="2" t="s">
        <v>153</v>
      </c>
      <c r="GY85" s="2" t="s">
        <v>164</v>
      </c>
      <c r="GZ85" s="2" t="s">
        <v>164</v>
      </c>
      <c r="HA85" s="2" t="s">
        <v>153</v>
      </c>
      <c r="HB85" s="4"/>
      <c r="HC85" s="8"/>
      <c r="HD85" s="4"/>
      <c r="HE85" s="8"/>
      <c r="HF85" s="7"/>
      <c r="HG85" s="7"/>
      <c r="HH85" s="2" t="s">
        <v>187</v>
      </c>
      <c r="HI85" s="2" t="s">
        <v>150</v>
      </c>
      <c r="HJ85" s="2" t="s">
        <v>153</v>
      </c>
      <c r="HK85" s="2" t="s">
        <v>153</v>
      </c>
      <c r="HL85" s="2" t="s">
        <v>164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187</v>
      </c>
      <c r="HV85" s="2" t="s">
        <v>150</v>
      </c>
      <c r="HW85" s="2" t="s">
        <v>153</v>
      </c>
      <c r="HX85" s="2" t="s">
        <v>153</v>
      </c>
      <c r="HY85" s="2" t="s">
        <v>164</v>
      </c>
      <c r="HZ85" s="2" t="s">
        <v>164</v>
      </c>
      <c r="IA85" s="2" t="s">
        <v>153</v>
      </c>
      <c r="IB85" s="4"/>
      <c r="IC85" s="8"/>
      <c r="ID85" s="4"/>
      <c r="IE85" s="8"/>
      <c r="IF85" s="7"/>
      <c r="IG85" s="7"/>
      <c r="IH85" s="2" t="s">
        <v>162</v>
      </c>
      <c r="II85" s="2" t="s">
        <v>150</v>
      </c>
      <c r="IJ85" s="2" t="s">
        <v>153</v>
      </c>
      <c r="IK85" s="2" t="s">
        <v>153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188</v>
      </c>
      <c r="IV85" s="2" t="s">
        <v>150</v>
      </c>
      <c r="IW85" s="2" t="s">
        <v>153</v>
      </c>
      <c r="IX85" s="2" t="s">
        <v>153</v>
      </c>
      <c r="IY85" s="2" t="s">
        <v>164</v>
      </c>
      <c r="IZ85" s="2" t="s">
        <v>164</v>
      </c>
      <c r="JA85" s="2" t="s">
        <v>153</v>
      </c>
      <c r="JB85" s="4"/>
      <c r="JC85" s="8"/>
      <c r="JD85" s="4"/>
      <c r="JE85" s="8"/>
      <c r="JF85" s="7"/>
      <c r="JG85" s="7"/>
      <c r="JH85" s="2" t="s">
        <v>187</v>
      </c>
      <c r="JI85" s="2" t="s">
        <v>150</v>
      </c>
      <c r="JJ85" s="2" t="s">
        <v>153</v>
      </c>
      <c r="JK85" s="2" t="s">
        <v>153</v>
      </c>
      <c r="JL85" s="2" t="s">
        <v>164</v>
      </c>
      <c r="JM85" s="2" t="s">
        <v>164</v>
      </c>
      <c r="JN85" s="2" t="s">
        <v>153</v>
      </c>
      <c r="JO85" s="4"/>
      <c r="JP85" s="8"/>
      <c r="JQ85" s="4"/>
      <c r="JR85" s="8"/>
      <c r="JS85" s="7"/>
      <c r="JT85" s="7"/>
      <c r="JU85" s="2" t="s">
        <v>187</v>
      </c>
      <c r="JV85" s="2" t="s">
        <v>150</v>
      </c>
      <c r="JW85" s="2" t="s">
        <v>153</v>
      </c>
      <c r="JX85" s="2" t="s">
        <v>153</v>
      </c>
      <c r="JY85" s="2" t="s">
        <v>164</v>
      </c>
      <c r="JZ85" s="2" t="s">
        <v>164</v>
      </c>
      <c r="KA85" s="2" t="s">
        <v>153</v>
      </c>
      <c r="KB85" s="4"/>
      <c r="KC85" s="8"/>
      <c r="KD85" s="4"/>
      <c r="KE85" s="8"/>
      <c r="KF85" s="7"/>
      <c r="KG85" s="7"/>
      <c r="KH85" s="2" t="s">
        <v>188</v>
      </c>
      <c r="KI85" s="2" t="s">
        <v>150</v>
      </c>
      <c r="KJ85" s="2" t="s">
        <v>153</v>
      </c>
      <c r="KK85" s="2" t="s">
        <v>153</v>
      </c>
      <c r="KL85" s="2" t="s">
        <v>164</v>
      </c>
      <c r="KM85" s="2" t="s">
        <v>164</v>
      </c>
      <c r="KN85" s="2" t="s">
        <v>153</v>
      </c>
      <c r="KO85" s="4"/>
      <c r="KP85" s="8"/>
      <c r="KQ85" s="4"/>
      <c r="KR85" s="8"/>
      <c r="KS85" s="7"/>
      <c r="KT85" s="7"/>
      <c r="KU85" s="2" t="s">
        <v>195</v>
      </c>
      <c r="KV85" s="2" t="s">
        <v>150</v>
      </c>
      <c r="KW85" s="2" t="s">
        <v>153</v>
      </c>
      <c r="KX85" s="2" t="s">
        <v>153</v>
      </c>
      <c r="KY85" s="2" t="s">
        <v>164</v>
      </c>
      <c r="KZ85" s="2" t="s">
        <v>164</v>
      </c>
      <c r="LA85" s="2" t="s">
        <v>153</v>
      </c>
      <c r="LB85" s="4"/>
      <c r="LC85" s="8"/>
      <c r="LD85" s="4"/>
      <c r="LE85" s="8"/>
      <c r="LF85" s="7"/>
      <c r="LG85" s="7"/>
      <c r="LH85" s="2" t="s">
        <v>195</v>
      </c>
      <c r="LI85" s="2" t="s">
        <v>150</v>
      </c>
      <c r="LJ85" s="2" t="s">
        <v>153</v>
      </c>
      <c r="LK85" s="2" t="s">
        <v>153</v>
      </c>
      <c r="LL85" s="2" t="s">
        <v>164</v>
      </c>
      <c r="LM85" s="2" t="s">
        <v>164</v>
      </c>
      <c r="LN85" s="2" t="s">
        <v>153</v>
      </c>
      <c r="LO85" s="4"/>
      <c r="LP85" s="8"/>
      <c r="LQ85" s="4"/>
      <c r="LR85" s="8"/>
      <c r="LS85" s="7"/>
      <c r="LT85" s="7"/>
      <c r="LU85" s="2" t="s">
        <v>162</v>
      </c>
      <c r="LV85" s="2" t="s">
        <v>150</v>
      </c>
      <c r="LW85" s="2" t="s">
        <v>153</v>
      </c>
      <c r="LX85" s="2" t="s">
        <v>153</v>
      </c>
      <c r="LY85" s="2" t="s">
        <v>164</v>
      </c>
      <c r="LZ85" s="2" t="s">
        <v>164</v>
      </c>
      <c r="MA85" s="2" t="s">
        <v>153</v>
      </c>
      <c r="MB85" s="4"/>
      <c r="MC85" s="8"/>
      <c r="MD85" s="4"/>
      <c r="ME85" s="8"/>
      <c r="MF85" s="7"/>
      <c r="MG85" s="7"/>
      <c r="MH85" s="2" t="s">
        <v>162</v>
      </c>
      <c r="MI85" s="2" t="s">
        <v>150</v>
      </c>
      <c r="MJ85" s="2" t="s">
        <v>153</v>
      </c>
      <c r="MK85" s="2" t="s">
        <v>153</v>
      </c>
      <c r="ML85" s="2" t="s">
        <v>164</v>
      </c>
      <c r="MM85" s="2" t="s">
        <v>164</v>
      </c>
      <c r="MN85" s="2" t="s">
        <v>153</v>
      </c>
      <c r="MO85" s="4"/>
      <c r="MP85" s="8"/>
      <c r="MQ85" s="4"/>
      <c r="MR85" s="8"/>
      <c r="MS85" s="7"/>
      <c r="MT85" s="7"/>
      <c r="MU85" s="2" t="s">
        <v>188</v>
      </c>
      <c r="MV85" s="2" t="s">
        <v>150</v>
      </c>
      <c r="MW85" s="2" t="s">
        <v>153</v>
      </c>
      <c r="MX85" s="2" t="s">
        <v>153</v>
      </c>
      <c r="MY85" s="2" t="s">
        <v>164</v>
      </c>
      <c r="MZ85" s="2" t="s">
        <v>164</v>
      </c>
      <c r="NA85" s="2" t="s">
        <v>153</v>
      </c>
      <c r="NB85" s="4"/>
      <c r="NC85" s="8"/>
      <c r="ND85" s="4"/>
      <c r="NE85" s="8"/>
      <c r="NF85" s="7"/>
      <c r="NG85" s="7"/>
      <c r="NH85" s="2" t="s">
        <v>187</v>
      </c>
      <c r="NI85" s="2" t="s">
        <v>150</v>
      </c>
      <c r="NJ85" s="2" t="s">
        <v>153</v>
      </c>
      <c r="NK85" s="2" t="s">
        <v>153</v>
      </c>
      <c r="NL85" s="2" t="s">
        <v>164</v>
      </c>
      <c r="NM85" s="2" t="s">
        <v>164</v>
      </c>
      <c r="NN85" s="2" t="s">
        <v>153</v>
      </c>
      <c r="NO85" s="4"/>
      <c r="NP85" s="8"/>
      <c r="NQ85" s="4"/>
      <c r="NR85" s="8"/>
      <c r="NS85" s="7"/>
      <c r="NT85" s="7"/>
      <c r="NU85" s="2" t="s">
        <v>195</v>
      </c>
      <c r="NV85" s="2" t="s">
        <v>150</v>
      </c>
      <c r="NW85" s="2" t="s">
        <v>153</v>
      </c>
      <c r="NX85" s="2" t="s">
        <v>153</v>
      </c>
      <c r="NY85" s="2" t="s">
        <v>164</v>
      </c>
      <c r="NZ85" s="2" t="s">
        <v>164</v>
      </c>
      <c r="OA85" s="2" t="s">
        <v>153</v>
      </c>
      <c r="OB85" s="4"/>
      <c r="OC85" s="8"/>
      <c r="OD85" s="4"/>
      <c r="OE85" s="8"/>
      <c r="OF85" s="7"/>
      <c r="OG85" s="7"/>
      <c r="OH85" s="2" t="s">
        <v>187</v>
      </c>
      <c r="OI85" s="2" t="s">
        <v>150</v>
      </c>
      <c r="OJ85" s="2" t="s">
        <v>153</v>
      </c>
      <c r="OK85" s="2" t="s">
        <v>153</v>
      </c>
      <c r="OL85" s="2" t="s">
        <v>164</v>
      </c>
      <c r="OM85" s="2" t="s">
        <v>164</v>
      </c>
      <c r="ON85" s="2" t="s">
        <v>153</v>
      </c>
      <c r="OO85" s="4"/>
      <c r="OP85" s="8"/>
      <c r="OQ85" s="4"/>
      <c r="OR85" s="8"/>
      <c r="OS85" s="7"/>
      <c r="OT85" s="7"/>
      <c r="OU85" s="2" t="s">
        <v>404</v>
      </c>
      <c r="OV85" s="2" t="s">
        <v>150</v>
      </c>
      <c r="OW85" s="2" t="s">
        <v>153</v>
      </c>
      <c r="OX85" s="2" t="s">
        <v>153</v>
      </c>
      <c r="OY85" s="2" t="s">
        <v>164</v>
      </c>
      <c r="OZ85" s="2" t="s">
        <v>164</v>
      </c>
      <c r="PA85" s="2" t="s">
        <v>153</v>
      </c>
      <c r="PB85" s="4"/>
      <c r="PC85" s="8"/>
      <c r="PD85" s="4"/>
      <c r="PE85" s="8"/>
      <c r="PF85" s="7"/>
      <c r="PG85" s="7"/>
      <c r="PH85" s="2" t="s">
        <v>187</v>
      </c>
      <c r="PI85" s="2" t="s">
        <v>169</v>
      </c>
      <c r="PJ85" s="2" t="s">
        <v>153</v>
      </c>
      <c r="PK85" s="2" t="s">
        <v>153</v>
      </c>
      <c r="PL85" s="2" t="s">
        <v>164</v>
      </c>
      <c r="PM85" s="2" t="s">
        <v>164</v>
      </c>
      <c r="PN85" s="2" t="s">
        <v>153</v>
      </c>
      <c r="PO85" s="4"/>
      <c r="PP85" s="8"/>
      <c r="PQ85" s="4"/>
      <c r="PR85" s="8"/>
      <c r="PS85" s="7"/>
      <c r="PT85" s="7"/>
      <c r="PU85" s="2" t="s">
        <v>188</v>
      </c>
      <c r="PV85" s="2" t="s">
        <v>150</v>
      </c>
      <c r="PW85" s="2" t="s">
        <v>153</v>
      </c>
      <c r="PX85" s="2" t="s">
        <v>153</v>
      </c>
      <c r="PY85" s="2" t="s">
        <v>164</v>
      </c>
      <c r="PZ85" s="2" t="s">
        <v>164</v>
      </c>
      <c r="QA85" s="2" t="s">
        <v>153</v>
      </c>
      <c r="QB85" s="4">
        <v>485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1076</v>
      </c>
      <c r="B86" s="2" t="s">
        <v>142</v>
      </c>
      <c r="C86" s="2" t="s">
        <v>143</v>
      </c>
      <c r="D86" s="2" t="s">
        <v>560</v>
      </c>
      <c r="E86" s="2" t="s">
        <v>1069</v>
      </c>
      <c r="F86" s="2" t="s">
        <v>1070</v>
      </c>
      <c r="G86" s="2" t="s">
        <v>1070</v>
      </c>
      <c r="H86" s="2" t="s">
        <v>1070</v>
      </c>
      <c r="I86" s="2" t="s">
        <v>1071</v>
      </c>
      <c r="J86" s="2" t="s">
        <v>312</v>
      </c>
      <c r="K86" s="2" t="s">
        <v>414</v>
      </c>
      <c r="L86" s="3">
        <v>47.78</v>
      </c>
      <c r="M86" s="3">
        <v>50.17</v>
      </c>
      <c r="N86" s="3">
        <v>99.99</v>
      </c>
      <c r="O86" s="2" t="s">
        <v>150</v>
      </c>
      <c r="P86" s="2" t="s">
        <v>390</v>
      </c>
      <c r="Q86" s="2" t="s">
        <v>152</v>
      </c>
      <c r="R86" s="2" t="s">
        <v>153</v>
      </c>
      <c r="S86" s="2" t="s">
        <v>153</v>
      </c>
      <c r="T86" s="2" t="s">
        <v>433</v>
      </c>
      <c r="U86" s="2" t="s">
        <v>392</v>
      </c>
      <c r="V86" s="2" t="s">
        <v>1072</v>
      </c>
      <c r="W86" s="2" t="s">
        <v>157</v>
      </c>
      <c r="X86" s="2" t="s">
        <v>153</v>
      </c>
      <c r="Y86" s="2" t="s">
        <v>416</v>
      </c>
      <c r="Z86" s="4">
        <v>460</v>
      </c>
      <c r="AA86" s="4">
        <f>=ROUNDDOWN(25.5555555555556,0)</f>
      </c>
      <c r="AB86" s="5">
        <v>18</v>
      </c>
      <c r="AC86" s="2" t="s">
        <v>153</v>
      </c>
      <c r="AD86" s="4"/>
      <c r="AE86" s="4"/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10</v>
      </c>
      <c r="AQ86" s="8">
        <v>548.73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0.9182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10</v>
      </c>
      <c r="BK86" s="8">
        <v>548.73</v>
      </c>
      <c r="BL86" s="2" t="s">
        <v>1077</v>
      </c>
      <c r="BM86" s="7">
        <v>1</v>
      </c>
      <c r="BN86" s="7">
        <v>1</v>
      </c>
      <c r="BO86" s="4">
        <v>9</v>
      </c>
      <c r="BP86" s="8">
        <v>494.55</v>
      </c>
      <c r="BQ86" s="4"/>
      <c r="BR86" s="8"/>
      <c r="BS86" s="7"/>
      <c r="BT86" s="7"/>
      <c r="BU86" s="2" t="s">
        <v>162</v>
      </c>
      <c r="BV86" s="2" t="s">
        <v>150</v>
      </c>
      <c r="BW86" s="2" t="s">
        <v>153</v>
      </c>
      <c r="BX86" s="2" t="s">
        <v>1074</v>
      </c>
      <c r="BY86" s="2" t="s">
        <v>164</v>
      </c>
      <c r="BZ86" s="2" t="s">
        <v>164</v>
      </c>
      <c r="CA86" s="2" t="s">
        <v>153</v>
      </c>
      <c r="CB86" s="4">
        <v>1</v>
      </c>
      <c r="CC86" s="8">
        <v>54.18</v>
      </c>
      <c r="CD86" s="4"/>
      <c r="CE86" s="8"/>
      <c r="CF86" s="7"/>
      <c r="CG86" s="7"/>
      <c r="CH86" s="2" t="s">
        <v>162</v>
      </c>
      <c r="CI86" s="2" t="s">
        <v>150</v>
      </c>
      <c r="CJ86" s="2" t="s">
        <v>153</v>
      </c>
      <c r="CK86" s="2" t="s">
        <v>519</v>
      </c>
      <c r="CL86" s="2" t="s">
        <v>164</v>
      </c>
      <c r="CM86" s="2" t="s">
        <v>164</v>
      </c>
      <c r="CN86" s="2" t="s">
        <v>153</v>
      </c>
      <c r="CO86" s="4"/>
      <c r="CP86" s="8"/>
      <c r="CQ86" s="4"/>
      <c r="CR86" s="8"/>
      <c r="CS86" s="7"/>
      <c r="CT86" s="7"/>
      <c r="CU86" s="2" t="s">
        <v>162</v>
      </c>
      <c r="CV86" s="2" t="s">
        <v>150</v>
      </c>
      <c r="CW86" s="2" t="s">
        <v>153</v>
      </c>
      <c r="CX86" s="2" t="s">
        <v>153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150</v>
      </c>
      <c r="DJ86" s="2" t="s">
        <v>153</v>
      </c>
      <c r="DK86" s="2" t="s">
        <v>153</v>
      </c>
      <c r="DL86" s="2" t="s">
        <v>164</v>
      </c>
      <c r="DM86" s="2" t="s">
        <v>164</v>
      </c>
      <c r="DN86" s="2" t="s">
        <v>153</v>
      </c>
      <c r="DO86" s="4"/>
      <c r="DP86" s="8"/>
      <c r="DQ86" s="4"/>
      <c r="DR86" s="8"/>
      <c r="DS86" s="7"/>
      <c r="DT86" s="7"/>
      <c r="DU86" s="2" t="s">
        <v>162</v>
      </c>
      <c r="DV86" s="2" t="s">
        <v>150</v>
      </c>
      <c r="DW86" s="2" t="s">
        <v>153</v>
      </c>
      <c r="DX86" s="2" t="s">
        <v>153</v>
      </c>
      <c r="DY86" s="2" t="s">
        <v>164</v>
      </c>
      <c r="DZ86" s="2" t="s">
        <v>164</v>
      </c>
      <c r="EA86" s="2" t="s">
        <v>153</v>
      </c>
      <c r="EB86" s="4"/>
      <c r="EC86" s="8"/>
      <c r="ED86" s="4"/>
      <c r="EE86" s="8"/>
      <c r="EF86" s="7"/>
      <c r="EG86" s="7"/>
      <c r="EH86" s="2" t="s">
        <v>162</v>
      </c>
      <c r="EI86" s="2" t="s">
        <v>150</v>
      </c>
      <c r="EJ86" s="2" t="s">
        <v>153</v>
      </c>
      <c r="EK86" s="2" t="s">
        <v>153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162</v>
      </c>
      <c r="EV86" s="2" t="s">
        <v>150</v>
      </c>
      <c r="EW86" s="2" t="s">
        <v>153</v>
      </c>
      <c r="EX86" s="2" t="s">
        <v>153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187</v>
      </c>
      <c r="FI86" s="2" t="s">
        <v>150</v>
      </c>
      <c r="FJ86" s="2" t="s">
        <v>153</v>
      </c>
      <c r="FK86" s="2" t="s">
        <v>153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162</v>
      </c>
      <c r="FV86" s="2" t="s">
        <v>150</v>
      </c>
      <c r="FW86" s="2" t="s">
        <v>153</v>
      </c>
      <c r="FX86" s="2" t="s">
        <v>153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187</v>
      </c>
      <c r="GI86" s="2" t="s">
        <v>150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188</v>
      </c>
      <c r="GV86" s="2" t="s">
        <v>150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187</v>
      </c>
      <c r="HI86" s="2" t="s">
        <v>150</v>
      </c>
      <c r="HJ86" s="2" t="s">
        <v>153</v>
      </c>
      <c r="HK86" s="2" t="s">
        <v>153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187</v>
      </c>
      <c r="HV86" s="2" t="s">
        <v>150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162</v>
      </c>
      <c r="II86" s="2" t="s">
        <v>150</v>
      </c>
      <c r="IJ86" s="2" t="s">
        <v>153</v>
      </c>
      <c r="IK86" s="2" t="s">
        <v>153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188</v>
      </c>
      <c r="IV86" s="2" t="s">
        <v>150</v>
      </c>
      <c r="IW86" s="2" t="s">
        <v>153</v>
      </c>
      <c r="IX86" s="2" t="s">
        <v>153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187</v>
      </c>
      <c r="JI86" s="2" t="s">
        <v>150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187</v>
      </c>
      <c r="JV86" s="2" t="s">
        <v>150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188</v>
      </c>
      <c r="KI86" s="2" t="s">
        <v>150</v>
      </c>
      <c r="KJ86" s="2" t="s">
        <v>153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195</v>
      </c>
      <c r="KV86" s="2" t="s">
        <v>150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195</v>
      </c>
      <c r="LI86" s="2" t="s">
        <v>150</v>
      </c>
      <c r="LJ86" s="2" t="s">
        <v>153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162</v>
      </c>
      <c r="LV86" s="2" t="s">
        <v>150</v>
      </c>
      <c r="LW86" s="2" t="s">
        <v>153</v>
      </c>
      <c r="LX86" s="2" t="s">
        <v>153</v>
      </c>
      <c r="LY86" s="2" t="s">
        <v>164</v>
      </c>
      <c r="LZ86" s="2" t="s">
        <v>164</v>
      </c>
      <c r="MA86" s="2" t="s">
        <v>153</v>
      </c>
      <c r="MB86" s="4"/>
      <c r="MC86" s="8"/>
      <c r="MD86" s="4"/>
      <c r="ME86" s="8"/>
      <c r="MF86" s="7"/>
      <c r="MG86" s="7"/>
      <c r="MH86" s="2" t="s">
        <v>162</v>
      </c>
      <c r="MI86" s="2" t="s">
        <v>150</v>
      </c>
      <c r="MJ86" s="2" t="s">
        <v>153</v>
      </c>
      <c r="MK86" s="2" t="s">
        <v>153</v>
      </c>
      <c r="ML86" s="2" t="s">
        <v>164</v>
      </c>
      <c r="MM86" s="2" t="s">
        <v>164</v>
      </c>
      <c r="MN86" s="2" t="s">
        <v>153</v>
      </c>
      <c r="MO86" s="4"/>
      <c r="MP86" s="8"/>
      <c r="MQ86" s="4"/>
      <c r="MR86" s="8"/>
      <c r="MS86" s="7"/>
      <c r="MT86" s="7"/>
      <c r="MU86" s="2" t="s">
        <v>188</v>
      </c>
      <c r="MV86" s="2" t="s">
        <v>150</v>
      </c>
      <c r="MW86" s="2" t="s">
        <v>153</v>
      </c>
      <c r="MX86" s="2" t="s">
        <v>153</v>
      </c>
      <c r="MY86" s="2" t="s">
        <v>164</v>
      </c>
      <c r="MZ86" s="2" t="s">
        <v>164</v>
      </c>
      <c r="NA86" s="2" t="s">
        <v>153</v>
      </c>
      <c r="NB86" s="4"/>
      <c r="NC86" s="8"/>
      <c r="ND86" s="4"/>
      <c r="NE86" s="8"/>
      <c r="NF86" s="7"/>
      <c r="NG86" s="7"/>
      <c r="NH86" s="2" t="s">
        <v>187</v>
      </c>
      <c r="NI86" s="2" t="s">
        <v>150</v>
      </c>
      <c r="NJ86" s="2" t="s">
        <v>153</v>
      </c>
      <c r="NK86" s="2" t="s">
        <v>153</v>
      </c>
      <c r="NL86" s="2" t="s">
        <v>164</v>
      </c>
      <c r="NM86" s="2" t="s">
        <v>164</v>
      </c>
      <c r="NN86" s="2" t="s">
        <v>153</v>
      </c>
      <c r="NO86" s="4"/>
      <c r="NP86" s="8"/>
      <c r="NQ86" s="4"/>
      <c r="NR86" s="8"/>
      <c r="NS86" s="7"/>
      <c r="NT86" s="7"/>
      <c r="NU86" s="2" t="s">
        <v>195</v>
      </c>
      <c r="NV86" s="2" t="s">
        <v>150</v>
      </c>
      <c r="NW86" s="2" t="s">
        <v>153</v>
      </c>
      <c r="NX86" s="2" t="s">
        <v>153</v>
      </c>
      <c r="NY86" s="2" t="s">
        <v>164</v>
      </c>
      <c r="NZ86" s="2" t="s">
        <v>164</v>
      </c>
      <c r="OA86" s="2" t="s">
        <v>153</v>
      </c>
      <c r="OB86" s="4"/>
      <c r="OC86" s="8"/>
      <c r="OD86" s="4"/>
      <c r="OE86" s="8"/>
      <c r="OF86" s="7"/>
      <c r="OG86" s="7"/>
      <c r="OH86" s="2" t="s">
        <v>187</v>
      </c>
      <c r="OI86" s="2" t="s">
        <v>150</v>
      </c>
      <c r="OJ86" s="2" t="s">
        <v>153</v>
      </c>
      <c r="OK86" s="2" t="s">
        <v>153</v>
      </c>
      <c r="OL86" s="2" t="s">
        <v>164</v>
      </c>
      <c r="OM86" s="2" t="s">
        <v>164</v>
      </c>
      <c r="ON86" s="2" t="s">
        <v>153</v>
      </c>
      <c r="OO86" s="4"/>
      <c r="OP86" s="8"/>
      <c r="OQ86" s="4"/>
      <c r="OR86" s="8"/>
      <c r="OS86" s="7"/>
      <c r="OT86" s="7"/>
      <c r="OU86" s="2" t="s">
        <v>404</v>
      </c>
      <c r="OV86" s="2" t="s">
        <v>150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8"/>
      <c r="PD86" s="4"/>
      <c r="PE86" s="8"/>
      <c r="PF86" s="7"/>
      <c r="PG86" s="7"/>
      <c r="PH86" s="2" t="s">
        <v>187</v>
      </c>
      <c r="PI86" s="2" t="s">
        <v>169</v>
      </c>
      <c r="PJ86" s="2" t="s">
        <v>153</v>
      </c>
      <c r="PK86" s="2" t="s">
        <v>153</v>
      </c>
      <c r="PL86" s="2" t="s">
        <v>164</v>
      </c>
      <c r="PM86" s="2" t="s">
        <v>164</v>
      </c>
      <c r="PN86" s="2" t="s">
        <v>153</v>
      </c>
      <c r="PO86" s="4"/>
      <c r="PP86" s="8"/>
      <c r="PQ86" s="4"/>
      <c r="PR86" s="8"/>
      <c r="PS86" s="7"/>
      <c r="PT86" s="7"/>
      <c r="PU86" s="2" t="s">
        <v>188</v>
      </c>
      <c r="PV86" s="2" t="s">
        <v>150</v>
      </c>
      <c r="PW86" s="2" t="s">
        <v>153</v>
      </c>
      <c r="PX86" s="2" t="s">
        <v>153</v>
      </c>
      <c r="PY86" s="2" t="s">
        <v>164</v>
      </c>
      <c r="PZ86" s="2" t="s">
        <v>164</v>
      </c>
      <c r="QA86" s="2" t="s">
        <v>153</v>
      </c>
      <c r="QB86" s="4">
        <v>460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1078</v>
      </c>
      <c r="B87" s="2" t="s">
        <v>142</v>
      </c>
      <c r="C87" s="2" t="s">
        <v>143</v>
      </c>
      <c r="D87" s="2" t="s">
        <v>560</v>
      </c>
      <c r="E87" s="2" t="s">
        <v>1079</v>
      </c>
      <c r="F87" s="2" t="s">
        <v>637</v>
      </c>
      <c r="G87" s="2" t="s">
        <v>637</v>
      </c>
      <c r="H87" s="2" t="s">
        <v>637</v>
      </c>
      <c r="I87" s="2" t="s">
        <v>1080</v>
      </c>
      <c r="J87" s="2" t="s">
        <v>1081</v>
      </c>
      <c r="K87" s="2" t="s">
        <v>389</v>
      </c>
      <c r="L87" s="3">
        <v>67.09</v>
      </c>
      <c r="M87" s="3">
        <v>70.44</v>
      </c>
      <c r="N87" s="3">
        <v>139.99</v>
      </c>
      <c r="O87" s="2" t="s">
        <v>150</v>
      </c>
      <c r="P87" s="2" t="s">
        <v>466</v>
      </c>
      <c r="Q87" s="2" t="s">
        <v>152</v>
      </c>
      <c r="R87" s="2" t="s">
        <v>153</v>
      </c>
      <c r="S87" s="2" t="s">
        <v>639</v>
      </c>
      <c r="T87" s="2" t="s">
        <v>640</v>
      </c>
      <c r="U87" s="2" t="s">
        <v>153</v>
      </c>
      <c r="V87" s="2" t="s">
        <v>335</v>
      </c>
      <c r="W87" s="2" t="s">
        <v>157</v>
      </c>
      <c r="X87" s="2" t="s">
        <v>336</v>
      </c>
      <c r="Y87" s="2" t="s">
        <v>1082</v>
      </c>
      <c r="Z87" s="4">
        <v>258</v>
      </c>
      <c r="AA87" s="4">
        <f>=ROUNDDOWN(28.6666666666667,0)</f>
      </c>
      <c r="AB87" s="5">
        <v>9</v>
      </c>
      <c r="AC87" s="2" t="s">
        <v>136</v>
      </c>
      <c r="AD87" s="4">
        <v>155</v>
      </c>
      <c r="AE87" s="4">
        <v>155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11</v>
      </c>
      <c r="AQ87" s="8">
        <v>824.98</v>
      </c>
      <c r="AR87" s="4">
        <v>11</v>
      </c>
      <c r="AS87" s="8">
        <v>722.71</v>
      </c>
      <c r="AT87" s="7"/>
      <c r="AU87" s="7">
        <v>0.1415</v>
      </c>
      <c r="AV87" s="4">
        <v>11</v>
      </c>
      <c r="AW87" s="8">
        <v>824.98</v>
      </c>
      <c r="AX87" s="4">
        <v>11</v>
      </c>
      <c r="AY87" s="8">
        <v>722.71</v>
      </c>
      <c r="AZ87" s="7"/>
      <c r="BA87" s="7">
        <v>0.1415</v>
      </c>
      <c r="BB87" s="7">
        <v>1</v>
      </c>
      <c r="BC87" s="4">
        <v>11</v>
      </c>
      <c r="BD87" s="8">
        <v>824.98</v>
      </c>
      <c r="BE87" s="4">
        <v>11</v>
      </c>
      <c r="BF87" s="8">
        <v>722.71</v>
      </c>
      <c r="BG87" s="7"/>
      <c r="BH87" s="7">
        <v>0.1415</v>
      </c>
      <c r="BI87" s="7">
        <v>1</v>
      </c>
      <c r="BJ87" s="4">
        <v>11</v>
      </c>
      <c r="BK87" s="8">
        <v>824.98</v>
      </c>
      <c r="BL87" s="2" t="s">
        <v>1083</v>
      </c>
      <c r="BM87" s="7">
        <v>1</v>
      </c>
      <c r="BN87" s="7">
        <v>1</v>
      </c>
      <c r="BO87" s="4">
        <v>9</v>
      </c>
      <c r="BP87" s="8">
        <v>685.35</v>
      </c>
      <c r="BQ87" s="4">
        <v>6</v>
      </c>
      <c r="BR87" s="8">
        <v>407.94</v>
      </c>
      <c r="BS87" s="7">
        <v>0.5</v>
      </c>
      <c r="BT87" s="7">
        <v>0.68</v>
      </c>
      <c r="BU87" s="2" t="s">
        <v>162</v>
      </c>
      <c r="BV87" s="2" t="s">
        <v>150</v>
      </c>
      <c r="BW87" s="2" t="s">
        <v>153</v>
      </c>
      <c r="BX87" s="2" t="s">
        <v>1084</v>
      </c>
      <c r="BY87" s="2" t="s">
        <v>164</v>
      </c>
      <c r="BZ87" s="2" t="s">
        <v>164</v>
      </c>
      <c r="CA87" s="2" t="s">
        <v>153</v>
      </c>
      <c r="CB87" s="4"/>
      <c r="CC87" s="8"/>
      <c r="CD87" s="4">
        <v>1</v>
      </c>
      <c r="CE87" s="8">
        <v>62.66</v>
      </c>
      <c r="CF87" s="7">
        <v>-1</v>
      </c>
      <c r="CG87" s="7">
        <v>-1</v>
      </c>
      <c r="CH87" s="2" t="s">
        <v>162</v>
      </c>
      <c r="CI87" s="2" t="s">
        <v>150</v>
      </c>
      <c r="CJ87" s="2" t="s">
        <v>967</v>
      </c>
      <c r="CK87" s="2" t="s">
        <v>227</v>
      </c>
      <c r="CL87" s="2" t="s">
        <v>164</v>
      </c>
      <c r="CM87" s="2" t="s">
        <v>164</v>
      </c>
      <c r="CN87" s="2" t="s">
        <v>153</v>
      </c>
      <c r="CO87" s="4">
        <v>1</v>
      </c>
      <c r="CP87" s="8">
        <v>62.9</v>
      </c>
      <c r="CQ87" s="4">
        <v>3</v>
      </c>
      <c r="CR87" s="8">
        <v>187.53</v>
      </c>
      <c r="CS87" s="7">
        <v>-0.6667</v>
      </c>
      <c r="CT87" s="7">
        <v>-0.6646</v>
      </c>
      <c r="CU87" s="2" t="s">
        <v>162</v>
      </c>
      <c r="CV87" s="2" t="s">
        <v>150</v>
      </c>
      <c r="CW87" s="2" t="s">
        <v>1085</v>
      </c>
      <c r="CX87" s="2" t="s">
        <v>1086</v>
      </c>
      <c r="CY87" s="2" t="s">
        <v>164</v>
      </c>
      <c r="CZ87" s="2" t="s">
        <v>164</v>
      </c>
      <c r="DA87" s="2" t="s">
        <v>153</v>
      </c>
      <c r="DB87" s="4"/>
      <c r="DC87" s="8"/>
      <c r="DD87" s="4"/>
      <c r="DE87" s="8"/>
      <c r="DF87" s="7"/>
      <c r="DG87" s="7"/>
      <c r="DH87" s="2" t="s">
        <v>162</v>
      </c>
      <c r="DI87" s="2" t="s">
        <v>150</v>
      </c>
      <c r="DJ87" s="2" t="s">
        <v>225</v>
      </c>
      <c r="DK87" s="2" t="s">
        <v>192</v>
      </c>
      <c r="DL87" s="2" t="s">
        <v>269</v>
      </c>
      <c r="DM87" s="2" t="s">
        <v>164</v>
      </c>
      <c r="DN87" s="2" t="s">
        <v>153</v>
      </c>
      <c r="DO87" s="4"/>
      <c r="DP87" s="8"/>
      <c r="DQ87" s="4"/>
      <c r="DR87" s="8"/>
      <c r="DS87" s="7"/>
      <c r="DT87" s="7"/>
      <c r="DU87" s="2" t="s">
        <v>162</v>
      </c>
      <c r="DV87" s="2" t="s">
        <v>150</v>
      </c>
      <c r="DW87" s="2" t="s">
        <v>1087</v>
      </c>
      <c r="DX87" s="2" t="s">
        <v>1088</v>
      </c>
      <c r="DY87" s="2" t="s">
        <v>164</v>
      </c>
      <c r="DZ87" s="2" t="s">
        <v>164</v>
      </c>
      <c r="EA87" s="2" t="s">
        <v>153</v>
      </c>
      <c r="EB87" s="4"/>
      <c r="EC87" s="8"/>
      <c r="ED87" s="4"/>
      <c r="EE87" s="8"/>
      <c r="EF87" s="7"/>
      <c r="EG87" s="7"/>
      <c r="EH87" s="2" t="s">
        <v>162</v>
      </c>
      <c r="EI87" s="2" t="s">
        <v>150</v>
      </c>
      <c r="EJ87" s="2" t="s">
        <v>1089</v>
      </c>
      <c r="EK87" s="2" t="s">
        <v>1090</v>
      </c>
      <c r="EL87" s="2" t="s">
        <v>164</v>
      </c>
      <c r="EM87" s="2" t="s">
        <v>164</v>
      </c>
      <c r="EN87" s="2" t="s">
        <v>153</v>
      </c>
      <c r="EO87" s="4"/>
      <c r="EP87" s="8"/>
      <c r="EQ87" s="4"/>
      <c r="ER87" s="8"/>
      <c r="ES87" s="7"/>
      <c r="ET87" s="7"/>
      <c r="EU87" s="2" t="s">
        <v>162</v>
      </c>
      <c r="EV87" s="2" t="s">
        <v>150</v>
      </c>
      <c r="EW87" s="2" t="s">
        <v>175</v>
      </c>
      <c r="EX87" s="2" t="s">
        <v>1091</v>
      </c>
      <c r="EY87" s="2" t="s">
        <v>164</v>
      </c>
      <c r="EZ87" s="2" t="s">
        <v>164</v>
      </c>
      <c r="FA87" s="2" t="s">
        <v>153</v>
      </c>
      <c r="FB87" s="4">
        <v>1</v>
      </c>
      <c r="FC87" s="8">
        <v>76.73</v>
      </c>
      <c r="FD87" s="4"/>
      <c r="FE87" s="8"/>
      <c r="FF87" s="7"/>
      <c r="FG87" s="7"/>
      <c r="FH87" s="2" t="s">
        <v>162</v>
      </c>
      <c r="FI87" s="2" t="s">
        <v>150</v>
      </c>
      <c r="FJ87" s="2" t="s">
        <v>177</v>
      </c>
      <c r="FK87" s="2" t="s">
        <v>1092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162</v>
      </c>
      <c r="FV87" s="2" t="s">
        <v>301</v>
      </c>
      <c r="FW87" s="2" t="s">
        <v>475</v>
      </c>
      <c r="FX87" s="2" t="s">
        <v>1093</v>
      </c>
      <c r="FY87" s="2" t="s">
        <v>164</v>
      </c>
      <c r="FZ87" s="2" t="s">
        <v>164</v>
      </c>
      <c r="GA87" s="2" t="s">
        <v>153</v>
      </c>
      <c r="GB87" s="4"/>
      <c r="GC87" s="8"/>
      <c r="GD87" s="4">
        <v>1</v>
      </c>
      <c r="GE87" s="8">
        <v>64.58</v>
      </c>
      <c r="GF87" s="7">
        <v>-1</v>
      </c>
      <c r="GG87" s="7">
        <v>-1</v>
      </c>
      <c r="GH87" s="2" t="s">
        <v>162</v>
      </c>
      <c r="GI87" s="2" t="s">
        <v>169</v>
      </c>
      <c r="GJ87" s="2" t="s">
        <v>181</v>
      </c>
      <c r="GK87" s="2" t="s">
        <v>1094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193</v>
      </c>
      <c r="GV87" s="2" t="s">
        <v>150</v>
      </c>
      <c r="GW87" s="2" t="s">
        <v>275</v>
      </c>
      <c r="GX87" s="2" t="s">
        <v>1095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187</v>
      </c>
      <c r="HI87" s="2" t="s">
        <v>150</v>
      </c>
      <c r="HJ87" s="2" t="s">
        <v>153</v>
      </c>
      <c r="HK87" s="2" t="s">
        <v>153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153</v>
      </c>
      <c r="HV87" s="2" t="s">
        <v>153</v>
      </c>
      <c r="HW87" s="2" t="s">
        <v>153</v>
      </c>
      <c r="HX87" s="2" t="s">
        <v>153</v>
      </c>
      <c r="HY87" s="2" t="s">
        <v>153</v>
      </c>
      <c r="HZ87" s="2" t="s">
        <v>153</v>
      </c>
      <c r="IA87" s="2" t="s">
        <v>153</v>
      </c>
      <c r="IB87" s="4"/>
      <c r="IC87" s="8"/>
      <c r="ID87" s="4"/>
      <c r="IE87" s="8"/>
      <c r="IF87" s="7"/>
      <c r="IG87" s="7"/>
      <c r="IH87" s="2" t="s">
        <v>187</v>
      </c>
      <c r="II87" s="2" t="s">
        <v>150</v>
      </c>
      <c r="IJ87" s="2" t="s">
        <v>153</v>
      </c>
      <c r="IK87" s="2" t="s">
        <v>153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354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187</v>
      </c>
      <c r="JI87" s="2" t="s">
        <v>169</v>
      </c>
      <c r="JJ87" s="2" t="s">
        <v>189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153</v>
      </c>
      <c r="JV87" s="2" t="s">
        <v>153</v>
      </c>
      <c r="JW87" s="2" t="s">
        <v>153</v>
      </c>
      <c r="JX87" s="2" t="s">
        <v>153</v>
      </c>
      <c r="JY87" s="2" t="s">
        <v>153</v>
      </c>
      <c r="JZ87" s="2" t="s">
        <v>153</v>
      </c>
      <c r="KA87" s="2" t="s">
        <v>153</v>
      </c>
      <c r="KB87" s="4"/>
      <c r="KC87" s="8"/>
      <c r="KD87" s="4"/>
      <c r="KE87" s="8"/>
      <c r="KF87" s="7"/>
      <c r="KG87" s="7"/>
      <c r="KH87" s="2" t="s">
        <v>188</v>
      </c>
      <c r="KI87" s="2" t="s">
        <v>150</v>
      </c>
      <c r="KJ87" s="2" t="s">
        <v>153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153</v>
      </c>
      <c r="KV87" s="2" t="s">
        <v>153</v>
      </c>
      <c r="KW87" s="2" t="s">
        <v>153</v>
      </c>
      <c r="KX87" s="2" t="s">
        <v>153</v>
      </c>
      <c r="KY87" s="2" t="s">
        <v>153</v>
      </c>
      <c r="KZ87" s="2" t="s">
        <v>153</v>
      </c>
      <c r="LA87" s="2" t="s">
        <v>153</v>
      </c>
      <c r="LB87" s="4"/>
      <c r="LC87" s="8"/>
      <c r="LD87" s="4"/>
      <c r="LE87" s="8"/>
      <c r="LF87" s="7"/>
      <c r="LG87" s="7"/>
      <c r="LH87" s="2" t="s">
        <v>153</v>
      </c>
      <c r="LI87" s="2" t="s">
        <v>153</v>
      </c>
      <c r="LJ87" s="2" t="s">
        <v>153</v>
      </c>
      <c r="LK87" s="2" t="s">
        <v>153</v>
      </c>
      <c r="LL87" s="2" t="s">
        <v>153</v>
      </c>
      <c r="LM87" s="2" t="s">
        <v>153</v>
      </c>
      <c r="LN87" s="2" t="s">
        <v>153</v>
      </c>
      <c r="LO87" s="4"/>
      <c r="LP87" s="8"/>
      <c r="LQ87" s="4"/>
      <c r="LR87" s="8"/>
      <c r="LS87" s="7"/>
      <c r="LT87" s="7"/>
      <c r="LU87" s="2" t="s">
        <v>162</v>
      </c>
      <c r="LV87" s="2" t="s">
        <v>150</v>
      </c>
      <c r="LW87" s="2" t="s">
        <v>975</v>
      </c>
      <c r="LX87" s="2" t="s">
        <v>1091</v>
      </c>
      <c r="LY87" s="2" t="s">
        <v>164</v>
      </c>
      <c r="LZ87" s="2" t="s">
        <v>164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193</v>
      </c>
      <c r="MV87" s="2" t="s">
        <v>150</v>
      </c>
      <c r="MW87" s="2" t="s">
        <v>1096</v>
      </c>
      <c r="MX87" s="2" t="s">
        <v>1097</v>
      </c>
      <c r="MY87" s="2" t="s">
        <v>164</v>
      </c>
      <c r="MZ87" s="2" t="s">
        <v>164</v>
      </c>
      <c r="NA87" s="2" t="s">
        <v>153</v>
      </c>
      <c r="NB87" s="4"/>
      <c r="NC87" s="8"/>
      <c r="ND87" s="4"/>
      <c r="NE87" s="8"/>
      <c r="NF87" s="7"/>
      <c r="NG87" s="7"/>
      <c r="NH87" s="2" t="s">
        <v>187</v>
      </c>
      <c r="NI87" s="2" t="s">
        <v>150</v>
      </c>
      <c r="NJ87" s="2" t="s">
        <v>153</v>
      </c>
      <c r="NK87" s="2" t="s">
        <v>153</v>
      </c>
      <c r="NL87" s="2" t="s">
        <v>164</v>
      </c>
      <c r="NM87" s="2" t="s">
        <v>164</v>
      </c>
      <c r="NN87" s="2" t="s">
        <v>153</v>
      </c>
      <c r="NO87" s="4"/>
      <c r="NP87" s="8"/>
      <c r="NQ87" s="4"/>
      <c r="NR87" s="8"/>
      <c r="NS87" s="7"/>
      <c r="NT87" s="7"/>
      <c r="NU87" s="2" t="s">
        <v>195</v>
      </c>
      <c r="NV87" s="2" t="s">
        <v>150</v>
      </c>
      <c r="NW87" s="2" t="s">
        <v>153</v>
      </c>
      <c r="NX87" s="2" t="s">
        <v>153</v>
      </c>
      <c r="NY87" s="2" t="s">
        <v>164</v>
      </c>
      <c r="NZ87" s="2" t="s">
        <v>164</v>
      </c>
      <c r="OA87" s="2" t="s">
        <v>153</v>
      </c>
      <c r="OB87" s="4"/>
      <c r="OC87" s="8"/>
      <c r="OD87" s="4"/>
      <c r="OE87" s="8"/>
      <c r="OF87" s="7"/>
      <c r="OG87" s="7"/>
      <c r="OH87" s="2" t="s">
        <v>153</v>
      </c>
      <c r="OI87" s="2" t="s">
        <v>153</v>
      </c>
      <c r="OJ87" s="2" t="s">
        <v>153</v>
      </c>
      <c r="OK87" s="2" t="s">
        <v>153</v>
      </c>
      <c r="OL87" s="2" t="s">
        <v>153</v>
      </c>
      <c r="OM87" s="2" t="s">
        <v>153</v>
      </c>
      <c r="ON87" s="2" t="s">
        <v>153</v>
      </c>
      <c r="OO87" s="4"/>
      <c r="OP87" s="8"/>
      <c r="OQ87" s="4"/>
      <c r="OR87" s="8"/>
      <c r="OS87" s="7"/>
      <c r="OT87" s="7"/>
      <c r="OU87" s="2" t="s">
        <v>188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153</v>
      </c>
      <c r="PB87" s="4"/>
      <c r="PC87" s="8"/>
      <c r="PD87" s="4"/>
      <c r="PE87" s="8"/>
      <c r="PF87" s="7"/>
      <c r="PG87" s="7"/>
      <c r="PH87" s="2" t="s">
        <v>187</v>
      </c>
      <c r="PI87" s="2" t="s">
        <v>169</v>
      </c>
      <c r="PJ87" s="2" t="s">
        <v>153</v>
      </c>
      <c r="PK87" s="2" t="s">
        <v>153</v>
      </c>
      <c r="PL87" s="2" t="s">
        <v>164</v>
      </c>
      <c r="PM87" s="2" t="s">
        <v>164</v>
      </c>
      <c r="PN87" s="2" t="s">
        <v>153</v>
      </c>
      <c r="PO87" s="4"/>
      <c r="PP87" s="8"/>
      <c r="PQ87" s="4"/>
      <c r="PR87" s="8"/>
      <c r="PS87" s="7"/>
      <c r="PT87" s="7"/>
      <c r="PU87" s="2" t="s">
        <v>188</v>
      </c>
      <c r="PV87" s="2" t="s">
        <v>150</v>
      </c>
      <c r="PW87" s="2" t="s">
        <v>153</v>
      </c>
      <c r="PX87" s="2" t="s">
        <v>153</v>
      </c>
      <c r="PY87" s="2" t="s">
        <v>164</v>
      </c>
      <c r="PZ87" s="2" t="s">
        <v>164</v>
      </c>
      <c r="QA87" s="2" t="s">
        <v>153</v>
      </c>
      <c r="QB87" s="4">
        <v>60</v>
      </c>
      <c r="QC87" s="4"/>
      <c r="QD87" s="4"/>
      <c r="QE87" s="4">
        <v>198</v>
      </c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>
        <v>155</v>
      </c>
      <c r="QV87" s="4"/>
      <c r="QW87" s="4"/>
      <c r="QX87" s="4"/>
      <c r="QY87" s="4"/>
    </row>
    <row r="88">
      <c r="A88" s="2" t="s">
        <v>1098</v>
      </c>
      <c r="B88" s="2" t="s">
        <v>142</v>
      </c>
      <c r="C88" s="2" t="s">
        <v>143</v>
      </c>
      <c r="D88" s="2" t="s">
        <v>560</v>
      </c>
      <c r="E88" s="2" t="s">
        <v>1079</v>
      </c>
      <c r="F88" s="2" t="s">
        <v>944</v>
      </c>
      <c r="G88" s="2" t="s">
        <v>944</v>
      </c>
      <c r="H88" s="2" t="s">
        <v>944</v>
      </c>
      <c r="I88" s="2" t="s">
        <v>1099</v>
      </c>
      <c r="J88" s="2" t="s">
        <v>1100</v>
      </c>
      <c r="K88" s="2" t="s">
        <v>946</v>
      </c>
      <c r="L88" s="3">
        <v>57.99</v>
      </c>
      <c r="M88" s="3">
        <v>60.89</v>
      </c>
      <c r="N88" s="3">
        <v>99.99</v>
      </c>
      <c r="O88" s="2" t="s">
        <v>150</v>
      </c>
      <c r="P88" s="2" t="s">
        <v>947</v>
      </c>
      <c r="Q88" s="2" t="s">
        <v>152</v>
      </c>
      <c r="R88" s="2" t="s">
        <v>16</v>
      </c>
      <c r="S88" s="2" t="s">
        <v>153</v>
      </c>
      <c r="T88" s="2" t="s">
        <v>153</v>
      </c>
      <c r="U88" s="2" t="s">
        <v>434</v>
      </c>
      <c r="V88" s="2" t="s">
        <v>948</v>
      </c>
      <c r="W88" s="2" t="s">
        <v>153</v>
      </c>
      <c r="X88" s="2" t="s">
        <v>153</v>
      </c>
      <c r="Y88" s="2" t="s">
        <v>949</v>
      </c>
      <c r="Z88" s="4">
        <v>70</v>
      </c>
      <c r="AA88" s="4">
        <f>=ROUNDDOWN(10.1449275362319,0)</f>
      </c>
      <c r="AB88" s="5">
        <v>6.9</v>
      </c>
      <c r="AC88" s="2" t="s">
        <v>153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8</v>
      </c>
      <c r="AQ88" s="8">
        <v>505.68</v>
      </c>
      <c r="AR88" s="4">
        <v>3</v>
      </c>
      <c r="AS88" s="8">
        <v>173.97</v>
      </c>
      <c r="AT88" s="7">
        <v>1.6667</v>
      </c>
      <c r="AU88" s="7">
        <v>1.9067</v>
      </c>
      <c r="AV88" s="4">
        <v>8</v>
      </c>
      <c r="AW88" s="8">
        <v>505.68</v>
      </c>
      <c r="AX88" s="4">
        <v>3</v>
      </c>
      <c r="AY88" s="8">
        <v>173.97</v>
      </c>
      <c r="AZ88" s="7">
        <v>1.6667</v>
      </c>
      <c r="BA88" s="7">
        <v>1.9067</v>
      </c>
      <c r="BB88" s="7">
        <v>1</v>
      </c>
      <c r="BC88" s="4">
        <v>9</v>
      </c>
      <c r="BD88" s="8">
        <v>568.89</v>
      </c>
      <c r="BE88" s="4">
        <v>3</v>
      </c>
      <c r="BF88" s="8">
        <v>173.97</v>
      </c>
      <c r="BG88" s="7">
        <v>2</v>
      </c>
      <c r="BH88" s="7">
        <v>2.27</v>
      </c>
      <c r="BI88" s="7">
        <v>0.8889</v>
      </c>
      <c r="BJ88" s="4">
        <v>8</v>
      </c>
      <c r="BK88" s="8">
        <v>505.68</v>
      </c>
      <c r="BL88" s="2" t="s">
        <v>950</v>
      </c>
      <c r="BM88" s="7">
        <v>1</v>
      </c>
      <c r="BN88" s="7">
        <v>1</v>
      </c>
      <c r="BO88" s="4">
        <v>8</v>
      </c>
      <c r="BP88" s="8">
        <v>505.68</v>
      </c>
      <c r="BQ88" s="4">
        <v>3</v>
      </c>
      <c r="BR88" s="8">
        <v>173.97</v>
      </c>
      <c r="BS88" s="7">
        <v>1.6667</v>
      </c>
      <c r="BT88" s="7">
        <v>1.9067</v>
      </c>
      <c r="BU88" s="2" t="s">
        <v>162</v>
      </c>
      <c r="BV88" s="2" t="s">
        <v>150</v>
      </c>
      <c r="BW88" s="2" t="s">
        <v>153</v>
      </c>
      <c r="BX88" s="2" t="s">
        <v>153</v>
      </c>
      <c r="BY88" s="2" t="s">
        <v>164</v>
      </c>
      <c r="BZ88" s="2" t="s">
        <v>164</v>
      </c>
      <c r="CA88" s="2" t="s">
        <v>153</v>
      </c>
      <c r="CB88" s="4"/>
      <c r="CC88" s="8"/>
      <c r="CD88" s="4"/>
      <c r="CE88" s="8"/>
      <c r="CF88" s="7"/>
      <c r="CG88" s="7"/>
      <c r="CH88" s="2" t="s">
        <v>153</v>
      </c>
      <c r="CI88" s="2" t="s">
        <v>153</v>
      </c>
      <c r="CJ88" s="2" t="s">
        <v>153</v>
      </c>
      <c r="CK88" s="2" t="s">
        <v>153</v>
      </c>
      <c r="CL88" s="2" t="s">
        <v>153</v>
      </c>
      <c r="CM88" s="2" t="s">
        <v>153</v>
      </c>
      <c r="CN88" s="2" t="s">
        <v>153</v>
      </c>
      <c r="CO88" s="4"/>
      <c r="CP88" s="8"/>
      <c r="CQ88" s="4"/>
      <c r="CR88" s="8"/>
      <c r="CS88" s="7"/>
      <c r="CT88" s="7"/>
      <c r="CU88" s="2" t="s">
        <v>153</v>
      </c>
      <c r="CV88" s="2" t="s">
        <v>153</v>
      </c>
      <c r="CW88" s="2" t="s">
        <v>153</v>
      </c>
      <c r="CX88" s="2" t="s">
        <v>153</v>
      </c>
      <c r="CY88" s="2" t="s">
        <v>153</v>
      </c>
      <c r="CZ88" s="2" t="s">
        <v>153</v>
      </c>
      <c r="DA88" s="2" t="s">
        <v>153</v>
      </c>
      <c r="DB88" s="4"/>
      <c r="DC88" s="8"/>
      <c r="DD88" s="4"/>
      <c r="DE88" s="8"/>
      <c r="DF88" s="7"/>
      <c r="DG88" s="7"/>
      <c r="DH88" s="2" t="s">
        <v>153</v>
      </c>
      <c r="DI88" s="2" t="s">
        <v>153</v>
      </c>
      <c r="DJ88" s="2" t="s">
        <v>153</v>
      </c>
      <c r="DK88" s="2" t="s">
        <v>153</v>
      </c>
      <c r="DL88" s="2" t="s">
        <v>153</v>
      </c>
      <c r="DM88" s="2" t="s">
        <v>153</v>
      </c>
      <c r="DN88" s="2" t="s">
        <v>153</v>
      </c>
      <c r="DO88" s="4"/>
      <c r="DP88" s="8"/>
      <c r="DQ88" s="4"/>
      <c r="DR88" s="8"/>
      <c r="DS88" s="7"/>
      <c r="DT88" s="7"/>
      <c r="DU88" s="2" t="s">
        <v>153</v>
      </c>
      <c r="DV88" s="2" t="s">
        <v>153</v>
      </c>
      <c r="DW88" s="2" t="s">
        <v>153</v>
      </c>
      <c r="DX88" s="2" t="s">
        <v>153</v>
      </c>
      <c r="DY88" s="2" t="s">
        <v>153</v>
      </c>
      <c r="DZ88" s="2" t="s">
        <v>153</v>
      </c>
      <c r="EA88" s="2" t="s">
        <v>153</v>
      </c>
      <c r="EB88" s="4"/>
      <c r="EC88" s="8"/>
      <c r="ED88" s="4"/>
      <c r="EE88" s="8"/>
      <c r="EF88" s="7"/>
      <c r="EG88" s="7"/>
      <c r="EH88" s="2" t="s">
        <v>153</v>
      </c>
      <c r="EI88" s="2" t="s">
        <v>153</v>
      </c>
      <c r="EJ88" s="2" t="s">
        <v>153</v>
      </c>
      <c r="EK88" s="2" t="s">
        <v>153</v>
      </c>
      <c r="EL88" s="2" t="s">
        <v>153</v>
      </c>
      <c r="EM88" s="2" t="s">
        <v>153</v>
      </c>
      <c r="EN88" s="2" t="s">
        <v>153</v>
      </c>
      <c r="EO88" s="4"/>
      <c r="EP88" s="8"/>
      <c r="EQ88" s="4"/>
      <c r="ER88" s="8"/>
      <c r="ES88" s="7"/>
      <c r="ET88" s="7"/>
      <c r="EU88" s="2" t="s">
        <v>153</v>
      </c>
      <c r="EV88" s="2" t="s">
        <v>153</v>
      </c>
      <c r="EW88" s="2" t="s">
        <v>153</v>
      </c>
      <c r="EX88" s="2" t="s">
        <v>153</v>
      </c>
      <c r="EY88" s="2" t="s">
        <v>153</v>
      </c>
      <c r="EZ88" s="2" t="s">
        <v>153</v>
      </c>
      <c r="FA88" s="2" t="s">
        <v>153</v>
      </c>
      <c r="FB88" s="4"/>
      <c r="FC88" s="8"/>
      <c r="FD88" s="4"/>
      <c r="FE88" s="8"/>
      <c r="FF88" s="7"/>
      <c r="FG88" s="7"/>
      <c r="FH88" s="2" t="s">
        <v>153</v>
      </c>
      <c r="FI88" s="2" t="s">
        <v>153</v>
      </c>
      <c r="FJ88" s="2" t="s">
        <v>153</v>
      </c>
      <c r="FK88" s="2" t="s">
        <v>153</v>
      </c>
      <c r="FL88" s="2" t="s">
        <v>153</v>
      </c>
      <c r="FM88" s="2" t="s">
        <v>153</v>
      </c>
      <c r="FN88" s="2" t="s">
        <v>153</v>
      </c>
      <c r="FO88" s="4"/>
      <c r="FP88" s="8"/>
      <c r="FQ88" s="4"/>
      <c r="FR88" s="8"/>
      <c r="FS88" s="7"/>
      <c r="FT88" s="7"/>
      <c r="FU88" s="2" t="s">
        <v>153</v>
      </c>
      <c r="FV88" s="2" t="s">
        <v>153</v>
      </c>
      <c r="FW88" s="2" t="s">
        <v>153</v>
      </c>
      <c r="FX88" s="2" t="s">
        <v>153</v>
      </c>
      <c r="FY88" s="2" t="s">
        <v>153</v>
      </c>
      <c r="FZ88" s="2" t="s">
        <v>153</v>
      </c>
      <c r="GA88" s="2" t="s">
        <v>153</v>
      </c>
      <c r="GB88" s="4"/>
      <c r="GC88" s="8"/>
      <c r="GD88" s="4"/>
      <c r="GE88" s="8"/>
      <c r="GF88" s="7"/>
      <c r="GG88" s="7"/>
      <c r="GH88" s="2" t="s">
        <v>153</v>
      </c>
      <c r="GI88" s="2" t="s">
        <v>153</v>
      </c>
      <c r="GJ88" s="2" t="s">
        <v>153</v>
      </c>
      <c r="GK88" s="2" t="s">
        <v>153</v>
      </c>
      <c r="GL88" s="2" t="s">
        <v>153</v>
      </c>
      <c r="GM88" s="2" t="s">
        <v>153</v>
      </c>
      <c r="GN88" s="2" t="s">
        <v>153</v>
      </c>
      <c r="GO88" s="4"/>
      <c r="GP88" s="8"/>
      <c r="GQ88" s="4"/>
      <c r="GR88" s="8"/>
      <c r="GS88" s="7"/>
      <c r="GT88" s="7"/>
      <c r="GU88" s="2" t="s">
        <v>153</v>
      </c>
      <c r="GV88" s="2" t="s">
        <v>153</v>
      </c>
      <c r="GW88" s="2" t="s">
        <v>153</v>
      </c>
      <c r="GX88" s="2" t="s">
        <v>153</v>
      </c>
      <c r="GY88" s="2" t="s">
        <v>153</v>
      </c>
      <c r="GZ88" s="2" t="s">
        <v>153</v>
      </c>
      <c r="HA88" s="2" t="s">
        <v>153</v>
      </c>
      <c r="HB88" s="4"/>
      <c r="HC88" s="8"/>
      <c r="HD88" s="4"/>
      <c r="HE88" s="8"/>
      <c r="HF88" s="7"/>
      <c r="HG88" s="7"/>
      <c r="HH88" s="2" t="s">
        <v>153</v>
      </c>
      <c r="HI88" s="2" t="s">
        <v>153</v>
      </c>
      <c r="HJ88" s="2" t="s">
        <v>153</v>
      </c>
      <c r="HK88" s="2" t="s">
        <v>153</v>
      </c>
      <c r="HL88" s="2" t="s">
        <v>153</v>
      </c>
      <c r="HM88" s="2" t="s">
        <v>153</v>
      </c>
      <c r="HN88" s="2" t="s">
        <v>153</v>
      </c>
      <c r="HO88" s="4"/>
      <c r="HP88" s="8"/>
      <c r="HQ88" s="4"/>
      <c r="HR88" s="8"/>
      <c r="HS88" s="7"/>
      <c r="HT88" s="7"/>
      <c r="HU88" s="2" t="s">
        <v>153</v>
      </c>
      <c r="HV88" s="2" t="s">
        <v>153</v>
      </c>
      <c r="HW88" s="2" t="s">
        <v>153</v>
      </c>
      <c r="HX88" s="2" t="s">
        <v>153</v>
      </c>
      <c r="HY88" s="2" t="s">
        <v>153</v>
      </c>
      <c r="HZ88" s="2" t="s">
        <v>153</v>
      </c>
      <c r="IA88" s="2" t="s">
        <v>153</v>
      </c>
      <c r="IB88" s="4"/>
      <c r="IC88" s="8"/>
      <c r="ID88" s="4"/>
      <c r="IE88" s="8"/>
      <c r="IF88" s="7"/>
      <c r="IG88" s="7"/>
      <c r="IH88" s="2" t="s">
        <v>153</v>
      </c>
      <c r="II88" s="2" t="s">
        <v>153</v>
      </c>
      <c r="IJ88" s="2" t="s">
        <v>153</v>
      </c>
      <c r="IK88" s="2" t="s">
        <v>153</v>
      </c>
      <c r="IL88" s="2" t="s">
        <v>153</v>
      </c>
      <c r="IM88" s="2" t="s">
        <v>153</v>
      </c>
      <c r="IN88" s="2" t="s">
        <v>153</v>
      </c>
      <c r="IO88" s="4"/>
      <c r="IP88" s="8"/>
      <c r="IQ88" s="4"/>
      <c r="IR88" s="8"/>
      <c r="IS88" s="7"/>
      <c r="IT88" s="7"/>
      <c r="IU88" s="2" t="s">
        <v>153</v>
      </c>
      <c r="IV88" s="2" t="s">
        <v>153</v>
      </c>
      <c r="IW88" s="2" t="s">
        <v>153</v>
      </c>
      <c r="IX88" s="2" t="s">
        <v>153</v>
      </c>
      <c r="IY88" s="2" t="s">
        <v>153</v>
      </c>
      <c r="IZ88" s="2" t="s">
        <v>153</v>
      </c>
      <c r="JA88" s="2" t="s">
        <v>153</v>
      </c>
      <c r="JB88" s="4"/>
      <c r="JC88" s="8"/>
      <c r="JD88" s="4"/>
      <c r="JE88" s="8"/>
      <c r="JF88" s="7"/>
      <c r="JG88" s="7"/>
      <c r="JH88" s="2" t="s">
        <v>153</v>
      </c>
      <c r="JI88" s="2" t="s">
        <v>153</v>
      </c>
      <c r="JJ88" s="2" t="s">
        <v>153</v>
      </c>
      <c r="JK88" s="2" t="s">
        <v>153</v>
      </c>
      <c r="JL88" s="2" t="s">
        <v>153</v>
      </c>
      <c r="JM88" s="2" t="s">
        <v>153</v>
      </c>
      <c r="JN88" s="2" t="s">
        <v>153</v>
      </c>
      <c r="JO88" s="4"/>
      <c r="JP88" s="8"/>
      <c r="JQ88" s="4"/>
      <c r="JR88" s="8"/>
      <c r="JS88" s="7"/>
      <c r="JT88" s="7"/>
      <c r="JU88" s="2" t="s">
        <v>153</v>
      </c>
      <c r="JV88" s="2" t="s">
        <v>153</v>
      </c>
      <c r="JW88" s="2" t="s">
        <v>153</v>
      </c>
      <c r="JX88" s="2" t="s">
        <v>153</v>
      </c>
      <c r="JY88" s="2" t="s">
        <v>153</v>
      </c>
      <c r="JZ88" s="2" t="s">
        <v>153</v>
      </c>
      <c r="KA88" s="2" t="s">
        <v>153</v>
      </c>
      <c r="KB88" s="4"/>
      <c r="KC88" s="8"/>
      <c r="KD88" s="4"/>
      <c r="KE88" s="8"/>
      <c r="KF88" s="7"/>
      <c r="KG88" s="7"/>
      <c r="KH88" s="2" t="s">
        <v>153</v>
      </c>
      <c r="KI88" s="2" t="s">
        <v>153</v>
      </c>
      <c r="KJ88" s="2" t="s">
        <v>153</v>
      </c>
      <c r="KK88" s="2" t="s">
        <v>153</v>
      </c>
      <c r="KL88" s="2" t="s">
        <v>153</v>
      </c>
      <c r="KM88" s="2" t="s">
        <v>153</v>
      </c>
      <c r="KN88" s="2" t="s">
        <v>153</v>
      </c>
      <c r="KO88" s="4"/>
      <c r="KP88" s="8"/>
      <c r="KQ88" s="4"/>
      <c r="KR88" s="8"/>
      <c r="KS88" s="7"/>
      <c r="KT88" s="7"/>
      <c r="KU88" s="2" t="s">
        <v>153</v>
      </c>
      <c r="KV88" s="2" t="s">
        <v>153</v>
      </c>
      <c r="KW88" s="2" t="s">
        <v>153</v>
      </c>
      <c r="KX88" s="2" t="s">
        <v>153</v>
      </c>
      <c r="KY88" s="2" t="s">
        <v>153</v>
      </c>
      <c r="KZ88" s="2" t="s">
        <v>153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153</v>
      </c>
      <c r="LV88" s="2" t="s">
        <v>153</v>
      </c>
      <c r="LW88" s="2" t="s">
        <v>153</v>
      </c>
      <c r="LX88" s="2" t="s">
        <v>153</v>
      </c>
      <c r="LY88" s="2" t="s">
        <v>153</v>
      </c>
      <c r="LZ88" s="2" t="s">
        <v>153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153</v>
      </c>
      <c r="MV88" s="2" t="s">
        <v>153</v>
      </c>
      <c r="MW88" s="2" t="s">
        <v>153</v>
      </c>
      <c r="MX88" s="2" t="s">
        <v>153</v>
      </c>
      <c r="MY88" s="2" t="s">
        <v>153</v>
      </c>
      <c r="MZ88" s="2" t="s">
        <v>153</v>
      </c>
      <c r="NA88" s="2" t="s">
        <v>153</v>
      </c>
      <c r="NB88" s="4"/>
      <c r="NC88" s="8"/>
      <c r="ND88" s="4"/>
      <c r="NE88" s="8"/>
      <c r="NF88" s="7"/>
      <c r="NG88" s="7"/>
      <c r="NH88" s="2" t="s">
        <v>153</v>
      </c>
      <c r="NI88" s="2" t="s">
        <v>153</v>
      </c>
      <c r="NJ88" s="2" t="s">
        <v>153</v>
      </c>
      <c r="NK88" s="2" t="s">
        <v>153</v>
      </c>
      <c r="NL88" s="2" t="s">
        <v>153</v>
      </c>
      <c r="NM88" s="2" t="s">
        <v>153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153</v>
      </c>
      <c r="OI88" s="2" t="s">
        <v>153</v>
      </c>
      <c r="OJ88" s="2" t="s">
        <v>153</v>
      </c>
      <c r="OK88" s="2" t="s">
        <v>153</v>
      </c>
      <c r="OL88" s="2" t="s">
        <v>153</v>
      </c>
      <c r="OM88" s="2" t="s">
        <v>153</v>
      </c>
      <c r="ON88" s="2" t="s">
        <v>153</v>
      </c>
      <c r="OO88" s="4"/>
      <c r="OP88" s="8"/>
      <c r="OQ88" s="4"/>
      <c r="OR88" s="8"/>
      <c r="OS88" s="7"/>
      <c r="OT88" s="7"/>
      <c r="OU88" s="2" t="s">
        <v>153</v>
      </c>
      <c r="OV88" s="2" t="s">
        <v>153</v>
      </c>
      <c r="OW88" s="2" t="s">
        <v>153</v>
      </c>
      <c r="OX88" s="2" t="s">
        <v>153</v>
      </c>
      <c r="OY88" s="2" t="s">
        <v>153</v>
      </c>
      <c r="OZ88" s="2" t="s">
        <v>153</v>
      </c>
      <c r="PA88" s="2" t="s">
        <v>153</v>
      </c>
      <c r="PB88" s="4"/>
      <c r="PC88" s="8"/>
      <c r="PD88" s="4"/>
      <c r="PE88" s="8"/>
      <c r="PF88" s="7"/>
      <c r="PG88" s="7"/>
      <c r="PH88" s="2" t="s">
        <v>153</v>
      </c>
      <c r="PI88" s="2" t="s">
        <v>153</v>
      </c>
      <c r="PJ88" s="2" t="s">
        <v>153</v>
      </c>
      <c r="PK88" s="2" t="s">
        <v>153</v>
      </c>
      <c r="PL88" s="2" t="s">
        <v>153</v>
      </c>
      <c r="PM88" s="2" t="s">
        <v>153</v>
      </c>
      <c r="PN88" s="2" t="s">
        <v>153</v>
      </c>
      <c r="PO88" s="4"/>
      <c r="PP88" s="8"/>
      <c r="PQ88" s="4"/>
      <c r="PR88" s="8"/>
      <c r="PS88" s="7"/>
      <c r="PT88" s="7"/>
      <c r="PU88" s="2" t="s">
        <v>153</v>
      </c>
      <c r="PV88" s="2" t="s">
        <v>153</v>
      </c>
      <c r="PW88" s="2" t="s">
        <v>153</v>
      </c>
      <c r="PX88" s="2" t="s">
        <v>153</v>
      </c>
      <c r="PY88" s="2" t="s">
        <v>153</v>
      </c>
      <c r="PZ88" s="2" t="s">
        <v>153</v>
      </c>
      <c r="QA88" s="2" t="s">
        <v>153</v>
      </c>
      <c r="QB88" s="4">
        <v>26</v>
      </c>
      <c r="QC88" s="4">
        <v>44</v>
      </c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</row>
    <row r="89">
      <c r="A89" s="2" t="s">
        <v>1101</v>
      </c>
      <c r="B89" s="2" t="s">
        <v>142</v>
      </c>
      <c r="C89" s="2" t="s">
        <v>143</v>
      </c>
      <c r="D89" s="2" t="s">
        <v>560</v>
      </c>
      <c r="E89" s="2" t="s">
        <v>1079</v>
      </c>
      <c r="F89" s="2" t="s">
        <v>944</v>
      </c>
      <c r="G89" s="2" t="s">
        <v>944</v>
      </c>
      <c r="H89" s="2" t="s">
        <v>944</v>
      </c>
      <c r="I89" s="2" t="s">
        <v>1099</v>
      </c>
      <c r="J89" s="2" t="s">
        <v>1100</v>
      </c>
      <c r="K89" s="2" t="s">
        <v>459</v>
      </c>
      <c r="L89" s="3">
        <v>57.99</v>
      </c>
      <c r="M89" s="3">
        <v>60.89</v>
      </c>
      <c r="N89" s="3">
        <v>99.99</v>
      </c>
      <c r="O89" s="2" t="s">
        <v>953</v>
      </c>
      <c r="P89" s="2" t="s">
        <v>954</v>
      </c>
      <c r="Q89" s="2" t="s">
        <v>152</v>
      </c>
      <c r="R89" s="2" t="s">
        <v>16</v>
      </c>
      <c r="S89" s="2" t="s">
        <v>153</v>
      </c>
      <c r="T89" s="2" t="s">
        <v>153</v>
      </c>
      <c r="U89" s="2" t="s">
        <v>434</v>
      </c>
      <c r="V89" s="2" t="s">
        <v>948</v>
      </c>
      <c r="W89" s="2" t="s">
        <v>153</v>
      </c>
      <c r="X89" s="2" t="s">
        <v>153</v>
      </c>
      <c r="Y89" s="2" t="s">
        <v>955</v>
      </c>
      <c r="Z89" s="4">
        <v>167</v>
      </c>
      <c r="AA89" s="4">
        <f>=ROUNDDOWN(79.5238095238095,0)</f>
      </c>
      <c r="AB89" s="5">
        <v>2.1</v>
      </c>
      <c r="AC89" s="2" t="s">
        <v>153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1</v>
      </c>
      <c r="AQ89" s="8">
        <v>63.21</v>
      </c>
      <c r="AR89" s="4"/>
      <c r="AS89" s="8"/>
      <c r="AT89" s="7"/>
      <c r="AU89" s="7"/>
      <c r="AV89" s="4">
        <v>1</v>
      </c>
      <c r="AW89" s="8">
        <v>63.21</v>
      </c>
      <c r="AX89" s="4"/>
      <c r="AY89" s="8"/>
      <c r="AZ89" s="7"/>
      <c r="BA89" s="7"/>
      <c r="BB89" s="7">
        <v>1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>
        <v>0.1111</v>
      </c>
      <c r="BJ89" s="4">
        <v>1</v>
      </c>
      <c r="BK89" s="8">
        <v>63.21</v>
      </c>
      <c r="BL89" s="2" t="s">
        <v>950</v>
      </c>
      <c r="BM89" s="7">
        <v>1</v>
      </c>
      <c r="BN89" s="7">
        <v>1</v>
      </c>
      <c r="BO89" s="4">
        <v>1</v>
      </c>
      <c r="BP89" s="8">
        <v>63.21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153</v>
      </c>
      <c r="BY89" s="2" t="s">
        <v>164</v>
      </c>
      <c r="BZ89" s="2" t="s">
        <v>164</v>
      </c>
      <c r="CA89" s="2" t="s">
        <v>153</v>
      </c>
      <c r="CB89" s="4"/>
      <c r="CC89" s="8"/>
      <c r="CD89" s="4"/>
      <c r="CE89" s="8"/>
      <c r="CF89" s="7"/>
      <c r="CG89" s="7"/>
      <c r="CH89" s="2" t="s">
        <v>153</v>
      </c>
      <c r="CI89" s="2" t="s">
        <v>153</v>
      </c>
      <c r="CJ89" s="2" t="s">
        <v>153</v>
      </c>
      <c r="CK89" s="2" t="s">
        <v>153</v>
      </c>
      <c r="CL89" s="2" t="s">
        <v>153</v>
      </c>
      <c r="CM89" s="2" t="s">
        <v>153</v>
      </c>
      <c r="CN89" s="2" t="s">
        <v>153</v>
      </c>
      <c r="CO89" s="4"/>
      <c r="CP89" s="8"/>
      <c r="CQ89" s="4"/>
      <c r="CR89" s="8"/>
      <c r="CS89" s="7"/>
      <c r="CT89" s="7"/>
      <c r="CU89" s="2" t="s">
        <v>153</v>
      </c>
      <c r="CV89" s="2" t="s">
        <v>153</v>
      </c>
      <c r="CW89" s="2" t="s">
        <v>153</v>
      </c>
      <c r="CX89" s="2" t="s">
        <v>153</v>
      </c>
      <c r="CY89" s="2" t="s">
        <v>153</v>
      </c>
      <c r="CZ89" s="2" t="s">
        <v>153</v>
      </c>
      <c r="DA89" s="2" t="s">
        <v>153</v>
      </c>
      <c r="DB89" s="4"/>
      <c r="DC89" s="8"/>
      <c r="DD89" s="4"/>
      <c r="DE89" s="8"/>
      <c r="DF89" s="7"/>
      <c r="DG89" s="7"/>
      <c r="DH89" s="2" t="s">
        <v>153</v>
      </c>
      <c r="DI89" s="2" t="s">
        <v>153</v>
      </c>
      <c r="DJ89" s="2" t="s">
        <v>153</v>
      </c>
      <c r="DK89" s="2" t="s">
        <v>153</v>
      </c>
      <c r="DL89" s="2" t="s">
        <v>153</v>
      </c>
      <c r="DM89" s="2" t="s">
        <v>153</v>
      </c>
      <c r="DN89" s="2" t="s">
        <v>153</v>
      </c>
      <c r="DO89" s="4"/>
      <c r="DP89" s="8"/>
      <c r="DQ89" s="4"/>
      <c r="DR89" s="8"/>
      <c r="DS89" s="7"/>
      <c r="DT89" s="7"/>
      <c r="DU89" s="2" t="s">
        <v>153</v>
      </c>
      <c r="DV89" s="2" t="s">
        <v>153</v>
      </c>
      <c r="DW89" s="2" t="s">
        <v>153</v>
      </c>
      <c r="DX89" s="2" t="s">
        <v>153</v>
      </c>
      <c r="DY89" s="2" t="s">
        <v>153</v>
      </c>
      <c r="DZ89" s="2" t="s">
        <v>153</v>
      </c>
      <c r="EA89" s="2" t="s">
        <v>153</v>
      </c>
      <c r="EB89" s="4"/>
      <c r="EC89" s="8"/>
      <c r="ED89" s="4"/>
      <c r="EE89" s="8"/>
      <c r="EF89" s="7"/>
      <c r="EG89" s="7"/>
      <c r="EH89" s="2" t="s">
        <v>153</v>
      </c>
      <c r="EI89" s="2" t="s">
        <v>153</v>
      </c>
      <c r="EJ89" s="2" t="s">
        <v>153</v>
      </c>
      <c r="EK89" s="2" t="s">
        <v>153</v>
      </c>
      <c r="EL89" s="2" t="s">
        <v>153</v>
      </c>
      <c r="EM89" s="2" t="s">
        <v>153</v>
      </c>
      <c r="EN89" s="2" t="s">
        <v>153</v>
      </c>
      <c r="EO89" s="4"/>
      <c r="EP89" s="8"/>
      <c r="EQ89" s="4"/>
      <c r="ER89" s="8"/>
      <c r="ES89" s="7"/>
      <c r="ET89" s="7"/>
      <c r="EU89" s="2" t="s">
        <v>153</v>
      </c>
      <c r="EV89" s="2" t="s">
        <v>153</v>
      </c>
      <c r="EW89" s="2" t="s">
        <v>153</v>
      </c>
      <c r="EX89" s="2" t="s">
        <v>153</v>
      </c>
      <c r="EY89" s="2" t="s">
        <v>153</v>
      </c>
      <c r="EZ89" s="2" t="s">
        <v>153</v>
      </c>
      <c r="FA89" s="2" t="s">
        <v>153</v>
      </c>
      <c r="FB89" s="4"/>
      <c r="FC89" s="8"/>
      <c r="FD89" s="4"/>
      <c r="FE89" s="8"/>
      <c r="FF89" s="7"/>
      <c r="FG89" s="7"/>
      <c r="FH89" s="2" t="s">
        <v>153</v>
      </c>
      <c r="FI89" s="2" t="s">
        <v>153</v>
      </c>
      <c r="FJ89" s="2" t="s">
        <v>153</v>
      </c>
      <c r="FK89" s="2" t="s">
        <v>153</v>
      </c>
      <c r="FL89" s="2" t="s">
        <v>153</v>
      </c>
      <c r="FM89" s="2" t="s">
        <v>153</v>
      </c>
      <c r="FN89" s="2" t="s">
        <v>153</v>
      </c>
      <c r="FO89" s="4"/>
      <c r="FP89" s="8"/>
      <c r="FQ89" s="4"/>
      <c r="FR89" s="8"/>
      <c r="FS89" s="7"/>
      <c r="FT89" s="7"/>
      <c r="FU89" s="2" t="s">
        <v>153</v>
      </c>
      <c r="FV89" s="2" t="s">
        <v>153</v>
      </c>
      <c r="FW89" s="2" t="s">
        <v>153</v>
      </c>
      <c r="FX89" s="2" t="s">
        <v>153</v>
      </c>
      <c r="FY89" s="2" t="s">
        <v>153</v>
      </c>
      <c r="FZ89" s="2" t="s">
        <v>153</v>
      </c>
      <c r="GA89" s="2" t="s">
        <v>153</v>
      </c>
      <c r="GB89" s="4"/>
      <c r="GC89" s="8"/>
      <c r="GD89" s="4"/>
      <c r="GE89" s="8"/>
      <c r="GF89" s="7"/>
      <c r="GG89" s="7"/>
      <c r="GH89" s="2" t="s">
        <v>153</v>
      </c>
      <c r="GI89" s="2" t="s">
        <v>153</v>
      </c>
      <c r="GJ89" s="2" t="s">
        <v>153</v>
      </c>
      <c r="GK89" s="2" t="s">
        <v>153</v>
      </c>
      <c r="GL89" s="2" t="s">
        <v>153</v>
      </c>
      <c r="GM89" s="2" t="s">
        <v>153</v>
      </c>
      <c r="GN89" s="2" t="s">
        <v>153</v>
      </c>
      <c r="GO89" s="4"/>
      <c r="GP89" s="8"/>
      <c r="GQ89" s="4"/>
      <c r="GR89" s="8"/>
      <c r="GS89" s="7"/>
      <c r="GT89" s="7"/>
      <c r="GU89" s="2" t="s">
        <v>153</v>
      </c>
      <c r="GV89" s="2" t="s">
        <v>153</v>
      </c>
      <c r="GW89" s="2" t="s">
        <v>153</v>
      </c>
      <c r="GX89" s="2" t="s">
        <v>153</v>
      </c>
      <c r="GY89" s="2" t="s">
        <v>153</v>
      </c>
      <c r="GZ89" s="2" t="s">
        <v>153</v>
      </c>
      <c r="HA89" s="2" t="s">
        <v>153</v>
      </c>
      <c r="HB89" s="4"/>
      <c r="HC89" s="8"/>
      <c r="HD89" s="4"/>
      <c r="HE89" s="8"/>
      <c r="HF89" s="7"/>
      <c r="HG89" s="7"/>
      <c r="HH89" s="2" t="s">
        <v>153</v>
      </c>
      <c r="HI89" s="2" t="s">
        <v>153</v>
      </c>
      <c r="HJ89" s="2" t="s">
        <v>153</v>
      </c>
      <c r="HK89" s="2" t="s">
        <v>153</v>
      </c>
      <c r="HL89" s="2" t="s">
        <v>153</v>
      </c>
      <c r="HM89" s="2" t="s">
        <v>153</v>
      </c>
      <c r="HN89" s="2" t="s">
        <v>153</v>
      </c>
      <c r="HO89" s="4"/>
      <c r="HP89" s="8"/>
      <c r="HQ89" s="4"/>
      <c r="HR89" s="8"/>
      <c r="HS89" s="7"/>
      <c r="HT89" s="7"/>
      <c r="HU89" s="2" t="s">
        <v>153</v>
      </c>
      <c r="HV89" s="2" t="s">
        <v>153</v>
      </c>
      <c r="HW89" s="2" t="s">
        <v>153</v>
      </c>
      <c r="HX89" s="2" t="s">
        <v>153</v>
      </c>
      <c r="HY89" s="2" t="s">
        <v>153</v>
      </c>
      <c r="HZ89" s="2" t="s">
        <v>153</v>
      </c>
      <c r="IA89" s="2" t="s">
        <v>153</v>
      </c>
      <c r="IB89" s="4"/>
      <c r="IC89" s="8"/>
      <c r="ID89" s="4"/>
      <c r="IE89" s="8"/>
      <c r="IF89" s="7"/>
      <c r="IG89" s="7"/>
      <c r="IH89" s="2" t="s">
        <v>153</v>
      </c>
      <c r="II89" s="2" t="s">
        <v>153</v>
      </c>
      <c r="IJ89" s="2" t="s">
        <v>153</v>
      </c>
      <c r="IK89" s="2" t="s">
        <v>153</v>
      </c>
      <c r="IL89" s="2" t="s">
        <v>153</v>
      </c>
      <c r="IM89" s="2" t="s">
        <v>153</v>
      </c>
      <c r="IN89" s="2" t="s">
        <v>153</v>
      </c>
      <c r="IO89" s="4"/>
      <c r="IP89" s="8"/>
      <c r="IQ89" s="4"/>
      <c r="IR89" s="8"/>
      <c r="IS89" s="7"/>
      <c r="IT89" s="7"/>
      <c r="IU89" s="2" t="s">
        <v>153</v>
      </c>
      <c r="IV89" s="2" t="s">
        <v>153</v>
      </c>
      <c r="IW89" s="2" t="s">
        <v>153</v>
      </c>
      <c r="IX89" s="2" t="s">
        <v>153</v>
      </c>
      <c r="IY89" s="2" t="s">
        <v>153</v>
      </c>
      <c r="IZ89" s="2" t="s">
        <v>153</v>
      </c>
      <c r="JA89" s="2" t="s">
        <v>153</v>
      </c>
      <c r="JB89" s="4"/>
      <c r="JC89" s="8"/>
      <c r="JD89" s="4"/>
      <c r="JE89" s="8"/>
      <c r="JF89" s="7"/>
      <c r="JG89" s="7"/>
      <c r="JH89" s="2" t="s">
        <v>153</v>
      </c>
      <c r="JI89" s="2" t="s">
        <v>153</v>
      </c>
      <c r="JJ89" s="2" t="s">
        <v>153</v>
      </c>
      <c r="JK89" s="2" t="s">
        <v>153</v>
      </c>
      <c r="JL89" s="2" t="s">
        <v>153</v>
      </c>
      <c r="JM89" s="2" t="s">
        <v>153</v>
      </c>
      <c r="JN89" s="2" t="s">
        <v>153</v>
      </c>
      <c r="JO89" s="4"/>
      <c r="JP89" s="8"/>
      <c r="JQ89" s="4"/>
      <c r="JR89" s="8"/>
      <c r="JS89" s="7"/>
      <c r="JT89" s="7"/>
      <c r="JU89" s="2" t="s">
        <v>153</v>
      </c>
      <c r="JV89" s="2" t="s">
        <v>153</v>
      </c>
      <c r="JW89" s="2" t="s">
        <v>153</v>
      </c>
      <c r="JX89" s="2" t="s">
        <v>153</v>
      </c>
      <c r="JY89" s="2" t="s">
        <v>153</v>
      </c>
      <c r="JZ89" s="2" t="s">
        <v>153</v>
      </c>
      <c r="KA89" s="2" t="s">
        <v>153</v>
      </c>
      <c r="KB89" s="4"/>
      <c r="KC89" s="8"/>
      <c r="KD89" s="4"/>
      <c r="KE89" s="8"/>
      <c r="KF89" s="7"/>
      <c r="KG89" s="7"/>
      <c r="KH89" s="2" t="s">
        <v>153</v>
      </c>
      <c r="KI89" s="2" t="s">
        <v>153</v>
      </c>
      <c r="KJ89" s="2" t="s">
        <v>153</v>
      </c>
      <c r="KK89" s="2" t="s">
        <v>153</v>
      </c>
      <c r="KL89" s="2" t="s">
        <v>153</v>
      </c>
      <c r="KM89" s="2" t="s">
        <v>153</v>
      </c>
      <c r="KN89" s="2" t="s">
        <v>153</v>
      </c>
      <c r="KO89" s="4"/>
      <c r="KP89" s="8"/>
      <c r="KQ89" s="4"/>
      <c r="KR89" s="8"/>
      <c r="KS89" s="7"/>
      <c r="KT89" s="7"/>
      <c r="KU89" s="2" t="s">
        <v>153</v>
      </c>
      <c r="KV89" s="2" t="s">
        <v>153</v>
      </c>
      <c r="KW89" s="2" t="s">
        <v>153</v>
      </c>
      <c r="KX89" s="2" t="s">
        <v>153</v>
      </c>
      <c r="KY89" s="2" t="s">
        <v>153</v>
      </c>
      <c r="KZ89" s="2" t="s">
        <v>153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153</v>
      </c>
      <c r="LV89" s="2" t="s">
        <v>153</v>
      </c>
      <c r="LW89" s="2" t="s">
        <v>153</v>
      </c>
      <c r="LX89" s="2" t="s">
        <v>153</v>
      </c>
      <c r="LY89" s="2" t="s">
        <v>153</v>
      </c>
      <c r="LZ89" s="2" t="s">
        <v>153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153</v>
      </c>
      <c r="MV89" s="2" t="s">
        <v>153</v>
      </c>
      <c r="MW89" s="2" t="s">
        <v>153</v>
      </c>
      <c r="MX89" s="2" t="s">
        <v>153</v>
      </c>
      <c r="MY89" s="2" t="s">
        <v>153</v>
      </c>
      <c r="MZ89" s="2" t="s">
        <v>153</v>
      </c>
      <c r="NA89" s="2" t="s">
        <v>153</v>
      </c>
      <c r="NB89" s="4"/>
      <c r="NC89" s="8"/>
      <c r="ND89" s="4"/>
      <c r="NE89" s="8"/>
      <c r="NF89" s="7"/>
      <c r="NG89" s="7"/>
      <c r="NH89" s="2" t="s">
        <v>153</v>
      </c>
      <c r="NI89" s="2" t="s">
        <v>153</v>
      </c>
      <c r="NJ89" s="2" t="s">
        <v>153</v>
      </c>
      <c r="NK89" s="2" t="s">
        <v>153</v>
      </c>
      <c r="NL89" s="2" t="s">
        <v>153</v>
      </c>
      <c r="NM89" s="2" t="s">
        <v>153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153</v>
      </c>
      <c r="OI89" s="2" t="s">
        <v>153</v>
      </c>
      <c r="OJ89" s="2" t="s">
        <v>153</v>
      </c>
      <c r="OK89" s="2" t="s">
        <v>153</v>
      </c>
      <c r="OL89" s="2" t="s">
        <v>153</v>
      </c>
      <c r="OM89" s="2" t="s">
        <v>153</v>
      </c>
      <c r="ON89" s="2" t="s">
        <v>153</v>
      </c>
      <c r="OO89" s="4"/>
      <c r="OP89" s="8"/>
      <c r="OQ89" s="4"/>
      <c r="OR89" s="8"/>
      <c r="OS89" s="7"/>
      <c r="OT89" s="7"/>
      <c r="OU89" s="2" t="s">
        <v>153</v>
      </c>
      <c r="OV89" s="2" t="s">
        <v>153</v>
      </c>
      <c r="OW89" s="2" t="s">
        <v>153</v>
      </c>
      <c r="OX89" s="2" t="s">
        <v>153</v>
      </c>
      <c r="OY89" s="2" t="s">
        <v>153</v>
      </c>
      <c r="OZ89" s="2" t="s">
        <v>153</v>
      </c>
      <c r="PA89" s="2" t="s">
        <v>153</v>
      </c>
      <c r="PB89" s="4"/>
      <c r="PC89" s="8"/>
      <c r="PD89" s="4"/>
      <c r="PE89" s="8"/>
      <c r="PF89" s="7"/>
      <c r="PG89" s="7"/>
      <c r="PH89" s="2" t="s">
        <v>153</v>
      </c>
      <c r="PI89" s="2" t="s">
        <v>153</v>
      </c>
      <c r="PJ89" s="2" t="s">
        <v>153</v>
      </c>
      <c r="PK89" s="2" t="s">
        <v>153</v>
      </c>
      <c r="PL89" s="2" t="s">
        <v>153</v>
      </c>
      <c r="PM89" s="2" t="s">
        <v>153</v>
      </c>
      <c r="PN89" s="2" t="s">
        <v>153</v>
      </c>
      <c r="PO89" s="4"/>
      <c r="PP89" s="8"/>
      <c r="PQ89" s="4"/>
      <c r="PR89" s="8"/>
      <c r="PS89" s="7"/>
      <c r="PT89" s="7"/>
      <c r="PU89" s="2" t="s">
        <v>153</v>
      </c>
      <c r="PV89" s="2" t="s">
        <v>153</v>
      </c>
      <c r="PW89" s="2" t="s">
        <v>153</v>
      </c>
      <c r="PX89" s="2" t="s">
        <v>153</v>
      </c>
      <c r="PY89" s="2" t="s">
        <v>153</v>
      </c>
      <c r="PZ89" s="2" t="s">
        <v>153</v>
      </c>
      <c r="QA89" s="2" t="s">
        <v>153</v>
      </c>
      <c r="QB89" s="4">
        <v>167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</row>
    <row r="90">
      <c r="A90" s="2" t="s">
        <v>1102</v>
      </c>
      <c r="B90" s="2" t="s">
        <v>142</v>
      </c>
      <c r="C90" s="2" t="s">
        <v>143</v>
      </c>
      <c r="D90" s="2" t="s">
        <v>560</v>
      </c>
      <c r="E90" s="2" t="s">
        <v>1079</v>
      </c>
      <c r="F90" s="2" t="s">
        <v>808</v>
      </c>
      <c r="G90" s="2" t="s">
        <v>808</v>
      </c>
      <c r="H90" s="2" t="s">
        <v>808</v>
      </c>
      <c r="I90" s="2" t="s">
        <v>1080</v>
      </c>
      <c r="J90" s="2" t="s">
        <v>1081</v>
      </c>
      <c r="K90" s="2" t="s">
        <v>459</v>
      </c>
      <c r="L90" s="3">
        <v>67</v>
      </c>
      <c r="M90" s="3">
        <v>70.35</v>
      </c>
      <c r="N90" s="3">
        <v>149.99</v>
      </c>
      <c r="O90" s="2" t="s">
        <v>150</v>
      </c>
      <c r="P90" s="2" t="s">
        <v>564</v>
      </c>
      <c r="Q90" s="2" t="s">
        <v>152</v>
      </c>
      <c r="R90" s="2" t="s">
        <v>153</v>
      </c>
      <c r="S90" s="2" t="s">
        <v>639</v>
      </c>
      <c r="T90" s="2" t="s">
        <v>566</v>
      </c>
      <c r="U90" s="2" t="s">
        <v>153</v>
      </c>
      <c r="V90" s="2" t="s">
        <v>335</v>
      </c>
      <c r="W90" s="2" t="s">
        <v>157</v>
      </c>
      <c r="X90" s="2" t="s">
        <v>336</v>
      </c>
      <c r="Y90" s="2" t="s">
        <v>1082</v>
      </c>
      <c r="Z90" s="4">
        <v>291</v>
      </c>
      <c r="AA90" s="4">
        <f>=ROUNDDOWN(48.5,0)</f>
      </c>
      <c r="AB90" s="5">
        <v>6</v>
      </c>
      <c r="AC90" s="2" t="s">
        <v>153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2</v>
      </c>
      <c r="AQ90" s="8">
        <v>153.75</v>
      </c>
      <c r="AR90" s="4">
        <v>10</v>
      </c>
      <c r="AS90" s="8">
        <v>686.6</v>
      </c>
      <c r="AT90" s="7">
        <v>-0.8</v>
      </c>
      <c r="AU90" s="7">
        <v>-0.7761</v>
      </c>
      <c r="AV90" s="4">
        <v>2</v>
      </c>
      <c r="AW90" s="8">
        <v>153.75</v>
      </c>
      <c r="AX90" s="4">
        <v>10</v>
      </c>
      <c r="AY90" s="8">
        <v>686.6</v>
      </c>
      <c r="AZ90" s="7">
        <v>-0.8</v>
      </c>
      <c r="BA90" s="7">
        <v>-0.7761</v>
      </c>
      <c r="BB90" s="7">
        <v>1</v>
      </c>
      <c r="BC90" s="4">
        <v>2</v>
      </c>
      <c r="BD90" s="8">
        <v>153.75</v>
      </c>
      <c r="BE90" s="4">
        <v>10</v>
      </c>
      <c r="BF90" s="8">
        <v>686.6</v>
      </c>
      <c r="BG90" s="7">
        <v>-0.8</v>
      </c>
      <c r="BH90" s="7">
        <v>-0.7761</v>
      </c>
      <c r="BI90" s="7">
        <v>1</v>
      </c>
      <c r="BJ90" s="4">
        <v>2</v>
      </c>
      <c r="BK90" s="8">
        <v>153.75</v>
      </c>
      <c r="BL90" s="2" t="s">
        <v>1103</v>
      </c>
      <c r="BM90" s="7">
        <v>1</v>
      </c>
      <c r="BN90" s="7">
        <v>1</v>
      </c>
      <c r="BO90" s="4"/>
      <c r="BP90" s="8"/>
      <c r="BQ90" s="4">
        <v>9</v>
      </c>
      <c r="BR90" s="8">
        <v>620.46</v>
      </c>
      <c r="BS90" s="7">
        <v>-1</v>
      </c>
      <c r="BT90" s="7">
        <v>-1</v>
      </c>
      <c r="BU90" s="2" t="s">
        <v>162</v>
      </c>
      <c r="BV90" s="2" t="s">
        <v>150</v>
      </c>
      <c r="BW90" s="2" t="s">
        <v>153</v>
      </c>
      <c r="BX90" s="2" t="s">
        <v>1104</v>
      </c>
      <c r="BY90" s="2" t="s">
        <v>164</v>
      </c>
      <c r="BZ90" s="2" t="s">
        <v>164</v>
      </c>
      <c r="CA90" s="2" t="s">
        <v>153</v>
      </c>
      <c r="CB90" s="4">
        <v>1</v>
      </c>
      <c r="CC90" s="8">
        <v>71.57</v>
      </c>
      <c r="CD90" s="4"/>
      <c r="CE90" s="8"/>
      <c r="CF90" s="7"/>
      <c r="CG90" s="7"/>
      <c r="CH90" s="2" t="s">
        <v>162</v>
      </c>
      <c r="CI90" s="2" t="s">
        <v>150</v>
      </c>
      <c r="CJ90" s="2" t="s">
        <v>967</v>
      </c>
      <c r="CK90" s="2" t="s">
        <v>203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150</v>
      </c>
      <c r="CW90" s="2" t="s">
        <v>1085</v>
      </c>
      <c r="CX90" s="2" t="s">
        <v>1105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301</v>
      </c>
      <c r="DJ90" s="2" t="s">
        <v>225</v>
      </c>
      <c r="DK90" s="2" t="s">
        <v>1106</v>
      </c>
      <c r="DL90" s="2" t="s">
        <v>269</v>
      </c>
      <c r="DM90" s="2" t="s">
        <v>164</v>
      </c>
      <c r="DN90" s="2" t="s">
        <v>153</v>
      </c>
      <c r="DO90" s="4">
        <v>1</v>
      </c>
      <c r="DP90" s="8">
        <v>82.18</v>
      </c>
      <c r="DQ90" s="4"/>
      <c r="DR90" s="8"/>
      <c r="DS90" s="7"/>
      <c r="DT90" s="7"/>
      <c r="DU90" s="2" t="s">
        <v>162</v>
      </c>
      <c r="DV90" s="2" t="s">
        <v>150</v>
      </c>
      <c r="DW90" s="2" t="s">
        <v>1087</v>
      </c>
      <c r="DX90" s="2" t="s">
        <v>1107</v>
      </c>
      <c r="DY90" s="2" t="s">
        <v>164</v>
      </c>
      <c r="DZ90" s="2" t="s">
        <v>164</v>
      </c>
      <c r="EA90" s="2" t="s">
        <v>153</v>
      </c>
      <c r="EB90" s="4"/>
      <c r="EC90" s="8"/>
      <c r="ED90" s="4"/>
      <c r="EE90" s="8"/>
      <c r="EF90" s="7"/>
      <c r="EG90" s="7"/>
      <c r="EH90" s="2" t="s">
        <v>162</v>
      </c>
      <c r="EI90" s="2" t="s">
        <v>150</v>
      </c>
      <c r="EJ90" s="2" t="s">
        <v>1089</v>
      </c>
      <c r="EK90" s="2" t="s">
        <v>1108</v>
      </c>
      <c r="EL90" s="2" t="s">
        <v>164</v>
      </c>
      <c r="EM90" s="2" t="s">
        <v>164</v>
      </c>
      <c r="EN90" s="2" t="s">
        <v>153</v>
      </c>
      <c r="EO90" s="4"/>
      <c r="EP90" s="8"/>
      <c r="EQ90" s="4">
        <v>1</v>
      </c>
      <c r="ER90" s="8">
        <v>66.14</v>
      </c>
      <c r="ES90" s="7">
        <v>-1</v>
      </c>
      <c r="ET90" s="7">
        <v>-1</v>
      </c>
      <c r="EU90" s="2" t="s">
        <v>162</v>
      </c>
      <c r="EV90" s="2" t="s">
        <v>150</v>
      </c>
      <c r="EW90" s="2" t="s">
        <v>175</v>
      </c>
      <c r="EX90" s="2" t="s">
        <v>1091</v>
      </c>
      <c r="EY90" s="2" t="s">
        <v>164</v>
      </c>
      <c r="EZ90" s="2" t="s">
        <v>164</v>
      </c>
      <c r="FA90" s="2" t="s">
        <v>153</v>
      </c>
      <c r="FB90" s="4"/>
      <c r="FC90" s="8"/>
      <c r="FD90" s="4"/>
      <c r="FE90" s="8"/>
      <c r="FF90" s="7"/>
      <c r="FG90" s="7"/>
      <c r="FH90" s="2" t="s">
        <v>162</v>
      </c>
      <c r="FI90" s="2" t="s">
        <v>301</v>
      </c>
      <c r="FJ90" s="2" t="s">
        <v>1092</v>
      </c>
      <c r="FK90" s="2" t="s">
        <v>853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162</v>
      </c>
      <c r="FV90" s="2" t="s">
        <v>150</v>
      </c>
      <c r="FW90" s="2" t="s">
        <v>486</v>
      </c>
      <c r="FX90" s="2" t="s">
        <v>1037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162</v>
      </c>
      <c r="GI90" s="2" t="s">
        <v>169</v>
      </c>
      <c r="GJ90" s="2" t="s">
        <v>181</v>
      </c>
      <c r="GK90" s="2" t="s">
        <v>890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162</v>
      </c>
      <c r="GV90" s="2" t="s">
        <v>150</v>
      </c>
      <c r="GW90" s="2" t="s">
        <v>275</v>
      </c>
      <c r="GX90" s="2" t="s">
        <v>1109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187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153</v>
      </c>
      <c r="HV90" s="2" t="s">
        <v>153</v>
      </c>
      <c r="HW90" s="2" t="s">
        <v>153</v>
      </c>
      <c r="HX90" s="2" t="s">
        <v>153</v>
      </c>
      <c r="HY90" s="2" t="s">
        <v>153</v>
      </c>
      <c r="HZ90" s="2" t="s">
        <v>153</v>
      </c>
      <c r="IA90" s="2" t="s">
        <v>153</v>
      </c>
      <c r="IB90" s="4"/>
      <c r="IC90" s="8"/>
      <c r="ID90" s="4"/>
      <c r="IE90" s="8"/>
      <c r="IF90" s="7"/>
      <c r="IG90" s="7"/>
      <c r="IH90" s="2" t="s">
        <v>187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354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187</v>
      </c>
      <c r="JI90" s="2" t="s">
        <v>169</v>
      </c>
      <c r="JJ90" s="2" t="s">
        <v>189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153</v>
      </c>
      <c r="JV90" s="2" t="s">
        <v>153</v>
      </c>
      <c r="JW90" s="2" t="s">
        <v>153</v>
      </c>
      <c r="JX90" s="2" t="s">
        <v>153</v>
      </c>
      <c r="JY90" s="2" t="s">
        <v>153</v>
      </c>
      <c r="JZ90" s="2" t="s">
        <v>153</v>
      </c>
      <c r="KA90" s="2" t="s">
        <v>153</v>
      </c>
      <c r="KB90" s="4"/>
      <c r="KC90" s="8"/>
      <c r="KD90" s="4"/>
      <c r="KE90" s="8"/>
      <c r="KF90" s="7"/>
      <c r="KG90" s="7"/>
      <c r="KH90" s="2" t="s">
        <v>188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153</v>
      </c>
      <c r="KV90" s="2" t="s">
        <v>153</v>
      </c>
      <c r="KW90" s="2" t="s">
        <v>153</v>
      </c>
      <c r="KX90" s="2" t="s">
        <v>153</v>
      </c>
      <c r="KY90" s="2" t="s">
        <v>153</v>
      </c>
      <c r="KZ90" s="2" t="s">
        <v>153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162</v>
      </c>
      <c r="LV90" s="2" t="s">
        <v>150</v>
      </c>
      <c r="LW90" s="2" t="s">
        <v>975</v>
      </c>
      <c r="LX90" s="2" t="s">
        <v>1086</v>
      </c>
      <c r="LY90" s="2" t="s">
        <v>164</v>
      </c>
      <c r="LZ90" s="2" t="s">
        <v>164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193</v>
      </c>
      <c r="MV90" s="2" t="s">
        <v>150</v>
      </c>
      <c r="MW90" s="2" t="s">
        <v>1110</v>
      </c>
      <c r="MX90" s="2" t="s">
        <v>153</v>
      </c>
      <c r="MY90" s="2" t="s">
        <v>164</v>
      </c>
      <c r="MZ90" s="2" t="s">
        <v>164</v>
      </c>
      <c r="NA90" s="2" t="s">
        <v>153</v>
      </c>
      <c r="NB90" s="4"/>
      <c r="NC90" s="8"/>
      <c r="ND90" s="4"/>
      <c r="NE90" s="8"/>
      <c r="NF90" s="7"/>
      <c r="NG90" s="7"/>
      <c r="NH90" s="2" t="s">
        <v>187</v>
      </c>
      <c r="NI90" s="2" t="s">
        <v>150</v>
      </c>
      <c r="NJ90" s="2" t="s">
        <v>153</v>
      </c>
      <c r="NK90" s="2" t="s">
        <v>153</v>
      </c>
      <c r="NL90" s="2" t="s">
        <v>164</v>
      </c>
      <c r="NM90" s="2" t="s">
        <v>164</v>
      </c>
      <c r="NN90" s="2" t="s">
        <v>153</v>
      </c>
      <c r="NO90" s="4"/>
      <c r="NP90" s="8"/>
      <c r="NQ90" s="4"/>
      <c r="NR90" s="8"/>
      <c r="NS90" s="7"/>
      <c r="NT90" s="7"/>
      <c r="NU90" s="2" t="s">
        <v>188</v>
      </c>
      <c r="NV90" s="2" t="s">
        <v>150</v>
      </c>
      <c r="NW90" s="2" t="s">
        <v>153</v>
      </c>
      <c r="NX90" s="2" t="s">
        <v>153</v>
      </c>
      <c r="NY90" s="2" t="s">
        <v>164</v>
      </c>
      <c r="NZ90" s="2" t="s">
        <v>164</v>
      </c>
      <c r="OA90" s="2" t="s">
        <v>153</v>
      </c>
      <c r="OB90" s="4"/>
      <c r="OC90" s="8"/>
      <c r="OD90" s="4"/>
      <c r="OE90" s="8"/>
      <c r="OF90" s="7"/>
      <c r="OG90" s="7"/>
      <c r="OH90" s="2" t="s">
        <v>153</v>
      </c>
      <c r="OI90" s="2" t="s">
        <v>153</v>
      </c>
      <c r="OJ90" s="2" t="s">
        <v>153</v>
      </c>
      <c r="OK90" s="2" t="s">
        <v>153</v>
      </c>
      <c r="OL90" s="2" t="s">
        <v>153</v>
      </c>
      <c r="OM90" s="2" t="s">
        <v>153</v>
      </c>
      <c r="ON90" s="2" t="s">
        <v>153</v>
      </c>
      <c r="OO90" s="4"/>
      <c r="OP90" s="8"/>
      <c r="OQ90" s="4"/>
      <c r="OR90" s="8"/>
      <c r="OS90" s="7"/>
      <c r="OT90" s="7"/>
      <c r="OU90" s="2" t="s">
        <v>188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8"/>
      <c r="PD90" s="4"/>
      <c r="PE90" s="8"/>
      <c r="PF90" s="7"/>
      <c r="PG90" s="7"/>
      <c r="PH90" s="2" t="s">
        <v>187</v>
      </c>
      <c r="PI90" s="2" t="s">
        <v>169</v>
      </c>
      <c r="PJ90" s="2" t="s">
        <v>153</v>
      </c>
      <c r="PK90" s="2" t="s">
        <v>153</v>
      </c>
      <c r="PL90" s="2" t="s">
        <v>164</v>
      </c>
      <c r="PM90" s="2" t="s">
        <v>164</v>
      </c>
      <c r="PN90" s="2" t="s">
        <v>153</v>
      </c>
      <c r="PO90" s="4"/>
      <c r="PP90" s="8"/>
      <c r="PQ90" s="4"/>
      <c r="PR90" s="8"/>
      <c r="PS90" s="7"/>
      <c r="PT90" s="7"/>
      <c r="PU90" s="2" t="s">
        <v>188</v>
      </c>
      <c r="PV90" s="2" t="s">
        <v>150</v>
      </c>
      <c r="PW90" s="2" t="s">
        <v>153</v>
      </c>
      <c r="PX90" s="2" t="s">
        <v>153</v>
      </c>
      <c r="PY90" s="2" t="s">
        <v>164</v>
      </c>
      <c r="PZ90" s="2" t="s">
        <v>164</v>
      </c>
      <c r="QA90" s="2" t="s">
        <v>153</v>
      </c>
      <c r="QB90" s="4">
        <v>220</v>
      </c>
      <c r="QC90" s="4"/>
      <c r="QD90" s="4"/>
      <c r="QE90" s="4">
        <v>71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</row>
    <row r="91">
      <c r="A91" s="2" t="s">
        <v>1111</v>
      </c>
      <c r="B91" s="2" t="s">
        <v>142</v>
      </c>
      <c r="C91" s="2" t="s">
        <v>143</v>
      </c>
      <c r="D91" s="2" t="s">
        <v>1112</v>
      </c>
      <c r="E91" s="2" t="s">
        <v>1113</v>
      </c>
      <c r="F91" s="2" t="s">
        <v>1070</v>
      </c>
      <c r="G91" s="2" t="s">
        <v>1070</v>
      </c>
      <c r="H91" s="2" t="s">
        <v>1070</v>
      </c>
      <c r="I91" s="2" t="s">
        <v>1114</v>
      </c>
      <c r="J91" s="2" t="s">
        <v>1115</v>
      </c>
      <c r="K91" s="2" t="s">
        <v>261</v>
      </c>
      <c r="L91" s="3">
        <v>24.68</v>
      </c>
      <c r="M91" s="3">
        <v>25.91</v>
      </c>
      <c r="N91" s="3">
        <v>54.99</v>
      </c>
      <c r="O91" s="2" t="s">
        <v>150</v>
      </c>
      <c r="P91" s="2" t="s">
        <v>390</v>
      </c>
      <c r="Q91" s="2" t="s">
        <v>152</v>
      </c>
      <c r="R91" s="2" t="s">
        <v>153</v>
      </c>
      <c r="S91" s="2" t="s">
        <v>153</v>
      </c>
      <c r="T91" s="2" t="s">
        <v>433</v>
      </c>
      <c r="U91" s="2" t="s">
        <v>392</v>
      </c>
      <c r="V91" s="2" t="s">
        <v>1072</v>
      </c>
      <c r="W91" s="2" t="s">
        <v>157</v>
      </c>
      <c r="X91" s="2" t="s">
        <v>153</v>
      </c>
      <c r="Y91" s="2" t="s">
        <v>416</v>
      </c>
      <c r="Z91" s="4"/>
      <c r="AA91" s="4">
        <f>=ROUNDDOWN({0},0)</f>
      </c>
      <c r="AB91" s="5">
        <v>5</v>
      </c>
      <c r="AC91" s="2" t="s">
        <v>153</v>
      </c>
      <c r="AD91" s="4"/>
      <c r="AE91" s="4"/>
      <c r="AF91" s="6">
        <v>68</v>
      </c>
      <c r="AG91" s="6"/>
      <c r="AH91" s="7">
        <v>0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170</v>
      </c>
      <c r="AQ91" s="8">
        <v>4824.6</v>
      </c>
      <c r="AR91" s="4"/>
      <c r="AS91" s="8"/>
      <c r="AT91" s="7"/>
      <c r="AU91" s="7"/>
      <c r="AV91" s="4">
        <v>170</v>
      </c>
      <c r="AW91" s="8">
        <v>4824.6</v>
      </c>
      <c r="AX91" s="4"/>
      <c r="AY91" s="8"/>
      <c r="AZ91" s="7"/>
      <c r="BA91" s="7"/>
      <c r="BB91" s="7">
        <v>1</v>
      </c>
      <c r="BC91" s="4">
        <v>171</v>
      </c>
      <c r="BD91" s="8">
        <v>4845.58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>
        <v>0.9957</v>
      </c>
      <c r="BJ91" s="4">
        <v>170</v>
      </c>
      <c r="BK91" s="8">
        <v>4824.6</v>
      </c>
      <c r="BL91" s="2" t="s">
        <v>1116</v>
      </c>
      <c r="BM91" s="7">
        <v>1</v>
      </c>
      <c r="BN91" s="7">
        <v>1</v>
      </c>
      <c r="BO91" s="4">
        <v>170</v>
      </c>
      <c r="BP91" s="8">
        <v>4824.6</v>
      </c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1117</v>
      </c>
      <c r="BY91" s="2" t="s">
        <v>164</v>
      </c>
      <c r="BZ91" s="2" t="s">
        <v>164</v>
      </c>
      <c r="CA91" s="2" t="s">
        <v>153</v>
      </c>
      <c r="CB91" s="4"/>
      <c r="CC91" s="8"/>
      <c r="CD91" s="4"/>
      <c r="CE91" s="8"/>
      <c r="CF91" s="7"/>
      <c r="CG91" s="7"/>
      <c r="CH91" s="2" t="s">
        <v>162</v>
      </c>
      <c r="CI91" s="2" t="s">
        <v>150</v>
      </c>
      <c r="CJ91" s="2" t="s">
        <v>153</v>
      </c>
      <c r="CK91" s="2" t="s">
        <v>153</v>
      </c>
      <c r="CL91" s="2" t="s">
        <v>164</v>
      </c>
      <c r="CM91" s="2" t="s">
        <v>164</v>
      </c>
      <c r="CN91" s="2" t="s">
        <v>153</v>
      </c>
      <c r="CO91" s="4"/>
      <c r="CP91" s="8"/>
      <c r="CQ91" s="4"/>
      <c r="CR91" s="8"/>
      <c r="CS91" s="7"/>
      <c r="CT91" s="7"/>
      <c r="CU91" s="2" t="s">
        <v>162</v>
      </c>
      <c r="CV91" s="2" t="s">
        <v>150</v>
      </c>
      <c r="CW91" s="2" t="s">
        <v>153</v>
      </c>
      <c r="CX91" s="2" t="s">
        <v>153</v>
      </c>
      <c r="CY91" s="2" t="s">
        <v>164</v>
      </c>
      <c r="CZ91" s="2" t="s">
        <v>164</v>
      </c>
      <c r="DA91" s="2" t="s">
        <v>153</v>
      </c>
      <c r="DB91" s="4"/>
      <c r="DC91" s="8"/>
      <c r="DD91" s="4"/>
      <c r="DE91" s="8"/>
      <c r="DF91" s="7"/>
      <c r="DG91" s="7"/>
      <c r="DH91" s="2" t="s">
        <v>196</v>
      </c>
      <c r="DI91" s="2" t="s">
        <v>150</v>
      </c>
      <c r="DJ91" s="2" t="s">
        <v>153</v>
      </c>
      <c r="DK91" s="2" t="s">
        <v>153</v>
      </c>
      <c r="DL91" s="2" t="s">
        <v>164</v>
      </c>
      <c r="DM91" s="2" t="s">
        <v>164</v>
      </c>
      <c r="DN91" s="2" t="s">
        <v>153</v>
      </c>
      <c r="DO91" s="4"/>
      <c r="DP91" s="8"/>
      <c r="DQ91" s="4"/>
      <c r="DR91" s="8"/>
      <c r="DS91" s="7"/>
      <c r="DT91" s="7"/>
      <c r="DU91" s="2" t="s">
        <v>162</v>
      </c>
      <c r="DV91" s="2" t="s">
        <v>150</v>
      </c>
      <c r="DW91" s="2" t="s">
        <v>153</v>
      </c>
      <c r="DX91" s="2" t="s">
        <v>153</v>
      </c>
      <c r="DY91" s="2" t="s">
        <v>164</v>
      </c>
      <c r="DZ91" s="2" t="s">
        <v>164</v>
      </c>
      <c r="EA91" s="2" t="s">
        <v>153</v>
      </c>
      <c r="EB91" s="4"/>
      <c r="EC91" s="8"/>
      <c r="ED91" s="4"/>
      <c r="EE91" s="8"/>
      <c r="EF91" s="7"/>
      <c r="EG91" s="7"/>
      <c r="EH91" s="2" t="s">
        <v>162</v>
      </c>
      <c r="EI91" s="2" t="s">
        <v>150</v>
      </c>
      <c r="EJ91" s="2" t="s">
        <v>153</v>
      </c>
      <c r="EK91" s="2" t="s">
        <v>153</v>
      </c>
      <c r="EL91" s="2" t="s">
        <v>164</v>
      </c>
      <c r="EM91" s="2" t="s">
        <v>164</v>
      </c>
      <c r="EN91" s="2" t="s">
        <v>153</v>
      </c>
      <c r="EO91" s="4"/>
      <c r="EP91" s="8"/>
      <c r="EQ91" s="4"/>
      <c r="ER91" s="8"/>
      <c r="ES91" s="7"/>
      <c r="ET91" s="7"/>
      <c r="EU91" s="2" t="s">
        <v>162</v>
      </c>
      <c r="EV91" s="2" t="s">
        <v>150</v>
      </c>
      <c r="EW91" s="2" t="s">
        <v>153</v>
      </c>
      <c r="EX91" s="2" t="s">
        <v>153</v>
      </c>
      <c r="EY91" s="2" t="s">
        <v>164</v>
      </c>
      <c r="EZ91" s="2" t="s">
        <v>164</v>
      </c>
      <c r="FA91" s="2" t="s">
        <v>153</v>
      </c>
      <c r="FB91" s="4"/>
      <c r="FC91" s="8"/>
      <c r="FD91" s="4"/>
      <c r="FE91" s="8"/>
      <c r="FF91" s="7"/>
      <c r="FG91" s="7"/>
      <c r="FH91" s="2" t="s">
        <v>187</v>
      </c>
      <c r="FI91" s="2" t="s">
        <v>150</v>
      </c>
      <c r="FJ91" s="2" t="s">
        <v>153</v>
      </c>
      <c r="FK91" s="2" t="s">
        <v>153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162</v>
      </c>
      <c r="FV91" s="2" t="s">
        <v>150</v>
      </c>
      <c r="FW91" s="2" t="s">
        <v>153</v>
      </c>
      <c r="FX91" s="2" t="s">
        <v>153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187</v>
      </c>
      <c r="GI91" s="2" t="s">
        <v>150</v>
      </c>
      <c r="GJ91" s="2" t="s">
        <v>153</v>
      </c>
      <c r="GK91" s="2" t="s">
        <v>153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188</v>
      </c>
      <c r="GV91" s="2" t="s">
        <v>150</v>
      </c>
      <c r="GW91" s="2" t="s">
        <v>153</v>
      </c>
      <c r="GX91" s="2" t="s">
        <v>153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187</v>
      </c>
      <c r="HI91" s="2" t="s">
        <v>150</v>
      </c>
      <c r="HJ91" s="2" t="s">
        <v>153</v>
      </c>
      <c r="HK91" s="2" t="s">
        <v>153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187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162</v>
      </c>
      <c r="II91" s="2" t="s">
        <v>150</v>
      </c>
      <c r="IJ91" s="2" t="s">
        <v>153</v>
      </c>
      <c r="IK91" s="2" t="s">
        <v>153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188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187</v>
      </c>
      <c r="JI91" s="2" t="s">
        <v>150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187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188</v>
      </c>
      <c r="KI91" s="2" t="s">
        <v>150</v>
      </c>
      <c r="KJ91" s="2" t="s">
        <v>153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195</v>
      </c>
      <c r="KV91" s="2" t="s">
        <v>150</v>
      </c>
      <c r="KW91" s="2" t="s">
        <v>153</v>
      </c>
      <c r="KX91" s="2" t="s">
        <v>153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195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162</v>
      </c>
      <c r="LV91" s="2" t="s">
        <v>150</v>
      </c>
      <c r="LW91" s="2" t="s">
        <v>153</v>
      </c>
      <c r="LX91" s="2" t="s">
        <v>153</v>
      </c>
      <c r="LY91" s="2" t="s">
        <v>164</v>
      </c>
      <c r="LZ91" s="2" t="s">
        <v>164</v>
      </c>
      <c r="MA91" s="2" t="s">
        <v>153</v>
      </c>
      <c r="MB91" s="4"/>
      <c r="MC91" s="8"/>
      <c r="MD91" s="4"/>
      <c r="ME91" s="8"/>
      <c r="MF91" s="7"/>
      <c r="MG91" s="7"/>
      <c r="MH91" s="2" t="s">
        <v>162</v>
      </c>
      <c r="MI91" s="2" t="s">
        <v>150</v>
      </c>
      <c r="MJ91" s="2" t="s">
        <v>153</v>
      </c>
      <c r="MK91" s="2" t="s">
        <v>153</v>
      </c>
      <c r="ML91" s="2" t="s">
        <v>164</v>
      </c>
      <c r="MM91" s="2" t="s">
        <v>164</v>
      </c>
      <c r="MN91" s="2" t="s">
        <v>153</v>
      </c>
      <c r="MO91" s="4"/>
      <c r="MP91" s="8"/>
      <c r="MQ91" s="4"/>
      <c r="MR91" s="8"/>
      <c r="MS91" s="7"/>
      <c r="MT91" s="7"/>
      <c r="MU91" s="2" t="s">
        <v>188</v>
      </c>
      <c r="MV91" s="2" t="s">
        <v>150</v>
      </c>
      <c r="MW91" s="2" t="s">
        <v>153</v>
      </c>
      <c r="MX91" s="2" t="s">
        <v>153</v>
      </c>
      <c r="MY91" s="2" t="s">
        <v>164</v>
      </c>
      <c r="MZ91" s="2" t="s">
        <v>164</v>
      </c>
      <c r="NA91" s="2" t="s">
        <v>153</v>
      </c>
      <c r="NB91" s="4"/>
      <c r="NC91" s="8"/>
      <c r="ND91" s="4"/>
      <c r="NE91" s="8"/>
      <c r="NF91" s="7"/>
      <c r="NG91" s="7"/>
      <c r="NH91" s="2" t="s">
        <v>187</v>
      </c>
      <c r="NI91" s="2" t="s">
        <v>150</v>
      </c>
      <c r="NJ91" s="2" t="s">
        <v>153</v>
      </c>
      <c r="NK91" s="2" t="s">
        <v>153</v>
      </c>
      <c r="NL91" s="2" t="s">
        <v>164</v>
      </c>
      <c r="NM91" s="2" t="s">
        <v>164</v>
      </c>
      <c r="NN91" s="2" t="s">
        <v>153</v>
      </c>
      <c r="NO91" s="4"/>
      <c r="NP91" s="8"/>
      <c r="NQ91" s="4"/>
      <c r="NR91" s="8"/>
      <c r="NS91" s="7"/>
      <c r="NT91" s="7"/>
      <c r="NU91" s="2" t="s">
        <v>195</v>
      </c>
      <c r="NV91" s="2" t="s">
        <v>150</v>
      </c>
      <c r="NW91" s="2" t="s">
        <v>153</v>
      </c>
      <c r="NX91" s="2" t="s">
        <v>153</v>
      </c>
      <c r="NY91" s="2" t="s">
        <v>164</v>
      </c>
      <c r="NZ91" s="2" t="s">
        <v>164</v>
      </c>
      <c r="OA91" s="2" t="s">
        <v>153</v>
      </c>
      <c r="OB91" s="4"/>
      <c r="OC91" s="8"/>
      <c r="OD91" s="4"/>
      <c r="OE91" s="8"/>
      <c r="OF91" s="7"/>
      <c r="OG91" s="7"/>
      <c r="OH91" s="2" t="s">
        <v>187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404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153</v>
      </c>
      <c r="PB91" s="4"/>
      <c r="PC91" s="8"/>
      <c r="PD91" s="4"/>
      <c r="PE91" s="8"/>
      <c r="PF91" s="7"/>
      <c r="PG91" s="7"/>
      <c r="PH91" s="2" t="s">
        <v>187</v>
      </c>
      <c r="PI91" s="2" t="s">
        <v>169</v>
      </c>
      <c r="PJ91" s="2" t="s">
        <v>153</v>
      </c>
      <c r="PK91" s="2" t="s">
        <v>153</v>
      </c>
      <c r="PL91" s="2" t="s">
        <v>164</v>
      </c>
      <c r="PM91" s="2" t="s">
        <v>164</v>
      </c>
      <c r="PN91" s="2" t="s">
        <v>153</v>
      </c>
      <c r="PO91" s="4"/>
      <c r="PP91" s="8"/>
      <c r="PQ91" s="4"/>
      <c r="PR91" s="8"/>
      <c r="PS91" s="7"/>
      <c r="PT91" s="7"/>
      <c r="PU91" s="2" t="s">
        <v>188</v>
      </c>
      <c r="PV91" s="2" t="s">
        <v>150</v>
      </c>
      <c r="PW91" s="2" t="s">
        <v>153</v>
      </c>
      <c r="PX91" s="2" t="s">
        <v>153</v>
      </c>
      <c r="PY91" s="2" t="s">
        <v>164</v>
      </c>
      <c r="PZ91" s="2" t="s">
        <v>164</v>
      </c>
      <c r="QA91" s="2" t="s">
        <v>153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</row>
    <row r="92">
      <c r="A92" s="2" t="s">
        <v>1118</v>
      </c>
      <c r="B92" s="2" t="s">
        <v>142</v>
      </c>
      <c r="C92" s="2" t="s">
        <v>143</v>
      </c>
      <c r="D92" s="2" t="s">
        <v>1112</v>
      </c>
      <c r="E92" s="2" t="s">
        <v>1113</v>
      </c>
      <c r="F92" s="2" t="s">
        <v>1070</v>
      </c>
      <c r="G92" s="2" t="s">
        <v>1070</v>
      </c>
      <c r="H92" s="2" t="s">
        <v>1070</v>
      </c>
      <c r="I92" s="2" t="s">
        <v>1114</v>
      </c>
      <c r="J92" s="2" t="s">
        <v>1115</v>
      </c>
      <c r="K92" s="2" t="s">
        <v>414</v>
      </c>
      <c r="L92" s="3">
        <v>24.68</v>
      </c>
      <c r="M92" s="3">
        <v>25.91</v>
      </c>
      <c r="N92" s="3">
        <v>54.99</v>
      </c>
      <c r="O92" s="2" t="s">
        <v>150</v>
      </c>
      <c r="P92" s="2" t="s">
        <v>390</v>
      </c>
      <c r="Q92" s="2" t="s">
        <v>152</v>
      </c>
      <c r="R92" s="2" t="s">
        <v>153</v>
      </c>
      <c r="S92" s="2" t="s">
        <v>153</v>
      </c>
      <c r="T92" s="2" t="s">
        <v>433</v>
      </c>
      <c r="U92" s="2" t="s">
        <v>469</v>
      </c>
      <c r="V92" s="2" t="s">
        <v>1072</v>
      </c>
      <c r="W92" s="2" t="s">
        <v>157</v>
      </c>
      <c r="X92" s="2" t="s">
        <v>153</v>
      </c>
      <c r="Y92" s="2" t="s">
        <v>416</v>
      </c>
      <c r="Z92" s="4">
        <v>199</v>
      </c>
      <c r="AA92" s="4">
        <f>=ROUNDDOWN(33.1666666666667,0)</f>
      </c>
      <c r="AB92" s="5">
        <v>6</v>
      </c>
      <c r="AC92" s="2" t="s">
        <v>153</v>
      </c>
      <c r="AD92" s="4"/>
      <c r="AE92" s="4"/>
      <c r="AF92" s="6">
        <v>68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1</v>
      </c>
      <c r="AQ92" s="8">
        <v>20.98</v>
      </c>
      <c r="AR92" s="4"/>
      <c r="AS92" s="8"/>
      <c r="AT92" s="7"/>
      <c r="AU92" s="7"/>
      <c r="AV92" s="4">
        <v>1</v>
      </c>
      <c r="AW92" s="8">
        <v>20.98</v>
      </c>
      <c r="AX92" s="4"/>
      <c r="AY92" s="8"/>
      <c r="AZ92" s="7"/>
      <c r="BA92" s="7"/>
      <c r="BB92" s="7">
        <v>1</v>
      </c>
      <c r="BC92" s="4" t="s">
        <v>153</v>
      </c>
      <c r="BD92" s="8" t="s">
        <v>153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>
        <v>0.0043</v>
      </c>
      <c r="BJ92" s="4">
        <v>1</v>
      </c>
      <c r="BK92" s="8">
        <v>20.98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153</v>
      </c>
      <c r="BY92" s="2" t="s">
        <v>164</v>
      </c>
      <c r="BZ92" s="2" t="s">
        <v>164</v>
      </c>
      <c r="CA92" s="2" t="s">
        <v>153</v>
      </c>
      <c r="CB92" s="4"/>
      <c r="CC92" s="8"/>
      <c r="CD92" s="4"/>
      <c r="CE92" s="8"/>
      <c r="CF92" s="7"/>
      <c r="CG92" s="7"/>
      <c r="CH92" s="2" t="s">
        <v>162</v>
      </c>
      <c r="CI92" s="2" t="s">
        <v>150</v>
      </c>
      <c r="CJ92" s="2" t="s">
        <v>153</v>
      </c>
      <c r="CK92" s="2" t="s">
        <v>153</v>
      </c>
      <c r="CL92" s="2" t="s">
        <v>164</v>
      </c>
      <c r="CM92" s="2" t="s">
        <v>164</v>
      </c>
      <c r="CN92" s="2" t="s">
        <v>153</v>
      </c>
      <c r="CO92" s="4">
        <v>1</v>
      </c>
      <c r="CP92" s="8">
        <v>20.98</v>
      </c>
      <c r="CQ92" s="4"/>
      <c r="CR92" s="8"/>
      <c r="CS92" s="7"/>
      <c r="CT92" s="7"/>
      <c r="CU92" s="2" t="s">
        <v>162</v>
      </c>
      <c r="CV92" s="2" t="s">
        <v>150</v>
      </c>
      <c r="CW92" s="2" t="s">
        <v>153</v>
      </c>
      <c r="CX92" s="2" t="s">
        <v>1119</v>
      </c>
      <c r="CY92" s="2" t="s">
        <v>164</v>
      </c>
      <c r="CZ92" s="2" t="s">
        <v>164</v>
      </c>
      <c r="DA92" s="2" t="s">
        <v>153</v>
      </c>
      <c r="DB92" s="4"/>
      <c r="DC92" s="8"/>
      <c r="DD92" s="4"/>
      <c r="DE92" s="8"/>
      <c r="DF92" s="7"/>
      <c r="DG92" s="7"/>
      <c r="DH92" s="2" t="s">
        <v>196</v>
      </c>
      <c r="DI92" s="2" t="s">
        <v>150</v>
      </c>
      <c r="DJ92" s="2" t="s">
        <v>153</v>
      </c>
      <c r="DK92" s="2" t="s">
        <v>153</v>
      </c>
      <c r="DL92" s="2" t="s">
        <v>164</v>
      </c>
      <c r="DM92" s="2" t="s">
        <v>164</v>
      </c>
      <c r="DN92" s="2" t="s">
        <v>153</v>
      </c>
      <c r="DO92" s="4"/>
      <c r="DP92" s="8"/>
      <c r="DQ92" s="4"/>
      <c r="DR92" s="8"/>
      <c r="DS92" s="7"/>
      <c r="DT92" s="7"/>
      <c r="DU92" s="2" t="s">
        <v>162</v>
      </c>
      <c r="DV92" s="2" t="s">
        <v>150</v>
      </c>
      <c r="DW92" s="2" t="s">
        <v>153</v>
      </c>
      <c r="DX92" s="2" t="s">
        <v>153</v>
      </c>
      <c r="DY92" s="2" t="s">
        <v>164</v>
      </c>
      <c r="DZ92" s="2" t="s">
        <v>164</v>
      </c>
      <c r="EA92" s="2" t="s">
        <v>153</v>
      </c>
      <c r="EB92" s="4"/>
      <c r="EC92" s="8"/>
      <c r="ED92" s="4"/>
      <c r="EE92" s="8"/>
      <c r="EF92" s="7"/>
      <c r="EG92" s="7"/>
      <c r="EH92" s="2" t="s">
        <v>162</v>
      </c>
      <c r="EI92" s="2" t="s">
        <v>150</v>
      </c>
      <c r="EJ92" s="2" t="s">
        <v>153</v>
      </c>
      <c r="EK92" s="2" t="s">
        <v>153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150</v>
      </c>
      <c r="EW92" s="2" t="s">
        <v>153</v>
      </c>
      <c r="EX92" s="2" t="s">
        <v>153</v>
      </c>
      <c r="EY92" s="2" t="s">
        <v>164</v>
      </c>
      <c r="EZ92" s="2" t="s">
        <v>164</v>
      </c>
      <c r="FA92" s="2" t="s">
        <v>153</v>
      </c>
      <c r="FB92" s="4"/>
      <c r="FC92" s="8"/>
      <c r="FD92" s="4"/>
      <c r="FE92" s="8"/>
      <c r="FF92" s="7"/>
      <c r="FG92" s="7"/>
      <c r="FH92" s="2" t="s">
        <v>187</v>
      </c>
      <c r="FI92" s="2" t="s">
        <v>150</v>
      </c>
      <c r="FJ92" s="2" t="s">
        <v>153</v>
      </c>
      <c r="FK92" s="2" t="s">
        <v>153</v>
      </c>
      <c r="FL92" s="2" t="s">
        <v>164</v>
      </c>
      <c r="FM92" s="2" t="s">
        <v>164</v>
      </c>
      <c r="FN92" s="2" t="s">
        <v>153</v>
      </c>
      <c r="FO92" s="4"/>
      <c r="FP92" s="8"/>
      <c r="FQ92" s="4"/>
      <c r="FR92" s="8"/>
      <c r="FS92" s="7"/>
      <c r="FT92" s="7"/>
      <c r="FU92" s="2" t="s">
        <v>162</v>
      </c>
      <c r="FV92" s="2" t="s">
        <v>150</v>
      </c>
      <c r="FW92" s="2" t="s">
        <v>153</v>
      </c>
      <c r="FX92" s="2" t="s">
        <v>153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187</v>
      </c>
      <c r="GI92" s="2" t="s">
        <v>150</v>
      </c>
      <c r="GJ92" s="2" t="s">
        <v>153</v>
      </c>
      <c r="GK92" s="2" t="s">
        <v>153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188</v>
      </c>
      <c r="GV92" s="2" t="s">
        <v>150</v>
      </c>
      <c r="GW92" s="2" t="s">
        <v>153</v>
      </c>
      <c r="GX92" s="2" t="s">
        <v>153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187</v>
      </c>
      <c r="HI92" s="2" t="s">
        <v>150</v>
      </c>
      <c r="HJ92" s="2" t="s">
        <v>153</v>
      </c>
      <c r="HK92" s="2" t="s">
        <v>153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187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162</v>
      </c>
      <c r="II92" s="2" t="s">
        <v>150</v>
      </c>
      <c r="IJ92" s="2" t="s">
        <v>153</v>
      </c>
      <c r="IK92" s="2" t="s">
        <v>153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188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187</v>
      </c>
      <c r="JI92" s="2" t="s">
        <v>150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/>
      <c r="JP92" s="8"/>
      <c r="JQ92" s="4"/>
      <c r="JR92" s="8"/>
      <c r="JS92" s="7"/>
      <c r="JT92" s="7"/>
      <c r="JU92" s="2" t="s">
        <v>187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188</v>
      </c>
      <c r="KI92" s="2" t="s">
        <v>150</v>
      </c>
      <c r="KJ92" s="2" t="s">
        <v>153</v>
      </c>
      <c r="KK92" s="2" t="s">
        <v>153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153</v>
      </c>
      <c r="KV92" s="2" t="s">
        <v>153</v>
      </c>
      <c r="KW92" s="2" t="s">
        <v>153</v>
      </c>
      <c r="KX92" s="2" t="s">
        <v>153</v>
      </c>
      <c r="KY92" s="2" t="s">
        <v>153</v>
      </c>
      <c r="KZ92" s="2" t="s">
        <v>153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162</v>
      </c>
      <c r="LV92" s="2" t="s">
        <v>150</v>
      </c>
      <c r="LW92" s="2" t="s">
        <v>153</v>
      </c>
      <c r="LX92" s="2" t="s">
        <v>153</v>
      </c>
      <c r="LY92" s="2" t="s">
        <v>164</v>
      </c>
      <c r="LZ92" s="2" t="s">
        <v>164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188</v>
      </c>
      <c r="MV92" s="2" t="s">
        <v>150</v>
      </c>
      <c r="MW92" s="2" t="s">
        <v>153</v>
      </c>
      <c r="MX92" s="2" t="s">
        <v>153</v>
      </c>
      <c r="MY92" s="2" t="s">
        <v>164</v>
      </c>
      <c r="MZ92" s="2" t="s">
        <v>164</v>
      </c>
      <c r="NA92" s="2" t="s">
        <v>153</v>
      </c>
      <c r="NB92" s="4"/>
      <c r="NC92" s="8"/>
      <c r="ND92" s="4"/>
      <c r="NE92" s="8"/>
      <c r="NF92" s="7"/>
      <c r="NG92" s="7"/>
      <c r="NH92" s="2" t="s">
        <v>187</v>
      </c>
      <c r="NI92" s="2" t="s">
        <v>150</v>
      </c>
      <c r="NJ92" s="2" t="s">
        <v>153</v>
      </c>
      <c r="NK92" s="2" t="s">
        <v>153</v>
      </c>
      <c r="NL92" s="2" t="s">
        <v>164</v>
      </c>
      <c r="NM92" s="2" t="s">
        <v>164</v>
      </c>
      <c r="NN92" s="2" t="s">
        <v>153</v>
      </c>
      <c r="NO92" s="4"/>
      <c r="NP92" s="8"/>
      <c r="NQ92" s="4"/>
      <c r="NR92" s="8"/>
      <c r="NS92" s="7"/>
      <c r="NT92" s="7"/>
      <c r="NU92" s="2" t="s">
        <v>195</v>
      </c>
      <c r="NV92" s="2" t="s">
        <v>150</v>
      </c>
      <c r="NW92" s="2" t="s">
        <v>153</v>
      </c>
      <c r="NX92" s="2" t="s">
        <v>153</v>
      </c>
      <c r="NY92" s="2" t="s">
        <v>164</v>
      </c>
      <c r="NZ92" s="2" t="s">
        <v>164</v>
      </c>
      <c r="OA92" s="2" t="s">
        <v>153</v>
      </c>
      <c r="OB92" s="4"/>
      <c r="OC92" s="8"/>
      <c r="OD92" s="4"/>
      <c r="OE92" s="8"/>
      <c r="OF92" s="7"/>
      <c r="OG92" s="7"/>
      <c r="OH92" s="2" t="s">
        <v>187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404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8"/>
      <c r="PD92" s="4"/>
      <c r="PE92" s="8"/>
      <c r="PF92" s="7"/>
      <c r="PG92" s="7"/>
      <c r="PH92" s="2" t="s">
        <v>187</v>
      </c>
      <c r="PI92" s="2" t="s">
        <v>169</v>
      </c>
      <c r="PJ92" s="2" t="s">
        <v>153</v>
      </c>
      <c r="PK92" s="2" t="s">
        <v>153</v>
      </c>
      <c r="PL92" s="2" t="s">
        <v>164</v>
      </c>
      <c r="PM92" s="2" t="s">
        <v>164</v>
      </c>
      <c r="PN92" s="2" t="s">
        <v>153</v>
      </c>
      <c r="PO92" s="4"/>
      <c r="PP92" s="8"/>
      <c r="PQ92" s="4"/>
      <c r="PR92" s="8"/>
      <c r="PS92" s="7"/>
      <c r="PT92" s="7"/>
      <c r="PU92" s="2" t="s">
        <v>188</v>
      </c>
      <c r="PV92" s="2" t="s">
        <v>150</v>
      </c>
      <c r="PW92" s="2" t="s">
        <v>153</v>
      </c>
      <c r="PX92" s="2" t="s">
        <v>153</v>
      </c>
      <c r="PY92" s="2" t="s">
        <v>164</v>
      </c>
      <c r="PZ92" s="2" t="s">
        <v>164</v>
      </c>
      <c r="QA92" s="2" t="s">
        <v>153</v>
      </c>
      <c r="QB92" s="4">
        <v>199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</row>
    <row r="93">
      <c r="A93" s="2" t="s">
        <v>1120</v>
      </c>
      <c r="B93" s="2" t="s">
        <v>142</v>
      </c>
      <c r="C93" s="2" t="s">
        <v>143</v>
      </c>
      <c r="D93" s="2" t="s">
        <v>1112</v>
      </c>
      <c r="E93" s="2" t="s">
        <v>1113</v>
      </c>
      <c r="F93" s="2" t="s">
        <v>944</v>
      </c>
      <c r="G93" s="2" t="s">
        <v>944</v>
      </c>
      <c r="H93" s="2" t="s">
        <v>944</v>
      </c>
      <c r="I93" s="2" t="s">
        <v>1121</v>
      </c>
      <c r="J93" s="2" t="s">
        <v>1115</v>
      </c>
      <c r="K93" s="2" t="s">
        <v>946</v>
      </c>
      <c r="L93" s="3">
        <v>23.19</v>
      </c>
      <c r="M93" s="3">
        <v>24.35</v>
      </c>
      <c r="N93" s="3">
        <v>39.99</v>
      </c>
      <c r="O93" s="2" t="s">
        <v>150</v>
      </c>
      <c r="P93" s="2" t="s">
        <v>947</v>
      </c>
      <c r="Q93" s="2" t="s">
        <v>152</v>
      </c>
      <c r="R93" s="2" t="s">
        <v>16</v>
      </c>
      <c r="S93" s="2" t="s">
        <v>153</v>
      </c>
      <c r="T93" s="2" t="s">
        <v>153</v>
      </c>
      <c r="U93" s="2" t="s">
        <v>1122</v>
      </c>
      <c r="V93" s="2" t="s">
        <v>948</v>
      </c>
      <c r="W93" s="2" t="s">
        <v>153</v>
      </c>
      <c r="X93" s="2" t="s">
        <v>153</v>
      </c>
      <c r="Y93" s="2" t="s">
        <v>1096</v>
      </c>
      <c r="Z93" s="4">
        <v>178</v>
      </c>
      <c r="AA93" s="4">
        <f>=ROUNDDOWN(13.0882352941176,0)</f>
      </c>
      <c r="AB93" s="5">
        <v>13.6</v>
      </c>
      <c r="AC93" s="2" t="s">
        <v>153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16</v>
      </c>
      <c r="AQ93" s="8">
        <v>393.28</v>
      </c>
      <c r="AR93" s="4">
        <v>14</v>
      </c>
      <c r="AS93" s="8">
        <v>324.66</v>
      </c>
      <c r="AT93" s="7">
        <v>0.1429</v>
      </c>
      <c r="AU93" s="7">
        <v>0.2114</v>
      </c>
      <c r="AV93" s="4">
        <v>16</v>
      </c>
      <c r="AW93" s="8">
        <v>393.28</v>
      </c>
      <c r="AX93" s="4">
        <v>14</v>
      </c>
      <c r="AY93" s="8">
        <v>324.66</v>
      </c>
      <c r="AZ93" s="7">
        <v>0.1429</v>
      </c>
      <c r="BA93" s="7">
        <v>0.2114</v>
      </c>
      <c r="BB93" s="7">
        <v>1</v>
      </c>
      <c r="BC93" s="4">
        <v>16</v>
      </c>
      <c r="BD93" s="8">
        <v>393.28</v>
      </c>
      <c r="BE93" s="4">
        <v>21</v>
      </c>
      <c r="BF93" s="8">
        <v>486.99</v>
      </c>
      <c r="BG93" s="7">
        <v>-0.2381</v>
      </c>
      <c r="BH93" s="7">
        <v>-0.1924</v>
      </c>
      <c r="BI93" s="7">
        <v>1</v>
      </c>
      <c r="BJ93" s="4">
        <v>16</v>
      </c>
      <c r="BK93" s="8">
        <v>393.28</v>
      </c>
      <c r="BL93" s="2" t="s">
        <v>950</v>
      </c>
      <c r="BM93" s="7">
        <v>1</v>
      </c>
      <c r="BN93" s="7">
        <v>1</v>
      </c>
      <c r="BO93" s="4">
        <v>16</v>
      </c>
      <c r="BP93" s="8">
        <v>393.28</v>
      </c>
      <c r="BQ93" s="4">
        <v>14</v>
      </c>
      <c r="BR93" s="8">
        <v>324.66</v>
      </c>
      <c r="BS93" s="7">
        <v>0.1429</v>
      </c>
      <c r="BT93" s="7">
        <v>0.2114</v>
      </c>
      <c r="BU93" s="2" t="s">
        <v>162</v>
      </c>
      <c r="BV93" s="2" t="s">
        <v>150</v>
      </c>
      <c r="BW93" s="2" t="s">
        <v>153</v>
      </c>
      <c r="BX93" s="2" t="s">
        <v>153</v>
      </c>
      <c r="BY93" s="2" t="s">
        <v>164</v>
      </c>
      <c r="BZ93" s="2" t="s">
        <v>164</v>
      </c>
      <c r="CA93" s="2" t="s">
        <v>153</v>
      </c>
      <c r="CB93" s="4"/>
      <c r="CC93" s="8"/>
      <c r="CD93" s="4"/>
      <c r="CE93" s="8"/>
      <c r="CF93" s="7"/>
      <c r="CG93" s="7"/>
      <c r="CH93" s="2" t="s">
        <v>153</v>
      </c>
      <c r="CI93" s="2" t="s">
        <v>153</v>
      </c>
      <c r="CJ93" s="2" t="s">
        <v>153</v>
      </c>
      <c r="CK93" s="2" t="s">
        <v>153</v>
      </c>
      <c r="CL93" s="2" t="s">
        <v>153</v>
      </c>
      <c r="CM93" s="2" t="s">
        <v>153</v>
      </c>
      <c r="CN93" s="2" t="s">
        <v>153</v>
      </c>
      <c r="CO93" s="4"/>
      <c r="CP93" s="8"/>
      <c r="CQ93" s="4"/>
      <c r="CR93" s="8"/>
      <c r="CS93" s="7"/>
      <c r="CT93" s="7"/>
      <c r="CU93" s="2" t="s">
        <v>153</v>
      </c>
      <c r="CV93" s="2" t="s">
        <v>153</v>
      </c>
      <c r="CW93" s="2" t="s">
        <v>153</v>
      </c>
      <c r="CX93" s="2" t="s">
        <v>153</v>
      </c>
      <c r="CY93" s="2" t="s">
        <v>153</v>
      </c>
      <c r="CZ93" s="2" t="s">
        <v>153</v>
      </c>
      <c r="DA93" s="2" t="s">
        <v>153</v>
      </c>
      <c r="DB93" s="4"/>
      <c r="DC93" s="8"/>
      <c r="DD93" s="4"/>
      <c r="DE93" s="8"/>
      <c r="DF93" s="7"/>
      <c r="DG93" s="7"/>
      <c r="DH93" s="2" t="s">
        <v>153</v>
      </c>
      <c r="DI93" s="2" t="s">
        <v>153</v>
      </c>
      <c r="DJ93" s="2" t="s">
        <v>153</v>
      </c>
      <c r="DK93" s="2" t="s">
        <v>153</v>
      </c>
      <c r="DL93" s="2" t="s">
        <v>153</v>
      </c>
      <c r="DM93" s="2" t="s">
        <v>153</v>
      </c>
      <c r="DN93" s="2" t="s">
        <v>153</v>
      </c>
      <c r="DO93" s="4"/>
      <c r="DP93" s="8"/>
      <c r="DQ93" s="4"/>
      <c r="DR93" s="8"/>
      <c r="DS93" s="7"/>
      <c r="DT93" s="7"/>
      <c r="DU93" s="2" t="s">
        <v>153</v>
      </c>
      <c r="DV93" s="2" t="s">
        <v>153</v>
      </c>
      <c r="DW93" s="2" t="s">
        <v>153</v>
      </c>
      <c r="DX93" s="2" t="s">
        <v>153</v>
      </c>
      <c r="DY93" s="2" t="s">
        <v>153</v>
      </c>
      <c r="DZ93" s="2" t="s">
        <v>153</v>
      </c>
      <c r="EA93" s="2" t="s">
        <v>153</v>
      </c>
      <c r="EB93" s="4"/>
      <c r="EC93" s="8"/>
      <c r="ED93" s="4"/>
      <c r="EE93" s="8"/>
      <c r="EF93" s="7"/>
      <c r="EG93" s="7"/>
      <c r="EH93" s="2" t="s">
        <v>153</v>
      </c>
      <c r="EI93" s="2" t="s">
        <v>153</v>
      </c>
      <c r="EJ93" s="2" t="s">
        <v>153</v>
      </c>
      <c r="EK93" s="2" t="s">
        <v>153</v>
      </c>
      <c r="EL93" s="2" t="s">
        <v>153</v>
      </c>
      <c r="EM93" s="2" t="s">
        <v>153</v>
      </c>
      <c r="EN93" s="2" t="s">
        <v>153</v>
      </c>
      <c r="EO93" s="4"/>
      <c r="EP93" s="8"/>
      <c r="EQ93" s="4"/>
      <c r="ER93" s="8"/>
      <c r="ES93" s="7"/>
      <c r="ET93" s="7"/>
      <c r="EU93" s="2" t="s">
        <v>153</v>
      </c>
      <c r="EV93" s="2" t="s">
        <v>153</v>
      </c>
      <c r="EW93" s="2" t="s">
        <v>153</v>
      </c>
      <c r="EX93" s="2" t="s">
        <v>153</v>
      </c>
      <c r="EY93" s="2" t="s">
        <v>153</v>
      </c>
      <c r="EZ93" s="2" t="s">
        <v>153</v>
      </c>
      <c r="FA93" s="2" t="s">
        <v>153</v>
      </c>
      <c r="FB93" s="4"/>
      <c r="FC93" s="8"/>
      <c r="FD93" s="4"/>
      <c r="FE93" s="8"/>
      <c r="FF93" s="7"/>
      <c r="FG93" s="7"/>
      <c r="FH93" s="2" t="s">
        <v>153</v>
      </c>
      <c r="FI93" s="2" t="s">
        <v>153</v>
      </c>
      <c r="FJ93" s="2" t="s">
        <v>153</v>
      </c>
      <c r="FK93" s="2" t="s">
        <v>153</v>
      </c>
      <c r="FL93" s="2" t="s">
        <v>153</v>
      </c>
      <c r="FM93" s="2" t="s">
        <v>153</v>
      </c>
      <c r="FN93" s="2" t="s">
        <v>153</v>
      </c>
      <c r="FO93" s="4"/>
      <c r="FP93" s="8"/>
      <c r="FQ93" s="4"/>
      <c r="FR93" s="8"/>
      <c r="FS93" s="7"/>
      <c r="FT93" s="7"/>
      <c r="FU93" s="2" t="s">
        <v>153</v>
      </c>
      <c r="FV93" s="2" t="s">
        <v>153</v>
      </c>
      <c r="FW93" s="2" t="s">
        <v>153</v>
      </c>
      <c r="FX93" s="2" t="s">
        <v>153</v>
      </c>
      <c r="FY93" s="2" t="s">
        <v>153</v>
      </c>
      <c r="FZ93" s="2" t="s">
        <v>153</v>
      </c>
      <c r="GA93" s="2" t="s">
        <v>153</v>
      </c>
      <c r="GB93" s="4"/>
      <c r="GC93" s="8"/>
      <c r="GD93" s="4"/>
      <c r="GE93" s="8"/>
      <c r="GF93" s="7"/>
      <c r="GG93" s="7"/>
      <c r="GH93" s="2" t="s">
        <v>153</v>
      </c>
      <c r="GI93" s="2" t="s">
        <v>153</v>
      </c>
      <c r="GJ93" s="2" t="s">
        <v>153</v>
      </c>
      <c r="GK93" s="2" t="s">
        <v>153</v>
      </c>
      <c r="GL93" s="2" t="s">
        <v>153</v>
      </c>
      <c r="GM93" s="2" t="s">
        <v>153</v>
      </c>
      <c r="GN93" s="2" t="s">
        <v>153</v>
      </c>
      <c r="GO93" s="4"/>
      <c r="GP93" s="8"/>
      <c r="GQ93" s="4"/>
      <c r="GR93" s="8"/>
      <c r="GS93" s="7"/>
      <c r="GT93" s="7"/>
      <c r="GU93" s="2" t="s">
        <v>153</v>
      </c>
      <c r="GV93" s="2" t="s">
        <v>153</v>
      </c>
      <c r="GW93" s="2" t="s">
        <v>153</v>
      </c>
      <c r="GX93" s="2" t="s">
        <v>153</v>
      </c>
      <c r="GY93" s="2" t="s">
        <v>153</v>
      </c>
      <c r="GZ93" s="2" t="s">
        <v>153</v>
      </c>
      <c r="HA93" s="2" t="s">
        <v>153</v>
      </c>
      <c r="HB93" s="4"/>
      <c r="HC93" s="8"/>
      <c r="HD93" s="4"/>
      <c r="HE93" s="8"/>
      <c r="HF93" s="7"/>
      <c r="HG93" s="7"/>
      <c r="HH93" s="2" t="s">
        <v>153</v>
      </c>
      <c r="HI93" s="2" t="s">
        <v>153</v>
      </c>
      <c r="HJ93" s="2" t="s">
        <v>153</v>
      </c>
      <c r="HK93" s="2" t="s">
        <v>153</v>
      </c>
      <c r="HL93" s="2" t="s">
        <v>153</v>
      </c>
      <c r="HM93" s="2" t="s">
        <v>153</v>
      </c>
      <c r="HN93" s="2" t="s">
        <v>153</v>
      </c>
      <c r="HO93" s="4"/>
      <c r="HP93" s="8"/>
      <c r="HQ93" s="4"/>
      <c r="HR93" s="8"/>
      <c r="HS93" s="7"/>
      <c r="HT93" s="7"/>
      <c r="HU93" s="2" t="s">
        <v>153</v>
      </c>
      <c r="HV93" s="2" t="s">
        <v>153</v>
      </c>
      <c r="HW93" s="2" t="s">
        <v>153</v>
      </c>
      <c r="HX93" s="2" t="s">
        <v>153</v>
      </c>
      <c r="HY93" s="2" t="s">
        <v>153</v>
      </c>
      <c r="HZ93" s="2" t="s">
        <v>153</v>
      </c>
      <c r="IA93" s="2" t="s">
        <v>153</v>
      </c>
      <c r="IB93" s="4"/>
      <c r="IC93" s="8"/>
      <c r="ID93" s="4"/>
      <c r="IE93" s="8"/>
      <c r="IF93" s="7"/>
      <c r="IG93" s="7"/>
      <c r="IH93" s="2" t="s">
        <v>153</v>
      </c>
      <c r="II93" s="2" t="s">
        <v>153</v>
      </c>
      <c r="IJ93" s="2" t="s">
        <v>153</v>
      </c>
      <c r="IK93" s="2" t="s">
        <v>153</v>
      </c>
      <c r="IL93" s="2" t="s">
        <v>153</v>
      </c>
      <c r="IM93" s="2" t="s">
        <v>153</v>
      </c>
      <c r="IN93" s="2" t="s">
        <v>153</v>
      </c>
      <c r="IO93" s="4"/>
      <c r="IP93" s="8"/>
      <c r="IQ93" s="4"/>
      <c r="IR93" s="8"/>
      <c r="IS93" s="7"/>
      <c r="IT93" s="7"/>
      <c r="IU93" s="2" t="s">
        <v>153</v>
      </c>
      <c r="IV93" s="2" t="s">
        <v>153</v>
      </c>
      <c r="IW93" s="2" t="s">
        <v>153</v>
      </c>
      <c r="IX93" s="2" t="s">
        <v>153</v>
      </c>
      <c r="IY93" s="2" t="s">
        <v>153</v>
      </c>
      <c r="IZ93" s="2" t="s">
        <v>153</v>
      </c>
      <c r="JA93" s="2" t="s">
        <v>153</v>
      </c>
      <c r="JB93" s="4"/>
      <c r="JC93" s="8"/>
      <c r="JD93" s="4"/>
      <c r="JE93" s="8"/>
      <c r="JF93" s="7"/>
      <c r="JG93" s="7"/>
      <c r="JH93" s="2" t="s">
        <v>153</v>
      </c>
      <c r="JI93" s="2" t="s">
        <v>153</v>
      </c>
      <c r="JJ93" s="2" t="s">
        <v>153</v>
      </c>
      <c r="JK93" s="2" t="s">
        <v>153</v>
      </c>
      <c r="JL93" s="2" t="s">
        <v>153</v>
      </c>
      <c r="JM93" s="2" t="s">
        <v>153</v>
      </c>
      <c r="JN93" s="2" t="s">
        <v>153</v>
      </c>
      <c r="JO93" s="4"/>
      <c r="JP93" s="8"/>
      <c r="JQ93" s="4"/>
      <c r="JR93" s="8"/>
      <c r="JS93" s="7"/>
      <c r="JT93" s="7"/>
      <c r="JU93" s="2" t="s">
        <v>153</v>
      </c>
      <c r="JV93" s="2" t="s">
        <v>153</v>
      </c>
      <c r="JW93" s="2" t="s">
        <v>153</v>
      </c>
      <c r="JX93" s="2" t="s">
        <v>153</v>
      </c>
      <c r="JY93" s="2" t="s">
        <v>153</v>
      </c>
      <c r="JZ93" s="2" t="s">
        <v>153</v>
      </c>
      <c r="KA93" s="2" t="s">
        <v>153</v>
      </c>
      <c r="KB93" s="4"/>
      <c r="KC93" s="8"/>
      <c r="KD93" s="4"/>
      <c r="KE93" s="8"/>
      <c r="KF93" s="7"/>
      <c r="KG93" s="7"/>
      <c r="KH93" s="2" t="s">
        <v>153</v>
      </c>
      <c r="KI93" s="2" t="s">
        <v>153</v>
      </c>
      <c r="KJ93" s="2" t="s">
        <v>153</v>
      </c>
      <c r="KK93" s="2" t="s">
        <v>153</v>
      </c>
      <c r="KL93" s="2" t="s">
        <v>153</v>
      </c>
      <c r="KM93" s="2" t="s">
        <v>153</v>
      </c>
      <c r="KN93" s="2" t="s">
        <v>153</v>
      </c>
      <c r="KO93" s="4"/>
      <c r="KP93" s="8"/>
      <c r="KQ93" s="4"/>
      <c r="KR93" s="8"/>
      <c r="KS93" s="7"/>
      <c r="KT93" s="7"/>
      <c r="KU93" s="2" t="s">
        <v>153</v>
      </c>
      <c r="KV93" s="2" t="s">
        <v>153</v>
      </c>
      <c r="KW93" s="2" t="s">
        <v>153</v>
      </c>
      <c r="KX93" s="2" t="s">
        <v>153</v>
      </c>
      <c r="KY93" s="2" t="s">
        <v>153</v>
      </c>
      <c r="KZ93" s="2" t="s">
        <v>153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153</v>
      </c>
      <c r="OI93" s="2" t="s">
        <v>153</v>
      </c>
      <c r="OJ93" s="2" t="s">
        <v>153</v>
      </c>
      <c r="OK93" s="2" t="s">
        <v>153</v>
      </c>
      <c r="OL93" s="2" t="s">
        <v>153</v>
      </c>
      <c r="OM93" s="2" t="s">
        <v>153</v>
      </c>
      <c r="ON93" s="2" t="s">
        <v>153</v>
      </c>
      <c r="OO93" s="4"/>
      <c r="OP93" s="8"/>
      <c r="OQ93" s="4"/>
      <c r="OR93" s="8"/>
      <c r="OS93" s="7"/>
      <c r="OT93" s="7"/>
      <c r="OU93" s="2" t="s">
        <v>153</v>
      </c>
      <c r="OV93" s="2" t="s">
        <v>153</v>
      </c>
      <c r="OW93" s="2" t="s">
        <v>153</v>
      </c>
      <c r="OX93" s="2" t="s">
        <v>153</v>
      </c>
      <c r="OY93" s="2" t="s">
        <v>153</v>
      </c>
      <c r="OZ93" s="2" t="s">
        <v>153</v>
      </c>
      <c r="PA93" s="2" t="s">
        <v>153</v>
      </c>
      <c r="PB93" s="4"/>
      <c r="PC93" s="8"/>
      <c r="PD93" s="4"/>
      <c r="PE93" s="8"/>
      <c r="PF93" s="7"/>
      <c r="PG93" s="7"/>
      <c r="PH93" s="2" t="s">
        <v>153</v>
      </c>
      <c r="PI93" s="2" t="s">
        <v>153</v>
      </c>
      <c r="PJ93" s="2" t="s">
        <v>153</v>
      </c>
      <c r="PK93" s="2" t="s">
        <v>153</v>
      </c>
      <c r="PL93" s="2" t="s">
        <v>153</v>
      </c>
      <c r="PM93" s="2" t="s">
        <v>153</v>
      </c>
      <c r="PN93" s="2" t="s">
        <v>153</v>
      </c>
      <c r="PO93" s="4"/>
      <c r="PP93" s="8"/>
      <c r="PQ93" s="4"/>
      <c r="PR93" s="8"/>
      <c r="PS93" s="7"/>
      <c r="PT93" s="7"/>
      <c r="PU93" s="2" t="s">
        <v>153</v>
      </c>
      <c r="PV93" s="2" t="s">
        <v>153</v>
      </c>
      <c r="PW93" s="2" t="s">
        <v>153</v>
      </c>
      <c r="PX93" s="2" t="s">
        <v>153</v>
      </c>
      <c r="PY93" s="2" t="s">
        <v>153</v>
      </c>
      <c r="PZ93" s="2" t="s">
        <v>153</v>
      </c>
      <c r="QA93" s="2" t="s">
        <v>153</v>
      </c>
      <c r="QB93" s="4">
        <v>3</v>
      </c>
      <c r="QC93" s="4">
        <v>175</v>
      </c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</row>
    <row r="94">
      <c r="A94" s="2" t="s">
        <v>1123</v>
      </c>
      <c r="B94" s="2" t="s">
        <v>142</v>
      </c>
      <c r="C94" s="2" t="s">
        <v>143</v>
      </c>
      <c r="D94" s="2" t="s">
        <v>1112</v>
      </c>
      <c r="E94" s="2" t="s">
        <v>1113</v>
      </c>
      <c r="F94" s="2" t="s">
        <v>944</v>
      </c>
      <c r="G94" s="2" t="s">
        <v>944</v>
      </c>
      <c r="H94" s="2" t="s">
        <v>944</v>
      </c>
      <c r="I94" s="2" t="s">
        <v>1121</v>
      </c>
      <c r="J94" s="2" t="s">
        <v>1115</v>
      </c>
      <c r="K94" s="2" t="s">
        <v>459</v>
      </c>
      <c r="L94" s="3">
        <v>23.19</v>
      </c>
      <c r="M94" s="3">
        <v>24.35</v>
      </c>
      <c r="N94" s="3">
        <v>39.99</v>
      </c>
      <c r="O94" s="2" t="s">
        <v>450</v>
      </c>
      <c r="P94" s="2" t="s">
        <v>954</v>
      </c>
      <c r="Q94" s="2" t="s">
        <v>152</v>
      </c>
      <c r="R94" s="2" t="s">
        <v>16</v>
      </c>
      <c r="S94" s="2" t="s">
        <v>153</v>
      </c>
      <c r="T94" s="2" t="s">
        <v>153</v>
      </c>
      <c r="U94" s="2" t="s">
        <v>1122</v>
      </c>
      <c r="V94" s="2" t="s">
        <v>948</v>
      </c>
      <c r="W94" s="2" t="s">
        <v>153</v>
      </c>
      <c r="X94" s="2" t="s">
        <v>153</v>
      </c>
      <c r="Y94" s="2" t="s">
        <v>955</v>
      </c>
      <c r="Z94" s="4"/>
      <c r="AA94" s="4">
        <f>=ROUNDDOWN({0},0)</f>
      </c>
      <c r="AB94" s="5">
        <v>7.7</v>
      </c>
      <c r="AC94" s="2" t="s">
        <v>153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/>
      <c r="AQ94" s="8"/>
      <c r="AR94" s="4">
        <v>7</v>
      </c>
      <c r="AS94" s="8">
        <v>162.33</v>
      </c>
      <c r="AT94" s="7">
        <v>-1</v>
      </c>
      <c r="AU94" s="7">
        <v>-1</v>
      </c>
      <c r="AV94" s="4"/>
      <c r="AW94" s="8"/>
      <c r="AX94" s="4">
        <v>7</v>
      </c>
      <c r="AY94" s="8">
        <v>162.33</v>
      </c>
      <c r="AZ94" s="7">
        <v>-1</v>
      </c>
      <c r="BA94" s="7">
        <v>-1</v>
      </c>
      <c r="BB94" s="7"/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/>
      <c r="BJ94" s="4"/>
      <c r="BK94" s="8"/>
      <c r="BL94" s="2" t="s">
        <v>950</v>
      </c>
      <c r="BM94" s="7"/>
      <c r="BN94" s="7"/>
      <c r="BO94" s="4"/>
      <c r="BP94" s="8"/>
      <c r="BQ94" s="4">
        <v>7</v>
      </c>
      <c r="BR94" s="8">
        <v>162.33</v>
      </c>
      <c r="BS94" s="7">
        <v>-1</v>
      </c>
      <c r="BT94" s="7">
        <v>-1</v>
      </c>
      <c r="BU94" s="2" t="s">
        <v>162</v>
      </c>
      <c r="BV94" s="2" t="s">
        <v>169</v>
      </c>
      <c r="BW94" s="2" t="s">
        <v>153</v>
      </c>
      <c r="BX94" s="2" t="s">
        <v>153</v>
      </c>
      <c r="BY94" s="2" t="s">
        <v>164</v>
      </c>
      <c r="BZ94" s="2" t="s">
        <v>164</v>
      </c>
      <c r="CA94" s="2" t="s">
        <v>153</v>
      </c>
      <c r="CB94" s="4"/>
      <c r="CC94" s="8"/>
      <c r="CD94" s="4"/>
      <c r="CE94" s="8"/>
      <c r="CF94" s="7"/>
      <c r="CG94" s="7"/>
      <c r="CH94" s="2" t="s">
        <v>153</v>
      </c>
      <c r="CI94" s="2" t="s">
        <v>153</v>
      </c>
      <c r="CJ94" s="2" t="s">
        <v>153</v>
      </c>
      <c r="CK94" s="2" t="s">
        <v>153</v>
      </c>
      <c r="CL94" s="2" t="s">
        <v>153</v>
      </c>
      <c r="CM94" s="2" t="s">
        <v>153</v>
      </c>
      <c r="CN94" s="2" t="s">
        <v>153</v>
      </c>
      <c r="CO94" s="4"/>
      <c r="CP94" s="8"/>
      <c r="CQ94" s="4"/>
      <c r="CR94" s="8"/>
      <c r="CS94" s="7"/>
      <c r="CT94" s="7"/>
      <c r="CU94" s="2" t="s">
        <v>153</v>
      </c>
      <c r="CV94" s="2" t="s">
        <v>153</v>
      </c>
      <c r="CW94" s="2" t="s">
        <v>153</v>
      </c>
      <c r="CX94" s="2" t="s">
        <v>153</v>
      </c>
      <c r="CY94" s="2" t="s">
        <v>153</v>
      </c>
      <c r="CZ94" s="2" t="s">
        <v>153</v>
      </c>
      <c r="DA94" s="2" t="s">
        <v>153</v>
      </c>
      <c r="DB94" s="4"/>
      <c r="DC94" s="8"/>
      <c r="DD94" s="4"/>
      <c r="DE94" s="8"/>
      <c r="DF94" s="7"/>
      <c r="DG94" s="7"/>
      <c r="DH94" s="2" t="s">
        <v>153</v>
      </c>
      <c r="DI94" s="2" t="s">
        <v>153</v>
      </c>
      <c r="DJ94" s="2" t="s">
        <v>153</v>
      </c>
      <c r="DK94" s="2" t="s">
        <v>153</v>
      </c>
      <c r="DL94" s="2" t="s">
        <v>153</v>
      </c>
      <c r="DM94" s="2" t="s">
        <v>153</v>
      </c>
      <c r="DN94" s="2" t="s">
        <v>153</v>
      </c>
      <c r="DO94" s="4"/>
      <c r="DP94" s="8"/>
      <c r="DQ94" s="4"/>
      <c r="DR94" s="8"/>
      <c r="DS94" s="7"/>
      <c r="DT94" s="7"/>
      <c r="DU94" s="2" t="s">
        <v>153</v>
      </c>
      <c r="DV94" s="2" t="s">
        <v>153</v>
      </c>
      <c r="DW94" s="2" t="s">
        <v>153</v>
      </c>
      <c r="DX94" s="2" t="s">
        <v>153</v>
      </c>
      <c r="DY94" s="2" t="s">
        <v>153</v>
      </c>
      <c r="DZ94" s="2" t="s">
        <v>153</v>
      </c>
      <c r="EA94" s="2" t="s">
        <v>153</v>
      </c>
      <c r="EB94" s="4"/>
      <c r="EC94" s="8"/>
      <c r="ED94" s="4"/>
      <c r="EE94" s="8"/>
      <c r="EF94" s="7"/>
      <c r="EG94" s="7"/>
      <c r="EH94" s="2" t="s">
        <v>153</v>
      </c>
      <c r="EI94" s="2" t="s">
        <v>153</v>
      </c>
      <c r="EJ94" s="2" t="s">
        <v>153</v>
      </c>
      <c r="EK94" s="2" t="s">
        <v>153</v>
      </c>
      <c r="EL94" s="2" t="s">
        <v>153</v>
      </c>
      <c r="EM94" s="2" t="s">
        <v>153</v>
      </c>
      <c r="EN94" s="2" t="s">
        <v>153</v>
      </c>
      <c r="EO94" s="4"/>
      <c r="EP94" s="8"/>
      <c r="EQ94" s="4"/>
      <c r="ER94" s="8"/>
      <c r="ES94" s="7"/>
      <c r="ET94" s="7"/>
      <c r="EU94" s="2" t="s">
        <v>153</v>
      </c>
      <c r="EV94" s="2" t="s">
        <v>153</v>
      </c>
      <c r="EW94" s="2" t="s">
        <v>153</v>
      </c>
      <c r="EX94" s="2" t="s">
        <v>153</v>
      </c>
      <c r="EY94" s="2" t="s">
        <v>153</v>
      </c>
      <c r="EZ94" s="2" t="s">
        <v>153</v>
      </c>
      <c r="FA94" s="2" t="s">
        <v>153</v>
      </c>
      <c r="FB94" s="4"/>
      <c r="FC94" s="8"/>
      <c r="FD94" s="4"/>
      <c r="FE94" s="8"/>
      <c r="FF94" s="7"/>
      <c r="FG94" s="7"/>
      <c r="FH94" s="2" t="s">
        <v>153</v>
      </c>
      <c r="FI94" s="2" t="s">
        <v>153</v>
      </c>
      <c r="FJ94" s="2" t="s">
        <v>153</v>
      </c>
      <c r="FK94" s="2" t="s">
        <v>153</v>
      </c>
      <c r="FL94" s="2" t="s">
        <v>153</v>
      </c>
      <c r="FM94" s="2" t="s">
        <v>153</v>
      </c>
      <c r="FN94" s="2" t="s">
        <v>153</v>
      </c>
      <c r="FO94" s="4"/>
      <c r="FP94" s="8"/>
      <c r="FQ94" s="4"/>
      <c r="FR94" s="8"/>
      <c r="FS94" s="7"/>
      <c r="FT94" s="7"/>
      <c r="FU94" s="2" t="s">
        <v>153</v>
      </c>
      <c r="FV94" s="2" t="s">
        <v>153</v>
      </c>
      <c r="FW94" s="2" t="s">
        <v>153</v>
      </c>
      <c r="FX94" s="2" t="s">
        <v>153</v>
      </c>
      <c r="FY94" s="2" t="s">
        <v>153</v>
      </c>
      <c r="FZ94" s="2" t="s">
        <v>153</v>
      </c>
      <c r="GA94" s="2" t="s">
        <v>153</v>
      </c>
      <c r="GB94" s="4"/>
      <c r="GC94" s="8"/>
      <c r="GD94" s="4"/>
      <c r="GE94" s="8"/>
      <c r="GF94" s="7"/>
      <c r="GG94" s="7"/>
      <c r="GH94" s="2" t="s">
        <v>153</v>
      </c>
      <c r="GI94" s="2" t="s">
        <v>153</v>
      </c>
      <c r="GJ94" s="2" t="s">
        <v>153</v>
      </c>
      <c r="GK94" s="2" t="s">
        <v>153</v>
      </c>
      <c r="GL94" s="2" t="s">
        <v>153</v>
      </c>
      <c r="GM94" s="2" t="s">
        <v>153</v>
      </c>
      <c r="GN94" s="2" t="s">
        <v>153</v>
      </c>
      <c r="GO94" s="4"/>
      <c r="GP94" s="8"/>
      <c r="GQ94" s="4"/>
      <c r="GR94" s="8"/>
      <c r="GS94" s="7"/>
      <c r="GT94" s="7"/>
      <c r="GU94" s="2" t="s">
        <v>153</v>
      </c>
      <c r="GV94" s="2" t="s">
        <v>153</v>
      </c>
      <c r="GW94" s="2" t="s">
        <v>153</v>
      </c>
      <c r="GX94" s="2" t="s">
        <v>153</v>
      </c>
      <c r="GY94" s="2" t="s">
        <v>153</v>
      </c>
      <c r="GZ94" s="2" t="s">
        <v>153</v>
      </c>
      <c r="HA94" s="2" t="s">
        <v>153</v>
      </c>
      <c r="HB94" s="4"/>
      <c r="HC94" s="8"/>
      <c r="HD94" s="4"/>
      <c r="HE94" s="8"/>
      <c r="HF94" s="7"/>
      <c r="HG94" s="7"/>
      <c r="HH94" s="2" t="s">
        <v>153</v>
      </c>
      <c r="HI94" s="2" t="s">
        <v>153</v>
      </c>
      <c r="HJ94" s="2" t="s">
        <v>153</v>
      </c>
      <c r="HK94" s="2" t="s">
        <v>153</v>
      </c>
      <c r="HL94" s="2" t="s">
        <v>153</v>
      </c>
      <c r="HM94" s="2" t="s">
        <v>153</v>
      </c>
      <c r="HN94" s="2" t="s">
        <v>153</v>
      </c>
      <c r="HO94" s="4"/>
      <c r="HP94" s="8"/>
      <c r="HQ94" s="4"/>
      <c r="HR94" s="8"/>
      <c r="HS94" s="7"/>
      <c r="HT94" s="7"/>
      <c r="HU94" s="2" t="s">
        <v>153</v>
      </c>
      <c r="HV94" s="2" t="s">
        <v>153</v>
      </c>
      <c r="HW94" s="2" t="s">
        <v>153</v>
      </c>
      <c r="HX94" s="2" t="s">
        <v>153</v>
      </c>
      <c r="HY94" s="2" t="s">
        <v>153</v>
      </c>
      <c r="HZ94" s="2" t="s">
        <v>153</v>
      </c>
      <c r="IA94" s="2" t="s">
        <v>153</v>
      </c>
      <c r="IB94" s="4"/>
      <c r="IC94" s="8"/>
      <c r="ID94" s="4"/>
      <c r="IE94" s="8"/>
      <c r="IF94" s="7"/>
      <c r="IG94" s="7"/>
      <c r="IH94" s="2" t="s">
        <v>153</v>
      </c>
      <c r="II94" s="2" t="s">
        <v>153</v>
      </c>
      <c r="IJ94" s="2" t="s">
        <v>153</v>
      </c>
      <c r="IK94" s="2" t="s">
        <v>153</v>
      </c>
      <c r="IL94" s="2" t="s">
        <v>153</v>
      </c>
      <c r="IM94" s="2" t="s">
        <v>153</v>
      </c>
      <c r="IN94" s="2" t="s">
        <v>153</v>
      </c>
      <c r="IO94" s="4"/>
      <c r="IP94" s="8"/>
      <c r="IQ94" s="4"/>
      <c r="IR94" s="8"/>
      <c r="IS94" s="7"/>
      <c r="IT94" s="7"/>
      <c r="IU94" s="2" t="s">
        <v>153</v>
      </c>
      <c r="IV94" s="2" t="s">
        <v>153</v>
      </c>
      <c r="IW94" s="2" t="s">
        <v>153</v>
      </c>
      <c r="IX94" s="2" t="s">
        <v>153</v>
      </c>
      <c r="IY94" s="2" t="s">
        <v>153</v>
      </c>
      <c r="IZ94" s="2" t="s">
        <v>153</v>
      </c>
      <c r="JA94" s="2" t="s">
        <v>153</v>
      </c>
      <c r="JB94" s="4"/>
      <c r="JC94" s="8"/>
      <c r="JD94" s="4"/>
      <c r="JE94" s="8"/>
      <c r="JF94" s="7"/>
      <c r="JG94" s="7"/>
      <c r="JH94" s="2" t="s">
        <v>153</v>
      </c>
      <c r="JI94" s="2" t="s">
        <v>153</v>
      </c>
      <c r="JJ94" s="2" t="s">
        <v>153</v>
      </c>
      <c r="JK94" s="2" t="s">
        <v>153</v>
      </c>
      <c r="JL94" s="2" t="s">
        <v>153</v>
      </c>
      <c r="JM94" s="2" t="s">
        <v>153</v>
      </c>
      <c r="JN94" s="2" t="s">
        <v>153</v>
      </c>
      <c r="JO94" s="4"/>
      <c r="JP94" s="8"/>
      <c r="JQ94" s="4"/>
      <c r="JR94" s="8"/>
      <c r="JS94" s="7"/>
      <c r="JT94" s="7"/>
      <c r="JU94" s="2" t="s">
        <v>153</v>
      </c>
      <c r="JV94" s="2" t="s">
        <v>153</v>
      </c>
      <c r="JW94" s="2" t="s">
        <v>153</v>
      </c>
      <c r="JX94" s="2" t="s">
        <v>153</v>
      </c>
      <c r="JY94" s="2" t="s">
        <v>153</v>
      </c>
      <c r="JZ94" s="2" t="s">
        <v>153</v>
      </c>
      <c r="KA94" s="2" t="s">
        <v>153</v>
      </c>
      <c r="KB94" s="4"/>
      <c r="KC94" s="8"/>
      <c r="KD94" s="4"/>
      <c r="KE94" s="8"/>
      <c r="KF94" s="7"/>
      <c r="KG94" s="7"/>
      <c r="KH94" s="2" t="s">
        <v>153</v>
      </c>
      <c r="KI94" s="2" t="s">
        <v>153</v>
      </c>
      <c r="KJ94" s="2" t="s">
        <v>153</v>
      </c>
      <c r="KK94" s="2" t="s">
        <v>153</v>
      </c>
      <c r="KL94" s="2" t="s">
        <v>153</v>
      </c>
      <c r="KM94" s="2" t="s">
        <v>153</v>
      </c>
      <c r="KN94" s="2" t="s">
        <v>153</v>
      </c>
      <c r="KO94" s="4"/>
      <c r="KP94" s="8"/>
      <c r="KQ94" s="4"/>
      <c r="KR94" s="8"/>
      <c r="KS94" s="7"/>
      <c r="KT94" s="7"/>
      <c r="KU94" s="2" t="s">
        <v>153</v>
      </c>
      <c r="KV94" s="2" t="s">
        <v>153</v>
      </c>
      <c r="KW94" s="2" t="s">
        <v>153</v>
      </c>
      <c r="KX94" s="2" t="s">
        <v>153</v>
      </c>
      <c r="KY94" s="2" t="s">
        <v>153</v>
      </c>
      <c r="KZ94" s="2" t="s">
        <v>153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153</v>
      </c>
      <c r="OI94" s="2" t="s">
        <v>153</v>
      </c>
      <c r="OJ94" s="2" t="s">
        <v>153</v>
      </c>
      <c r="OK94" s="2" t="s">
        <v>153</v>
      </c>
      <c r="OL94" s="2" t="s">
        <v>153</v>
      </c>
      <c r="OM94" s="2" t="s">
        <v>153</v>
      </c>
      <c r="ON94" s="2" t="s">
        <v>153</v>
      </c>
      <c r="OO94" s="4"/>
      <c r="OP94" s="8"/>
      <c r="OQ94" s="4"/>
      <c r="OR94" s="8"/>
      <c r="OS94" s="7"/>
      <c r="OT94" s="7"/>
      <c r="OU94" s="2" t="s">
        <v>153</v>
      </c>
      <c r="OV94" s="2" t="s">
        <v>153</v>
      </c>
      <c r="OW94" s="2" t="s">
        <v>153</v>
      </c>
      <c r="OX94" s="2" t="s">
        <v>153</v>
      </c>
      <c r="OY94" s="2" t="s">
        <v>153</v>
      </c>
      <c r="OZ94" s="2" t="s">
        <v>153</v>
      </c>
      <c r="PA94" s="2" t="s">
        <v>153</v>
      </c>
      <c r="PB94" s="4"/>
      <c r="PC94" s="8"/>
      <c r="PD94" s="4"/>
      <c r="PE94" s="8"/>
      <c r="PF94" s="7"/>
      <c r="PG94" s="7"/>
      <c r="PH94" s="2" t="s">
        <v>153</v>
      </c>
      <c r="PI94" s="2" t="s">
        <v>153</v>
      </c>
      <c r="PJ94" s="2" t="s">
        <v>153</v>
      </c>
      <c r="PK94" s="2" t="s">
        <v>153</v>
      </c>
      <c r="PL94" s="2" t="s">
        <v>153</v>
      </c>
      <c r="PM94" s="2" t="s">
        <v>153</v>
      </c>
      <c r="PN94" s="2" t="s">
        <v>153</v>
      </c>
      <c r="PO94" s="4"/>
      <c r="PP94" s="8"/>
      <c r="PQ94" s="4"/>
      <c r="PR94" s="8"/>
      <c r="PS94" s="7"/>
      <c r="PT94" s="7"/>
      <c r="PU94" s="2" t="s">
        <v>153</v>
      </c>
      <c r="PV94" s="2" t="s">
        <v>153</v>
      </c>
      <c r="PW94" s="2" t="s">
        <v>153</v>
      </c>
      <c r="PX94" s="2" t="s">
        <v>153</v>
      </c>
      <c r="PY94" s="2" t="s">
        <v>153</v>
      </c>
      <c r="PZ94" s="2" t="s">
        <v>153</v>
      </c>
      <c r="QA94" s="2" t="s">
        <v>153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</row>
    <row r="95">
      <c r="A95" s="2" t="s">
        <v>1124</v>
      </c>
      <c r="B95" s="2" t="s">
        <v>142</v>
      </c>
      <c r="C95" s="2" t="s">
        <v>143</v>
      </c>
      <c r="D95" s="2" t="s">
        <v>1112</v>
      </c>
      <c r="E95" s="2" t="s">
        <v>1125</v>
      </c>
      <c r="F95" s="2" t="s">
        <v>887</v>
      </c>
      <c r="G95" s="2" t="s">
        <v>887</v>
      </c>
      <c r="H95" s="2" t="s">
        <v>887</v>
      </c>
      <c r="I95" s="2" t="s">
        <v>1121</v>
      </c>
      <c r="J95" s="2" t="s">
        <v>1115</v>
      </c>
      <c r="K95" s="2" t="s">
        <v>459</v>
      </c>
      <c r="L95" s="3">
        <v>24.72</v>
      </c>
      <c r="M95" s="3">
        <v>25.96</v>
      </c>
      <c r="N95" s="3">
        <v>49.99</v>
      </c>
      <c r="O95" s="2" t="s">
        <v>150</v>
      </c>
      <c r="P95" s="2" t="s">
        <v>466</v>
      </c>
      <c r="Q95" s="2" t="s">
        <v>152</v>
      </c>
      <c r="R95" s="2" t="s">
        <v>153</v>
      </c>
      <c r="S95" s="2" t="s">
        <v>639</v>
      </c>
      <c r="T95" s="2" t="s">
        <v>153</v>
      </c>
      <c r="U95" s="2" t="s">
        <v>153</v>
      </c>
      <c r="V95" s="2" t="s">
        <v>335</v>
      </c>
      <c r="W95" s="2" t="s">
        <v>963</v>
      </c>
      <c r="X95" s="2" t="s">
        <v>1126</v>
      </c>
      <c r="Y95" s="2" t="s">
        <v>337</v>
      </c>
      <c r="Z95" s="4">
        <v>732</v>
      </c>
      <c r="AA95" s="4">
        <f>=ROUNDDOWN(29.28,0)</f>
      </c>
      <c r="AB95" s="5">
        <v>25</v>
      </c>
      <c r="AC95" s="2" t="s">
        <v>153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33</v>
      </c>
      <c r="AQ95" s="8">
        <v>901.66</v>
      </c>
      <c r="AR95" s="4">
        <v>7</v>
      </c>
      <c r="AS95" s="8">
        <v>159.71</v>
      </c>
      <c r="AT95" s="7">
        <v>3.7143</v>
      </c>
      <c r="AU95" s="7">
        <v>4.6456</v>
      </c>
      <c r="AV95" s="4">
        <v>33</v>
      </c>
      <c r="AW95" s="8">
        <v>901.66</v>
      </c>
      <c r="AX95" s="4">
        <v>7</v>
      </c>
      <c r="AY95" s="8">
        <v>159.71</v>
      </c>
      <c r="AZ95" s="7">
        <v>3.7143</v>
      </c>
      <c r="BA95" s="7">
        <v>4.6456</v>
      </c>
      <c r="BB95" s="7">
        <v>1</v>
      </c>
      <c r="BC95" s="4">
        <v>33</v>
      </c>
      <c r="BD95" s="8">
        <v>901.66</v>
      </c>
      <c r="BE95" s="4">
        <v>7</v>
      </c>
      <c r="BF95" s="8">
        <v>159.71</v>
      </c>
      <c r="BG95" s="7">
        <v>3.7143</v>
      </c>
      <c r="BH95" s="7">
        <v>4.6456</v>
      </c>
      <c r="BI95" s="7">
        <v>1</v>
      </c>
      <c r="BJ95" s="4">
        <v>33</v>
      </c>
      <c r="BK95" s="8">
        <v>901.66</v>
      </c>
      <c r="BL95" s="2" t="s">
        <v>1127</v>
      </c>
      <c r="BM95" s="7">
        <v>1</v>
      </c>
      <c r="BN95" s="7">
        <v>1</v>
      </c>
      <c r="BO95" s="4">
        <v>20</v>
      </c>
      <c r="BP95" s="8">
        <v>520</v>
      </c>
      <c r="BQ95" s="4">
        <v>2</v>
      </c>
      <c r="BR95" s="8">
        <v>46.42</v>
      </c>
      <c r="BS95" s="7">
        <v>9</v>
      </c>
      <c r="BT95" s="7">
        <v>10.2021</v>
      </c>
      <c r="BU95" s="2" t="s">
        <v>162</v>
      </c>
      <c r="BV95" s="2" t="s">
        <v>150</v>
      </c>
      <c r="BW95" s="2" t="s">
        <v>153</v>
      </c>
      <c r="BX95" s="2" t="s">
        <v>642</v>
      </c>
      <c r="BY95" s="2" t="s">
        <v>164</v>
      </c>
      <c r="BZ95" s="2" t="s">
        <v>164</v>
      </c>
      <c r="CA95" s="2" t="s">
        <v>153</v>
      </c>
      <c r="CB95" s="4">
        <v>2</v>
      </c>
      <c r="CC95" s="8">
        <v>51.54</v>
      </c>
      <c r="CD95" s="4">
        <v>3</v>
      </c>
      <c r="CE95" s="8">
        <v>67.11</v>
      </c>
      <c r="CF95" s="7">
        <v>-0.3333</v>
      </c>
      <c r="CG95" s="7">
        <v>-0.232</v>
      </c>
      <c r="CH95" s="2" t="s">
        <v>162</v>
      </c>
      <c r="CI95" s="2" t="s">
        <v>150</v>
      </c>
      <c r="CJ95" s="2" t="s">
        <v>769</v>
      </c>
      <c r="CK95" s="2" t="s">
        <v>898</v>
      </c>
      <c r="CL95" s="2" t="s">
        <v>164</v>
      </c>
      <c r="CM95" s="2" t="s">
        <v>164</v>
      </c>
      <c r="CN95" s="2" t="s">
        <v>153</v>
      </c>
      <c r="CO95" s="4"/>
      <c r="CP95" s="8"/>
      <c r="CQ95" s="4"/>
      <c r="CR95" s="8"/>
      <c r="CS95" s="7"/>
      <c r="CT95" s="7"/>
      <c r="CU95" s="2" t="s">
        <v>162</v>
      </c>
      <c r="CV95" s="2" t="s">
        <v>150</v>
      </c>
      <c r="CW95" s="2" t="s">
        <v>1128</v>
      </c>
      <c r="CX95" s="2" t="s">
        <v>645</v>
      </c>
      <c r="CY95" s="2" t="s">
        <v>269</v>
      </c>
      <c r="CZ95" s="2" t="s">
        <v>164</v>
      </c>
      <c r="DA95" s="2" t="s">
        <v>153</v>
      </c>
      <c r="DB95" s="4"/>
      <c r="DC95" s="8"/>
      <c r="DD95" s="4"/>
      <c r="DE95" s="8"/>
      <c r="DF95" s="7"/>
      <c r="DG95" s="7"/>
      <c r="DH95" s="2" t="s">
        <v>162</v>
      </c>
      <c r="DI95" s="2" t="s">
        <v>301</v>
      </c>
      <c r="DJ95" s="2" t="s">
        <v>1129</v>
      </c>
      <c r="DK95" s="2" t="s">
        <v>1130</v>
      </c>
      <c r="DL95" s="2" t="s">
        <v>269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301</v>
      </c>
      <c r="DW95" s="2" t="s">
        <v>646</v>
      </c>
      <c r="DX95" s="2" t="s">
        <v>662</v>
      </c>
      <c r="DY95" s="2" t="s">
        <v>164</v>
      </c>
      <c r="DZ95" s="2" t="s">
        <v>164</v>
      </c>
      <c r="EA95" s="2" t="s">
        <v>153</v>
      </c>
      <c r="EB95" s="4">
        <v>4</v>
      </c>
      <c r="EC95" s="8">
        <v>137.32</v>
      </c>
      <c r="ED95" s="4">
        <v>1</v>
      </c>
      <c r="EE95" s="8">
        <v>23.14</v>
      </c>
      <c r="EF95" s="7">
        <v>3</v>
      </c>
      <c r="EG95" s="7">
        <v>4.9343</v>
      </c>
      <c r="EH95" s="2" t="s">
        <v>162</v>
      </c>
      <c r="EI95" s="2" t="s">
        <v>150</v>
      </c>
      <c r="EJ95" s="2" t="s">
        <v>342</v>
      </c>
      <c r="EK95" s="2" t="s">
        <v>203</v>
      </c>
      <c r="EL95" s="2" t="s">
        <v>164</v>
      </c>
      <c r="EM95" s="2" t="s">
        <v>164</v>
      </c>
      <c r="EN95" s="2" t="s">
        <v>153</v>
      </c>
      <c r="EO95" s="4">
        <v>1</v>
      </c>
      <c r="EP95" s="8">
        <v>27.5</v>
      </c>
      <c r="EQ95" s="4"/>
      <c r="ER95" s="8"/>
      <c r="ES95" s="7"/>
      <c r="ET95" s="7"/>
      <c r="EU95" s="2" t="s">
        <v>162</v>
      </c>
      <c r="EV95" s="2" t="s">
        <v>150</v>
      </c>
      <c r="EW95" s="2" t="s">
        <v>1131</v>
      </c>
      <c r="EX95" s="2" t="s">
        <v>643</v>
      </c>
      <c r="EY95" s="2" t="s">
        <v>164</v>
      </c>
      <c r="EZ95" s="2" t="s">
        <v>164</v>
      </c>
      <c r="FA95" s="2" t="s">
        <v>153</v>
      </c>
      <c r="FB95" s="4">
        <v>6</v>
      </c>
      <c r="FC95" s="8">
        <v>165.3</v>
      </c>
      <c r="FD95" s="4"/>
      <c r="FE95" s="8"/>
      <c r="FF95" s="7"/>
      <c r="FG95" s="7"/>
      <c r="FH95" s="2" t="s">
        <v>162</v>
      </c>
      <c r="FI95" s="2" t="s">
        <v>150</v>
      </c>
      <c r="FJ95" s="2" t="s">
        <v>1132</v>
      </c>
      <c r="FK95" s="2" t="s">
        <v>727</v>
      </c>
      <c r="FL95" s="2" t="s">
        <v>164</v>
      </c>
      <c r="FM95" s="2" t="s">
        <v>164</v>
      </c>
      <c r="FN95" s="2" t="s">
        <v>153</v>
      </c>
      <c r="FO95" s="4"/>
      <c r="FP95" s="8"/>
      <c r="FQ95" s="4"/>
      <c r="FR95" s="8"/>
      <c r="FS95" s="7"/>
      <c r="FT95" s="7"/>
      <c r="FU95" s="2" t="s">
        <v>162</v>
      </c>
      <c r="FV95" s="2" t="s">
        <v>150</v>
      </c>
      <c r="FW95" s="2" t="s">
        <v>741</v>
      </c>
      <c r="FX95" s="2" t="s">
        <v>1133</v>
      </c>
      <c r="FY95" s="2" t="s">
        <v>164</v>
      </c>
      <c r="FZ95" s="2" t="s">
        <v>164</v>
      </c>
      <c r="GA95" s="2" t="s">
        <v>153</v>
      </c>
      <c r="GB95" s="4"/>
      <c r="GC95" s="8"/>
      <c r="GD95" s="4">
        <v>1</v>
      </c>
      <c r="GE95" s="8">
        <v>23.04</v>
      </c>
      <c r="GF95" s="7">
        <v>-1</v>
      </c>
      <c r="GG95" s="7">
        <v>-1</v>
      </c>
      <c r="GH95" s="2" t="s">
        <v>162</v>
      </c>
      <c r="GI95" s="2" t="s">
        <v>169</v>
      </c>
      <c r="GJ95" s="2" t="s">
        <v>181</v>
      </c>
      <c r="GK95" s="2" t="s">
        <v>232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193</v>
      </c>
      <c r="GV95" s="2" t="s">
        <v>150</v>
      </c>
      <c r="GW95" s="2" t="s">
        <v>275</v>
      </c>
      <c r="GX95" s="2" t="s">
        <v>668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187</v>
      </c>
      <c r="HI95" s="2" t="s">
        <v>150</v>
      </c>
      <c r="HJ95" s="2" t="s">
        <v>153</v>
      </c>
      <c r="HK95" s="2" t="s">
        <v>153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153</v>
      </c>
      <c r="HV95" s="2" t="s">
        <v>153</v>
      </c>
      <c r="HW95" s="2" t="s">
        <v>153</v>
      </c>
      <c r="HX95" s="2" t="s">
        <v>153</v>
      </c>
      <c r="HY95" s="2" t="s">
        <v>153</v>
      </c>
      <c r="HZ95" s="2" t="s">
        <v>153</v>
      </c>
      <c r="IA95" s="2" t="s">
        <v>153</v>
      </c>
      <c r="IB95" s="4"/>
      <c r="IC95" s="8"/>
      <c r="ID95" s="4"/>
      <c r="IE95" s="8"/>
      <c r="IF95" s="7"/>
      <c r="IG95" s="7"/>
      <c r="IH95" s="2" t="s">
        <v>187</v>
      </c>
      <c r="II95" s="2" t="s">
        <v>150</v>
      </c>
      <c r="IJ95" s="2" t="s">
        <v>153</v>
      </c>
      <c r="IK95" s="2" t="s">
        <v>153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162</v>
      </c>
      <c r="IV95" s="2" t="s">
        <v>169</v>
      </c>
      <c r="IW95" s="2" t="s">
        <v>1134</v>
      </c>
      <c r="IX95" s="2" t="s">
        <v>153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162</v>
      </c>
      <c r="JI95" s="2" t="s">
        <v>150</v>
      </c>
      <c r="JJ95" s="2" t="s">
        <v>1135</v>
      </c>
      <c r="JK95" s="2" t="s">
        <v>536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153</v>
      </c>
      <c r="JV95" s="2" t="s">
        <v>153</v>
      </c>
      <c r="JW95" s="2" t="s">
        <v>153</v>
      </c>
      <c r="JX95" s="2" t="s">
        <v>153</v>
      </c>
      <c r="JY95" s="2" t="s">
        <v>153</v>
      </c>
      <c r="JZ95" s="2" t="s">
        <v>153</v>
      </c>
      <c r="KA95" s="2" t="s">
        <v>153</v>
      </c>
      <c r="KB95" s="4"/>
      <c r="KC95" s="8"/>
      <c r="KD95" s="4"/>
      <c r="KE95" s="8"/>
      <c r="KF95" s="7"/>
      <c r="KG95" s="7"/>
      <c r="KH95" s="2" t="s">
        <v>188</v>
      </c>
      <c r="KI95" s="2" t="s">
        <v>150</v>
      </c>
      <c r="KJ95" s="2" t="s">
        <v>153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153</v>
      </c>
      <c r="KV95" s="2" t="s">
        <v>153</v>
      </c>
      <c r="KW95" s="2" t="s">
        <v>153</v>
      </c>
      <c r="KX95" s="2" t="s">
        <v>153</v>
      </c>
      <c r="KY95" s="2" t="s">
        <v>153</v>
      </c>
      <c r="KZ95" s="2" t="s">
        <v>153</v>
      </c>
      <c r="LA95" s="2" t="s">
        <v>153</v>
      </c>
      <c r="LB95" s="4"/>
      <c r="LC95" s="8"/>
      <c r="LD95" s="4"/>
      <c r="LE95" s="8"/>
      <c r="LF95" s="7"/>
      <c r="LG95" s="7"/>
      <c r="LH95" s="2" t="s">
        <v>153</v>
      </c>
      <c r="LI95" s="2" t="s">
        <v>153</v>
      </c>
      <c r="LJ95" s="2" t="s">
        <v>153</v>
      </c>
      <c r="LK95" s="2" t="s">
        <v>153</v>
      </c>
      <c r="LL95" s="2" t="s">
        <v>153</v>
      </c>
      <c r="LM95" s="2" t="s">
        <v>153</v>
      </c>
      <c r="LN95" s="2" t="s">
        <v>153</v>
      </c>
      <c r="LO95" s="4"/>
      <c r="LP95" s="8"/>
      <c r="LQ95" s="4"/>
      <c r="LR95" s="8"/>
      <c r="LS95" s="7"/>
      <c r="LT95" s="7"/>
      <c r="LU95" s="2" t="s">
        <v>162</v>
      </c>
      <c r="LV95" s="2" t="s">
        <v>150</v>
      </c>
      <c r="LW95" s="2" t="s">
        <v>342</v>
      </c>
      <c r="LX95" s="2" t="s">
        <v>1136</v>
      </c>
      <c r="LY95" s="2" t="s">
        <v>164</v>
      </c>
      <c r="LZ95" s="2" t="s">
        <v>164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193</v>
      </c>
      <c r="MV95" s="2" t="s">
        <v>150</v>
      </c>
      <c r="MW95" s="2" t="s">
        <v>1137</v>
      </c>
      <c r="MX95" s="2" t="s">
        <v>153</v>
      </c>
      <c r="MY95" s="2" t="s">
        <v>164</v>
      </c>
      <c r="MZ95" s="2" t="s">
        <v>164</v>
      </c>
      <c r="NA95" s="2" t="s">
        <v>153</v>
      </c>
      <c r="NB95" s="4"/>
      <c r="NC95" s="8"/>
      <c r="ND95" s="4"/>
      <c r="NE95" s="8"/>
      <c r="NF95" s="7"/>
      <c r="NG95" s="7"/>
      <c r="NH95" s="2" t="s">
        <v>187</v>
      </c>
      <c r="NI95" s="2" t="s">
        <v>150</v>
      </c>
      <c r="NJ95" s="2" t="s">
        <v>153</v>
      </c>
      <c r="NK95" s="2" t="s">
        <v>153</v>
      </c>
      <c r="NL95" s="2" t="s">
        <v>164</v>
      </c>
      <c r="NM95" s="2" t="s">
        <v>164</v>
      </c>
      <c r="NN95" s="2" t="s">
        <v>153</v>
      </c>
      <c r="NO95" s="4"/>
      <c r="NP95" s="8"/>
      <c r="NQ95" s="4"/>
      <c r="NR95" s="8"/>
      <c r="NS95" s="7"/>
      <c r="NT95" s="7"/>
      <c r="NU95" s="2" t="s">
        <v>195</v>
      </c>
      <c r="NV95" s="2" t="s">
        <v>150</v>
      </c>
      <c r="NW95" s="2" t="s">
        <v>153</v>
      </c>
      <c r="NX95" s="2" t="s">
        <v>153</v>
      </c>
      <c r="NY95" s="2" t="s">
        <v>164</v>
      </c>
      <c r="NZ95" s="2" t="s">
        <v>164</v>
      </c>
      <c r="OA95" s="2" t="s">
        <v>153</v>
      </c>
      <c r="OB95" s="4"/>
      <c r="OC95" s="8"/>
      <c r="OD95" s="4"/>
      <c r="OE95" s="8"/>
      <c r="OF95" s="7"/>
      <c r="OG95" s="7"/>
      <c r="OH95" s="2" t="s">
        <v>153</v>
      </c>
      <c r="OI95" s="2" t="s">
        <v>153</v>
      </c>
      <c r="OJ95" s="2" t="s">
        <v>153</v>
      </c>
      <c r="OK95" s="2" t="s">
        <v>153</v>
      </c>
      <c r="OL95" s="2" t="s">
        <v>153</v>
      </c>
      <c r="OM95" s="2" t="s">
        <v>153</v>
      </c>
      <c r="ON95" s="2" t="s">
        <v>153</v>
      </c>
      <c r="OO95" s="4"/>
      <c r="OP95" s="8"/>
      <c r="OQ95" s="4"/>
      <c r="OR95" s="8"/>
      <c r="OS95" s="7"/>
      <c r="OT95" s="7"/>
      <c r="OU95" s="2" t="s">
        <v>436</v>
      </c>
      <c r="OV95" s="2" t="s">
        <v>150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8"/>
      <c r="PD95" s="4"/>
      <c r="PE95" s="8"/>
      <c r="PF95" s="7"/>
      <c r="PG95" s="7"/>
      <c r="PH95" s="2" t="s">
        <v>162</v>
      </c>
      <c r="PI95" s="2" t="s">
        <v>169</v>
      </c>
      <c r="PJ95" s="2" t="s">
        <v>1138</v>
      </c>
      <c r="PK95" s="2" t="s">
        <v>1139</v>
      </c>
      <c r="PL95" s="2" t="s">
        <v>164</v>
      </c>
      <c r="PM95" s="2" t="s">
        <v>164</v>
      </c>
      <c r="PN95" s="2" t="s">
        <v>153</v>
      </c>
      <c r="PO95" s="4"/>
      <c r="PP95" s="8"/>
      <c r="PQ95" s="4"/>
      <c r="PR95" s="8"/>
      <c r="PS95" s="7"/>
      <c r="PT95" s="7"/>
      <c r="PU95" s="2" t="s">
        <v>162</v>
      </c>
      <c r="PV95" s="2" t="s">
        <v>150</v>
      </c>
      <c r="PW95" s="2" t="s">
        <v>1140</v>
      </c>
      <c r="PX95" s="2" t="s">
        <v>1141</v>
      </c>
      <c r="PY95" s="2" t="s">
        <v>164</v>
      </c>
      <c r="PZ95" s="2" t="s">
        <v>164</v>
      </c>
      <c r="QA95" s="2" t="s">
        <v>153</v>
      </c>
      <c r="QB95" s="4"/>
      <c r="QC95" s="4"/>
      <c r="QD95" s="4"/>
      <c r="QE95" s="4">
        <v>732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</row>
    <row r="96">
      <c r="A96" s="2" t="s">
        <v>1142</v>
      </c>
      <c r="B96" s="2" t="s">
        <v>142</v>
      </c>
      <c r="C96" s="2" t="s">
        <v>143</v>
      </c>
      <c r="D96" s="2" t="s">
        <v>1112</v>
      </c>
      <c r="E96" s="2" t="s">
        <v>1125</v>
      </c>
      <c r="F96" s="2" t="s">
        <v>766</v>
      </c>
      <c r="G96" s="2" t="s">
        <v>766</v>
      </c>
      <c r="H96" s="2" t="s">
        <v>766</v>
      </c>
      <c r="I96" s="2" t="s">
        <v>1121</v>
      </c>
      <c r="J96" s="2" t="s">
        <v>1115</v>
      </c>
      <c r="K96" s="2" t="s">
        <v>459</v>
      </c>
      <c r="L96" s="3">
        <v>24.16</v>
      </c>
      <c r="M96" s="3">
        <v>25.37</v>
      </c>
      <c r="N96" s="3">
        <v>49.99</v>
      </c>
      <c r="O96" s="2" t="s">
        <v>150</v>
      </c>
      <c r="P96" s="2" t="s">
        <v>466</v>
      </c>
      <c r="Q96" s="2" t="s">
        <v>152</v>
      </c>
      <c r="R96" s="2" t="s">
        <v>153</v>
      </c>
      <c r="S96" s="2" t="s">
        <v>639</v>
      </c>
      <c r="T96" s="2" t="s">
        <v>153</v>
      </c>
      <c r="U96" s="2" t="s">
        <v>153</v>
      </c>
      <c r="V96" s="2" t="s">
        <v>335</v>
      </c>
      <c r="W96" s="2" t="s">
        <v>963</v>
      </c>
      <c r="X96" s="2" t="s">
        <v>336</v>
      </c>
      <c r="Y96" s="2" t="s">
        <v>337</v>
      </c>
      <c r="Z96" s="4">
        <v>429</v>
      </c>
      <c r="AA96" s="4">
        <f>=ROUNDDOWN(42.9,0)</f>
      </c>
      <c r="AB96" s="5">
        <v>10</v>
      </c>
      <c r="AC96" s="2" t="s">
        <v>153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10</v>
      </c>
      <c r="AQ96" s="8">
        <v>262.86</v>
      </c>
      <c r="AR96" s="4">
        <v>3</v>
      </c>
      <c r="AS96" s="8">
        <v>69.1</v>
      </c>
      <c r="AT96" s="7">
        <v>2.3333</v>
      </c>
      <c r="AU96" s="7">
        <v>2.8041</v>
      </c>
      <c r="AV96" s="4">
        <v>10</v>
      </c>
      <c r="AW96" s="8">
        <v>262.86</v>
      </c>
      <c r="AX96" s="4">
        <v>3</v>
      </c>
      <c r="AY96" s="8">
        <v>69.1</v>
      </c>
      <c r="AZ96" s="7">
        <v>2.3333</v>
      </c>
      <c r="BA96" s="7">
        <v>2.8041</v>
      </c>
      <c r="BB96" s="7">
        <v>1</v>
      </c>
      <c r="BC96" s="4">
        <v>20</v>
      </c>
      <c r="BD96" s="8">
        <v>514.55</v>
      </c>
      <c r="BE96" s="4">
        <v>17</v>
      </c>
      <c r="BF96" s="8">
        <v>393.8</v>
      </c>
      <c r="BG96" s="7">
        <v>0.1765</v>
      </c>
      <c r="BH96" s="7">
        <v>0.3066</v>
      </c>
      <c r="BI96" s="7">
        <v>0.5109</v>
      </c>
      <c r="BJ96" s="4">
        <v>10</v>
      </c>
      <c r="BK96" s="8">
        <v>262.86</v>
      </c>
      <c r="BL96" s="2" t="s">
        <v>1143</v>
      </c>
      <c r="BM96" s="7">
        <v>1</v>
      </c>
      <c r="BN96" s="7">
        <v>1</v>
      </c>
      <c r="BO96" s="4">
        <v>8</v>
      </c>
      <c r="BP96" s="8">
        <v>208.56</v>
      </c>
      <c r="BQ96" s="4">
        <v>1</v>
      </c>
      <c r="BR96" s="8">
        <v>23.54</v>
      </c>
      <c r="BS96" s="7">
        <v>7</v>
      </c>
      <c r="BT96" s="7">
        <v>7.8598</v>
      </c>
      <c r="BU96" s="2" t="s">
        <v>162</v>
      </c>
      <c r="BV96" s="2" t="s">
        <v>150</v>
      </c>
      <c r="BW96" s="2" t="s">
        <v>153</v>
      </c>
      <c r="BX96" s="2" t="s">
        <v>642</v>
      </c>
      <c r="BY96" s="2" t="s">
        <v>164</v>
      </c>
      <c r="BZ96" s="2" t="s">
        <v>164</v>
      </c>
      <c r="CA96" s="2" t="s">
        <v>153</v>
      </c>
      <c r="CB96" s="4">
        <v>1</v>
      </c>
      <c r="CC96" s="8">
        <v>25.05</v>
      </c>
      <c r="CD96" s="4"/>
      <c r="CE96" s="8"/>
      <c r="CF96" s="7"/>
      <c r="CG96" s="7"/>
      <c r="CH96" s="2" t="s">
        <v>162</v>
      </c>
      <c r="CI96" s="2" t="s">
        <v>150</v>
      </c>
      <c r="CJ96" s="2" t="s">
        <v>769</v>
      </c>
      <c r="CK96" s="2" t="s">
        <v>1144</v>
      </c>
      <c r="CL96" s="2" t="s">
        <v>164</v>
      </c>
      <c r="CM96" s="2" t="s">
        <v>164</v>
      </c>
      <c r="CN96" s="2" t="s">
        <v>153</v>
      </c>
      <c r="CO96" s="4"/>
      <c r="CP96" s="8"/>
      <c r="CQ96" s="4">
        <v>1</v>
      </c>
      <c r="CR96" s="8">
        <v>21.25</v>
      </c>
      <c r="CS96" s="7">
        <v>-1</v>
      </c>
      <c r="CT96" s="7">
        <v>-1</v>
      </c>
      <c r="CU96" s="2" t="s">
        <v>162</v>
      </c>
      <c r="CV96" s="2" t="s">
        <v>150</v>
      </c>
      <c r="CW96" s="2" t="s">
        <v>1128</v>
      </c>
      <c r="CX96" s="2" t="s">
        <v>1145</v>
      </c>
      <c r="CY96" s="2" t="s">
        <v>164</v>
      </c>
      <c r="CZ96" s="2" t="s">
        <v>164</v>
      </c>
      <c r="DA96" s="2" t="s">
        <v>153</v>
      </c>
      <c r="DB96" s="4"/>
      <c r="DC96" s="8"/>
      <c r="DD96" s="4"/>
      <c r="DE96" s="8"/>
      <c r="DF96" s="7"/>
      <c r="DG96" s="7"/>
      <c r="DH96" s="2" t="s">
        <v>162</v>
      </c>
      <c r="DI96" s="2" t="s">
        <v>301</v>
      </c>
      <c r="DJ96" s="2" t="s">
        <v>1129</v>
      </c>
      <c r="DK96" s="2" t="s">
        <v>1130</v>
      </c>
      <c r="DL96" s="2" t="s">
        <v>164</v>
      </c>
      <c r="DM96" s="2" t="s">
        <v>164</v>
      </c>
      <c r="DN96" s="2" t="s">
        <v>153</v>
      </c>
      <c r="DO96" s="4"/>
      <c r="DP96" s="8"/>
      <c r="DQ96" s="4"/>
      <c r="DR96" s="8"/>
      <c r="DS96" s="7"/>
      <c r="DT96" s="7"/>
      <c r="DU96" s="2" t="s">
        <v>162</v>
      </c>
      <c r="DV96" s="2" t="s">
        <v>150</v>
      </c>
      <c r="DW96" s="2" t="s">
        <v>646</v>
      </c>
      <c r="DX96" s="2" t="s">
        <v>662</v>
      </c>
      <c r="DY96" s="2" t="s">
        <v>164</v>
      </c>
      <c r="DZ96" s="2" t="s">
        <v>164</v>
      </c>
      <c r="EA96" s="2" t="s">
        <v>153</v>
      </c>
      <c r="EB96" s="4">
        <v>1</v>
      </c>
      <c r="EC96" s="8">
        <v>29.25</v>
      </c>
      <c r="ED96" s="4"/>
      <c r="EE96" s="8"/>
      <c r="EF96" s="7"/>
      <c r="EG96" s="7"/>
      <c r="EH96" s="2" t="s">
        <v>162</v>
      </c>
      <c r="EI96" s="2" t="s">
        <v>150</v>
      </c>
      <c r="EJ96" s="2" t="s">
        <v>342</v>
      </c>
      <c r="EK96" s="2" t="s">
        <v>1146</v>
      </c>
      <c r="EL96" s="2" t="s">
        <v>164</v>
      </c>
      <c r="EM96" s="2" t="s">
        <v>164</v>
      </c>
      <c r="EN96" s="2" t="s">
        <v>153</v>
      </c>
      <c r="EO96" s="4"/>
      <c r="EP96" s="8"/>
      <c r="EQ96" s="4">
        <v>1</v>
      </c>
      <c r="ER96" s="8">
        <v>24.31</v>
      </c>
      <c r="ES96" s="7">
        <v>-1</v>
      </c>
      <c r="ET96" s="7">
        <v>-1</v>
      </c>
      <c r="EU96" s="2" t="s">
        <v>162</v>
      </c>
      <c r="EV96" s="2" t="s">
        <v>150</v>
      </c>
      <c r="EW96" s="2" t="s">
        <v>1131</v>
      </c>
      <c r="EX96" s="2" t="s">
        <v>244</v>
      </c>
      <c r="EY96" s="2" t="s">
        <v>164</v>
      </c>
      <c r="EZ96" s="2" t="s">
        <v>164</v>
      </c>
      <c r="FA96" s="2" t="s">
        <v>153</v>
      </c>
      <c r="FB96" s="4"/>
      <c r="FC96" s="8"/>
      <c r="FD96" s="4"/>
      <c r="FE96" s="8"/>
      <c r="FF96" s="7"/>
      <c r="FG96" s="7"/>
      <c r="FH96" s="2" t="s">
        <v>187</v>
      </c>
      <c r="FI96" s="2" t="s">
        <v>150</v>
      </c>
      <c r="FJ96" s="2" t="s">
        <v>1132</v>
      </c>
      <c r="FK96" s="2" t="s">
        <v>348</v>
      </c>
      <c r="FL96" s="2" t="s">
        <v>164</v>
      </c>
      <c r="FM96" s="2" t="s">
        <v>164</v>
      </c>
      <c r="FN96" s="2" t="s">
        <v>269</v>
      </c>
      <c r="FO96" s="4"/>
      <c r="FP96" s="8"/>
      <c r="FQ96" s="4"/>
      <c r="FR96" s="8"/>
      <c r="FS96" s="7"/>
      <c r="FT96" s="7"/>
      <c r="FU96" s="2" t="s">
        <v>162</v>
      </c>
      <c r="FV96" s="2" t="s">
        <v>301</v>
      </c>
      <c r="FW96" s="2" t="s">
        <v>475</v>
      </c>
      <c r="FX96" s="2" t="s">
        <v>1147</v>
      </c>
      <c r="FY96" s="2" t="s">
        <v>164</v>
      </c>
      <c r="FZ96" s="2" t="s">
        <v>164</v>
      </c>
      <c r="GA96" s="2" t="s">
        <v>153</v>
      </c>
      <c r="GB96" s="4"/>
      <c r="GC96" s="8"/>
      <c r="GD96" s="4"/>
      <c r="GE96" s="8"/>
      <c r="GF96" s="7"/>
      <c r="GG96" s="7"/>
      <c r="GH96" s="2" t="s">
        <v>162</v>
      </c>
      <c r="GI96" s="2" t="s">
        <v>150</v>
      </c>
      <c r="GJ96" s="2" t="s">
        <v>181</v>
      </c>
      <c r="GK96" s="2" t="s">
        <v>304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188</v>
      </c>
      <c r="GV96" s="2" t="s">
        <v>150</v>
      </c>
      <c r="GW96" s="2" t="s">
        <v>153</v>
      </c>
      <c r="GX96" s="2" t="s">
        <v>153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187</v>
      </c>
      <c r="HI96" s="2" t="s">
        <v>150</v>
      </c>
      <c r="HJ96" s="2" t="s">
        <v>153</v>
      </c>
      <c r="HK96" s="2" t="s">
        <v>153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153</v>
      </c>
      <c r="HV96" s="2" t="s">
        <v>153</v>
      </c>
      <c r="HW96" s="2" t="s">
        <v>153</v>
      </c>
      <c r="HX96" s="2" t="s">
        <v>153</v>
      </c>
      <c r="HY96" s="2" t="s">
        <v>153</v>
      </c>
      <c r="HZ96" s="2" t="s">
        <v>153</v>
      </c>
      <c r="IA96" s="2" t="s">
        <v>153</v>
      </c>
      <c r="IB96" s="4"/>
      <c r="IC96" s="8"/>
      <c r="ID96" s="4"/>
      <c r="IE96" s="8"/>
      <c r="IF96" s="7"/>
      <c r="IG96" s="7"/>
      <c r="IH96" s="2" t="s">
        <v>187</v>
      </c>
      <c r="II96" s="2" t="s">
        <v>150</v>
      </c>
      <c r="IJ96" s="2" t="s">
        <v>153</v>
      </c>
      <c r="IK96" s="2" t="s">
        <v>153</v>
      </c>
      <c r="IL96" s="2" t="s">
        <v>164</v>
      </c>
      <c r="IM96" s="2" t="s">
        <v>164</v>
      </c>
      <c r="IN96" s="2" t="s">
        <v>153</v>
      </c>
      <c r="IO96" s="4"/>
      <c r="IP96" s="8"/>
      <c r="IQ96" s="4"/>
      <c r="IR96" s="8"/>
      <c r="IS96" s="7"/>
      <c r="IT96" s="7"/>
      <c r="IU96" s="2" t="s">
        <v>436</v>
      </c>
      <c r="IV96" s="2" t="s">
        <v>150</v>
      </c>
      <c r="IW96" s="2" t="s">
        <v>153</v>
      </c>
      <c r="IX96" s="2" t="s">
        <v>153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162</v>
      </c>
      <c r="JI96" s="2" t="s">
        <v>150</v>
      </c>
      <c r="JJ96" s="2" t="s">
        <v>1135</v>
      </c>
      <c r="JK96" s="2" t="s">
        <v>1148</v>
      </c>
      <c r="JL96" s="2" t="s">
        <v>164</v>
      </c>
      <c r="JM96" s="2" t="s">
        <v>164</v>
      </c>
      <c r="JN96" s="2" t="s">
        <v>153</v>
      </c>
      <c r="JO96" s="4"/>
      <c r="JP96" s="8"/>
      <c r="JQ96" s="4"/>
      <c r="JR96" s="8"/>
      <c r="JS96" s="7"/>
      <c r="JT96" s="7"/>
      <c r="JU96" s="2" t="s">
        <v>153</v>
      </c>
      <c r="JV96" s="2" t="s">
        <v>153</v>
      </c>
      <c r="JW96" s="2" t="s">
        <v>153</v>
      </c>
      <c r="JX96" s="2" t="s">
        <v>153</v>
      </c>
      <c r="JY96" s="2" t="s">
        <v>153</v>
      </c>
      <c r="JZ96" s="2" t="s">
        <v>153</v>
      </c>
      <c r="KA96" s="2" t="s">
        <v>153</v>
      </c>
      <c r="KB96" s="4"/>
      <c r="KC96" s="8"/>
      <c r="KD96" s="4"/>
      <c r="KE96" s="8"/>
      <c r="KF96" s="7"/>
      <c r="KG96" s="7"/>
      <c r="KH96" s="2" t="s">
        <v>188</v>
      </c>
      <c r="KI96" s="2" t="s">
        <v>150</v>
      </c>
      <c r="KJ96" s="2" t="s">
        <v>153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153</v>
      </c>
      <c r="KV96" s="2" t="s">
        <v>153</v>
      </c>
      <c r="KW96" s="2" t="s">
        <v>153</v>
      </c>
      <c r="KX96" s="2" t="s">
        <v>153</v>
      </c>
      <c r="KY96" s="2" t="s">
        <v>153</v>
      </c>
      <c r="KZ96" s="2" t="s">
        <v>153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162</v>
      </c>
      <c r="LV96" s="2" t="s">
        <v>150</v>
      </c>
      <c r="LW96" s="2" t="s">
        <v>342</v>
      </c>
      <c r="LX96" s="2" t="s">
        <v>1149</v>
      </c>
      <c r="LY96" s="2" t="s">
        <v>164</v>
      </c>
      <c r="LZ96" s="2" t="s">
        <v>164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436</v>
      </c>
      <c r="MV96" s="2" t="s">
        <v>150</v>
      </c>
      <c r="MW96" s="2" t="s">
        <v>153</v>
      </c>
      <c r="MX96" s="2" t="s">
        <v>153</v>
      </c>
      <c r="MY96" s="2" t="s">
        <v>164</v>
      </c>
      <c r="MZ96" s="2" t="s">
        <v>164</v>
      </c>
      <c r="NA96" s="2" t="s">
        <v>153</v>
      </c>
      <c r="NB96" s="4"/>
      <c r="NC96" s="8"/>
      <c r="ND96" s="4"/>
      <c r="NE96" s="8"/>
      <c r="NF96" s="7"/>
      <c r="NG96" s="7"/>
      <c r="NH96" s="2" t="s">
        <v>187</v>
      </c>
      <c r="NI96" s="2" t="s">
        <v>150</v>
      </c>
      <c r="NJ96" s="2" t="s">
        <v>153</v>
      </c>
      <c r="NK96" s="2" t="s">
        <v>153</v>
      </c>
      <c r="NL96" s="2" t="s">
        <v>164</v>
      </c>
      <c r="NM96" s="2" t="s">
        <v>164</v>
      </c>
      <c r="NN96" s="2" t="s">
        <v>153</v>
      </c>
      <c r="NO96" s="4"/>
      <c r="NP96" s="8"/>
      <c r="NQ96" s="4"/>
      <c r="NR96" s="8"/>
      <c r="NS96" s="7"/>
      <c r="NT96" s="7"/>
      <c r="NU96" s="2" t="s">
        <v>195</v>
      </c>
      <c r="NV96" s="2" t="s">
        <v>150</v>
      </c>
      <c r="NW96" s="2" t="s">
        <v>153</v>
      </c>
      <c r="NX96" s="2" t="s">
        <v>153</v>
      </c>
      <c r="NY96" s="2" t="s">
        <v>164</v>
      </c>
      <c r="NZ96" s="2" t="s">
        <v>164</v>
      </c>
      <c r="OA96" s="2" t="s">
        <v>153</v>
      </c>
      <c r="OB96" s="4"/>
      <c r="OC96" s="8"/>
      <c r="OD96" s="4"/>
      <c r="OE96" s="8"/>
      <c r="OF96" s="7"/>
      <c r="OG96" s="7"/>
      <c r="OH96" s="2" t="s">
        <v>153</v>
      </c>
      <c r="OI96" s="2" t="s">
        <v>153</v>
      </c>
      <c r="OJ96" s="2" t="s">
        <v>153</v>
      </c>
      <c r="OK96" s="2" t="s">
        <v>153</v>
      </c>
      <c r="OL96" s="2" t="s">
        <v>153</v>
      </c>
      <c r="OM96" s="2" t="s">
        <v>153</v>
      </c>
      <c r="ON96" s="2" t="s">
        <v>153</v>
      </c>
      <c r="OO96" s="4"/>
      <c r="OP96" s="8"/>
      <c r="OQ96" s="4"/>
      <c r="OR96" s="8"/>
      <c r="OS96" s="7"/>
      <c r="OT96" s="7"/>
      <c r="OU96" s="2" t="s">
        <v>436</v>
      </c>
      <c r="OV96" s="2" t="s">
        <v>150</v>
      </c>
      <c r="OW96" s="2" t="s">
        <v>153</v>
      </c>
      <c r="OX96" s="2" t="s">
        <v>153</v>
      </c>
      <c r="OY96" s="2" t="s">
        <v>164</v>
      </c>
      <c r="OZ96" s="2" t="s">
        <v>164</v>
      </c>
      <c r="PA96" s="2" t="s">
        <v>153</v>
      </c>
      <c r="PB96" s="4"/>
      <c r="PC96" s="8"/>
      <c r="PD96" s="4"/>
      <c r="PE96" s="8"/>
      <c r="PF96" s="7"/>
      <c r="PG96" s="7"/>
      <c r="PH96" s="2" t="s">
        <v>162</v>
      </c>
      <c r="PI96" s="2" t="s">
        <v>301</v>
      </c>
      <c r="PJ96" s="2" t="s">
        <v>874</v>
      </c>
      <c r="PK96" s="2" t="s">
        <v>1150</v>
      </c>
      <c r="PL96" s="2" t="s">
        <v>164</v>
      </c>
      <c r="PM96" s="2" t="s">
        <v>164</v>
      </c>
      <c r="PN96" s="2" t="s">
        <v>153</v>
      </c>
      <c r="PO96" s="4"/>
      <c r="PP96" s="8"/>
      <c r="PQ96" s="4"/>
      <c r="PR96" s="8"/>
      <c r="PS96" s="7"/>
      <c r="PT96" s="7"/>
      <c r="PU96" s="2" t="s">
        <v>196</v>
      </c>
      <c r="PV96" s="2" t="s">
        <v>150</v>
      </c>
      <c r="PW96" s="2" t="s">
        <v>153</v>
      </c>
      <c r="PX96" s="2" t="s">
        <v>153</v>
      </c>
      <c r="PY96" s="2" t="s">
        <v>164</v>
      </c>
      <c r="PZ96" s="2" t="s">
        <v>164</v>
      </c>
      <c r="QA96" s="2" t="s">
        <v>153</v>
      </c>
      <c r="QB96" s="4">
        <v>169</v>
      </c>
      <c r="QC96" s="4"/>
      <c r="QD96" s="4"/>
      <c r="QE96" s="4">
        <v>260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</row>
    <row r="97">
      <c r="A97" s="2" t="s">
        <v>1151</v>
      </c>
      <c r="B97" s="2" t="s">
        <v>142</v>
      </c>
      <c r="C97" s="2" t="s">
        <v>143</v>
      </c>
      <c r="D97" s="2" t="s">
        <v>1112</v>
      </c>
      <c r="E97" s="2" t="s">
        <v>1125</v>
      </c>
      <c r="F97" s="2" t="s">
        <v>766</v>
      </c>
      <c r="G97" s="2" t="s">
        <v>766</v>
      </c>
      <c r="H97" s="2" t="s">
        <v>766</v>
      </c>
      <c r="I97" s="2" t="s">
        <v>1121</v>
      </c>
      <c r="J97" s="2" t="s">
        <v>1115</v>
      </c>
      <c r="K97" s="2" t="s">
        <v>389</v>
      </c>
      <c r="L97" s="3">
        <v>24.16</v>
      </c>
      <c r="M97" s="3">
        <v>25.37</v>
      </c>
      <c r="N97" s="3">
        <v>49.99</v>
      </c>
      <c r="O97" s="2" t="s">
        <v>150</v>
      </c>
      <c r="P97" s="2" t="s">
        <v>466</v>
      </c>
      <c r="Q97" s="2" t="s">
        <v>152</v>
      </c>
      <c r="R97" s="2" t="s">
        <v>153</v>
      </c>
      <c r="S97" s="2" t="s">
        <v>639</v>
      </c>
      <c r="T97" s="2" t="s">
        <v>153</v>
      </c>
      <c r="U97" s="2" t="s">
        <v>153</v>
      </c>
      <c r="V97" s="2" t="s">
        <v>335</v>
      </c>
      <c r="W97" s="2" t="s">
        <v>963</v>
      </c>
      <c r="X97" s="2" t="s">
        <v>336</v>
      </c>
      <c r="Y97" s="2" t="s">
        <v>337</v>
      </c>
      <c r="Z97" s="4">
        <v>633</v>
      </c>
      <c r="AA97" s="4">
        <f>=ROUNDDOWN(12.4117647058824,0)</f>
      </c>
      <c r="AB97" s="5">
        <v>51</v>
      </c>
      <c r="AC97" s="2" t="s">
        <v>136</v>
      </c>
      <c r="AD97" s="4">
        <v>240</v>
      </c>
      <c r="AE97" s="4">
        <v>240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10</v>
      </c>
      <c r="AQ97" s="8">
        <v>251.69</v>
      </c>
      <c r="AR97" s="4">
        <v>14</v>
      </c>
      <c r="AS97" s="8">
        <v>324.7</v>
      </c>
      <c r="AT97" s="7">
        <v>-0.2857</v>
      </c>
      <c r="AU97" s="7">
        <v>-0.2249</v>
      </c>
      <c r="AV97" s="4">
        <v>10</v>
      </c>
      <c r="AW97" s="8">
        <v>251.69</v>
      </c>
      <c r="AX97" s="4">
        <v>14</v>
      </c>
      <c r="AY97" s="8">
        <v>324.7</v>
      </c>
      <c r="AZ97" s="7">
        <v>-0.2857</v>
      </c>
      <c r="BA97" s="7">
        <v>-0.2249</v>
      </c>
      <c r="BB97" s="7">
        <v>1</v>
      </c>
      <c r="BC97" s="4" t="s">
        <v>153</v>
      </c>
      <c r="BD97" s="8" t="s">
        <v>153</v>
      </c>
      <c r="BE97" s="4" t="s">
        <v>153</v>
      </c>
      <c r="BF97" s="8" t="s">
        <v>153</v>
      </c>
      <c r="BG97" s="7" t="s">
        <v>153</v>
      </c>
      <c r="BH97" s="7" t="s">
        <v>153</v>
      </c>
      <c r="BI97" s="7">
        <v>0.4891</v>
      </c>
      <c r="BJ97" s="4">
        <v>10</v>
      </c>
      <c r="BK97" s="8">
        <v>251.69</v>
      </c>
      <c r="BL97" s="2" t="s">
        <v>1152</v>
      </c>
      <c r="BM97" s="7">
        <v>1</v>
      </c>
      <c r="BN97" s="7">
        <v>1</v>
      </c>
      <c r="BO97" s="4"/>
      <c r="BP97" s="8"/>
      <c r="BQ97" s="4">
        <v>6</v>
      </c>
      <c r="BR97" s="8">
        <v>139.26</v>
      </c>
      <c r="BS97" s="7">
        <v>-1</v>
      </c>
      <c r="BT97" s="7">
        <v>-1</v>
      </c>
      <c r="BU97" s="2" t="s">
        <v>162</v>
      </c>
      <c r="BV97" s="2" t="s">
        <v>150</v>
      </c>
      <c r="BW97" s="2" t="s">
        <v>153</v>
      </c>
      <c r="BX97" s="2" t="s">
        <v>642</v>
      </c>
      <c r="BY97" s="2" t="s">
        <v>164</v>
      </c>
      <c r="BZ97" s="2" t="s">
        <v>164</v>
      </c>
      <c r="CA97" s="2" t="s">
        <v>153</v>
      </c>
      <c r="CB97" s="4">
        <v>6</v>
      </c>
      <c r="CC97" s="8">
        <v>150.3</v>
      </c>
      <c r="CD97" s="4"/>
      <c r="CE97" s="8"/>
      <c r="CF97" s="7"/>
      <c r="CG97" s="7"/>
      <c r="CH97" s="2" t="s">
        <v>162</v>
      </c>
      <c r="CI97" s="2" t="s">
        <v>150</v>
      </c>
      <c r="CJ97" s="2" t="s">
        <v>769</v>
      </c>
      <c r="CK97" s="2" t="s">
        <v>649</v>
      </c>
      <c r="CL97" s="2" t="s">
        <v>164</v>
      </c>
      <c r="CM97" s="2" t="s">
        <v>164</v>
      </c>
      <c r="CN97" s="2" t="s">
        <v>153</v>
      </c>
      <c r="CO97" s="4">
        <v>1</v>
      </c>
      <c r="CP97" s="8">
        <v>23.92</v>
      </c>
      <c r="CQ97" s="4">
        <v>3</v>
      </c>
      <c r="CR97" s="8">
        <v>63.75</v>
      </c>
      <c r="CS97" s="7">
        <v>-0.6667</v>
      </c>
      <c r="CT97" s="7">
        <v>-0.6248</v>
      </c>
      <c r="CU97" s="2" t="s">
        <v>162</v>
      </c>
      <c r="CV97" s="2" t="s">
        <v>150</v>
      </c>
      <c r="CW97" s="2" t="s">
        <v>1128</v>
      </c>
      <c r="CX97" s="2" t="s">
        <v>1153</v>
      </c>
      <c r="CY97" s="2" t="s">
        <v>164</v>
      </c>
      <c r="CZ97" s="2" t="s">
        <v>164</v>
      </c>
      <c r="DA97" s="2" t="s">
        <v>153</v>
      </c>
      <c r="DB97" s="4"/>
      <c r="DC97" s="8"/>
      <c r="DD97" s="4"/>
      <c r="DE97" s="8"/>
      <c r="DF97" s="7"/>
      <c r="DG97" s="7"/>
      <c r="DH97" s="2" t="s">
        <v>162</v>
      </c>
      <c r="DI97" s="2" t="s">
        <v>301</v>
      </c>
      <c r="DJ97" s="2" t="s">
        <v>1129</v>
      </c>
      <c r="DK97" s="2" t="s">
        <v>1154</v>
      </c>
      <c r="DL97" s="2" t="s">
        <v>164</v>
      </c>
      <c r="DM97" s="2" t="s">
        <v>164</v>
      </c>
      <c r="DN97" s="2" t="s">
        <v>153</v>
      </c>
      <c r="DO97" s="4"/>
      <c r="DP97" s="8"/>
      <c r="DQ97" s="4"/>
      <c r="DR97" s="8"/>
      <c r="DS97" s="7"/>
      <c r="DT97" s="7"/>
      <c r="DU97" s="2" t="s">
        <v>162</v>
      </c>
      <c r="DV97" s="2" t="s">
        <v>301</v>
      </c>
      <c r="DW97" s="2" t="s">
        <v>646</v>
      </c>
      <c r="DX97" s="2" t="s">
        <v>746</v>
      </c>
      <c r="DY97" s="2" t="s">
        <v>164</v>
      </c>
      <c r="DZ97" s="2" t="s">
        <v>164</v>
      </c>
      <c r="EA97" s="2" t="s">
        <v>153</v>
      </c>
      <c r="EB97" s="4"/>
      <c r="EC97" s="8"/>
      <c r="ED97" s="4"/>
      <c r="EE97" s="8"/>
      <c r="EF97" s="7"/>
      <c r="EG97" s="7"/>
      <c r="EH97" s="2" t="s">
        <v>162</v>
      </c>
      <c r="EI97" s="2" t="s">
        <v>150</v>
      </c>
      <c r="EJ97" s="2" t="s">
        <v>342</v>
      </c>
      <c r="EK97" s="2" t="s">
        <v>1155</v>
      </c>
      <c r="EL97" s="2" t="s">
        <v>164</v>
      </c>
      <c r="EM97" s="2" t="s">
        <v>164</v>
      </c>
      <c r="EN97" s="2" t="s">
        <v>153</v>
      </c>
      <c r="EO97" s="4">
        <v>1</v>
      </c>
      <c r="EP97" s="8">
        <v>26.83</v>
      </c>
      <c r="EQ97" s="4">
        <v>3</v>
      </c>
      <c r="ER97" s="8">
        <v>72.93</v>
      </c>
      <c r="ES97" s="7">
        <v>-0.6667</v>
      </c>
      <c r="ET97" s="7">
        <v>-0.6321</v>
      </c>
      <c r="EU97" s="2" t="s">
        <v>162</v>
      </c>
      <c r="EV97" s="2" t="s">
        <v>150</v>
      </c>
      <c r="EW97" s="2" t="s">
        <v>1131</v>
      </c>
      <c r="EX97" s="2" t="s">
        <v>1156</v>
      </c>
      <c r="EY97" s="2" t="s">
        <v>164</v>
      </c>
      <c r="EZ97" s="2" t="s">
        <v>164</v>
      </c>
      <c r="FA97" s="2" t="s">
        <v>153</v>
      </c>
      <c r="FB97" s="4"/>
      <c r="FC97" s="8"/>
      <c r="FD97" s="4">
        <v>2</v>
      </c>
      <c r="FE97" s="8">
        <v>48.76</v>
      </c>
      <c r="FF97" s="7">
        <v>-1</v>
      </c>
      <c r="FG97" s="7">
        <v>-1</v>
      </c>
      <c r="FH97" s="2" t="s">
        <v>162</v>
      </c>
      <c r="FI97" s="2" t="s">
        <v>150</v>
      </c>
      <c r="FJ97" s="2" t="s">
        <v>1132</v>
      </c>
      <c r="FK97" s="2" t="s">
        <v>289</v>
      </c>
      <c r="FL97" s="2" t="s">
        <v>164</v>
      </c>
      <c r="FM97" s="2" t="s">
        <v>164</v>
      </c>
      <c r="FN97" s="2" t="s">
        <v>153</v>
      </c>
      <c r="FO97" s="4"/>
      <c r="FP97" s="8"/>
      <c r="FQ97" s="4"/>
      <c r="FR97" s="8"/>
      <c r="FS97" s="7"/>
      <c r="FT97" s="7"/>
      <c r="FU97" s="2" t="s">
        <v>162</v>
      </c>
      <c r="FV97" s="2" t="s">
        <v>301</v>
      </c>
      <c r="FW97" s="2" t="s">
        <v>475</v>
      </c>
      <c r="FX97" s="2" t="s">
        <v>1157</v>
      </c>
      <c r="FY97" s="2" t="s">
        <v>164</v>
      </c>
      <c r="FZ97" s="2" t="s">
        <v>164</v>
      </c>
      <c r="GA97" s="2" t="s">
        <v>153</v>
      </c>
      <c r="GB97" s="4">
        <v>2</v>
      </c>
      <c r="GC97" s="8">
        <v>50.64</v>
      </c>
      <c r="GD97" s="4"/>
      <c r="GE97" s="8"/>
      <c r="GF97" s="7"/>
      <c r="GG97" s="7"/>
      <c r="GH97" s="2" t="s">
        <v>162</v>
      </c>
      <c r="GI97" s="2" t="s">
        <v>150</v>
      </c>
      <c r="GJ97" s="2" t="s">
        <v>181</v>
      </c>
      <c r="GK97" s="2" t="s">
        <v>304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188</v>
      </c>
      <c r="GV97" s="2" t="s">
        <v>150</v>
      </c>
      <c r="GW97" s="2" t="s">
        <v>153</v>
      </c>
      <c r="GX97" s="2" t="s">
        <v>153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187</v>
      </c>
      <c r="HI97" s="2" t="s">
        <v>150</v>
      </c>
      <c r="HJ97" s="2" t="s">
        <v>153</v>
      </c>
      <c r="HK97" s="2" t="s">
        <v>153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153</v>
      </c>
      <c r="HV97" s="2" t="s">
        <v>153</v>
      </c>
      <c r="HW97" s="2" t="s">
        <v>153</v>
      </c>
      <c r="HX97" s="2" t="s">
        <v>153</v>
      </c>
      <c r="HY97" s="2" t="s">
        <v>153</v>
      </c>
      <c r="HZ97" s="2" t="s">
        <v>153</v>
      </c>
      <c r="IA97" s="2" t="s">
        <v>153</v>
      </c>
      <c r="IB97" s="4"/>
      <c r="IC97" s="8"/>
      <c r="ID97" s="4"/>
      <c r="IE97" s="8"/>
      <c r="IF97" s="7"/>
      <c r="IG97" s="7"/>
      <c r="IH97" s="2" t="s">
        <v>187</v>
      </c>
      <c r="II97" s="2" t="s">
        <v>150</v>
      </c>
      <c r="IJ97" s="2" t="s">
        <v>153</v>
      </c>
      <c r="IK97" s="2" t="s">
        <v>153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436</v>
      </c>
      <c r="IV97" s="2" t="s">
        <v>150</v>
      </c>
      <c r="IW97" s="2" t="s">
        <v>153</v>
      </c>
      <c r="IX97" s="2" t="s">
        <v>153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187</v>
      </c>
      <c r="JI97" s="2" t="s">
        <v>150</v>
      </c>
      <c r="JJ97" s="2" t="s">
        <v>1135</v>
      </c>
      <c r="JK97" s="2" t="s">
        <v>153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153</v>
      </c>
      <c r="JV97" s="2" t="s">
        <v>153</v>
      </c>
      <c r="JW97" s="2" t="s">
        <v>153</v>
      </c>
      <c r="JX97" s="2" t="s">
        <v>153</v>
      </c>
      <c r="JY97" s="2" t="s">
        <v>153</v>
      </c>
      <c r="JZ97" s="2" t="s">
        <v>153</v>
      </c>
      <c r="KA97" s="2" t="s">
        <v>153</v>
      </c>
      <c r="KB97" s="4"/>
      <c r="KC97" s="8"/>
      <c r="KD97" s="4"/>
      <c r="KE97" s="8"/>
      <c r="KF97" s="7"/>
      <c r="KG97" s="7"/>
      <c r="KH97" s="2" t="s">
        <v>188</v>
      </c>
      <c r="KI97" s="2" t="s">
        <v>150</v>
      </c>
      <c r="KJ97" s="2" t="s">
        <v>153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153</v>
      </c>
      <c r="KV97" s="2" t="s">
        <v>153</v>
      </c>
      <c r="KW97" s="2" t="s">
        <v>153</v>
      </c>
      <c r="KX97" s="2" t="s">
        <v>153</v>
      </c>
      <c r="KY97" s="2" t="s">
        <v>153</v>
      </c>
      <c r="KZ97" s="2" t="s">
        <v>153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162</v>
      </c>
      <c r="LV97" s="2" t="s">
        <v>150</v>
      </c>
      <c r="LW97" s="2" t="s">
        <v>342</v>
      </c>
      <c r="LX97" s="2" t="s">
        <v>644</v>
      </c>
      <c r="LY97" s="2" t="s">
        <v>164</v>
      </c>
      <c r="LZ97" s="2" t="s">
        <v>164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193</v>
      </c>
      <c r="MV97" s="2" t="s">
        <v>150</v>
      </c>
      <c r="MW97" s="2" t="s">
        <v>1137</v>
      </c>
      <c r="MX97" s="2" t="s">
        <v>153</v>
      </c>
      <c r="MY97" s="2" t="s">
        <v>164</v>
      </c>
      <c r="MZ97" s="2" t="s">
        <v>164</v>
      </c>
      <c r="NA97" s="2" t="s">
        <v>153</v>
      </c>
      <c r="NB97" s="4"/>
      <c r="NC97" s="8"/>
      <c r="ND97" s="4"/>
      <c r="NE97" s="8"/>
      <c r="NF97" s="7"/>
      <c r="NG97" s="7"/>
      <c r="NH97" s="2" t="s">
        <v>187</v>
      </c>
      <c r="NI97" s="2" t="s">
        <v>150</v>
      </c>
      <c r="NJ97" s="2" t="s">
        <v>153</v>
      </c>
      <c r="NK97" s="2" t="s">
        <v>153</v>
      </c>
      <c r="NL97" s="2" t="s">
        <v>164</v>
      </c>
      <c r="NM97" s="2" t="s">
        <v>164</v>
      </c>
      <c r="NN97" s="2" t="s">
        <v>153</v>
      </c>
      <c r="NO97" s="4"/>
      <c r="NP97" s="8"/>
      <c r="NQ97" s="4"/>
      <c r="NR97" s="8"/>
      <c r="NS97" s="7"/>
      <c r="NT97" s="7"/>
      <c r="NU97" s="2" t="s">
        <v>195</v>
      </c>
      <c r="NV97" s="2" t="s">
        <v>150</v>
      </c>
      <c r="NW97" s="2" t="s">
        <v>153</v>
      </c>
      <c r="NX97" s="2" t="s">
        <v>153</v>
      </c>
      <c r="NY97" s="2" t="s">
        <v>164</v>
      </c>
      <c r="NZ97" s="2" t="s">
        <v>164</v>
      </c>
      <c r="OA97" s="2" t="s">
        <v>153</v>
      </c>
      <c r="OB97" s="4"/>
      <c r="OC97" s="8"/>
      <c r="OD97" s="4"/>
      <c r="OE97" s="8"/>
      <c r="OF97" s="7"/>
      <c r="OG97" s="7"/>
      <c r="OH97" s="2" t="s">
        <v>153</v>
      </c>
      <c r="OI97" s="2" t="s">
        <v>153</v>
      </c>
      <c r="OJ97" s="2" t="s">
        <v>153</v>
      </c>
      <c r="OK97" s="2" t="s">
        <v>153</v>
      </c>
      <c r="OL97" s="2" t="s">
        <v>153</v>
      </c>
      <c r="OM97" s="2" t="s">
        <v>153</v>
      </c>
      <c r="ON97" s="2" t="s">
        <v>153</v>
      </c>
      <c r="OO97" s="4"/>
      <c r="OP97" s="8"/>
      <c r="OQ97" s="4"/>
      <c r="OR97" s="8"/>
      <c r="OS97" s="7"/>
      <c r="OT97" s="7"/>
      <c r="OU97" s="2" t="s">
        <v>436</v>
      </c>
      <c r="OV97" s="2" t="s">
        <v>150</v>
      </c>
      <c r="OW97" s="2" t="s">
        <v>153</v>
      </c>
      <c r="OX97" s="2" t="s">
        <v>153</v>
      </c>
      <c r="OY97" s="2" t="s">
        <v>164</v>
      </c>
      <c r="OZ97" s="2" t="s">
        <v>164</v>
      </c>
      <c r="PA97" s="2" t="s">
        <v>153</v>
      </c>
      <c r="PB97" s="4"/>
      <c r="PC97" s="8"/>
      <c r="PD97" s="4"/>
      <c r="PE97" s="8"/>
      <c r="PF97" s="7"/>
      <c r="PG97" s="7"/>
      <c r="PH97" s="2" t="s">
        <v>162</v>
      </c>
      <c r="PI97" s="2" t="s">
        <v>169</v>
      </c>
      <c r="PJ97" s="2" t="s">
        <v>874</v>
      </c>
      <c r="PK97" s="2" t="s">
        <v>1158</v>
      </c>
      <c r="PL97" s="2" t="s">
        <v>164</v>
      </c>
      <c r="PM97" s="2" t="s">
        <v>164</v>
      </c>
      <c r="PN97" s="2" t="s">
        <v>153</v>
      </c>
      <c r="PO97" s="4"/>
      <c r="PP97" s="8"/>
      <c r="PQ97" s="4"/>
      <c r="PR97" s="8"/>
      <c r="PS97" s="7"/>
      <c r="PT97" s="7"/>
      <c r="PU97" s="2" t="s">
        <v>196</v>
      </c>
      <c r="PV97" s="2" t="s">
        <v>150</v>
      </c>
      <c r="PW97" s="2" t="s">
        <v>153</v>
      </c>
      <c r="PX97" s="2" t="s">
        <v>153</v>
      </c>
      <c r="PY97" s="2" t="s">
        <v>164</v>
      </c>
      <c r="PZ97" s="2" t="s">
        <v>164</v>
      </c>
      <c r="QA97" s="2" t="s">
        <v>153</v>
      </c>
      <c r="QB97" s="4"/>
      <c r="QC97" s="4"/>
      <c r="QD97" s="4"/>
      <c r="QE97" s="4">
        <v>633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240</v>
      </c>
      <c r="QV97" s="4"/>
      <c r="QW97" s="4"/>
      <c r="QX97" s="4"/>
      <c r="QY97" s="4"/>
    </row>
    <row r="98">
      <c r="A98" s="2" t="s">
        <v>1159</v>
      </c>
      <c r="B98" s="2" t="s">
        <v>142</v>
      </c>
      <c r="C98" s="2" t="s">
        <v>143</v>
      </c>
      <c r="D98" s="2" t="s">
        <v>1112</v>
      </c>
      <c r="E98" s="2" t="s">
        <v>1125</v>
      </c>
      <c r="F98" s="2" t="s">
        <v>808</v>
      </c>
      <c r="G98" s="2" t="s">
        <v>808</v>
      </c>
      <c r="H98" s="2" t="s">
        <v>808</v>
      </c>
      <c r="I98" s="2" t="s">
        <v>1121</v>
      </c>
      <c r="J98" s="2" t="s">
        <v>1115</v>
      </c>
      <c r="K98" s="2" t="s">
        <v>459</v>
      </c>
      <c r="L98" s="3">
        <v>24.38</v>
      </c>
      <c r="M98" s="3">
        <v>25.6</v>
      </c>
      <c r="N98" s="3">
        <v>49.99</v>
      </c>
      <c r="O98" s="2" t="s">
        <v>150</v>
      </c>
      <c r="P98" s="2" t="s">
        <v>564</v>
      </c>
      <c r="Q98" s="2" t="s">
        <v>152</v>
      </c>
      <c r="R98" s="2" t="s">
        <v>153</v>
      </c>
      <c r="S98" s="2" t="s">
        <v>639</v>
      </c>
      <c r="T98" s="2" t="s">
        <v>153</v>
      </c>
      <c r="U98" s="2" t="s">
        <v>153</v>
      </c>
      <c r="V98" s="2" t="s">
        <v>335</v>
      </c>
      <c r="W98" s="2" t="s">
        <v>963</v>
      </c>
      <c r="X98" s="2" t="s">
        <v>336</v>
      </c>
      <c r="Y98" s="2" t="s">
        <v>337</v>
      </c>
      <c r="Z98" s="4">
        <v>1817</v>
      </c>
      <c r="AA98" s="4">
        <f>=ROUNDDOWN(26.7205882352941,0)</f>
      </c>
      <c r="AB98" s="5">
        <v>68</v>
      </c>
      <c r="AC98" s="2" t="s">
        <v>153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15</v>
      </c>
      <c r="AQ98" s="8">
        <v>407.34</v>
      </c>
      <c r="AR98" s="4">
        <v>15</v>
      </c>
      <c r="AS98" s="8">
        <v>356.41</v>
      </c>
      <c r="AT98" s="7"/>
      <c r="AU98" s="7">
        <v>0.1429</v>
      </c>
      <c r="AV98" s="4">
        <v>15</v>
      </c>
      <c r="AW98" s="8">
        <v>407.34</v>
      </c>
      <c r="AX98" s="4">
        <v>15</v>
      </c>
      <c r="AY98" s="8">
        <v>356.41</v>
      </c>
      <c r="AZ98" s="7"/>
      <c r="BA98" s="7">
        <v>0.1429</v>
      </c>
      <c r="BB98" s="7">
        <v>1</v>
      </c>
      <c r="BC98" s="4">
        <v>15</v>
      </c>
      <c r="BD98" s="8">
        <v>407.34</v>
      </c>
      <c r="BE98" s="4">
        <v>15</v>
      </c>
      <c r="BF98" s="8">
        <v>356.41</v>
      </c>
      <c r="BG98" s="7"/>
      <c r="BH98" s="7">
        <v>0.1429</v>
      </c>
      <c r="BI98" s="7">
        <v>1</v>
      </c>
      <c r="BJ98" s="4">
        <v>15</v>
      </c>
      <c r="BK98" s="8">
        <v>407.34</v>
      </c>
      <c r="BL98" s="2" t="s">
        <v>1160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162</v>
      </c>
      <c r="BV98" s="2" t="s">
        <v>150</v>
      </c>
      <c r="BW98" s="2" t="s">
        <v>153</v>
      </c>
      <c r="BX98" s="2" t="s">
        <v>642</v>
      </c>
      <c r="BY98" s="2" t="s">
        <v>164</v>
      </c>
      <c r="BZ98" s="2" t="s">
        <v>164</v>
      </c>
      <c r="CA98" s="2" t="s">
        <v>153</v>
      </c>
      <c r="CB98" s="4">
        <v>4</v>
      </c>
      <c r="CC98" s="8">
        <v>101.32</v>
      </c>
      <c r="CD98" s="4">
        <v>1</v>
      </c>
      <c r="CE98" s="8">
        <v>22.37</v>
      </c>
      <c r="CF98" s="7">
        <v>3</v>
      </c>
      <c r="CG98" s="7">
        <v>3.5293</v>
      </c>
      <c r="CH98" s="2" t="s">
        <v>162</v>
      </c>
      <c r="CI98" s="2" t="s">
        <v>150</v>
      </c>
      <c r="CJ98" s="2" t="s">
        <v>769</v>
      </c>
      <c r="CK98" s="2" t="s">
        <v>1161</v>
      </c>
      <c r="CL98" s="2" t="s">
        <v>164</v>
      </c>
      <c r="CM98" s="2" t="s">
        <v>164</v>
      </c>
      <c r="CN98" s="2" t="s">
        <v>153</v>
      </c>
      <c r="CO98" s="4"/>
      <c r="CP98" s="8"/>
      <c r="CQ98" s="4">
        <v>1</v>
      </c>
      <c r="CR98" s="8">
        <v>21.25</v>
      </c>
      <c r="CS98" s="7">
        <v>-1</v>
      </c>
      <c r="CT98" s="7">
        <v>-1</v>
      </c>
      <c r="CU98" s="2" t="s">
        <v>162</v>
      </c>
      <c r="CV98" s="2" t="s">
        <v>150</v>
      </c>
      <c r="CW98" s="2" t="s">
        <v>1128</v>
      </c>
      <c r="CX98" s="2" t="s">
        <v>1162</v>
      </c>
      <c r="CY98" s="2" t="s">
        <v>164</v>
      </c>
      <c r="CZ98" s="2" t="s">
        <v>164</v>
      </c>
      <c r="DA98" s="2" t="s">
        <v>153</v>
      </c>
      <c r="DB98" s="4">
        <v>7</v>
      </c>
      <c r="DC98" s="8">
        <v>184.66</v>
      </c>
      <c r="DD98" s="4">
        <v>10</v>
      </c>
      <c r="DE98" s="8">
        <v>233.9</v>
      </c>
      <c r="DF98" s="7">
        <v>-0.3</v>
      </c>
      <c r="DG98" s="7">
        <v>-0.2105</v>
      </c>
      <c r="DH98" s="2" t="s">
        <v>162</v>
      </c>
      <c r="DI98" s="2" t="s">
        <v>150</v>
      </c>
      <c r="DJ98" s="2" t="s">
        <v>1129</v>
      </c>
      <c r="DK98" s="2" t="s">
        <v>1163</v>
      </c>
      <c r="DL98" s="2" t="s">
        <v>164</v>
      </c>
      <c r="DM98" s="2" t="s">
        <v>164</v>
      </c>
      <c r="DN98" s="2" t="s">
        <v>153</v>
      </c>
      <c r="DO98" s="4"/>
      <c r="DP98" s="8"/>
      <c r="DQ98" s="4">
        <v>1</v>
      </c>
      <c r="DR98" s="8">
        <v>22.58</v>
      </c>
      <c r="DS98" s="7">
        <v>-1</v>
      </c>
      <c r="DT98" s="7">
        <v>-1</v>
      </c>
      <c r="DU98" s="2" t="s">
        <v>162</v>
      </c>
      <c r="DV98" s="2" t="s">
        <v>150</v>
      </c>
      <c r="DW98" s="2" t="s">
        <v>646</v>
      </c>
      <c r="DX98" s="2" t="s">
        <v>663</v>
      </c>
      <c r="DY98" s="2" t="s">
        <v>164</v>
      </c>
      <c r="DZ98" s="2" t="s">
        <v>164</v>
      </c>
      <c r="EA98" s="2" t="s">
        <v>153</v>
      </c>
      <c r="EB98" s="4">
        <v>2</v>
      </c>
      <c r="EC98" s="8">
        <v>68.66</v>
      </c>
      <c r="ED98" s="4">
        <v>1</v>
      </c>
      <c r="EE98" s="8">
        <v>31.93</v>
      </c>
      <c r="EF98" s="7">
        <v>1</v>
      </c>
      <c r="EG98" s="7">
        <v>1.1503</v>
      </c>
      <c r="EH98" s="2" t="s">
        <v>162</v>
      </c>
      <c r="EI98" s="2" t="s">
        <v>150</v>
      </c>
      <c r="EJ98" s="2" t="s">
        <v>342</v>
      </c>
      <c r="EK98" s="2" t="s">
        <v>1164</v>
      </c>
      <c r="EL98" s="2" t="s">
        <v>164</v>
      </c>
      <c r="EM98" s="2" t="s">
        <v>164</v>
      </c>
      <c r="EN98" s="2" t="s">
        <v>153</v>
      </c>
      <c r="EO98" s="4"/>
      <c r="EP98" s="8"/>
      <c r="EQ98" s="4"/>
      <c r="ER98" s="8"/>
      <c r="ES98" s="7"/>
      <c r="ET98" s="7"/>
      <c r="EU98" s="2" t="s">
        <v>162</v>
      </c>
      <c r="EV98" s="2" t="s">
        <v>169</v>
      </c>
      <c r="EW98" s="2" t="s">
        <v>1131</v>
      </c>
      <c r="EX98" s="2" t="s">
        <v>1165</v>
      </c>
      <c r="EY98" s="2" t="s">
        <v>164</v>
      </c>
      <c r="EZ98" s="2" t="s">
        <v>164</v>
      </c>
      <c r="FA98" s="2" t="s">
        <v>153</v>
      </c>
      <c r="FB98" s="4">
        <v>1</v>
      </c>
      <c r="FC98" s="8">
        <v>27.14</v>
      </c>
      <c r="FD98" s="4">
        <v>1</v>
      </c>
      <c r="FE98" s="8">
        <v>24.38</v>
      </c>
      <c r="FF98" s="7"/>
      <c r="FG98" s="7">
        <v>0.1132</v>
      </c>
      <c r="FH98" s="2" t="s">
        <v>162</v>
      </c>
      <c r="FI98" s="2" t="s">
        <v>150</v>
      </c>
      <c r="FJ98" s="2" t="s">
        <v>1132</v>
      </c>
      <c r="FK98" s="2" t="s">
        <v>1166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162</v>
      </c>
      <c r="FV98" s="2" t="s">
        <v>150</v>
      </c>
      <c r="FW98" s="2" t="s">
        <v>741</v>
      </c>
      <c r="FX98" s="2" t="s">
        <v>1037</v>
      </c>
      <c r="FY98" s="2" t="s">
        <v>164</v>
      </c>
      <c r="FZ98" s="2" t="s">
        <v>164</v>
      </c>
      <c r="GA98" s="2" t="s">
        <v>153</v>
      </c>
      <c r="GB98" s="4">
        <v>1</v>
      </c>
      <c r="GC98" s="8">
        <v>25.56</v>
      </c>
      <c r="GD98" s="4"/>
      <c r="GE98" s="8"/>
      <c r="GF98" s="7"/>
      <c r="GG98" s="7"/>
      <c r="GH98" s="2" t="s">
        <v>162</v>
      </c>
      <c r="GI98" s="2" t="s">
        <v>150</v>
      </c>
      <c r="GJ98" s="2" t="s">
        <v>181</v>
      </c>
      <c r="GK98" s="2" t="s">
        <v>1167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162</v>
      </c>
      <c r="GV98" s="2" t="s">
        <v>150</v>
      </c>
      <c r="GW98" s="2" t="s">
        <v>275</v>
      </c>
      <c r="GX98" s="2" t="s">
        <v>577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187</v>
      </c>
      <c r="HI98" s="2" t="s">
        <v>150</v>
      </c>
      <c r="HJ98" s="2" t="s">
        <v>153</v>
      </c>
      <c r="HK98" s="2" t="s">
        <v>153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153</v>
      </c>
      <c r="HV98" s="2" t="s">
        <v>153</v>
      </c>
      <c r="HW98" s="2" t="s">
        <v>153</v>
      </c>
      <c r="HX98" s="2" t="s">
        <v>153</v>
      </c>
      <c r="HY98" s="2" t="s">
        <v>153</v>
      </c>
      <c r="HZ98" s="2" t="s">
        <v>153</v>
      </c>
      <c r="IA98" s="2" t="s">
        <v>153</v>
      </c>
      <c r="IB98" s="4"/>
      <c r="IC98" s="8"/>
      <c r="ID98" s="4"/>
      <c r="IE98" s="8"/>
      <c r="IF98" s="7"/>
      <c r="IG98" s="7"/>
      <c r="IH98" s="2" t="s">
        <v>187</v>
      </c>
      <c r="II98" s="2" t="s">
        <v>150</v>
      </c>
      <c r="IJ98" s="2" t="s">
        <v>153</v>
      </c>
      <c r="IK98" s="2" t="s">
        <v>153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436</v>
      </c>
      <c r="IV98" s="2" t="s">
        <v>150</v>
      </c>
      <c r="IW98" s="2" t="s">
        <v>153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162</v>
      </c>
      <c r="JI98" s="2" t="s">
        <v>150</v>
      </c>
      <c r="JJ98" s="2" t="s">
        <v>1135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153</v>
      </c>
      <c r="JV98" s="2" t="s">
        <v>153</v>
      </c>
      <c r="JW98" s="2" t="s">
        <v>153</v>
      </c>
      <c r="JX98" s="2" t="s">
        <v>153</v>
      </c>
      <c r="JY98" s="2" t="s">
        <v>153</v>
      </c>
      <c r="JZ98" s="2" t="s">
        <v>153</v>
      </c>
      <c r="KA98" s="2" t="s">
        <v>153</v>
      </c>
      <c r="KB98" s="4"/>
      <c r="KC98" s="8"/>
      <c r="KD98" s="4"/>
      <c r="KE98" s="8"/>
      <c r="KF98" s="7"/>
      <c r="KG98" s="7"/>
      <c r="KH98" s="2" t="s">
        <v>188</v>
      </c>
      <c r="KI98" s="2" t="s">
        <v>150</v>
      </c>
      <c r="KJ98" s="2" t="s">
        <v>153</v>
      </c>
      <c r="KK98" s="2" t="s">
        <v>153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153</v>
      </c>
      <c r="KV98" s="2" t="s">
        <v>153</v>
      </c>
      <c r="KW98" s="2" t="s">
        <v>153</v>
      </c>
      <c r="KX98" s="2" t="s">
        <v>153</v>
      </c>
      <c r="KY98" s="2" t="s">
        <v>153</v>
      </c>
      <c r="KZ98" s="2" t="s">
        <v>153</v>
      </c>
      <c r="LA98" s="2" t="s">
        <v>153</v>
      </c>
      <c r="LB98" s="4"/>
      <c r="LC98" s="8"/>
      <c r="LD98" s="4"/>
      <c r="LE98" s="8"/>
      <c r="LF98" s="7"/>
      <c r="LG98" s="7"/>
      <c r="LH98" s="2" t="s">
        <v>153</v>
      </c>
      <c r="LI98" s="2" t="s">
        <v>153</v>
      </c>
      <c r="LJ98" s="2" t="s">
        <v>153</v>
      </c>
      <c r="LK98" s="2" t="s">
        <v>153</v>
      </c>
      <c r="LL98" s="2" t="s">
        <v>153</v>
      </c>
      <c r="LM98" s="2" t="s">
        <v>153</v>
      </c>
      <c r="LN98" s="2" t="s">
        <v>153</v>
      </c>
      <c r="LO98" s="4"/>
      <c r="LP98" s="8"/>
      <c r="LQ98" s="4"/>
      <c r="LR98" s="8"/>
      <c r="LS98" s="7"/>
      <c r="LT98" s="7"/>
      <c r="LU98" s="2" t="s">
        <v>162</v>
      </c>
      <c r="LV98" s="2" t="s">
        <v>150</v>
      </c>
      <c r="LW98" s="2" t="s">
        <v>342</v>
      </c>
      <c r="LX98" s="2" t="s">
        <v>788</v>
      </c>
      <c r="LY98" s="2" t="s">
        <v>164</v>
      </c>
      <c r="LZ98" s="2" t="s">
        <v>164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436</v>
      </c>
      <c r="MV98" s="2" t="s">
        <v>150</v>
      </c>
      <c r="MW98" s="2" t="s">
        <v>153</v>
      </c>
      <c r="MX98" s="2" t="s">
        <v>153</v>
      </c>
      <c r="MY98" s="2" t="s">
        <v>164</v>
      </c>
      <c r="MZ98" s="2" t="s">
        <v>164</v>
      </c>
      <c r="NA98" s="2" t="s">
        <v>153</v>
      </c>
      <c r="NB98" s="4"/>
      <c r="NC98" s="8"/>
      <c r="ND98" s="4"/>
      <c r="NE98" s="8"/>
      <c r="NF98" s="7"/>
      <c r="NG98" s="7"/>
      <c r="NH98" s="2" t="s">
        <v>187</v>
      </c>
      <c r="NI98" s="2" t="s">
        <v>150</v>
      </c>
      <c r="NJ98" s="2" t="s">
        <v>153</v>
      </c>
      <c r="NK98" s="2" t="s">
        <v>153</v>
      </c>
      <c r="NL98" s="2" t="s">
        <v>164</v>
      </c>
      <c r="NM98" s="2" t="s">
        <v>164</v>
      </c>
      <c r="NN98" s="2" t="s">
        <v>153</v>
      </c>
      <c r="NO98" s="4"/>
      <c r="NP98" s="8"/>
      <c r="NQ98" s="4"/>
      <c r="NR98" s="8"/>
      <c r="NS98" s="7"/>
      <c r="NT98" s="7"/>
      <c r="NU98" s="2" t="s">
        <v>188</v>
      </c>
      <c r="NV98" s="2" t="s">
        <v>150</v>
      </c>
      <c r="NW98" s="2" t="s">
        <v>153</v>
      </c>
      <c r="NX98" s="2" t="s">
        <v>153</v>
      </c>
      <c r="NY98" s="2" t="s">
        <v>164</v>
      </c>
      <c r="NZ98" s="2" t="s">
        <v>164</v>
      </c>
      <c r="OA98" s="2" t="s">
        <v>153</v>
      </c>
      <c r="OB98" s="4"/>
      <c r="OC98" s="8"/>
      <c r="OD98" s="4"/>
      <c r="OE98" s="8"/>
      <c r="OF98" s="7"/>
      <c r="OG98" s="7"/>
      <c r="OH98" s="2" t="s">
        <v>153</v>
      </c>
      <c r="OI98" s="2" t="s">
        <v>153</v>
      </c>
      <c r="OJ98" s="2" t="s">
        <v>153</v>
      </c>
      <c r="OK98" s="2" t="s">
        <v>153</v>
      </c>
      <c r="OL98" s="2" t="s">
        <v>153</v>
      </c>
      <c r="OM98" s="2" t="s">
        <v>153</v>
      </c>
      <c r="ON98" s="2" t="s">
        <v>153</v>
      </c>
      <c r="OO98" s="4"/>
      <c r="OP98" s="8"/>
      <c r="OQ98" s="4"/>
      <c r="OR98" s="8"/>
      <c r="OS98" s="7"/>
      <c r="OT98" s="7"/>
      <c r="OU98" s="2" t="s">
        <v>436</v>
      </c>
      <c r="OV98" s="2" t="s">
        <v>150</v>
      </c>
      <c r="OW98" s="2" t="s">
        <v>153</v>
      </c>
      <c r="OX98" s="2" t="s">
        <v>153</v>
      </c>
      <c r="OY98" s="2" t="s">
        <v>164</v>
      </c>
      <c r="OZ98" s="2" t="s">
        <v>164</v>
      </c>
      <c r="PA98" s="2" t="s">
        <v>153</v>
      </c>
      <c r="PB98" s="4"/>
      <c r="PC98" s="8"/>
      <c r="PD98" s="4"/>
      <c r="PE98" s="8"/>
      <c r="PF98" s="7"/>
      <c r="PG98" s="7"/>
      <c r="PH98" s="2" t="s">
        <v>162</v>
      </c>
      <c r="PI98" s="2" t="s">
        <v>169</v>
      </c>
      <c r="PJ98" s="2" t="s">
        <v>874</v>
      </c>
      <c r="PK98" s="2" t="s">
        <v>1168</v>
      </c>
      <c r="PL98" s="2" t="s">
        <v>164</v>
      </c>
      <c r="PM98" s="2" t="s">
        <v>164</v>
      </c>
      <c r="PN98" s="2" t="s">
        <v>153</v>
      </c>
      <c r="PO98" s="4"/>
      <c r="PP98" s="8"/>
      <c r="PQ98" s="4"/>
      <c r="PR98" s="8"/>
      <c r="PS98" s="7"/>
      <c r="PT98" s="7"/>
      <c r="PU98" s="2" t="s">
        <v>196</v>
      </c>
      <c r="PV98" s="2" t="s">
        <v>150</v>
      </c>
      <c r="PW98" s="2" t="s">
        <v>153</v>
      </c>
      <c r="PX98" s="2" t="s">
        <v>153</v>
      </c>
      <c r="PY98" s="2" t="s">
        <v>164</v>
      </c>
      <c r="PZ98" s="2" t="s">
        <v>164</v>
      </c>
      <c r="QA98" s="2" t="s">
        <v>153</v>
      </c>
      <c r="QB98" s="4"/>
      <c r="QC98" s="4"/>
      <c r="QD98" s="4"/>
      <c r="QE98" s="4">
        <v>1817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</row>
    <row r="99">
      <c r="A99" s="2" t="s">
        <v>1169</v>
      </c>
      <c r="B99" s="2" t="s">
        <v>142</v>
      </c>
      <c r="C99" s="2" t="s">
        <v>143</v>
      </c>
      <c r="D99" s="2" t="s">
        <v>1112</v>
      </c>
      <c r="E99" s="2" t="s">
        <v>1125</v>
      </c>
      <c r="F99" s="2" t="s">
        <v>637</v>
      </c>
      <c r="G99" s="2" t="s">
        <v>637</v>
      </c>
      <c r="H99" s="2" t="s">
        <v>637</v>
      </c>
      <c r="I99" s="2" t="s">
        <v>1121</v>
      </c>
      <c r="J99" s="2" t="s">
        <v>1115</v>
      </c>
      <c r="K99" s="2" t="s">
        <v>432</v>
      </c>
      <c r="L99" s="3">
        <v>24.53</v>
      </c>
      <c r="M99" s="3">
        <v>25.76</v>
      </c>
      <c r="N99" s="3">
        <v>49.99</v>
      </c>
      <c r="O99" s="2" t="s">
        <v>150</v>
      </c>
      <c r="P99" s="2" t="s">
        <v>332</v>
      </c>
      <c r="Q99" s="2" t="s">
        <v>152</v>
      </c>
      <c r="R99" s="2" t="s">
        <v>153</v>
      </c>
      <c r="S99" s="2" t="s">
        <v>639</v>
      </c>
      <c r="T99" s="2" t="s">
        <v>153</v>
      </c>
      <c r="U99" s="2" t="s">
        <v>153</v>
      </c>
      <c r="V99" s="2" t="s">
        <v>335</v>
      </c>
      <c r="W99" s="2" t="s">
        <v>963</v>
      </c>
      <c r="X99" s="2" t="s">
        <v>336</v>
      </c>
      <c r="Y99" s="2" t="s">
        <v>337</v>
      </c>
      <c r="Z99" s="4">
        <v>602</v>
      </c>
      <c r="AA99" s="4">
        <f>=ROUNDDOWN(20.0666666666667,0)</f>
      </c>
      <c r="AB99" s="5">
        <v>30</v>
      </c>
      <c r="AC99" s="2" t="s">
        <v>136</v>
      </c>
      <c r="AD99" s="4">
        <v>386</v>
      </c>
      <c r="AE99" s="4">
        <v>386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9</v>
      </c>
      <c r="AQ99" s="8">
        <v>240.79</v>
      </c>
      <c r="AR99" s="4">
        <v>19</v>
      </c>
      <c r="AS99" s="8">
        <v>444.19</v>
      </c>
      <c r="AT99" s="7">
        <v>-0.5263</v>
      </c>
      <c r="AU99" s="7">
        <v>-0.4579</v>
      </c>
      <c r="AV99" s="4">
        <v>9</v>
      </c>
      <c r="AW99" s="8">
        <v>240.79</v>
      </c>
      <c r="AX99" s="4">
        <v>19</v>
      </c>
      <c r="AY99" s="8">
        <v>444.19</v>
      </c>
      <c r="AZ99" s="7">
        <v>-0.5263</v>
      </c>
      <c r="BA99" s="7">
        <v>-0.4579</v>
      </c>
      <c r="BB99" s="7">
        <v>1</v>
      </c>
      <c r="BC99" s="4">
        <v>9</v>
      </c>
      <c r="BD99" s="8">
        <v>240.79</v>
      </c>
      <c r="BE99" s="4">
        <v>19</v>
      </c>
      <c r="BF99" s="8">
        <v>444.19</v>
      </c>
      <c r="BG99" s="7">
        <v>-0.5263</v>
      </c>
      <c r="BH99" s="7">
        <v>-0.4579</v>
      </c>
      <c r="BI99" s="7">
        <v>1</v>
      </c>
      <c r="BJ99" s="4">
        <v>9</v>
      </c>
      <c r="BK99" s="8">
        <v>240.79</v>
      </c>
      <c r="BL99" s="2" t="s">
        <v>1170</v>
      </c>
      <c r="BM99" s="7">
        <v>1</v>
      </c>
      <c r="BN99" s="7">
        <v>1</v>
      </c>
      <c r="BO99" s="4"/>
      <c r="BP99" s="8"/>
      <c r="BQ99" s="4">
        <v>13</v>
      </c>
      <c r="BR99" s="8">
        <v>306.02</v>
      </c>
      <c r="BS99" s="7">
        <v>-1</v>
      </c>
      <c r="BT99" s="7">
        <v>-1</v>
      </c>
      <c r="BU99" s="2" t="s">
        <v>162</v>
      </c>
      <c r="BV99" s="2" t="s">
        <v>150</v>
      </c>
      <c r="BW99" s="2" t="s">
        <v>153</v>
      </c>
      <c r="BX99" s="2" t="s">
        <v>642</v>
      </c>
      <c r="BY99" s="2" t="s">
        <v>164</v>
      </c>
      <c r="BZ99" s="2" t="s">
        <v>164</v>
      </c>
      <c r="CA99" s="2" t="s">
        <v>153</v>
      </c>
      <c r="CB99" s="4">
        <v>1</v>
      </c>
      <c r="CC99" s="8">
        <v>25.52</v>
      </c>
      <c r="CD99" s="4">
        <v>1</v>
      </c>
      <c r="CE99" s="8">
        <v>22.37</v>
      </c>
      <c r="CF99" s="7"/>
      <c r="CG99" s="7">
        <v>0.1408</v>
      </c>
      <c r="CH99" s="2" t="s">
        <v>162</v>
      </c>
      <c r="CI99" s="2" t="s">
        <v>150</v>
      </c>
      <c r="CJ99" s="2" t="s">
        <v>769</v>
      </c>
      <c r="CK99" s="2" t="s">
        <v>1161</v>
      </c>
      <c r="CL99" s="2" t="s">
        <v>164</v>
      </c>
      <c r="CM99" s="2" t="s">
        <v>164</v>
      </c>
      <c r="CN99" s="2" t="s">
        <v>153</v>
      </c>
      <c r="CO99" s="4">
        <v>3</v>
      </c>
      <c r="CP99" s="8">
        <v>73.14</v>
      </c>
      <c r="CQ99" s="4">
        <v>1</v>
      </c>
      <c r="CR99" s="8">
        <v>21.25</v>
      </c>
      <c r="CS99" s="7">
        <v>2</v>
      </c>
      <c r="CT99" s="7">
        <v>2.4419</v>
      </c>
      <c r="CU99" s="2" t="s">
        <v>162</v>
      </c>
      <c r="CV99" s="2" t="s">
        <v>150</v>
      </c>
      <c r="CW99" s="2" t="s">
        <v>1128</v>
      </c>
      <c r="CX99" s="2" t="s">
        <v>902</v>
      </c>
      <c r="CY99" s="2" t="s">
        <v>164</v>
      </c>
      <c r="CZ99" s="2" t="s">
        <v>164</v>
      </c>
      <c r="DA99" s="2" t="s">
        <v>153</v>
      </c>
      <c r="DB99" s="4">
        <v>2</v>
      </c>
      <c r="DC99" s="8">
        <v>53.16</v>
      </c>
      <c r="DD99" s="4">
        <v>3</v>
      </c>
      <c r="DE99" s="8">
        <v>70.17</v>
      </c>
      <c r="DF99" s="7">
        <v>-0.3333</v>
      </c>
      <c r="DG99" s="7">
        <v>-0.2424</v>
      </c>
      <c r="DH99" s="2" t="s">
        <v>162</v>
      </c>
      <c r="DI99" s="2" t="s">
        <v>150</v>
      </c>
      <c r="DJ99" s="2" t="s">
        <v>1129</v>
      </c>
      <c r="DK99" s="2" t="s">
        <v>1130</v>
      </c>
      <c r="DL99" s="2" t="s">
        <v>269</v>
      </c>
      <c r="DM99" s="2" t="s">
        <v>164</v>
      </c>
      <c r="DN99" s="2" t="s">
        <v>153</v>
      </c>
      <c r="DO99" s="4"/>
      <c r="DP99" s="8"/>
      <c r="DQ99" s="4"/>
      <c r="DR99" s="8"/>
      <c r="DS99" s="7"/>
      <c r="DT99" s="7"/>
      <c r="DU99" s="2" t="s">
        <v>162</v>
      </c>
      <c r="DV99" s="2" t="s">
        <v>301</v>
      </c>
      <c r="DW99" s="2" t="s">
        <v>646</v>
      </c>
      <c r="DX99" s="2" t="s">
        <v>647</v>
      </c>
      <c r="DY99" s="2" t="s">
        <v>164</v>
      </c>
      <c r="DZ99" s="2" t="s">
        <v>164</v>
      </c>
      <c r="EA99" s="2" t="s">
        <v>153</v>
      </c>
      <c r="EB99" s="4">
        <v>1</v>
      </c>
      <c r="EC99" s="8">
        <v>34.33</v>
      </c>
      <c r="ED99" s="4"/>
      <c r="EE99" s="8"/>
      <c r="EF99" s="7"/>
      <c r="EG99" s="7"/>
      <c r="EH99" s="2" t="s">
        <v>162</v>
      </c>
      <c r="EI99" s="2" t="s">
        <v>150</v>
      </c>
      <c r="EJ99" s="2" t="s">
        <v>342</v>
      </c>
      <c r="EK99" s="2" t="s">
        <v>663</v>
      </c>
      <c r="EL99" s="2" t="s">
        <v>164</v>
      </c>
      <c r="EM99" s="2" t="s">
        <v>164</v>
      </c>
      <c r="EN99" s="2" t="s">
        <v>153</v>
      </c>
      <c r="EO99" s="4"/>
      <c r="EP99" s="8"/>
      <c r="EQ99" s="4"/>
      <c r="ER99" s="8"/>
      <c r="ES99" s="7"/>
      <c r="ET99" s="7"/>
      <c r="EU99" s="2" t="s">
        <v>162</v>
      </c>
      <c r="EV99" s="2" t="s">
        <v>169</v>
      </c>
      <c r="EW99" s="2" t="s">
        <v>1131</v>
      </c>
      <c r="EX99" s="2" t="s">
        <v>1171</v>
      </c>
      <c r="EY99" s="2" t="s">
        <v>164</v>
      </c>
      <c r="EZ99" s="2" t="s">
        <v>164</v>
      </c>
      <c r="FA99" s="2" t="s">
        <v>153</v>
      </c>
      <c r="FB99" s="4">
        <v>2</v>
      </c>
      <c r="FC99" s="8">
        <v>54.64</v>
      </c>
      <c r="FD99" s="4">
        <v>1</v>
      </c>
      <c r="FE99" s="8">
        <v>24.38</v>
      </c>
      <c r="FF99" s="7">
        <v>1</v>
      </c>
      <c r="FG99" s="7">
        <v>1.2412</v>
      </c>
      <c r="FH99" s="2" t="s">
        <v>162</v>
      </c>
      <c r="FI99" s="2" t="s">
        <v>150</v>
      </c>
      <c r="FJ99" s="2" t="s">
        <v>1132</v>
      </c>
      <c r="FK99" s="2" t="s">
        <v>1172</v>
      </c>
      <c r="FL99" s="2" t="s">
        <v>164</v>
      </c>
      <c r="FM99" s="2" t="s">
        <v>164</v>
      </c>
      <c r="FN99" s="2" t="s">
        <v>153</v>
      </c>
      <c r="FO99" s="4"/>
      <c r="FP99" s="8"/>
      <c r="FQ99" s="4"/>
      <c r="FR99" s="8"/>
      <c r="FS99" s="7"/>
      <c r="FT99" s="7"/>
      <c r="FU99" s="2" t="s">
        <v>162</v>
      </c>
      <c r="FV99" s="2" t="s">
        <v>150</v>
      </c>
      <c r="FW99" s="2" t="s">
        <v>741</v>
      </c>
      <c r="FX99" s="2" t="s">
        <v>845</v>
      </c>
      <c r="FY99" s="2" t="s">
        <v>164</v>
      </c>
      <c r="FZ99" s="2" t="s">
        <v>164</v>
      </c>
      <c r="GA99" s="2" t="s">
        <v>153</v>
      </c>
      <c r="GB99" s="4"/>
      <c r="GC99" s="8"/>
      <c r="GD99" s="4"/>
      <c r="GE99" s="8"/>
      <c r="GF99" s="7"/>
      <c r="GG99" s="7"/>
      <c r="GH99" s="2" t="s">
        <v>162</v>
      </c>
      <c r="GI99" s="2" t="s">
        <v>169</v>
      </c>
      <c r="GJ99" s="2" t="s">
        <v>181</v>
      </c>
      <c r="GK99" s="2" t="s">
        <v>667</v>
      </c>
      <c r="GL99" s="2" t="s">
        <v>164</v>
      </c>
      <c r="GM99" s="2" t="s">
        <v>164</v>
      </c>
      <c r="GN99" s="2" t="s">
        <v>153</v>
      </c>
      <c r="GO99" s="4"/>
      <c r="GP99" s="8"/>
      <c r="GQ99" s="4"/>
      <c r="GR99" s="8"/>
      <c r="GS99" s="7"/>
      <c r="GT99" s="7"/>
      <c r="GU99" s="2" t="s">
        <v>188</v>
      </c>
      <c r="GV99" s="2" t="s">
        <v>150</v>
      </c>
      <c r="GW99" s="2" t="s">
        <v>153</v>
      </c>
      <c r="GX99" s="2" t="s">
        <v>153</v>
      </c>
      <c r="GY99" s="2" t="s">
        <v>164</v>
      </c>
      <c r="GZ99" s="2" t="s">
        <v>164</v>
      </c>
      <c r="HA99" s="2" t="s">
        <v>153</v>
      </c>
      <c r="HB99" s="4"/>
      <c r="HC99" s="8"/>
      <c r="HD99" s="4"/>
      <c r="HE99" s="8"/>
      <c r="HF99" s="7"/>
      <c r="HG99" s="7"/>
      <c r="HH99" s="2" t="s">
        <v>187</v>
      </c>
      <c r="HI99" s="2" t="s">
        <v>150</v>
      </c>
      <c r="HJ99" s="2" t="s">
        <v>153</v>
      </c>
      <c r="HK99" s="2" t="s">
        <v>153</v>
      </c>
      <c r="HL99" s="2" t="s">
        <v>164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187</v>
      </c>
      <c r="II99" s="2" t="s">
        <v>150</v>
      </c>
      <c r="IJ99" s="2" t="s">
        <v>153</v>
      </c>
      <c r="IK99" s="2" t="s">
        <v>153</v>
      </c>
      <c r="IL99" s="2" t="s">
        <v>164</v>
      </c>
      <c r="IM99" s="2" t="s">
        <v>164</v>
      </c>
      <c r="IN99" s="2" t="s">
        <v>153</v>
      </c>
      <c r="IO99" s="4"/>
      <c r="IP99" s="8"/>
      <c r="IQ99" s="4"/>
      <c r="IR99" s="8"/>
      <c r="IS99" s="7"/>
      <c r="IT99" s="7"/>
      <c r="IU99" s="2" t="s">
        <v>162</v>
      </c>
      <c r="IV99" s="2" t="s">
        <v>169</v>
      </c>
      <c r="IW99" s="2" t="s">
        <v>1134</v>
      </c>
      <c r="IX99" s="2" t="s">
        <v>153</v>
      </c>
      <c r="IY99" s="2" t="s">
        <v>164</v>
      </c>
      <c r="IZ99" s="2" t="s">
        <v>164</v>
      </c>
      <c r="JA99" s="2" t="s">
        <v>153</v>
      </c>
      <c r="JB99" s="4"/>
      <c r="JC99" s="8"/>
      <c r="JD99" s="4"/>
      <c r="JE99" s="8"/>
      <c r="JF99" s="7"/>
      <c r="JG99" s="7"/>
      <c r="JH99" s="2" t="s">
        <v>162</v>
      </c>
      <c r="JI99" s="2" t="s">
        <v>150</v>
      </c>
      <c r="JJ99" s="2" t="s">
        <v>1135</v>
      </c>
      <c r="JK99" s="2" t="s">
        <v>153</v>
      </c>
      <c r="JL99" s="2" t="s">
        <v>164</v>
      </c>
      <c r="JM99" s="2" t="s">
        <v>164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188</v>
      </c>
      <c r="KI99" s="2" t="s">
        <v>150</v>
      </c>
      <c r="KJ99" s="2" t="s">
        <v>153</v>
      </c>
      <c r="KK99" s="2" t="s">
        <v>153</v>
      </c>
      <c r="KL99" s="2" t="s">
        <v>164</v>
      </c>
      <c r="KM99" s="2" t="s">
        <v>164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162</v>
      </c>
      <c r="LV99" s="2" t="s">
        <v>150</v>
      </c>
      <c r="LW99" s="2" t="s">
        <v>342</v>
      </c>
      <c r="LX99" s="2" t="s">
        <v>1173</v>
      </c>
      <c r="LY99" s="2" t="s">
        <v>164</v>
      </c>
      <c r="LZ99" s="2" t="s">
        <v>164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436</v>
      </c>
      <c r="MV99" s="2" t="s">
        <v>150</v>
      </c>
      <c r="MW99" s="2" t="s">
        <v>153</v>
      </c>
      <c r="MX99" s="2" t="s">
        <v>153</v>
      </c>
      <c r="MY99" s="2" t="s">
        <v>164</v>
      </c>
      <c r="MZ99" s="2" t="s">
        <v>164</v>
      </c>
      <c r="NA99" s="2" t="s">
        <v>153</v>
      </c>
      <c r="NB99" s="4"/>
      <c r="NC99" s="8"/>
      <c r="ND99" s="4"/>
      <c r="NE99" s="8"/>
      <c r="NF99" s="7"/>
      <c r="NG99" s="7"/>
      <c r="NH99" s="2" t="s">
        <v>187</v>
      </c>
      <c r="NI99" s="2" t="s">
        <v>150</v>
      </c>
      <c r="NJ99" s="2" t="s">
        <v>153</v>
      </c>
      <c r="NK99" s="2" t="s">
        <v>153</v>
      </c>
      <c r="NL99" s="2" t="s">
        <v>164</v>
      </c>
      <c r="NM99" s="2" t="s">
        <v>164</v>
      </c>
      <c r="NN99" s="2" t="s">
        <v>153</v>
      </c>
      <c r="NO99" s="4"/>
      <c r="NP99" s="8"/>
      <c r="NQ99" s="4"/>
      <c r="NR99" s="8"/>
      <c r="NS99" s="7"/>
      <c r="NT99" s="7"/>
      <c r="NU99" s="2" t="s">
        <v>195</v>
      </c>
      <c r="NV99" s="2" t="s">
        <v>150</v>
      </c>
      <c r="NW99" s="2" t="s">
        <v>153</v>
      </c>
      <c r="NX99" s="2" t="s">
        <v>153</v>
      </c>
      <c r="NY99" s="2" t="s">
        <v>164</v>
      </c>
      <c r="NZ99" s="2" t="s">
        <v>164</v>
      </c>
      <c r="OA99" s="2" t="s">
        <v>153</v>
      </c>
      <c r="OB99" s="4"/>
      <c r="OC99" s="8"/>
      <c r="OD99" s="4"/>
      <c r="OE99" s="8"/>
      <c r="OF99" s="7"/>
      <c r="OG99" s="7"/>
      <c r="OH99" s="2" t="s">
        <v>153</v>
      </c>
      <c r="OI99" s="2" t="s">
        <v>153</v>
      </c>
      <c r="OJ99" s="2" t="s">
        <v>153</v>
      </c>
      <c r="OK99" s="2" t="s">
        <v>153</v>
      </c>
      <c r="OL99" s="2" t="s">
        <v>153</v>
      </c>
      <c r="OM99" s="2" t="s">
        <v>153</v>
      </c>
      <c r="ON99" s="2" t="s">
        <v>153</v>
      </c>
      <c r="OO99" s="4"/>
      <c r="OP99" s="8"/>
      <c r="OQ99" s="4"/>
      <c r="OR99" s="8"/>
      <c r="OS99" s="7"/>
      <c r="OT99" s="7"/>
      <c r="OU99" s="2" t="s">
        <v>436</v>
      </c>
      <c r="OV99" s="2" t="s">
        <v>150</v>
      </c>
      <c r="OW99" s="2" t="s">
        <v>153</v>
      </c>
      <c r="OX99" s="2" t="s">
        <v>153</v>
      </c>
      <c r="OY99" s="2" t="s">
        <v>164</v>
      </c>
      <c r="OZ99" s="2" t="s">
        <v>164</v>
      </c>
      <c r="PA99" s="2" t="s">
        <v>153</v>
      </c>
      <c r="PB99" s="4"/>
      <c r="PC99" s="8"/>
      <c r="PD99" s="4"/>
      <c r="PE99" s="8"/>
      <c r="PF99" s="7"/>
      <c r="PG99" s="7"/>
      <c r="PH99" s="2" t="s">
        <v>187</v>
      </c>
      <c r="PI99" s="2" t="s">
        <v>169</v>
      </c>
      <c r="PJ99" s="2" t="s">
        <v>153</v>
      </c>
      <c r="PK99" s="2" t="s">
        <v>153</v>
      </c>
      <c r="PL99" s="2" t="s">
        <v>164</v>
      </c>
      <c r="PM99" s="2" t="s">
        <v>164</v>
      </c>
      <c r="PN99" s="2" t="s">
        <v>153</v>
      </c>
      <c r="PO99" s="4"/>
      <c r="PP99" s="8"/>
      <c r="PQ99" s="4"/>
      <c r="PR99" s="8"/>
      <c r="PS99" s="7"/>
      <c r="PT99" s="7"/>
      <c r="PU99" s="2" t="s">
        <v>196</v>
      </c>
      <c r="PV99" s="2" t="s">
        <v>150</v>
      </c>
      <c r="PW99" s="2" t="s">
        <v>153</v>
      </c>
      <c r="PX99" s="2" t="s">
        <v>153</v>
      </c>
      <c r="PY99" s="2" t="s">
        <v>164</v>
      </c>
      <c r="PZ99" s="2" t="s">
        <v>164</v>
      </c>
      <c r="QA99" s="2" t="s">
        <v>153</v>
      </c>
      <c r="QB99" s="4"/>
      <c r="QC99" s="4"/>
      <c r="QD99" s="4"/>
      <c r="QE99" s="4">
        <v>602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>
        <v>386</v>
      </c>
      <c r="QV99" s="4"/>
      <c r="QW99" s="4"/>
      <c r="QX99" s="4"/>
      <c r="QY99" s="4"/>
    </row>
    <row r="100">
      <c r="A100" s="2" t="s">
        <v>1174</v>
      </c>
      <c r="B100" s="2" t="s">
        <v>142</v>
      </c>
      <c r="C100" s="2" t="s">
        <v>143</v>
      </c>
      <c r="D100" s="2" t="s">
        <v>1112</v>
      </c>
      <c r="E100" s="2" t="s">
        <v>1125</v>
      </c>
      <c r="F100" s="2" t="s">
        <v>734</v>
      </c>
      <c r="G100" s="2" t="s">
        <v>734</v>
      </c>
      <c r="H100" s="2" t="s">
        <v>734</v>
      </c>
      <c r="I100" s="2" t="s">
        <v>1121</v>
      </c>
      <c r="J100" s="2" t="s">
        <v>1115</v>
      </c>
      <c r="K100" s="2" t="s">
        <v>389</v>
      </c>
      <c r="L100" s="3">
        <v>24.39</v>
      </c>
      <c r="M100" s="3">
        <v>25.61</v>
      </c>
      <c r="N100" s="3">
        <v>49.99</v>
      </c>
      <c r="O100" s="2" t="s">
        <v>150</v>
      </c>
      <c r="P100" s="2" t="s">
        <v>735</v>
      </c>
      <c r="Q100" s="2" t="s">
        <v>152</v>
      </c>
      <c r="R100" s="2" t="s">
        <v>153</v>
      </c>
      <c r="S100" s="2" t="s">
        <v>639</v>
      </c>
      <c r="T100" s="2" t="s">
        <v>153</v>
      </c>
      <c r="U100" s="2" t="s">
        <v>153</v>
      </c>
      <c r="V100" s="2" t="s">
        <v>335</v>
      </c>
      <c r="W100" s="2" t="s">
        <v>963</v>
      </c>
      <c r="X100" s="2" t="s">
        <v>336</v>
      </c>
      <c r="Y100" s="2" t="s">
        <v>337</v>
      </c>
      <c r="Z100" s="4">
        <v>988</v>
      </c>
      <c r="AA100" s="4">
        <f>=ROUNDDOWN(32.9333333333333,0)</f>
      </c>
      <c r="AB100" s="5">
        <v>30</v>
      </c>
      <c r="AC100" s="2" t="s">
        <v>136</v>
      </c>
      <c r="AD100" s="4">
        <v>130</v>
      </c>
      <c r="AE100" s="4">
        <v>130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6</v>
      </c>
      <c r="AQ100" s="8">
        <v>164.23</v>
      </c>
      <c r="AR100" s="4">
        <v>13</v>
      </c>
      <c r="AS100" s="8">
        <v>308.48</v>
      </c>
      <c r="AT100" s="7">
        <v>-0.5385</v>
      </c>
      <c r="AU100" s="7">
        <v>-0.4676</v>
      </c>
      <c r="AV100" s="4">
        <v>6</v>
      </c>
      <c r="AW100" s="8">
        <v>164.23</v>
      </c>
      <c r="AX100" s="4">
        <v>13</v>
      </c>
      <c r="AY100" s="8">
        <v>308.48</v>
      </c>
      <c r="AZ100" s="7">
        <v>-0.5385</v>
      </c>
      <c r="BA100" s="7">
        <v>-0.4676</v>
      </c>
      <c r="BB100" s="7">
        <v>1</v>
      </c>
      <c r="BC100" s="4">
        <v>6</v>
      </c>
      <c r="BD100" s="8">
        <v>164.23</v>
      </c>
      <c r="BE100" s="4">
        <v>13</v>
      </c>
      <c r="BF100" s="8">
        <v>308.48</v>
      </c>
      <c r="BG100" s="7">
        <v>-0.5385</v>
      </c>
      <c r="BH100" s="7">
        <v>-0.4676</v>
      </c>
      <c r="BI100" s="7">
        <v>1</v>
      </c>
      <c r="BJ100" s="4">
        <v>6</v>
      </c>
      <c r="BK100" s="8">
        <v>164.23</v>
      </c>
      <c r="BL100" s="2" t="s">
        <v>1175</v>
      </c>
      <c r="BM100" s="7">
        <v>1</v>
      </c>
      <c r="BN100" s="7">
        <v>1</v>
      </c>
      <c r="BO100" s="4"/>
      <c r="BP100" s="8"/>
      <c r="BQ100" s="4">
        <v>1</v>
      </c>
      <c r="BR100" s="8">
        <v>23.54</v>
      </c>
      <c r="BS100" s="7">
        <v>-1</v>
      </c>
      <c r="BT100" s="7">
        <v>-1</v>
      </c>
      <c r="BU100" s="2" t="s">
        <v>162</v>
      </c>
      <c r="BV100" s="2" t="s">
        <v>150</v>
      </c>
      <c r="BW100" s="2" t="s">
        <v>153</v>
      </c>
      <c r="BX100" s="2" t="s">
        <v>642</v>
      </c>
      <c r="BY100" s="2" t="s">
        <v>164</v>
      </c>
      <c r="BZ100" s="2" t="s">
        <v>164</v>
      </c>
      <c r="CA100" s="2" t="s">
        <v>153</v>
      </c>
      <c r="CB100" s="4">
        <v>2</v>
      </c>
      <c r="CC100" s="8">
        <v>50.7</v>
      </c>
      <c r="CD100" s="4">
        <v>3</v>
      </c>
      <c r="CE100" s="8">
        <v>67.11</v>
      </c>
      <c r="CF100" s="7">
        <v>-0.3333</v>
      </c>
      <c r="CG100" s="7">
        <v>-0.2445</v>
      </c>
      <c r="CH100" s="2" t="s">
        <v>162</v>
      </c>
      <c r="CI100" s="2" t="s">
        <v>150</v>
      </c>
      <c r="CJ100" s="2" t="s">
        <v>769</v>
      </c>
      <c r="CK100" s="2" t="s">
        <v>1144</v>
      </c>
      <c r="CL100" s="2" t="s">
        <v>164</v>
      </c>
      <c r="CM100" s="2" t="s">
        <v>164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162</v>
      </c>
      <c r="CV100" s="2" t="s">
        <v>150</v>
      </c>
      <c r="CW100" s="2" t="s">
        <v>1128</v>
      </c>
      <c r="CX100" s="2" t="s">
        <v>1145</v>
      </c>
      <c r="CY100" s="2" t="s">
        <v>164</v>
      </c>
      <c r="CZ100" s="2" t="s">
        <v>164</v>
      </c>
      <c r="DA100" s="2" t="s">
        <v>153</v>
      </c>
      <c r="DB100" s="4">
        <v>3</v>
      </c>
      <c r="DC100" s="8">
        <v>79.2</v>
      </c>
      <c r="DD100" s="4">
        <v>3</v>
      </c>
      <c r="DE100" s="8">
        <v>70.17</v>
      </c>
      <c r="DF100" s="7"/>
      <c r="DG100" s="7">
        <v>0.1287</v>
      </c>
      <c r="DH100" s="2" t="s">
        <v>162</v>
      </c>
      <c r="DI100" s="2" t="s">
        <v>150</v>
      </c>
      <c r="DJ100" s="2" t="s">
        <v>1129</v>
      </c>
      <c r="DK100" s="2" t="s">
        <v>1176</v>
      </c>
      <c r="DL100" s="2" t="s">
        <v>269</v>
      </c>
      <c r="DM100" s="2" t="s">
        <v>164</v>
      </c>
      <c r="DN100" s="2" t="s">
        <v>153</v>
      </c>
      <c r="DO100" s="4"/>
      <c r="DP100" s="8"/>
      <c r="DQ100" s="4">
        <v>3</v>
      </c>
      <c r="DR100" s="8">
        <v>74.52</v>
      </c>
      <c r="DS100" s="7">
        <v>-1</v>
      </c>
      <c r="DT100" s="7">
        <v>-1</v>
      </c>
      <c r="DU100" s="2" t="s">
        <v>162</v>
      </c>
      <c r="DV100" s="2" t="s">
        <v>150</v>
      </c>
      <c r="DW100" s="2" t="s">
        <v>646</v>
      </c>
      <c r="DX100" s="2" t="s">
        <v>663</v>
      </c>
      <c r="DY100" s="2" t="s">
        <v>164</v>
      </c>
      <c r="DZ100" s="2" t="s">
        <v>164</v>
      </c>
      <c r="EA100" s="2" t="s">
        <v>153</v>
      </c>
      <c r="EB100" s="4">
        <v>1</v>
      </c>
      <c r="EC100" s="8">
        <v>34.33</v>
      </c>
      <c r="ED100" s="4"/>
      <c r="EE100" s="8"/>
      <c r="EF100" s="7"/>
      <c r="EG100" s="7"/>
      <c r="EH100" s="2" t="s">
        <v>162</v>
      </c>
      <c r="EI100" s="2" t="s">
        <v>150</v>
      </c>
      <c r="EJ100" s="2" t="s">
        <v>342</v>
      </c>
      <c r="EK100" s="2" t="s">
        <v>1177</v>
      </c>
      <c r="EL100" s="2" t="s">
        <v>164</v>
      </c>
      <c r="EM100" s="2" t="s">
        <v>164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162</v>
      </c>
      <c r="EV100" s="2" t="s">
        <v>169</v>
      </c>
      <c r="EW100" s="2" t="s">
        <v>1131</v>
      </c>
      <c r="EX100" s="2" t="s">
        <v>1178</v>
      </c>
      <c r="EY100" s="2" t="s">
        <v>164</v>
      </c>
      <c r="EZ100" s="2" t="s">
        <v>164</v>
      </c>
      <c r="FA100" s="2" t="s">
        <v>153</v>
      </c>
      <c r="FB100" s="4"/>
      <c r="FC100" s="8"/>
      <c r="FD100" s="4">
        <v>3</v>
      </c>
      <c r="FE100" s="8">
        <v>73.14</v>
      </c>
      <c r="FF100" s="7">
        <v>-1</v>
      </c>
      <c r="FG100" s="7">
        <v>-1</v>
      </c>
      <c r="FH100" s="2" t="s">
        <v>162</v>
      </c>
      <c r="FI100" s="2" t="s">
        <v>150</v>
      </c>
      <c r="FJ100" s="2" t="s">
        <v>1132</v>
      </c>
      <c r="FK100" s="2" t="s">
        <v>707</v>
      </c>
      <c r="FL100" s="2" t="s">
        <v>164</v>
      </c>
      <c r="FM100" s="2" t="s">
        <v>164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162</v>
      </c>
      <c r="FV100" s="2" t="s">
        <v>150</v>
      </c>
      <c r="FW100" s="2" t="s">
        <v>741</v>
      </c>
      <c r="FX100" s="2" t="s">
        <v>1179</v>
      </c>
      <c r="FY100" s="2" t="s">
        <v>164</v>
      </c>
      <c r="FZ100" s="2" t="s">
        <v>164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162</v>
      </c>
      <c r="GI100" s="2" t="s">
        <v>169</v>
      </c>
      <c r="GJ100" s="2" t="s">
        <v>181</v>
      </c>
      <c r="GK100" s="2" t="s">
        <v>232</v>
      </c>
      <c r="GL100" s="2" t="s">
        <v>164</v>
      </c>
      <c r="GM100" s="2" t="s">
        <v>164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188</v>
      </c>
      <c r="GV100" s="2" t="s">
        <v>150</v>
      </c>
      <c r="GW100" s="2" t="s">
        <v>153</v>
      </c>
      <c r="GX100" s="2" t="s">
        <v>153</v>
      </c>
      <c r="GY100" s="2" t="s">
        <v>164</v>
      </c>
      <c r="GZ100" s="2" t="s">
        <v>164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187</v>
      </c>
      <c r="HI100" s="2" t="s">
        <v>150</v>
      </c>
      <c r="HJ100" s="2" t="s">
        <v>153</v>
      </c>
      <c r="HK100" s="2" t="s">
        <v>153</v>
      </c>
      <c r="HL100" s="2" t="s">
        <v>164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150</v>
      </c>
      <c r="IJ100" s="2" t="s">
        <v>153</v>
      </c>
      <c r="IK100" s="2" t="s">
        <v>153</v>
      </c>
      <c r="IL100" s="2" t="s">
        <v>164</v>
      </c>
      <c r="IM100" s="2" t="s">
        <v>164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436</v>
      </c>
      <c r="IV100" s="2" t="s">
        <v>150</v>
      </c>
      <c r="IW100" s="2" t="s">
        <v>153</v>
      </c>
      <c r="IX100" s="2" t="s">
        <v>153</v>
      </c>
      <c r="IY100" s="2" t="s">
        <v>164</v>
      </c>
      <c r="IZ100" s="2" t="s">
        <v>164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150</v>
      </c>
      <c r="JJ100" s="2" t="s">
        <v>1135</v>
      </c>
      <c r="JK100" s="2" t="s">
        <v>1180</v>
      </c>
      <c r="JL100" s="2" t="s">
        <v>164</v>
      </c>
      <c r="JM100" s="2" t="s">
        <v>164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150</v>
      </c>
      <c r="KJ100" s="2" t="s">
        <v>153</v>
      </c>
      <c r="KK100" s="2" t="s">
        <v>153</v>
      </c>
      <c r="KL100" s="2" t="s">
        <v>164</v>
      </c>
      <c r="KM100" s="2" t="s">
        <v>164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150</v>
      </c>
      <c r="LW100" s="2" t="s">
        <v>342</v>
      </c>
      <c r="LX100" s="2" t="s">
        <v>749</v>
      </c>
      <c r="LY100" s="2" t="s">
        <v>164</v>
      </c>
      <c r="LZ100" s="2" t="s">
        <v>164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436</v>
      </c>
      <c r="MV100" s="2" t="s">
        <v>150</v>
      </c>
      <c r="MW100" s="2" t="s">
        <v>153</v>
      </c>
      <c r="MX100" s="2" t="s">
        <v>153</v>
      </c>
      <c r="MY100" s="2" t="s">
        <v>164</v>
      </c>
      <c r="MZ100" s="2" t="s">
        <v>164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187</v>
      </c>
      <c r="NI100" s="2" t="s">
        <v>150</v>
      </c>
      <c r="NJ100" s="2" t="s">
        <v>153</v>
      </c>
      <c r="NK100" s="2" t="s">
        <v>153</v>
      </c>
      <c r="NL100" s="2" t="s">
        <v>164</v>
      </c>
      <c r="NM100" s="2" t="s">
        <v>164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150</v>
      </c>
      <c r="NW100" s="2" t="s">
        <v>153</v>
      </c>
      <c r="NX100" s="2" t="s">
        <v>153</v>
      </c>
      <c r="NY100" s="2" t="s">
        <v>164</v>
      </c>
      <c r="NZ100" s="2" t="s">
        <v>164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153</v>
      </c>
      <c r="OI100" s="2" t="s">
        <v>153</v>
      </c>
      <c r="OJ100" s="2" t="s">
        <v>153</v>
      </c>
      <c r="OK100" s="2" t="s">
        <v>153</v>
      </c>
      <c r="OL100" s="2" t="s">
        <v>153</v>
      </c>
      <c r="OM100" s="2" t="s">
        <v>153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436</v>
      </c>
      <c r="OV100" s="2" t="s">
        <v>150</v>
      </c>
      <c r="OW100" s="2" t="s">
        <v>153</v>
      </c>
      <c r="OX100" s="2" t="s">
        <v>153</v>
      </c>
      <c r="OY100" s="2" t="s">
        <v>164</v>
      </c>
      <c r="OZ100" s="2" t="s">
        <v>164</v>
      </c>
      <c r="PA100" s="2" t="s">
        <v>153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169</v>
      </c>
      <c r="PJ100" s="2" t="s">
        <v>153</v>
      </c>
      <c r="PK100" s="2" t="s">
        <v>153</v>
      </c>
      <c r="PL100" s="2" t="s">
        <v>164</v>
      </c>
      <c r="PM100" s="2" t="s">
        <v>164</v>
      </c>
      <c r="PN100" s="2" t="s">
        <v>153</v>
      </c>
      <c r="PO100" s="4"/>
      <c r="PP100" s="8"/>
      <c r="PQ100" s="4"/>
      <c r="PR100" s="8"/>
      <c r="PS100" s="7"/>
      <c r="PT100" s="7"/>
      <c r="PU100" s="2" t="s">
        <v>196</v>
      </c>
      <c r="PV100" s="2" t="s">
        <v>150</v>
      </c>
      <c r="PW100" s="2" t="s">
        <v>153</v>
      </c>
      <c r="PX100" s="2" t="s">
        <v>153</v>
      </c>
      <c r="PY100" s="2" t="s">
        <v>164</v>
      </c>
      <c r="PZ100" s="2" t="s">
        <v>164</v>
      </c>
      <c r="QA100" s="2" t="s">
        <v>153</v>
      </c>
      <c r="QB100" s="4"/>
      <c r="QC100" s="4"/>
      <c r="QD100" s="4"/>
      <c r="QE100" s="4">
        <v>988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130</v>
      </c>
      <c r="QV100" s="4"/>
      <c r="QW100" s="4"/>
      <c r="QX100" s="4"/>
      <c r="QY100" s="4"/>
    </row>
    <row r="101">
      <c r="A101" s="2" t="s">
        <v>1181</v>
      </c>
      <c r="B101" s="2" t="s">
        <v>142</v>
      </c>
      <c r="C101" s="2" t="s">
        <v>143</v>
      </c>
      <c r="D101" s="2" t="s">
        <v>1112</v>
      </c>
      <c r="E101" s="2" t="s">
        <v>1125</v>
      </c>
      <c r="F101" s="2" t="s">
        <v>1049</v>
      </c>
      <c r="G101" s="2" t="s">
        <v>1049</v>
      </c>
      <c r="H101" s="2" t="s">
        <v>1049</v>
      </c>
      <c r="I101" s="2" t="s">
        <v>1121</v>
      </c>
      <c r="J101" s="2" t="s">
        <v>1115</v>
      </c>
      <c r="K101" s="2" t="s">
        <v>459</v>
      </c>
      <c r="L101" s="3">
        <v>22.05</v>
      </c>
      <c r="M101" s="3">
        <v>23.15</v>
      </c>
      <c r="N101" s="3">
        <v>44.99</v>
      </c>
      <c r="O101" s="2" t="s">
        <v>977</v>
      </c>
      <c r="P101" s="2" t="s">
        <v>961</v>
      </c>
      <c r="Q101" s="2" t="s">
        <v>152</v>
      </c>
      <c r="R101" s="2" t="s">
        <v>153</v>
      </c>
      <c r="S101" s="2" t="s">
        <v>639</v>
      </c>
      <c r="T101" s="2" t="s">
        <v>153</v>
      </c>
      <c r="U101" s="2" t="s">
        <v>153</v>
      </c>
      <c r="V101" s="2" t="s">
        <v>1050</v>
      </c>
      <c r="W101" s="2" t="s">
        <v>963</v>
      </c>
      <c r="X101" s="2" t="s">
        <v>336</v>
      </c>
      <c r="Y101" s="2" t="s">
        <v>371</v>
      </c>
      <c r="Z101" s="4"/>
      <c r="AA101" s="4">
        <f>=ROUNDDOWN({0},0)</f>
      </c>
      <c r="AB101" s="5">
        <v>9</v>
      </c>
      <c r="AC101" s="2" t="s">
        <v>153</v>
      </c>
      <c r="AD101" s="4"/>
      <c r="AE101" s="4"/>
      <c r="AF101" s="6">
        <v>78</v>
      </c>
      <c r="AG101" s="6"/>
      <c r="AH101" s="7">
        <v>0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>
        <v>3</v>
      </c>
      <c r="AS101" s="8">
        <v>68.28</v>
      </c>
      <c r="AT101" s="7">
        <v>-1</v>
      </c>
      <c r="AU101" s="7">
        <v>-1</v>
      </c>
      <c r="AV101" s="4"/>
      <c r="AW101" s="8"/>
      <c r="AX101" s="4">
        <v>3</v>
      </c>
      <c r="AY101" s="8">
        <v>68.28</v>
      </c>
      <c r="AZ101" s="7">
        <v>-1</v>
      </c>
      <c r="BA101" s="7">
        <v>-1</v>
      </c>
      <c r="BB101" s="7"/>
      <c r="BC101" s="4"/>
      <c r="BD101" s="8"/>
      <c r="BE101" s="4">
        <v>3</v>
      </c>
      <c r="BF101" s="8">
        <v>68.28</v>
      </c>
      <c r="BG101" s="7">
        <v>-1</v>
      </c>
      <c r="BH101" s="7">
        <v>-1</v>
      </c>
      <c r="BI101" s="7"/>
      <c r="BJ101" s="4"/>
      <c r="BK101" s="8"/>
      <c r="BL101" s="2" t="s">
        <v>1077</v>
      </c>
      <c r="BM101" s="7"/>
      <c r="BN101" s="7"/>
      <c r="BO101" s="4"/>
      <c r="BP101" s="8"/>
      <c r="BQ101" s="4">
        <v>1</v>
      </c>
      <c r="BR101" s="8">
        <v>23.54</v>
      </c>
      <c r="BS101" s="7">
        <v>-1</v>
      </c>
      <c r="BT101" s="7">
        <v>-1</v>
      </c>
      <c r="BU101" s="2" t="s">
        <v>162</v>
      </c>
      <c r="BV101" s="2" t="s">
        <v>169</v>
      </c>
      <c r="BW101" s="2" t="s">
        <v>153</v>
      </c>
      <c r="BX101" s="2" t="s">
        <v>642</v>
      </c>
      <c r="BY101" s="2" t="s">
        <v>164</v>
      </c>
      <c r="BZ101" s="2" t="s">
        <v>164</v>
      </c>
      <c r="CA101" s="2" t="s">
        <v>153</v>
      </c>
      <c r="CB101" s="4"/>
      <c r="CC101" s="8"/>
      <c r="CD101" s="4">
        <v>2</v>
      </c>
      <c r="CE101" s="8">
        <v>44.74</v>
      </c>
      <c r="CF101" s="7">
        <v>-1</v>
      </c>
      <c r="CG101" s="7">
        <v>-1</v>
      </c>
      <c r="CH101" s="2" t="s">
        <v>162</v>
      </c>
      <c r="CI101" s="2" t="s">
        <v>169</v>
      </c>
      <c r="CJ101" s="2" t="s">
        <v>769</v>
      </c>
      <c r="CK101" s="2" t="s">
        <v>1182</v>
      </c>
      <c r="CL101" s="2" t="s">
        <v>164</v>
      </c>
      <c r="CM101" s="2" t="s">
        <v>164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169</v>
      </c>
      <c r="CW101" s="2" t="s">
        <v>1183</v>
      </c>
      <c r="CX101" s="2" t="s">
        <v>649</v>
      </c>
      <c r="CY101" s="2" t="s">
        <v>164</v>
      </c>
      <c r="CZ101" s="2" t="s">
        <v>164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162</v>
      </c>
      <c r="DI101" s="2" t="s">
        <v>169</v>
      </c>
      <c r="DJ101" s="2" t="s">
        <v>1129</v>
      </c>
      <c r="DK101" s="2" t="s">
        <v>1184</v>
      </c>
      <c r="DL101" s="2" t="s">
        <v>164</v>
      </c>
      <c r="DM101" s="2" t="s">
        <v>164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169</v>
      </c>
      <c r="DW101" s="2" t="s">
        <v>646</v>
      </c>
      <c r="DX101" s="2" t="s">
        <v>662</v>
      </c>
      <c r="DY101" s="2" t="s">
        <v>164</v>
      </c>
      <c r="DZ101" s="2" t="s">
        <v>164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162</v>
      </c>
      <c r="EI101" s="2" t="s">
        <v>169</v>
      </c>
      <c r="EJ101" s="2" t="s">
        <v>342</v>
      </c>
      <c r="EK101" s="2" t="s">
        <v>1185</v>
      </c>
      <c r="EL101" s="2" t="s">
        <v>164</v>
      </c>
      <c r="EM101" s="2" t="s">
        <v>164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162</v>
      </c>
      <c r="EV101" s="2" t="s">
        <v>169</v>
      </c>
      <c r="EW101" s="2" t="s">
        <v>1131</v>
      </c>
      <c r="EX101" s="2" t="s">
        <v>1171</v>
      </c>
      <c r="EY101" s="2" t="s">
        <v>164</v>
      </c>
      <c r="EZ101" s="2" t="s">
        <v>164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162</v>
      </c>
      <c r="FI101" s="2" t="s">
        <v>169</v>
      </c>
      <c r="FJ101" s="2" t="s">
        <v>1172</v>
      </c>
      <c r="FK101" s="2" t="s">
        <v>1186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187</v>
      </c>
      <c r="FV101" s="2" t="s">
        <v>169</v>
      </c>
      <c r="FW101" s="2" t="s">
        <v>153</v>
      </c>
      <c r="FX101" s="2" t="s">
        <v>153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169</v>
      </c>
      <c r="GJ101" s="2" t="s">
        <v>181</v>
      </c>
      <c r="GK101" s="2" t="s">
        <v>776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188</v>
      </c>
      <c r="GV101" s="2" t="s">
        <v>169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187</v>
      </c>
      <c r="HI101" s="2" t="s">
        <v>169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153</v>
      </c>
      <c r="HV101" s="2" t="s">
        <v>153</v>
      </c>
      <c r="HW101" s="2" t="s">
        <v>153</v>
      </c>
      <c r="HX101" s="2" t="s">
        <v>153</v>
      </c>
      <c r="HY101" s="2" t="s">
        <v>153</v>
      </c>
      <c r="HZ101" s="2" t="s">
        <v>153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187</v>
      </c>
      <c r="II101" s="2" t="s">
        <v>169</v>
      </c>
      <c r="IJ101" s="2" t="s">
        <v>153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162</v>
      </c>
      <c r="IV101" s="2" t="s">
        <v>169</v>
      </c>
      <c r="IW101" s="2" t="s">
        <v>1187</v>
      </c>
      <c r="IX101" s="2" t="s">
        <v>153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169</v>
      </c>
      <c r="JJ101" s="2" t="s">
        <v>1135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153</v>
      </c>
      <c r="JV101" s="2" t="s">
        <v>153</v>
      </c>
      <c r="JW101" s="2" t="s">
        <v>153</v>
      </c>
      <c r="JX101" s="2" t="s">
        <v>153</v>
      </c>
      <c r="JY101" s="2" t="s">
        <v>153</v>
      </c>
      <c r="JZ101" s="2" t="s">
        <v>153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169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153</v>
      </c>
      <c r="KV101" s="2" t="s">
        <v>153</v>
      </c>
      <c r="KW101" s="2" t="s">
        <v>153</v>
      </c>
      <c r="KX101" s="2" t="s">
        <v>153</v>
      </c>
      <c r="KY101" s="2" t="s">
        <v>153</v>
      </c>
      <c r="KZ101" s="2" t="s">
        <v>153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153</v>
      </c>
      <c r="LI101" s="2" t="s">
        <v>153</v>
      </c>
      <c r="LJ101" s="2" t="s">
        <v>153</v>
      </c>
      <c r="LK101" s="2" t="s">
        <v>153</v>
      </c>
      <c r="LL101" s="2" t="s">
        <v>153</v>
      </c>
      <c r="LM101" s="2" t="s">
        <v>153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169</v>
      </c>
      <c r="LW101" s="2" t="s">
        <v>342</v>
      </c>
      <c r="LX101" s="2" t="s">
        <v>772</v>
      </c>
      <c r="LY101" s="2" t="s">
        <v>164</v>
      </c>
      <c r="LZ101" s="2" t="s">
        <v>164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436</v>
      </c>
      <c r="MV101" s="2" t="s">
        <v>169</v>
      </c>
      <c r="MW101" s="2" t="s">
        <v>153</v>
      </c>
      <c r="MX101" s="2" t="s">
        <v>153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187</v>
      </c>
      <c r="NI101" s="2" t="s">
        <v>169</v>
      </c>
      <c r="NJ101" s="2" t="s">
        <v>153</v>
      </c>
      <c r="NK101" s="2" t="s">
        <v>153</v>
      </c>
      <c r="NL101" s="2" t="s">
        <v>164</v>
      </c>
      <c r="NM101" s="2" t="s">
        <v>164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169</v>
      </c>
      <c r="NW101" s="2" t="s">
        <v>153</v>
      </c>
      <c r="NX101" s="2" t="s">
        <v>153</v>
      </c>
      <c r="NY101" s="2" t="s">
        <v>164</v>
      </c>
      <c r="NZ101" s="2" t="s">
        <v>164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153</v>
      </c>
      <c r="OI101" s="2" t="s">
        <v>153</v>
      </c>
      <c r="OJ101" s="2" t="s">
        <v>153</v>
      </c>
      <c r="OK101" s="2" t="s">
        <v>153</v>
      </c>
      <c r="OL101" s="2" t="s">
        <v>153</v>
      </c>
      <c r="OM101" s="2" t="s">
        <v>153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436</v>
      </c>
      <c r="OV101" s="2" t="s">
        <v>169</v>
      </c>
      <c r="OW101" s="2" t="s">
        <v>153</v>
      </c>
      <c r="OX101" s="2" t="s">
        <v>153</v>
      </c>
      <c r="OY101" s="2" t="s">
        <v>164</v>
      </c>
      <c r="OZ101" s="2" t="s">
        <v>164</v>
      </c>
      <c r="PA101" s="2" t="s">
        <v>153</v>
      </c>
      <c r="PB101" s="4"/>
      <c r="PC101" s="8"/>
      <c r="PD101" s="4"/>
      <c r="PE101" s="8"/>
      <c r="PF101" s="7"/>
      <c r="PG101" s="7"/>
      <c r="PH101" s="2" t="s">
        <v>162</v>
      </c>
      <c r="PI101" s="2" t="s">
        <v>169</v>
      </c>
      <c r="PJ101" s="2" t="s">
        <v>874</v>
      </c>
      <c r="PK101" s="2" t="s">
        <v>1158</v>
      </c>
      <c r="PL101" s="2" t="s">
        <v>164</v>
      </c>
      <c r="PM101" s="2" t="s">
        <v>164</v>
      </c>
      <c r="PN101" s="2" t="s">
        <v>153</v>
      </c>
      <c r="PO101" s="4"/>
      <c r="PP101" s="8"/>
      <c r="PQ101" s="4"/>
      <c r="PR101" s="8"/>
      <c r="PS101" s="7"/>
      <c r="PT101" s="7"/>
      <c r="PU101" s="2" t="s">
        <v>196</v>
      </c>
      <c r="PV101" s="2" t="s">
        <v>169</v>
      </c>
      <c r="PW101" s="2" t="s">
        <v>153</v>
      </c>
      <c r="PX101" s="2" t="s">
        <v>153</v>
      </c>
      <c r="PY101" s="2" t="s">
        <v>164</v>
      </c>
      <c r="PZ101" s="2" t="s">
        <v>164</v>
      </c>
      <c r="QA101" s="2" t="s">
        <v>153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</row>
    <row r="102">
      <c r="A102" s="2" t="s">
        <v>1188</v>
      </c>
      <c r="B102" s="2" t="s">
        <v>142</v>
      </c>
      <c r="C102" s="2" t="s">
        <v>143</v>
      </c>
      <c r="D102" s="2" t="s">
        <v>1189</v>
      </c>
      <c r="E102" s="2" t="s">
        <v>1190</v>
      </c>
      <c r="F102" s="2" t="s">
        <v>513</v>
      </c>
      <c r="G102" s="2" t="s">
        <v>513</v>
      </c>
      <c r="H102" s="2" t="s">
        <v>513</v>
      </c>
      <c r="I102" s="2" t="s">
        <v>1191</v>
      </c>
      <c r="J102" s="2" t="s">
        <v>388</v>
      </c>
      <c r="K102" s="2" t="s">
        <v>449</v>
      </c>
      <c r="L102" s="3">
        <v>59.42</v>
      </c>
      <c r="M102" s="3">
        <v>62.39</v>
      </c>
      <c r="N102" s="3">
        <v>129.99</v>
      </c>
      <c r="O102" s="2" t="s">
        <v>150</v>
      </c>
      <c r="P102" s="2" t="s">
        <v>390</v>
      </c>
      <c r="Q102" s="2" t="s">
        <v>152</v>
      </c>
      <c r="R102" s="2" t="s">
        <v>153</v>
      </c>
      <c r="S102" s="2" t="s">
        <v>153</v>
      </c>
      <c r="T102" s="2" t="s">
        <v>391</v>
      </c>
      <c r="U102" s="2" t="s">
        <v>392</v>
      </c>
      <c r="V102" s="2" t="s">
        <v>264</v>
      </c>
      <c r="W102" s="2" t="s">
        <v>395</v>
      </c>
      <c r="X102" s="2" t="s">
        <v>515</v>
      </c>
      <c r="Y102" s="2" t="s">
        <v>525</v>
      </c>
      <c r="Z102" s="4">
        <v>168</v>
      </c>
      <c r="AA102" s="4">
        <f>=ROUNDDOWN(33.6,0)</f>
      </c>
      <c r="AB102" s="5">
        <v>5</v>
      </c>
      <c r="AC102" s="2" t="s">
        <v>153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>
        <v>2</v>
      </c>
      <c r="AQ102" s="8">
        <v>134.76</v>
      </c>
      <c r="AR102" s="4"/>
      <c r="AS102" s="8"/>
      <c r="AT102" s="7"/>
      <c r="AU102" s="7"/>
      <c r="AV102" s="4">
        <v>6</v>
      </c>
      <c r="AW102" s="8">
        <v>445.8</v>
      </c>
      <c r="AX102" s="4" t="s">
        <v>153</v>
      </c>
      <c r="AY102" s="8" t="s">
        <v>153</v>
      </c>
      <c r="AZ102" s="7" t="s">
        <v>153</v>
      </c>
      <c r="BA102" s="7" t="s">
        <v>153</v>
      </c>
      <c r="BB102" s="7">
        <v>0.3023</v>
      </c>
      <c r="BC102" s="4">
        <v>11</v>
      </c>
      <c r="BD102" s="8">
        <v>829.6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>
        <v>0.5374</v>
      </c>
      <c r="BJ102" s="4">
        <v>2</v>
      </c>
      <c r="BK102" s="8">
        <v>134.76</v>
      </c>
      <c r="BL102" s="2" t="s">
        <v>517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162</v>
      </c>
      <c r="BV102" s="2" t="s">
        <v>150</v>
      </c>
      <c r="BW102" s="2" t="s">
        <v>153</v>
      </c>
      <c r="BX102" s="2" t="s">
        <v>534</v>
      </c>
      <c r="BY102" s="2" t="s">
        <v>164</v>
      </c>
      <c r="BZ102" s="2" t="s">
        <v>164</v>
      </c>
      <c r="CA102" s="2" t="s">
        <v>153</v>
      </c>
      <c r="CB102" s="4">
        <v>1</v>
      </c>
      <c r="CC102" s="8">
        <v>67.38</v>
      </c>
      <c r="CD102" s="4"/>
      <c r="CE102" s="8"/>
      <c r="CF102" s="7"/>
      <c r="CG102" s="7"/>
      <c r="CH102" s="2" t="s">
        <v>162</v>
      </c>
      <c r="CI102" s="2" t="s">
        <v>150</v>
      </c>
      <c r="CJ102" s="2" t="s">
        <v>153</v>
      </c>
      <c r="CK102" s="2" t="s">
        <v>544</v>
      </c>
      <c r="CL102" s="2" t="s">
        <v>164</v>
      </c>
      <c r="CM102" s="2" t="s">
        <v>164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162</v>
      </c>
      <c r="CV102" s="2" t="s">
        <v>150</v>
      </c>
      <c r="CW102" s="2" t="s">
        <v>153</v>
      </c>
      <c r="CX102" s="2" t="s">
        <v>1192</v>
      </c>
      <c r="CY102" s="2" t="s">
        <v>164</v>
      </c>
      <c r="CZ102" s="2" t="s">
        <v>164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162</v>
      </c>
      <c r="DI102" s="2" t="s">
        <v>150</v>
      </c>
      <c r="DJ102" s="2" t="s">
        <v>153</v>
      </c>
      <c r="DK102" s="2" t="s">
        <v>1193</v>
      </c>
      <c r="DL102" s="2" t="s">
        <v>164</v>
      </c>
      <c r="DM102" s="2" t="s">
        <v>164</v>
      </c>
      <c r="DN102" s="2" t="s">
        <v>153</v>
      </c>
      <c r="DO102" s="4">
        <v>1</v>
      </c>
      <c r="DP102" s="8">
        <v>67.38</v>
      </c>
      <c r="DQ102" s="4"/>
      <c r="DR102" s="8"/>
      <c r="DS102" s="7"/>
      <c r="DT102" s="7"/>
      <c r="DU102" s="2" t="s">
        <v>162</v>
      </c>
      <c r="DV102" s="2" t="s">
        <v>150</v>
      </c>
      <c r="DW102" s="2" t="s">
        <v>153</v>
      </c>
      <c r="DX102" s="2" t="s">
        <v>398</v>
      </c>
      <c r="DY102" s="2" t="s">
        <v>164</v>
      </c>
      <c r="DZ102" s="2" t="s">
        <v>164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162</v>
      </c>
      <c r="EI102" s="2" t="s">
        <v>150</v>
      </c>
      <c r="EJ102" s="2" t="s">
        <v>153</v>
      </c>
      <c r="EK102" s="2" t="s">
        <v>520</v>
      </c>
      <c r="EL102" s="2" t="s">
        <v>164</v>
      </c>
      <c r="EM102" s="2" t="s">
        <v>164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354</v>
      </c>
      <c r="EV102" s="2" t="s">
        <v>150</v>
      </c>
      <c r="EW102" s="2" t="s">
        <v>153</v>
      </c>
      <c r="EX102" s="2" t="s">
        <v>153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187</v>
      </c>
      <c r="FI102" s="2" t="s">
        <v>150</v>
      </c>
      <c r="FJ102" s="2" t="s">
        <v>153</v>
      </c>
      <c r="FK102" s="2" t="s">
        <v>153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162</v>
      </c>
      <c r="FV102" s="2" t="s">
        <v>150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187</v>
      </c>
      <c r="GI102" s="2" t="s">
        <v>150</v>
      </c>
      <c r="GJ102" s="2" t="s">
        <v>153</v>
      </c>
      <c r="GK102" s="2" t="s">
        <v>153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188</v>
      </c>
      <c r="GV102" s="2" t="s">
        <v>150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187</v>
      </c>
      <c r="HI102" s="2" t="s">
        <v>150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150</v>
      </c>
      <c r="HW102" s="2" t="s">
        <v>153</v>
      </c>
      <c r="HX102" s="2" t="s">
        <v>153</v>
      </c>
      <c r="HY102" s="2" t="s">
        <v>164</v>
      </c>
      <c r="HZ102" s="2" t="s">
        <v>164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187</v>
      </c>
      <c r="II102" s="2" t="s">
        <v>150</v>
      </c>
      <c r="IJ102" s="2" t="s">
        <v>153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188</v>
      </c>
      <c r="IV102" s="2" t="s">
        <v>150</v>
      </c>
      <c r="IW102" s="2" t="s">
        <v>153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150</v>
      </c>
      <c r="JJ102" s="2" t="s">
        <v>153</v>
      </c>
      <c r="JK102" s="2" t="s">
        <v>153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187</v>
      </c>
      <c r="JV102" s="2" t="s">
        <v>150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188</v>
      </c>
      <c r="KI102" s="2" t="s">
        <v>150</v>
      </c>
      <c r="KJ102" s="2" t="s">
        <v>153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153</v>
      </c>
      <c r="KV102" s="2" t="s">
        <v>153</v>
      </c>
      <c r="KW102" s="2" t="s">
        <v>153</v>
      </c>
      <c r="KX102" s="2" t="s">
        <v>153</v>
      </c>
      <c r="KY102" s="2" t="s">
        <v>153</v>
      </c>
      <c r="KZ102" s="2" t="s">
        <v>153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153</v>
      </c>
      <c r="LI102" s="2" t="s">
        <v>153</v>
      </c>
      <c r="LJ102" s="2" t="s">
        <v>153</v>
      </c>
      <c r="LK102" s="2" t="s">
        <v>153</v>
      </c>
      <c r="LL102" s="2" t="s">
        <v>153</v>
      </c>
      <c r="LM102" s="2" t="s">
        <v>153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150</v>
      </c>
      <c r="LW102" s="2" t="s">
        <v>153</v>
      </c>
      <c r="LX102" s="2" t="s">
        <v>153</v>
      </c>
      <c r="LY102" s="2" t="s">
        <v>164</v>
      </c>
      <c r="LZ102" s="2" t="s">
        <v>164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354</v>
      </c>
      <c r="MV102" s="2" t="s">
        <v>150</v>
      </c>
      <c r="MW102" s="2" t="s">
        <v>153</v>
      </c>
      <c r="MX102" s="2" t="s">
        <v>153</v>
      </c>
      <c r="MY102" s="2" t="s">
        <v>164</v>
      </c>
      <c r="MZ102" s="2" t="s">
        <v>164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187</v>
      </c>
      <c r="NI102" s="2" t="s">
        <v>150</v>
      </c>
      <c r="NJ102" s="2" t="s">
        <v>153</v>
      </c>
      <c r="NK102" s="2" t="s">
        <v>153</v>
      </c>
      <c r="NL102" s="2" t="s">
        <v>164</v>
      </c>
      <c r="NM102" s="2" t="s">
        <v>164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150</v>
      </c>
      <c r="NW102" s="2" t="s">
        <v>153</v>
      </c>
      <c r="NX102" s="2" t="s">
        <v>153</v>
      </c>
      <c r="NY102" s="2" t="s">
        <v>164</v>
      </c>
      <c r="NZ102" s="2" t="s">
        <v>164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187</v>
      </c>
      <c r="OI102" s="2" t="s">
        <v>150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404</v>
      </c>
      <c r="OV102" s="2" t="s">
        <v>150</v>
      </c>
      <c r="OW102" s="2" t="s">
        <v>153</v>
      </c>
      <c r="OX102" s="2" t="s">
        <v>153</v>
      </c>
      <c r="OY102" s="2" t="s">
        <v>164</v>
      </c>
      <c r="OZ102" s="2" t="s">
        <v>164</v>
      </c>
      <c r="PA102" s="2" t="s">
        <v>153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169</v>
      </c>
      <c r="PJ102" s="2" t="s">
        <v>153</v>
      </c>
      <c r="PK102" s="2" t="s">
        <v>153</v>
      </c>
      <c r="PL102" s="2" t="s">
        <v>164</v>
      </c>
      <c r="PM102" s="2" t="s">
        <v>164</v>
      </c>
      <c r="PN102" s="2" t="s">
        <v>153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150</v>
      </c>
      <c r="PW102" s="2" t="s">
        <v>153</v>
      </c>
      <c r="PX102" s="2" t="s">
        <v>153</v>
      </c>
      <c r="PY102" s="2" t="s">
        <v>164</v>
      </c>
      <c r="PZ102" s="2" t="s">
        <v>164</v>
      </c>
      <c r="QA102" s="2" t="s">
        <v>153</v>
      </c>
      <c r="QB102" s="4">
        <v>168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</row>
    <row r="103">
      <c r="A103" s="2" t="s">
        <v>1194</v>
      </c>
      <c r="B103" s="2" t="s">
        <v>142</v>
      </c>
      <c r="C103" s="2" t="s">
        <v>143</v>
      </c>
      <c r="D103" s="2" t="s">
        <v>1189</v>
      </c>
      <c r="E103" s="2" t="s">
        <v>1190</v>
      </c>
      <c r="F103" s="2" t="s">
        <v>513</v>
      </c>
      <c r="G103" s="2" t="s">
        <v>513</v>
      </c>
      <c r="H103" s="2" t="s">
        <v>513</v>
      </c>
      <c r="I103" s="2" t="s">
        <v>1191</v>
      </c>
      <c r="J103" s="2" t="s">
        <v>312</v>
      </c>
      <c r="K103" s="2" t="s">
        <v>449</v>
      </c>
      <c r="L103" s="3">
        <v>68.57</v>
      </c>
      <c r="M103" s="3">
        <v>72</v>
      </c>
      <c r="N103" s="3">
        <v>149.99</v>
      </c>
      <c r="O103" s="2" t="s">
        <v>150</v>
      </c>
      <c r="P103" s="2" t="s">
        <v>390</v>
      </c>
      <c r="Q103" s="2" t="s">
        <v>152</v>
      </c>
      <c r="R103" s="2" t="s">
        <v>153</v>
      </c>
      <c r="S103" s="2" t="s">
        <v>153</v>
      </c>
      <c r="T103" s="2" t="s">
        <v>391</v>
      </c>
      <c r="U103" s="2" t="s">
        <v>392</v>
      </c>
      <c r="V103" s="2" t="s">
        <v>264</v>
      </c>
      <c r="W103" s="2" t="s">
        <v>395</v>
      </c>
      <c r="X103" s="2" t="s">
        <v>515</v>
      </c>
      <c r="Y103" s="2" t="s">
        <v>525</v>
      </c>
      <c r="Z103" s="4">
        <v>116</v>
      </c>
      <c r="AA103" s="4">
        <f>=ROUNDDOWN(29,0)</f>
      </c>
      <c r="AB103" s="5">
        <v>4</v>
      </c>
      <c r="AC103" s="2" t="s">
        <v>153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4</v>
      </c>
      <c r="AQ103" s="8">
        <v>311.04</v>
      </c>
      <c r="AR103" s="4"/>
      <c r="AS103" s="8"/>
      <c r="AT103" s="7"/>
      <c r="AU103" s="7"/>
      <c r="AV103" s="4" t="s">
        <v>153</v>
      </c>
      <c r="AW103" s="8" t="s">
        <v>153</v>
      </c>
      <c r="AX103" s="4" t="s">
        <v>153</v>
      </c>
      <c r="AY103" s="8" t="s">
        <v>153</v>
      </c>
      <c r="AZ103" s="7" t="s">
        <v>153</v>
      </c>
      <c r="BA103" s="7" t="s">
        <v>153</v>
      </c>
      <c r="BB103" s="7">
        <v>0.6977</v>
      </c>
      <c r="BC103" s="4" t="s">
        <v>153</v>
      </c>
      <c r="BD103" s="8" t="s">
        <v>153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 t="s">
        <v>153</v>
      </c>
      <c r="BJ103" s="4">
        <v>4</v>
      </c>
      <c r="BK103" s="8">
        <v>311.04</v>
      </c>
      <c r="BL103" s="2" t="s">
        <v>517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162</v>
      </c>
      <c r="BV103" s="2" t="s">
        <v>150</v>
      </c>
      <c r="BW103" s="2" t="s">
        <v>153</v>
      </c>
      <c r="BX103" s="2" t="s">
        <v>534</v>
      </c>
      <c r="BY103" s="2" t="s">
        <v>164</v>
      </c>
      <c r="BZ103" s="2" t="s">
        <v>164</v>
      </c>
      <c r="CA103" s="2" t="s">
        <v>153</v>
      </c>
      <c r="CB103" s="4">
        <v>3</v>
      </c>
      <c r="CC103" s="8">
        <v>233.28</v>
      </c>
      <c r="CD103" s="4"/>
      <c r="CE103" s="8"/>
      <c r="CF103" s="7"/>
      <c r="CG103" s="7"/>
      <c r="CH103" s="2" t="s">
        <v>162</v>
      </c>
      <c r="CI103" s="2" t="s">
        <v>150</v>
      </c>
      <c r="CJ103" s="2" t="s">
        <v>153</v>
      </c>
      <c r="CK103" s="2" t="s">
        <v>399</v>
      </c>
      <c r="CL103" s="2" t="s">
        <v>164</v>
      </c>
      <c r="CM103" s="2" t="s">
        <v>164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162</v>
      </c>
      <c r="CV103" s="2" t="s">
        <v>150</v>
      </c>
      <c r="CW103" s="2" t="s">
        <v>153</v>
      </c>
      <c r="CX103" s="2" t="s">
        <v>558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150</v>
      </c>
      <c r="DJ103" s="2" t="s">
        <v>153</v>
      </c>
      <c r="DK103" s="2" t="s">
        <v>398</v>
      </c>
      <c r="DL103" s="2" t="s">
        <v>164</v>
      </c>
      <c r="DM103" s="2" t="s">
        <v>164</v>
      </c>
      <c r="DN103" s="2" t="s">
        <v>153</v>
      </c>
      <c r="DO103" s="4">
        <v>1</v>
      </c>
      <c r="DP103" s="8">
        <v>77.76</v>
      </c>
      <c r="DQ103" s="4"/>
      <c r="DR103" s="8"/>
      <c r="DS103" s="7"/>
      <c r="DT103" s="7"/>
      <c r="DU103" s="2" t="s">
        <v>162</v>
      </c>
      <c r="DV103" s="2" t="s">
        <v>150</v>
      </c>
      <c r="DW103" s="2" t="s">
        <v>153</v>
      </c>
      <c r="DX103" s="2" t="s">
        <v>1195</v>
      </c>
      <c r="DY103" s="2" t="s">
        <v>164</v>
      </c>
      <c r="DZ103" s="2" t="s">
        <v>164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150</v>
      </c>
      <c r="EJ103" s="2" t="s">
        <v>153</v>
      </c>
      <c r="EK103" s="2" t="s">
        <v>520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354</v>
      </c>
      <c r="EV103" s="2" t="s">
        <v>150</v>
      </c>
      <c r="EW103" s="2" t="s">
        <v>153</v>
      </c>
      <c r="EX103" s="2" t="s">
        <v>153</v>
      </c>
      <c r="EY103" s="2" t="s">
        <v>164</v>
      </c>
      <c r="EZ103" s="2" t="s">
        <v>164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187</v>
      </c>
      <c r="FI103" s="2" t="s">
        <v>150</v>
      </c>
      <c r="FJ103" s="2" t="s">
        <v>153</v>
      </c>
      <c r="FK103" s="2" t="s">
        <v>153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150</v>
      </c>
      <c r="FW103" s="2" t="s">
        <v>153</v>
      </c>
      <c r="FX103" s="2" t="s">
        <v>153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187</v>
      </c>
      <c r="GI103" s="2" t="s">
        <v>150</v>
      </c>
      <c r="GJ103" s="2" t="s">
        <v>153</v>
      </c>
      <c r="GK103" s="2" t="s">
        <v>153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188</v>
      </c>
      <c r="GV103" s="2" t="s">
        <v>150</v>
      </c>
      <c r="GW103" s="2" t="s">
        <v>153</v>
      </c>
      <c r="GX103" s="2" t="s">
        <v>153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187</v>
      </c>
      <c r="HI103" s="2" t="s">
        <v>150</v>
      </c>
      <c r="HJ103" s="2" t="s">
        <v>153</v>
      </c>
      <c r="HK103" s="2" t="s">
        <v>153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187</v>
      </c>
      <c r="II103" s="2" t="s">
        <v>150</v>
      </c>
      <c r="IJ103" s="2" t="s">
        <v>153</v>
      </c>
      <c r="IK103" s="2" t="s">
        <v>153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188</v>
      </c>
      <c r="IV103" s="2" t="s">
        <v>150</v>
      </c>
      <c r="IW103" s="2" t="s">
        <v>153</v>
      </c>
      <c r="IX103" s="2" t="s">
        <v>153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187</v>
      </c>
      <c r="JI103" s="2" t="s">
        <v>150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187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188</v>
      </c>
      <c r="KI103" s="2" t="s">
        <v>150</v>
      </c>
      <c r="KJ103" s="2" t="s">
        <v>153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153</v>
      </c>
      <c r="KV103" s="2" t="s">
        <v>153</v>
      </c>
      <c r="KW103" s="2" t="s">
        <v>153</v>
      </c>
      <c r="KX103" s="2" t="s">
        <v>153</v>
      </c>
      <c r="KY103" s="2" t="s">
        <v>153</v>
      </c>
      <c r="KZ103" s="2" t="s">
        <v>153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153</v>
      </c>
      <c r="LI103" s="2" t="s">
        <v>153</v>
      </c>
      <c r="LJ103" s="2" t="s">
        <v>153</v>
      </c>
      <c r="LK103" s="2" t="s">
        <v>153</v>
      </c>
      <c r="LL103" s="2" t="s">
        <v>153</v>
      </c>
      <c r="LM103" s="2" t="s">
        <v>153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150</v>
      </c>
      <c r="LW103" s="2" t="s">
        <v>153</v>
      </c>
      <c r="LX103" s="2" t="s">
        <v>153</v>
      </c>
      <c r="LY103" s="2" t="s">
        <v>164</v>
      </c>
      <c r="LZ103" s="2" t="s">
        <v>164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354</v>
      </c>
      <c r="MV103" s="2" t="s">
        <v>150</v>
      </c>
      <c r="MW103" s="2" t="s">
        <v>153</v>
      </c>
      <c r="MX103" s="2" t="s">
        <v>153</v>
      </c>
      <c r="MY103" s="2" t="s">
        <v>164</v>
      </c>
      <c r="MZ103" s="2" t="s">
        <v>164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187</v>
      </c>
      <c r="NI103" s="2" t="s">
        <v>150</v>
      </c>
      <c r="NJ103" s="2" t="s">
        <v>153</v>
      </c>
      <c r="NK103" s="2" t="s">
        <v>153</v>
      </c>
      <c r="NL103" s="2" t="s">
        <v>164</v>
      </c>
      <c r="NM103" s="2" t="s">
        <v>164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150</v>
      </c>
      <c r="NW103" s="2" t="s">
        <v>153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187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404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153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169</v>
      </c>
      <c r="PJ103" s="2" t="s">
        <v>153</v>
      </c>
      <c r="PK103" s="2" t="s">
        <v>153</v>
      </c>
      <c r="PL103" s="2" t="s">
        <v>164</v>
      </c>
      <c r="PM103" s="2" t="s">
        <v>164</v>
      </c>
      <c r="PN103" s="2" t="s">
        <v>153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150</v>
      </c>
      <c r="PW103" s="2" t="s">
        <v>153</v>
      </c>
      <c r="PX103" s="2" t="s">
        <v>153</v>
      </c>
      <c r="PY103" s="2" t="s">
        <v>164</v>
      </c>
      <c r="PZ103" s="2" t="s">
        <v>164</v>
      </c>
      <c r="QA103" s="2" t="s">
        <v>153</v>
      </c>
      <c r="QB103" s="4">
        <v>116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</row>
    <row r="104">
      <c r="A104" s="2" t="s">
        <v>1196</v>
      </c>
      <c r="B104" s="2" t="s">
        <v>142</v>
      </c>
      <c r="C104" s="2" t="s">
        <v>143</v>
      </c>
      <c r="D104" s="2" t="s">
        <v>1189</v>
      </c>
      <c r="E104" s="2" t="s">
        <v>1190</v>
      </c>
      <c r="F104" s="2" t="s">
        <v>513</v>
      </c>
      <c r="G104" s="2" t="s">
        <v>513</v>
      </c>
      <c r="H104" s="2" t="s">
        <v>513</v>
      </c>
      <c r="I104" s="2" t="s">
        <v>1191</v>
      </c>
      <c r="J104" s="2" t="s">
        <v>388</v>
      </c>
      <c r="K104" s="2" t="s">
        <v>533</v>
      </c>
      <c r="L104" s="3">
        <v>59.42</v>
      </c>
      <c r="M104" s="3">
        <v>62.39</v>
      </c>
      <c r="N104" s="3">
        <v>129.99</v>
      </c>
      <c r="O104" s="2" t="s">
        <v>150</v>
      </c>
      <c r="P104" s="2" t="s">
        <v>390</v>
      </c>
      <c r="Q104" s="2" t="s">
        <v>152</v>
      </c>
      <c r="R104" s="2" t="s">
        <v>153</v>
      </c>
      <c r="S104" s="2" t="s">
        <v>153</v>
      </c>
      <c r="T104" s="2" t="s">
        <v>391</v>
      </c>
      <c r="U104" s="2" t="s">
        <v>392</v>
      </c>
      <c r="V104" s="2" t="s">
        <v>264</v>
      </c>
      <c r="W104" s="2" t="s">
        <v>395</v>
      </c>
      <c r="X104" s="2" t="s">
        <v>515</v>
      </c>
      <c r="Y104" s="2" t="s">
        <v>525</v>
      </c>
      <c r="Z104" s="4">
        <v>123</v>
      </c>
      <c r="AA104" s="4">
        <f>=ROUNDDOWN(24.6,0)</f>
      </c>
      <c r="AB104" s="5">
        <v>5</v>
      </c>
      <c r="AC104" s="2" t="s">
        <v>153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1</v>
      </c>
      <c r="AQ104" s="8">
        <v>69.88</v>
      </c>
      <c r="AR104" s="4"/>
      <c r="AS104" s="8"/>
      <c r="AT104" s="7"/>
      <c r="AU104" s="7"/>
      <c r="AV104" s="4">
        <v>5</v>
      </c>
      <c r="AW104" s="8">
        <v>383.8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0.1821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>
        <v>0.4626</v>
      </c>
      <c r="BJ104" s="4">
        <v>1</v>
      </c>
      <c r="BK104" s="8">
        <v>69.88</v>
      </c>
      <c r="BL104" s="2" t="s">
        <v>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162</v>
      </c>
      <c r="BV104" s="2" t="s">
        <v>150</v>
      </c>
      <c r="BW104" s="2" t="s">
        <v>153</v>
      </c>
      <c r="BX104" s="2" t="s">
        <v>1197</v>
      </c>
      <c r="BY104" s="2" t="s">
        <v>164</v>
      </c>
      <c r="BZ104" s="2" t="s">
        <v>164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162</v>
      </c>
      <c r="CI104" s="2" t="s">
        <v>150</v>
      </c>
      <c r="CJ104" s="2" t="s">
        <v>153</v>
      </c>
      <c r="CK104" s="2" t="s">
        <v>399</v>
      </c>
      <c r="CL104" s="2" t="s">
        <v>164</v>
      </c>
      <c r="CM104" s="2" t="s">
        <v>164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162</v>
      </c>
      <c r="CV104" s="2" t="s">
        <v>150</v>
      </c>
      <c r="CW104" s="2" t="s">
        <v>153</v>
      </c>
      <c r="CX104" s="2" t="s">
        <v>153</v>
      </c>
      <c r="CY104" s="2" t="s">
        <v>164</v>
      </c>
      <c r="CZ104" s="2" t="s">
        <v>164</v>
      </c>
      <c r="DA104" s="2" t="s">
        <v>153</v>
      </c>
      <c r="DB104" s="4">
        <v>1</v>
      </c>
      <c r="DC104" s="8">
        <v>69.88</v>
      </c>
      <c r="DD104" s="4"/>
      <c r="DE104" s="8"/>
      <c r="DF104" s="7"/>
      <c r="DG104" s="7"/>
      <c r="DH104" s="2" t="s">
        <v>162</v>
      </c>
      <c r="DI104" s="2" t="s">
        <v>150</v>
      </c>
      <c r="DJ104" s="2" t="s">
        <v>153</v>
      </c>
      <c r="DK104" s="2" t="s">
        <v>520</v>
      </c>
      <c r="DL104" s="2" t="s">
        <v>164</v>
      </c>
      <c r="DM104" s="2" t="s">
        <v>164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150</v>
      </c>
      <c r="DW104" s="2" t="s">
        <v>153</v>
      </c>
      <c r="DX104" s="2" t="s">
        <v>153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162</v>
      </c>
      <c r="EI104" s="2" t="s">
        <v>150</v>
      </c>
      <c r="EJ104" s="2" t="s">
        <v>153</v>
      </c>
      <c r="EK104" s="2" t="s">
        <v>1198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354</v>
      </c>
      <c r="EV104" s="2" t="s">
        <v>150</v>
      </c>
      <c r="EW104" s="2" t="s">
        <v>153</v>
      </c>
      <c r="EX104" s="2" t="s">
        <v>153</v>
      </c>
      <c r="EY104" s="2" t="s">
        <v>164</v>
      </c>
      <c r="EZ104" s="2" t="s">
        <v>164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150</v>
      </c>
      <c r="FJ104" s="2" t="s">
        <v>153</v>
      </c>
      <c r="FK104" s="2" t="s">
        <v>153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162</v>
      </c>
      <c r="FV104" s="2" t="s">
        <v>150</v>
      </c>
      <c r="FW104" s="2" t="s">
        <v>153</v>
      </c>
      <c r="FX104" s="2" t="s">
        <v>153</v>
      </c>
      <c r="FY104" s="2" t="s">
        <v>164</v>
      </c>
      <c r="FZ104" s="2" t="s">
        <v>164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150</v>
      </c>
      <c r="GJ104" s="2" t="s">
        <v>153</v>
      </c>
      <c r="GK104" s="2" t="s">
        <v>153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188</v>
      </c>
      <c r="GV104" s="2" t="s">
        <v>150</v>
      </c>
      <c r="GW104" s="2" t="s">
        <v>153</v>
      </c>
      <c r="GX104" s="2" t="s">
        <v>153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187</v>
      </c>
      <c r="HI104" s="2" t="s">
        <v>150</v>
      </c>
      <c r="HJ104" s="2" t="s">
        <v>153</v>
      </c>
      <c r="HK104" s="2" t="s">
        <v>153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150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150</v>
      </c>
      <c r="IJ104" s="2" t="s">
        <v>153</v>
      </c>
      <c r="IK104" s="2" t="s">
        <v>153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188</v>
      </c>
      <c r="IV104" s="2" t="s">
        <v>150</v>
      </c>
      <c r="IW104" s="2" t="s">
        <v>153</v>
      </c>
      <c r="IX104" s="2" t="s">
        <v>153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150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150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188</v>
      </c>
      <c r="KI104" s="2" t="s">
        <v>150</v>
      </c>
      <c r="KJ104" s="2" t="s">
        <v>153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153</v>
      </c>
      <c r="KV104" s="2" t="s">
        <v>153</v>
      </c>
      <c r="KW104" s="2" t="s">
        <v>153</v>
      </c>
      <c r="KX104" s="2" t="s">
        <v>153</v>
      </c>
      <c r="KY104" s="2" t="s">
        <v>153</v>
      </c>
      <c r="KZ104" s="2" t="s">
        <v>153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153</v>
      </c>
      <c r="LI104" s="2" t="s">
        <v>153</v>
      </c>
      <c r="LJ104" s="2" t="s">
        <v>153</v>
      </c>
      <c r="LK104" s="2" t="s">
        <v>153</v>
      </c>
      <c r="LL104" s="2" t="s">
        <v>153</v>
      </c>
      <c r="LM104" s="2" t="s">
        <v>153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150</v>
      </c>
      <c r="LW104" s="2" t="s">
        <v>153</v>
      </c>
      <c r="LX104" s="2" t="s">
        <v>153</v>
      </c>
      <c r="LY104" s="2" t="s">
        <v>164</v>
      </c>
      <c r="LZ104" s="2" t="s">
        <v>164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354</v>
      </c>
      <c r="MV104" s="2" t="s">
        <v>150</v>
      </c>
      <c r="MW104" s="2" t="s">
        <v>153</v>
      </c>
      <c r="MX104" s="2" t="s">
        <v>153</v>
      </c>
      <c r="MY104" s="2" t="s">
        <v>164</v>
      </c>
      <c r="MZ104" s="2" t="s">
        <v>164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187</v>
      </c>
      <c r="NI104" s="2" t="s">
        <v>150</v>
      </c>
      <c r="NJ104" s="2" t="s">
        <v>153</v>
      </c>
      <c r="NK104" s="2" t="s">
        <v>153</v>
      </c>
      <c r="NL104" s="2" t="s">
        <v>164</v>
      </c>
      <c r="NM104" s="2" t="s">
        <v>164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195</v>
      </c>
      <c r="NV104" s="2" t="s">
        <v>150</v>
      </c>
      <c r="NW104" s="2" t="s">
        <v>153</v>
      </c>
      <c r="NX104" s="2" t="s">
        <v>153</v>
      </c>
      <c r="NY104" s="2" t="s">
        <v>164</v>
      </c>
      <c r="NZ104" s="2" t="s">
        <v>164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187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404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153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169</v>
      </c>
      <c r="PJ104" s="2" t="s">
        <v>153</v>
      </c>
      <c r="PK104" s="2" t="s">
        <v>153</v>
      </c>
      <c r="PL104" s="2" t="s">
        <v>164</v>
      </c>
      <c r="PM104" s="2" t="s">
        <v>164</v>
      </c>
      <c r="PN104" s="2" t="s">
        <v>153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150</v>
      </c>
      <c r="PW104" s="2" t="s">
        <v>153</v>
      </c>
      <c r="PX104" s="2" t="s">
        <v>153</v>
      </c>
      <c r="PY104" s="2" t="s">
        <v>164</v>
      </c>
      <c r="PZ104" s="2" t="s">
        <v>164</v>
      </c>
      <c r="QA104" s="2" t="s">
        <v>153</v>
      </c>
      <c r="QB104" s="4">
        <v>123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</row>
    <row r="105">
      <c r="A105" s="2" t="s">
        <v>1199</v>
      </c>
      <c r="B105" s="2" t="s">
        <v>142</v>
      </c>
      <c r="C105" s="2" t="s">
        <v>143</v>
      </c>
      <c r="D105" s="2" t="s">
        <v>1189</v>
      </c>
      <c r="E105" s="2" t="s">
        <v>1190</v>
      </c>
      <c r="F105" s="2" t="s">
        <v>513</v>
      </c>
      <c r="G105" s="2" t="s">
        <v>513</v>
      </c>
      <c r="H105" s="2" t="s">
        <v>513</v>
      </c>
      <c r="I105" s="2" t="s">
        <v>1191</v>
      </c>
      <c r="J105" s="2" t="s">
        <v>312</v>
      </c>
      <c r="K105" s="2" t="s">
        <v>533</v>
      </c>
      <c r="L105" s="3">
        <v>68.57</v>
      </c>
      <c r="M105" s="3">
        <v>72</v>
      </c>
      <c r="N105" s="3">
        <v>149.99</v>
      </c>
      <c r="O105" s="2" t="s">
        <v>150</v>
      </c>
      <c r="P105" s="2" t="s">
        <v>390</v>
      </c>
      <c r="Q105" s="2" t="s">
        <v>152</v>
      </c>
      <c r="R105" s="2" t="s">
        <v>153</v>
      </c>
      <c r="S105" s="2" t="s">
        <v>153</v>
      </c>
      <c r="T105" s="2" t="s">
        <v>391</v>
      </c>
      <c r="U105" s="2" t="s">
        <v>392</v>
      </c>
      <c r="V105" s="2" t="s">
        <v>264</v>
      </c>
      <c r="W105" s="2" t="s">
        <v>395</v>
      </c>
      <c r="X105" s="2" t="s">
        <v>515</v>
      </c>
      <c r="Y105" s="2" t="s">
        <v>525</v>
      </c>
      <c r="Z105" s="4">
        <v>102</v>
      </c>
      <c r="AA105" s="4">
        <f>=ROUNDDOWN(34,0)</f>
      </c>
      <c r="AB105" s="5">
        <v>3</v>
      </c>
      <c r="AC105" s="2" t="s">
        <v>153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4</v>
      </c>
      <c r="AQ105" s="8">
        <v>313.92</v>
      </c>
      <c r="AR105" s="4"/>
      <c r="AS105" s="8"/>
      <c r="AT105" s="7"/>
      <c r="AU105" s="7"/>
      <c r="AV105" s="4" t="s">
        <v>153</v>
      </c>
      <c r="AW105" s="8" t="s">
        <v>153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>
        <v>0.8179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 t="s">
        <v>153</v>
      </c>
      <c r="BJ105" s="4">
        <v>4</v>
      </c>
      <c r="BK105" s="8">
        <v>313.92</v>
      </c>
      <c r="BL105" s="2" t="s">
        <v>1200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162</v>
      </c>
      <c r="BV105" s="2" t="s">
        <v>150</v>
      </c>
      <c r="BW105" s="2" t="s">
        <v>153</v>
      </c>
      <c r="BX105" s="2" t="s">
        <v>1201</v>
      </c>
      <c r="BY105" s="2" t="s">
        <v>164</v>
      </c>
      <c r="BZ105" s="2" t="s">
        <v>164</v>
      </c>
      <c r="CA105" s="2" t="s">
        <v>153</v>
      </c>
      <c r="CB105" s="4">
        <v>2</v>
      </c>
      <c r="CC105" s="8">
        <v>155.52</v>
      </c>
      <c r="CD105" s="4"/>
      <c r="CE105" s="8"/>
      <c r="CF105" s="7"/>
      <c r="CG105" s="7"/>
      <c r="CH105" s="2" t="s">
        <v>162</v>
      </c>
      <c r="CI105" s="2" t="s">
        <v>150</v>
      </c>
      <c r="CJ105" s="2" t="s">
        <v>153</v>
      </c>
      <c r="CK105" s="2" t="s">
        <v>555</v>
      </c>
      <c r="CL105" s="2" t="s">
        <v>164</v>
      </c>
      <c r="CM105" s="2" t="s">
        <v>164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162</v>
      </c>
      <c r="CV105" s="2" t="s">
        <v>150</v>
      </c>
      <c r="CW105" s="2" t="s">
        <v>153</v>
      </c>
      <c r="CX105" s="2" t="s">
        <v>153</v>
      </c>
      <c r="CY105" s="2" t="s">
        <v>164</v>
      </c>
      <c r="CZ105" s="2" t="s">
        <v>164</v>
      </c>
      <c r="DA105" s="2" t="s">
        <v>153</v>
      </c>
      <c r="DB105" s="4">
        <v>1</v>
      </c>
      <c r="DC105" s="8">
        <v>80.64</v>
      </c>
      <c r="DD105" s="4"/>
      <c r="DE105" s="8"/>
      <c r="DF105" s="7"/>
      <c r="DG105" s="7"/>
      <c r="DH105" s="2" t="s">
        <v>162</v>
      </c>
      <c r="DI105" s="2" t="s">
        <v>150</v>
      </c>
      <c r="DJ105" s="2" t="s">
        <v>153</v>
      </c>
      <c r="DK105" s="2" t="s">
        <v>398</v>
      </c>
      <c r="DL105" s="2" t="s">
        <v>164</v>
      </c>
      <c r="DM105" s="2" t="s">
        <v>164</v>
      </c>
      <c r="DN105" s="2" t="s">
        <v>153</v>
      </c>
      <c r="DO105" s="4">
        <v>1</v>
      </c>
      <c r="DP105" s="8">
        <v>77.76</v>
      </c>
      <c r="DQ105" s="4"/>
      <c r="DR105" s="8"/>
      <c r="DS105" s="7"/>
      <c r="DT105" s="7"/>
      <c r="DU105" s="2" t="s">
        <v>162</v>
      </c>
      <c r="DV105" s="2" t="s">
        <v>150</v>
      </c>
      <c r="DW105" s="2" t="s">
        <v>153</v>
      </c>
      <c r="DX105" s="2" t="s">
        <v>1202</v>
      </c>
      <c r="DY105" s="2" t="s">
        <v>164</v>
      </c>
      <c r="DZ105" s="2" t="s">
        <v>164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162</v>
      </c>
      <c r="EI105" s="2" t="s">
        <v>150</v>
      </c>
      <c r="EJ105" s="2" t="s">
        <v>153</v>
      </c>
      <c r="EK105" s="2" t="s">
        <v>552</v>
      </c>
      <c r="EL105" s="2" t="s">
        <v>164</v>
      </c>
      <c r="EM105" s="2" t="s">
        <v>164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354</v>
      </c>
      <c r="EV105" s="2" t="s">
        <v>150</v>
      </c>
      <c r="EW105" s="2" t="s">
        <v>153</v>
      </c>
      <c r="EX105" s="2" t="s">
        <v>153</v>
      </c>
      <c r="EY105" s="2" t="s">
        <v>164</v>
      </c>
      <c r="EZ105" s="2" t="s">
        <v>164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150</v>
      </c>
      <c r="FJ105" s="2" t="s">
        <v>153</v>
      </c>
      <c r="FK105" s="2" t="s">
        <v>153</v>
      </c>
      <c r="FL105" s="2" t="s">
        <v>164</v>
      </c>
      <c r="FM105" s="2" t="s">
        <v>164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162</v>
      </c>
      <c r="FV105" s="2" t="s">
        <v>150</v>
      </c>
      <c r="FW105" s="2" t="s">
        <v>153</v>
      </c>
      <c r="FX105" s="2" t="s">
        <v>153</v>
      </c>
      <c r="FY105" s="2" t="s">
        <v>164</v>
      </c>
      <c r="FZ105" s="2" t="s">
        <v>164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150</v>
      </c>
      <c r="GJ105" s="2" t="s">
        <v>153</v>
      </c>
      <c r="GK105" s="2" t="s">
        <v>153</v>
      </c>
      <c r="GL105" s="2" t="s">
        <v>164</v>
      </c>
      <c r="GM105" s="2" t="s">
        <v>164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188</v>
      </c>
      <c r="GV105" s="2" t="s">
        <v>150</v>
      </c>
      <c r="GW105" s="2" t="s">
        <v>153</v>
      </c>
      <c r="GX105" s="2" t="s">
        <v>153</v>
      </c>
      <c r="GY105" s="2" t="s">
        <v>164</v>
      </c>
      <c r="GZ105" s="2" t="s">
        <v>164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187</v>
      </c>
      <c r="HI105" s="2" t="s">
        <v>150</v>
      </c>
      <c r="HJ105" s="2" t="s">
        <v>153</v>
      </c>
      <c r="HK105" s="2" t="s">
        <v>153</v>
      </c>
      <c r="HL105" s="2" t="s">
        <v>164</v>
      </c>
      <c r="HM105" s="2" t="s">
        <v>164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150</v>
      </c>
      <c r="HW105" s="2" t="s">
        <v>153</v>
      </c>
      <c r="HX105" s="2" t="s">
        <v>153</v>
      </c>
      <c r="HY105" s="2" t="s">
        <v>164</v>
      </c>
      <c r="HZ105" s="2" t="s">
        <v>164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187</v>
      </c>
      <c r="II105" s="2" t="s">
        <v>150</v>
      </c>
      <c r="IJ105" s="2" t="s">
        <v>153</v>
      </c>
      <c r="IK105" s="2" t="s">
        <v>153</v>
      </c>
      <c r="IL105" s="2" t="s">
        <v>164</v>
      </c>
      <c r="IM105" s="2" t="s">
        <v>164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150</v>
      </c>
      <c r="IW105" s="2" t="s">
        <v>153</v>
      </c>
      <c r="IX105" s="2" t="s">
        <v>153</v>
      </c>
      <c r="IY105" s="2" t="s">
        <v>164</v>
      </c>
      <c r="IZ105" s="2" t="s">
        <v>164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150</v>
      </c>
      <c r="JJ105" s="2" t="s">
        <v>153</v>
      </c>
      <c r="JK105" s="2" t="s">
        <v>153</v>
      </c>
      <c r="JL105" s="2" t="s">
        <v>164</v>
      </c>
      <c r="JM105" s="2" t="s">
        <v>164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187</v>
      </c>
      <c r="JV105" s="2" t="s">
        <v>150</v>
      </c>
      <c r="JW105" s="2" t="s">
        <v>153</v>
      </c>
      <c r="JX105" s="2" t="s">
        <v>153</v>
      </c>
      <c r="JY105" s="2" t="s">
        <v>164</v>
      </c>
      <c r="JZ105" s="2" t="s">
        <v>164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150</v>
      </c>
      <c r="KJ105" s="2" t="s">
        <v>153</v>
      </c>
      <c r="KK105" s="2" t="s">
        <v>153</v>
      </c>
      <c r="KL105" s="2" t="s">
        <v>164</v>
      </c>
      <c r="KM105" s="2" t="s">
        <v>164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153</v>
      </c>
      <c r="KV105" s="2" t="s">
        <v>153</v>
      </c>
      <c r="KW105" s="2" t="s">
        <v>153</v>
      </c>
      <c r="KX105" s="2" t="s">
        <v>153</v>
      </c>
      <c r="KY105" s="2" t="s">
        <v>153</v>
      </c>
      <c r="KZ105" s="2" t="s">
        <v>153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150</v>
      </c>
      <c r="LW105" s="2" t="s">
        <v>153</v>
      </c>
      <c r="LX105" s="2" t="s">
        <v>153</v>
      </c>
      <c r="LY105" s="2" t="s">
        <v>164</v>
      </c>
      <c r="LZ105" s="2" t="s">
        <v>164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354</v>
      </c>
      <c r="MV105" s="2" t="s">
        <v>150</v>
      </c>
      <c r="MW105" s="2" t="s">
        <v>153</v>
      </c>
      <c r="MX105" s="2" t="s">
        <v>153</v>
      </c>
      <c r="MY105" s="2" t="s">
        <v>164</v>
      </c>
      <c r="MZ105" s="2" t="s">
        <v>164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187</v>
      </c>
      <c r="NI105" s="2" t="s">
        <v>150</v>
      </c>
      <c r="NJ105" s="2" t="s">
        <v>153</v>
      </c>
      <c r="NK105" s="2" t="s">
        <v>153</v>
      </c>
      <c r="NL105" s="2" t="s">
        <v>164</v>
      </c>
      <c r="NM105" s="2" t="s">
        <v>164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195</v>
      </c>
      <c r="NV105" s="2" t="s">
        <v>150</v>
      </c>
      <c r="NW105" s="2" t="s">
        <v>153</v>
      </c>
      <c r="NX105" s="2" t="s">
        <v>153</v>
      </c>
      <c r="NY105" s="2" t="s">
        <v>164</v>
      </c>
      <c r="NZ105" s="2" t="s">
        <v>164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187</v>
      </c>
      <c r="OI105" s="2" t="s">
        <v>150</v>
      </c>
      <c r="OJ105" s="2" t="s">
        <v>153</v>
      </c>
      <c r="OK105" s="2" t="s">
        <v>153</v>
      </c>
      <c r="OL105" s="2" t="s">
        <v>164</v>
      </c>
      <c r="OM105" s="2" t="s">
        <v>164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404</v>
      </c>
      <c r="OV105" s="2" t="s">
        <v>150</v>
      </c>
      <c r="OW105" s="2" t="s">
        <v>153</v>
      </c>
      <c r="OX105" s="2" t="s">
        <v>153</v>
      </c>
      <c r="OY105" s="2" t="s">
        <v>164</v>
      </c>
      <c r="OZ105" s="2" t="s">
        <v>164</v>
      </c>
      <c r="PA105" s="2" t="s">
        <v>153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169</v>
      </c>
      <c r="PJ105" s="2" t="s">
        <v>153</v>
      </c>
      <c r="PK105" s="2" t="s">
        <v>153</v>
      </c>
      <c r="PL105" s="2" t="s">
        <v>164</v>
      </c>
      <c r="PM105" s="2" t="s">
        <v>164</v>
      </c>
      <c r="PN105" s="2" t="s">
        <v>153</v>
      </c>
      <c r="PO105" s="4"/>
      <c r="PP105" s="8"/>
      <c r="PQ105" s="4"/>
      <c r="PR105" s="8"/>
      <c r="PS105" s="7"/>
      <c r="PT105" s="7"/>
      <c r="PU105" s="2" t="s">
        <v>188</v>
      </c>
      <c r="PV105" s="2" t="s">
        <v>150</v>
      </c>
      <c r="PW105" s="2" t="s">
        <v>153</v>
      </c>
      <c r="PX105" s="2" t="s">
        <v>153</v>
      </c>
      <c r="PY105" s="2" t="s">
        <v>164</v>
      </c>
      <c r="PZ105" s="2" t="s">
        <v>164</v>
      </c>
      <c r="QA105" s="2" t="s">
        <v>153</v>
      </c>
      <c r="QB105" s="4">
        <v>102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</row>
    <row r="106">
      <c r="A106" s="2" t="s">
        <v>1203</v>
      </c>
      <c r="B106" s="2" t="s">
        <v>142</v>
      </c>
      <c r="C106" s="2" t="s">
        <v>143</v>
      </c>
      <c r="D106" s="2" t="s">
        <v>1189</v>
      </c>
      <c r="E106" s="2" t="s">
        <v>1190</v>
      </c>
      <c r="F106" s="2" t="s">
        <v>541</v>
      </c>
      <c r="G106" s="2" t="s">
        <v>541</v>
      </c>
      <c r="H106" s="2" t="s">
        <v>541</v>
      </c>
      <c r="I106" s="2" t="s">
        <v>1204</v>
      </c>
      <c r="J106" s="2" t="s">
        <v>388</v>
      </c>
      <c r="K106" s="2" t="s">
        <v>414</v>
      </c>
      <c r="L106" s="3">
        <v>59.42</v>
      </c>
      <c r="M106" s="3">
        <v>62.39</v>
      </c>
      <c r="N106" s="3">
        <v>129.99</v>
      </c>
      <c r="O106" s="2" t="s">
        <v>150</v>
      </c>
      <c r="P106" s="2" t="s">
        <v>390</v>
      </c>
      <c r="Q106" s="2" t="s">
        <v>152</v>
      </c>
      <c r="R106" s="2" t="s">
        <v>153</v>
      </c>
      <c r="S106" s="2" t="s">
        <v>153</v>
      </c>
      <c r="T106" s="2" t="s">
        <v>391</v>
      </c>
      <c r="U106" s="2" t="s">
        <v>392</v>
      </c>
      <c r="V106" s="2" t="s">
        <v>264</v>
      </c>
      <c r="W106" s="2" t="s">
        <v>515</v>
      </c>
      <c r="X106" s="2" t="s">
        <v>157</v>
      </c>
      <c r="Y106" s="2" t="s">
        <v>516</v>
      </c>
      <c r="Z106" s="4">
        <v>74</v>
      </c>
      <c r="AA106" s="4">
        <f>=ROUNDDOWN(14.8,0)</f>
      </c>
      <c r="AB106" s="5">
        <v>5</v>
      </c>
      <c r="AC106" s="2" t="s">
        <v>153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150.52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>
        <v>0.4643</v>
      </c>
      <c r="BC106" s="4">
        <v>4</v>
      </c>
      <c r="BD106" s="8">
        <v>280.29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>
        <v>0.537</v>
      </c>
      <c r="BJ106" s="4">
        <v>1</v>
      </c>
      <c r="BK106" s="8">
        <v>69.88</v>
      </c>
      <c r="BL106" s="2" t="s">
        <v>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162</v>
      </c>
      <c r="BV106" s="2" t="s">
        <v>150</v>
      </c>
      <c r="BW106" s="2" t="s">
        <v>153</v>
      </c>
      <c r="BX106" s="2" t="s">
        <v>1197</v>
      </c>
      <c r="BY106" s="2" t="s">
        <v>164</v>
      </c>
      <c r="BZ106" s="2" t="s">
        <v>164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162</v>
      </c>
      <c r="CI106" s="2" t="s">
        <v>150</v>
      </c>
      <c r="CJ106" s="2" t="s">
        <v>153</v>
      </c>
      <c r="CK106" s="2" t="s">
        <v>410</v>
      </c>
      <c r="CL106" s="2" t="s">
        <v>164</v>
      </c>
      <c r="CM106" s="2" t="s">
        <v>164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162</v>
      </c>
      <c r="CV106" s="2" t="s">
        <v>150</v>
      </c>
      <c r="CW106" s="2" t="s">
        <v>153</v>
      </c>
      <c r="CX106" s="2" t="s">
        <v>153</v>
      </c>
      <c r="CY106" s="2" t="s">
        <v>164</v>
      </c>
      <c r="CZ106" s="2" t="s">
        <v>164</v>
      </c>
      <c r="DA106" s="2" t="s">
        <v>153</v>
      </c>
      <c r="DB106" s="4">
        <v>1</v>
      </c>
      <c r="DC106" s="8">
        <v>69.88</v>
      </c>
      <c r="DD106" s="4"/>
      <c r="DE106" s="8"/>
      <c r="DF106" s="7"/>
      <c r="DG106" s="7"/>
      <c r="DH106" s="2" t="s">
        <v>162</v>
      </c>
      <c r="DI106" s="2" t="s">
        <v>150</v>
      </c>
      <c r="DJ106" s="2" t="s">
        <v>153</v>
      </c>
      <c r="DK106" s="2" t="s">
        <v>425</v>
      </c>
      <c r="DL106" s="2" t="s">
        <v>164</v>
      </c>
      <c r="DM106" s="2" t="s">
        <v>164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162</v>
      </c>
      <c r="DV106" s="2" t="s">
        <v>150</v>
      </c>
      <c r="DW106" s="2" t="s">
        <v>153</v>
      </c>
      <c r="DX106" s="2" t="s">
        <v>1074</v>
      </c>
      <c r="DY106" s="2" t="s">
        <v>164</v>
      </c>
      <c r="DZ106" s="2" t="s">
        <v>164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162</v>
      </c>
      <c r="EI106" s="2" t="s">
        <v>150</v>
      </c>
      <c r="EJ106" s="2" t="s">
        <v>153</v>
      </c>
      <c r="EK106" s="2" t="s">
        <v>411</v>
      </c>
      <c r="EL106" s="2" t="s">
        <v>164</v>
      </c>
      <c r="EM106" s="2" t="s">
        <v>164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354</v>
      </c>
      <c r="EV106" s="2" t="s">
        <v>150</v>
      </c>
      <c r="EW106" s="2" t="s">
        <v>153</v>
      </c>
      <c r="EX106" s="2" t="s">
        <v>153</v>
      </c>
      <c r="EY106" s="2" t="s">
        <v>164</v>
      </c>
      <c r="EZ106" s="2" t="s">
        <v>164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150</v>
      </c>
      <c r="FJ106" s="2" t="s">
        <v>153</v>
      </c>
      <c r="FK106" s="2" t="s">
        <v>153</v>
      </c>
      <c r="FL106" s="2" t="s">
        <v>164</v>
      </c>
      <c r="FM106" s="2" t="s">
        <v>164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162</v>
      </c>
      <c r="FV106" s="2" t="s">
        <v>150</v>
      </c>
      <c r="FW106" s="2" t="s">
        <v>153</v>
      </c>
      <c r="FX106" s="2" t="s">
        <v>153</v>
      </c>
      <c r="FY106" s="2" t="s">
        <v>164</v>
      </c>
      <c r="FZ106" s="2" t="s">
        <v>164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187</v>
      </c>
      <c r="GI106" s="2" t="s">
        <v>150</v>
      </c>
      <c r="GJ106" s="2" t="s">
        <v>153</v>
      </c>
      <c r="GK106" s="2" t="s">
        <v>153</v>
      </c>
      <c r="GL106" s="2" t="s">
        <v>164</v>
      </c>
      <c r="GM106" s="2" t="s">
        <v>164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150</v>
      </c>
      <c r="GW106" s="2" t="s">
        <v>153</v>
      </c>
      <c r="GX106" s="2" t="s">
        <v>153</v>
      </c>
      <c r="GY106" s="2" t="s">
        <v>164</v>
      </c>
      <c r="GZ106" s="2" t="s">
        <v>164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187</v>
      </c>
      <c r="HI106" s="2" t="s">
        <v>150</v>
      </c>
      <c r="HJ106" s="2" t="s">
        <v>153</v>
      </c>
      <c r="HK106" s="2" t="s">
        <v>153</v>
      </c>
      <c r="HL106" s="2" t="s">
        <v>164</v>
      </c>
      <c r="HM106" s="2" t="s">
        <v>164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187</v>
      </c>
      <c r="HV106" s="2" t="s">
        <v>150</v>
      </c>
      <c r="HW106" s="2" t="s">
        <v>153</v>
      </c>
      <c r="HX106" s="2" t="s">
        <v>153</v>
      </c>
      <c r="HY106" s="2" t="s">
        <v>164</v>
      </c>
      <c r="HZ106" s="2" t="s">
        <v>164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187</v>
      </c>
      <c r="II106" s="2" t="s">
        <v>150</v>
      </c>
      <c r="IJ106" s="2" t="s">
        <v>153</v>
      </c>
      <c r="IK106" s="2" t="s">
        <v>153</v>
      </c>
      <c r="IL106" s="2" t="s">
        <v>164</v>
      </c>
      <c r="IM106" s="2" t="s">
        <v>164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150</v>
      </c>
      <c r="IW106" s="2" t="s">
        <v>153</v>
      </c>
      <c r="IX106" s="2" t="s">
        <v>153</v>
      </c>
      <c r="IY106" s="2" t="s">
        <v>164</v>
      </c>
      <c r="IZ106" s="2" t="s">
        <v>164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150</v>
      </c>
      <c r="JJ106" s="2" t="s">
        <v>153</v>
      </c>
      <c r="JK106" s="2" t="s">
        <v>153</v>
      </c>
      <c r="JL106" s="2" t="s">
        <v>164</v>
      </c>
      <c r="JM106" s="2" t="s">
        <v>164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187</v>
      </c>
      <c r="JV106" s="2" t="s">
        <v>150</v>
      </c>
      <c r="JW106" s="2" t="s">
        <v>153</v>
      </c>
      <c r="JX106" s="2" t="s">
        <v>153</v>
      </c>
      <c r="JY106" s="2" t="s">
        <v>164</v>
      </c>
      <c r="JZ106" s="2" t="s">
        <v>164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150</v>
      </c>
      <c r="KJ106" s="2" t="s">
        <v>153</v>
      </c>
      <c r="KK106" s="2" t="s">
        <v>153</v>
      </c>
      <c r="KL106" s="2" t="s">
        <v>164</v>
      </c>
      <c r="KM106" s="2" t="s">
        <v>164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153</v>
      </c>
      <c r="KV106" s="2" t="s">
        <v>153</v>
      </c>
      <c r="KW106" s="2" t="s">
        <v>153</v>
      </c>
      <c r="KX106" s="2" t="s">
        <v>153</v>
      </c>
      <c r="KY106" s="2" t="s">
        <v>153</v>
      </c>
      <c r="KZ106" s="2" t="s">
        <v>153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162</v>
      </c>
      <c r="LV106" s="2" t="s">
        <v>150</v>
      </c>
      <c r="LW106" s="2" t="s">
        <v>153</v>
      </c>
      <c r="LX106" s="2" t="s">
        <v>153</v>
      </c>
      <c r="LY106" s="2" t="s">
        <v>164</v>
      </c>
      <c r="LZ106" s="2" t="s">
        <v>164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354</v>
      </c>
      <c r="MV106" s="2" t="s">
        <v>150</v>
      </c>
      <c r="MW106" s="2" t="s">
        <v>153</v>
      </c>
      <c r="MX106" s="2" t="s">
        <v>153</v>
      </c>
      <c r="MY106" s="2" t="s">
        <v>164</v>
      </c>
      <c r="MZ106" s="2" t="s">
        <v>164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187</v>
      </c>
      <c r="NI106" s="2" t="s">
        <v>150</v>
      </c>
      <c r="NJ106" s="2" t="s">
        <v>153</v>
      </c>
      <c r="NK106" s="2" t="s">
        <v>153</v>
      </c>
      <c r="NL106" s="2" t="s">
        <v>164</v>
      </c>
      <c r="NM106" s="2" t="s">
        <v>164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150</v>
      </c>
      <c r="NW106" s="2" t="s">
        <v>153</v>
      </c>
      <c r="NX106" s="2" t="s">
        <v>153</v>
      </c>
      <c r="NY106" s="2" t="s">
        <v>164</v>
      </c>
      <c r="NZ106" s="2" t="s">
        <v>164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187</v>
      </c>
      <c r="OI106" s="2" t="s">
        <v>150</v>
      </c>
      <c r="OJ106" s="2" t="s">
        <v>153</v>
      </c>
      <c r="OK106" s="2" t="s">
        <v>153</v>
      </c>
      <c r="OL106" s="2" t="s">
        <v>164</v>
      </c>
      <c r="OM106" s="2" t="s">
        <v>164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404</v>
      </c>
      <c r="OV106" s="2" t="s">
        <v>150</v>
      </c>
      <c r="OW106" s="2" t="s">
        <v>153</v>
      </c>
      <c r="OX106" s="2" t="s">
        <v>153</v>
      </c>
      <c r="OY106" s="2" t="s">
        <v>164</v>
      </c>
      <c r="OZ106" s="2" t="s">
        <v>164</v>
      </c>
      <c r="PA106" s="2" t="s">
        <v>153</v>
      </c>
      <c r="PB106" s="4"/>
      <c r="PC106" s="8"/>
      <c r="PD106" s="4"/>
      <c r="PE106" s="8"/>
      <c r="PF106" s="7"/>
      <c r="PG106" s="7"/>
      <c r="PH106" s="2" t="s">
        <v>187</v>
      </c>
      <c r="PI106" s="2" t="s">
        <v>169</v>
      </c>
      <c r="PJ106" s="2" t="s">
        <v>153</v>
      </c>
      <c r="PK106" s="2" t="s">
        <v>153</v>
      </c>
      <c r="PL106" s="2" t="s">
        <v>164</v>
      </c>
      <c r="PM106" s="2" t="s">
        <v>164</v>
      </c>
      <c r="PN106" s="2" t="s">
        <v>153</v>
      </c>
      <c r="PO106" s="4"/>
      <c r="PP106" s="8"/>
      <c r="PQ106" s="4"/>
      <c r="PR106" s="8"/>
      <c r="PS106" s="7"/>
      <c r="PT106" s="7"/>
      <c r="PU106" s="2" t="s">
        <v>188</v>
      </c>
      <c r="PV106" s="2" t="s">
        <v>150</v>
      </c>
      <c r="PW106" s="2" t="s">
        <v>153</v>
      </c>
      <c r="PX106" s="2" t="s">
        <v>153</v>
      </c>
      <c r="PY106" s="2" t="s">
        <v>164</v>
      </c>
      <c r="PZ106" s="2" t="s">
        <v>164</v>
      </c>
      <c r="QA106" s="2" t="s">
        <v>153</v>
      </c>
      <c r="QB106" s="4">
        <v>74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1205</v>
      </c>
      <c r="B107" s="2" t="s">
        <v>142</v>
      </c>
      <c r="C107" s="2" t="s">
        <v>143</v>
      </c>
      <c r="D107" s="2" t="s">
        <v>1189</v>
      </c>
      <c r="E107" s="2" t="s">
        <v>1190</v>
      </c>
      <c r="F107" s="2" t="s">
        <v>541</v>
      </c>
      <c r="G107" s="2" t="s">
        <v>541</v>
      </c>
      <c r="H107" s="2" t="s">
        <v>541</v>
      </c>
      <c r="I107" s="2" t="s">
        <v>1204</v>
      </c>
      <c r="J107" s="2" t="s">
        <v>312</v>
      </c>
      <c r="K107" s="2" t="s">
        <v>414</v>
      </c>
      <c r="L107" s="3">
        <v>68.57</v>
      </c>
      <c r="M107" s="3">
        <v>72</v>
      </c>
      <c r="N107" s="3">
        <v>149.99</v>
      </c>
      <c r="O107" s="2" t="s">
        <v>150</v>
      </c>
      <c r="P107" s="2" t="s">
        <v>390</v>
      </c>
      <c r="Q107" s="2" t="s">
        <v>152</v>
      </c>
      <c r="R107" s="2" t="s">
        <v>153</v>
      </c>
      <c r="S107" s="2" t="s">
        <v>153</v>
      </c>
      <c r="T107" s="2" t="s">
        <v>391</v>
      </c>
      <c r="U107" s="2" t="s">
        <v>392</v>
      </c>
      <c r="V107" s="2" t="s">
        <v>264</v>
      </c>
      <c r="W107" s="2" t="s">
        <v>515</v>
      </c>
      <c r="X107" s="2" t="s">
        <v>157</v>
      </c>
      <c r="Y107" s="2" t="s">
        <v>516</v>
      </c>
      <c r="Z107" s="4">
        <v>94</v>
      </c>
      <c r="AA107" s="4">
        <f>=ROUNDDOWN(15.6666666666667,0)</f>
      </c>
      <c r="AB107" s="5">
        <v>6</v>
      </c>
      <c r="AC107" s="2" t="s">
        <v>153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1</v>
      </c>
      <c r="AQ107" s="8">
        <v>80.64</v>
      </c>
      <c r="AR107" s="4"/>
      <c r="AS107" s="8"/>
      <c r="AT107" s="7"/>
      <c r="AU107" s="7"/>
      <c r="AV107" s="4" t="s">
        <v>153</v>
      </c>
      <c r="AW107" s="8" t="s">
        <v>153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>
        <v>0.5357</v>
      </c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 t="s">
        <v>153</v>
      </c>
      <c r="BJ107" s="4">
        <v>1</v>
      </c>
      <c r="BK107" s="8">
        <v>80.64</v>
      </c>
      <c r="BL107" s="2" t="s">
        <v>19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162</v>
      </c>
      <c r="BV107" s="2" t="s">
        <v>150</v>
      </c>
      <c r="BW107" s="2" t="s">
        <v>153</v>
      </c>
      <c r="BX107" s="2" t="s">
        <v>1201</v>
      </c>
      <c r="BY107" s="2" t="s">
        <v>164</v>
      </c>
      <c r="BZ107" s="2" t="s">
        <v>164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162</v>
      </c>
      <c r="CI107" s="2" t="s">
        <v>150</v>
      </c>
      <c r="CJ107" s="2" t="s">
        <v>153</v>
      </c>
      <c r="CK107" s="2" t="s">
        <v>153</v>
      </c>
      <c r="CL107" s="2" t="s">
        <v>164</v>
      </c>
      <c r="CM107" s="2" t="s">
        <v>164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162</v>
      </c>
      <c r="CV107" s="2" t="s">
        <v>150</v>
      </c>
      <c r="CW107" s="2" t="s">
        <v>153</v>
      </c>
      <c r="CX107" s="2" t="s">
        <v>153</v>
      </c>
      <c r="CY107" s="2" t="s">
        <v>164</v>
      </c>
      <c r="CZ107" s="2" t="s">
        <v>164</v>
      </c>
      <c r="DA107" s="2" t="s">
        <v>153</v>
      </c>
      <c r="DB107" s="4">
        <v>1</v>
      </c>
      <c r="DC107" s="8">
        <v>80.64</v>
      </c>
      <c r="DD107" s="4"/>
      <c r="DE107" s="8"/>
      <c r="DF107" s="7"/>
      <c r="DG107" s="7"/>
      <c r="DH107" s="2" t="s">
        <v>162</v>
      </c>
      <c r="DI107" s="2" t="s">
        <v>150</v>
      </c>
      <c r="DJ107" s="2" t="s">
        <v>153</v>
      </c>
      <c r="DK107" s="2" t="s">
        <v>415</v>
      </c>
      <c r="DL107" s="2" t="s">
        <v>164</v>
      </c>
      <c r="DM107" s="2" t="s">
        <v>164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162</v>
      </c>
      <c r="DV107" s="2" t="s">
        <v>150</v>
      </c>
      <c r="DW107" s="2" t="s">
        <v>153</v>
      </c>
      <c r="DX107" s="2" t="s">
        <v>153</v>
      </c>
      <c r="DY107" s="2" t="s">
        <v>164</v>
      </c>
      <c r="DZ107" s="2" t="s">
        <v>164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150</v>
      </c>
      <c r="EJ107" s="2" t="s">
        <v>153</v>
      </c>
      <c r="EK107" s="2" t="s">
        <v>407</v>
      </c>
      <c r="EL107" s="2" t="s">
        <v>164</v>
      </c>
      <c r="EM107" s="2" t="s">
        <v>164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354</v>
      </c>
      <c r="EV107" s="2" t="s">
        <v>150</v>
      </c>
      <c r="EW107" s="2" t="s">
        <v>153</v>
      </c>
      <c r="EX107" s="2" t="s">
        <v>153</v>
      </c>
      <c r="EY107" s="2" t="s">
        <v>164</v>
      </c>
      <c r="EZ107" s="2" t="s">
        <v>164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150</v>
      </c>
      <c r="FJ107" s="2" t="s">
        <v>153</v>
      </c>
      <c r="FK107" s="2" t="s">
        <v>153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162</v>
      </c>
      <c r="FV107" s="2" t="s">
        <v>150</v>
      </c>
      <c r="FW107" s="2" t="s">
        <v>153</v>
      </c>
      <c r="FX107" s="2" t="s">
        <v>153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150</v>
      </c>
      <c r="GJ107" s="2" t="s">
        <v>153</v>
      </c>
      <c r="GK107" s="2" t="s">
        <v>153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150</v>
      </c>
      <c r="GW107" s="2" t="s">
        <v>153</v>
      </c>
      <c r="GX107" s="2" t="s">
        <v>153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187</v>
      </c>
      <c r="HI107" s="2" t="s">
        <v>150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187</v>
      </c>
      <c r="HV107" s="2" t="s">
        <v>150</v>
      </c>
      <c r="HW107" s="2" t="s">
        <v>153</v>
      </c>
      <c r="HX107" s="2" t="s">
        <v>153</v>
      </c>
      <c r="HY107" s="2" t="s">
        <v>164</v>
      </c>
      <c r="HZ107" s="2" t="s">
        <v>164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187</v>
      </c>
      <c r="II107" s="2" t="s">
        <v>150</v>
      </c>
      <c r="IJ107" s="2" t="s">
        <v>153</v>
      </c>
      <c r="IK107" s="2" t="s">
        <v>153</v>
      </c>
      <c r="IL107" s="2" t="s">
        <v>164</v>
      </c>
      <c r="IM107" s="2" t="s">
        <v>164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150</v>
      </c>
      <c r="IW107" s="2" t="s">
        <v>153</v>
      </c>
      <c r="IX107" s="2" t="s">
        <v>153</v>
      </c>
      <c r="IY107" s="2" t="s">
        <v>164</v>
      </c>
      <c r="IZ107" s="2" t="s">
        <v>164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150</v>
      </c>
      <c r="JJ107" s="2" t="s">
        <v>153</v>
      </c>
      <c r="JK107" s="2" t="s">
        <v>153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150</v>
      </c>
      <c r="JW107" s="2" t="s">
        <v>153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150</v>
      </c>
      <c r="KJ107" s="2" t="s">
        <v>153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153</v>
      </c>
      <c r="KV107" s="2" t="s">
        <v>153</v>
      </c>
      <c r="KW107" s="2" t="s">
        <v>153</v>
      </c>
      <c r="KX107" s="2" t="s">
        <v>153</v>
      </c>
      <c r="KY107" s="2" t="s">
        <v>153</v>
      </c>
      <c r="KZ107" s="2" t="s">
        <v>153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153</v>
      </c>
      <c r="LI107" s="2" t="s">
        <v>153</v>
      </c>
      <c r="LJ107" s="2" t="s">
        <v>153</v>
      </c>
      <c r="LK107" s="2" t="s">
        <v>153</v>
      </c>
      <c r="LL107" s="2" t="s">
        <v>153</v>
      </c>
      <c r="LM107" s="2" t="s">
        <v>153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162</v>
      </c>
      <c r="LV107" s="2" t="s">
        <v>150</v>
      </c>
      <c r="LW107" s="2" t="s">
        <v>153</v>
      </c>
      <c r="LX107" s="2" t="s">
        <v>153</v>
      </c>
      <c r="LY107" s="2" t="s">
        <v>164</v>
      </c>
      <c r="LZ107" s="2" t="s">
        <v>164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354</v>
      </c>
      <c r="MV107" s="2" t="s">
        <v>150</v>
      </c>
      <c r="MW107" s="2" t="s">
        <v>153</v>
      </c>
      <c r="MX107" s="2" t="s">
        <v>153</v>
      </c>
      <c r="MY107" s="2" t="s">
        <v>164</v>
      </c>
      <c r="MZ107" s="2" t="s">
        <v>164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150</v>
      </c>
      <c r="NJ107" s="2" t="s">
        <v>153</v>
      </c>
      <c r="NK107" s="2" t="s">
        <v>153</v>
      </c>
      <c r="NL107" s="2" t="s">
        <v>164</v>
      </c>
      <c r="NM107" s="2" t="s">
        <v>164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150</v>
      </c>
      <c r="NW107" s="2" t="s">
        <v>153</v>
      </c>
      <c r="NX107" s="2" t="s">
        <v>153</v>
      </c>
      <c r="NY107" s="2" t="s">
        <v>164</v>
      </c>
      <c r="NZ107" s="2" t="s">
        <v>164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187</v>
      </c>
      <c r="OI107" s="2" t="s">
        <v>150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404</v>
      </c>
      <c r="OV107" s="2" t="s">
        <v>150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8"/>
      <c r="PD107" s="4"/>
      <c r="PE107" s="8"/>
      <c r="PF107" s="7"/>
      <c r="PG107" s="7"/>
      <c r="PH107" s="2" t="s">
        <v>187</v>
      </c>
      <c r="PI107" s="2" t="s">
        <v>169</v>
      </c>
      <c r="PJ107" s="2" t="s">
        <v>153</v>
      </c>
      <c r="PK107" s="2" t="s">
        <v>153</v>
      </c>
      <c r="PL107" s="2" t="s">
        <v>164</v>
      </c>
      <c r="PM107" s="2" t="s">
        <v>164</v>
      </c>
      <c r="PN107" s="2" t="s">
        <v>153</v>
      </c>
      <c r="PO107" s="4"/>
      <c r="PP107" s="8"/>
      <c r="PQ107" s="4"/>
      <c r="PR107" s="8"/>
      <c r="PS107" s="7"/>
      <c r="PT107" s="7"/>
      <c r="PU107" s="2" t="s">
        <v>188</v>
      </c>
      <c r="PV107" s="2" t="s">
        <v>150</v>
      </c>
      <c r="PW107" s="2" t="s">
        <v>153</v>
      </c>
      <c r="PX107" s="2" t="s">
        <v>153</v>
      </c>
      <c r="PY107" s="2" t="s">
        <v>164</v>
      </c>
      <c r="PZ107" s="2" t="s">
        <v>164</v>
      </c>
      <c r="QA107" s="2" t="s">
        <v>153</v>
      </c>
      <c r="QB107" s="4">
        <v>94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</row>
    <row r="108">
      <c r="A108" s="2" t="s">
        <v>1206</v>
      </c>
      <c r="B108" s="2" t="s">
        <v>142</v>
      </c>
      <c r="C108" s="2" t="s">
        <v>143</v>
      </c>
      <c r="D108" s="2" t="s">
        <v>1189</v>
      </c>
      <c r="E108" s="2" t="s">
        <v>1190</v>
      </c>
      <c r="F108" s="2" t="s">
        <v>541</v>
      </c>
      <c r="G108" s="2" t="s">
        <v>541</v>
      </c>
      <c r="H108" s="2" t="s">
        <v>541</v>
      </c>
      <c r="I108" s="2" t="s">
        <v>1204</v>
      </c>
      <c r="J108" s="2" t="s">
        <v>388</v>
      </c>
      <c r="K108" s="2" t="s">
        <v>261</v>
      </c>
      <c r="L108" s="3">
        <v>59.42</v>
      </c>
      <c r="M108" s="3">
        <v>62.39</v>
      </c>
      <c r="N108" s="3">
        <v>129.99</v>
      </c>
      <c r="O108" s="2" t="s">
        <v>150</v>
      </c>
      <c r="P108" s="2" t="s">
        <v>390</v>
      </c>
      <c r="Q108" s="2" t="s">
        <v>152</v>
      </c>
      <c r="R108" s="2" t="s">
        <v>153</v>
      </c>
      <c r="S108" s="2" t="s">
        <v>153</v>
      </c>
      <c r="T108" s="2" t="s">
        <v>391</v>
      </c>
      <c r="U108" s="2" t="s">
        <v>392</v>
      </c>
      <c r="V108" s="2" t="s">
        <v>264</v>
      </c>
      <c r="W108" s="2" t="s">
        <v>515</v>
      </c>
      <c r="X108" s="2" t="s">
        <v>157</v>
      </c>
      <c r="Y108" s="2" t="s">
        <v>516</v>
      </c>
      <c r="Z108" s="4">
        <v>86</v>
      </c>
      <c r="AA108" s="4">
        <f>=ROUNDDOWN(17.2,0)</f>
      </c>
      <c r="AB108" s="5">
        <v>5</v>
      </c>
      <c r="AC108" s="2" t="s">
        <v>153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2</v>
      </c>
      <c r="AQ108" s="8">
        <v>129.77</v>
      </c>
      <c r="AR108" s="4"/>
      <c r="AS108" s="8"/>
      <c r="AT108" s="7"/>
      <c r="AU108" s="7"/>
      <c r="AV108" s="4">
        <v>2</v>
      </c>
      <c r="AW108" s="8">
        <v>129.77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>
        <v>1</v>
      </c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>
        <v>0.463</v>
      </c>
      <c r="BJ108" s="4">
        <v>2</v>
      </c>
      <c r="BK108" s="8">
        <v>129.77</v>
      </c>
      <c r="BL108" s="2" t="s">
        <v>1207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162</v>
      </c>
      <c r="BV108" s="2" t="s">
        <v>150</v>
      </c>
      <c r="BW108" s="2" t="s">
        <v>153</v>
      </c>
      <c r="BX108" s="2" t="s">
        <v>1197</v>
      </c>
      <c r="BY108" s="2" t="s">
        <v>164</v>
      </c>
      <c r="BZ108" s="2" t="s">
        <v>164</v>
      </c>
      <c r="CA108" s="2" t="s">
        <v>153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162</v>
      </c>
      <c r="CI108" s="2" t="s">
        <v>150</v>
      </c>
      <c r="CJ108" s="2" t="s">
        <v>153</v>
      </c>
      <c r="CK108" s="2" t="s">
        <v>519</v>
      </c>
      <c r="CL108" s="2" t="s">
        <v>164</v>
      </c>
      <c r="CM108" s="2" t="s">
        <v>164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162</v>
      </c>
      <c r="CV108" s="2" t="s">
        <v>150</v>
      </c>
      <c r="CW108" s="2" t="s">
        <v>153</v>
      </c>
      <c r="CX108" s="2" t="s">
        <v>153</v>
      </c>
      <c r="CY108" s="2" t="s">
        <v>164</v>
      </c>
      <c r="CZ108" s="2" t="s">
        <v>164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162</v>
      </c>
      <c r="DI108" s="2" t="s">
        <v>150</v>
      </c>
      <c r="DJ108" s="2" t="s">
        <v>153</v>
      </c>
      <c r="DK108" s="2" t="s">
        <v>402</v>
      </c>
      <c r="DL108" s="2" t="s">
        <v>164</v>
      </c>
      <c r="DM108" s="2" t="s">
        <v>164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162</v>
      </c>
      <c r="DV108" s="2" t="s">
        <v>150</v>
      </c>
      <c r="DW108" s="2" t="s">
        <v>153</v>
      </c>
      <c r="DX108" s="2" t="s">
        <v>153</v>
      </c>
      <c r="DY108" s="2" t="s">
        <v>164</v>
      </c>
      <c r="DZ108" s="2" t="s">
        <v>164</v>
      </c>
      <c r="EA108" s="2" t="s">
        <v>153</v>
      </c>
      <c r="EB108" s="4">
        <v>1</v>
      </c>
      <c r="EC108" s="8">
        <v>62.39</v>
      </c>
      <c r="ED108" s="4"/>
      <c r="EE108" s="8"/>
      <c r="EF108" s="7"/>
      <c r="EG108" s="7"/>
      <c r="EH108" s="2" t="s">
        <v>162</v>
      </c>
      <c r="EI108" s="2" t="s">
        <v>150</v>
      </c>
      <c r="EJ108" s="2" t="s">
        <v>153</v>
      </c>
      <c r="EK108" s="2" t="s">
        <v>1208</v>
      </c>
      <c r="EL108" s="2" t="s">
        <v>164</v>
      </c>
      <c r="EM108" s="2" t="s">
        <v>164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354</v>
      </c>
      <c r="EV108" s="2" t="s">
        <v>150</v>
      </c>
      <c r="EW108" s="2" t="s">
        <v>153</v>
      </c>
      <c r="EX108" s="2" t="s">
        <v>153</v>
      </c>
      <c r="EY108" s="2" t="s">
        <v>164</v>
      </c>
      <c r="EZ108" s="2" t="s">
        <v>164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150</v>
      </c>
      <c r="FJ108" s="2" t="s">
        <v>153</v>
      </c>
      <c r="FK108" s="2" t="s">
        <v>153</v>
      </c>
      <c r="FL108" s="2" t="s">
        <v>164</v>
      </c>
      <c r="FM108" s="2" t="s">
        <v>164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162</v>
      </c>
      <c r="FV108" s="2" t="s">
        <v>150</v>
      </c>
      <c r="FW108" s="2" t="s">
        <v>153</v>
      </c>
      <c r="FX108" s="2" t="s">
        <v>153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187</v>
      </c>
      <c r="GI108" s="2" t="s">
        <v>150</v>
      </c>
      <c r="GJ108" s="2" t="s">
        <v>153</v>
      </c>
      <c r="GK108" s="2" t="s">
        <v>153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150</v>
      </c>
      <c r="GW108" s="2" t="s">
        <v>153</v>
      </c>
      <c r="GX108" s="2" t="s">
        <v>153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187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150</v>
      </c>
      <c r="HW108" s="2" t="s">
        <v>153</v>
      </c>
      <c r="HX108" s="2" t="s">
        <v>153</v>
      </c>
      <c r="HY108" s="2" t="s">
        <v>164</v>
      </c>
      <c r="HZ108" s="2" t="s">
        <v>164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187</v>
      </c>
      <c r="II108" s="2" t="s">
        <v>150</v>
      </c>
      <c r="IJ108" s="2" t="s">
        <v>153</v>
      </c>
      <c r="IK108" s="2" t="s">
        <v>153</v>
      </c>
      <c r="IL108" s="2" t="s">
        <v>164</v>
      </c>
      <c r="IM108" s="2" t="s">
        <v>164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150</v>
      </c>
      <c r="IW108" s="2" t="s">
        <v>153</v>
      </c>
      <c r="IX108" s="2" t="s">
        <v>153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150</v>
      </c>
      <c r="JJ108" s="2" t="s">
        <v>153</v>
      </c>
      <c r="JK108" s="2" t="s">
        <v>153</v>
      </c>
      <c r="JL108" s="2" t="s">
        <v>164</v>
      </c>
      <c r="JM108" s="2" t="s">
        <v>164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187</v>
      </c>
      <c r="JV108" s="2" t="s">
        <v>150</v>
      </c>
      <c r="JW108" s="2" t="s">
        <v>153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150</v>
      </c>
      <c r="KJ108" s="2" t="s">
        <v>153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153</v>
      </c>
      <c r="KV108" s="2" t="s">
        <v>153</v>
      </c>
      <c r="KW108" s="2" t="s">
        <v>153</v>
      </c>
      <c r="KX108" s="2" t="s">
        <v>153</v>
      </c>
      <c r="KY108" s="2" t="s">
        <v>153</v>
      </c>
      <c r="KZ108" s="2" t="s">
        <v>153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150</v>
      </c>
      <c r="LW108" s="2" t="s">
        <v>153</v>
      </c>
      <c r="LX108" s="2" t="s">
        <v>153</v>
      </c>
      <c r="LY108" s="2" t="s">
        <v>164</v>
      </c>
      <c r="LZ108" s="2" t="s">
        <v>164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354</v>
      </c>
      <c r="MV108" s="2" t="s">
        <v>150</v>
      </c>
      <c r="MW108" s="2" t="s">
        <v>153</v>
      </c>
      <c r="MX108" s="2" t="s">
        <v>153</v>
      </c>
      <c r="MY108" s="2" t="s">
        <v>164</v>
      </c>
      <c r="MZ108" s="2" t="s">
        <v>164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150</v>
      </c>
      <c r="NJ108" s="2" t="s">
        <v>153</v>
      </c>
      <c r="NK108" s="2" t="s">
        <v>153</v>
      </c>
      <c r="NL108" s="2" t="s">
        <v>164</v>
      </c>
      <c r="NM108" s="2" t="s">
        <v>164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150</v>
      </c>
      <c r="NW108" s="2" t="s">
        <v>153</v>
      </c>
      <c r="NX108" s="2" t="s">
        <v>153</v>
      </c>
      <c r="NY108" s="2" t="s">
        <v>164</v>
      </c>
      <c r="NZ108" s="2" t="s">
        <v>164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187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404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8"/>
      <c r="PD108" s="4"/>
      <c r="PE108" s="8"/>
      <c r="PF108" s="7"/>
      <c r="PG108" s="7"/>
      <c r="PH108" s="2" t="s">
        <v>187</v>
      </c>
      <c r="PI108" s="2" t="s">
        <v>169</v>
      </c>
      <c r="PJ108" s="2" t="s">
        <v>153</v>
      </c>
      <c r="PK108" s="2" t="s">
        <v>153</v>
      </c>
      <c r="PL108" s="2" t="s">
        <v>164</v>
      </c>
      <c r="PM108" s="2" t="s">
        <v>164</v>
      </c>
      <c r="PN108" s="2" t="s">
        <v>153</v>
      </c>
      <c r="PO108" s="4"/>
      <c r="PP108" s="8"/>
      <c r="PQ108" s="4"/>
      <c r="PR108" s="8"/>
      <c r="PS108" s="7"/>
      <c r="PT108" s="7"/>
      <c r="PU108" s="2" t="s">
        <v>188</v>
      </c>
      <c r="PV108" s="2" t="s">
        <v>150</v>
      </c>
      <c r="PW108" s="2" t="s">
        <v>153</v>
      </c>
      <c r="PX108" s="2" t="s">
        <v>153</v>
      </c>
      <c r="PY108" s="2" t="s">
        <v>164</v>
      </c>
      <c r="PZ108" s="2" t="s">
        <v>164</v>
      </c>
      <c r="QA108" s="2" t="s">
        <v>153</v>
      </c>
      <c r="QB108" s="4">
        <v>86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1209</v>
      </c>
      <c r="B109" s="2" t="s">
        <v>142</v>
      </c>
      <c r="C109" s="2" t="s">
        <v>143</v>
      </c>
      <c r="D109" s="2" t="s">
        <v>1189</v>
      </c>
      <c r="E109" s="2" t="s">
        <v>1190</v>
      </c>
      <c r="F109" s="2" t="s">
        <v>541</v>
      </c>
      <c r="G109" s="2" t="s">
        <v>541</v>
      </c>
      <c r="H109" s="2" t="s">
        <v>541</v>
      </c>
      <c r="I109" s="2" t="s">
        <v>1204</v>
      </c>
      <c r="J109" s="2" t="s">
        <v>312</v>
      </c>
      <c r="K109" s="2" t="s">
        <v>261</v>
      </c>
      <c r="L109" s="3">
        <v>68.57</v>
      </c>
      <c r="M109" s="3">
        <v>72</v>
      </c>
      <c r="N109" s="3">
        <v>149.99</v>
      </c>
      <c r="O109" s="2" t="s">
        <v>150</v>
      </c>
      <c r="P109" s="2" t="s">
        <v>390</v>
      </c>
      <c r="Q109" s="2" t="s">
        <v>152</v>
      </c>
      <c r="R109" s="2" t="s">
        <v>153</v>
      </c>
      <c r="S109" s="2" t="s">
        <v>153</v>
      </c>
      <c r="T109" s="2" t="s">
        <v>391</v>
      </c>
      <c r="U109" s="2" t="s">
        <v>392</v>
      </c>
      <c r="V109" s="2" t="s">
        <v>264</v>
      </c>
      <c r="W109" s="2" t="s">
        <v>515</v>
      </c>
      <c r="X109" s="2" t="s">
        <v>157</v>
      </c>
      <c r="Y109" s="2" t="s">
        <v>516</v>
      </c>
      <c r="Z109" s="4">
        <v>97</v>
      </c>
      <c r="AA109" s="4">
        <f>=ROUNDDOWN(13.8571428571429,0)</f>
      </c>
      <c r="AB109" s="5">
        <v>7</v>
      </c>
      <c r="AC109" s="2" t="s">
        <v>153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153</v>
      </c>
      <c r="AW109" s="8" t="s">
        <v>153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 t="s">
        <v>153</v>
      </c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162</v>
      </c>
      <c r="BV109" s="2" t="s">
        <v>150</v>
      </c>
      <c r="BW109" s="2" t="s">
        <v>153</v>
      </c>
      <c r="BX109" s="2" t="s">
        <v>534</v>
      </c>
      <c r="BY109" s="2" t="s">
        <v>164</v>
      </c>
      <c r="BZ109" s="2" t="s">
        <v>164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150</v>
      </c>
      <c r="CJ109" s="2" t="s">
        <v>153</v>
      </c>
      <c r="CK109" s="2" t="s">
        <v>1210</v>
      </c>
      <c r="CL109" s="2" t="s">
        <v>164</v>
      </c>
      <c r="CM109" s="2" t="s">
        <v>164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162</v>
      </c>
      <c r="CV109" s="2" t="s">
        <v>150</v>
      </c>
      <c r="CW109" s="2" t="s">
        <v>153</v>
      </c>
      <c r="CX109" s="2" t="s">
        <v>1211</v>
      </c>
      <c r="CY109" s="2" t="s">
        <v>164</v>
      </c>
      <c r="CZ109" s="2" t="s">
        <v>164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162</v>
      </c>
      <c r="DI109" s="2" t="s">
        <v>150</v>
      </c>
      <c r="DJ109" s="2" t="s">
        <v>153</v>
      </c>
      <c r="DK109" s="2" t="s">
        <v>552</v>
      </c>
      <c r="DL109" s="2" t="s">
        <v>164</v>
      </c>
      <c r="DM109" s="2" t="s">
        <v>164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150</v>
      </c>
      <c r="DW109" s="2" t="s">
        <v>153</v>
      </c>
      <c r="DX109" s="2" t="s">
        <v>153</v>
      </c>
      <c r="DY109" s="2" t="s">
        <v>164</v>
      </c>
      <c r="DZ109" s="2" t="s">
        <v>164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162</v>
      </c>
      <c r="EI109" s="2" t="s">
        <v>150</v>
      </c>
      <c r="EJ109" s="2" t="s">
        <v>153</v>
      </c>
      <c r="EK109" s="2" t="s">
        <v>153</v>
      </c>
      <c r="EL109" s="2" t="s">
        <v>164</v>
      </c>
      <c r="EM109" s="2" t="s">
        <v>164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354</v>
      </c>
      <c r="EV109" s="2" t="s">
        <v>150</v>
      </c>
      <c r="EW109" s="2" t="s">
        <v>153</v>
      </c>
      <c r="EX109" s="2" t="s">
        <v>153</v>
      </c>
      <c r="EY109" s="2" t="s">
        <v>164</v>
      </c>
      <c r="EZ109" s="2" t="s">
        <v>164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150</v>
      </c>
      <c r="FJ109" s="2" t="s">
        <v>153</v>
      </c>
      <c r="FK109" s="2" t="s">
        <v>153</v>
      </c>
      <c r="FL109" s="2" t="s">
        <v>164</v>
      </c>
      <c r="FM109" s="2" t="s">
        <v>164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162</v>
      </c>
      <c r="FV109" s="2" t="s">
        <v>150</v>
      </c>
      <c r="FW109" s="2" t="s">
        <v>153</v>
      </c>
      <c r="FX109" s="2" t="s">
        <v>153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187</v>
      </c>
      <c r="GI109" s="2" t="s">
        <v>150</v>
      </c>
      <c r="GJ109" s="2" t="s">
        <v>153</v>
      </c>
      <c r="GK109" s="2" t="s">
        <v>153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150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187</v>
      </c>
      <c r="HI109" s="2" t="s">
        <v>150</v>
      </c>
      <c r="HJ109" s="2" t="s">
        <v>153</v>
      </c>
      <c r="HK109" s="2" t="s">
        <v>153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150</v>
      </c>
      <c r="HW109" s="2" t="s">
        <v>153</v>
      </c>
      <c r="HX109" s="2" t="s">
        <v>153</v>
      </c>
      <c r="HY109" s="2" t="s">
        <v>164</v>
      </c>
      <c r="HZ109" s="2" t="s">
        <v>164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187</v>
      </c>
      <c r="II109" s="2" t="s">
        <v>150</v>
      </c>
      <c r="IJ109" s="2" t="s">
        <v>153</v>
      </c>
      <c r="IK109" s="2" t="s">
        <v>153</v>
      </c>
      <c r="IL109" s="2" t="s">
        <v>164</v>
      </c>
      <c r="IM109" s="2" t="s">
        <v>164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150</v>
      </c>
      <c r="IW109" s="2" t="s">
        <v>153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150</v>
      </c>
      <c r="JJ109" s="2" t="s">
        <v>153</v>
      </c>
      <c r="JK109" s="2" t="s">
        <v>153</v>
      </c>
      <c r="JL109" s="2" t="s">
        <v>164</v>
      </c>
      <c r="JM109" s="2" t="s">
        <v>164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150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150</v>
      </c>
      <c r="KJ109" s="2" t="s">
        <v>153</v>
      </c>
      <c r="KK109" s="2" t="s">
        <v>153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153</v>
      </c>
      <c r="KV109" s="2" t="s">
        <v>153</v>
      </c>
      <c r="KW109" s="2" t="s">
        <v>153</v>
      </c>
      <c r="KX109" s="2" t="s">
        <v>153</v>
      </c>
      <c r="KY109" s="2" t="s">
        <v>153</v>
      </c>
      <c r="KZ109" s="2" t="s">
        <v>153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150</v>
      </c>
      <c r="LW109" s="2" t="s">
        <v>153</v>
      </c>
      <c r="LX109" s="2" t="s">
        <v>153</v>
      </c>
      <c r="LY109" s="2" t="s">
        <v>164</v>
      </c>
      <c r="LZ109" s="2" t="s">
        <v>164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354</v>
      </c>
      <c r="MV109" s="2" t="s">
        <v>150</v>
      </c>
      <c r="MW109" s="2" t="s">
        <v>153</v>
      </c>
      <c r="MX109" s="2" t="s">
        <v>153</v>
      </c>
      <c r="MY109" s="2" t="s">
        <v>164</v>
      </c>
      <c r="MZ109" s="2" t="s">
        <v>164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150</v>
      </c>
      <c r="NJ109" s="2" t="s">
        <v>153</v>
      </c>
      <c r="NK109" s="2" t="s">
        <v>153</v>
      </c>
      <c r="NL109" s="2" t="s">
        <v>164</v>
      </c>
      <c r="NM109" s="2" t="s">
        <v>164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150</v>
      </c>
      <c r="NW109" s="2" t="s">
        <v>153</v>
      </c>
      <c r="NX109" s="2" t="s">
        <v>153</v>
      </c>
      <c r="NY109" s="2" t="s">
        <v>164</v>
      </c>
      <c r="NZ109" s="2" t="s">
        <v>164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187</v>
      </c>
      <c r="OI109" s="2" t="s">
        <v>150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404</v>
      </c>
      <c r="OV109" s="2" t="s">
        <v>150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169</v>
      </c>
      <c r="PJ109" s="2" t="s">
        <v>153</v>
      </c>
      <c r="PK109" s="2" t="s">
        <v>153</v>
      </c>
      <c r="PL109" s="2" t="s">
        <v>164</v>
      </c>
      <c r="PM109" s="2" t="s">
        <v>164</v>
      </c>
      <c r="PN109" s="2" t="s">
        <v>153</v>
      </c>
      <c r="PO109" s="4"/>
      <c r="PP109" s="8"/>
      <c r="PQ109" s="4"/>
      <c r="PR109" s="8"/>
      <c r="PS109" s="7"/>
      <c r="PT109" s="7"/>
      <c r="PU109" s="2" t="s">
        <v>188</v>
      </c>
      <c r="PV109" s="2" t="s">
        <v>150</v>
      </c>
      <c r="PW109" s="2" t="s">
        <v>153</v>
      </c>
      <c r="PX109" s="2" t="s">
        <v>153</v>
      </c>
      <c r="PY109" s="2" t="s">
        <v>164</v>
      </c>
      <c r="PZ109" s="2" t="s">
        <v>164</v>
      </c>
      <c r="QA109" s="2" t="s">
        <v>153</v>
      </c>
      <c r="QB109" s="4">
        <v>97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</row>
    <row r="110">
      <c r="A110" s="2" t="s">
        <v>1212</v>
      </c>
      <c r="B110" s="2" t="s">
        <v>142</v>
      </c>
      <c r="C110" s="2" t="s">
        <v>143</v>
      </c>
      <c r="D110" s="2" t="s">
        <v>1213</v>
      </c>
      <c r="E110" s="2" t="s">
        <v>1214</v>
      </c>
      <c r="F110" s="2" t="s">
        <v>808</v>
      </c>
      <c r="G110" s="2" t="s">
        <v>808</v>
      </c>
      <c r="H110" s="2" t="s">
        <v>808</v>
      </c>
      <c r="I110" s="2" t="s">
        <v>1215</v>
      </c>
      <c r="J110" s="2" t="s">
        <v>1216</v>
      </c>
      <c r="K110" s="2" t="s">
        <v>459</v>
      </c>
      <c r="L110" s="3">
        <v>22.39</v>
      </c>
      <c r="M110" s="3">
        <v>23.51</v>
      </c>
      <c r="N110" s="3">
        <v>44.99</v>
      </c>
      <c r="O110" s="2" t="s">
        <v>150</v>
      </c>
      <c r="P110" s="2" t="s">
        <v>564</v>
      </c>
      <c r="Q110" s="2" t="s">
        <v>152</v>
      </c>
      <c r="R110" s="2" t="s">
        <v>153</v>
      </c>
      <c r="S110" s="2" t="s">
        <v>736</v>
      </c>
      <c r="T110" s="2" t="s">
        <v>153</v>
      </c>
      <c r="U110" s="2" t="s">
        <v>153</v>
      </c>
      <c r="V110" s="2" t="s">
        <v>335</v>
      </c>
      <c r="W110" s="2" t="s">
        <v>963</v>
      </c>
      <c r="X110" s="2" t="s">
        <v>153</v>
      </c>
      <c r="Y110" s="2" t="s">
        <v>337</v>
      </c>
      <c r="Z110" s="4">
        <v>609</v>
      </c>
      <c r="AA110" s="4">
        <f>=ROUNDDOWN(46.8461538461538,0)</f>
      </c>
      <c r="AB110" s="5">
        <v>13</v>
      </c>
      <c r="AC110" s="2" t="s">
        <v>153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>
        <v>15</v>
      </c>
      <c r="AQ110" s="8">
        <v>348.99</v>
      </c>
      <c r="AR110" s="4">
        <v>23</v>
      </c>
      <c r="AS110" s="8">
        <v>500.24</v>
      </c>
      <c r="AT110" s="7">
        <v>-0.3478</v>
      </c>
      <c r="AU110" s="7">
        <v>-0.3024</v>
      </c>
      <c r="AV110" s="4">
        <v>15</v>
      </c>
      <c r="AW110" s="8">
        <v>348.99</v>
      </c>
      <c r="AX110" s="4">
        <v>23</v>
      </c>
      <c r="AY110" s="8">
        <v>500.24</v>
      </c>
      <c r="AZ110" s="7">
        <v>-0.3478</v>
      </c>
      <c r="BA110" s="7">
        <v>-0.3024</v>
      </c>
      <c r="BB110" s="7">
        <v>1</v>
      </c>
      <c r="BC110" s="4">
        <v>15</v>
      </c>
      <c r="BD110" s="8">
        <v>348.99</v>
      </c>
      <c r="BE110" s="4">
        <v>23</v>
      </c>
      <c r="BF110" s="8">
        <v>500.24</v>
      </c>
      <c r="BG110" s="7">
        <v>-0.3478</v>
      </c>
      <c r="BH110" s="7">
        <v>-0.3024</v>
      </c>
      <c r="BI110" s="7">
        <v>1</v>
      </c>
      <c r="BJ110" s="4">
        <v>15</v>
      </c>
      <c r="BK110" s="8">
        <v>348.99</v>
      </c>
      <c r="BL110" s="2" t="s">
        <v>1217</v>
      </c>
      <c r="BM110" s="7">
        <v>1</v>
      </c>
      <c r="BN110" s="7">
        <v>1</v>
      </c>
      <c r="BO110" s="4">
        <v>12</v>
      </c>
      <c r="BP110" s="8">
        <v>278.28</v>
      </c>
      <c r="BQ110" s="4">
        <v>20</v>
      </c>
      <c r="BR110" s="8">
        <v>434.4</v>
      </c>
      <c r="BS110" s="7">
        <v>-0.4</v>
      </c>
      <c r="BT110" s="7">
        <v>-0.3594</v>
      </c>
      <c r="BU110" s="2" t="s">
        <v>162</v>
      </c>
      <c r="BV110" s="2" t="s">
        <v>150</v>
      </c>
      <c r="BW110" s="2" t="s">
        <v>153</v>
      </c>
      <c r="BX110" s="2" t="s">
        <v>966</v>
      </c>
      <c r="BY110" s="2" t="s">
        <v>164</v>
      </c>
      <c r="BZ110" s="2" t="s">
        <v>164</v>
      </c>
      <c r="CA110" s="2" t="s">
        <v>153</v>
      </c>
      <c r="CB110" s="4">
        <v>2</v>
      </c>
      <c r="CC110" s="8">
        <v>44.78</v>
      </c>
      <c r="CD110" s="4">
        <v>1</v>
      </c>
      <c r="CE110" s="8">
        <v>19.99</v>
      </c>
      <c r="CF110" s="7">
        <v>1</v>
      </c>
      <c r="CG110" s="7">
        <v>1.2401</v>
      </c>
      <c r="CH110" s="2" t="s">
        <v>162</v>
      </c>
      <c r="CI110" s="2" t="s">
        <v>150</v>
      </c>
      <c r="CJ110" s="2" t="s">
        <v>342</v>
      </c>
      <c r="CK110" s="2" t="s">
        <v>754</v>
      </c>
      <c r="CL110" s="2" t="s">
        <v>164</v>
      </c>
      <c r="CM110" s="2" t="s">
        <v>164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162</v>
      </c>
      <c r="CV110" s="2" t="s">
        <v>150</v>
      </c>
      <c r="CW110" s="2" t="s">
        <v>662</v>
      </c>
      <c r="CX110" s="2" t="s">
        <v>769</v>
      </c>
      <c r="CY110" s="2" t="s">
        <v>164</v>
      </c>
      <c r="CZ110" s="2" t="s">
        <v>164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162</v>
      </c>
      <c r="DI110" s="2" t="s">
        <v>169</v>
      </c>
      <c r="DJ110" s="2" t="s">
        <v>1218</v>
      </c>
      <c r="DK110" s="2" t="s">
        <v>1219</v>
      </c>
      <c r="DL110" s="2" t="s">
        <v>164</v>
      </c>
      <c r="DM110" s="2" t="s">
        <v>164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150</v>
      </c>
      <c r="DW110" s="2" t="s">
        <v>1220</v>
      </c>
      <c r="DX110" s="2" t="s">
        <v>648</v>
      </c>
      <c r="DY110" s="2" t="s">
        <v>164</v>
      </c>
      <c r="DZ110" s="2" t="s">
        <v>164</v>
      </c>
      <c r="EA110" s="2" t="s">
        <v>153</v>
      </c>
      <c r="EB110" s="4">
        <v>1</v>
      </c>
      <c r="EC110" s="8">
        <v>25.93</v>
      </c>
      <c r="ED110" s="4">
        <v>1</v>
      </c>
      <c r="EE110" s="8">
        <v>23.25</v>
      </c>
      <c r="EF110" s="7"/>
      <c r="EG110" s="7">
        <v>0.1153</v>
      </c>
      <c r="EH110" s="2" t="s">
        <v>162</v>
      </c>
      <c r="EI110" s="2" t="s">
        <v>150</v>
      </c>
      <c r="EJ110" s="2" t="s">
        <v>342</v>
      </c>
      <c r="EK110" s="2" t="s">
        <v>1221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>
        <v>1</v>
      </c>
      <c r="ER110" s="8">
        <v>22.6</v>
      </c>
      <c r="ES110" s="7">
        <v>-1</v>
      </c>
      <c r="ET110" s="7">
        <v>-1</v>
      </c>
      <c r="EU110" s="2" t="s">
        <v>162</v>
      </c>
      <c r="EV110" s="2" t="s">
        <v>150</v>
      </c>
      <c r="EW110" s="2" t="s">
        <v>1222</v>
      </c>
      <c r="EX110" s="2" t="s">
        <v>746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150</v>
      </c>
      <c r="FJ110" s="2" t="s">
        <v>1223</v>
      </c>
      <c r="FK110" s="2" t="s">
        <v>1224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162</v>
      </c>
      <c r="FV110" s="2" t="s">
        <v>150</v>
      </c>
      <c r="FW110" s="2" t="s">
        <v>1225</v>
      </c>
      <c r="FX110" s="2" t="s">
        <v>1226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162</v>
      </c>
      <c r="GI110" s="2" t="s">
        <v>169</v>
      </c>
      <c r="GJ110" s="2" t="s">
        <v>1227</v>
      </c>
      <c r="GK110" s="2" t="s">
        <v>1228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196</v>
      </c>
      <c r="GV110" s="2" t="s">
        <v>150</v>
      </c>
      <c r="GW110" s="2" t="s">
        <v>1229</v>
      </c>
      <c r="GX110" s="2" t="s">
        <v>1229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187</v>
      </c>
      <c r="HI110" s="2" t="s">
        <v>150</v>
      </c>
      <c r="HJ110" s="2" t="s">
        <v>153</v>
      </c>
      <c r="HK110" s="2" t="s">
        <v>153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153</v>
      </c>
      <c r="HV110" s="2" t="s">
        <v>153</v>
      </c>
      <c r="HW110" s="2" t="s">
        <v>153</v>
      </c>
      <c r="HX110" s="2" t="s">
        <v>153</v>
      </c>
      <c r="HY110" s="2" t="s">
        <v>153</v>
      </c>
      <c r="HZ110" s="2" t="s">
        <v>153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187</v>
      </c>
      <c r="II110" s="2" t="s">
        <v>150</v>
      </c>
      <c r="IJ110" s="2" t="s">
        <v>153</v>
      </c>
      <c r="IK110" s="2" t="s">
        <v>153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150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150</v>
      </c>
      <c r="JJ110" s="2" t="s">
        <v>1230</v>
      </c>
      <c r="JK110" s="2" t="s">
        <v>153</v>
      </c>
      <c r="JL110" s="2" t="s">
        <v>164</v>
      </c>
      <c r="JM110" s="2" t="s">
        <v>164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153</v>
      </c>
      <c r="JV110" s="2" t="s">
        <v>153</v>
      </c>
      <c r="JW110" s="2" t="s">
        <v>153</v>
      </c>
      <c r="JX110" s="2" t="s">
        <v>153</v>
      </c>
      <c r="JY110" s="2" t="s">
        <v>153</v>
      </c>
      <c r="JZ110" s="2" t="s">
        <v>153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150</v>
      </c>
      <c r="KJ110" s="2" t="s">
        <v>153</v>
      </c>
      <c r="KK110" s="2" t="s">
        <v>153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153</v>
      </c>
      <c r="KV110" s="2" t="s">
        <v>153</v>
      </c>
      <c r="KW110" s="2" t="s">
        <v>153</v>
      </c>
      <c r="KX110" s="2" t="s">
        <v>153</v>
      </c>
      <c r="KY110" s="2" t="s">
        <v>153</v>
      </c>
      <c r="KZ110" s="2" t="s">
        <v>153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162</v>
      </c>
      <c r="LV110" s="2" t="s">
        <v>150</v>
      </c>
      <c r="LW110" s="2" t="s">
        <v>342</v>
      </c>
      <c r="LX110" s="2" t="s">
        <v>1231</v>
      </c>
      <c r="LY110" s="2" t="s">
        <v>164</v>
      </c>
      <c r="LZ110" s="2" t="s">
        <v>164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150</v>
      </c>
      <c r="MW110" s="2" t="s">
        <v>281</v>
      </c>
      <c r="MX110" s="2" t="s">
        <v>1232</v>
      </c>
      <c r="MY110" s="2" t="s">
        <v>164</v>
      </c>
      <c r="MZ110" s="2" t="s">
        <v>164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187</v>
      </c>
      <c r="NI110" s="2" t="s">
        <v>150</v>
      </c>
      <c r="NJ110" s="2" t="s">
        <v>153</v>
      </c>
      <c r="NK110" s="2" t="s">
        <v>153</v>
      </c>
      <c r="NL110" s="2" t="s">
        <v>164</v>
      </c>
      <c r="NM110" s="2" t="s">
        <v>164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150</v>
      </c>
      <c r="NW110" s="2" t="s">
        <v>153</v>
      </c>
      <c r="NX110" s="2" t="s">
        <v>153</v>
      </c>
      <c r="NY110" s="2" t="s">
        <v>164</v>
      </c>
      <c r="NZ110" s="2" t="s">
        <v>164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187</v>
      </c>
      <c r="OI110" s="2" t="s">
        <v>150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150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8"/>
      <c r="PD110" s="4"/>
      <c r="PE110" s="8"/>
      <c r="PF110" s="7"/>
      <c r="PG110" s="7"/>
      <c r="PH110" s="2" t="s">
        <v>162</v>
      </c>
      <c r="PI110" s="2" t="s">
        <v>169</v>
      </c>
      <c r="PJ110" s="2" t="s">
        <v>1233</v>
      </c>
      <c r="PK110" s="2" t="s">
        <v>1234</v>
      </c>
      <c r="PL110" s="2" t="s">
        <v>164</v>
      </c>
      <c r="PM110" s="2" t="s">
        <v>164</v>
      </c>
      <c r="PN110" s="2" t="s">
        <v>153</v>
      </c>
      <c r="PO110" s="4"/>
      <c r="PP110" s="8"/>
      <c r="PQ110" s="4"/>
      <c r="PR110" s="8"/>
      <c r="PS110" s="7"/>
      <c r="PT110" s="7"/>
      <c r="PU110" s="2" t="s">
        <v>188</v>
      </c>
      <c r="PV110" s="2" t="s">
        <v>150</v>
      </c>
      <c r="PW110" s="2" t="s">
        <v>153</v>
      </c>
      <c r="PX110" s="2" t="s">
        <v>153</v>
      </c>
      <c r="PY110" s="2" t="s">
        <v>164</v>
      </c>
      <c r="PZ110" s="2" t="s">
        <v>164</v>
      </c>
      <c r="QA110" s="2" t="s">
        <v>153</v>
      </c>
      <c r="QB110" s="4">
        <v>459</v>
      </c>
      <c r="QC110" s="4"/>
      <c r="QD110" s="4"/>
      <c r="QE110" s="4">
        <v>150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</row>
    <row r="111">
      <c r="A111" s="2" t="s">
        <v>1235</v>
      </c>
      <c r="B111" s="2" t="s">
        <v>142</v>
      </c>
      <c r="C111" s="2" t="s">
        <v>143</v>
      </c>
      <c r="D111" s="2" t="s">
        <v>1213</v>
      </c>
      <c r="E111" s="2" t="s">
        <v>1214</v>
      </c>
      <c r="F111" s="2" t="s">
        <v>734</v>
      </c>
      <c r="G111" s="2" t="s">
        <v>734</v>
      </c>
      <c r="H111" s="2" t="s">
        <v>734</v>
      </c>
      <c r="I111" s="2" t="s">
        <v>1215</v>
      </c>
      <c r="J111" s="2" t="s">
        <v>1216</v>
      </c>
      <c r="K111" s="2" t="s">
        <v>389</v>
      </c>
      <c r="L111" s="3">
        <v>22.39</v>
      </c>
      <c r="M111" s="3">
        <v>23.51</v>
      </c>
      <c r="N111" s="3">
        <v>44.99</v>
      </c>
      <c r="O111" s="2" t="s">
        <v>150</v>
      </c>
      <c r="P111" s="2" t="s">
        <v>735</v>
      </c>
      <c r="Q111" s="2" t="s">
        <v>152</v>
      </c>
      <c r="R111" s="2" t="s">
        <v>153</v>
      </c>
      <c r="S111" s="2" t="s">
        <v>736</v>
      </c>
      <c r="T111" s="2" t="s">
        <v>153</v>
      </c>
      <c r="U111" s="2" t="s">
        <v>153</v>
      </c>
      <c r="V111" s="2" t="s">
        <v>335</v>
      </c>
      <c r="W111" s="2" t="s">
        <v>963</v>
      </c>
      <c r="X111" s="2" t="s">
        <v>153</v>
      </c>
      <c r="Y111" s="2" t="s">
        <v>337</v>
      </c>
      <c r="Z111" s="4">
        <v>595</v>
      </c>
      <c r="AA111" s="4">
        <f>=ROUNDDOWN(24.7916666666667,0)</f>
      </c>
      <c r="AB111" s="5">
        <v>24</v>
      </c>
      <c r="AC111" s="2" t="s">
        <v>136</v>
      </c>
      <c r="AD111" s="4">
        <v>372</v>
      </c>
      <c r="AE111" s="4">
        <v>372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12</v>
      </c>
      <c r="AQ111" s="8">
        <v>268.68</v>
      </c>
      <c r="AR111" s="4">
        <v>49</v>
      </c>
      <c r="AS111" s="8">
        <v>1065.51</v>
      </c>
      <c r="AT111" s="7">
        <v>-0.7551</v>
      </c>
      <c r="AU111" s="7">
        <v>-0.7478</v>
      </c>
      <c r="AV111" s="4">
        <v>12</v>
      </c>
      <c r="AW111" s="8">
        <v>268.68</v>
      </c>
      <c r="AX111" s="4">
        <v>49</v>
      </c>
      <c r="AY111" s="8">
        <v>1065.51</v>
      </c>
      <c r="AZ111" s="7">
        <v>-0.7551</v>
      </c>
      <c r="BA111" s="7">
        <v>-0.7478</v>
      </c>
      <c r="BB111" s="7">
        <v>1</v>
      </c>
      <c r="BC111" s="4">
        <v>12</v>
      </c>
      <c r="BD111" s="8">
        <v>268.68</v>
      </c>
      <c r="BE111" s="4">
        <v>49</v>
      </c>
      <c r="BF111" s="8">
        <v>1065.51</v>
      </c>
      <c r="BG111" s="7">
        <v>-0.7551</v>
      </c>
      <c r="BH111" s="7">
        <v>-0.7478</v>
      </c>
      <c r="BI111" s="7">
        <v>1</v>
      </c>
      <c r="BJ111" s="4">
        <v>12</v>
      </c>
      <c r="BK111" s="8">
        <v>268.68</v>
      </c>
      <c r="BL111" s="2" t="s">
        <v>1236</v>
      </c>
      <c r="BM111" s="7">
        <v>1</v>
      </c>
      <c r="BN111" s="7">
        <v>1</v>
      </c>
      <c r="BO111" s="4"/>
      <c r="BP111" s="8"/>
      <c r="BQ111" s="4">
        <v>48</v>
      </c>
      <c r="BR111" s="8">
        <v>1042.56</v>
      </c>
      <c r="BS111" s="7">
        <v>-1</v>
      </c>
      <c r="BT111" s="7">
        <v>-1</v>
      </c>
      <c r="BU111" s="2" t="s">
        <v>162</v>
      </c>
      <c r="BV111" s="2" t="s">
        <v>150</v>
      </c>
      <c r="BW111" s="2" t="s">
        <v>153</v>
      </c>
      <c r="BX111" s="2" t="s">
        <v>1053</v>
      </c>
      <c r="BY111" s="2" t="s">
        <v>164</v>
      </c>
      <c r="BZ111" s="2" t="s">
        <v>164</v>
      </c>
      <c r="CA111" s="2" t="s">
        <v>153</v>
      </c>
      <c r="CB111" s="4">
        <v>12</v>
      </c>
      <c r="CC111" s="8">
        <v>268.68</v>
      </c>
      <c r="CD111" s="4"/>
      <c r="CE111" s="8"/>
      <c r="CF111" s="7"/>
      <c r="CG111" s="7"/>
      <c r="CH111" s="2" t="s">
        <v>162</v>
      </c>
      <c r="CI111" s="2" t="s">
        <v>150</v>
      </c>
      <c r="CJ111" s="2" t="s">
        <v>342</v>
      </c>
      <c r="CK111" s="2" t="s">
        <v>788</v>
      </c>
      <c r="CL111" s="2" t="s">
        <v>164</v>
      </c>
      <c r="CM111" s="2" t="s">
        <v>164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162</v>
      </c>
      <c r="CV111" s="2" t="s">
        <v>150</v>
      </c>
      <c r="CW111" s="2" t="s">
        <v>662</v>
      </c>
      <c r="CX111" s="2" t="s">
        <v>759</v>
      </c>
      <c r="CY111" s="2" t="s">
        <v>164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169</v>
      </c>
      <c r="DJ111" s="2" t="s">
        <v>1218</v>
      </c>
      <c r="DK111" s="2" t="s">
        <v>1154</v>
      </c>
      <c r="DL111" s="2" t="s">
        <v>164</v>
      </c>
      <c r="DM111" s="2" t="s">
        <v>164</v>
      </c>
      <c r="DN111" s="2" t="s">
        <v>153</v>
      </c>
      <c r="DO111" s="4"/>
      <c r="DP111" s="8"/>
      <c r="DQ111" s="4">
        <v>1</v>
      </c>
      <c r="DR111" s="8">
        <v>22.95</v>
      </c>
      <c r="DS111" s="7">
        <v>-1</v>
      </c>
      <c r="DT111" s="7">
        <v>-1</v>
      </c>
      <c r="DU111" s="2" t="s">
        <v>162</v>
      </c>
      <c r="DV111" s="2" t="s">
        <v>150</v>
      </c>
      <c r="DW111" s="2" t="s">
        <v>1220</v>
      </c>
      <c r="DX111" s="2" t="s">
        <v>1237</v>
      </c>
      <c r="DY111" s="2" t="s">
        <v>164</v>
      </c>
      <c r="DZ111" s="2" t="s">
        <v>164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162</v>
      </c>
      <c r="EI111" s="2" t="s">
        <v>150</v>
      </c>
      <c r="EJ111" s="2" t="s">
        <v>1238</v>
      </c>
      <c r="EK111" s="2" t="s">
        <v>1239</v>
      </c>
      <c r="EL111" s="2" t="s">
        <v>164</v>
      </c>
      <c r="EM111" s="2" t="s">
        <v>164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162</v>
      </c>
      <c r="EV111" s="2" t="s">
        <v>150</v>
      </c>
      <c r="EW111" s="2" t="s">
        <v>1222</v>
      </c>
      <c r="EX111" s="2" t="s">
        <v>663</v>
      </c>
      <c r="EY111" s="2" t="s">
        <v>164</v>
      </c>
      <c r="EZ111" s="2" t="s">
        <v>164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162</v>
      </c>
      <c r="FI111" s="2" t="s">
        <v>150</v>
      </c>
      <c r="FJ111" s="2" t="s">
        <v>1240</v>
      </c>
      <c r="FK111" s="2" t="s">
        <v>814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162</v>
      </c>
      <c r="FV111" s="2" t="s">
        <v>301</v>
      </c>
      <c r="FW111" s="2" t="s">
        <v>1241</v>
      </c>
      <c r="FX111" s="2" t="s">
        <v>1242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162</v>
      </c>
      <c r="GI111" s="2" t="s">
        <v>169</v>
      </c>
      <c r="GJ111" s="2" t="s">
        <v>1227</v>
      </c>
      <c r="GK111" s="2" t="s">
        <v>153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196</v>
      </c>
      <c r="GV111" s="2" t="s">
        <v>150</v>
      </c>
      <c r="GW111" s="2" t="s">
        <v>1229</v>
      </c>
      <c r="GX111" s="2" t="s">
        <v>1243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187</v>
      </c>
      <c r="HI111" s="2" t="s">
        <v>150</v>
      </c>
      <c r="HJ111" s="2" t="s">
        <v>153</v>
      </c>
      <c r="HK111" s="2" t="s">
        <v>153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153</v>
      </c>
      <c r="HV111" s="2" t="s">
        <v>153</v>
      </c>
      <c r="HW111" s="2" t="s">
        <v>153</v>
      </c>
      <c r="HX111" s="2" t="s">
        <v>153</v>
      </c>
      <c r="HY111" s="2" t="s">
        <v>153</v>
      </c>
      <c r="HZ111" s="2" t="s">
        <v>153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187</v>
      </c>
      <c r="II111" s="2" t="s">
        <v>150</v>
      </c>
      <c r="IJ111" s="2" t="s">
        <v>153</v>
      </c>
      <c r="IK111" s="2" t="s">
        <v>153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150</v>
      </c>
      <c r="JJ111" s="2" t="s">
        <v>1244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153</v>
      </c>
      <c r="JV111" s="2" t="s">
        <v>153</v>
      </c>
      <c r="JW111" s="2" t="s">
        <v>153</v>
      </c>
      <c r="JX111" s="2" t="s">
        <v>153</v>
      </c>
      <c r="JY111" s="2" t="s">
        <v>153</v>
      </c>
      <c r="JZ111" s="2" t="s">
        <v>153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153</v>
      </c>
      <c r="KV111" s="2" t="s">
        <v>153</v>
      </c>
      <c r="KW111" s="2" t="s">
        <v>153</v>
      </c>
      <c r="KX111" s="2" t="s">
        <v>153</v>
      </c>
      <c r="KY111" s="2" t="s">
        <v>153</v>
      </c>
      <c r="KZ111" s="2" t="s">
        <v>153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153</v>
      </c>
      <c r="LI111" s="2" t="s">
        <v>153</v>
      </c>
      <c r="LJ111" s="2" t="s">
        <v>153</v>
      </c>
      <c r="LK111" s="2" t="s">
        <v>153</v>
      </c>
      <c r="LL111" s="2" t="s">
        <v>153</v>
      </c>
      <c r="LM111" s="2" t="s">
        <v>153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150</v>
      </c>
      <c r="LW111" s="2" t="s">
        <v>342</v>
      </c>
      <c r="LX111" s="2" t="s">
        <v>1058</v>
      </c>
      <c r="LY111" s="2" t="s">
        <v>164</v>
      </c>
      <c r="LZ111" s="2" t="s">
        <v>164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187</v>
      </c>
      <c r="NI111" s="2" t="s">
        <v>150</v>
      </c>
      <c r="NJ111" s="2" t="s">
        <v>153</v>
      </c>
      <c r="NK111" s="2" t="s">
        <v>153</v>
      </c>
      <c r="NL111" s="2" t="s">
        <v>164</v>
      </c>
      <c r="NM111" s="2" t="s">
        <v>164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150</v>
      </c>
      <c r="NW111" s="2" t="s">
        <v>153</v>
      </c>
      <c r="NX111" s="2" t="s">
        <v>153</v>
      </c>
      <c r="NY111" s="2" t="s">
        <v>164</v>
      </c>
      <c r="NZ111" s="2" t="s">
        <v>164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187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153</v>
      </c>
      <c r="PB111" s="4"/>
      <c r="PC111" s="8"/>
      <c r="PD111" s="4"/>
      <c r="PE111" s="8"/>
      <c r="PF111" s="7"/>
      <c r="PG111" s="7"/>
      <c r="PH111" s="2" t="s">
        <v>162</v>
      </c>
      <c r="PI111" s="2" t="s">
        <v>301</v>
      </c>
      <c r="PJ111" s="2" t="s">
        <v>1233</v>
      </c>
      <c r="PK111" s="2" t="s">
        <v>1245</v>
      </c>
      <c r="PL111" s="2" t="s">
        <v>164</v>
      </c>
      <c r="PM111" s="2" t="s">
        <v>164</v>
      </c>
      <c r="PN111" s="2" t="s">
        <v>153</v>
      </c>
      <c r="PO111" s="4"/>
      <c r="PP111" s="8"/>
      <c r="PQ111" s="4"/>
      <c r="PR111" s="8"/>
      <c r="PS111" s="7"/>
      <c r="PT111" s="7"/>
      <c r="PU111" s="2" t="s">
        <v>188</v>
      </c>
      <c r="PV111" s="2" t="s">
        <v>150</v>
      </c>
      <c r="PW111" s="2" t="s">
        <v>153</v>
      </c>
      <c r="PX111" s="2" t="s">
        <v>153</v>
      </c>
      <c r="PY111" s="2" t="s">
        <v>164</v>
      </c>
      <c r="PZ111" s="2" t="s">
        <v>164</v>
      </c>
      <c r="QA111" s="2" t="s">
        <v>153</v>
      </c>
      <c r="QB111" s="4"/>
      <c r="QC111" s="4"/>
      <c r="QD111" s="4"/>
      <c r="QE111" s="4">
        <v>595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>
        <v>372</v>
      </c>
      <c r="QV111" s="4"/>
      <c r="QW111" s="4"/>
      <c r="QX111" s="4"/>
      <c r="QY111" s="4"/>
    </row>
    <row r="112">
      <c r="A112" s="2" t="s">
        <v>1246</v>
      </c>
      <c r="B112" s="2" t="s">
        <v>142</v>
      </c>
      <c r="C112" s="2" t="s">
        <v>143</v>
      </c>
      <c r="D112" s="2" t="s">
        <v>1213</v>
      </c>
      <c r="E112" s="2" t="s">
        <v>1214</v>
      </c>
      <c r="F112" s="2" t="s">
        <v>674</v>
      </c>
      <c r="G112" s="2" t="s">
        <v>674</v>
      </c>
      <c r="H112" s="2" t="s">
        <v>674</v>
      </c>
      <c r="I112" s="2" t="s">
        <v>1247</v>
      </c>
      <c r="J112" s="2" t="s">
        <v>1216</v>
      </c>
      <c r="K112" s="2" t="s">
        <v>449</v>
      </c>
      <c r="L112" s="3">
        <v>22.37</v>
      </c>
      <c r="M112" s="3">
        <v>23.49</v>
      </c>
      <c r="N112" s="3">
        <v>44.99</v>
      </c>
      <c r="O112" s="2" t="s">
        <v>150</v>
      </c>
      <c r="P112" s="2" t="s">
        <v>466</v>
      </c>
      <c r="Q112" s="2" t="s">
        <v>152</v>
      </c>
      <c r="R112" s="2" t="s">
        <v>153</v>
      </c>
      <c r="S112" s="2" t="s">
        <v>676</v>
      </c>
      <c r="T112" s="2" t="s">
        <v>391</v>
      </c>
      <c r="U112" s="2" t="s">
        <v>1122</v>
      </c>
      <c r="V112" s="2" t="s">
        <v>1248</v>
      </c>
      <c r="W112" s="2" t="s">
        <v>963</v>
      </c>
      <c r="X112" s="2" t="s">
        <v>567</v>
      </c>
      <c r="Y112" s="2" t="s">
        <v>955</v>
      </c>
      <c r="Z112" s="4">
        <v>249</v>
      </c>
      <c r="AA112" s="4">
        <f>=ROUNDDOWN(16.6,0)</f>
      </c>
      <c r="AB112" s="5">
        <v>15</v>
      </c>
      <c r="AC112" s="2" t="s">
        <v>136</v>
      </c>
      <c r="AD112" s="4">
        <v>120</v>
      </c>
      <c r="AE112" s="4">
        <v>120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9</v>
      </c>
      <c r="AQ112" s="8">
        <v>228.63</v>
      </c>
      <c r="AR112" s="4">
        <v>7</v>
      </c>
      <c r="AS112" s="8">
        <v>161.03</v>
      </c>
      <c r="AT112" s="7">
        <v>0.2857</v>
      </c>
      <c r="AU112" s="7">
        <v>0.4198</v>
      </c>
      <c r="AV112" s="4">
        <v>9</v>
      </c>
      <c r="AW112" s="8">
        <v>228.63</v>
      </c>
      <c r="AX112" s="4">
        <v>7</v>
      </c>
      <c r="AY112" s="8">
        <v>161.03</v>
      </c>
      <c r="AZ112" s="7">
        <v>0.2857</v>
      </c>
      <c r="BA112" s="7">
        <v>0.4198</v>
      </c>
      <c r="BB112" s="7">
        <v>1</v>
      </c>
      <c r="BC112" s="4">
        <v>9</v>
      </c>
      <c r="BD112" s="8">
        <v>228.63</v>
      </c>
      <c r="BE112" s="4">
        <v>7</v>
      </c>
      <c r="BF112" s="8">
        <v>161.03</v>
      </c>
      <c r="BG112" s="7">
        <v>0.2857</v>
      </c>
      <c r="BH112" s="7">
        <v>0.4198</v>
      </c>
      <c r="BI112" s="7">
        <v>1</v>
      </c>
      <c r="BJ112" s="4">
        <v>9</v>
      </c>
      <c r="BK112" s="8">
        <v>228.63</v>
      </c>
      <c r="BL112" s="2" t="s">
        <v>1249</v>
      </c>
      <c r="BM112" s="7">
        <v>1</v>
      </c>
      <c r="BN112" s="7">
        <v>1</v>
      </c>
      <c r="BO112" s="4">
        <v>4</v>
      </c>
      <c r="BP112" s="8">
        <v>102.04</v>
      </c>
      <c r="BQ112" s="4">
        <v>2</v>
      </c>
      <c r="BR112" s="8">
        <v>47.16</v>
      </c>
      <c r="BS112" s="7">
        <v>1</v>
      </c>
      <c r="BT112" s="7">
        <v>1.1637</v>
      </c>
      <c r="BU112" s="2" t="s">
        <v>162</v>
      </c>
      <c r="BV112" s="2" t="s">
        <v>150</v>
      </c>
      <c r="BW112" s="2" t="s">
        <v>153</v>
      </c>
      <c r="BX112" s="2" t="s">
        <v>153</v>
      </c>
      <c r="BY112" s="2" t="s">
        <v>164</v>
      </c>
      <c r="BZ112" s="2" t="s">
        <v>164</v>
      </c>
      <c r="CA112" s="2" t="s">
        <v>153</v>
      </c>
      <c r="CB112" s="4">
        <v>2</v>
      </c>
      <c r="CC112" s="8">
        <v>51.26</v>
      </c>
      <c r="CD112" s="4"/>
      <c r="CE112" s="8"/>
      <c r="CF112" s="7"/>
      <c r="CG112" s="7"/>
      <c r="CH112" s="2" t="s">
        <v>162</v>
      </c>
      <c r="CI112" s="2" t="s">
        <v>150</v>
      </c>
      <c r="CJ112" s="2" t="s">
        <v>955</v>
      </c>
      <c r="CK112" s="2" t="s">
        <v>1250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>
        <v>1</v>
      </c>
      <c r="CR112" s="8">
        <v>21.52</v>
      </c>
      <c r="CS112" s="7">
        <v>-1</v>
      </c>
      <c r="CT112" s="7">
        <v>-1</v>
      </c>
      <c r="CU112" s="2" t="s">
        <v>162</v>
      </c>
      <c r="CV112" s="2" t="s">
        <v>150</v>
      </c>
      <c r="CW112" s="2" t="s">
        <v>1251</v>
      </c>
      <c r="CX112" s="2" t="s">
        <v>1252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196</v>
      </c>
      <c r="DI112" s="2" t="s">
        <v>150</v>
      </c>
      <c r="DJ112" s="2" t="s">
        <v>153</v>
      </c>
      <c r="DK112" s="2" t="s">
        <v>153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1253</v>
      </c>
      <c r="DX112" s="2" t="s">
        <v>1254</v>
      </c>
      <c r="DY112" s="2" t="s">
        <v>164</v>
      </c>
      <c r="DZ112" s="2" t="s">
        <v>164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162</v>
      </c>
      <c r="EI112" s="2" t="s">
        <v>150</v>
      </c>
      <c r="EJ112" s="2" t="s">
        <v>955</v>
      </c>
      <c r="EK112" s="2" t="s">
        <v>1255</v>
      </c>
      <c r="EL112" s="2" t="s">
        <v>164</v>
      </c>
      <c r="EM112" s="2" t="s">
        <v>164</v>
      </c>
      <c r="EN112" s="2" t="s">
        <v>153</v>
      </c>
      <c r="EO112" s="4">
        <v>1</v>
      </c>
      <c r="EP112" s="8">
        <v>24.84</v>
      </c>
      <c r="EQ112" s="4"/>
      <c r="ER112" s="8"/>
      <c r="ES112" s="7"/>
      <c r="ET112" s="7"/>
      <c r="EU112" s="2" t="s">
        <v>162</v>
      </c>
      <c r="EV112" s="2" t="s">
        <v>150</v>
      </c>
      <c r="EW112" s="2" t="s">
        <v>955</v>
      </c>
      <c r="EX112" s="2" t="s">
        <v>1256</v>
      </c>
      <c r="EY112" s="2" t="s">
        <v>164</v>
      </c>
      <c r="EZ112" s="2" t="s">
        <v>164</v>
      </c>
      <c r="FA112" s="2" t="s">
        <v>153</v>
      </c>
      <c r="FB112" s="4">
        <v>1</v>
      </c>
      <c r="FC112" s="8">
        <v>25.47</v>
      </c>
      <c r="FD112" s="4">
        <v>3</v>
      </c>
      <c r="FE112" s="8">
        <v>69.75</v>
      </c>
      <c r="FF112" s="7">
        <v>-0.6667</v>
      </c>
      <c r="FG112" s="7">
        <v>-0.6348</v>
      </c>
      <c r="FH112" s="2" t="s">
        <v>162</v>
      </c>
      <c r="FI112" s="2" t="s">
        <v>150</v>
      </c>
      <c r="FJ112" s="2" t="s">
        <v>1257</v>
      </c>
      <c r="FK112" s="2" t="s">
        <v>1258</v>
      </c>
      <c r="FL112" s="2" t="s">
        <v>164</v>
      </c>
      <c r="FM112" s="2" t="s">
        <v>164</v>
      </c>
      <c r="FN112" s="2" t="s">
        <v>153</v>
      </c>
      <c r="FO112" s="4">
        <v>1</v>
      </c>
      <c r="FP112" s="8">
        <v>25.02</v>
      </c>
      <c r="FQ112" s="4">
        <v>1</v>
      </c>
      <c r="FR112" s="8">
        <v>22.6</v>
      </c>
      <c r="FS112" s="7"/>
      <c r="FT112" s="7">
        <v>0.1071</v>
      </c>
      <c r="FU112" s="2" t="s">
        <v>162</v>
      </c>
      <c r="FV112" s="2" t="s">
        <v>150</v>
      </c>
      <c r="FW112" s="2" t="s">
        <v>1259</v>
      </c>
      <c r="FX112" s="2" t="s">
        <v>1260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162</v>
      </c>
      <c r="GI112" s="2" t="s">
        <v>169</v>
      </c>
      <c r="GJ112" s="2" t="s">
        <v>599</v>
      </c>
      <c r="GK112" s="2" t="s">
        <v>153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187</v>
      </c>
      <c r="HI112" s="2" t="s">
        <v>150</v>
      </c>
      <c r="HJ112" s="2" t="s">
        <v>153</v>
      </c>
      <c r="HK112" s="2" t="s">
        <v>153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153</v>
      </c>
      <c r="HV112" s="2" t="s">
        <v>153</v>
      </c>
      <c r="HW112" s="2" t="s">
        <v>153</v>
      </c>
      <c r="HX112" s="2" t="s">
        <v>153</v>
      </c>
      <c r="HY112" s="2" t="s">
        <v>153</v>
      </c>
      <c r="HZ112" s="2" t="s">
        <v>153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187</v>
      </c>
      <c r="II112" s="2" t="s">
        <v>150</v>
      </c>
      <c r="IJ112" s="2" t="s">
        <v>153</v>
      </c>
      <c r="IK112" s="2" t="s">
        <v>153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150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187</v>
      </c>
      <c r="JV112" s="2" t="s">
        <v>169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153</v>
      </c>
      <c r="KV112" s="2" t="s">
        <v>153</v>
      </c>
      <c r="KW112" s="2" t="s">
        <v>153</v>
      </c>
      <c r="KX112" s="2" t="s">
        <v>153</v>
      </c>
      <c r="KY112" s="2" t="s">
        <v>153</v>
      </c>
      <c r="KZ112" s="2" t="s">
        <v>153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153</v>
      </c>
      <c r="LI112" s="2" t="s">
        <v>153</v>
      </c>
      <c r="LJ112" s="2" t="s">
        <v>153</v>
      </c>
      <c r="LK112" s="2" t="s">
        <v>153</v>
      </c>
      <c r="LL112" s="2" t="s">
        <v>153</v>
      </c>
      <c r="LM112" s="2" t="s">
        <v>153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150</v>
      </c>
      <c r="LW112" s="2" t="s">
        <v>955</v>
      </c>
      <c r="LX112" s="2" t="s">
        <v>1261</v>
      </c>
      <c r="LY112" s="2" t="s">
        <v>164</v>
      </c>
      <c r="LZ112" s="2" t="s">
        <v>164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150</v>
      </c>
      <c r="MW112" s="2" t="s">
        <v>1137</v>
      </c>
      <c r="MX112" s="2" t="s">
        <v>153</v>
      </c>
      <c r="MY112" s="2" t="s">
        <v>164</v>
      </c>
      <c r="MZ112" s="2" t="s">
        <v>164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187</v>
      </c>
      <c r="NI112" s="2" t="s">
        <v>150</v>
      </c>
      <c r="NJ112" s="2" t="s">
        <v>153</v>
      </c>
      <c r="NK112" s="2" t="s">
        <v>153</v>
      </c>
      <c r="NL112" s="2" t="s">
        <v>164</v>
      </c>
      <c r="NM112" s="2" t="s">
        <v>164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150</v>
      </c>
      <c r="NW112" s="2" t="s">
        <v>153</v>
      </c>
      <c r="NX112" s="2" t="s">
        <v>153</v>
      </c>
      <c r="NY112" s="2" t="s">
        <v>164</v>
      </c>
      <c r="NZ112" s="2" t="s">
        <v>164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187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153</v>
      </c>
      <c r="PB112" s="4"/>
      <c r="PC112" s="8"/>
      <c r="PD112" s="4"/>
      <c r="PE112" s="8"/>
      <c r="PF112" s="7"/>
      <c r="PG112" s="7"/>
      <c r="PH112" s="2" t="s">
        <v>187</v>
      </c>
      <c r="PI112" s="2" t="s">
        <v>169</v>
      </c>
      <c r="PJ112" s="2" t="s">
        <v>153</v>
      </c>
      <c r="PK112" s="2" t="s">
        <v>153</v>
      </c>
      <c r="PL112" s="2" t="s">
        <v>164</v>
      </c>
      <c r="PM112" s="2" t="s">
        <v>164</v>
      </c>
      <c r="PN112" s="2" t="s">
        <v>153</v>
      </c>
      <c r="PO112" s="4"/>
      <c r="PP112" s="8"/>
      <c r="PQ112" s="4"/>
      <c r="PR112" s="8"/>
      <c r="PS112" s="7"/>
      <c r="PT112" s="7"/>
      <c r="PU112" s="2" t="s">
        <v>188</v>
      </c>
      <c r="PV112" s="2" t="s">
        <v>150</v>
      </c>
      <c r="PW112" s="2" t="s">
        <v>153</v>
      </c>
      <c r="PX112" s="2" t="s">
        <v>153</v>
      </c>
      <c r="PY112" s="2" t="s">
        <v>164</v>
      </c>
      <c r="PZ112" s="2" t="s">
        <v>164</v>
      </c>
      <c r="QA112" s="2" t="s">
        <v>153</v>
      </c>
      <c r="QB112" s="4">
        <v>249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  <c r="QX112" s="4"/>
      <c r="QY112" s="4"/>
    </row>
    <row r="113">
      <c r="A113" s="2" t="s">
        <v>1262</v>
      </c>
      <c r="B113" s="2" t="s">
        <v>142</v>
      </c>
      <c r="C113" s="2" t="s">
        <v>143</v>
      </c>
      <c r="D113" s="2" t="s">
        <v>1263</v>
      </c>
      <c r="E113" s="2" t="s">
        <v>1264</v>
      </c>
      <c r="F113" s="2" t="s">
        <v>1265</v>
      </c>
      <c r="G113" s="2" t="s">
        <v>1265</v>
      </c>
      <c r="H113" s="2" t="s">
        <v>1265</v>
      </c>
      <c r="I113" s="2" t="s">
        <v>1266</v>
      </c>
      <c r="J113" s="2" t="s">
        <v>1267</v>
      </c>
      <c r="K113" s="2" t="s">
        <v>1268</v>
      </c>
      <c r="L113" s="3">
        <v>12.31</v>
      </c>
      <c r="M113" s="3">
        <v>12.93</v>
      </c>
      <c r="N113" s="3">
        <v>27.99</v>
      </c>
      <c r="O113" s="2" t="s">
        <v>150</v>
      </c>
      <c r="P113" s="2" t="s">
        <v>466</v>
      </c>
      <c r="Q113" s="2" t="s">
        <v>152</v>
      </c>
      <c r="R113" s="2" t="s">
        <v>153</v>
      </c>
      <c r="S113" s="2" t="s">
        <v>153</v>
      </c>
      <c r="T113" s="2" t="s">
        <v>153</v>
      </c>
      <c r="U113" s="2" t="s">
        <v>153</v>
      </c>
      <c r="V113" s="2" t="s">
        <v>1072</v>
      </c>
      <c r="W113" s="2" t="s">
        <v>963</v>
      </c>
      <c r="X113" s="2" t="s">
        <v>1126</v>
      </c>
      <c r="Y113" s="2" t="s">
        <v>1269</v>
      </c>
      <c r="Z113" s="4">
        <v>520</v>
      </c>
      <c r="AA113" s="4">
        <f>=ROUNDDOWN(21.6666666666667,0)</f>
      </c>
      <c r="AB113" s="5">
        <v>24</v>
      </c>
      <c r="AC113" s="2" t="s">
        <v>338</v>
      </c>
      <c r="AD113" s="4">
        <v>300</v>
      </c>
      <c r="AE113" s="4">
        <v>300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33</v>
      </c>
      <c r="AQ113" s="8">
        <v>431.48</v>
      </c>
      <c r="AR113" s="4">
        <v>44</v>
      </c>
      <c r="AS113" s="8">
        <v>523.95</v>
      </c>
      <c r="AT113" s="7">
        <v>-0.25</v>
      </c>
      <c r="AU113" s="7">
        <v>-0.1765</v>
      </c>
      <c r="AV113" s="4">
        <v>33</v>
      </c>
      <c r="AW113" s="8">
        <v>431.48</v>
      </c>
      <c r="AX113" s="4">
        <v>44</v>
      </c>
      <c r="AY113" s="8">
        <v>523.95</v>
      </c>
      <c r="AZ113" s="7">
        <v>-0.25</v>
      </c>
      <c r="BA113" s="7">
        <v>-0.1765</v>
      </c>
      <c r="BB113" s="7">
        <v>1</v>
      </c>
      <c r="BC113" s="4">
        <v>33</v>
      </c>
      <c r="BD113" s="8">
        <v>431.48</v>
      </c>
      <c r="BE113" s="4">
        <v>44</v>
      </c>
      <c r="BF113" s="8">
        <v>523.95</v>
      </c>
      <c r="BG113" s="7">
        <v>-0.25</v>
      </c>
      <c r="BH113" s="7">
        <v>-0.1765</v>
      </c>
      <c r="BI113" s="7">
        <v>1</v>
      </c>
      <c r="BJ113" s="4">
        <v>33</v>
      </c>
      <c r="BK113" s="8">
        <v>431.48</v>
      </c>
      <c r="BL113" s="2" t="s">
        <v>1270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162</v>
      </c>
      <c r="BV113" s="2" t="s">
        <v>301</v>
      </c>
      <c r="BW113" s="2" t="s">
        <v>153</v>
      </c>
      <c r="BX113" s="2" t="s">
        <v>1271</v>
      </c>
      <c r="BY113" s="2" t="s">
        <v>269</v>
      </c>
      <c r="BZ113" s="2" t="s">
        <v>164</v>
      </c>
      <c r="CA113" s="2" t="s">
        <v>153</v>
      </c>
      <c r="CB113" s="4">
        <v>3</v>
      </c>
      <c r="CC113" s="8">
        <v>38.22</v>
      </c>
      <c r="CD113" s="4">
        <v>1</v>
      </c>
      <c r="CE113" s="8">
        <v>11.39</v>
      </c>
      <c r="CF113" s="7">
        <v>2</v>
      </c>
      <c r="CG113" s="7">
        <v>2.3556</v>
      </c>
      <c r="CH113" s="2" t="s">
        <v>162</v>
      </c>
      <c r="CI113" s="2" t="s">
        <v>150</v>
      </c>
      <c r="CJ113" s="2" t="s">
        <v>892</v>
      </c>
      <c r="CK113" s="2" t="s">
        <v>1272</v>
      </c>
      <c r="CL113" s="2" t="s">
        <v>269</v>
      </c>
      <c r="CM113" s="2" t="s">
        <v>164</v>
      </c>
      <c r="CN113" s="2" t="s">
        <v>153</v>
      </c>
      <c r="CO113" s="4">
        <v>6</v>
      </c>
      <c r="CP113" s="8">
        <v>70.12</v>
      </c>
      <c r="CQ113" s="4">
        <v>5</v>
      </c>
      <c r="CR113" s="8">
        <v>55.66</v>
      </c>
      <c r="CS113" s="7">
        <v>0.2</v>
      </c>
      <c r="CT113" s="7">
        <v>0.2598</v>
      </c>
      <c r="CU113" s="2" t="s">
        <v>162</v>
      </c>
      <c r="CV113" s="2" t="s">
        <v>150</v>
      </c>
      <c r="CW113" s="2" t="s">
        <v>227</v>
      </c>
      <c r="CX113" s="2" t="s">
        <v>244</v>
      </c>
      <c r="CY113" s="2" t="s">
        <v>164</v>
      </c>
      <c r="CZ113" s="2" t="s">
        <v>164</v>
      </c>
      <c r="DA113" s="2" t="s">
        <v>153</v>
      </c>
      <c r="DB113" s="4">
        <v>13</v>
      </c>
      <c r="DC113" s="8">
        <v>173.81</v>
      </c>
      <c r="DD113" s="4">
        <v>30</v>
      </c>
      <c r="DE113" s="8">
        <v>360</v>
      </c>
      <c r="DF113" s="7">
        <v>-0.5667</v>
      </c>
      <c r="DG113" s="7">
        <v>-0.5172</v>
      </c>
      <c r="DH113" s="2" t="s">
        <v>162</v>
      </c>
      <c r="DI113" s="2" t="s">
        <v>150</v>
      </c>
      <c r="DJ113" s="2" t="s">
        <v>1129</v>
      </c>
      <c r="DK113" s="2" t="s">
        <v>242</v>
      </c>
      <c r="DL113" s="2" t="s">
        <v>164</v>
      </c>
      <c r="DM113" s="2" t="s">
        <v>164</v>
      </c>
      <c r="DN113" s="2" t="s">
        <v>153</v>
      </c>
      <c r="DO113" s="4">
        <v>6</v>
      </c>
      <c r="DP113" s="8">
        <v>80.76</v>
      </c>
      <c r="DQ113" s="4">
        <v>5</v>
      </c>
      <c r="DR113" s="8">
        <v>60.35</v>
      </c>
      <c r="DS113" s="7">
        <v>0.2</v>
      </c>
      <c r="DT113" s="7">
        <v>0.3382</v>
      </c>
      <c r="DU113" s="2" t="s">
        <v>162</v>
      </c>
      <c r="DV113" s="2" t="s">
        <v>150</v>
      </c>
      <c r="DW113" s="2" t="s">
        <v>159</v>
      </c>
      <c r="DX113" s="2" t="s">
        <v>227</v>
      </c>
      <c r="DY113" s="2" t="s">
        <v>269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162</v>
      </c>
      <c r="EI113" s="2" t="s">
        <v>150</v>
      </c>
      <c r="EJ113" s="2" t="s">
        <v>1031</v>
      </c>
      <c r="EK113" s="2" t="s">
        <v>784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162</v>
      </c>
      <c r="EV113" s="2" t="s">
        <v>169</v>
      </c>
      <c r="EW113" s="2" t="s">
        <v>1273</v>
      </c>
      <c r="EX113" s="2" t="s">
        <v>656</v>
      </c>
      <c r="EY113" s="2" t="s">
        <v>164</v>
      </c>
      <c r="EZ113" s="2" t="s">
        <v>164</v>
      </c>
      <c r="FA113" s="2" t="s">
        <v>153</v>
      </c>
      <c r="FB113" s="4">
        <v>1</v>
      </c>
      <c r="FC113" s="8">
        <v>13.45</v>
      </c>
      <c r="FD113" s="4"/>
      <c r="FE113" s="8"/>
      <c r="FF113" s="7"/>
      <c r="FG113" s="7"/>
      <c r="FH113" s="2" t="s">
        <v>162</v>
      </c>
      <c r="FI113" s="2" t="s">
        <v>150</v>
      </c>
      <c r="FJ113" s="2" t="s">
        <v>1274</v>
      </c>
      <c r="FK113" s="2" t="s">
        <v>796</v>
      </c>
      <c r="FL113" s="2" t="s">
        <v>164</v>
      </c>
      <c r="FM113" s="2" t="s">
        <v>164</v>
      </c>
      <c r="FN113" s="2" t="s">
        <v>153</v>
      </c>
      <c r="FO113" s="4">
        <v>4</v>
      </c>
      <c r="FP113" s="8">
        <v>55.12</v>
      </c>
      <c r="FQ113" s="4">
        <v>2</v>
      </c>
      <c r="FR113" s="8">
        <v>24.8</v>
      </c>
      <c r="FS113" s="7">
        <v>1</v>
      </c>
      <c r="FT113" s="7">
        <v>1.2226</v>
      </c>
      <c r="FU113" s="2" t="s">
        <v>162</v>
      </c>
      <c r="FV113" s="2" t="s">
        <v>150</v>
      </c>
      <c r="FW113" s="2" t="s">
        <v>475</v>
      </c>
      <c r="FX113" s="2" t="s">
        <v>1275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>
        <v>1</v>
      </c>
      <c r="GE113" s="8">
        <v>11.75</v>
      </c>
      <c r="GF113" s="7">
        <v>-1</v>
      </c>
      <c r="GG113" s="7">
        <v>-1</v>
      </c>
      <c r="GH113" s="2" t="s">
        <v>162</v>
      </c>
      <c r="GI113" s="2" t="s">
        <v>169</v>
      </c>
      <c r="GJ113" s="2" t="s">
        <v>1276</v>
      </c>
      <c r="GK113" s="2" t="s">
        <v>1277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162</v>
      </c>
      <c r="GV113" s="2" t="s">
        <v>150</v>
      </c>
      <c r="GW113" s="2" t="s">
        <v>1278</v>
      </c>
      <c r="GX113" s="2" t="s">
        <v>1279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187</v>
      </c>
      <c r="HI113" s="2" t="s">
        <v>150</v>
      </c>
      <c r="HJ113" s="2" t="s">
        <v>153</v>
      </c>
      <c r="HK113" s="2" t="s">
        <v>153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153</v>
      </c>
      <c r="HV113" s="2" t="s">
        <v>153</v>
      </c>
      <c r="HW113" s="2" t="s">
        <v>153</v>
      </c>
      <c r="HX113" s="2" t="s">
        <v>153</v>
      </c>
      <c r="HY113" s="2" t="s">
        <v>153</v>
      </c>
      <c r="HZ113" s="2" t="s">
        <v>153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187</v>
      </c>
      <c r="II113" s="2" t="s">
        <v>150</v>
      </c>
      <c r="IJ113" s="2" t="s">
        <v>153</v>
      </c>
      <c r="IK113" s="2" t="s">
        <v>153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150</v>
      </c>
      <c r="IW113" s="2" t="s">
        <v>153</v>
      </c>
      <c r="IX113" s="2" t="s">
        <v>153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150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153</v>
      </c>
      <c r="JV113" s="2" t="s">
        <v>153</v>
      </c>
      <c r="JW113" s="2" t="s">
        <v>153</v>
      </c>
      <c r="JX113" s="2" t="s">
        <v>153</v>
      </c>
      <c r="JY113" s="2" t="s">
        <v>153</v>
      </c>
      <c r="JZ113" s="2" t="s">
        <v>153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153</v>
      </c>
      <c r="KV113" s="2" t="s">
        <v>153</v>
      </c>
      <c r="KW113" s="2" t="s">
        <v>153</v>
      </c>
      <c r="KX113" s="2" t="s">
        <v>153</v>
      </c>
      <c r="KY113" s="2" t="s">
        <v>153</v>
      </c>
      <c r="KZ113" s="2" t="s">
        <v>153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153</v>
      </c>
      <c r="LI113" s="2" t="s">
        <v>153</v>
      </c>
      <c r="LJ113" s="2" t="s">
        <v>153</v>
      </c>
      <c r="LK113" s="2" t="s">
        <v>153</v>
      </c>
      <c r="LL113" s="2" t="s">
        <v>153</v>
      </c>
      <c r="LM113" s="2" t="s">
        <v>153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150</v>
      </c>
      <c r="LW113" s="2" t="s">
        <v>1280</v>
      </c>
      <c r="LX113" s="2" t="s">
        <v>168</v>
      </c>
      <c r="LY113" s="2" t="s">
        <v>164</v>
      </c>
      <c r="LZ113" s="2" t="s">
        <v>164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193</v>
      </c>
      <c r="MV113" s="2" t="s">
        <v>150</v>
      </c>
      <c r="MW113" s="2" t="s">
        <v>281</v>
      </c>
      <c r="MX113" s="2" t="s">
        <v>153</v>
      </c>
      <c r="MY113" s="2" t="s">
        <v>164</v>
      </c>
      <c r="MZ113" s="2" t="s">
        <v>164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150</v>
      </c>
      <c r="NJ113" s="2" t="s">
        <v>153</v>
      </c>
      <c r="NK113" s="2" t="s">
        <v>153</v>
      </c>
      <c r="NL113" s="2" t="s">
        <v>164</v>
      </c>
      <c r="NM113" s="2" t="s">
        <v>164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150</v>
      </c>
      <c r="NW113" s="2" t="s">
        <v>153</v>
      </c>
      <c r="NX113" s="2" t="s">
        <v>153</v>
      </c>
      <c r="NY113" s="2" t="s">
        <v>164</v>
      </c>
      <c r="NZ113" s="2" t="s">
        <v>164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153</v>
      </c>
      <c r="OI113" s="2" t="s">
        <v>153</v>
      </c>
      <c r="OJ113" s="2" t="s">
        <v>153</v>
      </c>
      <c r="OK113" s="2" t="s">
        <v>153</v>
      </c>
      <c r="OL113" s="2" t="s">
        <v>153</v>
      </c>
      <c r="OM113" s="2" t="s">
        <v>153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153</v>
      </c>
      <c r="PB113" s="4"/>
      <c r="PC113" s="8"/>
      <c r="PD113" s="4"/>
      <c r="PE113" s="8"/>
      <c r="PF113" s="7"/>
      <c r="PG113" s="7"/>
      <c r="PH113" s="2" t="s">
        <v>187</v>
      </c>
      <c r="PI113" s="2" t="s">
        <v>169</v>
      </c>
      <c r="PJ113" s="2" t="s">
        <v>153</v>
      </c>
      <c r="PK113" s="2" t="s">
        <v>153</v>
      </c>
      <c r="PL113" s="2" t="s">
        <v>164</v>
      </c>
      <c r="PM113" s="2" t="s">
        <v>164</v>
      </c>
      <c r="PN113" s="2" t="s">
        <v>153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150</v>
      </c>
      <c r="PW113" s="2" t="s">
        <v>153</v>
      </c>
      <c r="PX113" s="2" t="s">
        <v>153</v>
      </c>
      <c r="PY113" s="2" t="s">
        <v>164</v>
      </c>
      <c r="PZ113" s="2" t="s">
        <v>164</v>
      </c>
      <c r="QA113" s="2" t="s">
        <v>153</v>
      </c>
      <c r="QB113" s="4">
        <v>520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300</v>
      </c>
      <c r="QY113" s="4"/>
    </row>
    <row r="114">
      <c r="A114" s="2" t="s">
        <v>1281</v>
      </c>
      <c r="B114" s="2" t="s">
        <v>142</v>
      </c>
      <c r="C114" s="2" t="s">
        <v>143</v>
      </c>
      <c r="D114" s="2" t="s">
        <v>1263</v>
      </c>
      <c r="E114" s="2" t="s">
        <v>1264</v>
      </c>
      <c r="F114" s="2" t="s">
        <v>328</v>
      </c>
      <c r="G114" s="2" t="s">
        <v>328</v>
      </c>
      <c r="H114" s="2" t="s">
        <v>328</v>
      </c>
      <c r="I114" s="2" t="s">
        <v>1282</v>
      </c>
      <c r="J114" s="2" t="s">
        <v>1283</v>
      </c>
      <c r="K114" s="2" t="s">
        <v>331</v>
      </c>
      <c r="L114" s="3">
        <v>22.5</v>
      </c>
      <c r="M114" s="3">
        <v>23.62</v>
      </c>
      <c r="N114" s="3">
        <v>44.99</v>
      </c>
      <c r="O114" s="2" t="s">
        <v>977</v>
      </c>
      <c r="P114" s="2" t="s">
        <v>961</v>
      </c>
      <c r="Q114" s="2" t="s">
        <v>152</v>
      </c>
      <c r="R114" s="2" t="s">
        <v>153</v>
      </c>
      <c r="S114" s="2" t="s">
        <v>333</v>
      </c>
      <c r="T114" s="2" t="s">
        <v>153</v>
      </c>
      <c r="U114" s="2" t="s">
        <v>153</v>
      </c>
      <c r="V114" s="2" t="s">
        <v>435</v>
      </c>
      <c r="W114" s="2" t="s">
        <v>963</v>
      </c>
      <c r="X114" s="2" t="s">
        <v>1126</v>
      </c>
      <c r="Y114" s="2" t="s">
        <v>337</v>
      </c>
      <c r="Z114" s="4"/>
      <c r="AA114" s="4">
        <f>=ROUNDDOWN({0},0)</f>
      </c>
      <c r="AB114" s="5">
        <v>6</v>
      </c>
      <c r="AC114" s="2" t="s">
        <v>153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/>
      <c r="AQ114" s="8"/>
      <c r="AR114" s="4">
        <v>14</v>
      </c>
      <c r="AS114" s="8">
        <v>312.92</v>
      </c>
      <c r="AT114" s="7">
        <v>-1</v>
      </c>
      <c r="AU114" s="7">
        <v>-1</v>
      </c>
      <c r="AV114" s="4"/>
      <c r="AW114" s="8"/>
      <c r="AX114" s="4">
        <v>14</v>
      </c>
      <c r="AY114" s="8">
        <v>312.92</v>
      </c>
      <c r="AZ114" s="7">
        <v>-1</v>
      </c>
      <c r="BA114" s="7">
        <v>-1</v>
      </c>
      <c r="BB114" s="7"/>
      <c r="BC114" s="4"/>
      <c r="BD114" s="8"/>
      <c r="BE114" s="4">
        <v>14</v>
      </c>
      <c r="BF114" s="8">
        <v>312.92</v>
      </c>
      <c r="BG114" s="7">
        <v>-1</v>
      </c>
      <c r="BH114" s="7">
        <v>-1</v>
      </c>
      <c r="BI114" s="7"/>
      <c r="BJ114" s="4"/>
      <c r="BK114" s="8"/>
      <c r="BL114" s="2" t="s">
        <v>1236</v>
      </c>
      <c r="BM114" s="7"/>
      <c r="BN114" s="7"/>
      <c r="BO114" s="4"/>
      <c r="BP114" s="8"/>
      <c r="BQ114" s="4">
        <v>11</v>
      </c>
      <c r="BR114" s="8">
        <v>245.96</v>
      </c>
      <c r="BS114" s="7">
        <v>-1</v>
      </c>
      <c r="BT114" s="7">
        <v>-1</v>
      </c>
      <c r="BU114" s="2" t="s">
        <v>162</v>
      </c>
      <c r="BV114" s="2" t="s">
        <v>169</v>
      </c>
      <c r="BW114" s="2" t="s">
        <v>153</v>
      </c>
      <c r="BX114" s="2" t="s">
        <v>358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>
        <v>1</v>
      </c>
      <c r="CE114" s="8">
        <v>16.58</v>
      </c>
      <c r="CF114" s="7">
        <v>-1</v>
      </c>
      <c r="CG114" s="7">
        <v>-1</v>
      </c>
      <c r="CH114" s="2" t="s">
        <v>162</v>
      </c>
      <c r="CI114" s="2" t="s">
        <v>169</v>
      </c>
      <c r="CJ114" s="2" t="s">
        <v>342</v>
      </c>
      <c r="CK114" s="2" t="s">
        <v>1284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169</v>
      </c>
      <c r="CW114" s="2" t="s">
        <v>342</v>
      </c>
      <c r="CX114" s="2" t="s">
        <v>1285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169</v>
      </c>
      <c r="DJ114" s="2" t="s">
        <v>1129</v>
      </c>
      <c r="DK114" s="2" t="s">
        <v>903</v>
      </c>
      <c r="DL114" s="2" t="s">
        <v>269</v>
      </c>
      <c r="DM114" s="2" t="s">
        <v>164</v>
      </c>
      <c r="DN114" s="2" t="s">
        <v>153</v>
      </c>
      <c r="DO114" s="4"/>
      <c r="DP114" s="8"/>
      <c r="DQ114" s="4">
        <v>2</v>
      </c>
      <c r="DR114" s="8">
        <v>50.38</v>
      </c>
      <c r="DS114" s="7">
        <v>-1</v>
      </c>
      <c r="DT114" s="7">
        <v>-1</v>
      </c>
      <c r="DU114" s="2" t="s">
        <v>162</v>
      </c>
      <c r="DV114" s="2" t="s">
        <v>169</v>
      </c>
      <c r="DW114" s="2" t="s">
        <v>342</v>
      </c>
      <c r="DX114" s="2" t="s">
        <v>1286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169</v>
      </c>
      <c r="EJ114" s="2" t="s">
        <v>342</v>
      </c>
      <c r="EK114" s="2" t="s">
        <v>363</v>
      </c>
      <c r="EL114" s="2" t="s">
        <v>164</v>
      </c>
      <c r="EM114" s="2" t="s">
        <v>164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162</v>
      </c>
      <c r="EV114" s="2" t="s">
        <v>169</v>
      </c>
      <c r="EW114" s="2" t="s">
        <v>342</v>
      </c>
      <c r="EX114" s="2" t="s">
        <v>1287</v>
      </c>
      <c r="EY114" s="2" t="s">
        <v>164</v>
      </c>
      <c r="EZ114" s="2" t="s">
        <v>164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169</v>
      </c>
      <c r="FJ114" s="2" t="s">
        <v>1132</v>
      </c>
      <c r="FK114" s="2" t="s">
        <v>1288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169</v>
      </c>
      <c r="FW114" s="2" t="s">
        <v>475</v>
      </c>
      <c r="FX114" s="2" t="s">
        <v>1157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162</v>
      </c>
      <c r="GI114" s="2" t="s">
        <v>169</v>
      </c>
      <c r="GJ114" s="2" t="s">
        <v>181</v>
      </c>
      <c r="GK114" s="2" t="s">
        <v>366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162</v>
      </c>
      <c r="GV114" s="2" t="s">
        <v>169</v>
      </c>
      <c r="GW114" s="2" t="s">
        <v>1278</v>
      </c>
      <c r="GX114" s="2" t="s">
        <v>579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187</v>
      </c>
      <c r="HI114" s="2" t="s">
        <v>169</v>
      </c>
      <c r="HJ114" s="2" t="s">
        <v>153</v>
      </c>
      <c r="HK114" s="2" t="s">
        <v>153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153</v>
      </c>
      <c r="HV114" s="2" t="s">
        <v>153</v>
      </c>
      <c r="HW114" s="2" t="s">
        <v>153</v>
      </c>
      <c r="HX114" s="2" t="s">
        <v>153</v>
      </c>
      <c r="HY114" s="2" t="s">
        <v>153</v>
      </c>
      <c r="HZ114" s="2" t="s">
        <v>153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187</v>
      </c>
      <c r="II114" s="2" t="s">
        <v>169</v>
      </c>
      <c r="IJ114" s="2" t="s">
        <v>153</v>
      </c>
      <c r="IK114" s="2" t="s">
        <v>153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354</v>
      </c>
      <c r="IV114" s="2" t="s">
        <v>169</v>
      </c>
      <c r="IW114" s="2" t="s">
        <v>153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169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153</v>
      </c>
      <c r="JV114" s="2" t="s">
        <v>153</v>
      </c>
      <c r="JW114" s="2" t="s">
        <v>153</v>
      </c>
      <c r="JX114" s="2" t="s">
        <v>153</v>
      </c>
      <c r="JY114" s="2" t="s">
        <v>153</v>
      </c>
      <c r="JZ114" s="2" t="s">
        <v>153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188</v>
      </c>
      <c r="KI114" s="2" t="s">
        <v>169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153</v>
      </c>
      <c r="KV114" s="2" t="s">
        <v>153</v>
      </c>
      <c r="KW114" s="2" t="s">
        <v>153</v>
      </c>
      <c r="KX114" s="2" t="s">
        <v>153</v>
      </c>
      <c r="KY114" s="2" t="s">
        <v>153</v>
      </c>
      <c r="KZ114" s="2" t="s">
        <v>153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153</v>
      </c>
      <c r="LI114" s="2" t="s">
        <v>153</v>
      </c>
      <c r="LJ114" s="2" t="s">
        <v>153</v>
      </c>
      <c r="LK114" s="2" t="s">
        <v>153</v>
      </c>
      <c r="LL114" s="2" t="s">
        <v>153</v>
      </c>
      <c r="LM114" s="2" t="s">
        <v>153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169</v>
      </c>
      <c r="LW114" s="2" t="s">
        <v>342</v>
      </c>
      <c r="LX114" s="2" t="s">
        <v>1289</v>
      </c>
      <c r="LY114" s="2" t="s">
        <v>164</v>
      </c>
      <c r="LZ114" s="2" t="s">
        <v>164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169</v>
      </c>
      <c r="MW114" s="2" t="s">
        <v>1110</v>
      </c>
      <c r="MX114" s="2" t="s">
        <v>153</v>
      </c>
      <c r="MY114" s="2" t="s">
        <v>164</v>
      </c>
      <c r="MZ114" s="2" t="s">
        <v>164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187</v>
      </c>
      <c r="NI114" s="2" t="s">
        <v>169</v>
      </c>
      <c r="NJ114" s="2" t="s">
        <v>153</v>
      </c>
      <c r="NK114" s="2" t="s">
        <v>153</v>
      </c>
      <c r="NL114" s="2" t="s">
        <v>164</v>
      </c>
      <c r="NM114" s="2" t="s">
        <v>164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195</v>
      </c>
      <c r="NV114" s="2" t="s">
        <v>169</v>
      </c>
      <c r="NW114" s="2" t="s">
        <v>153</v>
      </c>
      <c r="NX114" s="2" t="s">
        <v>153</v>
      </c>
      <c r="NY114" s="2" t="s">
        <v>164</v>
      </c>
      <c r="NZ114" s="2" t="s">
        <v>164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153</v>
      </c>
      <c r="OI114" s="2" t="s">
        <v>153</v>
      </c>
      <c r="OJ114" s="2" t="s">
        <v>153</v>
      </c>
      <c r="OK114" s="2" t="s">
        <v>153</v>
      </c>
      <c r="OL114" s="2" t="s">
        <v>153</v>
      </c>
      <c r="OM114" s="2" t="s">
        <v>153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188</v>
      </c>
      <c r="OV114" s="2" t="s">
        <v>169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8"/>
      <c r="PD114" s="4"/>
      <c r="PE114" s="8"/>
      <c r="PF114" s="7"/>
      <c r="PG114" s="7"/>
      <c r="PH114" s="2" t="s">
        <v>187</v>
      </c>
      <c r="PI114" s="2" t="s">
        <v>169</v>
      </c>
      <c r="PJ114" s="2" t="s">
        <v>153</v>
      </c>
      <c r="PK114" s="2" t="s">
        <v>153</v>
      </c>
      <c r="PL114" s="2" t="s">
        <v>164</v>
      </c>
      <c r="PM114" s="2" t="s">
        <v>164</v>
      </c>
      <c r="PN114" s="2" t="s">
        <v>153</v>
      </c>
      <c r="PO114" s="4"/>
      <c r="PP114" s="8"/>
      <c r="PQ114" s="4"/>
      <c r="PR114" s="8"/>
      <c r="PS114" s="7"/>
      <c r="PT114" s="7"/>
      <c r="PU114" s="2" t="s">
        <v>188</v>
      </c>
      <c r="PV114" s="2" t="s">
        <v>169</v>
      </c>
      <c r="PW114" s="2" t="s">
        <v>153</v>
      </c>
      <c r="PX114" s="2" t="s">
        <v>153</v>
      </c>
      <c r="PY114" s="2" t="s">
        <v>164</v>
      </c>
      <c r="PZ114" s="2" t="s">
        <v>164</v>
      </c>
      <c r="QA114" s="2" t="s">
        <v>153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1290</v>
      </c>
      <c r="B115" s="2" t="s">
        <v>142</v>
      </c>
      <c r="C115" s="2" t="s">
        <v>143</v>
      </c>
      <c r="D115" s="2" t="s">
        <v>1263</v>
      </c>
      <c r="E115" s="2" t="s">
        <v>441</v>
      </c>
      <c r="F115" s="2" t="s">
        <v>328</v>
      </c>
      <c r="G115" s="2" t="s">
        <v>153</v>
      </c>
      <c r="H115" s="2" t="s">
        <v>153</v>
      </c>
      <c r="I115" s="2" t="s">
        <v>153</v>
      </c>
      <c r="J115" s="2" t="s">
        <v>1267</v>
      </c>
      <c r="K115" s="2" t="s">
        <v>389</v>
      </c>
      <c r="L115" s="3"/>
      <c r="M115" s="3"/>
      <c r="N115" s="3"/>
      <c r="O115" s="2" t="s">
        <v>977</v>
      </c>
      <c r="P115" s="2" t="s">
        <v>153</v>
      </c>
      <c r="Q115" s="2" t="s">
        <v>153</v>
      </c>
      <c r="R115" s="2" t="s">
        <v>36</v>
      </c>
      <c r="S115" s="2" t="s">
        <v>153</v>
      </c>
      <c r="T115" s="2" t="s">
        <v>153</v>
      </c>
      <c r="U115" s="2" t="s">
        <v>153</v>
      </c>
      <c r="V115" s="2" t="s">
        <v>153</v>
      </c>
      <c r="W115" s="2" t="s">
        <v>153</v>
      </c>
      <c r="X115" s="2" t="s">
        <v>153</v>
      </c>
      <c r="Y115" s="2" t="s">
        <v>153</v>
      </c>
      <c r="Z115" s="4"/>
      <c r="AA115" s="4">
        <f>=ROUNDDOWN({0},0)</f>
      </c>
      <c r="AB115" s="5"/>
      <c r="AC115" s="2" t="s">
        <v>153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153</v>
      </c>
      <c r="BM115" s="7"/>
      <c r="BN115" s="7"/>
      <c r="BO115" s="4"/>
      <c r="BP115" s="8"/>
      <c r="BQ115" s="4"/>
      <c r="BR115" s="8"/>
      <c r="BS115" s="7"/>
      <c r="BT115" s="7"/>
      <c r="BU115" s="2" t="s">
        <v>153</v>
      </c>
      <c r="BV115" s="2" t="s">
        <v>153</v>
      </c>
      <c r="BW115" s="2" t="s">
        <v>153</v>
      </c>
      <c r="BX115" s="2" t="s">
        <v>153</v>
      </c>
      <c r="BY115" s="2" t="s">
        <v>153</v>
      </c>
      <c r="BZ115" s="2" t="s">
        <v>153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153</v>
      </c>
      <c r="CI115" s="2" t="s">
        <v>153</v>
      </c>
      <c r="CJ115" s="2" t="s">
        <v>153</v>
      </c>
      <c r="CK115" s="2" t="s">
        <v>153</v>
      </c>
      <c r="CL115" s="2" t="s">
        <v>153</v>
      </c>
      <c r="CM115" s="2" t="s">
        <v>153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153</v>
      </c>
      <c r="CV115" s="2" t="s">
        <v>153</v>
      </c>
      <c r="CW115" s="2" t="s">
        <v>153</v>
      </c>
      <c r="CX115" s="2" t="s">
        <v>153</v>
      </c>
      <c r="CY115" s="2" t="s">
        <v>153</v>
      </c>
      <c r="CZ115" s="2" t="s">
        <v>153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153</v>
      </c>
      <c r="DI115" s="2" t="s">
        <v>153</v>
      </c>
      <c r="DJ115" s="2" t="s">
        <v>153</v>
      </c>
      <c r="DK115" s="2" t="s">
        <v>153</v>
      </c>
      <c r="DL115" s="2" t="s">
        <v>153</v>
      </c>
      <c r="DM115" s="2" t="s">
        <v>153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153</v>
      </c>
      <c r="DV115" s="2" t="s">
        <v>153</v>
      </c>
      <c r="DW115" s="2" t="s">
        <v>153</v>
      </c>
      <c r="DX115" s="2" t="s">
        <v>153</v>
      </c>
      <c r="DY115" s="2" t="s">
        <v>153</v>
      </c>
      <c r="DZ115" s="2" t="s">
        <v>153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153</v>
      </c>
      <c r="EI115" s="2" t="s">
        <v>153</v>
      </c>
      <c r="EJ115" s="2" t="s">
        <v>153</v>
      </c>
      <c r="EK115" s="2" t="s">
        <v>153</v>
      </c>
      <c r="EL115" s="2" t="s">
        <v>153</v>
      </c>
      <c r="EM115" s="2" t="s">
        <v>153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153</v>
      </c>
      <c r="EV115" s="2" t="s">
        <v>153</v>
      </c>
      <c r="EW115" s="2" t="s">
        <v>153</v>
      </c>
      <c r="EX115" s="2" t="s">
        <v>153</v>
      </c>
      <c r="EY115" s="2" t="s">
        <v>153</v>
      </c>
      <c r="EZ115" s="2" t="s">
        <v>153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153</v>
      </c>
      <c r="FI115" s="2" t="s">
        <v>153</v>
      </c>
      <c r="FJ115" s="2" t="s">
        <v>153</v>
      </c>
      <c r="FK115" s="2" t="s">
        <v>153</v>
      </c>
      <c r="FL115" s="2" t="s">
        <v>153</v>
      </c>
      <c r="FM115" s="2" t="s">
        <v>153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153</v>
      </c>
      <c r="FV115" s="2" t="s">
        <v>153</v>
      </c>
      <c r="FW115" s="2" t="s">
        <v>153</v>
      </c>
      <c r="FX115" s="2" t="s">
        <v>153</v>
      </c>
      <c r="FY115" s="2" t="s">
        <v>153</v>
      </c>
      <c r="FZ115" s="2" t="s">
        <v>153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153</v>
      </c>
      <c r="GI115" s="2" t="s">
        <v>153</v>
      </c>
      <c r="GJ115" s="2" t="s">
        <v>153</v>
      </c>
      <c r="GK115" s="2" t="s">
        <v>153</v>
      </c>
      <c r="GL115" s="2" t="s">
        <v>153</v>
      </c>
      <c r="GM115" s="2" t="s">
        <v>153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153</v>
      </c>
      <c r="GV115" s="2" t="s">
        <v>153</v>
      </c>
      <c r="GW115" s="2" t="s">
        <v>153</v>
      </c>
      <c r="GX115" s="2" t="s">
        <v>153</v>
      </c>
      <c r="GY115" s="2" t="s">
        <v>153</v>
      </c>
      <c r="GZ115" s="2" t="s">
        <v>153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153</v>
      </c>
      <c r="HI115" s="2" t="s">
        <v>153</v>
      </c>
      <c r="HJ115" s="2" t="s">
        <v>153</v>
      </c>
      <c r="HK115" s="2" t="s">
        <v>153</v>
      </c>
      <c r="HL115" s="2" t="s">
        <v>153</v>
      </c>
      <c r="HM115" s="2" t="s">
        <v>153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153</v>
      </c>
      <c r="HV115" s="2" t="s">
        <v>153</v>
      </c>
      <c r="HW115" s="2" t="s">
        <v>153</v>
      </c>
      <c r="HX115" s="2" t="s">
        <v>153</v>
      </c>
      <c r="HY115" s="2" t="s">
        <v>153</v>
      </c>
      <c r="HZ115" s="2" t="s">
        <v>153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153</v>
      </c>
      <c r="II115" s="2" t="s">
        <v>153</v>
      </c>
      <c r="IJ115" s="2" t="s">
        <v>153</v>
      </c>
      <c r="IK115" s="2" t="s">
        <v>153</v>
      </c>
      <c r="IL115" s="2" t="s">
        <v>153</v>
      </c>
      <c r="IM115" s="2" t="s">
        <v>153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153</v>
      </c>
      <c r="IV115" s="2" t="s">
        <v>153</v>
      </c>
      <c r="IW115" s="2" t="s">
        <v>153</v>
      </c>
      <c r="IX115" s="2" t="s">
        <v>153</v>
      </c>
      <c r="IY115" s="2" t="s">
        <v>153</v>
      </c>
      <c r="IZ115" s="2" t="s">
        <v>153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153</v>
      </c>
      <c r="JI115" s="2" t="s">
        <v>153</v>
      </c>
      <c r="JJ115" s="2" t="s">
        <v>153</v>
      </c>
      <c r="JK115" s="2" t="s">
        <v>153</v>
      </c>
      <c r="JL115" s="2" t="s">
        <v>153</v>
      </c>
      <c r="JM115" s="2" t="s">
        <v>153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153</v>
      </c>
      <c r="JV115" s="2" t="s">
        <v>153</v>
      </c>
      <c r="JW115" s="2" t="s">
        <v>153</v>
      </c>
      <c r="JX115" s="2" t="s">
        <v>153</v>
      </c>
      <c r="JY115" s="2" t="s">
        <v>153</v>
      </c>
      <c r="JZ115" s="2" t="s">
        <v>153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153</v>
      </c>
      <c r="KI115" s="2" t="s">
        <v>153</v>
      </c>
      <c r="KJ115" s="2" t="s">
        <v>153</v>
      </c>
      <c r="KK115" s="2" t="s">
        <v>153</v>
      </c>
      <c r="KL115" s="2" t="s">
        <v>153</v>
      </c>
      <c r="KM115" s="2" t="s">
        <v>153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153</v>
      </c>
      <c r="KV115" s="2" t="s">
        <v>153</v>
      </c>
      <c r="KW115" s="2" t="s">
        <v>153</v>
      </c>
      <c r="KX115" s="2" t="s">
        <v>153</v>
      </c>
      <c r="KY115" s="2" t="s">
        <v>153</v>
      </c>
      <c r="KZ115" s="2" t="s">
        <v>153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153</v>
      </c>
      <c r="LI115" s="2" t="s">
        <v>153</v>
      </c>
      <c r="LJ115" s="2" t="s">
        <v>153</v>
      </c>
      <c r="LK115" s="2" t="s">
        <v>153</v>
      </c>
      <c r="LL115" s="2" t="s">
        <v>153</v>
      </c>
      <c r="LM115" s="2" t="s">
        <v>153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153</v>
      </c>
      <c r="LV115" s="2" t="s">
        <v>153</v>
      </c>
      <c r="LW115" s="2" t="s">
        <v>153</v>
      </c>
      <c r="LX115" s="2" t="s">
        <v>153</v>
      </c>
      <c r="LY115" s="2" t="s">
        <v>153</v>
      </c>
      <c r="LZ115" s="2" t="s">
        <v>153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153</v>
      </c>
      <c r="OI115" s="2" t="s">
        <v>153</v>
      </c>
      <c r="OJ115" s="2" t="s">
        <v>153</v>
      </c>
      <c r="OK115" s="2" t="s">
        <v>153</v>
      </c>
      <c r="OL115" s="2" t="s">
        <v>153</v>
      </c>
      <c r="OM115" s="2" t="s">
        <v>153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153</v>
      </c>
      <c r="OV115" s="2" t="s">
        <v>153</v>
      </c>
      <c r="OW115" s="2" t="s">
        <v>153</v>
      </c>
      <c r="OX115" s="2" t="s">
        <v>153</v>
      </c>
      <c r="OY115" s="2" t="s">
        <v>153</v>
      </c>
      <c r="OZ115" s="2" t="s">
        <v>153</v>
      </c>
      <c r="PA115" s="2" t="s">
        <v>153</v>
      </c>
      <c r="PB115" s="4"/>
      <c r="PC115" s="8"/>
      <c r="PD115" s="4"/>
      <c r="PE115" s="8"/>
      <c r="PF115" s="7"/>
      <c r="PG115" s="7"/>
      <c r="PH115" s="2" t="s">
        <v>153</v>
      </c>
      <c r="PI115" s="2" t="s">
        <v>153</v>
      </c>
      <c r="PJ115" s="2" t="s">
        <v>153</v>
      </c>
      <c r="PK115" s="2" t="s">
        <v>153</v>
      </c>
      <c r="PL115" s="2" t="s">
        <v>153</v>
      </c>
      <c r="PM115" s="2" t="s">
        <v>153</v>
      </c>
      <c r="PN115" s="2" t="s">
        <v>153</v>
      </c>
      <c r="PO115" s="4"/>
      <c r="PP115" s="8"/>
      <c r="PQ115" s="4"/>
      <c r="PR115" s="8"/>
      <c r="PS115" s="7"/>
      <c r="PT115" s="7"/>
      <c r="PU115" s="2" t="s">
        <v>153</v>
      </c>
      <c r="PV115" s="2" t="s">
        <v>153</v>
      </c>
      <c r="PW115" s="2" t="s">
        <v>153</v>
      </c>
      <c r="PX115" s="2" t="s">
        <v>153</v>
      </c>
      <c r="PY115" s="2" t="s">
        <v>153</v>
      </c>
      <c r="PZ115" s="2" t="s">
        <v>153</v>
      </c>
      <c r="QA115" s="2" t="s">
        <v>153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1291</v>
      </c>
      <c r="B116" s="2" t="s">
        <v>142</v>
      </c>
      <c r="C116" s="2" t="s">
        <v>143</v>
      </c>
      <c r="D116" s="2" t="s">
        <v>1263</v>
      </c>
      <c r="E116" s="2" t="s">
        <v>441</v>
      </c>
      <c r="F116" s="2" t="s">
        <v>1292</v>
      </c>
      <c r="G116" s="2" t="s">
        <v>153</v>
      </c>
      <c r="H116" s="2" t="s">
        <v>153</v>
      </c>
      <c r="I116" s="2" t="s">
        <v>153</v>
      </c>
      <c r="J116" s="2" t="s">
        <v>1267</v>
      </c>
      <c r="K116" s="2" t="s">
        <v>459</v>
      </c>
      <c r="L116" s="3">
        <v>15.75</v>
      </c>
      <c r="M116" s="3"/>
      <c r="N116" s="3"/>
      <c r="O116" s="2" t="s">
        <v>977</v>
      </c>
      <c r="P116" s="2" t="s">
        <v>153</v>
      </c>
      <c r="Q116" s="2" t="s">
        <v>153</v>
      </c>
      <c r="R116" s="2" t="s">
        <v>36</v>
      </c>
      <c r="S116" s="2" t="s">
        <v>153</v>
      </c>
      <c r="T116" s="2" t="s">
        <v>153</v>
      </c>
      <c r="U116" s="2" t="s">
        <v>153</v>
      </c>
      <c r="V116" s="2" t="s">
        <v>153</v>
      </c>
      <c r="W116" s="2" t="s">
        <v>153</v>
      </c>
      <c r="X116" s="2" t="s">
        <v>153</v>
      </c>
      <c r="Y116" s="2" t="s">
        <v>153</v>
      </c>
      <c r="Z116" s="4"/>
      <c r="AA116" s="4">
        <f>=ROUNDDOWN({0},0)</f>
      </c>
      <c r="AB116" s="5"/>
      <c r="AC116" s="2" t="s">
        <v>153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/>
      <c r="BJ116" s="4"/>
      <c r="BK116" s="8"/>
      <c r="BL116" s="2" t="s">
        <v>153</v>
      </c>
      <c r="BM116" s="7"/>
      <c r="BN116" s="7"/>
      <c r="BO116" s="4"/>
      <c r="BP116" s="8"/>
      <c r="BQ116" s="4"/>
      <c r="BR116" s="8"/>
      <c r="BS116" s="7"/>
      <c r="BT116" s="7"/>
      <c r="BU116" s="2" t="s">
        <v>153</v>
      </c>
      <c r="BV116" s="2" t="s">
        <v>153</v>
      </c>
      <c r="BW116" s="2" t="s">
        <v>153</v>
      </c>
      <c r="BX116" s="2" t="s">
        <v>153</v>
      </c>
      <c r="BY116" s="2" t="s">
        <v>153</v>
      </c>
      <c r="BZ116" s="2" t="s">
        <v>153</v>
      </c>
      <c r="CA116" s="2" t="s">
        <v>153</v>
      </c>
      <c r="CB116" s="4"/>
      <c r="CC116" s="8"/>
      <c r="CD116" s="4"/>
      <c r="CE116" s="8"/>
      <c r="CF116" s="7"/>
      <c r="CG116" s="7"/>
      <c r="CH116" s="2" t="s">
        <v>153</v>
      </c>
      <c r="CI116" s="2" t="s">
        <v>153</v>
      </c>
      <c r="CJ116" s="2" t="s">
        <v>153</v>
      </c>
      <c r="CK116" s="2" t="s">
        <v>153</v>
      </c>
      <c r="CL116" s="2" t="s">
        <v>153</v>
      </c>
      <c r="CM116" s="2" t="s">
        <v>153</v>
      </c>
      <c r="CN116" s="2" t="s">
        <v>153</v>
      </c>
      <c r="CO116" s="4"/>
      <c r="CP116" s="8"/>
      <c r="CQ116" s="4"/>
      <c r="CR116" s="8"/>
      <c r="CS116" s="7"/>
      <c r="CT116" s="7"/>
      <c r="CU116" s="2" t="s">
        <v>153</v>
      </c>
      <c r="CV116" s="2" t="s">
        <v>153</v>
      </c>
      <c r="CW116" s="2" t="s">
        <v>153</v>
      </c>
      <c r="CX116" s="2" t="s">
        <v>153</v>
      </c>
      <c r="CY116" s="2" t="s">
        <v>153</v>
      </c>
      <c r="CZ116" s="2" t="s">
        <v>153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153</v>
      </c>
      <c r="DI116" s="2" t="s">
        <v>153</v>
      </c>
      <c r="DJ116" s="2" t="s">
        <v>153</v>
      </c>
      <c r="DK116" s="2" t="s">
        <v>153</v>
      </c>
      <c r="DL116" s="2" t="s">
        <v>153</v>
      </c>
      <c r="DM116" s="2" t="s">
        <v>153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153</v>
      </c>
      <c r="DV116" s="2" t="s">
        <v>153</v>
      </c>
      <c r="DW116" s="2" t="s">
        <v>153</v>
      </c>
      <c r="DX116" s="2" t="s">
        <v>153</v>
      </c>
      <c r="DY116" s="2" t="s">
        <v>153</v>
      </c>
      <c r="DZ116" s="2" t="s">
        <v>153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153</v>
      </c>
      <c r="EI116" s="2" t="s">
        <v>153</v>
      </c>
      <c r="EJ116" s="2" t="s">
        <v>153</v>
      </c>
      <c r="EK116" s="2" t="s">
        <v>153</v>
      </c>
      <c r="EL116" s="2" t="s">
        <v>153</v>
      </c>
      <c r="EM116" s="2" t="s">
        <v>153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153</v>
      </c>
      <c r="EV116" s="2" t="s">
        <v>153</v>
      </c>
      <c r="EW116" s="2" t="s">
        <v>153</v>
      </c>
      <c r="EX116" s="2" t="s">
        <v>153</v>
      </c>
      <c r="EY116" s="2" t="s">
        <v>153</v>
      </c>
      <c r="EZ116" s="2" t="s">
        <v>153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153</v>
      </c>
      <c r="FI116" s="2" t="s">
        <v>153</v>
      </c>
      <c r="FJ116" s="2" t="s">
        <v>153</v>
      </c>
      <c r="FK116" s="2" t="s">
        <v>153</v>
      </c>
      <c r="FL116" s="2" t="s">
        <v>153</v>
      </c>
      <c r="FM116" s="2" t="s">
        <v>153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153</v>
      </c>
      <c r="FV116" s="2" t="s">
        <v>153</v>
      </c>
      <c r="FW116" s="2" t="s">
        <v>153</v>
      </c>
      <c r="FX116" s="2" t="s">
        <v>153</v>
      </c>
      <c r="FY116" s="2" t="s">
        <v>153</v>
      </c>
      <c r="FZ116" s="2" t="s">
        <v>153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153</v>
      </c>
      <c r="GI116" s="2" t="s">
        <v>153</v>
      </c>
      <c r="GJ116" s="2" t="s">
        <v>153</v>
      </c>
      <c r="GK116" s="2" t="s">
        <v>153</v>
      </c>
      <c r="GL116" s="2" t="s">
        <v>153</v>
      </c>
      <c r="GM116" s="2" t="s">
        <v>153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153</v>
      </c>
      <c r="GV116" s="2" t="s">
        <v>153</v>
      </c>
      <c r="GW116" s="2" t="s">
        <v>153</v>
      </c>
      <c r="GX116" s="2" t="s">
        <v>153</v>
      </c>
      <c r="GY116" s="2" t="s">
        <v>153</v>
      </c>
      <c r="GZ116" s="2" t="s">
        <v>153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153</v>
      </c>
      <c r="HI116" s="2" t="s">
        <v>153</v>
      </c>
      <c r="HJ116" s="2" t="s">
        <v>153</v>
      </c>
      <c r="HK116" s="2" t="s">
        <v>153</v>
      </c>
      <c r="HL116" s="2" t="s">
        <v>153</v>
      </c>
      <c r="HM116" s="2" t="s">
        <v>153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153</v>
      </c>
      <c r="HV116" s="2" t="s">
        <v>153</v>
      </c>
      <c r="HW116" s="2" t="s">
        <v>153</v>
      </c>
      <c r="HX116" s="2" t="s">
        <v>153</v>
      </c>
      <c r="HY116" s="2" t="s">
        <v>153</v>
      </c>
      <c r="HZ116" s="2" t="s">
        <v>153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153</v>
      </c>
      <c r="II116" s="2" t="s">
        <v>153</v>
      </c>
      <c r="IJ116" s="2" t="s">
        <v>153</v>
      </c>
      <c r="IK116" s="2" t="s">
        <v>153</v>
      </c>
      <c r="IL116" s="2" t="s">
        <v>153</v>
      </c>
      <c r="IM116" s="2" t="s">
        <v>153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153</v>
      </c>
      <c r="IV116" s="2" t="s">
        <v>153</v>
      </c>
      <c r="IW116" s="2" t="s">
        <v>153</v>
      </c>
      <c r="IX116" s="2" t="s">
        <v>153</v>
      </c>
      <c r="IY116" s="2" t="s">
        <v>153</v>
      </c>
      <c r="IZ116" s="2" t="s">
        <v>153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153</v>
      </c>
      <c r="JI116" s="2" t="s">
        <v>153</v>
      </c>
      <c r="JJ116" s="2" t="s">
        <v>153</v>
      </c>
      <c r="JK116" s="2" t="s">
        <v>153</v>
      </c>
      <c r="JL116" s="2" t="s">
        <v>153</v>
      </c>
      <c r="JM116" s="2" t="s">
        <v>153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153</v>
      </c>
      <c r="JV116" s="2" t="s">
        <v>153</v>
      </c>
      <c r="JW116" s="2" t="s">
        <v>153</v>
      </c>
      <c r="JX116" s="2" t="s">
        <v>153</v>
      </c>
      <c r="JY116" s="2" t="s">
        <v>153</v>
      </c>
      <c r="JZ116" s="2" t="s">
        <v>153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153</v>
      </c>
      <c r="KI116" s="2" t="s">
        <v>153</v>
      </c>
      <c r="KJ116" s="2" t="s">
        <v>153</v>
      </c>
      <c r="KK116" s="2" t="s">
        <v>153</v>
      </c>
      <c r="KL116" s="2" t="s">
        <v>153</v>
      </c>
      <c r="KM116" s="2" t="s">
        <v>153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153</v>
      </c>
      <c r="KV116" s="2" t="s">
        <v>153</v>
      </c>
      <c r="KW116" s="2" t="s">
        <v>153</v>
      </c>
      <c r="KX116" s="2" t="s">
        <v>153</v>
      </c>
      <c r="KY116" s="2" t="s">
        <v>153</v>
      </c>
      <c r="KZ116" s="2" t="s">
        <v>153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153</v>
      </c>
      <c r="LI116" s="2" t="s">
        <v>153</v>
      </c>
      <c r="LJ116" s="2" t="s">
        <v>153</v>
      </c>
      <c r="LK116" s="2" t="s">
        <v>153</v>
      </c>
      <c r="LL116" s="2" t="s">
        <v>153</v>
      </c>
      <c r="LM116" s="2" t="s">
        <v>153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153</v>
      </c>
      <c r="LV116" s="2" t="s">
        <v>153</v>
      </c>
      <c r="LW116" s="2" t="s">
        <v>153</v>
      </c>
      <c r="LX116" s="2" t="s">
        <v>153</v>
      </c>
      <c r="LY116" s="2" t="s">
        <v>153</v>
      </c>
      <c r="LZ116" s="2" t="s">
        <v>153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153</v>
      </c>
      <c r="MI116" s="2" t="s">
        <v>153</v>
      </c>
      <c r="MJ116" s="2" t="s">
        <v>153</v>
      </c>
      <c r="MK116" s="2" t="s">
        <v>153</v>
      </c>
      <c r="ML116" s="2" t="s">
        <v>153</v>
      </c>
      <c r="MM116" s="2" t="s">
        <v>153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153</v>
      </c>
      <c r="MV116" s="2" t="s">
        <v>153</v>
      </c>
      <c r="MW116" s="2" t="s">
        <v>153</v>
      </c>
      <c r="MX116" s="2" t="s">
        <v>153</v>
      </c>
      <c r="MY116" s="2" t="s">
        <v>153</v>
      </c>
      <c r="MZ116" s="2" t="s">
        <v>153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153</v>
      </c>
      <c r="NI116" s="2" t="s">
        <v>153</v>
      </c>
      <c r="NJ116" s="2" t="s">
        <v>153</v>
      </c>
      <c r="NK116" s="2" t="s">
        <v>153</v>
      </c>
      <c r="NL116" s="2" t="s">
        <v>153</v>
      </c>
      <c r="NM116" s="2" t="s">
        <v>153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153</v>
      </c>
      <c r="NW116" s="2" t="s">
        <v>153</v>
      </c>
      <c r="NX116" s="2" t="s">
        <v>153</v>
      </c>
      <c r="NY116" s="2" t="s">
        <v>153</v>
      </c>
      <c r="NZ116" s="2" t="s">
        <v>153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153</v>
      </c>
      <c r="OI116" s="2" t="s">
        <v>153</v>
      </c>
      <c r="OJ116" s="2" t="s">
        <v>153</v>
      </c>
      <c r="OK116" s="2" t="s">
        <v>153</v>
      </c>
      <c r="OL116" s="2" t="s">
        <v>153</v>
      </c>
      <c r="OM116" s="2" t="s">
        <v>153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153</v>
      </c>
      <c r="OV116" s="2" t="s">
        <v>153</v>
      </c>
      <c r="OW116" s="2" t="s">
        <v>153</v>
      </c>
      <c r="OX116" s="2" t="s">
        <v>153</v>
      </c>
      <c r="OY116" s="2" t="s">
        <v>153</v>
      </c>
      <c r="OZ116" s="2" t="s">
        <v>153</v>
      </c>
      <c r="PA116" s="2" t="s">
        <v>153</v>
      </c>
      <c r="PB116" s="4"/>
      <c r="PC116" s="8"/>
      <c r="PD116" s="4"/>
      <c r="PE116" s="8"/>
      <c r="PF116" s="7"/>
      <c r="PG116" s="7"/>
      <c r="PH116" s="2" t="s">
        <v>153</v>
      </c>
      <c r="PI116" s="2" t="s">
        <v>153</v>
      </c>
      <c r="PJ116" s="2" t="s">
        <v>153</v>
      </c>
      <c r="PK116" s="2" t="s">
        <v>153</v>
      </c>
      <c r="PL116" s="2" t="s">
        <v>153</v>
      </c>
      <c r="PM116" s="2" t="s">
        <v>153</v>
      </c>
      <c r="PN116" s="2" t="s">
        <v>153</v>
      </c>
      <c r="PO116" s="4"/>
      <c r="PP116" s="8"/>
      <c r="PQ116" s="4"/>
      <c r="PR116" s="8"/>
      <c r="PS116" s="7"/>
      <c r="PT116" s="7"/>
      <c r="PU116" s="2" t="s">
        <v>153</v>
      </c>
      <c r="PV116" s="2" t="s">
        <v>153</v>
      </c>
      <c r="PW116" s="2" t="s">
        <v>153</v>
      </c>
      <c r="PX116" s="2" t="s">
        <v>153</v>
      </c>
      <c r="PY116" s="2" t="s">
        <v>153</v>
      </c>
      <c r="PZ116" s="2" t="s">
        <v>153</v>
      </c>
      <c r="QA116" s="2" t="s">
        <v>153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</row>
    <row r="117">
      <c r="A117" s="2" t="s">
        <v>1293</v>
      </c>
      <c r="B117" s="2" t="s">
        <v>142</v>
      </c>
      <c r="C117" s="2" t="s">
        <v>143</v>
      </c>
      <c r="D117" s="2" t="s">
        <v>1263</v>
      </c>
      <c r="E117" s="2" t="s">
        <v>441</v>
      </c>
      <c r="F117" s="2" t="s">
        <v>1292</v>
      </c>
      <c r="G117" s="2" t="s">
        <v>153</v>
      </c>
      <c r="H117" s="2" t="s">
        <v>153</v>
      </c>
      <c r="I117" s="2" t="s">
        <v>153</v>
      </c>
      <c r="J117" s="2" t="s">
        <v>1267</v>
      </c>
      <c r="K117" s="2" t="s">
        <v>1268</v>
      </c>
      <c r="L117" s="3">
        <v>13.5</v>
      </c>
      <c r="M117" s="3"/>
      <c r="N117" s="3"/>
      <c r="O117" s="2" t="s">
        <v>977</v>
      </c>
      <c r="P117" s="2" t="s">
        <v>153</v>
      </c>
      <c r="Q117" s="2" t="s">
        <v>153</v>
      </c>
      <c r="R117" s="2" t="s">
        <v>36</v>
      </c>
      <c r="S117" s="2" t="s">
        <v>153</v>
      </c>
      <c r="T117" s="2" t="s">
        <v>153</v>
      </c>
      <c r="U117" s="2" t="s">
        <v>153</v>
      </c>
      <c r="V117" s="2" t="s">
        <v>153</v>
      </c>
      <c r="W117" s="2" t="s">
        <v>153</v>
      </c>
      <c r="X117" s="2" t="s">
        <v>153</v>
      </c>
      <c r="Y117" s="2" t="s">
        <v>153</v>
      </c>
      <c r="Z117" s="4"/>
      <c r="AA117" s="4">
        <f>=ROUNDDOWN({0},0)</f>
      </c>
      <c r="AB117" s="5"/>
      <c r="AC117" s="2" t="s">
        <v>153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/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153</v>
      </c>
      <c r="BV117" s="2" t="s">
        <v>153</v>
      </c>
      <c r="BW117" s="2" t="s">
        <v>153</v>
      </c>
      <c r="BX117" s="2" t="s">
        <v>153</v>
      </c>
      <c r="BY117" s="2" t="s">
        <v>153</v>
      </c>
      <c r="BZ117" s="2" t="s">
        <v>153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153</v>
      </c>
      <c r="CI117" s="2" t="s">
        <v>153</v>
      </c>
      <c r="CJ117" s="2" t="s">
        <v>153</v>
      </c>
      <c r="CK117" s="2" t="s">
        <v>153</v>
      </c>
      <c r="CL117" s="2" t="s">
        <v>153</v>
      </c>
      <c r="CM117" s="2" t="s">
        <v>153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153</v>
      </c>
      <c r="CV117" s="2" t="s">
        <v>153</v>
      </c>
      <c r="CW117" s="2" t="s">
        <v>153</v>
      </c>
      <c r="CX117" s="2" t="s">
        <v>153</v>
      </c>
      <c r="CY117" s="2" t="s">
        <v>153</v>
      </c>
      <c r="CZ117" s="2" t="s">
        <v>153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153</v>
      </c>
      <c r="DI117" s="2" t="s">
        <v>153</v>
      </c>
      <c r="DJ117" s="2" t="s">
        <v>153</v>
      </c>
      <c r="DK117" s="2" t="s">
        <v>153</v>
      </c>
      <c r="DL117" s="2" t="s">
        <v>153</v>
      </c>
      <c r="DM117" s="2" t="s">
        <v>153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153</v>
      </c>
      <c r="DV117" s="2" t="s">
        <v>153</v>
      </c>
      <c r="DW117" s="2" t="s">
        <v>153</v>
      </c>
      <c r="DX117" s="2" t="s">
        <v>153</v>
      </c>
      <c r="DY117" s="2" t="s">
        <v>153</v>
      </c>
      <c r="DZ117" s="2" t="s">
        <v>153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153</v>
      </c>
      <c r="EI117" s="2" t="s">
        <v>153</v>
      </c>
      <c r="EJ117" s="2" t="s">
        <v>153</v>
      </c>
      <c r="EK117" s="2" t="s">
        <v>153</v>
      </c>
      <c r="EL117" s="2" t="s">
        <v>153</v>
      </c>
      <c r="EM117" s="2" t="s">
        <v>153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153</v>
      </c>
      <c r="EV117" s="2" t="s">
        <v>153</v>
      </c>
      <c r="EW117" s="2" t="s">
        <v>153</v>
      </c>
      <c r="EX117" s="2" t="s">
        <v>153</v>
      </c>
      <c r="EY117" s="2" t="s">
        <v>153</v>
      </c>
      <c r="EZ117" s="2" t="s">
        <v>153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153</v>
      </c>
      <c r="FI117" s="2" t="s">
        <v>153</v>
      </c>
      <c r="FJ117" s="2" t="s">
        <v>153</v>
      </c>
      <c r="FK117" s="2" t="s">
        <v>153</v>
      </c>
      <c r="FL117" s="2" t="s">
        <v>153</v>
      </c>
      <c r="FM117" s="2" t="s">
        <v>153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153</v>
      </c>
      <c r="FV117" s="2" t="s">
        <v>153</v>
      </c>
      <c r="FW117" s="2" t="s">
        <v>153</v>
      </c>
      <c r="FX117" s="2" t="s">
        <v>153</v>
      </c>
      <c r="FY117" s="2" t="s">
        <v>153</v>
      </c>
      <c r="FZ117" s="2" t="s">
        <v>153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153</v>
      </c>
      <c r="GI117" s="2" t="s">
        <v>153</v>
      </c>
      <c r="GJ117" s="2" t="s">
        <v>153</v>
      </c>
      <c r="GK117" s="2" t="s">
        <v>153</v>
      </c>
      <c r="GL117" s="2" t="s">
        <v>153</v>
      </c>
      <c r="GM117" s="2" t="s">
        <v>153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153</v>
      </c>
      <c r="GV117" s="2" t="s">
        <v>153</v>
      </c>
      <c r="GW117" s="2" t="s">
        <v>153</v>
      </c>
      <c r="GX117" s="2" t="s">
        <v>153</v>
      </c>
      <c r="GY117" s="2" t="s">
        <v>153</v>
      </c>
      <c r="GZ117" s="2" t="s">
        <v>153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153</v>
      </c>
      <c r="HI117" s="2" t="s">
        <v>153</v>
      </c>
      <c r="HJ117" s="2" t="s">
        <v>153</v>
      </c>
      <c r="HK117" s="2" t="s">
        <v>153</v>
      </c>
      <c r="HL117" s="2" t="s">
        <v>153</v>
      </c>
      <c r="HM117" s="2" t="s">
        <v>153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153</v>
      </c>
      <c r="HV117" s="2" t="s">
        <v>153</v>
      </c>
      <c r="HW117" s="2" t="s">
        <v>153</v>
      </c>
      <c r="HX117" s="2" t="s">
        <v>153</v>
      </c>
      <c r="HY117" s="2" t="s">
        <v>153</v>
      </c>
      <c r="HZ117" s="2" t="s">
        <v>153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153</v>
      </c>
      <c r="II117" s="2" t="s">
        <v>153</v>
      </c>
      <c r="IJ117" s="2" t="s">
        <v>153</v>
      </c>
      <c r="IK117" s="2" t="s">
        <v>153</v>
      </c>
      <c r="IL117" s="2" t="s">
        <v>153</v>
      </c>
      <c r="IM117" s="2" t="s">
        <v>153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153</v>
      </c>
      <c r="IV117" s="2" t="s">
        <v>153</v>
      </c>
      <c r="IW117" s="2" t="s">
        <v>153</v>
      </c>
      <c r="IX117" s="2" t="s">
        <v>153</v>
      </c>
      <c r="IY117" s="2" t="s">
        <v>153</v>
      </c>
      <c r="IZ117" s="2" t="s">
        <v>153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153</v>
      </c>
      <c r="JI117" s="2" t="s">
        <v>153</v>
      </c>
      <c r="JJ117" s="2" t="s">
        <v>153</v>
      </c>
      <c r="JK117" s="2" t="s">
        <v>153</v>
      </c>
      <c r="JL117" s="2" t="s">
        <v>153</v>
      </c>
      <c r="JM117" s="2" t="s">
        <v>153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153</v>
      </c>
      <c r="JV117" s="2" t="s">
        <v>153</v>
      </c>
      <c r="JW117" s="2" t="s">
        <v>153</v>
      </c>
      <c r="JX117" s="2" t="s">
        <v>153</v>
      </c>
      <c r="JY117" s="2" t="s">
        <v>153</v>
      </c>
      <c r="JZ117" s="2" t="s">
        <v>153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153</v>
      </c>
      <c r="KI117" s="2" t="s">
        <v>153</v>
      </c>
      <c r="KJ117" s="2" t="s">
        <v>153</v>
      </c>
      <c r="KK117" s="2" t="s">
        <v>153</v>
      </c>
      <c r="KL117" s="2" t="s">
        <v>153</v>
      </c>
      <c r="KM117" s="2" t="s">
        <v>153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153</v>
      </c>
      <c r="KV117" s="2" t="s">
        <v>153</v>
      </c>
      <c r="KW117" s="2" t="s">
        <v>153</v>
      </c>
      <c r="KX117" s="2" t="s">
        <v>153</v>
      </c>
      <c r="KY117" s="2" t="s">
        <v>153</v>
      </c>
      <c r="KZ117" s="2" t="s">
        <v>153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153</v>
      </c>
      <c r="LI117" s="2" t="s">
        <v>153</v>
      </c>
      <c r="LJ117" s="2" t="s">
        <v>153</v>
      </c>
      <c r="LK117" s="2" t="s">
        <v>153</v>
      </c>
      <c r="LL117" s="2" t="s">
        <v>153</v>
      </c>
      <c r="LM117" s="2" t="s">
        <v>153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153</v>
      </c>
      <c r="MV117" s="2" t="s">
        <v>153</v>
      </c>
      <c r="MW117" s="2" t="s">
        <v>153</v>
      </c>
      <c r="MX117" s="2" t="s">
        <v>153</v>
      </c>
      <c r="MY117" s="2" t="s">
        <v>153</v>
      </c>
      <c r="MZ117" s="2" t="s">
        <v>153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153</v>
      </c>
      <c r="NW117" s="2" t="s">
        <v>153</v>
      </c>
      <c r="NX117" s="2" t="s">
        <v>153</v>
      </c>
      <c r="NY117" s="2" t="s">
        <v>153</v>
      </c>
      <c r="NZ117" s="2" t="s">
        <v>153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153</v>
      </c>
      <c r="OI117" s="2" t="s">
        <v>153</v>
      </c>
      <c r="OJ117" s="2" t="s">
        <v>153</v>
      </c>
      <c r="OK117" s="2" t="s">
        <v>153</v>
      </c>
      <c r="OL117" s="2" t="s">
        <v>153</v>
      </c>
      <c r="OM117" s="2" t="s">
        <v>153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153</v>
      </c>
      <c r="OV117" s="2" t="s">
        <v>153</v>
      </c>
      <c r="OW117" s="2" t="s">
        <v>153</v>
      </c>
      <c r="OX117" s="2" t="s">
        <v>153</v>
      </c>
      <c r="OY117" s="2" t="s">
        <v>153</v>
      </c>
      <c r="OZ117" s="2" t="s">
        <v>153</v>
      </c>
      <c r="PA117" s="2" t="s">
        <v>153</v>
      </c>
      <c r="PB117" s="4"/>
      <c r="PC117" s="8"/>
      <c r="PD117" s="4"/>
      <c r="PE117" s="8"/>
      <c r="PF117" s="7"/>
      <c r="PG117" s="7"/>
      <c r="PH117" s="2" t="s">
        <v>153</v>
      </c>
      <c r="PI117" s="2" t="s">
        <v>153</v>
      </c>
      <c r="PJ117" s="2" t="s">
        <v>153</v>
      </c>
      <c r="PK117" s="2" t="s">
        <v>153</v>
      </c>
      <c r="PL117" s="2" t="s">
        <v>153</v>
      </c>
      <c r="PM117" s="2" t="s">
        <v>153</v>
      </c>
      <c r="PN117" s="2" t="s">
        <v>153</v>
      </c>
      <c r="PO117" s="4"/>
      <c r="PP117" s="8"/>
      <c r="PQ117" s="4"/>
      <c r="PR117" s="8"/>
      <c r="PS117" s="7"/>
      <c r="PT117" s="7"/>
      <c r="PU117" s="2" t="s">
        <v>153</v>
      </c>
      <c r="PV117" s="2" t="s">
        <v>153</v>
      </c>
      <c r="PW117" s="2" t="s">
        <v>153</v>
      </c>
      <c r="PX117" s="2" t="s">
        <v>153</v>
      </c>
      <c r="PY117" s="2" t="s">
        <v>153</v>
      </c>
      <c r="PZ117" s="2" t="s">
        <v>153</v>
      </c>
      <c r="QA117" s="2" t="s">
        <v>153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1294</v>
      </c>
      <c r="B118" s="2" t="s">
        <v>142</v>
      </c>
      <c r="C118" s="2" t="s">
        <v>143</v>
      </c>
      <c r="D118" s="2" t="s">
        <v>1295</v>
      </c>
      <c r="E118" s="2" t="s">
        <v>1296</v>
      </c>
      <c r="F118" s="2" t="s">
        <v>328</v>
      </c>
      <c r="G118" s="2" t="s">
        <v>328</v>
      </c>
      <c r="H118" s="2" t="s">
        <v>328</v>
      </c>
      <c r="I118" s="2" t="s">
        <v>1297</v>
      </c>
      <c r="J118" s="2" t="s">
        <v>1298</v>
      </c>
      <c r="K118" s="2" t="s">
        <v>331</v>
      </c>
      <c r="L118" s="3">
        <v>16.72</v>
      </c>
      <c r="M118" s="3">
        <v>17.56</v>
      </c>
      <c r="N118" s="3">
        <v>39.99</v>
      </c>
      <c r="O118" s="2" t="s">
        <v>150</v>
      </c>
      <c r="P118" s="2" t="s">
        <v>466</v>
      </c>
      <c r="Q118" s="2" t="s">
        <v>152</v>
      </c>
      <c r="R118" s="2" t="s">
        <v>153</v>
      </c>
      <c r="S118" s="2" t="s">
        <v>333</v>
      </c>
      <c r="T118" s="2" t="s">
        <v>153</v>
      </c>
      <c r="U118" s="2" t="s">
        <v>153</v>
      </c>
      <c r="V118" s="2" t="s">
        <v>1299</v>
      </c>
      <c r="W118" s="2" t="s">
        <v>157</v>
      </c>
      <c r="X118" s="2" t="s">
        <v>1126</v>
      </c>
      <c r="Y118" s="2" t="s">
        <v>337</v>
      </c>
      <c r="Z118" s="4">
        <v>222</v>
      </c>
      <c r="AA118" s="4">
        <f>=ROUNDDOWN(15.8571428571429,0)</f>
      </c>
      <c r="AB118" s="5">
        <v>14</v>
      </c>
      <c r="AC118" s="2" t="s">
        <v>338</v>
      </c>
      <c r="AD118" s="4">
        <v>270</v>
      </c>
      <c r="AE118" s="4">
        <v>270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15</v>
      </c>
      <c r="AQ118" s="8">
        <v>259.89</v>
      </c>
      <c r="AR118" s="4">
        <v>26</v>
      </c>
      <c r="AS118" s="8">
        <v>417.3</v>
      </c>
      <c r="AT118" s="7">
        <v>-0.4231</v>
      </c>
      <c r="AU118" s="7">
        <v>-0.3772</v>
      </c>
      <c r="AV118" s="4">
        <v>15</v>
      </c>
      <c r="AW118" s="8">
        <v>259.89</v>
      </c>
      <c r="AX118" s="4">
        <v>26</v>
      </c>
      <c r="AY118" s="8">
        <v>417.3</v>
      </c>
      <c r="AZ118" s="7">
        <v>-0.4231</v>
      </c>
      <c r="BA118" s="7">
        <v>-0.3772</v>
      </c>
      <c r="BB118" s="7">
        <v>1</v>
      </c>
      <c r="BC118" s="4">
        <v>15</v>
      </c>
      <c r="BD118" s="8">
        <v>259.89</v>
      </c>
      <c r="BE118" s="4">
        <v>26</v>
      </c>
      <c r="BF118" s="8">
        <v>417.3</v>
      </c>
      <c r="BG118" s="7">
        <v>-0.4231</v>
      </c>
      <c r="BH118" s="7">
        <v>-0.3772</v>
      </c>
      <c r="BI118" s="7">
        <v>1</v>
      </c>
      <c r="BJ118" s="4">
        <v>15</v>
      </c>
      <c r="BK118" s="8">
        <v>259.89</v>
      </c>
      <c r="BL118" s="2" t="s">
        <v>1300</v>
      </c>
      <c r="BM118" s="7">
        <v>1</v>
      </c>
      <c r="BN118" s="7">
        <v>1</v>
      </c>
      <c r="BO118" s="4">
        <v>11</v>
      </c>
      <c r="BP118" s="8">
        <v>187.99</v>
      </c>
      <c r="BQ118" s="4">
        <v>26</v>
      </c>
      <c r="BR118" s="8">
        <v>417.3</v>
      </c>
      <c r="BS118" s="7">
        <v>-0.5769</v>
      </c>
      <c r="BT118" s="7">
        <v>-0.5495</v>
      </c>
      <c r="BU118" s="2" t="s">
        <v>162</v>
      </c>
      <c r="BV118" s="2" t="s">
        <v>150</v>
      </c>
      <c r="BW118" s="2" t="s">
        <v>153</v>
      </c>
      <c r="BX118" s="2" t="s">
        <v>1301</v>
      </c>
      <c r="BY118" s="2" t="s">
        <v>164</v>
      </c>
      <c r="BZ118" s="2" t="s">
        <v>164</v>
      </c>
      <c r="CA118" s="2" t="s">
        <v>153</v>
      </c>
      <c r="CB118" s="4"/>
      <c r="CC118" s="8"/>
      <c r="CD118" s="4"/>
      <c r="CE118" s="8"/>
      <c r="CF118" s="7"/>
      <c r="CG118" s="7"/>
      <c r="CH118" s="2" t="s">
        <v>162</v>
      </c>
      <c r="CI118" s="2" t="s">
        <v>150</v>
      </c>
      <c r="CJ118" s="2" t="s">
        <v>341</v>
      </c>
      <c r="CK118" s="2" t="s">
        <v>1302</v>
      </c>
      <c r="CL118" s="2" t="s">
        <v>164</v>
      </c>
      <c r="CM118" s="2" t="s">
        <v>164</v>
      </c>
      <c r="CN118" s="2" t="s">
        <v>153</v>
      </c>
      <c r="CO118" s="4">
        <v>4</v>
      </c>
      <c r="CP118" s="8">
        <v>71.9</v>
      </c>
      <c r="CQ118" s="4"/>
      <c r="CR118" s="8"/>
      <c r="CS118" s="7"/>
      <c r="CT118" s="7"/>
      <c r="CU118" s="2" t="s">
        <v>162</v>
      </c>
      <c r="CV118" s="2" t="s">
        <v>150</v>
      </c>
      <c r="CW118" s="2" t="s">
        <v>342</v>
      </c>
      <c r="CX118" s="2" t="s">
        <v>1303</v>
      </c>
      <c r="CY118" s="2" t="s">
        <v>164</v>
      </c>
      <c r="CZ118" s="2" t="s">
        <v>164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162</v>
      </c>
      <c r="DI118" s="2" t="s">
        <v>301</v>
      </c>
      <c r="DJ118" s="2" t="s">
        <v>166</v>
      </c>
      <c r="DK118" s="2" t="s">
        <v>1304</v>
      </c>
      <c r="DL118" s="2" t="s">
        <v>269</v>
      </c>
      <c r="DM118" s="2" t="s">
        <v>164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162</v>
      </c>
      <c r="DV118" s="2" t="s">
        <v>150</v>
      </c>
      <c r="DW118" s="2" t="s">
        <v>342</v>
      </c>
      <c r="DX118" s="2" t="s">
        <v>1305</v>
      </c>
      <c r="DY118" s="2" t="s">
        <v>164</v>
      </c>
      <c r="DZ118" s="2" t="s">
        <v>164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162</v>
      </c>
      <c r="EI118" s="2" t="s">
        <v>150</v>
      </c>
      <c r="EJ118" s="2" t="s">
        <v>342</v>
      </c>
      <c r="EK118" s="2" t="s">
        <v>346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162</v>
      </c>
      <c r="EV118" s="2" t="s">
        <v>169</v>
      </c>
      <c r="EW118" s="2" t="s">
        <v>342</v>
      </c>
      <c r="EX118" s="2" t="s">
        <v>1306</v>
      </c>
      <c r="EY118" s="2" t="s">
        <v>164</v>
      </c>
      <c r="EZ118" s="2" t="s">
        <v>164</v>
      </c>
      <c r="FA118" s="2" t="s">
        <v>153</v>
      </c>
      <c r="FB118" s="4"/>
      <c r="FC118" s="8"/>
      <c r="FD118" s="4"/>
      <c r="FE118" s="8"/>
      <c r="FF118" s="7"/>
      <c r="FG118" s="7"/>
      <c r="FH118" s="2" t="s">
        <v>162</v>
      </c>
      <c r="FI118" s="2" t="s">
        <v>150</v>
      </c>
      <c r="FJ118" s="2" t="s">
        <v>177</v>
      </c>
      <c r="FK118" s="2" t="s">
        <v>1288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162</v>
      </c>
      <c r="FV118" s="2" t="s">
        <v>150</v>
      </c>
      <c r="FW118" s="2" t="s">
        <v>475</v>
      </c>
      <c r="FX118" s="2" t="s">
        <v>1307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162</v>
      </c>
      <c r="GI118" s="2" t="s">
        <v>169</v>
      </c>
      <c r="GJ118" s="2" t="s">
        <v>181</v>
      </c>
      <c r="GK118" s="2" t="s">
        <v>366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188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187</v>
      </c>
      <c r="HI118" s="2" t="s">
        <v>150</v>
      </c>
      <c r="HJ118" s="2" t="s">
        <v>153</v>
      </c>
      <c r="HK118" s="2" t="s">
        <v>153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153</v>
      </c>
      <c r="HV118" s="2" t="s">
        <v>153</v>
      </c>
      <c r="HW118" s="2" t="s">
        <v>153</v>
      </c>
      <c r="HX118" s="2" t="s">
        <v>153</v>
      </c>
      <c r="HY118" s="2" t="s">
        <v>153</v>
      </c>
      <c r="HZ118" s="2" t="s">
        <v>153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187</v>
      </c>
      <c r="II118" s="2" t="s">
        <v>150</v>
      </c>
      <c r="IJ118" s="2" t="s">
        <v>153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354</v>
      </c>
      <c r="IV118" s="2" t="s">
        <v>150</v>
      </c>
      <c r="IW118" s="2" t="s">
        <v>153</v>
      </c>
      <c r="IX118" s="2" t="s">
        <v>153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150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153</v>
      </c>
      <c r="JV118" s="2" t="s">
        <v>153</v>
      </c>
      <c r="JW118" s="2" t="s">
        <v>153</v>
      </c>
      <c r="JX118" s="2" t="s">
        <v>153</v>
      </c>
      <c r="JY118" s="2" t="s">
        <v>153</v>
      </c>
      <c r="JZ118" s="2" t="s">
        <v>153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188</v>
      </c>
      <c r="KI118" s="2" t="s">
        <v>150</v>
      </c>
      <c r="KJ118" s="2" t="s">
        <v>153</v>
      </c>
      <c r="KK118" s="2" t="s">
        <v>153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153</v>
      </c>
      <c r="KV118" s="2" t="s">
        <v>153</v>
      </c>
      <c r="KW118" s="2" t="s">
        <v>153</v>
      </c>
      <c r="KX118" s="2" t="s">
        <v>153</v>
      </c>
      <c r="KY118" s="2" t="s">
        <v>153</v>
      </c>
      <c r="KZ118" s="2" t="s">
        <v>153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153</v>
      </c>
      <c r="LI118" s="2" t="s">
        <v>153</v>
      </c>
      <c r="LJ118" s="2" t="s">
        <v>153</v>
      </c>
      <c r="LK118" s="2" t="s">
        <v>153</v>
      </c>
      <c r="LL118" s="2" t="s">
        <v>153</v>
      </c>
      <c r="LM118" s="2" t="s">
        <v>153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150</v>
      </c>
      <c r="LW118" s="2" t="s">
        <v>342</v>
      </c>
      <c r="LX118" s="2" t="s">
        <v>1308</v>
      </c>
      <c r="LY118" s="2" t="s">
        <v>164</v>
      </c>
      <c r="LZ118" s="2" t="s">
        <v>164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193</v>
      </c>
      <c r="MV118" s="2" t="s">
        <v>150</v>
      </c>
      <c r="MW118" s="2" t="s">
        <v>194</v>
      </c>
      <c r="MX118" s="2" t="s">
        <v>153</v>
      </c>
      <c r="MY118" s="2" t="s">
        <v>164</v>
      </c>
      <c r="MZ118" s="2" t="s">
        <v>164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150</v>
      </c>
      <c r="NJ118" s="2" t="s">
        <v>153</v>
      </c>
      <c r="NK118" s="2" t="s">
        <v>153</v>
      </c>
      <c r="NL118" s="2" t="s">
        <v>164</v>
      </c>
      <c r="NM118" s="2" t="s">
        <v>164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195</v>
      </c>
      <c r="NV118" s="2" t="s">
        <v>150</v>
      </c>
      <c r="NW118" s="2" t="s">
        <v>153</v>
      </c>
      <c r="NX118" s="2" t="s">
        <v>153</v>
      </c>
      <c r="NY118" s="2" t="s">
        <v>164</v>
      </c>
      <c r="NZ118" s="2" t="s">
        <v>164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153</v>
      </c>
      <c r="OI118" s="2" t="s">
        <v>153</v>
      </c>
      <c r="OJ118" s="2" t="s">
        <v>153</v>
      </c>
      <c r="OK118" s="2" t="s">
        <v>153</v>
      </c>
      <c r="OL118" s="2" t="s">
        <v>153</v>
      </c>
      <c r="OM118" s="2" t="s">
        <v>153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188</v>
      </c>
      <c r="OV118" s="2" t="s">
        <v>150</v>
      </c>
      <c r="OW118" s="2" t="s">
        <v>153</v>
      </c>
      <c r="OX118" s="2" t="s">
        <v>153</v>
      </c>
      <c r="OY118" s="2" t="s">
        <v>164</v>
      </c>
      <c r="OZ118" s="2" t="s">
        <v>164</v>
      </c>
      <c r="PA118" s="2" t="s">
        <v>153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169</v>
      </c>
      <c r="PJ118" s="2" t="s">
        <v>153</v>
      </c>
      <c r="PK118" s="2" t="s">
        <v>153</v>
      </c>
      <c r="PL118" s="2" t="s">
        <v>164</v>
      </c>
      <c r="PM118" s="2" t="s">
        <v>164</v>
      </c>
      <c r="PN118" s="2" t="s">
        <v>153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150</v>
      </c>
      <c r="PW118" s="2" t="s">
        <v>153</v>
      </c>
      <c r="PX118" s="2" t="s">
        <v>153</v>
      </c>
      <c r="PY118" s="2" t="s">
        <v>164</v>
      </c>
      <c r="PZ118" s="2" t="s">
        <v>164</v>
      </c>
      <c r="QA118" s="2" t="s">
        <v>153</v>
      </c>
      <c r="QB118" s="4">
        <v>147</v>
      </c>
      <c r="QC118" s="4"/>
      <c r="QD118" s="4"/>
      <c r="QE118" s="4">
        <v>75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>
        <v>270</v>
      </c>
      <c r="QY118" s="4"/>
    </row>
    <row r="119">
      <c r="A119" s="16" t="s">
        <v>1309</v>
      </c>
      <c r="B119" s="9" t="s">
        <v>153</v>
      </c>
      <c r="C119" s="9" t="s">
        <v>153</v>
      </c>
      <c r="D119" s="9" t="s">
        <v>153</v>
      </c>
      <c r="E119" s="9" t="s">
        <v>153</v>
      </c>
      <c r="F119" s="9" t="s">
        <v>153</v>
      </c>
      <c r="G119" s="9" t="s">
        <v>153</v>
      </c>
      <c r="H119" s="9" t="s">
        <v>153</v>
      </c>
      <c r="I119" s="9" t="s">
        <v>153</v>
      </c>
      <c r="J119" s="9" t="s">
        <v>153</v>
      </c>
      <c r="K119" s="9" t="s">
        <v>153</v>
      </c>
      <c r="L119" s="10"/>
      <c r="M119" s="10"/>
      <c r="N119" s="10"/>
      <c r="O119" s="9" t="s">
        <v>153</v>
      </c>
      <c r="P119" s="9" t="s">
        <v>153</v>
      </c>
      <c r="Q119" s="9" t="s">
        <v>153</v>
      </c>
      <c r="R119" s="9" t="s">
        <v>153</v>
      </c>
      <c r="S119" s="9" t="s">
        <v>153</v>
      </c>
      <c r="T119" s="9" t="s">
        <v>153</v>
      </c>
      <c r="U119" s="9" t="s">
        <v>153</v>
      </c>
      <c r="V119" s="9" t="s">
        <v>153</v>
      </c>
      <c r="W119" s="9" t="s">
        <v>153</v>
      </c>
      <c r="X119" s="9" t="s">
        <v>153</v>
      </c>
      <c r="Y119" s="9" t="s">
        <v>153</v>
      </c>
      <c r="Z119" s="11">
        <v>30945</v>
      </c>
      <c r="AA119" s="11">
        <f>=ROUNDDOWN({0},0)</f>
      </c>
      <c r="AB119" s="12">
        <v>1302.9</v>
      </c>
      <c r="AC119" s="9" t="s">
        <v>153</v>
      </c>
      <c r="AD119" s="11"/>
      <c r="AE119" s="11">
        <v>10808</v>
      </c>
      <c r="AF119" s="13"/>
      <c r="AG119" s="13"/>
      <c r="AH119" s="14"/>
      <c r="AI119" s="11"/>
      <c r="AJ119" s="11">
        <f>=ROUNDDOWN({0},0)</f>
      </c>
      <c r="AK119" s="12"/>
      <c r="AL119" s="9" t="s">
        <v>153</v>
      </c>
      <c r="AM119" s="11"/>
      <c r="AN119" s="11"/>
      <c r="AO119" s="14"/>
      <c r="AP119" s="11">
        <v>1118</v>
      </c>
      <c r="AQ119" s="15">
        <v>66970.05</v>
      </c>
      <c r="AR119" s="11">
        <v>729</v>
      </c>
      <c r="AS119" s="15">
        <v>37894.19</v>
      </c>
      <c r="AT119" s="14">
        <v>0.5336</v>
      </c>
      <c r="AU119" s="14">
        <v>0.7673</v>
      </c>
      <c r="AV119" s="11">
        <v>1118</v>
      </c>
      <c r="AW119" s="15">
        <v>66970.05</v>
      </c>
      <c r="AX119" s="11">
        <v>729</v>
      </c>
      <c r="AY119" s="15">
        <v>37894.19</v>
      </c>
      <c r="AZ119" s="14">
        <v>0.5336</v>
      </c>
      <c r="BA119" s="14">
        <v>0.7673</v>
      </c>
      <c r="BB119" s="14"/>
      <c r="BC119" s="11">
        <v>1118</v>
      </c>
      <c r="BD119" s="15">
        <v>66970.05</v>
      </c>
      <c r="BE119" s="11">
        <v>729</v>
      </c>
      <c r="BF119" s="15">
        <v>37894.19</v>
      </c>
      <c r="BG119" s="14">
        <v>0.5336</v>
      </c>
      <c r="BH119" s="14">
        <v>0.7673</v>
      </c>
      <c r="BI119" s="14"/>
      <c r="BJ119" s="11"/>
      <c r="BK119" s="15"/>
      <c r="BL119" s="9" t="s">
        <v>153</v>
      </c>
      <c r="BM119" s="14"/>
      <c r="BN119" s="14"/>
      <c r="BO119" s="11">
        <v>588</v>
      </c>
      <c r="BP119" s="15">
        <v>33380.63</v>
      </c>
      <c r="BQ119" s="11">
        <v>347</v>
      </c>
      <c r="BR119" s="15">
        <v>16974.61</v>
      </c>
      <c r="BS119" s="14">
        <v>0.6945</v>
      </c>
      <c r="BT119" s="14">
        <v>0.9665</v>
      </c>
      <c r="BU119" s="9" t="s">
        <v>153</v>
      </c>
      <c r="BV119" s="9" t="s">
        <v>153</v>
      </c>
      <c r="BW119" s="9" t="s">
        <v>153</v>
      </c>
      <c r="BX119" s="9" t="s">
        <v>153</v>
      </c>
      <c r="BY119" s="9" t="s">
        <v>153</v>
      </c>
      <c r="BZ119" s="9" t="s">
        <v>153</v>
      </c>
      <c r="CA119" s="9" t="s">
        <v>153</v>
      </c>
      <c r="CB119" s="11">
        <v>178</v>
      </c>
      <c r="CC119" s="15">
        <v>11373.62</v>
      </c>
      <c r="CD119" s="11">
        <v>55</v>
      </c>
      <c r="CE119" s="15">
        <v>3258.44</v>
      </c>
      <c r="CF119" s="14">
        <v>2.2364</v>
      </c>
      <c r="CG119" s="14">
        <v>2.4905</v>
      </c>
      <c r="CH119" s="9" t="s">
        <v>153</v>
      </c>
      <c r="CI119" s="9" t="s">
        <v>153</v>
      </c>
      <c r="CJ119" s="9" t="s">
        <v>153</v>
      </c>
      <c r="CK119" s="9" t="s">
        <v>153</v>
      </c>
      <c r="CL119" s="9" t="s">
        <v>153</v>
      </c>
      <c r="CM119" s="9" t="s">
        <v>153</v>
      </c>
      <c r="CN119" s="9" t="s">
        <v>153</v>
      </c>
      <c r="CO119" s="11">
        <v>101</v>
      </c>
      <c r="CP119" s="15">
        <v>5817.47</v>
      </c>
      <c r="CQ119" s="11">
        <v>65</v>
      </c>
      <c r="CR119" s="15">
        <v>3628</v>
      </c>
      <c r="CS119" s="14">
        <v>0.5538</v>
      </c>
      <c r="CT119" s="14">
        <v>0.6035</v>
      </c>
      <c r="CU119" s="9" t="s">
        <v>153</v>
      </c>
      <c r="CV119" s="9" t="s">
        <v>153</v>
      </c>
      <c r="CW119" s="9" t="s">
        <v>153</v>
      </c>
      <c r="CX119" s="9" t="s">
        <v>153</v>
      </c>
      <c r="CY119" s="9" t="s">
        <v>153</v>
      </c>
      <c r="CZ119" s="9" t="s">
        <v>153</v>
      </c>
      <c r="DA119" s="9" t="s">
        <v>153</v>
      </c>
      <c r="DB119" s="11">
        <v>79</v>
      </c>
      <c r="DC119" s="15">
        <v>5042.46</v>
      </c>
      <c r="DD119" s="11">
        <v>87</v>
      </c>
      <c r="DE119" s="15">
        <v>3385.05</v>
      </c>
      <c r="DF119" s="14">
        <v>-0.092</v>
      </c>
      <c r="DG119" s="14">
        <v>0.4896</v>
      </c>
      <c r="DH119" s="9" t="s">
        <v>153</v>
      </c>
      <c r="DI119" s="9" t="s">
        <v>153</v>
      </c>
      <c r="DJ119" s="9" t="s">
        <v>153</v>
      </c>
      <c r="DK119" s="9" t="s">
        <v>153</v>
      </c>
      <c r="DL119" s="9" t="s">
        <v>153</v>
      </c>
      <c r="DM119" s="9" t="s">
        <v>153</v>
      </c>
      <c r="DN119" s="9" t="s">
        <v>153</v>
      </c>
      <c r="DO119" s="11">
        <v>50</v>
      </c>
      <c r="DP119" s="15">
        <v>3670.66</v>
      </c>
      <c r="DQ119" s="11">
        <v>66</v>
      </c>
      <c r="DR119" s="15">
        <v>4540.21</v>
      </c>
      <c r="DS119" s="14">
        <v>-0.2424</v>
      </c>
      <c r="DT119" s="14">
        <v>-0.1915</v>
      </c>
      <c r="DU119" s="9" t="s">
        <v>153</v>
      </c>
      <c r="DV119" s="9" t="s">
        <v>153</v>
      </c>
      <c r="DW119" s="9" t="s">
        <v>153</v>
      </c>
      <c r="DX119" s="9" t="s">
        <v>153</v>
      </c>
      <c r="DY119" s="9" t="s">
        <v>153</v>
      </c>
      <c r="DZ119" s="9" t="s">
        <v>153</v>
      </c>
      <c r="EA119" s="9" t="s">
        <v>153</v>
      </c>
      <c r="EB119" s="11">
        <v>39</v>
      </c>
      <c r="EC119" s="15">
        <v>2882.98</v>
      </c>
      <c r="ED119" s="11">
        <v>14</v>
      </c>
      <c r="EE119" s="15">
        <v>806.76</v>
      </c>
      <c r="EF119" s="14">
        <v>1.7857</v>
      </c>
      <c r="EG119" s="14">
        <v>2.5735</v>
      </c>
      <c r="EH119" s="9" t="s">
        <v>153</v>
      </c>
      <c r="EI119" s="9" t="s">
        <v>153</v>
      </c>
      <c r="EJ119" s="9" t="s">
        <v>153</v>
      </c>
      <c r="EK119" s="9" t="s">
        <v>153</v>
      </c>
      <c r="EL119" s="9" t="s">
        <v>153</v>
      </c>
      <c r="EM119" s="9" t="s">
        <v>153</v>
      </c>
      <c r="EN119" s="9" t="s">
        <v>153</v>
      </c>
      <c r="EO119" s="11">
        <v>41</v>
      </c>
      <c r="EP119" s="15">
        <v>2574.26</v>
      </c>
      <c r="EQ119" s="11">
        <v>40</v>
      </c>
      <c r="ER119" s="15">
        <v>2318.91</v>
      </c>
      <c r="ES119" s="14">
        <v>0.025</v>
      </c>
      <c r="ET119" s="14">
        <v>0.1101</v>
      </c>
      <c r="EU119" s="9" t="s">
        <v>153</v>
      </c>
      <c r="EV119" s="9" t="s">
        <v>153</v>
      </c>
      <c r="EW119" s="9" t="s">
        <v>153</v>
      </c>
      <c r="EX119" s="9" t="s">
        <v>153</v>
      </c>
      <c r="EY119" s="9" t="s">
        <v>153</v>
      </c>
      <c r="EZ119" s="9" t="s">
        <v>153</v>
      </c>
      <c r="FA119" s="9" t="s">
        <v>153</v>
      </c>
      <c r="FB119" s="11">
        <v>18</v>
      </c>
      <c r="FC119" s="15">
        <v>807.02</v>
      </c>
      <c r="FD119" s="11">
        <v>29</v>
      </c>
      <c r="FE119" s="15">
        <v>1456.17</v>
      </c>
      <c r="FF119" s="14">
        <v>-0.3793</v>
      </c>
      <c r="FG119" s="14">
        <v>-0.4458</v>
      </c>
      <c r="FH119" s="9" t="s">
        <v>153</v>
      </c>
      <c r="FI119" s="9" t="s">
        <v>153</v>
      </c>
      <c r="FJ119" s="9" t="s">
        <v>153</v>
      </c>
      <c r="FK119" s="9" t="s">
        <v>153</v>
      </c>
      <c r="FL119" s="9" t="s">
        <v>153</v>
      </c>
      <c r="FM119" s="9" t="s">
        <v>153</v>
      </c>
      <c r="FN119" s="9" t="s">
        <v>153</v>
      </c>
      <c r="FO119" s="11">
        <v>12</v>
      </c>
      <c r="FP119" s="15">
        <v>689.39</v>
      </c>
      <c r="FQ119" s="11">
        <v>8</v>
      </c>
      <c r="FR119" s="15">
        <v>358.81</v>
      </c>
      <c r="FS119" s="14">
        <v>0.5</v>
      </c>
      <c r="FT119" s="14">
        <v>0.9213</v>
      </c>
      <c r="FU119" s="9" t="s">
        <v>153</v>
      </c>
      <c r="FV119" s="9" t="s">
        <v>153</v>
      </c>
      <c r="FW119" s="9" t="s">
        <v>153</v>
      </c>
      <c r="FX119" s="9" t="s">
        <v>153</v>
      </c>
      <c r="FY119" s="9" t="s">
        <v>153</v>
      </c>
      <c r="FZ119" s="9" t="s">
        <v>153</v>
      </c>
      <c r="GA119" s="9" t="s">
        <v>153</v>
      </c>
      <c r="GB119" s="11">
        <v>10</v>
      </c>
      <c r="GC119" s="15">
        <v>569.56</v>
      </c>
      <c r="GD119" s="11">
        <v>9</v>
      </c>
      <c r="GE119" s="15">
        <v>510.24</v>
      </c>
      <c r="GF119" s="14">
        <v>0.1111</v>
      </c>
      <c r="GG119" s="14">
        <v>0.1163</v>
      </c>
      <c r="GH119" s="9" t="s">
        <v>153</v>
      </c>
      <c r="GI119" s="9" t="s">
        <v>153</v>
      </c>
      <c r="GJ119" s="9" t="s">
        <v>153</v>
      </c>
      <c r="GK119" s="9" t="s">
        <v>153</v>
      </c>
      <c r="GL119" s="9" t="s">
        <v>153</v>
      </c>
      <c r="GM119" s="9" t="s">
        <v>153</v>
      </c>
      <c r="GN119" s="9" t="s">
        <v>153</v>
      </c>
      <c r="GO119" s="11">
        <v>2</v>
      </c>
      <c r="GP119" s="15">
        <v>162</v>
      </c>
      <c r="GQ119" s="11"/>
      <c r="GR119" s="15"/>
      <c r="GS119" s="14"/>
      <c r="GT119" s="14"/>
      <c r="GU119" s="9" t="s">
        <v>153</v>
      </c>
      <c r="GV119" s="9" t="s">
        <v>153</v>
      </c>
      <c r="GW119" s="9" t="s">
        <v>153</v>
      </c>
      <c r="GX119" s="9" t="s">
        <v>153</v>
      </c>
      <c r="GY119" s="9" t="s">
        <v>153</v>
      </c>
      <c r="GZ119" s="9" t="s">
        <v>153</v>
      </c>
      <c r="HA119" s="9" t="s">
        <v>153</v>
      </c>
      <c r="HB119" s="11"/>
      <c r="HC119" s="15"/>
      <c r="HD119" s="11">
        <v>5</v>
      </c>
      <c r="HE119" s="15">
        <v>425.53</v>
      </c>
      <c r="HF119" s="14">
        <v>-1</v>
      </c>
      <c r="HG119" s="14">
        <v>-1</v>
      </c>
      <c r="HH119" s="9" t="s">
        <v>153</v>
      </c>
      <c r="HI119" s="9" t="s">
        <v>153</v>
      </c>
      <c r="HJ119" s="9" t="s">
        <v>153</v>
      </c>
      <c r="HK119" s="9" t="s">
        <v>153</v>
      </c>
      <c r="HL119" s="9" t="s">
        <v>153</v>
      </c>
      <c r="HM119" s="9" t="s">
        <v>153</v>
      </c>
      <c r="HN119" s="9" t="s">
        <v>153</v>
      </c>
      <c r="HO119" s="11"/>
      <c r="HP119" s="15"/>
      <c r="HQ119" s="11">
        <v>3</v>
      </c>
      <c r="HR119" s="15">
        <v>170.48</v>
      </c>
      <c r="HS119" s="14">
        <v>-1</v>
      </c>
      <c r="HT119" s="14">
        <v>-1</v>
      </c>
      <c r="HU119" s="9" t="s">
        <v>153</v>
      </c>
      <c r="HV119" s="9" t="s">
        <v>153</v>
      </c>
      <c r="HW119" s="9" t="s">
        <v>153</v>
      </c>
      <c r="HX119" s="9" t="s">
        <v>153</v>
      </c>
      <c r="HY119" s="9" t="s">
        <v>153</v>
      </c>
      <c r="HZ119" s="9" t="s">
        <v>153</v>
      </c>
      <c r="IA119" s="9" t="s">
        <v>153</v>
      </c>
      <c r="IB119" s="11"/>
      <c r="IC119" s="15"/>
      <c r="ID119" s="11">
        <v>1</v>
      </c>
      <c r="IE119" s="15">
        <v>60.98</v>
      </c>
      <c r="IF119" s="14">
        <v>-1</v>
      </c>
      <c r="IG119" s="14">
        <v>-1</v>
      </c>
      <c r="IH119" s="9" t="s">
        <v>153</v>
      </c>
      <c r="II119" s="9" t="s">
        <v>153</v>
      </c>
      <c r="IJ119" s="9" t="s">
        <v>153</v>
      </c>
      <c r="IK119" s="9" t="s">
        <v>153</v>
      </c>
      <c r="IL119" s="9" t="s">
        <v>153</v>
      </c>
      <c r="IM119" s="9" t="s">
        <v>153</v>
      </c>
      <c r="IN119" s="9" t="s">
        <v>153</v>
      </c>
      <c r="IO119" s="11"/>
      <c r="IP119" s="15"/>
      <c r="IQ119" s="11"/>
      <c r="IR119" s="15"/>
      <c r="IS119" s="14"/>
      <c r="IT119" s="14"/>
      <c r="IU119" s="9" t="s">
        <v>153</v>
      </c>
      <c r="IV119" s="9" t="s">
        <v>153</v>
      </c>
      <c r="IW119" s="9" t="s">
        <v>153</v>
      </c>
      <c r="IX119" s="9" t="s">
        <v>153</v>
      </c>
      <c r="IY119" s="9" t="s">
        <v>153</v>
      </c>
      <c r="IZ119" s="9" t="s">
        <v>153</v>
      </c>
      <c r="JA119" s="9" t="s">
        <v>153</v>
      </c>
      <c r="JB119" s="11"/>
      <c r="JC119" s="15"/>
      <c r="JD119" s="11"/>
      <c r="JE119" s="15"/>
      <c r="JF119" s="14"/>
      <c r="JG119" s="14"/>
      <c r="JH119" s="9" t="s">
        <v>153</v>
      </c>
      <c r="JI119" s="9" t="s">
        <v>153</v>
      </c>
      <c r="JJ119" s="9" t="s">
        <v>153</v>
      </c>
      <c r="JK119" s="9" t="s">
        <v>153</v>
      </c>
      <c r="JL119" s="9" t="s">
        <v>153</v>
      </c>
      <c r="JM119" s="9" t="s">
        <v>153</v>
      </c>
      <c r="JN119" s="9" t="s">
        <v>153</v>
      </c>
      <c r="JO119" s="11"/>
      <c r="JP119" s="15"/>
      <c r="JQ119" s="11"/>
      <c r="JR119" s="15"/>
      <c r="JS119" s="14"/>
      <c r="JT119" s="14"/>
      <c r="JU119" s="9" t="s">
        <v>153</v>
      </c>
      <c r="JV119" s="9" t="s">
        <v>153</v>
      </c>
      <c r="JW119" s="9" t="s">
        <v>153</v>
      </c>
      <c r="JX119" s="9" t="s">
        <v>153</v>
      </c>
      <c r="JY119" s="9" t="s">
        <v>153</v>
      </c>
      <c r="JZ119" s="9" t="s">
        <v>153</v>
      </c>
      <c r="KA119" s="9" t="s">
        <v>153</v>
      </c>
      <c r="KB119" s="11"/>
      <c r="KC119" s="15"/>
      <c r="KD119" s="11"/>
      <c r="KE119" s="15"/>
      <c r="KF119" s="14"/>
      <c r="KG119" s="14"/>
      <c r="KH119" s="9" t="s">
        <v>153</v>
      </c>
      <c r="KI119" s="9" t="s">
        <v>153</v>
      </c>
      <c r="KJ119" s="9" t="s">
        <v>153</v>
      </c>
      <c r="KK119" s="9" t="s">
        <v>153</v>
      </c>
      <c r="KL119" s="9" t="s">
        <v>153</v>
      </c>
      <c r="KM119" s="9" t="s">
        <v>153</v>
      </c>
      <c r="KN119" s="9" t="s">
        <v>153</v>
      </c>
      <c r="KO119" s="11"/>
      <c r="KP119" s="15"/>
      <c r="KQ119" s="11"/>
      <c r="KR119" s="15"/>
      <c r="KS119" s="14"/>
      <c r="KT119" s="14"/>
      <c r="KU119" s="9" t="s">
        <v>153</v>
      </c>
      <c r="KV119" s="9" t="s">
        <v>153</v>
      </c>
      <c r="KW119" s="9" t="s">
        <v>153</v>
      </c>
      <c r="KX119" s="9" t="s">
        <v>153</v>
      </c>
      <c r="KY119" s="9" t="s">
        <v>153</v>
      </c>
      <c r="KZ119" s="9" t="s">
        <v>153</v>
      </c>
      <c r="LA119" s="9" t="s">
        <v>153</v>
      </c>
      <c r="LB119" s="11"/>
      <c r="LC119" s="15"/>
      <c r="LD119" s="11"/>
      <c r="LE119" s="15"/>
      <c r="LF119" s="14"/>
      <c r="LG119" s="14"/>
      <c r="LH119" s="9" t="s">
        <v>153</v>
      </c>
      <c r="LI119" s="9" t="s">
        <v>153</v>
      </c>
      <c r="LJ119" s="9" t="s">
        <v>153</v>
      </c>
      <c r="LK119" s="9" t="s">
        <v>153</v>
      </c>
      <c r="LL119" s="9" t="s">
        <v>153</v>
      </c>
      <c r="LM119" s="9" t="s">
        <v>153</v>
      </c>
      <c r="LN119" s="9" t="s">
        <v>153</v>
      </c>
      <c r="LO119" s="11"/>
      <c r="LP119" s="15"/>
      <c r="LQ119" s="11"/>
      <c r="LR119" s="15"/>
      <c r="LS119" s="14"/>
      <c r="LT119" s="14"/>
      <c r="LU119" s="9" t="s">
        <v>153</v>
      </c>
      <c r="LV119" s="9" t="s">
        <v>153</v>
      </c>
      <c r="LW119" s="9" t="s">
        <v>153</v>
      </c>
      <c r="LX119" s="9" t="s">
        <v>153</v>
      </c>
      <c r="LY119" s="9" t="s">
        <v>153</v>
      </c>
      <c r="LZ119" s="9" t="s">
        <v>153</v>
      </c>
      <c r="MA119" s="9" t="s">
        <v>153</v>
      </c>
      <c r="MB119" s="11"/>
      <c r="MC119" s="15"/>
      <c r="MD119" s="11"/>
      <c r="ME119" s="15"/>
      <c r="MF119" s="14"/>
      <c r="MG119" s="14"/>
      <c r="MH119" s="9" t="s">
        <v>153</v>
      </c>
      <c r="MI119" s="9" t="s">
        <v>153</v>
      </c>
      <c r="MJ119" s="9" t="s">
        <v>153</v>
      </c>
      <c r="MK119" s="9" t="s">
        <v>153</v>
      </c>
      <c r="ML119" s="9" t="s">
        <v>153</v>
      </c>
      <c r="MM119" s="9" t="s">
        <v>153</v>
      </c>
      <c r="MN119" s="9" t="s">
        <v>153</v>
      </c>
      <c r="MO119" s="11"/>
      <c r="MP119" s="15"/>
      <c r="MQ119" s="11"/>
      <c r="MR119" s="15"/>
      <c r="MS119" s="14"/>
      <c r="MT119" s="14"/>
      <c r="MU119" s="9" t="s">
        <v>153</v>
      </c>
      <c r="MV119" s="9" t="s">
        <v>153</v>
      </c>
      <c r="MW119" s="9" t="s">
        <v>153</v>
      </c>
      <c r="MX119" s="9" t="s">
        <v>153</v>
      </c>
      <c r="MY119" s="9" t="s">
        <v>153</v>
      </c>
      <c r="MZ119" s="9" t="s">
        <v>153</v>
      </c>
      <c r="NA119" s="9" t="s">
        <v>153</v>
      </c>
      <c r="NB119" s="11"/>
      <c r="NC119" s="15"/>
      <c r="ND119" s="11"/>
      <c r="NE119" s="15"/>
      <c r="NF119" s="14"/>
      <c r="NG119" s="14"/>
      <c r="NH119" s="9" t="s">
        <v>153</v>
      </c>
      <c r="NI119" s="9" t="s">
        <v>153</v>
      </c>
      <c r="NJ119" s="9" t="s">
        <v>153</v>
      </c>
      <c r="NK119" s="9" t="s">
        <v>153</v>
      </c>
      <c r="NL119" s="9" t="s">
        <v>153</v>
      </c>
      <c r="NM119" s="9" t="s">
        <v>153</v>
      </c>
      <c r="NN119" s="9" t="s">
        <v>153</v>
      </c>
      <c r="NO119" s="11"/>
      <c r="NP119" s="15"/>
      <c r="NQ119" s="11"/>
      <c r="NR119" s="15"/>
      <c r="NS119" s="14"/>
      <c r="NT119" s="14"/>
      <c r="NU119" s="9" t="s">
        <v>153</v>
      </c>
      <c r="NV119" s="9" t="s">
        <v>153</v>
      </c>
      <c r="NW119" s="9" t="s">
        <v>153</v>
      </c>
      <c r="NX119" s="9" t="s">
        <v>153</v>
      </c>
      <c r="NY119" s="9" t="s">
        <v>153</v>
      </c>
      <c r="NZ119" s="9" t="s">
        <v>153</v>
      </c>
      <c r="OA119" s="9" t="s">
        <v>153</v>
      </c>
      <c r="OB119" s="11"/>
      <c r="OC119" s="15"/>
      <c r="OD119" s="11"/>
      <c r="OE119" s="15"/>
      <c r="OF119" s="14"/>
      <c r="OG119" s="14"/>
      <c r="OH119" s="9" t="s">
        <v>153</v>
      </c>
      <c r="OI119" s="9" t="s">
        <v>153</v>
      </c>
      <c r="OJ119" s="9" t="s">
        <v>153</v>
      </c>
      <c r="OK119" s="9" t="s">
        <v>153</v>
      </c>
      <c r="OL119" s="9" t="s">
        <v>153</v>
      </c>
      <c r="OM119" s="9" t="s">
        <v>153</v>
      </c>
      <c r="ON119" s="9" t="s">
        <v>153</v>
      </c>
      <c r="OO119" s="11"/>
      <c r="OP119" s="15"/>
      <c r="OQ119" s="11"/>
      <c r="OR119" s="15"/>
      <c r="OS119" s="14"/>
      <c r="OT119" s="14"/>
      <c r="OU119" s="9" t="s">
        <v>153</v>
      </c>
      <c r="OV119" s="9" t="s">
        <v>153</v>
      </c>
      <c r="OW119" s="9" t="s">
        <v>153</v>
      </c>
      <c r="OX119" s="9" t="s">
        <v>153</v>
      </c>
      <c r="OY119" s="9" t="s">
        <v>153</v>
      </c>
      <c r="OZ119" s="9" t="s">
        <v>153</v>
      </c>
      <c r="PA119" s="9" t="s">
        <v>153</v>
      </c>
      <c r="PB119" s="11"/>
      <c r="PC119" s="15"/>
      <c r="PD119" s="11"/>
      <c r="PE119" s="15"/>
      <c r="PF119" s="14"/>
      <c r="PG119" s="14"/>
      <c r="PH119" s="9" t="s">
        <v>153</v>
      </c>
      <c r="PI119" s="9" t="s">
        <v>153</v>
      </c>
      <c r="PJ119" s="9" t="s">
        <v>153</v>
      </c>
      <c r="PK119" s="9" t="s">
        <v>153</v>
      </c>
      <c r="PL119" s="9" t="s">
        <v>153</v>
      </c>
      <c r="PM119" s="9" t="s">
        <v>153</v>
      </c>
      <c r="PN119" s="9" t="s">
        <v>153</v>
      </c>
      <c r="PO119" s="11"/>
      <c r="PP119" s="15"/>
      <c r="PQ119" s="11"/>
      <c r="PR119" s="15"/>
      <c r="PS119" s="14"/>
      <c r="PT119" s="14"/>
      <c r="PU119" s="9" t="s">
        <v>153</v>
      </c>
      <c r="PV119" s="9" t="s">
        <v>153</v>
      </c>
      <c r="PW119" s="9" t="s">
        <v>153</v>
      </c>
      <c r="PX119" s="9" t="s">
        <v>153</v>
      </c>
      <c r="PY119" s="9" t="s">
        <v>153</v>
      </c>
      <c r="PZ119" s="9" t="s">
        <v>153</v>
      </c>
      <c r="QA119" s="9" t="s">
        <v>153</v>
      </c>
      <c r="QB119" s="11">
        <v>19005</v>
      </c>
      <c r="QC119" s="11">
        <v>799</v>
      </c>
      <c r="QD119" s="11"/>
      <c r="QE119" s="11">
        <v>11139</v>
      </c>
      <c r="QF119" s="11"/>
      <c r="QG119" s="11"/>
      <c r="QH119" s="11"/>
      <c r="QI119" s="11">
        <v>2</v>
      </c>
      <c r="QJ119" s="11"/>
      <c r="QK119" s="11"/>
      <c r="QL119" s="11"/>
      <c r="QM119" s="11"/>
      <c r="QN119" s="11"/>
      <c r="QO119" s="11"/>
      <c r="QP119" s="11"/>
      <c r="QQ119" s="11"/>
      <c r="QR119" s="11">
        <v>800</v>
      </c>
      <c r="QS119" s="11">
        <v>600</v>
      </c>
      <c r="QT119" s="11">
        <v>725</v>
      </c>
      <c r="QU119" s="11">
        <v>5998</v>
      </c>
      <c r="QV119" s="11">
        <v>800</v>
      </c>
      <c r="QW119" s="11">
        <v>85</v>
      </c>
      <c r="QX119" s="11">
        <v>1000</v>
      </c>
      <c r="QY119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0"/>
    <mergeCell ref="BD17:BD20"/>
    <mergeCell ref="BE17:BE20"/>
    <mergeCell ref="BF17:BF20"/>
    <mergeCell ref="BG17:BG20"/>
    <mergeCell ref="BH17:BH20"/>
    <mergeCell ref="BC21:BC22"/>
    <mergeCell ref="BD21:BD22"/>
    <mergeCell ref="BE21:BE22"/>
    <mergeCell ref="BF21:BF22"/>
    <mergeCell ref="BG21:BG22"/>
    <mergeCell ref="BH21:BH22"/>
    <mergeCell ref="BC23:BC30"/>
    <mergeCell ref="BD23:BD30"/>
    <mergeCell ref="BE23:BE30"/>
    <mergeCell ref="BF23:BF30"/>
    <mergeCell ref="BG23:BG30"/>
    <mergeCell ref="BH23:BH30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38:BC43"/>
    <mergeCell ref="BD38:BD43"/>
    <mergeCell ref="BE38:BE43"/>
    <mergeCell ref="BF38:BF43"/>
    <mergeCell ref="BG38:BG43"/>
    <mergeCell ref="BH38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3:BC55"/>
    <mergeCell ref="BD53:BD55"/>
    <mergeCell ref="BE53:BE55"/>
    <mergeCell ref="BF53:BF55"/>
    <mergeCell ref="BG53:BG55"/>
    <mergeCell ref="BH53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8:BC89"/>
    <mergeCell ref="BD88:BD89"/>
    <mergeCell ref="BE88:BE89"/>
    <mergeCell ref="BF88:BF89"/>
    <mergeCell ref="BG88:BG89"/>
    <mergeCell ref="BH88:BH89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2:BC105"/>
    <mergeCell ref="BD102:BD105"/>
    <mergeCell ref="BE102:BE105"/>
    <mergeCell ref="BF102:BF105"/>
    <mergeCell ref="BG102:BG105"/>
    <mergeCell ref="BH102:BH105"/>
    <mergeCell ref="BC106:BC109"/>
    <mergeCell ref="BD106:BD109"/>
    <mergeCell ref="BE106:BE109"/>
    <mergeCell ref="BF106:BF109"/>
    <mergeCell ref="BG106:BG109"/>
    <mergeCell ref="BH106:BH109"/>
    <mergeCell ref="BC116:BC117"/>
    <mergeCell ref="BD116:BD117"/>
    <mergeCell ref="BE116:BE117"/>
    <mergeCell ref="BF116:BF117"/>
    <mergeCell ref="BG116:BG117"/>
    <mergeCell ref="BH116:BH11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3"/>
    <mergeCell ref="AW31:AW33"/>
    <mergeCell ref="AX31:AX33"/>
    <mergeCell ref="AY31:AY33"/>
    <mergeCell ref="AZ31:AZ33"/>
    <mergeCell ref="BA31:BA33"/>
    <mergeCell ref="BI31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1310</v>
      </c>
      <c r="D2" s="0" t="s">
        <v>1311</v>
      </c>
      <c r="E2" s="0" t="s">
        <v>1312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1313</v>
      </c>
      <c r="J4" s="1" t="s">
        <v>1314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1315</v>
      </c>
      <c r="P4" s="1" t="s">
        <v>1316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1317</v>
      </c>
      <c r="F5" s="1" t="s">
        <v>1318</v>
      </c>
      <c r="G5" s="1" t="s">
        <v>1317</v>
      </c>
      <c r="H5" s="1" t="s">
        <v>1318</v>
      </c>
      <c r="I5" s="1" t="s">
        <v>1313</v>
      </c>
      <c r="J5" s="1" t="s">
        <v>1314</v>
      </c>
      <c r="K5" s="1" t="s">
        <v>1319</v>
      </c>
      <c r="L5" s="1" t="s">
        <v>1320</v>
      </c>
      <c r="M5" s="1" t="s">
        <v>1319</v>
      </c>
      <c r="N5" s="1" t="s">
        <v>1320</v>
      </c>
      <c r="O5" s="1" t="s">
        <v>1315</v>
      </c>
      <c r="P5" s="1" t="s">
        <v>1316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317</v>
      </c>
      <c r="F6" s="8">
        <v>29472.25</v>
      </c>
      <c r="G6" s="4">
        <v>188</v>
      </c>
      <c r="H6" s="8">
        <v>16440.25</v>
      </c>
      <c r="I6" s="7">
        <v>0.6862</v>
      </c>
      <c r="J6" s="7">
        <v>0.7927</v>
      </c>
      <c r="K6" s="4">
        <v>274</v>
      </c>
      <c r="L6" s="8">
        <v>25887.67</v>
      </c>
      <c r="M6" s="4">
        <v>154</v>
      </c>
      <c r="N6" s="8">
        <v>13910</v>
      </c>
      <c r="O6" s="7">
        <v>0.7792</v>
      </c>
      <c r="P6" s="7">
        <v>0.8611</v>
      </c>
    </row>
    <row r="7">
      <c r="A7" s="2" t="s">
        <v>142</v>
      </c>
      <c r="B7" s="2" t="s">
        <v>143</v>
      </c>
      <c r="C7" s="2" t="s">
        <v>144</v>
      </c>
      <c r="D7" s="2" t="s">
        <v>463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43</v>
      </c>
      <c r="L7" s="8">
        <v>3584.58</v>
      </c>
      <c r="M7" s="4">
        <v>34</v>
      </c>
      <c r="N7" s="8">
        <v>2530.25</v>
      </c>
      <c r="O7" s="7">
        <v>0.2647</v>
      </c>
      <c r="P7" s="7">
        <v>0.4167</v>
      </c>
    </row>
    <row r="8">
      <c r="A8" s="2" t="s">
        <v>142</v>
      </c>
      <c r="B8" s="2" t="s">
        <v>143</v>
      </c>
      <c r="C8" s="2" t="s">
        <v>560</v>
      </c>
      <c r="D8" s="2" t="s">
        <v>561</v>
      </c>
      <c r="E8" s="4">
        <v>432</v>
      </c>
      <c r="F8" s="8">
        <v>27382.81</v>
      </c>
      <c r="G8" s="4">
        <v>283</v>
      </c>
      <c r="H8" s="8">
        <v>16255.13</v>
      </c>
      <c r="I8" s="7">
        <v>0.5265</v>
      </c>
      <c r="J8" s="7">
        <v>0.6846</v>
      </c>
      <c r="K8" s="4">
        <v>379</v>
      </c>
      <c r="L8" s="8">
        <v>24156.67</v>
      </c>
      <c r="M8" s="4">
        <v>259</v>
      </c>
      <c r="N8" s="8">
        <v>14671.85</v>
      </c>
      <c r="O8" s="7">
        <v>0.4633</v>
      </c>
      <c r="P8" s="7">
        <v>0.6465</v>
      </c>
    </row>
    <row r="9">
      <c r="A9" s="2" t="s">
        <v>142</v>
      </c>
      <c r="B9" s="2" t="s">
        <v>143</v>
      </c>
      <c r="C9" s="2" t="s">
        <v>560</v>
      </c>
      <c r="D9" s="2" t="s">
        <v>1069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>
        <v>31</v>
      </c>
      <c r="L9" s="8">
        <v>1678.52</v>
      </c>
      <c r="M9" s="4"/>
      <c r="N9" s="8"/>
      <c r="O9" s="7"/>
      <c r="P9" s="7"/>
    </row>
    <row r="10">
      <c r="A10" s="2" t="s">
        <v>142</v>
      </c>
      <c r="B10" s="2" t="s">
        <v>143</v>
      </c>
      <c r="C10" s="2" t="s">
        <v>560</v>
      </c>
      <c r="D10" s="2" t="s">
        <v>1079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>
        <v>22</v>
      </c>
      <c r="L10" s="8">
        <v>1547.62</v>
      </c>
      <c r="M10" s="4">
        <v>24</v>
      </c>
      <c r="N10" s="8">
        <v>1583.28</v>
      </c>
      <c r="O10" s="7">
        <v>-0.0833</v>
      </c>
      <c r="P10" s="7">
        <v>-0.0225</v>
      </c>
    </row>
    <row r="11">
      <c r="A11" s="2" t="s">
        <v>142</v>
      </c>
      <c r="B11" s="2" t="s">
        <v>143</v>
      </c>
      <c r="C11" s="2" t="s">
        <v>1112</v>
      </c>
      <c r="D11" s="2" t="s">
        <v>1113</v>
      </c>
      <c r="E11" s="4">
        <v>270</v>
      </c>
      <c r="F11" s="8">
        <v>7467.43</v>
      </c>
      <c r="G11" s="4">
        <v>95</v>
      </c>
      <c r="H11" s="8">
        <v>2217.86</v>
      </c>
      <c r="I11" s="7">
        <v>1.8421</v>
      </c>
      <c r="J11" s="7">
        <v>2.367</v>
      </c>
      <c r="K11" s="4">
        <v>187</v>
      </c>
      <c r="L11" s="8">
        <v>5238.86</v>
      </c>
      <c r="M11" s="4">
        <v>21</v>
      </c>
      <c r="N11" s="8">
        <v>486.99</v>
      </c>
      <c r="O11" s="7">
        <v>7.9048</v>
      </c>
      <c r="P11" s="7">
        <v>9.7576</v>
      </c>
    </row>
    <row r="12">
      <c r="A12" s="2" t="s">
        <v>142</v>
      </c>
      <c r="B12" s="2" t="s">
        <v>143</v>
      </c>
      <c r="C12" s="2" t="s">
        <v>1112</v>
      </c>
      <c r="D12" s="2" t="s">
        <v>1125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83</v>
      </c>
      <c r="L12" s="8">
        <v>2228.57</v>
      </c>
      <c r="M12" s="4">
        <v>74</v>
      </c>
      <c r="N12" s="8">
        <v>1730.87</v>
      </c>
      <c r="O12" s="7">
        <v>0.1216</v>
      </c>
      <c r="P12" s="7">
        <v>0.2875</v>
      </c>
    </row>
    <row r="13">
      <c r="A13" s="2" t="s">
        <v>142</v>
      </c>
      <c r="B13" s="2" t="s">
        <v>143</v>
      </c>
      <c r="C13" s="2" t="s">
        <v>1189</v>
      </c>
      <c r="D13" s="2" t="s">
        <v>1190</v>
      </c>
      <c r="E13" s="4">
        <v>15</v>
      </c>
      <c r="F13" s="8">
        <v>1109.89</v>
      </c>
      <c r="G13" s="4"/>
      <c r="H13" s="8"/>
      <c r="I13" s="7"/>
      <c r="J13" s="7"/>
      <c r="K13" s="4">
        <v>15</v>
      </c>
      <c r="L13" s="8">
        <v>1109.89</v>
      </c>
      <c r="M13" s="4"/>
      <c r="N13" s="8"/>
      <c r="O13" s="7"/>
      <c r="P13" s="7"/>
    </row>
    <row r="14">
      <c r="A14" s="2" t="s">
        <v>142</v>
      </c>
      <c r="B14" s="2" t="s">
        <v>143</v>
      </c>
      <c r="C14" s="2" t="s">
        <v>1213</v>
      </c>
      <c r="D14" s="2" t="s">
        <v>1214</v>
      </c>
      <c r="E14" s="4">
        <v>36</v>
      </c>
      <c r="F14" s="8">
        <v>846.3</v>
      </c>
      <c r="G14" s="4">
        <v>79</v>
      </c>
      <c r="H14" s="8">
        <v>1726.78</v>
      </c>
      <c r="I14" s="7">
        <v>-0.5443</v>
      </c>
      <c r="J14" s="7">
        <v>-0.5099</v>
      </c>
      <c r="K14" s="4">
        <v>36</v>
      </c>
      <c r="L14" s="8">
        <v>846.3</v>
      </c>
      <c r="M14" s="4">
        <v>79</v>
      </c>
      <c r="N14" s="8">
        <v>1726.78</v>
      </c>
      <c r="O14" s="7">
        <v>-0.5443</v>
      </c>
      <c r="P14" s="7">
        <v>-0.5099</v>
      </c>
    </row>
    <row r="15">
      <c r="A15" s="2" t="s">
        <v>142</v>
      </c>
      <c r="B15" s="2" t="s">
        <v>143</v>
      </c>
      <c r="C15" s="2" t="s">
        <v>1263</v>
      </c>
      <c r="D15" s="2" t="s">
        <v>1264</v>
      </c>
      <c r="E15" s="4">
        <v>33</v>
      </c>
      <c r="F15" s="8">
        <v>431.48</v>
      </c>
      <c r="G15" s="4">
        <v>58</v>
      </c>
      <c r="H15" s="8">
        <v>836.87</v>
      </c>
      <c r="I15" s="7">
        <v>-0.431</v>
      </c>
      <c r="J15" s="7">
        <v>-0.4844</v>
      </c>
      <c r="K15" s="4">
        <v>33</v>
      </c>
      <c r="L15" s="8">
        <v>431.48</v>
      </c>
      <c r="M15" s="4">
        <v>58</v>
      </c>
      <c r="N15" s="8">
        <v>836.87</v>
      </c>
      <c r="O15" s="7">
        <v>-0.431</v>
      </c>
      <c r="P15" s="7">
        <v>-0.4844</v>
      </c>
    </row>
    <row r="16">
      <c r="A16" s="2" t="s">
        <v>142</v>
      </c>
      <c r="B16" s="2" t="s">
        <v>143</v>
      </c>
      <c r="C16" s="2" t="s">
        <v>1263</v>
      </c>
      <c r="D16" s="2" t="s">
        <v>441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/>
      <c r="L16" s="8"/>
      <c r="M16" s="4"/>
      <c r="N16" s="8"/>
      <c r="O16" s="7"/>
      <c r="P16" s="7"/>
    </row>
    <row r="17">
      <c r="A17" s="2" t="s">
        <v>142</v>
      </c>
      <c r="B17" s="2" t="s">
        <v>143</v>
      </c>
      <c r="C17" s="2" t="s">
        <v>1295</v>
      </c>
      <c r="D17" s="2" t="s">
        <v>1296</v>
      </c>
      <c r="E17" s="4">
        <v>15</v>
      </c>
      <c r="F17" s="8">
        <v>259.89</v>
      </c>
      <c r="G17" s="4">
        <v>26</v>
      </c>
      <c r="H17" s="8">
        <v>417.3</v>
      </c>
      <c r="I17" s="7">
        <v>-0.4231</v>
      </c>
      <c r="J17" s="7">
        <v>-0.3772</v>
      </c>
      <c r="K17" s="4">
        <v>15</v>
      </c>
      <c r="L17" s="8">
        <v>259.89</v>
      </c>
      <c r="M17" s="4">
        <v>26</v>
      </c>
      <c r="N17" s="8">
        <v>417.3</v>
      </c>
      <c r="O17" s="7">
        <v>-0.4231</v>
      </c>
      <c r="P17" s="7">
        <v>-0.3772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1310</v>
      </c>
      <c r="D2" s="0" t="s">
        <v>1311</v>
      </c>
      <c r="E2" s="0" t="s">
        <v>1312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1313</v>
      </c>
      <c r="I4" s="1" t="s">
        <v>1314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1315</v>
      </c>
      <c r="O4" s="1" t="s">
        <v>1316</v>
      </c>
    </row>
    <row r="5">
      <c r="A5" s="1" t="s">
        <v>83</v>
      </c>
      <c r="B5" s="1" t="s">
        <v>85</v>
      </c>
      <c r="C5" s="1" t="s">
        <v>86</v>
      </c>
      <c r="D5" s="1" t="s">
        <v>1317</v>
      </c>
      <c r="E5" s="1" t="s">
        <v>1318</v>
      </c>
      <c r="F5" s="1" t="s">
        <v>1317</v>
      </c>
      <c r="G5" s="1" t="s">
        <v>1318</v>
      </c>
      <c r="H5" s="1" t="s">
        <v>1313</v>
      </c>
      <c r="I5" s="1" t="s">
        <v>1314</v>
      </c>
      <c r="J5" s="1" t="s">
        <v>1319</v>
      </c>
      <c r="K5" s="1" t="s">
        <v>1320</v>
      </c>
      <c r="L5" s="1" t="s">
        <v>1319</v>
      </c>
      <c r="M5" s="1" t="s">
        <v>1320</v>
      </c>
      <c r="N5" s="1" t="s">
        <v>1315</v>
      </c>
      <c r="O5" s="1" t="s">
        <v>1316</v>
      </c>
    </row>
    <row r="6">
      <c r="A6" s="2" t="s">
        <v>142</v>
      </c>
      <c r="B6" s="2" t="s">
        <v>144</v>
      </c>
      <c r="C6" s="2" t="s">
        <v>145</v>
      </c>
      <c r="D6" s="4">
        <v>317</v>
      </c>
      <c r="E6" s="8">
        <v>29472.25</v>
      </c>
      <c r="F6" s="4">
        <v>188</v>
      </c>
      <c r="G6" s="8">
        <v>16440.25</v>
      </c>
      <c r="H6" s="7">
        <v>0.6862</v>
      </c>
      <c r="I6" s="7">
        <v>0.7927</v>
      </c>
      <c r="J6" s="4">
        <v>274</v>
      </c>
      <c r="K6" s="8">
        <v>25887.67</v>
      </c>
      <c r="L6" s="4">
        <v>154</v>
      </c>
      <c r="M6" s="8">
        <v>13910</v>
      </c>
      <c r="N6" s="7">
        <v>0.7792</v>
      </c>
      <c r="O6" s="7">
        <v>0.8611</v>
      </c>
    </row>
    <row r="7">
      <c r="A7" s="2" t="s">
        <v>142</v>
      </c>
      <c r="B7" s="2" t="s">
        <v>144</v>
      </c>
      <c r="C7" s="2" t="s">
        <v>463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43</v>
      </c>
      <c r="K7" s="8">
        <v>3584.58</v>
      </c>
      <c r="L7" s="4">
        <v>34</v>
      </c>
      <c r="M7" s="8">
        <v>2530.25</v>
      </c>
      <c r="N7" s="7">
        <v>0.2647</v>
      </c>
      <c r="O7" s="7">
        <v>0.4167</v>
      </c>
    </row>
    <row r="8">
      <c r="A8" s="2" t="s">
        <v>142</v>
      </c>
      <c r="B8" s="2" t="s">
        <v>560</v>
      </c>
      <c r="C8" s="2" t="s">
        <v>561</v>
      </c>
      <c r="D8" s="4">
        <v>432</v>
      </c>
      <c r="E8" s="8">
        <v>27382.81</v>
      </c>
      <c r="F8" s="4">
        <v>283</v>
      </c>
      <c r="G8" s="8">
        <v>16255.13</v>
      </c>
      <c r="H8" s="7">
        <v>0.5265</v>
      </c>
      <c r="I8" s="7">
        <v>0.6846</v>
      </c>
      <c r="J8" s="4">
        <v>379</v>
      </c>
      <c r="K8" s="8">
        <v>24156.67</v>
      </c>
      <c r="L8" s="4">
        <v>259</v>
      </c>
      <c r="M8" s="8">
        <v>14671.85</v>
      </c>
      <c r="N8" s="7">
        <v>0.4633</v>
      </c>
      <c r="O8" s="7">
        <v>0.6465</v>
      </c>
    </row>
    <row r="9">
      <c r="A9" s="2" t="s">
        <v>142</v>
      </c>
      <c r="B9" s="2" t="s">
        <v>560</v>
      </c>
      <c r="C9" s="2" t="s">
        <v>1069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31</v>
      </c>
      <c r="K9" s="8">
        <v>1678.52</v>
      </c>
      <c r="L9" s="4"/>
      <c r="M9" s="8"/>
      <c r="N9" s="7"/>
      <c r="O9" s="7"/>
    </row>
    <row r="10">
      <c r="A10" s="2" t="s">
        <v>142</v>
      </c>
      <c r="B10" s="2" t="s">
        <v>560</v>
      </c>
      <c r="C10" s="2" t="s">
        <v>1079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22</v>
      </c>
      <c r="K10" s="8">
        <v>1547.62</v>
      </c>
      <c r="L10" s="4">
        <v>24</v>
      </c>
      <c r="M10" s="8">
        <v>1583.28</v>
      </c>
      <c r="N10" s="7">
        <v>-0.0833</v>
      </c>
      <c r="O10" s="7">
        <v>-0.0225</v>
      </c>
    </row>
    <row r="11">
      <c r="A11" s="2" t="s">
        <v>142</v>
      </c>
      <c r="B11" s="2" t="s">
        <v>1112</v>
      </c>
      <c r="C11" s="2" t="s">
        <v>1113</v>
      </c>
      <c r="D11" s="4">
        <v>270</v>
      </c>
      <c r="E11" s="8">
        <v>7467.43</v>
      </c>
      <c r="F11" s="4">
        <v>95</v>
      </c>
      <c r="G11" s="8">
        <v>2217.86</v>
      </c>
      <c r="H11" s="7">
        <v>1.8421</v>
      </c>
      <c r="I11" s="7">
        <v>2.367</v>
      </c>
      <c r="J11" s="4">
        <v>187</v>
      </c>
      <c r="K11" s="8">
        <v>5238.86</v>
      </c>
      <c r="L11" s="4">
        <v>21</v>
      </c>
      <c r="M11" s="8">
        <v>486.99</v>
      </c>
      <c r="N11" s="7">
        <v>7.9048</v>
      </c>
      <c r="O11" s="7">
        <v>9.7576</v>
      </c>
    </row>
    <row r="12">
      <c r="A12" s="2" t="s">
        <v>142</v>
      </c>
      <c r="B12" s="2" t="s">
        <v>1112</v>
      </c>
      <c r="C12" s="2" t="s">
        <v>1125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83</v>
      </c>
      <c r="K12" s="8">
        <v>2228.57</v>
      </c>
      <c r="L12" s="4">
        <v>74</v>
      </c>
      <c r="M12" s="8">
        <v>1730.87</v>
      </c>
      <c r="N12" s="7">
        <v>0.1216</v>
      </c>
      <c r="O12" s="7">
        <v>0.2875</v>
      </c>
    </row>
    <row r="13">
      <c r="A13" s="2" t="s">
        <v>142</v>
      </c>
      <c r="B13" s="2" t="s">
        <v>1189</v>
      </c>
      <c r="C13" s="2" t="s">
        <v>1190</v>
      </c>
      <c r="D13" s="4">
        <v>15</v>
      </c>
      <c r="E13" s="8">
        <v>1109.89</v>
      </c>
      <c r="F13" s="4"/>
      <c r="G13" s="8"/>
      <c r="H13" s="7"/>
      <c r="I13" s="7"/>
      <c r="J13" s="4">
        <v>15</v>
      </c>
      <c r="K13" s="8">
        <v>1109.89</v>
      </c>
      <c r="L13" s="4"/>
      <c r="M13" s="8"/>
      <c r="N13" s="7"/>
      <c r="O13" s="7"/>
    </row>
    <row r="14">
      <c r="A14" s="2" t="s">
        <v>142</v>
      </c>
      <c r="B14" s="2" t="s">
        <v>1213</v>
      </c>
      <c r="C14" s="2" t="s">
        <v>1214</v>
      </c>
      <c r="D14" s="4">
        <v>36</v>
      </c>
      <c r="E14" s="8">
        <v>846.3</v>
      </c>
      <c r="F14" s="4">
        <v>79</v>
      </c>
      <c r="G14" s="8">
        <v>1726.78</v>
      </c>
      <c r="H14" s="7">
        <v>-0.5443</v>
      </c>
      <c r="I14" s="7">
        <v>-0.5099</v>
      </c>
      <c r="J14" s="4">
        <v>36</v>
      </c>
      <c r="K14" s="8">
        <v>846.3</v>
      </c>
      <c r="L14" s="4">
        <v>79</v>
      </c>
      <c r="M14" s="8">
        <v>1726.78</v>
      </c>
      <c r="N14" s="7">
        <v>-0.5443</v>
      </c>
      <c r="O14" s="7">
        <v>-0.5099</v>
      </c>
    </row>
    <row r="15">
      <c r="A15" s="2" t="s">
        <v>142</v>
      </c>
      <c r="B15" s="2" t="s">
        <v>1263</v>
      </c>
      <c r="C15" s="2" t="s">
        <v>1264</v>
      </c>
      <c r="D15" s="4">
        <v>33</v>
      </c>
      <c r="E15" s="8">
        <v>431.48</v>
      </c>
      <c r="F15" s="4">
        <v>58</v>
      </c>
      <c r="G15" s="8">
        <v>836.87</v>
      </c>
      <c r="H15" s="7">
        <v>-0.431</v>
      </c>
      <c r="I15" s="7">
        <v>-0.4844</v>
      </c>
      <c r="J15" s="4">
        <v>33</v>
      </c>
      <c r="K15" s="8">
        <v>431.48</v>
      </c>
      <c r="L15" s="4">
        <v>58</v>
      </c>
      <c r="M15" s="8">
        <v>836.87</v>
      </c>
      <c r="N15" s="7">
        <v>-0.431</v>
      </c>
      <c r="O15" s="7">
        <v>-0.4844</v>
      </c>
    </row>
    <row r="16">
      <c r="A16" s="2" t="s">
        <v>142</v>
      </c>
      <c r="B16" s="2" t="s">
        <v>1263</v>
      </c>
      <c r="C16" s="2" t="s">
        <v>441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/>
      <c r="K16" s="8"/>
      <c r="L16" s="4"/>
      <c r="M16" s="8"/>
      <c r="N16" s="7"/>
      <c r="O16" s="7"/>
    </row>
    <row r="17">
      <c r="A17" s="2" t="s">
        <v>142</v>
      </c>
      <c r="B17" s="2" t="s">
        <v>1295</v>
      </c>
      <c r="C17" s="2" t="s">
        <v>1296</v>
      </c>
      <c r="D17" s="4">
        <v>15</v>
      </c>
      <c r="E17" s="8">
        <v>259.89</v>
      </c>
      <c r="F17" s="4">
        <v>26</v>
      </c>
      <c r="G17" s="8">
        <v>417.3</v>
      </c>
      <c r="H17" s="7">
        <v>-0.4231</v>
      </c>
      <c r="I17" s="7">
        <v>-0.3772</v>
      </c>
      <c r="J17" s="4">
        <v>15</v>
      </c>
      <c r="K17" s="8">
        <v>259.89</v>
      </c>
      <c r="L17" s="4">
        <v>26</v>
      </c>
      <c r="M17" s="8">
        <v>417.3</v>
      </c>
      <c r="N17" s="7">
        <v>-0.4231</v>
      </c>
      <c r="O17" s="7">
        <v>-0.3772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