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debi.zabransky\Documents\TJX Sheets\Projection Flows\Warehouse Inv Report\"/>
    </mc:Choice>
  </mc:AlternateContent>
  <xr:revisionPtr revIDLastSave="0" documentId="13_ncr:1_{3650D403-968D-4440-9831-D07A65EFCC44}" xr6:coauthVersionLast="47" xr6:coauthVersionMax="47" xr10:uidLastSave="{00000000-0000-0000-0000-000000000000}"/>
  <bookViews>
    <workbookView xWindow="-110" yWindow="-110" windowWidth="19420" windowHeight="10300" activeTab="2" xr2:uid="{29D028EC-DCCD-4E95-B4DF-869DFA92F5FB}"/>
  </bookViews>
  <sheets>
    <sheet name="Serta Perfect Cool" sheetId="16" r:id="rId1"/>
    <sheet name="Satin" sheetId="8" r:id="rId2"/>
    <sheet name="T400" sheetId="6" r:id="rId3"/>
    <sheet name="Shaper Image 1500TC CVC" sheetId="18" state="hidden" r:id="rId4"/>
    <sheet name="Serta 210TC cotton" sheetId="19" state="hidden" r:id="rId5"/>
    <sheet name="Sheet1" sheetId="4" state="hidden" r:id="rId6"/>
    <sheet name="program name" sheetId="14" state="hidden" r:id="rId7"/>
  </sheets>
  <externalReferences>
    <externalReference r:id="rId8"/>
    <externalReference r:id="rId9"/>
    <externalReference r:id="rId10"/>
    <externalReference r:id="rId11"/>
  </externalReferences>
  <definedNames>
    <definedName name="_xlnm._FilterDatabase" localSheetId="1" hidden="1">Satin!$A$4:$M$66</definedName>
    <definedName name="_xlnm._FilterDatabase" localSheetId="0" hidden="1">'Serta Perfect Cool'!$A$4:$N$224</definedName>
    <definedName name="_xlnm._FilterDatabase" localSheetId="2" hidden="1">'T400'!$A$4:$O$51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5" i="6" l="1"/>
  <c r="M5" i="6"/>
  <c r="O5" i="6"/>
  <c r="Q6" i="6"/>
  <c r="M6" i="6"/>
  <c r="O6" i="6"/>
  <c r="Q7" i="6"/>
  <c r="M7" i="6"/>
  <c r="O7" i="6"/>
  <c r="Q8" i="6"/>
  <c r="M8" i="6"/>
  <c r="O8" i="6"/>
  <c r="Q9" i="6"/>
  <c r="M9" i="6"/>
  <c r="O9" i="6"/>
  <c r="Q10" i="6"/>
  <c r="M10" i="6"/>
  <c r="O10" i="6"/>
  <c r="Q11" i="6"/>
  <c r="M11" i="6"/>
  <c r="O11" i="6"/>
  <c r="Q12" i="6"/>
  <c r="M12" i="6"/>
  <c r="O12" i="6"/>
  <c r="Q13" i="6"/>
  <c r="M13" i="6"/>
  <c r="O13" i="6"/>
  <c r="Q14" i="6"/>
  <c r="M14" i="6"/>
  <c r="O14" i="6"/>
  <c r="Q15" i="6"/>
  <c r="M15" i="6"/>
  <c r="O15" i="6"/>
  <c r="Q16" i="6"/>
  <c r="M16" i="6"/>
  <c r="O16" i="6"/>
  <c r="Q17" i="6"/>
  <c r="M17" i="6"/>
  <c r="O17" i="6"/>
  <c r="Q18" i="6"/>
  <c r="M18" i="6"/>
  <c r="O18" i="6"/>
  <c r="Q19" i="6"/>
  <c r="M19" i="6"/>
  <c r="O19" i="6"/>
  <c r="Q20" i="6"/>
  <c r="M20" i="6"/>
  <c r="O20" i="6"/>
  <c r="Q21" i="6"/>
  <c r="M21" i="6"/>
  <c r="O21" i="6"/>
  <c r="Q22" i="6"/>
  <c r="M22" i="6"/>
  <c r="O22" i="6"/>
  <c r="Q23" i="6"/>
  <c r="M23" i="6"/>
  <c r="O23" i="6"/>
  <c r="Q24" i="6"/>
  <c r="M24" i="6"/>
  <c r="O24" i="6"/>
  <c r="Q25" i="6"/>
  <c r="M25" i="6"/>
  <c r="O25" i="6"/>
  <c r="Q26" i="6"/>
  <c r="M26" i="6"/>
  <c r="O26" i="6"/>
  <c r="Q27" i="6"/>
  <c r="M27" i="6"/>
  <c r="O27" i="6"/>
  <c r="Q28" i="6"/>
  <c r="M28" i="6"/>
  <c r="O28" i="6"/>
  <c r="Q29" i="6"/>
  <c r="M29" i="6"/>
  <c r="O29" i="6"/>
  <c r="Q30" i="6"/>
  <c r="M30" i="6"/>
  <c r="O30" i="6"/>
  <c r="Q31" i="6"/>
  <c r="M31" i="6"/>
  <c r="O31" i="6"/>
  <c r="Q32" i="6"/>
  <c r="M32" i="6"/>
  <c r="O32" i="6"/>
  <c r="Q33" i="6"/>
  <c r="M33" i="6"/>
  <c r="O33" i="6"/>
  <c r="Q34" i="6"/>
  <c r="M34" i="6"/>
  <c r="O34" i="6"/>
  <c r="Q35" i="6"/>
  <c r="M35" i="6"/>
  <c r="O35" i="6"/>
  <c r="Q36" i="6"/>
  <c r="M36" i="6"/>
  <c r="O36" i="6"/>
  <c r="Q37" i="6"/>
  <c r="M37" i="6"/>
  <c r="O37" i="6"/>
  <c r="Q38" i="6"/>
  <c r="M38" i="6"/>
  <c r="O38" i="6"/>
  <c r="Q39" i="6"/>
  <c r="M39" i="6"/>
  <c r="O39" i="6"/>
  <c r="Q40" i="6"/>
  <c r="M40" i="6"/>
  <c r="O40" i="6"/>
  <c r="Q41" i="6"/>
  <c r="M41" i="6"/>
  <c r="O41" i="6"/>
  <c r="Q42" i="6"/>
  <c r="M42" i="6"/>
  <c r="O42" i="6"/>
  <c r="Q43" i="6"/>
  <c r="M43" i="6"/>
  <c r="O43" i="6"/>
  <c r="Q44" i="6"/>
  <c r="M44" i="6"/>
  <c r="O44" i="6"/>
  <c r="Q45" i="6"/>
  <c r="M45" i="6"/>
  <c r="O45" i="6"/>
  <c r="Q46" i="6"/>
  <c r="M46" i="6"/>
  <c r="O46" i="6"/>
  <c r="O47" i="6"/>
  <c r="O48" i="6"/>
  <c r="O49" i="6"/>
  <c r="M50" i="6"/>
  <c r="O50" i="6"/>
  <c r="N9" i="16"/>
  <c r="N8" i="16"/>
  <c r="N153" i="16"/>
  <c r="N152" i="16"/>
  <c r="N151" i="16"/>
  <c r="N149" i="16"/>
  <c r="AE224" i="16"/>
  <c r="AE3" i="16"/>
  <c r="AD3" i="16"/>
  <c r="AD224" i="16"/>
  <c r="AB224" i="16"/>
  <c r="AC224" i="16"/>
  <c r="AC3" i="16"/>
  <c r="AB3" i="16"/>
  <c r="AP6" i="16"/>
  <c r="AP7" i="16"/>
  <c r="AP8" i="16"/>
  <c r="AP9" i="16"/>
  <c r="AP10" i="16"/>
  <c r="AP11" i="16"/>
  <c r="AP12" i="16"/>
  <c r="AP13" i="16"/>
  <c r="AP14" i="16"/>
  <c r="AP15" i="16"/>
  <c r="AP16" i="16"/>
  <c r="AP17" i="16"/>
  <c r="AP18" i="16"/>
  <c r="AP19" i="16"/>
  <c r="AP20" i="16"/>
  <c r="AP21" i="16"/>
  <c r="AP22" i="16"/>
  <c r="AP23" i="16"/>
  <c r="AP24" i="16"/>
  <c r="AP25" i="16"/>
  <c r="AP26" i="16"/>
  <c r="AP27" i="16"/>
  <c r="AP28" i="16"/>
  <c r="AP29" i="16"/>
  <c r="AP30" i="16"/>
  <c r="AP31" i="16"/>
  <c r="AP32" i="16"/>
  <c r="AP33" i="16"/>
  <c r="AP34" i="16"/>
  <c r="AP35" i="16"/>
  <c r="AP36" i="16"/>
  <c r="AP37" i="16"/>
  <c r="AP38" i="16"/>
  <c r="AP39" i="16"/>
  <c r="AP40" i="16"/>
  <c r="AP41" i="16"/>
  <c r="AP42" i="16"/>
  <c r="AP43" i="16"/>
  <c r="AP44" i="16"/>
  <c r="AP45" i="16"/>
  <c r="AP46" i="16"/>
  <c r="AP47" i="16"/>
  <c r="AP48" i="16"/>
  <c r="AP49" i="16"/>
  <c r="AP50" i="16"/>
  <c r="AP51" i="16"/>
  <c r="AP52" i="16"/>
  <c r="AP53" i="16"/>
  <c r="AP54" i="16"/>
  <c r="AP55" i="16"/>
  <c r="AP56" i="16"/>
  <c r="AP57" i="16"/>
  <c r="AP58" i="16"/>
  <c r="AP59" i="16"/>
  <c r="AP60" i="16"/>
  <c r="AP61" i="16"/>
  <c r="AP62" i="16"/>
  <c r="AP63" i="16"/>
  <c r="AP64" i="16"/>
  <c r="AP65" i="16"/>
  <c r="AP66" i="16"/>
  <c r="AP67" i="16"/>
  <c r="AP68" i="16"/>
  <c r="AP69" i="16"/>
  <c r="AP70" i="16"/>
  <c r="AP71" i="16"/>
  <c r="AP72" i="16"/>
  <c r="AP73" i="16"/>
  <c r="AP74" i="16"/>
  <c r="AP75" i="16"/>
  <c r="AP76" i="16"/>
  <c r="AP77" i="16"/>
  <c r="AP78" i="16"/>
  <c r="AP79" i="16"/>
  <c r="AP80" i="16"/>
  <c r="AP81" i="16"/>
  <c r="AP82" i="16"/>
  <c r="AP83" i="16"/>
  <c r="AP84" i="16"/>
  <c r="AP85" i="16"/>
  <c r="AP86" i="16"/>
  <c r="AP87" i="16"/>
  <c r="AP88" i="16"/>
  <c r="AP89" i="16"/>
  <c r="AP90" i="16"/>
  <c r="AP91" i="16"/>
  <c r="AP92" i="16"/>
  <c r="AP93" i="16"/>
  <c r="AP94" i="16"/>
  <c r="AP95" i="16"/>
  <c r="AP96" i="16"/>
  <c r="AP97" i="16"/>
  <c r="AP98" i="16"/>
  <c r="AP99" i="16"/>
  <c r="AP100" i="16"/>
  <c r="AP101" i="16"/>
  <c r="AP102" i="16"/>
  <c r="AP103" i="16"/>
  <c r="AP104" i="16"/>
  <c r="AP105" i="16"/>
  <c r="AP106" i="16"/>
  <c r="AP107" i="16"/>
  <c r="AP108" i="16"/>
  <c r="AP109" i="16"/>
  <c r="AP110" i="16"/>
  <c r="AP111" i="16"/>
  <c r="AP112" i="16"/>
  <c r="AP113" i="16"/>
  <c r="AP114" i="16"/>
  <c r="AP115" i="16"/>
  <c r="AP116" i="16"/>
  <c r="AP117" i="16"/>
  <c r="AP118" i="16"/>
  <c r="AP119" i="16"/>
  <c r="AP120" i="16"/>
  <c r="AP121" i="16"/>
  <c r="AP122" i="16"/>
  <c r="AP123" i="16"/>
  <c r="AP124" i="16"/>
  <c r="AP125" i="16"/>
  <c r="AP126" i="16"/>
  <c r="AP127" i="16"/>
  <c r="AP128" i="16"/>
  <c r="AP129" i="16"/>
  <c r="AP130" i="16"/>
  <c r="AP131" i="16"/>
  <c r="AP132" i="16"/>
  <c r="AP133" i="16"/>
  <c r="AP134" i="16"/>
  <c r="AP135" i="16"/>
  <c r="AP136" i="16"/>
  <c r="AP137" i="16"/>
  <c r="AP138" i="16"/>
  <c r="AP139" i="16"/>
  <c r="AP140" i="16"/>
  <c r="AP141" i="16"/>
  <c r="AP142" i="16"/>
  <c r="AP143" i="16"/>
  <c r="AP144" i="16"/>
  <c r="AP145" i="16"/>
  <c r="AP146" i="16"/>
  <c r="AP147" i="16"/>
  <c r="AP148" i="16"/>
  <c r="AP149" i="16"/>
  <c r="AP150" i="16"/>
  <c r="AP151" i="16"/>
  <c r="AP152" i="16"/>
  <c r="AP153" i="16"/>
  <c r="AP154" i="16"/>
  <c r="AP155" i="16"/>
  <c r="AP156" i="16"/>
  <c r="AP157" i="16"/>
  <c r="AP158" i="16"/>
  <c r="AP159" i="16"/>
  <c r="AP160" i="16"/>
  <c r="AP161" i="16"/>
  <c r="AP162" i="16"/>
  <c r="AP163" i="16"/>
  <c r="AP164" i="16"/>
  <c r="AP165" i="16"/>
  <c r="AP166" i="16"/>
  <c r="AP167" i="16"/>
  <c r="AP168" i="16"/>
  <c r="AP169" i="16"/>
  <c r="AP170" i="16"/>
  <c r="AP171" i="16"/>
  <c r="AP172" i="16"/>
  <c r="AP173" i="16"/>
  <c r="AP174" i="16"/>
  <c r="AP175" i="16"/>
  <c r="AP176" i="16"/>
  <c r="AP177" i="16"/>
  <c r="AP178" i="16"/>
  <c r="AP179" i="16"/>
  <c r="AP180" i="16"/>
  <c r="AP181" i="16"/>
  <c r="AP182" i="16"/>
  <c r="AP183" i="16"/>
  <c r="AP184" i="16"/>
  <c r="AP185" i="16"/>
  <c r="AP186" i="16"/>
  <c r="AP187" i="16"/>
  <c r="AP188" i="16"/>
  <c r="AP189" i="16"/>
  <c r="AP190" i="16"/>
  <c r="AP191" i="16"/>
  <c r="AP192" i="16"/>
  <c r="AP193" i="16"/>
  <c r="AP194" i="16"/>
  <c r="AP195" i="16"/>
  <c r="AP196" i="16"/>
  <c r="AP197" i="16"/>
  <c r="AP198" i="16"/>
  <c r="AP199" i="16"/>
  <c r="AP200" i="16"/>
  <c r="AP201" i="16"/>
  <c r="AP202" i="16"/>
  <c r="AP203" i="16"/>
  <c r="AP204" i="16"/>
  <c r="AP205" i="16"/>
  <c r="AP206" i="16"/>
  <c r="AP207" i="16"/>
  <c r="AP208" i="16"/>
  <c r="AP209" i="16"/>
  <c r="AP210" i="16"/>
  <c r="AP211" i="16"/>
  <c r="AP212" i="16"/>
  <c r="AP213" i="16"/>
  <c r="AP214" i="16"/>
  <c r="AP215" i="16"/>
  <c r="AP216" i="16"/>
  <c r="AP217" i="16"/>
  <c r="AP218" i="16"/>
  <c r="AP219" i="16"/>
  <c r="AP220" i="16"/>
  <c r="AP221" i="16"/>
  <c r="AP222" i="16"/>
  <c r="AP223" i="16"/>
  <c r="AP5" i="16"/>
  <c r="AF6" i="16"/>
  <c r="AF7" i="16"/>
  <c r="AF8" i="16"/>
  <c r="AF9" i="16"/>
  <c r="AF10" i="16"/>
  <c r="AF11" i="16"/>
  <c r="AF12" i="16"/>
  <c r="AF13" i="16"/>
  <c r="AF14" i="16"/>
  <c r="AF15" i="16"/>
  <c r="AF16" i="16"/>
  <c r="AF17" i="16"/>
  <c r="AF18" i="16"/>
  <c r="AF19" i="16"/>
  <c r="AF20" i="16"/>
  <c r="AF21" i="16"/>
  <c r="AF22" i="16"/>
  <c r="AF23" i="16"/>
  <c r="AF24" i="16"/>
  <c r="AF25" i="16"/>
  <c r="AF26" i="16"/>
  <c r="AF27" i="16"/>
  <c r="AF28" i="16"/>
  <c r="AF29" i="16"/>
  <c r="AF30" i="16"/>
  <c r="AF31" i="16"/>
  <c r="AF32" i="16"/>
  <c r="AF33" i="16"/>
  <c r="AF34" i="16"/>
  <c r="AF35" i="16"/>
  <c r="AF36" i="16"/>
  <c r="AF37" i="16"/>
  <c r="AF38" i="16"/>
  <c r="AF39" i="16"/>
  <c r="AF40" i="16"/>
  <c r="AF41" i="16"/>
  <c r="AF42" i="16"/>
  <c r="AF43" i="16"/>
  <c r="AF44" i="16"/>
  <c r="AF45" i="16"/>
  <c r="AF46" i="16"/>
  <c r="AF47" i="16"/>
  <c r="AF48" i="16"/>
  <c r="AF49" i="16"/>
  <c r="AF50" i="16"/>
  <c r="AF51" i="16"/>
  <c r="AF52" i="16"/>
  <c r="AF53" i="16"/>
  <c r="AF54" i="16"/>
  <c r="AF55" i="16"/>
  <c r="AF56" i="16"/>
  <c r="AF57" i="16"/>
  <c r="AF58" i="16"/>
  <c r="AF59" i="16"/>
  <c r="AF60" i="16"/>
  <c r="AF61" i="16"/>
  <c r="AF62" i="16"/>
  <c r="AF63" i="16"/>
  <c r="AF64" i="16"/>
  <c r="AF65" i="16"/>
  <c r="AF66" i="16"/>
  <c r="AF67" i="16"/>
  <c r="AF68" i="16"/>
  <c r="AF69" i="16"/>
  <c r="AF70" i="16"/>
  <c r="AF71" i="16"/>
  <c r="AF72" i="16"/>
  <c r="AF73" i="16"/>
  <c r="AF74" i="16"/>
  <c r="AF75" i="16"/>
  <c r="AF76" i="16"/>
  <c r="AF77" i="16"/>
  <c r="AF78" i="16"/>
  <c r="AF79" i="16"/>
  <c r="AF80" i="16"/>
  <c r="AF81" i="16"/>
  <c r="AF82" i="16"/>
  <c r="AF83" i="16"/>
  <c r="AF84" i="16"/>
  <c r="AF85" i="16"/>
  <c r="AF86" i="16"/>
  <c r="AF87" i="16"/>
  <c r="AF88" i="16"/>
  <c r="AF89" i="16"/>
  <c r="AF90" i="16"/>
  <c r="AF91" i="16"/>
  <c r="AF92" i="16"/>
  <c r="AF93" i="16"/>
  <c r="AF94" i="16"/>
  <c r="AF95" i="16"/>
  <c r="AF96" i="16"/>
  <c r="AF97" i="16"/>
  <c r="AF98" i="16"/>
  <c r="AF99" i="16"/>
  <c r="AF100" i="16"/>
  <c r="AF101" i="16"/>
  <c r="AF102" i="16"/>
  <c r="AF103" i="16"/>
  <c r="AF104" i="16"/>
  <c r="AF105" i="16"/>
  <c r="AF106" i="16"/>
  <c r="AF107" i="16"/>
  <c r="AF108" i="16"/>
  <c r="AF109" i="16"/>
  <c r="AF110" i="16"/>
  <c r="AF111" i="16"/>
  <c r="AF112" i="16"/>
  <c r="AF113" i="16"/>
  <c r="AF114" i="16"/>
  <c r="AF115" i="16"/>
  <c r="AF116" i="16"/>
  <c r="AF117" i="16"/>
  <c r="AF118" i="16"/>
  <c r="AF119" i="16"/>
  <c r="AF120" i="16"/>
  <c r="AF121" i="16"/>
  <c r="AF122" i="16"/>
  <c r="AF123" i="16"/>
  <c r="AF124" i="16"/>
  <c r="AF125" i="16"/>
  <c r="AF126" i="16"/>
  <c r="AF127" i="16"/>
  <c r="AF128" i="16"/>
  <c r="AF129" i="16"/>
  <c r="AF130" i="16"/>
  <c r="AF131" i="16"/>
  <c r="AF132" i="16"/>
  <c r="AF133" i="16"/>
  <c r="AF134" i="16"/>
  <c r="AF135" i="16"/>
  <c r="AF136" i="16"/>
  <c r="AF137" i="16"/>
  <c r="AF138" i="16"/>
  <c r="AF139" i="16"/>
  <c r="AF140" i="16"/>
  <c r="AF141" i="16"/>
  <c r="AF142" i="16"/>
  <c r="AF143" i="16"/>
  <c r="AF144" i="16"/>
  <c r="AF145" i="16"/>
  <c r="AF146" i="16"/>
  <c r="AF147" i="16"/>
  <c r="AF148" i="16"/>
  <c r="AF149" i="16"/>
  <c r="AF150" i="16"/>
  <c r="AF151" i="16"/>
  <c r="AF152" i="16"/>
  <c r="AF153" i="16"/>
  <c r="AF154" i="16"/>
  <c r="AF155" i="16"/>
  <c r="AF156" i="16"/>
  <c r="AF157" i="16"/>
  <c r="AF158" i="16"/>
  <c r="AF159" i="16"/>
  <c r="AF160" i="16"/>
  <c r="AF161" i="16"/>
  <c r="AF162" i="16"/>
  <c r="AF163" i="16"/>
  <c r="AF164" i="16"/>
  <c r="AF165" i="16"/>
  <c r="AF166" i="16"/>
  <c r="AF167" i="16"/>
  <c r="AF168" i="16"/>
  <c r="AF169" i="16"/>
  <c r="AF170" i="16"/>
  <c r="AF171" i="16"/>
  <c r="AF172" i="16"/>
  <c r="AF173" i="16"/>
  <c r="AF174" i="16"/>
  <c r="AF175" i="16"/>
  <c r="AF176" i="16"/>
  <c r="AF177" i="16"/>
  <c r="AF178" i="16"/>
  <c r="AF179" i="16"/>
  <c r="AF180" i="16"/>
  <c r="AF181" i="16"/>
  <c r="AF182" i="16"/>
  <c r="AF183" i="16"/>
  <c r="AF184" i="16"/>
  <c r="AF185" i="16"/>
  <c r="AF186" i="16"/>
  <c r="AF187" i="16"/>
  <c r="AF188" i="16"/>
  <c r="AF189" i="16"/>
  <c r="AF190" i="16"/>
  <c r="AF191" i="16"/>
  <c r="AF192" i="16"/>
  <c r="AF193" i="16"/>
  <c r="AF194" i="16"/>
  <c r="AF195" i="16"/>
  <c r="AF196" i="16"/>
  <c r="AF197" i="16"/>
  <c r="AF198" i="16"/>
  <c r="AF199" i="16"/>
  <c r="AF200" i="16"/>
  <c r="AF201" i="16"/>
  <c r="AF202" i="16"/>
  <c r="AF203" i="16"/>
  <c r="AF204" i="16"/>
  <c r="AF205" i="16"/>
  <c r="AF206" i="16"/>
  <c r="AF207" i="16"/>
  <c r="AF208" i="16"/>
  <c r="AF209" i="16"/>
  <c r="AF210" i="16"/>
  <c r="AF211" i="16"/>
  <c r="AF212" i="16"/>
  <c r="AF213" i="16"/>
  <c r="AF214" i="16"/>
  <c r="AF215" i="16"/>
  <c r="AF216" i="16"/>
  <c r="AF217" i="16"/>
  <c r="AF218" i="16"/>
  <c r="AF219" i="16"/>
  <c r="AF220" i="16"/>
  <c r="AF221" i="16"/>
  <c r="AF222" i="16"/>
  <c r="AF223" i="16"/>
  <c r="AF5" i="16"/>
  <c r="AA3" i="16"/>
  <c r="Z3" i="16"/>
  <c r="AO173" i="16"/>
  <c r="AP224" i="16"/>
  <c r="AA224" i="16"/>
  <c r="Z224" i="16"/>
  <c r="Y224" i="16"/>
  <c r="X224" i="16"/>
  <c r="Y3" i="16"/>
  <c r="X3" i="16"/>
  <c r="AO6" i="16"/>
  <c r="AO7" i="16"/>
  <c r="AO8" i="16"/>
  <c r="AO9" i="16"/>
  <c r="AO10" i="16"/>
  <c r="AO11" i="16"/>
  <c r="AO12" i="16"/>
  <c r="AO13" i="16"/>
  <c r="AO14" i="16"/>
  <c r="AO15" i="16"/>
  <c r="AO16" i="16"/>
  <c r="AO17" i="16"/>
  <c r="AO18" i="16"/>
  <c r="AO19" i="16"/>
  <c r="AO20" i="16"/>
  <c r="AO21" i="16"/>
  <c r="AO22" i="16"/>
  <c r="AO23" i="16"/>
  <c r="AO24" i="16"/>
  <c r="AO25" i="16"/>
  <c r="AO26" i="16"/>
  <c r="AO27" i="16"/>
  <c r="AO28" i="16"/>
  <c r="AO29" i="16"/>
  <c r="AO30" i="16"/>
  <c r="AO31" i="16"/>
  <c r="AO32" i="16"/>
  <c r="AO33" i="16"/>
  <c r="AO34" i="16"/>
  <c r="AO35" i="16"/>
  <c r="AO36" i="16"/>
  <c r="AO37" i="16"/>
  <c r="AO38" i="16"/>
  <c r="AO39" i="16"/>
  <c r="AO40" i="16"/>
  <c r="AO41" i="16"/>
  <c r="AO42" i="16"/>
  <c r="AO43" i="16"/>
  <c r="AO44" i="16"/>
  <c r="AO45" i="16"/>
  <c r="AO46" i="16"/>
  <c r="AO47" i="16"/>
  <c r="AO48" i="16"/>
  <c r="AO49" i="16"/>
  <c r="AO50" i="16"/>
  <c r="AO51" i="16"/>
  <c r="AO52" i="16"/>
  <c r="AO53" i="16"/>
  <c r="AO54" i="16"/>
  <c r="AO55" i="16"/>
  <c r="AO56" i="16"/>
  <c r="AO57" i="16"/>
  <c r="AO58" i="16"/>
  <c r="AO59" i="16"/>
  <c r="AO60" i="16"/>
  <c r="AO61" i="16"/>
  <c r="AO62" i="16"/>
  <c r="AO63" i="16"/>
  <c r="AO64" i="16"/>
  <c r="AO65" i="16"/>
  <c r="AO66" i="16"/>
  <c r="AO67" i="16"/>
  <c r="AO68" i="16"/>
  <c r="AO69" i="16"/>
  <c r="AO70" i="16"/>
  <c r="AO71" i="16"/>
  <c r="AO72" i="16"/>
  <c r="AO73" i="16"/>
  <c r="AO74" i="16"/>
  <c r="AO75" i="16"/>
  <c r="AO76" i="16"/>
  <c r="AO77" i="16"/>
  <c r="AO78" i="16"/>
  <c r="AO79" i="16"/>
  <c r="AO80" i="16"/>
  <c r="AO81" i="16"/>
  <c r="AO82" i="16"/>
  <c r="AO83" i="16"/>
  <c r="AO84" i="16"/>
  <c r="AO85" i="16"/>
  <c r="AO86" i="16"/>
  <c r="AO87" i="16"/>
  <c r="AO88" i="16"/>
  <c r="AO89" i="16"/>
  <c r="AO90" i="16"/>
  <c r="AO91" i="16"/>
  <c r="AO92" i="16"/>
  <c r="AO93" i="16"/>
  <c r="AO94" i="16"/>
  <c r="AO95" i="16"/>
  <c r="AO96" i="16"/>
  <c r="AO97" i="16"/>
  <c r="AO98" i="16"/>
  <c r="AO99" i="16"/>
  <c r="AO100" i="16"/>
  <c r="AO101" i="16"/>
  <c r="AO102" i="16"/>
  <c r="AO103" i="16"/>
  <c r="AO104" i="16"/>
  <c r="AO105" i="16"/>
  <c r="AO106" i="16"/>
  <c r="AO107" i="16"/>
  <c r="AO108" i="16"/>
  <c r="AO109" i="16"/>
  <c r="AO110" i="16"/>
  <c r="AO111" i="16"/>
  <c r="AO112" i="16"/>
  <c r="AO113" i="16"/>
  <c r="AO114" i="16"/>
  <c r="AO115" i="16"/>
  <c r="AO116" i="16"/>
  <c r="AO117" i="16"/>
  <c r="AO118" i="16"/>
  <c r="AO119" i="16"/>
  <c r="AO120" i="16"/>
  <c r="AO121" i="16"/>
  <c r="AO122" i="16"/>
  <c r="AO123" i="16"/>
  <c r="AO124" i="16"/>
  <c r="AO125" i="16"/>
  <c r="AO126" i="16"/>
  <c r="AO127" i="16"/>
  <c r="AO128" i="16"/>
  <c r="AO129" i="16"/>
  <c r="AO130" i="16"/>
  <c r="AO131" i="16"/>
  <c r="AO132" i="16"/>
  <c r="AO133" i="16"/>
  <c r="AO134" i="16"/>
  <c r="AO135" i="16"/>
  <c r="AO136" i="16"/>
  <c r="AO137" i="16"/>
  <c r="AO138" i="16"/>
  <c r="AO139" i="16"/>
  <c r="AO140" i="16"/>
  <c r="AO141" i="16"/>
  <c r="AO142" i="16"/>
  <c r="AO143" i="16"/>
  <c r="AO144" i="16"/>
  <c r="AO145" i="16"/>
  <c r="AO146" i="16"/>
  <c r="AO147" i="16"/>
  <c r="AO148" i="16"/>
  <c r="AO149" i="16"/>
  <c r="AO150" i="16"/>
  <c r="AO151" i="16"/>
  <c r="AO152" i="16"/>
  <c r="AO153" i="16"/>
  <c r="AO154" i="16"/>
  <c r="AO155" i="16"/>
  <c r="AO156" i="16"/>
  <c r="AO157" i="16"/>
  <c r="AO158" i="16"/>
  <c r="AO159" i="16"/>
  <c r="AO160" i="16"/>
  <c r="AO161" i="16"/>
  <c r="AO162" i="16"/>
  <c r="AO163" i="16"/>
  <c r="AO164" i="16"/>
  <c r="AO165" i="16"/>
  <c r="AO166" i="16"/>
  <c r="AO167" i="16"/>
  <c r="AO168" i="16"/>
  <c r="AO169" i="16"/>
  <c r="AO170" i="16"/>
  <c r="AO171" i="16"/>
  <c r="AO172" i="16"/>
  <c r="AO174" i="16"/>
  <c r="AO175" i="16"/>
  <c r="AO176" i="16"/>
  <c r="AO177" i="16"/>
  <c r="AO178" i="16"/>
  <c r="AO179" i="16"/>
  <c r="AO180" i="16"/>
  <c r="AO181" i="16"/>
  <c r="AO182" i="16"/>
  <c r="AO183" i="16"/>
  <c r="AO184" i="16"/>
  <c r="AO185" i="16"/>
  <c r="AO186" i="16"/>
  <c r="AO187" i="16"/>
  <c r="AO188" i="16"/>
  <c r="AO189" i="16"/>
  <c r="AO190" i="16"/>
  <c r="AO191" i="16"/>
  <c r="AO192" i="16"/>
  <c r="AO193" i="16"/>
  <c r="AO194" i="16"/>
  <c r="AO195" i="16"/>
  <c r="AO196" i="16"/>
  <c r="AO197" i="16"/>
  <c r="AO198" i="16"/>
  <c r="AO199" i="16"/>
  <c r="AO200" i="16"/>
  <c r="AO201" i="16"/>
  <c r="AO202" i="16"/>
  <c r="AO203" i="16"/>
  <c r="AO204" i="16"/>
  <c r="AO205" i="16"/>
  <c r="AO206" i="16"/>
  <c r="AO207" i="16"/>
  <c r="AO208" i="16"/>
  <c r="AO209" i="16"/>
  <c r="AO210" i="16"/>
  <c r="AO211" i="16"/>
  <c r="AO212" i="16"/>
  <c r="AO213" i="16"/>
  <c r="AO214" i="16"/>
  <c r="AO215" i="16"/>
  <c r="AO216" i="16"/>
  <c r="AO217" i="16"/>
  <c r="AO218" i="16"/>
  <c r="AO219" i="16"/>
  <c r="AO220" i="16"/>
  <c r="AO221" i="16"/>
  <c r="AO222" i="16"/>
  <c r="AO223" i="16"/>
  <c r="AO5" i="16"/>
  <c r="L6" i="8"/>
  <c r="L7" i="8"/>
  <c r="L8" i="8"/>
  <c r="L9" i="8"/>
  <c r="L10" i="8"/>
  <c r="L11" i="8"/>
  <c r="L12" i="8"/>
  <c r="L13" i="8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L39" i="8"/>
  <c r="L40" i="8"/>
  <c r="L41" i="8"/>
  <c r="L42" i="8"/>
  <c r="L43" i="8"/>
  <c r="L44" i="8"/>
  <c r="L45" i="8"/>
  <c r="L46" i="8"/>
  <c r="L47" i="8"/>
  <c r="L48" i="8"/>
  <c r="L49" i="8"/>
  <c r="L50" i="8"/>
  <c r="L51" i="8"/>
  <c r="L52" i="8"/>
  <c r="L53" i="8"/>
  <c r="L54" i="8"/>
  <c r="L55" i="8"/>
  <c r="L56" i="8"/>
  <c r="L57" i="8"/>
  <c r="L58" i="8"/>
  <c r="L59" i="8"/>
  <c r="L60" i="8"/>
  <c r="L61" i="8"/>
  <c r="L62" i="8"/>
  <c r="L63" i="8"/>
  <c r="L64" i="8"/>
  <c r="L65" i="8"/>
  <c r="L5" i="8"/>
  <c r="Q66" i="8"/>
  <c r="Q3" i="8"/>
  <c r="P66" i="8"/>
  <c r="O66" i="8"/>
  <c r="N66" i="8"/>
  <c r="R6" i="8"/>
  <c r="R7" i="8"/>
  <c r="R8" i="8"/>
  <c r="R9" i="8"/>
  <c r="R10" i="8"/>
  <c r="R11" i="8"/>
  <c r="R12" i="8"/>
  <c r="R13" i="8"/>
  <c r="R14" i="8"/>
  <c r="R15" i="8"/>
  <c r="R16" i="8"/>
  <c r="R17" i="8"/>
  <c r="R18" i="8"/>
  <c r="R19" i="8"/>
  <c r="R20" i="8"/>
  <c r="R21" i="8"/>
  <c r="R22" i="8"/>
  <c r="R23" i="8"/>
  <c r="R24" i="8"/>
  <c r="R25" i="8"/>
  <c r="R26" i="8"/>
  <c r="R27" i="8"/>
  <c r="R28" i="8"/>
  <c r="R29" i="8"/>
  <c r="R30" i="8"/>
  <c r="R31" i="8"/>
  <c r="R32" i="8"/>
  <c r="R33" i="8"/>
  <c r="R34" i="8"/>
  <c r="R35" i="8"/>
  <c r="R36" i="8"/>
  <c r="R37" i="8"/>
  <c r="R38" i="8"/>
  <c r="R39" i="8"/>
  <c r="R40" i="8"/>
  <c r="R41" i="8"/>
  <c r="R42" i="8"/>
  <c r="R43" i="8"/>
  <c r="R44" i="8"/>
  <c r="R45" i="8"/>
  <c r="R46" i="8"/>
  <c r="R47" i="8"/>
  <c r="R48" i="8"/>
  <c r="R49" i="8"/>
  <c r="R50" i="8"/>
  <c r="R51" i="8"/>
  <c r="R52" i="8"/>
  <c r="R53" i="8"/>
  <c r="R54" i="8"/>
  <c r="R55" i="8"/>
  <c r="R56" i="8"/>
  <c r="R57" i="8"/>
  <c r="R58" i="8"/>
  <c r="R59" i="8"/>
  <c r="R60" i="8"/>
  <c r="R61" i="8"/>
  <c r="R62" i="8"/>
  <c r="R63" i="8"/>
  <c r="R64" i="8"/>
  <c r="R65" i="8"/>
  <c r="R5" i="8"/>
  <c r="P3" i="8"/>
  <c r="O3" i="8"/>
  <c r="N3" i="8"/>
  <c r="M3" i="8"/>
  <c r="K6" i="8"/>
  <c r="K7" i="8"/>
  <c r="K8" i="8"/>
  <c r="K9" i="8"/>
  <c r="K10" i="8"/>
  <c r="K11" i="8"/>
  <c r="K12" i="8"/>
  <c r="K13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K43" i="8"/>
  <c r="K44" i="8"/>
  <c r="K45" i="8"/>
  <c r="K46" i="8"/>
  <c r="K47" i="8"/>
  <c r="K48" i="8"/>
  <c r="K49" i="8"/>
  <c r="K50" i="8"/>
  <c r="K51" i="8"/>
  <c r="K52" i="8"/>
  <c r="K53" i="8"/>
  <c r="K54" i="8"/>
  <c r="K55" i="8"/>
  <c r="K56" i="8"/>
  <c r="K57" i="8"/>
  <c r="K58" i="8"/>
  <c r="K59" i="8"/>
  <c r="K60" i="8"/>
  <c r="K61" i="8"/>
  <c r="K62" i="8"/>
  <c r="K63" i="8"/>
  <c r="K64" i="8"/>
  <c r="K65" i="8"/>
  <c r="K5" i="8"/>
  <c r="N27" i="16"/>
  <c r="N28" i="16"/>
  <c r="N29" i="16"/>
  <c r="N30" i="16"/>
  <c r="N31" i="16"/>
  <c r="N32" i="16"/>
  <c r="N33" i="16"/>
  <c r="N34" i="16"/>
  <c r="N35" i="16"/>
  <c r="N36" i="16"/>
  <c r="N37" i="16"/>
  <c r="N38" i="16"/>
  <c r="N39" i="16"/>
  <c r="N40" i="16"/>
  <c r="N41" i="16"/>
  <c r="N42" i="16"/>
  <c r="N43" i="16"/>
  <c r="N44" i="16"/>
  <c r="N45" i="16"/>
  <c r="N46" i="16"/>
  <c r="N47" i="16"/>
  <c r="N48" i="16"/>
  <c r="N49" i="16"/>
  <c r="N50" i="16"/>
  <c r="N51" i="16"/>
  <c r="N52" i="16"/>
  <c r="N53" i="16"/>
  <c r="N54" i="16"/>
  <c r="N55" i="16"/>
  <c r="N56" i="16"/>
  <c r="N57" i="16"/>
  <c r="N58" i="16"/>
  <c r="N59" i="16"/>
  <c r="N60" i="16"/>
  <c r="N61" i="16"/>
  <c r="N62" i="16"/>
  <c r="N63" i="16"/>
  <c r="N64" i="16"/>
  <c r="N65" i="16"/>
  <c r="N66" i="16"/>
  <c r="N67" i="16"/>
  <c r="N68" i="16"/>
  <c r="N69" i="16"/>
  <c r="N70" i="16"/>
  <c r="N71" i="16"/>
  <c r="N72" i="16"/>
  <c r="N73" i="16"/>
  <c r="N74" i="16"/>
  <c r="N75" i="16"/>
  <c r="N76" i="16"/>
  <c r="N77" i="16"/>
  <c r="N78" i="16"/>
  <c r="N79" i="16"/>
  <c r="N80" i="16"/>
  <c r="N81" i="16"/>
  <c r="N82" i="16"/>
  <c r="N83" i="16"/>
  <c r="N84" i="16"/>
  <c r="N85" i="16"/>
  <c r="N86" i="16"/>
  <c r="N87" i="16"/>
  <c r="N88" i="16"/>
  <c r="N89" i="16"/>
  <c r="N90" i="16"/>
  <c r="N91" i="16"/>
  <c r="N92" i="16"/>
  <c r="N93" i="16"/>
  <c r="N94" i="16"/>
  <c r="N95" i="16"/>
  <c r="N96" i="16"/>
  <c r="N97" i="16"/>
  <c r="N98" i="16"/>
  <c r="N99" i="16"/>
  <c r="N100" i="16"/>
  <c r="N101" i="16"/>
  <c r="N102" i="16"/>
  <c r="N103" i="16"/>
  <c r="N104" i="16"/>
  <c r="N105" i="16"/>
  <c r="N106" i="16"/>
  <c r="N107" i="16"/>
  <c r="N108" i="16"/>
  <c r="N109" i="16"/>
  <c r="N110" i="16"/>
  <c r="N111" i="16"/>
  <c r="N112" i="16"/>
  <c r="N113" i="16"/>
  <c r="N114" i="16"/>
  <c r="N115" i="16"/>
  <c r="N116" i="16"/>
  <c r="N117" i="16"/>
  <c r="N118" i="16"/>
  <c r="N119" i="16"/>
  <c r="N120" i="16"/>
  <c r="N121" i="16"/>
  <c r="N122" i="16"/>
  <c r="N123" i="16"/>
  <c r="N124" i="16"/>
  <c r="N125" i="16"/>
  <c r="N126" i="16"/>
  <c r="N127" i="16"/>
  <c r="N128" i="16"/>
  <c r="N129" i="16"/>
  <c r="N130" i="16"/>
  <c r="N131" i="16"/>
  <c r="N132" i="16"/>
  <c r="N133" i="16"/>
  <c r="N134" i="16"/>
  <c r="N135" i="16"/>
  <c r="N136" i="16"/>
  <c r="N137" i="16"/>
  <c r="N138" i="16"/>
  <c r="N139" i="16"/>
  <c r="N140" i="16"/>
  <c r="N141" i="16"/>
  <c r="N142" i="16"/>
  <c r="N143" i="16"/>
  <c r="N144" i="16"/>
  <c r="N145" i="16"/>
  <c r="N146" i="16"/>
  <c r="N147" i="16"/>
  <c r="N148" i="16"/>
  <c r="N150" i="16"/>
  <c r="N154" i="16"/>
  <c r="N155" i="16"/>
  <c r="N156" i="16"/>
  <c r="N157" i="16"/>
  <c r="N158" i="16"/>
  <c r="N159" i="16"/>
  <c r="N160" i="16"/>
  <c r="N161" i="16"/>
  <c r="N162" i="16"/>
  <c r="N163" i="16"/>
  <c r="N164" i="16"/>
  <c r="N165" i="16"/>
  <c r="N166" i="16"/>
  <c r="N167" i="16"/>
  <c r="N168" i="16"/>
  <c r="N169" i="16"/>
  <c r="N170" i="16"/>
  <c r="N171" i="16"/>
  <c r="N172" i="16"/>
  <c r="N173" i="16"/>
  <c r="N174" i="16"/>
  <c r="N175" i="16"/>
  <c r="N176" i="16"/>
  <c r="N177" i="16"/>
  <c r="N178" i="16"/>
  <c r="N179" i="16"/>
  <c r="N180" i="16"/>
  <c r="N181" i="16"/>
  <c r="N182" i="16"/>
  <c r="N183" i="16"/>
  <c r="N184" i="16"/>
  <c r="N185" i="16"/>
  <c r="N186" i="16"/>
  <c r="N187" i="16"/>
  <c r="N188" i="16"/>
  <c r="N189" i="16"/>
  <c r="N190" i="16"/>
  <c r="N191" i="16"/>
  <c r="N192" i="16"/>
  <c r="N193" i="16"/>
  <c r="N194" i="16"/>
  <c r="N195" i="16"/>
  <c r="N196" i="16"/>
  <c r="N197" i="16"/>
  <c r="N198" i="16"/>
  <c r="N199" i="16"/>
  <c r="N200" i="16"/>
  <c r="N201" i="16"/>
  <c r="N202" i="16"/>
  <c r="N203" i="16"/>
  <c r="N204" i="16"/>
  <c r="N205" i="16"/>
  <c r="N206" i="16"/>
  <c r="N207" i="16"/>
  <c r="N208" i="16"/>
  <c r="N209" i="16"/>
  <c r="N210" i="16"/>
  <c r="N211" i="16"/>
  <c r="N212" i="16"/>
  <c r="N213" i="16"/>
  <c r="N214" i="16"/>
  <c r="N215" i="16"/>
  <c r="N216" i="16"/>
  <c r="N217" i="16"/>
  <c r="N218" i="16"/>
  <c r="N219" i="16"/>
  <c r="N220" i="16"/>
  <c r="N221" i="16"/>
  <c r="N222" i="16"/>
  <c r="N223" i="16"/>
  <c r="N26" i="16"/>
  <c r="M66" i="8"/>
  <c r="AO224" i="16"/>
  <c r="R66" i="8"/>
  <c r="K66" i="8"/>
  <c r="N6" i="16"/>
  <c r="N7" i="16"/>
  <c r="N10" i="16"/>
  <c r="N11" i="16"/>
  <c r="N12" i="16"/>
  <c r="N13" i="16"/>
  <c r="N14" i="16"/>
  <c r="N15" i="16"/>
  <c r="N16" i="16"/>
  <c r="N17" i="16"/>
  <c r="N18" i="16"/>
  <c r="N19" i="16"/>
  <c r="N20" i="16"/>
  <c r="N21" i="16"/>
  <c r="N22" i="16"/>
  <c r="N23" i="16"/>
  <c r="N24" i="16"/>
  <c r="N25" i="16"/>
  <c r="N5" i="16"/>
  <c r="N224" i="16"/>
  <c r="M19" i="19"/>
  <c r="N19" i="19"/>
  <c r="L19" i="19"/>
  <c r="M18" i="19"/>
  <c r="M17" i="19"/>
  <c r="M16" i="19"/>
  <c r="M15" i="19"/>
  <c r="M14" i="19"/>
  <c r="M13" i="19"/>
  <c r="M12" i="19"/>
  <c r="M11" i="19"/>
  <c r="M10" i="19"/>
  <c r="M9" i="19"/>
  <c r="M8" i="19"/>
  <c r="M7" i="19"/>
  <c r="M6" i="19"/>
  <c r="M5" i="19"/>
  <c r="M4" i="19"/>
  <c r="N2" i="19"/>
  <c r="N10" i="18"/>
  <c r="L10" i="18"/>
  <c r="M5" i="18"/>
  <c r="M6" i="18"/>
  <c r="M7" i="18"/>
  <c r="M8" i="18"/>
  <c r="M9" i="18"/>
  <c r="M4" i="18"/>
  <c r="M10" i="18"/>
  <c r="N2" i="18"/>
  <c r="AH2" i="16"/>
  <c r="AI2" i="16"/>
  <c r="AJ2" i="16"/>
  <c r="AF224" i="16"/>
  <c r="T3" i="16"/>
  <c r="P3" i="16"/>
  <c r="AK2" i="16"/>
  <c r="AL2" i="16"/>
  <c r="AM2" i="16"/>
  <c r="AN2" i="16"/>
  <c r="AG224" i="16"/>
  <c r="AN224" i="16"/>
  <c r="AL224" i="16"/>
  <c r="AM224" i="16"/>
  <c r="AK224" i="16"/>
  <c r="P6" i="16"/>
  <c r="Q6" i="16"/>
  <c r="R6" i="16"/>
  <c r="S6" i="16"/>
  <c r="T6" i="16"/>
  <c r="U6" i="16"/>
  <c r="V6" i="16"/>
  <c r="W6" i="16"/>
  <c r="P7" i="16"/>
  <c r="Q7" i="16"/>
  <c r="R7" i="16"/>
  <c r="S7" i="16"/>
  <c r="T7" i="16"/>
  <c r="U7" i="16"/>
  <c r="V7" i="16"/>
  <c r="W7" i="16"/>
  <c r="P8" i="16"/>
  <c r="Q8" i="16"/>
  <c r="R8" i="16"/>
  <c r="S8" i="16"/>
  <c r="T8" i="16"/>
  <c r="U8" i="16"/>
  <c r="V8" i="16"/>
  <c r="W8" i="16"/>
  <c r="P9" i="16"/>
  <c r="Q9" i="16"/>
  <c r="R9" i="16"/>
  <c r="S9" i="16"/>
  <c r="T9" i="16"/>
  <c r="U9" i="16"/>
  <c r="V9" i="16"/>
  <c r="W9" i="16"/>
  <c r="P10" i="16"/>
  <c r="Q10" i="16"/>
  <c r="R10" i="16"/>
  <c r="S10" i="16"/>
  <c r="T10" i="16"/>
  <c r="U10" i="16"/>
  <c r="V10" i="16"/>
  <c r="W10" i="16"/>
  <c r="P11" i="16"/>
  <c r="Q11" i="16"/>
  <c r="R11" i="16"/>
  <c r="S11" i="16"/>
  <c r="T11" i="16"/>
  <c r="U11" i="16"/>
  <c r="V11" i="16"/>
  <c r="W11" i="16"/>
  <c r="P12" i="16"/>
  <c r="Q12" i="16"/>
  <c r="R12" i="16"/>
  <c r="S12" i="16"/>
  <c r="T12" i="16"/>
  <c r="U12" i="16"/>
  <c r="V12" i="16"/>
  <c r="W12" i="16"/>
  <c r="P13" i="16"/>
  <c r="Q13" i="16"/>
  <c r="R13" i="16"/>
  <c r="S13" i="16"/>
  <c r="T13" i="16"/>
  <c r="U13" i="16"/>
  <c r="V13" i="16"/>
  <c r="W13" i="16"/>
  <c r="P14" i="16"/>
  <c r="Q14" i="16"/>
  <c r="R14" i="16"/>
  <c r="S14" i="16"/>
  <c r="T14" i="16"/>
  <c r="U14" i="16"/>
  <c r="V14" i="16"/>
  <c r="W14" i="16"/>
  <c r="P15" i="16"/>
  <c r="Q15" i="16"/>
  <c r="R15" i="16"/>
  <c r="S15" i="16"/>
  <c r="T15" i="16"/>
  <c r="U15" i="16"/>
  <c r="V15" i="16"/>
  <c r="W15" i="16"/>
  <c r="P16" i="16"/>
  <c r="Q16" i="16"/>
  <c r="R16" i="16"/>
  <c r="S16" i="16"/>
  <c r="T16" i="16"/>
  <c r="U16" i="16"/>
  <c r="V16" i="16"/>
  <c r="W16" i="16"/>
  <c r="P17" i="16"/>
  <c r="Q17" i="16"/>
  <c r="R17" i="16"/>
  <c r="S17" i="16"/>
  <c r="T17" i="16"/>
  <c r="U17" i="16"/>
  <c r="V17" i="16"/>
  <c r="W17" i="16"/>
  <c r="P18" i="16"/>
  <c r="Q18" i="16"/>
  <c r="R18" i="16"/>
  <c r="S18" i="16"/>
  <c r="T18" i="16"/>
  <c r="U18" i="16"/>
  <c r="V18" i="16"/>
  <c r="W18" i="16"/>
  <c r="P19" i="16"/>
  <c r="Q19" i="16"/>
  <c r="R19" i="16"/>
  <c r="S19" i="16"/>
  <c r="T19" i="16"/>
  <c r="U19" i="16"/>
  <c r="V19" i="16"/>
  <c r="W19" i="16"/>
  <c r="P20" i="16"/>
  <c r="Q20" i="16"/>
  <c r="R20" i="16"/>
  <c r="S20" i="16"/>
  <c r="T20" i="16"/>
  <c r="U20" i="16"/>
  <c r="V20" i="16"/>
  <c r="W20" i="16"/>
  <c r="P21" i="16"/>
  <c r="Q21" i="16"/>
  <c r="R21" i="16"/>
  <c r="S21" i="16"/>
  <c r="T21" i="16"/>
  <c r="U21" i="16"/>
  <c r="V21" i="16"/>
  <c r="W21" i="16"/>
  <c r="P22" i="16"/>
  <c r="Q22" i="16"/>
  <c r="R22" i="16"/>
  <c r="S22" i="16"/>
  <c r="T22" i="16"/>
  <c r="U22" i="16"/>
  <c r="V22" i="16"/>
  <c r="W22" i="16"/>
  <c r="P23" i="16"/>
  <c r="Q23" i="16"/>
  <c r="R23" i="16"/>
  <c r="S23" i="16"/>
  <c r="T23" i="16"/>
  <c r="U23" i="16"/>
  <c r="V23" i="16"/>
  <c r="W23" i="16"/>
  <c r="P24" i="16"/>
  <c r="Q24" i="16"/>
  <c r="R24" i="16"/>
  <c r="S24" i="16"/>
  <c r="T24" i="16"/>
  <c r="U24" i="16"/>
  <c r="V24" i="16"/>
  <c r="W24" i="16"/>
  <c r="P25" i="16"/>
  <c r="Q25" i="16"/>
  <c r="R25" i="16"/>
  <c r="S25" i="16"/>
  <c r="T25" i="16"/>
  <c r="U25" i="16"/>
  <c r="V25" i="16"/>
  <c r="W25" i="16"/>
  <c r="P26" i="16"/>
  <c r="Q26" i="16"/>
  <c r="R26" i="16"/>
  <c r="S26" i="16"/>
  <c r="T26" i="16"/>
  <c r="U26" i="16"/>
  <c r="V26" i="16"/>
  <c r="W26" i="16"/>
  <c r="P27" i="16"/>
  <c r="Q27" i="16"/>
  <c r="R27" i="16"/>
  <c r="S27" i="16"/>
  <c r="T27" i="16"/>
  <c r="U27" i="16"/>
  <c r="V27" i="16"/>
  <c r="W27" i="16"/>
  <c r="P28" i="16"/>
  <c r="Q28" i="16"/>
  <c r="R28" i="16"/>
  <c r="S28" i="16"/>
  <c r="T28" i="16"/>
  <c r="U28" i="16"/>
  <c r="V28" i="16"/>
  <c r="W28" i="16"/>
  <c r="P29" i="16"/>
  <c r="Q29" i="16"/>
  <c r="R29" i="16"/>
  <c r="S29" i="16"/>
  <c r="T29" i="16"/>
  <c r="U29" i="16"/>
  <c r="V29" i="16"/>
  <c r="W29" i="16"/>
  <c r="P30" i="16"/>
  <c r="Q30" i="16"/>
  <c r="R30" i="16"/>
  <c r="S30" i="16"/>
  <c r="T30" i="16"/>
  <c r="U30" i="16"/>
  <c r="V30" i="16"/>
  <c r="W30" i="16"/>
  <c r="P31" i="16"/>
  <c r="Q31" i="16"/>
  <c r="R31" i="16"/>
  <c r="S31" i="16"/>
  <c r="T31" i="16"/>
  <c r="U31" i="16"/>
  <c r="V31" i="16"/>
  <c r="W31" i="16"/>
  <c r="P32" i="16"/>
  <c r="Q32" i="16"/>
  <c r="R32" i="16"/>
  <c r="S32" i="16"/>
  <c r="T32" i="16"/>
  <c r="U32" i="16"/>
  <c r="V32" i="16"/>
  <c r="W32" i="16"/>
  <c r="P33" i="16"/>
  <c r="Q33" i="16"/>
  <c r="R33" i="16"/>
  <c r="S33" i="16"/>
  <c r="T33" i="16"/>
  <c r="U33" i="16"/>
  <c r="V33" i="16"/>
  <c r="W33" i="16"/>
  <c r="P34" i="16"/>
  <c r="Q34" i="16"/>
  <c r="R34" i="16"/>
  <c r="S34" i="16"/>
  <c r="T34" i="16"/>
  <c r="U34" i="16"/>
  <c r="V34" i="16"/>
  <c r="W34" i="16"/>
  <c r="P35" i="16"/>
  <c r="Q35" i="16"/>
  <c r="R35" i="16"/>
  <c r="S35" i="16"/>
  <c r="T35" i="16"/>
  <c r="U35" i="16"/>
  <c r="V35" i="16"/>
  <c r="W35" i="16"/>
  <c r="P36" i="16"/>
  <c r="Q36" i="16"/>
  <c r="R36" i="16"/>
  <c r="S36" i="16"/>
  <c r="T36" i="16"/>
  <c r="U36" i="16"/>
  <c r="V36" i="16"/>
  <c r="W36" i="16"/>
  <c r="P37" i="16"/>
  <c r="Q37" i="16"/>
  <c r="R37" i="16"/>
  <c r="S37" i="16"/>
  <c r="T37" i="16"/>
  <c r="U37" i="16"/>
  <c r="V37" i="16"/>
  <c r="W37" i="16"/>
  <c r="P38" i="16"/>
  <c r="Q38" i="16"/>
  <c r="R38" i="16"/>
  <c r="S38" i="16"/>
  <c r="T38" i="16"/>
  <c r="U38" i="16"/>
  <c r="V38" i="16"/>
  <c r="W38" i="16"/>
  <c r="P39" i="16"/>
  <c r="Q39" i="16"/>
  <c r="R39" i="16"/>
  <c r="S39" i="16"/>
  <c r="T39" i="16"/>
  <c r="U39" i="16"/>
  <c r="V39" i="16"/>
  <c r="W39" i="16"/>
  <c r="P40" i="16"/>
  <c r="Q40" i="16"/>
  <c r="R40" i="16"/>
  <c r="S40" i="16"/>
  <c r="T40" i="16"/>
  <c r="U40" i="16"/>
  <c r="V40" i="16"/>
  <c r="W40" i="16"/>
  <c r="P41" i="16"/>
  <c r="Q41" i="16"/>
  <c r="R41" i="16"/>
  <c r="S41" i="16"/>
  <c r="T41" i="16"/>
  <c r="U41" i="16"/>
  <c r="V41" i="16"/>
  <c r="W41" i="16"/>
  <c r="P42" i="16"/>
  <c r="Q42" i="16"/>
  <c r="R42" i="16"/>
  <c r="S42" i="16"/>
  <c r="T42" i="16"/>
  <c r="U42" i="16"/>
  <c r="V42" i="16"/>
  <c r="W42" i="16"/>
  <c r="P43" i="16"/>
  <c r="Q43" i="16"/>
  <c r="R43" i="16"/>
  <c r="S43" i="16"/>
  <c r="T43" i="16"/>
  <c r="U43" i="16"/>
  <c r="V43" i="16"/>
  <c r="W43" i="16"/>
  <c r="P44" i="16"/>
  <c r="Q44" i="16"/>
  <c r="R44" i="16"/>
  <c r="S44" i="16"/>
  <c r="T44" i="16"/>
  <c r="U44" i="16"/>
  <c r="V44" i="16"/>
  <c r="W44" i="16"/>
  <c r="P45" i="16"/>
  <c r="Q45" i="16"/>
  <c r="R45" i="16"/>
  <c r="S45" i="16"/>
  <c r="T45" i="16"/>
  <c r="U45" i="16"/>
  <c r="V45" i="16"/>
  <c r="W45" i="16"/>
  <c r="P46" i="16"/>
  <c r="Q46" i="16"/>
  <c r="R46" i="16"/>
  <c r="S46" i="16"/>
  <c r="T46" i="16"/>
  <c r="U46" i="16"/>
  <c r="V46" i="16"/>
  <c r="W46" i="16"/>
  <c r="P47" i="16"/>
  <c r="Q47" i="16"/>
  <c r="R47" i="16"/>
  <c r="S47" i="16"/>
  <c r="T47" i="16"/>
  <c r="U47" i="16"/>
  <c r="V47" i="16"/>
  <c r="W47" i="16"/>
  <c r="P48" i="16"/>
  <c r="Q48" i="16"/>
  <c r="R48" i="16"/>
  <c r="S48" i="16"/>
  <c r="T48" i="16"/>
  <c r="U48" i="16"/>
  <c r="V48" i="16"/>
  <c r="W48" i="16"/>
  <c r="P49" i="16"/>
  <c r="Q49" i="16"/>
  <c r="R49" i="16"/>
  <c r="S49" i="16"/>
  <c r="T49" i="16"/>
  <c r="U49" i="16"/>
  <c r="V49" i="16"/>
  <c r="W49" i="16"/>
  <c r="P50" i="16"/>
  <c r="Q50" i="16"/>
  <c r="R50" i="16"/>
  <c r="S50" i="16"/>
  <c r="T50" i="16"/>
  <c r="U50" i="16"/>
  <c r="V50" i="16"/>
  <c r="W50" i="16"/>
  <c r="P51" i="16"/>
  <c r="Q51" i="16"/>
  <c r="R51" i="16"/>
  <c r="S51" i="16"/>
  <c r="T51" i="16"/>
  <c r="U51" i="16"/>
  <c r="V51" i="16"/>
  <c r="W51" i="16"/>
  <c r="P52" i="16"/>
  <c r="Q52" i="16"/>
  <c r="R52" i="16"/>
  <c r="S52" i="16"/>
  <c r="T52" i="16"/>
  <c r="U52" i="16"/>
  <c r="V52" i="16"/>
  <c r="W52" i="16"/>
  <c r="P53" i="16"/>
  <c r="Q53" i="16"/>
  <c r="R53" i="16"/>
  <c r="S53" i="16"/>
  <c r="T53" i="16"/>
  <c r="U53" i="16"/>
  <c r="V53" i="16"/>
  <c r="W53" i="16"/>
  <c r="P54" i="16"/>
  <c r="Q54" i="16"/>
  <c r="R54" i="16"/>
  <c r="S54" i="16"/>
  <c r="T54" i="16"/>
  <c r="U54" i="16"/>
  <c r="V54" i="16"/>
  <c r="W54" i="16"/>
  <c r="P55" i="16"/>
  <c r="Q55" i="16"/>
  <c r="R55" i="16"/>
  <c r="S55" i="16"/>
  <c r="T55" i="16"/>
  <c r="U55" i="16"/>
  <c r="V55" i="16"/>
  <c r="W55" i="16"/>
  <c r="P56" i="16"/>
  <c r="Q56" i="16"/>
  <c r="R56" i="16"/>
  <c r="S56" i="16"/>
  <c r="T56" i="16"/>
  <c r="U56" i="16"/>
  <c r="V56" i="16"/>
  <c r="W56" i="16"/>
  <c r="P57" i="16"/>
  <c r="Q57" i="16"/>
  <c r="R57" i="16"/>
  <c r="S57" i="16"/>
  <c r="T57" i="16"/>
  <c r="U57" i="16"/>
  <c r="V57" i="16"/>
  <c r="W57" i="16"/>
  <c r="P58" i="16"/>
  <c r="Q58" i="16"/>
  <c r="R58" i="16"/>
  <c r="S58" i="16"/>
  <c r="T58" i="16"/>
  <c r="U58" i="16"/>
  <c r="V58" i="16"/>
  <c r="W58" i="16"/>
  <c r="P59" i="16"/>
  <c r="Q59" i="16"/>
  <c r="R59" i="16"/>
  <c r="S59" i="16"/>
  <c r="T59" i="16"/>
  <c r="U59" i="16"/>
  <c r="V59" i="16"/>
  <c r="W59" i="16"/>
  <c r="P60" i="16"/>
  <c r="Q60" i="16"/>
  <c r="R60" i="16"/>
  <c r="S60" i="16"/>
  <c r="T60" i="16"/>
  <c r="U60" i="16"/>
  <c r="V60" i="16"/>
  <c r="W60" i="16"/>
  <c r="P61" i="16"/>
  <c r="Q61" i="16"/>
  <c r="R61" i="16"/>
  <c r="S61" i="16"/>
  <c r="T61" i="16"/>
  <c r="U61" i="16"/>
  <c r="V61" i="16"/>
  <c r="W61" i="16"/>
  <c r="P62" i="16"/>
  <c r="Q62" i="16"/>
  <c r="R62" i="16"/>
  <c r="S62" i="16"/>
  <c r="T62" i="16"/>
  <c r="U62" i="16"/>
  <c r="V62" i="16"/>
  <c r="W62" i="16"/>
  <c r="P63" i="16"/>
  <c r="Q63" i="16"/>
  <c r="R63" i="16"/>
  <c r="S63" i="16"/>
  <c r="T63" i="16"/>
  <c r="U63" i="16"/>
  <c r="V63" i="16"/>
  <c r="W63" i="16"/>
  <c r="P64" i="16"/>
  <c r="Q64" i="16"/>
  <c r="R64" i="16"/>
  <c r="S64" i="16"/>
  <c r="T64" i="16"/>
  <c r="U64" i="16"/>
  <c r="V64" i="16"/>
  <c r="W64" i="16"/>
  <c r="P65" i="16"/>
  <c r="Q65" i="16"/>
  <c r="R65" i="16"/>
  <c r="S65" i="16"/>
  <c r="T65" i="16"/>
  <c r="U65" i="16"/>
  <c r="V65" i="16"/>
  <c r="W65" i="16"/>
  <c r="P66" i="16"/>
  <c r="Q66" i="16"/>
  <c r="R66" i="16"/>
  <c r="S66" i="16"/>
  <c r="T66" i="16"/>
  <c r="U66" i="16"/>
  <c r="V66" i="16"/>
  <c r="W66" i="16"/>
  <c r="P67" i="16"/>
  <c r="Q67" i="16"/>
  <c r="R67" i="16"/>
  <c r="S67" i="16"/>
  <c r="T67" i="16"/>
  <c r="U67" i="16"/>
  <c r="V67" i="16"/>
  <c r="W67" i="16"/>
  <c r="P68" i="16"/>
  <c r="Q68" i="16"/>
  <c r="R68" i="16"/>
  <c r="S68" i="16"/>
  <c r="T68" i="16"/>
  <c r="U68" i="16"/>
  <c r="V68" i="16"/>
  <c r="W68" i="16"/>
  <c r="P69" i="16"/>
  <c r="Q69" i="16"/>
  <c r="R69" i="16"/>
  <c r="S69" i="16"/>
  <c r="T69" i="16"/>
  <c r="U69" i="16"/>
  <c r="V69" i="16"/>
  <c r="W69" i="16"/>
  <c r="P70" i="16"/>
  <c r="Q70" i="16"/>
  <c r="R70" i="16"/>
  <c r="S70" i="16"/>
  <c r="T70" i="16"/>
  <c r="U70" i="16"/>
  <c r="V70" i="16"/>
  <c r="W70" i="16"/>
  <c r="P71" i="16"/>
  <c r="Q71" i="16"/>
  <c r="R71" i="16"/>
  <c r="S71" i="16"/>
  <c r="T71" i="16"/>
  <c r="U71" i="16"/>
  <c r="V71" i="16"/>
  <c r="W71" i="16"/>
  <c r="P72" i="16"/>
  <c r="Q72" i="16"/>
  <c r="R72" i="16"/>
  <c r="S72" i="16"/>
  <c r="T72" i="16"/>
  <c r="U72" i="16"/>
  <c r="V72" i="16"/>
  <c r="W72" i="16"/>
  <c r="P73" i="16"/>
  <c r="Q73" i="16"/>
  <c r="R73" i="16"/>
  <c r="S73" i="16"/>
  <c r="T73" i="16"/>
  <c r="U73" i="16"/>
  <c r="V73" i="16"/>
  <c r="W73" i="16"/>
  <c r="P74" i="16"/>
  <c r="Q74" i="16"/>
  <c r="R74" i="16"/>
  <c r="S74" i="16"/>
  <c r="T74" i="16"/>
  <c r="U74" i="16"/>
  <c r="V74" i="16"/>
  <c r="W74" i="16"/>
  <c r="P75" i="16"/>
  <c r="Q75" i="16"/>
  <c r="R75" i="16"/>
  <c r="S75" i="16"/>
  <c r="T75" i="16"/>
  <c r="U75" i="16"/>
  <c r="V75" i="16"/>
  <c r="W75" i="16"/>
  <c r="P76" i="16"/>
  <c r="Q76" i="16"/>
  <c r="R76" i="16"/>
  <c r="S76" i="16"/>
  <c r="T76" i="16"/>
  <c r="U76" i="16"/>
  <c r="V76" i="16"/>
  <c r="W76" i="16"/>
  <c r="P77" i="16"/>
  <c r="Q77" i="16"/>
  <c r="R77" i="16"/>
  <c r="S77" i="16"/>
  <c r="T77" i="16"/>
  <c r="U77" i="16"/>
  <c r="V77" i="16"/>
  <c r="W77" i="16"/>
  <c r="P78" i="16"/>
  <c r="Q78" i="16"/>
  <c r="R78" i="16"/>
  <c r="S78" i="16"/>
  <c r="T78" i="16"/>
  <c r="U78" i="16"/>
  <c r="V78" i="16"/>
  <c r="W78" i="16"/>
  <c r="P79" i="16"/>
  <c r="Q79" i="16"/>
  <c r="R79" i="16"/>
  <c r="S79" i="16"/>
  <c r="T79" i="16"/>
  <c r="U79" i="16"/>
  <c r="V79" i="16"/>
  <c r="W79" i="16"/>
  <c r="P80" i="16"/>
  <c r="Q80" i="16"/>
  <c r="R80" i="16"/>
  <c r="S80" i="16"/>
  <c r="T80" i="16"/>
  <c r="U80" i="16"/>
  <c r="V80" i="16"/>
  <c r="W80" i="16"/>
  <c r="P81" i="16"/>
  <c r="Q81" i="16"/>
  <c r="R81" i="16"/>
  <c r="S81" i="16"/>
  <c r="T81" i="16"/>
  <c r="U81" i="16"/>
  <c r="V81" i="16"/>
  <c r="W81" i="16"/>
  <c r="P82" i="16"/>
  <c r="Q82" i="16"/>
  <c r="R82" i="16"/>
  <c r="S82" i="16"/>
  <c r="T82" i="16"/>
  <c r="U82" i="16"/>
  <c r="V82" i="16"/>
  <c r="W82" i="16"/>
  <c r="P83" i="16"/>
  <c r="Q83" i="16"/>
  <c r="R83" i="16"/>
  <c r="S83" i="16"/>
  <c r="T83" i="16"/>
  <c r="U83" i="16"/>
  <c r="V83" i="16"/>
  <c r="W83" i="16"/>
  <c r="P84" i="16"/>
  <c r="Q84" i="16"/>
  <c r="R84" i="16"/>
  <c r="S84" i="16"/>
  <c r="T84" i="16"/>
  <c r="U84" i="16"/>
  <c r="V84" i="16"/>
  <c r="W84" i="16"/>
  <c r="P85" i="16"/>
  <c r="Q85" i="16"/>
  <c r="R85" i="16"/>
  <c r="S85" i="16"/>
  <c r="T85" i="16"/>
  <c r="U85" i="16"/>
  <c r="V85" i="16"/>
  <c r="W85" i="16"/>
  <c r="P86" i="16"/>
  <c r="Q86" i="16"/>
  <c r="R86" i="16"/>
  <c r="S86" i="16"/>
  <c r="T86" i="16"/>
  <c r="U86" i="16"/>
  <c r="V86" i="16"/>
  <c r="W86" i="16"/>
  <c r="P87" i="16"/>
  <c r="Q87" i="16"/>
  <c r="R87" i="16"/>
  <c r="S87" i="16"/>
  <c r="T87" i="16"/>
  <c r="U87" i="16"/>
  <c r="V87" i="16"/>
  <c r="W87" i="16"/>
  <c r="P88" i="16"/>
  <c r="Q88" i="16"/>
  <c r="R88" i="16"/>
  <c r="S88" i="16"/>
  <c r="T88" i="16"/>
  <c r="U88" i="16"/>
  <c r="V88" i="16"/>
  <c r="W88" i="16"/>
  <c r="P89" i="16"/>
  <c r="Q89" i="16"/>
  <c r="R89" i="16"/>
  <c r="S89" i="16"/>
  <c r="T89" i="16"/>
  <c r="U89" i="16"/>
  <c r="V89" i="16"/>
  <c r="W89" i="16"/>
  <c r="P90" i="16"/>
  <c r="Q90" i="16"/>
  <c r="R90" i="16"/>
  <c r="S90" i="16"/>
  <c r="T90" i="16"/>
  <c r="U90" i="16"/>
  <c r="V90" i="16"/>
  <c r="W90" i="16"/>
  <c r="P91" i="16"/>
  <c r="Q91" i="16"/>
  <c r="R91" i="16"/>
  <c r="S91" i="16"/>
  <c r="T91" i="16"/>
  <c r="U91" i="16"/>
  <c r="V91" i="16"/>
  <c r="W91" i="16"/>
  <c r="P92" i="16"/>
  <c r="Q92" i="16"/>
  <c r="R92" i="16"/>
  <c r="S92" i="16"/>
  <c r="T92" i="16"/>
  <c r="U92" i="16"/>
  <c r="V92" i="16"/>
  <c r="W92" i="16"/>
  <c r="P93" i="16"/>
  <c r="Q93" i="16"/>
  <c r="R93" i="16"/>
  <c r="S93" i="16"/>
  <c r="T93" i="16"/>
  <c r="U93" i="16"/>
  <c r="V93" i="16"/>
  <c r="W93" i="16"/>
  <c r="P94" i="16"/>
  <c r="Q94" i="16"/>
  <c r="R94" i="16"/>
  <c r="S94" i="16"/>
  <c r="T94" i="16"/>
  <c r="U94" i="16"/>
  <c r="V94" i="16"/>
  <c r="W94" i="16"/>
  <c r="P95" i="16"/>
  <c r="Q95" i="16"/>
  <c r="R95" i="16"/>
  <c r="S95" i="16"/>
  <c r="T95" i="16"/>
  <c r="U95" i="16"/>
  <c r="V95" i="16"/>
  <c r="W95" i="16"/>
  <c r="P96" i="16"/>
  <c r="Q96" i="16"/>
  <c r="R96" i="16"/>
  <c r="S96" i="16"/>
  <c r="T96" i="16"/>
  <c r="U96" i="16"/>
  <c r="V96" i="16"/>
  <c r="W96" i="16"/>
  <c r="P97" i="16"/>
  <c r="Q97" i="16"/>
  <c r="R97" i="16"/>
  <c r="S97" i="16"/>
  <c r="T97" i="16"/>
  <c r="U97" i="16"/>
  <c r="V97" i="16"/>
  <c r="W97" i="16"/>
  <c r="P98" i="16"/>
  <c r="Q98" i="16"/>
  <c r="R98" i="16"/>
  <c r="S98" i="16"/>
  <c r="T98" i="16"/>
  <c r="U98" i="16"/>
  <c r="V98" i="16"/>
  <c r="W98" i="16"/>
  <c r="P99" i="16"/>
  <c r="Q99" i="16"/>
  <c r="R99" i="16"/>
  <c r="S99" i="16"/>
  <c r="T99" i="16"/>
  <c r="U99" i="16"/>
  <c r="V99" i="16"/>
  <c r="W99" i="16"/>
  <c r="P100" i="16"/>
  <c r="Q100" i="16"/>
  <c r="R100" i="16"/>
  <c r="S100" i="16"/>
  <c r="T100" i="16"/>
  <c r="U100" i="16"/>
  <c r="V100" i="16"/>
  <c r="W100" i="16"/>
  <c r="P101" i="16"/>
  <c r="Q101" i="16"/>
  <c r="R101" i="16"/>
  <c r="S101" i="16"/>
  <c r="T101" i="16"/>
  <c r="U101" i="16"/>
  <c r="V101" i="16"/>
  <c r="W101" i="16"/>
  <c r="P102" i="16"/>
  <c r="Q102" i="16"/>
  <c r="R102" i="16"/>
  <c r="S102" i="16"/>
  <c r="T102" i="16"/>
  <c r="U102" i="16"/>
  <c r="V102" i="16"/>
  <c r="W102" i="16"/>
  <c r="P103" i="16"/>
  <c r="Q103" i="16"/>
  <c r="R103" i="16"/>
  <c r="S103" i="16"/>
  <c r="T103" i="16"/>
  <c r="U103" i="16"/>
  <c r="V103" i="16"/>
  <c r="W103" i="16"/>
  <c r="P104" i="16"/>
  <c r="Q104" i="16"/>
  <c r="R104" i="16"/>
  <c r="S104" i="16"/>
  <c r="T104" i="16"/>
  <c r="U104" i="16"/>
  <c r="V104" i="16"/>
  <c r="W104" i="16"/>
  <c r="P105" i="16"/>
  <c r="Q105" i="16"/>
  <c r="R105" i="16"/>
  <c r="S105" i="16"/>
  <c r="T105" i="16"/>
  <c r="U105" i="16"/>
  <c r="V105" i="16"/>
  <c r="W105" i="16"/>
  <c r="P106" i="16"/>
  <c r="Q106" i="16"/>
  <c r="R106" i="16"/>
  <c r="S106" i="16"/>
  <c r="T106" i="16"/>
  <c r="U106" i="16"/>
  <c r="V106" i="16"/>
  <c r="W106" i="16"/>
  <c r="P107" i="16"/>
  <c r="Q107" i="16"/>
  <c r="R107" i="16"/>
  <c r="S107" i="16"/>
  <c r="T107" i="16"/>
  <c r="U107" i="16"/>
  <c r="V107" i="16"/>
  <c r="W107" i="16"/>
  <c r="P108" i="16"/>
  <c r="Q108" i="16"/>
  <c r="R108" i="16"/>
  <c r="S108" i="16"/>
  <c r="T108" i="16"/>
  <c r="U108" i="16"/>
  <c r="V108" i="16"/>
  <c r="W108" i="16"/>
  <c r="P109" i="16"/>
  <c r="Q109" i="16"/>
  <c r="R109" i="16"/>
  <c r="S109" i="16"/>
  <c r="T109" i="16"/>
  <c r="U109" i="16"/>
  <c r="V109" i="16"/>
  <c r="W109" i="16"/>
  <c r="P110" i="16"/>
  <c r="Q110" i="16"/>
  <c r="R110" i="16"/>
  <c r="S110" i="16"/>
  <c r="T110" i="16"/>
  <c r="U110" i="16"/>
  <c r="V110" i="16"/>
  <c r="W110" i="16"/>
  <c r="P111" i="16"/>
  <c r="Q111" i="16"/>
  <c r="R111" i="16"/>
  <c r="S111" i="16"/>
  <c r="T111" i="16"/>
  <c r="U111" i="16"/>
  <c r="V111" i="16"/>
  <c r="W111" i="16"/>
  <c r="P112" i="16"/>
  <c r="Q112" i="16"/>
  <c r="R112" i="16"/>
  <c r="S112" i="16"/>
  <c r="T112" i="16"/>
  <c r="U112" i="16"/>
  <c r="V112" i="16"/>
  <c r="W112" i="16"/>
  <c r="P113" i="16"/>
  <c r="Q113" i="16"/>
  <c r="R113" i="16"/>
  <c r="S113" i="16"/>
  <c r="T113" i="16"/>
  <c r="U113" i="16"/>
  <c r="V113" i="16"/>
  <c r="W113" i="16"/>
  <c r="P114" i="16"/>
  <c r="Q114" i="16"/>
  <c r="R114" i="16"/>
  <c r="S114" i="16"/>
  <c r="T114" i="16"/>
  <c r="U114" i="16"/>
  <c r="V114" i="16"/>
  <c r="W114" i="16"/>
  <c r="P115" i="16"/>
  <c r="Q115" i="16"/>
  <c r="R115" i="16"/>
  <c r="S115" i="16"/>
  <c r="T115" i="16"/>
  <c r="U115" i="16"/>
  <c r="V115" i="16"/>
  <c r="W115" i="16"/>
  <c r="P116" i="16"/>
  <c r="Q116" i="16"/>
  <c r="R116" i="16"/>
  <c r="S116" i="16"/>
  <c r="T116" i="16"/>
  <c r="U116" i="16"/>
  <c r="V116" i="16"/>
  <c r="W116" i="16"/>
  <c r="P117" i="16"/>
  <c r="Q117" i="16"/>
  <c r="R117" i="16"/>
  <c r="S117" i="16"/>
  <c r="T117" i="16"/>
  <c r="U117" i="16"/>
  <c r="V117" i="16"/>
  <c r="W117" i="16"/>
  <c r="P118" i="16"/>
  <c r="Q118" i="16"/>
  <c r="R118" i="16"/>
  <c r="S118" i="16"/>
  <c r="T118" i="16"/>
  <c r="U118" i="16"/>
  <c r="V118" i="16"/>
  <c r="W118" i="16"/>
  <c r="P119" i="16"/>
  <c r="Q119" i="16"/>
  <c r="R119" i="16"/>
  <c r="S119" i="16"/>
  <c r="T119" i="16"/>
  <c r="U119" i="16"/>
  <c r="V119" i="16"/>
  <c r="W119" i="16"/>
  <c r="P120" i="16"/>
  <c r="Q120" i="16"/>
  <c r="R120" i="16"/>
  <c r="S120" i="16"/>
  <c r="T120" i="16"/>
  <c r="U120" i="16"/>
  <c r="V120" i="16"/>
  <c r="W120" i="16"/>
  <c r="P121" i="16"/>
  <c r="Q121" i="16"/>
  <c r="R121" i="16"/>
  <c r="S121" i="16"/>
  <c r="T121" i="16"/>
  <c r="U121" i="16"/>
  <c r="V121" i="16"/>
  <c r="W121" i="16"/>
  <c r="P122" i="16"/>
  <c r="Q122" i="16"/>
  <c r="R122" i="16"/>
  <c r="S122" i="16"/>
  <c r="T122" i="16"/>
  <c r="U122" i="16"/>
  <c r="V122" i="16"/>
  <c r="W122" i="16"/>
  <c r="P123" i="16"/>
  <c r="Q123" i="16"/>
  <c r="R123" i="16"/>
  <c r="S123" i="16"/>
  <c r="T123" i="16"/>
  <c r="U123" i="16"/>
  <c r="V123" i="16"/>
  <c r="W123" i="16"/>
  <c r="P124" i="16"/>
  <c r="Q124" i="16"/>
  <c r="R124" i="16"/>
  <c r="S124" i="16"/>
  <c r="T124" i="16"/>
  <c r="U124" i="16"/>
  <c r="V124" i="16"/>
  <c r="W124" i="16"/>
  <c r="P125" i="16"/>
  <c r="Q125" i="16"/>
  <c r="R125" i="16"/>
  <c r="S125" i="16"/>
  <c r="T125" i="16"/>
  <c r="U125" i="16"/>
  <c r="V125" i="16"/>
  <c r="W125" i="16"/>
  <c r="P126" i="16"/>
  <c r="Q126" i="16"/>
  <c r="R126" i="16"/>
  <c r="S126" i="16"/>
  <c r="T126" i="16"/>
  <c r="U126" i="16"/>
  <c r="V126" i="16"/>
  <c r="W126" i="16"/>
  <c r="P127" i="16"/>
  <c r="Q127" i="16"/>
  <c r="R127" i="16"/>
  <c r="S127" i="16"/>
  <c r="T127" i="16"/>
  <c r="U127" i="16"/>
  <c r="V127" i="16"/>
  <c r="W127" i="16"/>
  <c r="P128" i="16"/>
  <c r="Q128" i="16"/>
  <c r="R128" i="16"/>
  <c r="S128" i="16"/>
  <c r="T128" i="16"/>
  <c r="U128" i="16"/>
  <c r="V128" i="16"/>
  <c r="W128" i="16"/>
  <c r="P129" i="16"/>
  <c r="Q129" i="16"/>
  <c r="R129" i="16"/>
  <c r="S129" i="16"/>
  <c r="T129" i="16"/>
  <c r="U129" i="16"/>
  <c r="V129" i="16"/>
  <c r="W129" i="16"/>
  <c r="P130" i="16"/>
  <c r="Q130" i="16"/>
  <c r="R130" i="16"/>
  <c r="S130" i="16"/>
  <c r="T130" i="16"/>
  <c r="U130" i="16"/>
  <c r="V130" i="16"/>
  <c r="W130" i="16"/>
  <c r="P131" i="16"/>
  <c r="Q131" i="16"/>
  <c r="R131" i="16"/>
  <c r="S131" i="16"/>
  <c r="T131" i="16"/>
  <c r="U131" i="16"/>
  <c r="V131" i="16"/>
  <c r="W131" i="16"/>
  <c r="P132" i="16"/>
  <c r="Q132" i="16"/>
  <c r="R132" i="16"/>
  <c r="S132" i="16"/>
  <c r="T132" i="16"/>
  <c r="U132" i="16"/>
  <c r="V132" i="16"/>
  <c r="W132" i="16"/>
  <c r="P133" i="16"/>
  <c r="Q133" i="16"/>
  <c r="R133" i="16"/>
  <c r="S133" i="16"/>
  <c r="T133" i="16"/>
  <c r="U133" i="16"/>
  <c r="V133" i="16"/>
  <c r="W133" i="16"/>
  <c r="P134" i="16"/>
  <c r="Q134" i="16"/>
  <c r="R134" i="16"/>
  <c r="S134" i="16"/>
  <c r="T134" i="16"/>
  <c r="U134" i="16"/>
  <c r="V134" i="16"/>
  <c r="W134" i="16"/>
  <c r="P135" i="16"/>
  <c r="Q135" i="16"/>
  <c r="R135" i="16"/>
  <c r="S135" i="16"/>
  <c r="T135" i="16"/>
  <c r="U135" i="16"/>
  <c r="V135" i="16"/>
  <c r="W135" i="16"/>
  <c r="P136" i="16"/>
  <c r="Q136" i="16"/>
  <c r="R136" i="16"/>
  <c r="S136" i="16"/>
  <c r="T136" i="16"/>
  <c r="U136" i="16"/>
  <c r="V136" i="16"/>
  <c r="W136" i="16"/>
  <c r="P137" i="16"/>
  <c r="Q137" i="16"/>
  <c r="R137" i="16"/>
  <c r="S137" i="16"/>
  <c r="T137" i="16"/>
  <c r="U137" i="16"/>
  <c r="V137" i="16"/>
  <c r="W137" i="16"/>
  <c r="P138" i="16"/>
  <c r="Q138" i="16"/>
  <c r="R138" i="16"/>
  <c r="S138" i="16"/>
  <c r="T138" i="16"/>
  <c r="U138" i="16"/>
  <c r="V138" i="16"/>
  <c r="W138" i="16"/>
  <c r="P139" i="16"/>
  <c r="Q139" i="16"/>
  <c r="R139" i="16"/>
  <c r="S139" i="16"/>
  <c r="T139" i="16"/>
  <c r="U139" i="16"/>
  <c r="V139" i="16"/>
  <c r="W139" i="16"/>
  <c r="P140" i="16"/>
  <c r="Q140" i="16"/>
  <c r="R140" i="16"/>
  <c r="S140" i="16"/>
  <c r="T140" i="16"/>
  <c r="U140" i="16"/>
  <c r="V140" i="16"/>
  <c r="W140" i="16"/>
  <c r="P141" i="16"/>
  <c r="Q141" i="16"/>
  <c r="R141" i="16"/>
  <c r="S141" i="16"/>
  <c r="T141" i="16"/>
  <c r="U141" i="16"/>
  <c r="V141" i="16"/>
  <c r="W141" i="16"/>
  <c r="P142" i="16"/>
  <c r="Q142" i="16"/>
  <c r="R142" i="16"/>
  <c r="S142" i="16"/>
  <c r="T142" i="16"/>
  <c r="U142" i="16"/>
  <c r="V142" i="16"/>
  <c r="W142" i="16"/>
  <c r="P143" i="16"/>
  <c r="Q143" i="16"/>
  <c r="R143" i="16"/>
  <c r="S143" i="16"/>
  <c r="T143" i="16"/>
  <c r="U143" i="16"/>
  <c r="V143" i="16"/>
  <c r="W143" i="16"/>
  <c r="P144" i="16"/>
  <c r="Q144" i="16"/>
  <c r="R144" i="16"/>
  <c r="S144" i="16"/>
  <c r="T144" i="16"/>
  <c r="U144" i="16"/>
  <c r="V144" i="16"/>
  <c r="W144" i="16"/>
  <c r="P145" i="16"/>
  <c r="Q145" i="16"/>
  <c r="R145" i="16"/>
  <c r="S145" i="16"/>
  <c r="T145" i="16"/>
  <c r="U145" i="16"/>
  <c r="V145" i="16"/>
  <c r="W145" i="16"/>
  <c r="P146" i="16"/>
  <c r="Q146" i="16"/>
  <c r="R146" i="16"/>
  <c r="S146" i="16"/>
  <c r="T146" i="16"/>
  <c r="U146" i="16"/>
  <c r="V146" i="16"/>
  <c r="W146" i="16"/>
  <c r="P147" i="16"/>
  <c r="Q147" i="16"/>
  <c r="R147" i="16"/>
  <c r="S147" i="16"/>
  <c r="T147" i="16"/>
  <c r="U147" i="16"/>
  <c r="V147" i="16"/>
  <c r="W147" i="16"/>
  <c r="P148" i="16"/>
  <c r="Q148" i="16"/>
  <c r="R148" i="16"/>
  <c r="S148" i="16"/>
  <c r="T148" i="16"/>
  <c r="U148" i="16"/>
  <c r="V148" i="16"/>
  <c r="W148" i="16"/>
  <c r="P149" i="16"/>
  <c r="Q149" i="16"/>
  <c r="R149" i="16"/>
  <c r="S149" i="16"/>
  <c r="T149" i="16"/>
  <c r="U149" i="16"/>
  <c r="V149" i="16"/>
  <c r="W149" i="16"/>
  <c r="P150" i="16"/>
  <c r="Q150" i="16"/>
  <c r="R150" i="16"/>
  <c r="S150" i="16"/>
  <c r="T150" i="16"/>
  <c r="U150" i="16"/>
  <c r="V150" i="16"/>
  <c r="W150" i="16"/>
  <c r="P151" i="16"/>
  <c r="Q151" i="16"/>
  <c r="R151" i="16"/>
  <c r="S151" i="16"/>
  <c r="T151" i="16"/>
  <c r="U151" i="16"/>
  <c r="V151" i="16"/>
  <c r="W151" i="16"/>
  <c r="P152" i="16"/>
  <c r="Q152" i="16"/>
  <c r="R152" i="16"/>
  <c r="S152" i="16"/>
  <c r="T152" i="16"/>
  <c r="U152" i="16"/>
  <c r="V152" i="16"/>
  <c r="W152" i="16"/>
  <c r="P153" i="16"/>
  <c r="Q153" i="16"/>
  <c r="R153" i="16"/>
  <c r="S153" i="16"/>
  <c r="T153" i="16"/>
  <c r="U153" i="16"/>
  <c r="V153" i="16"/>
  <c r="W153" i="16"/>
  <c r="P154" i="16"/>
  <c r="Q154" i="16"/>
  <c r="R154" i="16"/>
  <c r="S154" i="16"/>
  <c r="T154" i="16"/>
  <c r="U154" i="16"/>
  <c r="V154" i="16"/>
  <c r="W154" i="16"/>
  <c r="P155" i="16"/>
  <c r="Q155" i="16"/>
  <c r="R155" i="16"/>
  <c r="S155" i="16"/>
  <c r="T155" i="16"/>
  <c r="U155" i="16"/>
  <c r="V155" i="16"/>
  <c r="W155" i="16"/>
  <c r="P156" i="16"/>
  <c r="Q156" i="16"/>
  <c r="R156" i="16"/>
  <c r="S156" i="16"/>
  <c r="T156" i="16"/>
  <c r="U156" i="16"/>
  <c r="V156" i="16"/>
  <c r="W156" i="16"/>
  <c r="P157" i="16"/>
  <c r="Q157" i="16"/>
  <c r="R157" i="16"/>
  <c r="S157" i="16"/>
  <c r="T157" i="16"/>
  <c r="U157" i="16"/>
  <c r="V157" i="16"/>
  <c r="W157" i="16"/>
  <c r="P158" i="16"/>
  <c r="Q158" i="16"/>
  <c r="R158" i="16"/>
  <c r="S158" i="16"/>
  <c r="T158" i="16"/>
  <c r="U158" i="16"/>
  <c r="V158" i="16"/>
  <c r="W158" i="16"/>
  <c r="P159" i="16"/>
  <c r="Q159" i="16"/>
  <c r="R159" i="16"/>
  <c r="S159" i="16"/>
  <c r="T159" i="16"/>
  <c r="U159" i="16"/>
  <c r="V159" i="16"/>
  <c r="W159" i="16"/>
  <c r="P160" i="16"/>
  <c r="Q160" i="16"/>
  <c r="R160" i="16"/>
  <c r="S160" i="16"/>
  <c r="T160" i="16"/>
  <c r="U160" i="16"/>
  <c r="V160" i="16"/>
  <c r="W160" i="16"/>
  <c r="P161" i="16"/>
  <c r="Q161" i="16"/>
  <c r="R161" i="16"/>
  <c r="S161" i="16"/>
  <c r="T161" i="16"/>
  <c r="U161" i="16"/>
  <c r="V161" i="16"/>
  <c r="W161" i="16"/>
  <c r="P162" i="16"/>
  <c r="Q162" i="16"/>
  <c r="R162" i="16"/>
  <c r="S162" i="16"/>
  <c r="T162" i="16"/>
  <c r="U162" i="16"/>
  <c r="V162" i="16"/>
  <c r="W162" i="16"/>
  <c r="P163" i="16"/>
  <c r="Q163" i="16"/>
  <c r="R163" i="16"/>
  <c r="S163" i="16"/>
  <c r="T163" i="16"/>
  <c r="U163" i="16"/>
  <c r="V163" i="16"/>
  <c r="W163" i="16"/>
  <c r="P164" i="16"/>
  <c r="Q164" i="16"/>
  <c r="R164" i="16"/>
  <c r="S164" i="16"/>
  <c r="T164" i="16"/>
  <c r="U164" i="16"/>
  <c r="V164" i="16"/>
  <c r="W164" i="16"/>
  <c r="P165" i="16"/>
  <c r="Q165" i="16"/>
  <c r="R165" i="16"/>
  <c r="S165" i="16"/>
  <c r="T165" i="16"/>
  <c r="U165" i="16"/>
  <c r="V165" i="16"/>
  <c r="W165" i="16"/>
  <c r="P166" i="16"/>
  <c r="Q166" i="16"/>
  <c r="R166" i="16"/>
  <c r="S166" i="16"/>
  <c r="T166" i="16"/>
  <c r="U166" i="16"/>
  <c r="V166" i="16"/>
  <c r="W166" i="16"/>
  <c r="P167" i="16"/>
  <c r="Q167" i="16"/>
  <c r="R167" i="16"/>
  <c r="S167" i="16"/>
  <c r="T167" i="16"/>
  <c r="U167" i="16"/>
  <c r="V167" i="16"/>
  <c r="W167" i="16"/>
  <c r="P168" i="16"/>
  <c r="Q168" i="16"/>
  <c r="R168" i="16"/>
  <c r="S168" i="16"/>
  <c r="T168" i="16"/>
  <c r="U168" i="16"/>
  <c r="V168" i="16"/>
  <c r="W168" i="16"/>
  <c r="P169" i="16"/>
  <c r="Q169" i="16"/>
  <c r="R169" i="16"/>
  <c r="S169" i="16"/>
  <c r="T169" i="16"/>
  <c r="U169" i="16"/>
  <c r="V169" i="16"/>
  <c r="W169" i="16"/>
  <c r="P170" i="16"/>
  <c r="Q170" i="16"/>
  <c r="R170" i="16"/>
  <c r="S170" i="16"/>
  <c r="T170" i="16"/>
  <c r="U170" i="16"/>
  <c r="V170" i="16"/>
  <c r="W170" i="16"/>
  <c r="P171" i="16"/>
  <c r="Q171" i="16"/>
  <c r="R171" i="16"/>
  <c r="S171" i="16"/>
  <c r="T171" i="16"/>
  <c r="U171" i="16"/>
  <c r="V171" i="16"/>
  <c r="W171" i="16"/>
  <c r="P172" i="16"/>
  <c r="Q172" i="16"/>
  <c r="R172" i="16"/>
  <c r="S172" i="16"/>
  <c r="T172" i="16"/>
  <c r="U172" i="16"/>
  <c r="V172" i="16"/>
  <c r="W172" i="16"/>
  <c r="P173" i="16"/>
  <c r="Q173" i="16"/>
  <c r="R173" i="16"/>
  <c r="S173" i="16"/>
  <c r="T173" i="16"/>
  <c r="U173" i="16"/>
  <c r="V173" i="16"/>
  <c r="W173" i="16"/>
  <c r="P174" i="16"/>
  <c r="Q174" i="16"/>
  <c r="R174" i="16"/>
  <c r="S174" i="16"/>
  <c r="T174" i="16"/>
  <c r="U174" i="16"/>
  <c r="V174" i="16"/>
  <c r="W174" i="16"/>
  <c r="P175" i="16"/>
  <c r="Q175" i="16"/>
  <c r="R175" i="16"/>
  <c r="S175" i="16"/>
  <c r="T175" i="16"/>
  <c r="U175" i="16"/>
  <c r="V175" i="16"/>
  <c r="W175" i="16"/>
  <c r="P176" i="16"/>
  <c r="Q176" i="16"/>
  <c r="R176" i="16"/>
  <c r="S176" i="16"/>
  <c r="T176" i="16"/>
  <c r="U176" i="16"/>
  <c r="V176" i="16"/>
  <c r="W176" i="16"/>
  <c r="P177" i="16"/>
  <c r="Q177" i="16"/>
  <c r="R177" i="16"/>
  <c r="S177" i="16"/>
  <c r="T177" i="16"/>
  <c r="U177" i="16"/>
  <c r="V177" i="16"/>
  <c r="W177" i="16"/>
  <c r="P178" i="16"/>
  <c r="Q178" i="16"/>
  <c r="R178" i="16"/>
  <c r="S178" i="16"/>
  <c r="T178" i="16"/>
  <c r="U178" i="16"/>
  <c r="V178" i="16"/>
  <c r="W178" i="16"/>
  <c r="P179" i="16"/>
  <c r="Q179" i="16"/>
  <c r="R179" i="16"/>
  <c r="S179" i="16"/>
  <c r="T179" i="16"/>
  <c r="U179" i="16"/>
  <c r="V179" i="16"/>
  <c r="W179" i="16"/>
  <c r="P180" i="16"/>
  <c r="Q180" i="16"/>
  <c r="R180" i="16"/>
  <c r="S180" i="16"/>
  <c r="T180" i="16"/>
  <c r="U180" i="16"/>
  <c r="V180" i="16"/>
  <c r="W180" i="16"/>
  <c r="P181" i="16"/>
  <c r="Q181" i="16"/>
  <c r="R181" i="16"/>
  <c r="S181" i="16"/>
  <c r="T181" i="16"/>
  <c r="U181" i="16"/>
  <c r="V181" i="16"/>
  <c r="W181" i="16"/>
  <c r="P182" i="16"/>
  <c r="Q182" i="16"/>
  <c r="R182" i="16"/>
  <c r="S182" i="16"/>
  <c r="T182" i="16"/>
  <c r="U182" i="16"/>
  <c r="V182" i="16"/>
  <c r="W182" i="16"/>
  <c r="P183" i="16"/>
  <c r="Q183" i="16"/>
  <c r="R183" i="16"/>
  <c r="S183" i="16"/>
  <c r="T183" i="16"/>
  <c r="U183" i="16"/>
  <c r="V183" i="16"/>
  <c r="W183" i="16"/>
  <c r="P184" i="16"/>
  <c r="Q184" i="16"/>
  <c r="R184" i="16"/>
  <c r="S184" i="16"/>
  <c r="T184" i="16"/>
  <c r="U184" i="16"/>
  <c r="V184" i="16"/>
  <c r="W184" i="16"/>
  <c r="P185" i="16"/>
  <c r="Q185" i="16"/>
  <c r="R185" i="16"/>
  <c r="S185" i="16"/>
  <c r="T185" i="16"/>
  <c r="U185" i="16"/>
  <c r="V185" i="16"/>
  <c r="W185" i="16"/>
  <c r="P186" i="16"/>
  <c r="Q186" i="16"/>
  <c r="R186" i="16"/>
  <c r="S186" i="16"/>
  <c r="T186" i="16"/>
  <c r="U186" i="16"/>
  <c r="V186" i="16"/>
  <c r="W186" i="16"/>
  <c r="P187" i="16"/>
  <c r="Q187" i="16"/>
  <c r="R187" i="16"/>
  <c r="S187" i="16"/>
  <c r="T187" i="16"/>
  <c r="U187" i="16"/>
  <c r="V187" i="16"/>
  <c r="W187" i="16"/>
  <c r="P188" i="16"/>
  <c r="Q188" i="16"/>
  <c r="R188" i="16"/>
  <c r="S188" i="16"/>
  <c r="T188" i="16"/>
  <c r="U188" i="16"/>
  <c r="V188" i="16"/>
  <c r="W188" i="16"/>
  <c r="P189" i="16"/>
  <c r="Q189" i="16"/>
  <c r="R189" i="16"/>
  <c r="S189" i="16"/>
  <c r="T189" i="16"/>
  <c r="U189" i="16"/>
  <c r="V189" i="16"/>
  <c r="W189" i="16"/>
  <c r="P190" i="16"/>
  <c r="Q190" i="16"/>
  <c r="R190" i="16"/>
  <c r="S190" i="16"/>
  <c r="T190" i="16"/>
  <c r="U190" i="16"/>
  <c r="V190" i="16"/>
  <c r="W190" i="16"/>
  <c r="P191" i="16"/>
  <c r="Q191" i="16"/>
  <c r="R191" i="16"/>
  <c r="S191" i="16"/>
  <c r="T191" i="16"/>
  <c r="U191" i="16"/>
  <c r="V191" i="16"/>
  <c r="W191" i="16"/>
  <c r="P192" i="16"/>
  <c r="Q192" i="16"/>
  <c r="R192" i="16"/>
  <c r="S192" i="16"/>
  <c r="T192" i="16"/>
  <c r="U192" i="16"/>
  <c r="V192" i="16"/>
  <c r="W192" i="16"/>
  <c r="P193" i="16"/>
  <c r="Q193" i="16"/>
  <c r="R193" i="16"/>
  <c r="S193" i="16"/>
  <c r="T193" i="16"/>
  <c r="U193" i="16"/>
  <c r="V193" i="16"/>
  <c r="W193" i="16"/>
  <c r="P194" i="16"/>
  <c r="Q194" i="16"/>
  <c r="R194" i="16"/>
  <c r="S194" i="16"/>
  <c r="T194" i="16"/>
  <c r="U194" i="16"/>
  <c r="V194" i="16"/>
  <c r="W194" i="16"/>
  <c r="P195" i="16"/>
  <c r="Q195" i="16"/>
  <c r="R195" i="16"/>
  <c r="S195" i="16"/>
  <c r="T195" i="16"/>
  <c r="U195" i="16"/>
  <c r="V195" i="16"/>
  <c r="W195" i="16"/>
  <c r="P196" i="16"/>
  <c r="Q196" i="16"/>
  <c r="R196" i="16"/>
  <c r="S196" i="16"/>
  <c r="T196" i="16"/>
  <c r="U196" i="16"/>
  <c r="V196" i="16"/>
  <c r="W196" i="16"/>
  <c r="P197" i="16"/>
  <c r="Q197" i="16"/>
  <c r="R197" i="16"/>
  <c r="S197" i="16"/>
  <c r="T197" i="16"/>
  <c r="U197" i="16"/>
  <c r="V197" i="16"/>
  <c r="W197" i="16"/>
  <c r="P198" i="16"/>
  <c r="Q198" i="16"/>
  <c r="R198" i="16"/>
  <c r="S198" i="16"/>
  <c r="T198" i="16"/>
  <c r="U198" i="16"/>
  <c r="V198" i="16"/>
  <c r="W198" i="16"/>
  <c r="P199" i="16"/>
  <c r="Q199" i="16"/>
  <c r="R199" i="16"/>
  <c r="S199" i="16"/>
  <c r="T199" i="16"/>
  <c r="U199" i="16"/>
  <c r="V199" i="16"/>
  <c r="W199" i="16"/>
  <c r="P200" i="16"/>
  <c r="Q200" i="16"/>
  <c r="R200" i="16"/>
  <c r="S200" i="16"/>
  <c r="T200" i="16"/>
  <c r="U200" i="16"/>
  <c r="V200" i="16"/>
  <c r="W200" i="16"/>
  <c r="P201" i="16"/>
  <c r="Q201" i="16"/>
  <c r="R201" i="16"/>
  <c r="S201" i="16"/>
  <c r="T201" i="16"/>
  <c r="U201" i="16"/>
  <c r="V201" i="16"/>
  <c r="W201" i="16"/>
  <c r="P202" i="16"/>
  <c r="Q202" i="16"/>
  <c r="R202" i="16"/>
  <c r="S202" i="16"/>
  <c r="T202" i="16"/>
  <c r="U202" i="16"/>
  <c r="V202" i="16"/>
  <c r="W202" i="16"/>
  <c r="P203" i="16"/>
  <c r="Q203" i="16"/>
  <c r="R203" i="16"/>
  <c r="S203" i="16"/>
  <c r="T203" i="16"/>
  <c r="U203" i="16"/>
  <c r="V203" i="16"/>
  <c r="W203" i="16"/>
  <c r="P204" i="16"/>
  <c r="Q204" i="16"/>
  <c r="R204" i="16"/>
  <c r="S204" i="16"/>
  <c r="T204" i="16"/>
  <c r="U204" i="16"/>
  <c r="V204" i="16"/>
  <c r="W204" i="16"/>
  <c r="P205" i="16"/>
  <c r="Q205" i="16"/>
  <c r="R205" i="16"/>
  <c r="S205" i="16"/>
  <c r="T205" i="16"/>
  <c r="U205" i="16"/>
  <c r="V205" i="16"/>
  <c r="W205" i="16"/>
  <c r="P206" i="16"/>
  <c r="Q206" i="16"/>
  <c r="R206" i="16"/>
  <c r="S206" i="16"/>
  <c r="T206" i="16"/>
  <c r="U206" i="16"/>
  <c r="V206" i="16"/>
  <c r="W206" i="16"/>
  <c r="P207" i="16"/>
  <c r="Q207" i="16"/>
  <c r="R207" i="16"/>
  <c r="S207" i="16"/>
  <c r="T207" i="16"/>
  <c r="U207" i="16"/>
  <c r="V207" i="16"/>
  <c r="W207" i="16"/>
  <c r="P208" i="16"/>
  <c r="Q208" i="16"/>
  <c r="R208" i="16"/>
  <c r="S208" i="16"/>
  <c r="T208" i="16"/>
  <c r="U208" i="16"/>
  <c r="V208" i="16"/>
  <c r="W208" i="16"/>
  <c r="P209" i="16"/>
  <c r="Q209" i="16"/>
  <c r="R209" i="16"/>
  <c r="S209" i="16"/>
  <c r="T209" i="16"/>
  <c r="U209" i="16"/>
  <c r="V209" i="16"/>
  <c r="W209" i="16"/>
  <c r="P210" i="16"/>
  <c r="Q210" i="16"/>
  <c r="R210" i="16"/>
  <c r="S210" i="16"/>
  <c r="T210" i="16"/>
  <c r="U210" i="16"/>
  <c r="V210" i="16"/>
  <c r="W210" i="16"/>
  <c r="P211" i="16"/>
  <c r="Q211" i="16"/>
  <c r="R211" i="16"/>
  <c r="S211" i="16"/>
  <c r="T211" i="16"/>
  <c r="U211" i="16"/>
  <c r="V211" i="16"/>
  <c r="W211" i="16"/>
  <c r="P212" i="16"/>
  <c r="Q212" i="16"/>
  <c r="R212" i="16"/>
  <c r="S212" i="16"/>
  <c r="T212" i="16"/>
  <c r="U212" i="16"/>
  <c r="V212" i="16"/>
  <c r="W212" i="16"/>
  <c r="P213" i="16"/>
  <c r="Q213" i="16"/>
  <c r="R213" i="16"/>
  <c r="S213" i="16"/>
  <c r="T213" i="16"/>
  <c r="U213" i="16"/>
  <c r="V213" i="16"/>
  <c r="W213" i="16"/>
  <c r="P214" i="16"/>
  <c r="Q214" i="16"/>
  <c r="R214" i="16"/>
  <c r="S214" i="16"/>
  <c r="T214" i="16"/>
  <c r="U214" i="16"/>
  <c r="V214" i="16"/>
  <c r="W214" i="16"/>
  <c r="P215" i="16"/>
  <c r="Q215" i="16"/>
  <c r="R215" i="16"/>
  <c r="S215" i="16"/>
  <c r="T215" i="16"/>
  <c r="U215" i="16"/>
  <c r="V215" i="16"/>
  <c r="W215" i="16"/>
  <c r="P216" i="16"/>
  <c r="Q216" i="16"/>
  <c r="R216" i="16"/>
  <c r="S216" i="16"/>
  <c r="T216" i="16"/>
  <c r="U216" i="16"/>
  <c r="V216" i="16"/>
  <c r="W216" i="16"/>
  <c r="P217" i="16"/>
  <c r="Q217" i="16"/>
  <c r="R217" i="16"/>
  <c r="S217" i="16"/>
  <c r="T217" i="16"/>
  <c r="U217" i="16"/>
  <c r="V217" i="16"/>
  <c r="W217" i="16"/>
  <c r="P218" i="16"/>
  <c r="Q218" i="16"/>
  <c r="R218" i="16"/>
  <c r="S218" i="16"/>
  <c r="T218" i="16"/>
  <c r="U218" i="16"/>
  <c r="V218" i="16"/>
  <c r="W218" i="16"/>
  <c r="P219" i="16"/>
  <c r="Q219" i="16"/>
  <c r="R219" i="16"/>
  <c r="S219" i="16"/>
  <c r="T219" i="16"/>
  <c r="U219" i="16"/>
  <c r="V219" i="16"/>
  <c r="W219" i="16"/>
  <c r="P220" i="16"/>
  <c r="Q220" i="16"/>
  <c r="R220" i="16"/>
  <c r="S220" i="16"/>
  <c r="T220" i="16"/>
  <c r="U220" i="16"/>
  <c r="V220" i="16"/>
  <c r="W220" i="16"/>
  <c r="P221" i="16"/>
  <c r="Q221" i="16"/>
  <c r="R221" i="16"/>
  <c r="S221" i="16"/>
  <c r="T221" i="16"/>
  <c r="U221" i="16"/>
  <c r="V221" i="16"/>
  <c r="W221" i="16"/>
  <c r="P222" i="16"/>
  <c r="Q222" i="16"/>
  <c r="R222" i="16"/>
  <c r="S222" i="16"/>
  <c r="T222" i="16"/>
  <c r="U222" i="16"/>
  <c r="V222" i="16"/>
  <c r="W222" i="16"/>
  <c r="P223" i="16"/>
  <c r="Q223" i="16"/>
  <c r="R223" i="16"/>
  <c r="S223" i="16"/>
  <c r="T223" i="16"/>
  <c r="U223" i="16"/>
  <c r="V223" i="16"/>
  <c r="W223" i="16"/>
  <c r="W5" i="16"/>
  <c r="V5" i="16"/>
  <c r="U5" i="16"/>
  <c r="T5" i="16"/>
  <c r="S5" i="16"/>
  <c r="R5" i="16"/>
  <c r="Q5" i="16"/>
  <c r="P5" i="16"/>
  <c r="U2" i="16"/>
  <c r="Q2" i="16"/>
  <c r="O21" i="16"/>
  <c r="O222" i="16"/>
  <c r="O220" i="16"/>
  <c r="O218" i="16"/>
  <c r="O216" i="16"/>
  <c r="O214" i="16"/>
  <c r="O212" i="16"/>
  <c r="O210" i="16"/>
  <c r="O207" i="16"/>
  <c r="O205" i="16"/>
  <c r="O204" i="16"/>
  <c r="O202" i="16"/>
  <c r="O200" i="16"/>
  <c r="O198" i="16"/>
  <c r="O196" i="16"/>
  <c r="O194" i="16"/>
  <c r="O192" i="16"/>
  <c r="O190" i="16"/>
  <c r="O188" i="16"/>
  <c r="O186" i="16"/>
  <c r="O184" i="16"/>
  <c r="O182" i="16"/>
  <c r="O179" i="16"/>
  <c r="O177" i="16"/>
  <c r="O176" i="16"/>
  <c r="O173" i="16"/>
  <c r="O172" i="16"/>
  <c r="O169" i="16"/>
  <c r="O167" i="16"/>
  <c r="O166" i="16"/>
  <c r="O164" i="16"/>
  <c r="O162" i="16"/>
  <c r="O160" i="16"/>
  <c r="O157" i="16"/>
  <c r="O155" i="16"/>
  <c r="O153" i="16"/>
  <c r="O151" i="16"/>
  <c r="O149" i="16"/>
  <c r="O148" i="16"/>
  <c r="O146" i="16"/>
  <c r="O144" i="16"/>
  <c r="O141" i="16"/>
  <c r="O140" i="16"/>
  <c r="O138" i="16"/>
  <c r="O136" i="16"/>
  <c r="O133" i="16"/>
  <c r="O131" i="16"/>
  <c r="O130" i="16"/>
  <c r="O128" i="16"/>
  <c r="O125" i="16"/>
  <c r="O124" i="16"/>
  <c r="O121" i="16"/>
  <c r="O119" i="16"/>
  <c r="O117" i="16"/>
  <c r="O115" i="16"/>
  <c r="O113" i="16"/>
  <c r="O112" i="16"/>
  <c r="O111" i="16"/>
  <c r="O110" i="16"/>
  <c r="O109" i="16"/>
  <c r="O108" i="16"/>
  <c r="O106" i="16"/>
  <c r="O223" i="16"/>
  <c r="O221" i="16"/>
  <c r="O219" i="16"/>
  <c r="O217" i="16"/>
  <c r="O215" i="16"/>
  <c r="O213" i="16"/>
  <c r="O211" i="16"/>
  <c r="O209" i="16"/>
  <c r="O208" i="16"/>
  <c r="O206" i="16"/>
  <c r="O203" i="16"/>
  <c r="O201" i="16"/>
  <c r="O199" i="16"/>
  <c r="O197" i="16"/>
  <c r="O195" i="16"/>
  <c r="O193" i="16"/>
  <c r="O191" i="16"/>
  <c r="O189" i="16"/>
  <c r="O187" i="16"/>
  <c r="O185" i="16"/>
  <c r="O183" i="16"/>
  <c r="O181" i="16"/>
  <c r="O180" i="16"/>
  <c r="O178" i="16"/>
  <c r="O175" i="16"/>
  <c r="O174" i="16"/>
  <c r="O171" i="16"/>
  <c r="O170" i="16"/>
  <c r="O168" i="16"/>
  <c r="O165" i="16"/>
  <c r="O163" i="16"/>
  <c r="O161" i="16"/>
  <c r="O159" i="16"/>
  <c r="O158" i="16"/>
  <c r="O156" i="16"/>
  <c r="O154" i="16"/>
  <c r="O152" i="16"/>
  <c r="O150" i="16"/>
  <c r="O147" i="16"/>
  <c r="O145" i="16"/>
  <c r="O143" i="16"/>
  <c r="O142" i="16"/>
  <c r="O139" i="16"/>
  <c r="O137" i="16"/>
  <c r="O135" i="16"/>
  <c r="O134" i="16"/>
  <c r="O132" i="16"/>
  <c r="O129" i="16"/>
  <c r="O127" i="16"/>
  <c r="O126" i="16"/>
  <c r="O123" i="16"/>
  <c r="O122" i="16"/>
  <c r="O120" i="16"/>
  <c r="O118" i="16"/>
  <c r="O116" i="16"/>
  <c r="O114" i="16"/>
  <c r="O107" i="16"/>
  <c r="O105" i="16"/>
  <c r="O104" i="16"/>
  <c r="O103" i="16"/>
  <c r="O102" i="16"/>
  <c r="O101" i="16"/>
  <c r="O100" i="16"/>
  <c r="O99" i="16"/>
  <c r="O98" i="16"/>
  <c r="O97" i="16"/>
  <c r="O96" i="16"/>
  <c r="O95" i="16"/>
  <c r="O94" i="16"/>
  <c r="O93" i="16"/>
  <c r="O92" i="16"/>
  <c r="O91" i="16"/>
  <c r="O90" i="16"/>
  <c r="O89" i="16"/>
  <c r="O88" i="16"/>
  <c r="O87" i="16"/>
  <c r="O86" i="16"/>
  <c r="O85" i="16"/>
  <c r="O84" i="16"/>
  <c r="O83" i="16"/>
  <c r="O82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7" i="16"/>
  <c r="O66" i="16"/>
  <c r="O65" i="16"/>
  <c r="O64" i="16"/>
  <c r="O63" i="16"/>
  <c r="O62" i="16"/>
  <c r="O61" i="16"/>
  <c r="O60" i="16"/>
  <c r="O59" i="16"/>
  <c r="O58" i="16"/>
  <c r="O57" i="16"/>
  <c r="O56" i="16"/>
  <c r="O55" i="16"/>
  <c r="O54" i="16"/>
  <c r="O53" i="16"/>
  <c r="O52" i="16"/>
  <c r="O51" i="16"/>
  <c r="O50" i="16"/>
  <c r="O49" i="16"/>
  <c r="O48" i="16"/>
  <c r="O47" i="16"/>
  <c r="O46" i="16"/>
  <c r="O45" i="16"/>
  <c r="O44" i="16"/>
  <c r="O43" i="16"/>
  <c r="O42" i="16"/>
  <c r="O41" i="16"/>
  <c r="O40" i="16"/>
  <c r="O39" i="16"/>
  <c r="O38" i="16"/>
  <c r="O37" i="16"/>
  <c r="O36" i="16"/>
  <c r="O35" i="16"/>
  <c r="O34" i="16"/>
  <c r="O33" i="16"/>
  <c r="O32" i="16"/>
  <c r="O31" i="16"/>
  <c r="O30" i="16"/>
  <c r="O29" i="16"/>
  <c r="O28" i="16"/>
  <c r="O27" i="16"/>
  <c r="O26" i="16"/>
  <c r="O25" i="16"/>
  <c r="O24" i="16"/>
  <c r="O23" i="16"/>
  <c r="O22" i="16"/>
  <c r="O5" i="16"/>
  <c r="O20" i="16"/>
  <c r="O19" i="16"/>
  <c r="O18" i="16"/>
  <c r="O17" i="16"/>
  <c r="O16" i="16"/>
  <c r="O15" i="16"/>
  <c r="O14" i="16"/>
  <c r="O13" i="16"/>
  <c r="O12" i="16"/>
  <c r="O11" i="16"/>
  <c r="O10" i="16"/>
  <c r="O9" i="16"/>
  <c r="O8" i="16"/>
  <c r="O7" i="16"/>
  <c r="O6" i="16"/>
  <c r="V2" i="16"/>
  <c r="U3" i="16"/>
  <c r="R2" i="16"/>
  <c r="Q3" i="16"/>
  <c r="T224" i="16"/>
  <c r="U224" i="16"/>
  <c r="V224" i="16"/>
  <c r="W224" i="16"/>
  <c r="P224" i="16"/>
  <c r="Q224" i="16"/>
  <c r="R224" i="16"/>
  <c r="S224" i="16"/>
  <c r="Q47" i="6"/>
  <c r="Q48" i="6"/>
  <c r="Q49" i="6"/>
  <c r="O224" i="16"/>
  <c r="S2" i="16"/>
  <c r="S3" i="16"/>
  <c r="R3" i="16"/>
  <c r="W2" i="16"/>
  <c r="W3" i="16"/>
  <c r="V3" i="16"/>
  <c r="K39" i="6"/>
  <c r="J39" i="6"/>
  <c r="K38" i="6"/>
  <c r="J38" i="6"/>
  <c r="K37" i="6"/>
  <c r="J37" i="6"/>
  <c r="K36" i="6"/>
  <c r="J36" i="6"/>
  <c r="K35" i="6"/>
  <c r="J35" i="6"/>
  <c r="K34" i="6"/>
  <c r="J34" i="6"/>
  <c r="K33" i="6"/>
  <c r="J33" i="6"/>
  <c r="K32" i="6"/>
  <c r="J32" i="6"/>
  <c r="K31" i="6"/>
  <c r="J31" i="6"/>
  <c r="K30" i="6"/>
  <c r="J30" i="6"/>
  <c r="L223" i="16"/>
  <c r="K223" i="16"/>
  <c r="L222" i="16"/>
  <c r="K222" i="16"/>
  <c r="L221" i="16"/>
  <c r="K221" i="16"/>
  <c r="L220" i="16"/>
  <c r="K220" i="16"/>
  <c r="L219" i="16"/>
  <c r="K219" i="16"/>
  <c r="L218" i="16"/>
  <c r="K218" i="16"/>
  <c r="L217" i="16"/>
  <c r="K217" i="16"/>
  <c r="L216" i="16"/>
  <c r="K216" i="16"/>
  <c r="L215" i="16"/>
  <c r="K215" i="16"/>
  <c r="L214" i="16"/>
  <c r="K214" i="16"/>
  <c r="L213" i="16"/>
  <c r="K213" i="16"/>
  <c r="L212" i="16"/>
  <c r="K212" i="16"/>
  <c r="L211" i="16"/>
  <c r="K211" i="16"/>
  <c r="L210" i="16"/>
  <c r="K210" i="16"/>
  <c r="L209" i="16"/>
  <c r="K209" i="16"/>
  <c r="L208" i="16"/>
  <c r="K208" i="16"/>
  <c r="L207" i="16"/>
  <c r="K207" i="16"/>
  <c r="L206" i="16"/>
  <c r="K206" i="16"/>
  <c r="L205" i="16"/>
  <c r="K205" i="16"/>
  <c r="L204" i="16"/>
  <c r="K204" i="16"/>
  <c r="L203" i="16"/>
  <c r="K203" i="16"/>
  <c r="L196" i="16"/>
  <c r="K196" i="16"/>
  <c r="L202" i="16"/>
  <c r="K202" i="16"/>
  <c r="L201" i="16"/>
  <c r="K201" i="16"/>
  <c r="L200" i="16"/>
  <c r="K200" i="16"/>
  <c r="L199" i="16"/>
  <c r="K199" i="16"/>
  <c r="L198" i="16"/>
  <c r="K198" i="16"/>
  <c r="L197" i="16"/>
  <c r="K197" i="16"/>
  <c r="L183" i="16"/>
  <c r="K183" i="16"/>
  <c r="L182" i="16"/>
  <c r="K182" i="16"/>
  <c r="L181" i="16"/>
  <c r="K181" i="16"/>
  <c r="J6" i="6"/>
  <c r="K6" i="6"/>
  <c r="J7" i="6"/>
  <c r="K7" i="6"/>
  <c r="J8" i="6"/>
  <c r="K8" i="6"/>
  <c r="J9" i="6"/>
  <c r="K9" i="6"/>
  <c r="J10" i="6"/>
  <c r="K10" i="6"/>
  <c r="J11" i="6"/>
  <c r="K11" i="6"/>
  <c r="J12" i="6"/>
  <c r="K12" i="6"/>
  <c r="J13" i="6"/>
  <c r="K13" i="6"/>
  <c r="J14" i="6"/>
  <c r="K14" i="6"/>
  <c r="J15" i="6"/>
  <c r="K15" i="6"/>
  <c r="J16" i="6"/>
  <c r="K16" i="6"/>
  <c r="J17" i="6"/>
  <c r="K17" i="6"/>
  <c r="J18" i="6"/>
  <c r="K18" i="6"/>
  <c r="J19" i="6"/>
  <c r="K19" i="6"/>
  <c r="J20" i="6"/>
  <c r="K20" i="6"/>
  <c r="J21" i="6"/>
  <c r="K21" i="6"/>
  <c r="J22" i="6"/>
  <c r="K22" i="6"/>
  <c r="J23" i="6"/>
  <c r="K23" i="6"/>
  <c r="J24" i="6"/>
  <c r="K24" i="6"/>
  <c r="J25" i="6"/>
  <c r="K25" i="6"/>
  <c r="J26" i="6"/>
  <c r="K26" i="6"/>
  <c r="J27" i="6"/>
  <c r="K27" i="6"/>
  <c r="J28" i="6"/>
  <c r="K28" i="6"/>
  <c r="J29" i="6"/>
  <c r="K29" i="6"/>
  <c r="K5" i="6"/>
  <c r="J5" i="6"/>
  <c r="L66" i="8"/>
  <c r="K184" i="16"/>
  <c r="L184" i="16"/>
  <c r="K185" i="16"/>
  <c r="L185" i="16"/>
  <c r="K186" i="16"/>
  <c r="L186" i="16"/>
  <c r="K187" i="16"/>
  <c r="L187" i="16"/>
  <c r="K188" i="16"/>
  <c r="L188" i="16"/>
  <c r="K189" i="16"/>
  <c r="L189" i="16"/>
  <c r="K190" i="16"/>
  <c r="L190" i="16"/>
  <c r="K191" i="16"/>
  <c r="L191" i="16"/>
  <c r="K192" i="16"/>
  <c r="L192" i="16"/>
  <c r="K193" i="16"/>
  <c r="L193" i="16"/>
  <c r="K194" i="16"/>
  <c r="L194" i="16"/>
  <c r="K195" i="16"/>
  <c r="L195" i="16"/>
  <c r="A195" i="16"/>
  <c r="A189" i="16"/>
  <c r="A185" i="16"/>
  <c r="A187" i="16"/>
  <c r="A193" i="16"/>
  <c r="A191" i="16"/>
  <c r="A194" i="16"/>
  <c r="A190" i="16"/>
  <c r="A186" i="16"/>
  <c r="A184" i="16"/>
  <c r="A188" i="16"/>
  <c r="A192" i="16"/>
  <c r="K169" i="16"/>
  <c r="L169" i="16"/>
  <c r="K170" i="16"/>
  <c r="L170" i="16"/>
  <c r="K171" i="16"/>
  <c r="L171" i="16"/>
  <c r="K172" i="16"/>
  <c r="L172" i="16"/>
  <c r="K173" i="16"/>
  <c r="L173" i="16"/>
  <c r="K174" i="16"/>
  <c r="L174" i="16"/>
  <c r="K175" i="16"/>
  <c r="L175" i="16"/>
  <c r="K176" i="16"/>
  <c r="L176" i="16"/>
  <c r="K177" i="16"/>
  <c r="L177" i="16"/>
  <c r="K178" i="16"/>
  <c r="L178" i="16"/>
  <c r="K179" i="16"/>
  <c r="L179" i="16"/>
  <c r="K180" i="16"/>
  <c r="L180" i="16"/>
  <c r="K144" i="16"/>
  <c r="L144" i="16"/>
  <c r="K145" i="16"/>
  <c r="L145" i="16"/>
  <c r="K146" i="16"/>
  <c r="L146" i="16"/>
  <c r="K147" i="16"/>
  <c r="L147" i="16"/>
  <c r="K148" i="16"/>
  <c r="L148" i="16"/>
  <c r="K149" i="16"/>
  <c r="L149" i="16"/>
  <c r="K150" i="16"/>
  <c r="L150" i="16"/>
  <c r="K151" i="16"/>
  <c r="L151" i="16"/>
  <c r="K152" i="16"/>
  <c r="L152" i="16"/>
  <c r="K153" i="16"/>
  <c r="L153" i="16"/>
  <c r="K154" i="16"/>
  <c r="L154" i="16"/>
  <c r="K155" i="16"/>
  <c r="L155" i="16"/>
  <c r="K156" i="16"/>
  <c r="L156" i="16"/>
  <c r="K157" i="16"/>
  <c r="L157" i="16"/>
  <c r="K158" i="16"/>
  <c r="L158" i="16"/>
  <c r="K159" i="16"/>
  <c r="L159" i="16"/>
  <c r="K160" i="16"/>
  <c r="L160" i="16"/>
  <c r="K161" i="16"/>
  <c r="L161" i="16"/>
  <c r="K162" i="16"/>
  <c r="L162" i="16"/>
  <c r="K163" i="16"/>
  <c r="L163" i="16"/>
  <c r="K164" i="16"/>
  <c r="L164" i="16"/>
  <c r="K165" i="16"/>
  <c r="L165" i="16"/>
  <c r="K166" i="16"/>
  <c r="L166" i="16"/>
  <c r="K167" i="16"/>
  <c r="L167" i="16"/>
  <c r="K168" i="16"/>
  <c r="L168" i="16"/>
  <c r="K116" i="16"/>
  <c r="L116" i="16"/>
  <c r="K117" i="16"/>
  <c r="L117" i="16"/>
  <c r="K118" i="16"/>
  <c r="L118" i="16"/>
  <c r="K119" i="16"/>
  <c r="L119" i="16"/>
  <c r="K120" i="16"/>
  <c r="L120" i="16"/>
  <c r="K121" i="16"/>
  <c r="L121" i="16"/>
  <c r="K122" i="16"/>
  <c r="L122" i="16"/>
  <c r="K123" i="16"/>
  <c r="L123" i="16"/>
  <c r="K124" i="16"/>
  <c r="L124" i="16"/>
  <c r="K125" i="16"/>
  <c r="L125" i="16"/>
  <c r="K126" i="16"/>
  <c r="L126" i="16"/>
  <c r="K127" i="16"/>
  <c r="L127" i="16"/>
  <c r="K128" i="16"/>
  <c r="L128" i="16"/>
  <c r="K129" i="16"/>
  <c r="L129" i="16"/>
  <c r="K130" i="16"/>
  <c r="L130" i="16"/>
  <c r="K131" i="16"/>
  <c r="L131" i="16"/>
  <c r="K132" i="16"/>
  <c r="L132" i="16"/>
  <c r="K133" i="16"/>
  <c r="L133" i="16"/>
  <c r="K134" i="16"/>
  <c r="L134" i="16"/>
  <c r="K135" i="16"/>
  <c r="L135" i="16"/>
  <c r="K136" i="16"/>
  <c r="L136" i="16"/>
  <c r="K137" i="16"/>
  <c r="L137" i="16"/>
  <c r="K138" i="16"/>
  <c r="L138" i="16"/>
  <c r="K139" i="16"/>
  <c r="L139" i="16"/>
  <c r="K140" i="16"/>
  <c r="L140" i="16"/>
  <c r="K141" i="16"/>
  <c r="L141" i="16"/>
  <c r="K142" i="16"/>
  <c r="L142" i="16"/>
  <c r="K143" i="16"/>
  <c r="L143" i="16"/>
  <c r="K88" i="16"/>
  <c r="L88" i="16"/>
  <c r="K89" i="16"/>
  <c r="L89" i="16"/>
  <c r="K90" i="16"/>
  <c r="L90" i="16"/>
  <c r="K91" i="16"/>
  <c r="L91" i="16"/>
  <c r="K92" i="16"/>
  <c r="L92" i="16"/>
  <c r="K93" i="16"/>
  <c r="L93" i="16"/>
  <c r="K94" i="16"/>
  <c r="L94" i="16"/>
  <c r="K95" i="16"/>
  <c r="L95" i="16"/>
  <c r="K96" i="16"/>
  <c r="L96" i="16"/>
  <c r="K97" i="16"/>
  <c r="L97" i="16"/>
  <c r="K98" i="16"/>
  <c r="L98" i="16"/>
  <c r="K99" i="16"/>
  <c r="L99" i="16"/>
  <c r="K100" i="16"/>
  <c r="L100" i="16"/>
  <c r="K101" i="16"/>
  <c r="L101" i="16"/>
  <c r="K102" i="16"/>
  <c r="L102" i="16"/>
  <c r="K103" i="16"/>
  <c r="L103" i="16"/>
  <c r="K104" i="16"/>
  <c r="L104" i="16"/>
  <c r="K105" i="16"/>
  <c r="L105" i="16"/>
  <c r="K106" i="16"/>
  <c r="L106" i="16"/>
  <c r="K107" i="16"/>
  <c r="L107" i="16"/>
  <c r="K108" i="16"/>
  <c r="L108" i="16"/>
  <c r="K109" i="16"/>
  <c r="L109" i="16"/>
  <c r="K110" i="16"/>
  <c r="L110" i="16"/>
  <c r="K111" i="16"/>
  <c r="L111" i="16"/>
  <c r="K112" i="16"/>
  <c r="L112" i="16"/>
  <c r="K113" i="16"/>
  <c r="L113" i="16"/>
  <c r="K114" i="16"/>
  <c r="L114" i="16"/>
  <c r="K115" i="16"/>
  <c r="L115" i="16"/>
  <c r="K63" i="16"/>
  <c r="L63" i="16"/>
  <c r="K64" i="16"/>
  <c r="L64" i="16"/>
  <c r="K65" i="16"/>
  <c r="L65" i="16"/>
  <c r="K66" i="16"/>
  <c r="L66" i="16"/>
  <c r="K67" i="16"/>
  <c r="L67" i="16"/>
  <c r="K68" i="16"/>
  <c r="L68" i="16"/>
  <c r="K69" i="16"/>
  <c r="L69" i="16"/>
  <c r="K70" i="16"/>
  <c r="L70" i="16"/>
  <c r="K71" i="16"/>
  <c r="L71" i="16"/>
  <c r="K72" i="16"/>
  <c r="L72" i="16"/>
  <c r="K73" i="16"/>
  <c r="L73" i="16"/>
  <c r="K74" i="16"/>
  <c r="L74" i="16"/>
  <c r="K75" i="16"/>
  <c r="L75" i="16"/>
  <c r="K76" i="16"/>
  <c r="L76" i="16"/>
  <c r="K77" i="16"/>
  <c r="L77" i="16"/>
  <c r="K78" i="16"/>
  <c r="L78" i="16"/>
  <c r="K79" i="16"/>
  <c r="L79" i="16"/>
  <c r="K80" i="16"/>
  <c r="L80" i="16"/>
  <c r="K81" i="16"/>
  <c r="L81" i="16"/>
  <c r="K82" i="16"/>
  <c r="L82" i="16"/>
  <c r="K83" i="16"/>
  <c r="L83" i="16"/>
  <c r="K84" i="16"/>
  <c r="L84" i="16"/>
  <c r="K85" i="16"/>
  <c r="L85" i="16"/>
  <c r="K86" i="16"/>
  <c r="L86" i="16"/>
  <c r="K87" i="16"/>
  <c r="L87" i="16"/>
  <c r="K36" i="16"/>
  <c r="L36" i="16"/>
  <c r="K37" i="16"/>
  <c r="L37" i="16"/>
  <c r="K38" i="16"/>
  <c r="L38" i="16"/>
  <c r="K39" i="16"/>
  <c r="L39" i="16"/>
  <c r="K40" i="16"/>
  <c r="L40" i="16"/>
  <c r="K41" i="16"/>
  <c r="L41" i="16"/>
  <c r="K42" i="16"/>
  <c r="L42" i="16"/>
  <c r="K43" i="16"/>
  <c r="L43" i="16"/>
  <c r="K44" i="16"/>
  <c r="L44" i="16"/>
  <c r="K45" i="16"/>
  <c r="L45" i="16"/>
  <c r="K46" i="16"/>
  <c r="L46" i="16"/>
  <c r="K47" i="16"/>
  <c r="L47" i="16"/>
  <c r="K48" i="16"/>
  <c r="L48" i="16"/>
  <c r="K49" i="16"/>
  <c r="L49" i="16"/>
  <c r="K50" i="16"/>
  <c r="L50" i="16"/>
  <c r="K51" i="16"/>
  <c r="L51" i="16"/>
  <c r="K52" i="16"/>
  <c r="L52" i="16"/>
  <c r="K53" i="16"/>
  <c r="L53" i="16"/>
  <c r="K54" i="16"/>
  <c r="L54" i="16"/>
  <c r="K55" i="16"/>
  <c r="L55" i="16"/>
  <c r="K56" i="16"/>
  <c r="L56" i="16"/>
  <c r="K57" i="16"/>
  <c r="L57" i="16"/>
  <c r="K58" i="16"/>
  <c r="L58" i="16"/>
  <c r="K59" i="16"/>
  <c r="L59" i="16"/>
  <c r="K60" i="16"/>
  <c r="L60" i="16"/>
  <c r="K61" i="16"/>
  <c r="L61" i="16"/>
  <c r="K62" i="16"/>
  <c r="L62" i="16"/>
  <c r="K6" i="16"/>
  <c r="L6" i="16"/>
  <c r="K7" i="16"/>
  <c r="L7" i="16"/>
  <c r="K8" i="16"/>
  <c r="L8" i="16"/>
  <c r="K9" i="16"/>
  <c r="L9" i="16"/>
  <c r="K10" i="16"/>
  <c r="L10" i="16"/>
  <c r="K11" i="16"/>
  <c r="L11" i="16"/>
  <c r="K12" i="16"/>
  <c r="L12" i="16"/>
  <c r="K13" i="16"/>
  <c r="L13" i="16"/>
  <c r="K14" i="16"/>
  <c r="L14" i="16"/>
  <c r="K15" i="16"/>
  <c r="L15" i="16"/>
  <c r="K16" i="16"/>
  <c r="L16" i="16"/>
  <c r="K17" i="16"/>
  <c r="L17" i="16"/>
  <c r="K18" i="16"/>
  <c r="L18" i="16"/>
  <c r="K19" i="16"/>
  <c r="L19" i="16"/>
  <c r="K20" i="16"/>
  <c r="L20" i="16"/>
  <c r="K21" i="16"/>
  <c r="L21" i="16"/>
  <c r="K22" i="16"/>
  <c r="L22" i="16"/>
  <c r="K23" i="16"/>
  <c r="L23" i="16"/>
  <c r="K24" i="16"/>
  <c r="L24" i="16"/>
  <c r="K25" i="16"/>
  <c r="L25" i="16"/>
  <c r="K26" i="16"/>
  <c r="L26" i="16"/>
  <c r="K27" i="16"/>
  <c r="L27" i="16"/>
  <c r="K28" i="16"/>
  <c r="L28" i="16"/>
  <c r="K29" i="16"/>
  <c r="L29" i="16"/>
  <c r="K30" i="16"/>
  <c r="L30" i="16"/>
  <c r="K31" i="16"/>
  <c r="L31" i="16"/>
  <c r="K32" i="16"/>
  <c r="L32" i="16"/>
  <c r="K33" i="16"/>
  <c r="L33" i="16"/>
  <c r="K34" i="16"/>
  <c r="L34" i="16"/>
  <c r="K35" i="16"/>
  <c r="L35" i="16"/>
  <c r="AJ224" i="16"/>
  <c r="AH224" i="16"/>
  <c r="AI224" i="16"/>
  <c r="A9" i="16"/>
  <c r="A27" i="16"/>
  <c r="A153" i="16"/>
  <c r="A89" i="16"/>
  <c r="A75" i="16"/>
  <c r="A139" i="16"/>
  <c r="L5" i="16"/>
  <c r="L224" i="16"/>
  <c r="K5" i="16"/>
  <c r="K224" i="16"/>
  <c r="A35" i="16"/>
  <c r="A91" i="16"/>
  <c r="A155" i="16"/>
  <c r="A43" i="16"/>
  <c r="A107" i="16"/>
  <c r="A171" i="16"/>
  <c r="A23" i="16"/>
  <c r="A81" i="16"/>
  <c r="A145" i="16"/>
  <c r="A59" i="16"/>
  <c r="A123" i="16"/>
  <c r="A121" i="16"/>
  <c r="A57" i="16"/>
  <c r="A65" i="16"/>
  <c r="A129" i="16"/>
  <c r="A97" i="16"/>
  <c r="A161" i="16"/>
  <c r="A41" i="16"/>
  <c r="A105" i="16"/>
  <c r="A169" i="16"/>
  <c r="A49" i="16"/>
  <c r="A113" i="16"/>
  <c r="A177" i="16"/>
  <c r="A7" i="16"/>
  <c r="A73" i="16"/>
  <c r="A137" i="16"/>
  <c r="A21" i="16"/>
  <c r="A33" i="16"/>
  <c r="A11" i="16"/>
  <c r="A29" i="16"/>
  <c r="A31" i="16"/>
  <c r="A19" i="16"/>
  <c r="A51" i="16"/>
  <c r="A83" i="16"/>
  <c r="A115" i="16"/>
  <c r="A147" i="16"/>
  <c r="A179" i="16"/>
  <c r="A13" i="16"/>
  <c r="A5" i="16"/>
  <c r="A67" i="16"/>
  <c r="A99" i="16"/>
  <c r="A131" i="16"/>
  <c r="A163" i="16"/>
  <c r="A18" i="16"/>
  <c r="A82" i="16"/>
  <c r="A146" i="16"/>
  <c r="A28" i="16"/>
  <c r="A92" i="16"/>
  <c r="A156" i="16"/>
  <c r="A62" i="16"/>
  <c r="A126" i="16"/>
  <c r="A32" i="16"/>
  <c r="A63" i="16"/>
  <c r="A127" i="16"/>
  <c r="A17" i="16"/>
  <c r="A26" i="16"/>
  <c r="A90" i="16"/>
  <c r="A154" i="16"/>
  <c r="A36" i="16"/>
  <c r="A100" i="16"/>
  <c r="A164" i="16"/>
  <c r="A70" i="16"/>
  <c r="A134" i="16"/>
  <c r="A40" i="16"/>
  <c r="A104" i="16"/>
  <c r="A168" i="16"/>
  <c r="A53" i="16"/>
  <c r="A71" i="16"/>
  <c r="A135" i="16"/>
  <c r="A133" i="16"/>
  <c r="A45" i="16"/>
  <c r="A34" i="16"/>
  <c r="A98" i="16"/>
  <c r="A162" i="16"/>
  <c r="A44" i="16"/>
  <c r="A108" i="16"/>
  <c r="A172" i="16"/>
  <c r="A14" i="16"/>
  <c r="A78" i="16"/>
  <c r="A142" i="16"/>
  <c r="A48" i="16"/>
  <c r="A112" i="16"/>
  <c r="A176" i="16"/>
  <c r="A61" i="16"/>
  <c r="A15" i="16"/>
  <c r="A79" i="16"/>
  <c r="A143" i="16"/>
  <c r="A141" i="16"/>
  <c r="A96" i="16"/>
  <c r="A109" i="16"/>
  <c r="A42" i="16"/>
  <c r="A106" i="16"/>
  <c r="A170" i="16"/>
  <c r="A52" i="16"/>
  <c r="A116" i="16"/>
  <c r="A180" i="16"/>
  <c r="A22" i="16"/>
  <c r="A86" i="16"/>
  <c r="A150" i="16"/>
  <c r="A56" i="16"/>
  <c r="A120" i="16"/>
  <c r="A6" i="16"/>
  <c r="A69" i="16"/>
  <c r="A87" i="16"/>
  <c r="A151" i="16"/>
  <c r="A149" i="16"/>
  <c r="A50" i="16"/>
  <c r="A114" i="16"/>
  <c r="A178" i="16"/>
  <c r="A60" i="16"/>
  <c r="A124" i="16"/>
  <c r="A30" i="16"/>
  <c r="A94" i="16"/>
  <c r="A158" i="16"/>
  <c r="A64" i="16"/>
  <c r="A128" i="16"/>
  <c r="A77" i="16"/>
  <c r="A95" i="16"/>
  <c r="A159" i="16"/>
  <c r="A157" i="16"/>
  <c r="A58" i="16"/>
  <c r="A122" i="16"/>
  <c r="A68" i="16"/>
  <c r="A132" i="16"/>
  <c r="A38" i="16"/>
  <c r="A102" i="16"/>
  <c r="A166" i="16"/>
  <c r="A8" i="16"/>
  <c r="A72" i="16"/>
  <c r="A136" i="16"/>
  <c r="A85" i="16"/>
  <c r="A39" i="16"/>
  <c r="A103" i="16"/>
  <c r="A167" i="16"/>
  <c r="A165" i="16"/>
  <c r="A66" i="16"/>
  <c r="A130" i="16"/>
  <c r="A12" i="16"/>
  <c r="A76" i="16"/>
  <c r="A140" i="16"/>
  <c r="A25" i="16"/>
  <c r="A46" i="16"/>
  <c r="A110" i="16"/>
  <c r="A174" i="16"/>
  <c r="A16" i="16"/>
  <c r="A80" i="16"/>
  <c r="A144" i="16"/>
  <c r="A93" i="16"/>
  <c r="A47" i="16"/>
  <c r="A111" i="16"/>
  <c r="A175" i="16"/>
  <c r="A173" i="16"/>
  <c r="A160" i="16"/>
  <c r="A125" i="16"/>
  <c r="A10" i="16"/>
  <c r="A74" i="16"/>
  <c r="A138" i="16"/>
  <c r="A20" i="16"/>
  <c r="A84" i="16"/>
  <c r="A148" i="16"/>
  <c r="A54" i="16"/>
  <c r="A118" i="16"/>
  <c r="A24" i="16"/>
  <c r="A88" i="16"/>
  <c r="A152" i="16"/>
  <c r="A37" i="16"/>
  <c r="A101" i="16"/>
  <c r="A55" i="16"/>
  <c r="A119" i="16"/>
  <c r="A117" i="16"/>
  <c r="Q50" i="6"/>
  <c r="J50" i="6"/>
  <c r="K50" i="6"/>
  <c r="AH3" i="16"/>
  <c r="AI3" i="16"/>
  <c r="AJ3" i="16"/>
  <c r="AK3" i="16"/>
  <c r="AL3" i="16"/>
  <c r="AM3" i="16"/>
  <c r="AN3" i="16"/>
  <c r="P50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朱建娣</author>
  </authors>
  <commentList>
    <comment ref="AH2" authorId="0" shapeId="0" xr:uid="{488EA5EF-9E19-425A-94AA-09992F1B8888}">
      <text>
        <r>
          <rPr>
            <b/>
            <sz val="9"/>
            <color indexed="81"/>
            <rFont val="宋体"/>
            <family val="3"/>
            <charset val="134"/>
          </rPr>
          <t>delayed from 8/7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AI2" authorId="0" shapeId="0" xr:uid="{4BAB6B6F-E4B9-4B35-9EA7-FBB4F90B34EA}">
      <text>
        <r>
          <rPr>
            <b/>
            <sz val="9"/>
            <color indexed="81"/>
            <rFont val="宋体"/>
            <family val="3"/>
            <charset val="134"/>
          </rPr>
          <t>delayed from 8/7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AJ2" authorId="0" shapeId="0" xr:uid="{BCB20E7E-8C50-4309-B68D-83B6A6ACC50F}">
      <text>
        <r>
          <rPr>
            <b/>
            <sz val="9"/>
            <color indexed="81"/>
            <rFont val="宋体"/>
            <family val="3"/>
            <charset val="134"/>
          </rPr>
          <t>delayed from 8/7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<sst xmlns="http://schemas.openxmlformats.org/spreadsheetml/2006/main" count="8791" uniqueCount="1539">
  <si>
    <t>Country</t>
    <phoneticPr fontId="14" type="noConversion"/>
  </si>
  <si>
    <t>Pattern</t>
  </si>
  <si>
    <t>UPC#</t>
    <phoneticPr fontId="14" type="noConversion"/>
  </si>
  <si>
    <t>JLA SKU#</t>
  </si>
  <si>
    <t>Brand</t>
  </si>
  <si>
    <t>Color</t>
  </si>
  <si>
    <t>Size</t>
  </si>
  <si>
    <t>Description</t>
  </si>
  <si>
    <t>DC</t>
    <phoneticPr fontId="14" type="noConversion"/>
  </si>
  <si>
    <t>Total Future incomings</t>
    <phoneticPr fontId="14" type="noConversion"/>
  </si>
  <si>
    <t>India</t>
    <phoneticPr fontId="14" type="noConversion"/>
  </si>
  <si>
    <t>HG T400</t>
  </si>
  <si>
    <t>022164357912</t>
  </si>
  <si>
    <t>BRB20-0071</t>
  </si>
  <si>
    <t>Beautyrest Black</t>
  </si>
  <si>
    <t>Antarctica</t>
  </si>
  <si>
    <t>Q Sheet Set</t>
  </si>
  <si>
    <t>SV3</t>
    <phoneticPr fontId="14" type="noConversion"/>
  </si>
  <si>
    <t>022164357929</t>
  </si>
  <si>
    <t>BRB20-0072</t>
  </si>
  <si>
    <t>K Sheet Set</t>
  </si>
  <si>
    <t>022164366013</t>
  </si>
  <si>
    <t>BRB20-0088</t>
  </si>
  <si>
    <t>CK Sheet Set</t>
    <phoneticPr fontId="14" type="noConversion"/>
  </si>
  <si>
    <t>022164357936</t>
  </si>
  <si>
    <t>BRB21-0073</t>
  </si>
  <si>
    <t>STD Pillowcase</t>
  </si>
  <si>
    <t>022164357943</t>
  </si>
  <si>
    <t>BRB21-0074</t>
  </si>
  <si>
    <t>K Pillowcase</t>
  </si>
  <si>
    <t>022164267136</t>
  </si>
  <si>
    <t>BR20-4058</t>
  </si>
  <si>
    <t>Bright White</t>
  </si>
  <si>
    <t>022164267143</t>
  </si>
  <si>
    <t>BR20-4059</t>
  </si>
  <si>
    <t>022164366006</t>
  </si>
  <si>
    <t>BRB20-0087</t>
  </si>
  <si>
    <t>022164267150</t>
  </si>
  <si>
    <t>BR21-4060</t>
  </si>
  <si>
    <t>022164267167</t>
  </si>
  <si>
    <t>BR21-4061</t>
  </si>
  <si>
    <t>022164267211</t>
  </si>
  <si>
    <t>BR20-4066</t>
  </si>
  <si>
    <t>Plein Air</t>
  </si>
  <si>
    <t>022164267228</t>
  </si>
  <si>
    <t>BR20-4067</t>
  </si>
  <si>
    <t>022164409239</t>
  </si>
  <si>
    <t>BRB20-0093</t>
  </si>
  <si>
    <t>022164267235</t>
  </si>
  <si>
    <t>BR21-4068</t>
  </si>
  <si>
    <t>STD Pillowcase</t>
    <phoneticPr fontId="14" type="noConversion"/>
  </si>
  <si>
    <t>022164267242</t>
  </si>
  <si>
    <t>BR21-4069</t>
  </si>
  <si>
    <t>K Pillowcase</t>
    <phoneticPr fontId="14" type="noConversion"/>
  </si>
  <si>
    <t>022164530285</t>
  </si>
  <si>
    <t>BRB20-0167</t>
  </si>
  <si>
    <t>Chateau Grey</t>
  </si>
  <si>
    <t>022164530292</t>
  </si>
  <si>
    <t>BRB20-0168</t>
  </si>
  <si>
    <t>022164530308</t>
  </si>
  <si>
    <t>BRB20-0169</t>
  </si>
  <si>
    <t>022164530315</t>
  </si>
  <si>
    <t>BRB21-0170</t>
  </si>
  <si>
    <t>022164530322</t>
  </si>
  <si>
    <t>BRB21-0171</t>
  </si>
  <si>
    <t>022164512601</t>
  </si>
  <si>
    <t>BRB20-0136</t>
  </si>
  <si>
    <t>Misty Blue</t>
  </si>
  <si>
    <t>022164512618</t>
  </si>
  <si>
    <t>BRB20-0137</t>
  </si>
  <si>
    <t>022164512625</t>
  </si>
  <si>
    <t>BRB20-0138</t>
  </si>
  <si>
    <t>022164512632</t>
  </si>
  <si>
    <t>BRB21-0139</t>
  </si>
  <si>
    <t>022164512649</t>
  </si>
  <si>
    <t>BRB21-0140</t>
  </si>
  <si>
    <t>022164537406</t>
  </si>
  <si>
    <t>BRB20-0181</t>
  </si>
  <si>
    <t>Oatmeal - New</t>
  </si>
  <si>
    <t>022164537413</t>
  </si>
  <si>
    <t>BRB20-0182</t>
  </si>
  <si>
    <t>022164537420</t>
  </si>
  <si>
    <t>BRB20-0183</t>
  </si>
  <si>
    <t>022164537437</t>
  </si>
  <si>
    <t>BRB21-0184</t>
  </si>
  <si>
    <t>022164537444</t>
  </si>
  <si>
    <t>BRB21-0185</t>
  </si>
  <si>
    <t>HG T1000</t>
    <phoneticPr fontId="14" type="noConversion"/>
  </si>
  <si>
    <t>022164358018</t>
  </si>
  <si>
    <t>BRB20-0081</t>
  </si>
  <si>
    <t>T Sheet Set</t>
  </si>
  <si>
    <t>022164358025</t>
  </si>
  <si>
    <t>BRB20-0082</t>
  </si>
  <si>
    <t>F Sheet Set</t>
  </si>
  <si>
    <t>022164358032</t>
  </si>
  <si>
    <t>BRB20-0083</t>
  </si>
  <si>
    <t>022164358049</t>
  </si>
  <si>
    <t>BRB20-0084</t>
  </si>
  <si>
    <t>022164366044</t>
  </si>
  <si>
    <t>BRB20-0091</t>
  </si>
  <si>
    <t>CK Sheet Set</t>
  </si>
  <si>
    <t>022164358056</t>
  </si>
  <si>
    <t>BRB21-0085</t>
  </si>
  <si>
    <t>022164358063</t>
  </si>
  <si>
    <t>BRB21-0086</t>
  </si>
  <si>
    <t>086569375520</t>
  </si>
  <si>
    <t>BR20-1807</t>
  </si>
  <si>
    <t>086569375575</t>
  </si>
  <si>
    <t>BR20-1808</t>
  </si>
  <si>
    <t>086569375582</t>
  </si>
  <si>
    <t>BR20-1809</t>
  </si>
  <si>
    <t>086569375711</t>
  </si>
  <si>
    <t>BR20-1821</t>
  </si>
  <si>
    <t>022164366662</t>
  </si>
  <si>
    <t>BRB20-0092</t>
  </si>
  <si>
    <t>086569375599</t>
  </si>
  <si>
    <t>BR21-1810</t>
  </si>
  <si>
    <t>086569375605</t>
  </si>
  <si>
    <t>BR21-1811</t>
  </si>
  <si>
    <t>086569373359</t>
  </si>
  <si>
    <t>BR20-1792</t>
  </si>
  <si>
    <t>086569373366</t>
  </si>
  <si>
    <t>BR20-1793</t>
  </si>
  <si>
    <t>086569375346</t>
  </si>
  <si>
    <t>BR20-1794</t>
  </si>
  <si>
    <t>086569375636</t>
  </si>
  <si>
    <t>BR20-1818</t>
  </si>
  <si>
    <t>022164366020</t>
  </si>
  <si>
    <t>BRB20-0089</t>
  </si>
  <si>
    <t>White</t>
  </si>
  <si>
    <t>086569375353</t>
  </si>
  <si>
    <t>BR21-1795</t>
  </si>
  <si>
    <t>086569375360</t>
  </si>
  <si>
    <t>BR21-1796</t>
  </si>
  <si>
    <t>022164357950</t>
  </si>
  <si>
    <t>BRB20-0075</t>
  </si>
  <si>
    <t>022164357967</t>
  </si>
  <si>
    <t>BRB20-0076</t>
  </si>
  <si>
    <t>022164357974</t>
  </si>
  <si>
    <t>BRB20-0077</t>
  </si>
  <si>
    <t>022164357981</t>
  </si>
  <si>
    <t>BRB20-0078</t>
  </si>
  <si>
    <t>022164366037</t>
  </si>
  <si>
    <t>BRB20-0090</t>
  </si>
  <si>
    <t>022164357998</t>
  </si>
  <si>
    <t>BRB21-0079</t>
  </si>
  <si>
    <t>022164358001</t>
  </si>
  <si>
    <t>BRB21-0080</t>
  </si>
  <si>
    <t>022164446920</t>
  </si>
  <si>
    <t>BRB20-0094</t>
  </si>
  <si>
    <t>Oatmeal</t>
  </si>
  <si>
    <t>022164446937</t>
  </si>
  <si>
    <t>BRB20-0095</t>
  </si>
  <si>
    <t>022164446944</t>
  </si>
  <si>
    <t>BRB20-0096</t>
  </si>
  <si>
    <t>022164446951</t>
  </si>
  <si>
    <t>BRB20-0097</t>
  </si>
  <si>
    <t>022164446968</t>
  </si>
  <si>
    <t>BRB20-0098</t>
  </si>
  <si>
    <t>022164446975</t>
  </si>
  <si>
    <t>BRB21-0099</t>
  </si>
  <si>
    <t>022164446982</t>
  </si>
  <si>
    <t>BRB21-0100</t>
  </si>
  <si>
    <t>022164530094</t>
  </si>
  <si>
    <t>BRB20-0148</t>
  </si>
  <si>
    <t>022164530100</t>
  </si>
  <si>
    <t>BRB20-0149</t>
  </si>
  <si>
    <t>022164530117</t>
  </si>
  <si>
    <t>BRB20-0150</t>
  </si>
  <si>
    <t>022164530124</t>
  </si>
  <si>
    <t>BRB20-0151</t>
  </si>
  <si>
    <t>022164530131</t>
  </si>
  <si>
    <t>BRB20-0152</t>
  </si>
  <si>
    <t>022164530148</t>
  </si>
  <si>
    <t>BRB21-0153</t>
  </si>
  <si>
    <t>022164530155</t>
  </si>
  <si>
    <t>BRB21-0154</t>
  </si>
  <si>
    <t>022164446999</t>
  </si>
  <si>
    <t>BRB20-0101</t>
  </si>
  <si>
    <t>022164447002</t>
  </si>
  <si>
    <t>BRB20-0102</t>
  </si>
  <si>
    <t>022164447019</t>
  </si>
  <si>
    <t>BRB20-0103</t>
  </si>
  <si>
    <t>022164447026</t>
  </si>
  <si>
    <t>BRB20-0104</t>
  </si>
  <si>
    <t>022164447033</t>
  </si>
  <si>
    <t>BRB20-0105</t>
  </si>
  <si>
    <t>022164447040</t>
  </si>
  <si>
    <t>BRB21-0106</t>
  </si>
  <si>
    <t>022164447057</t>
  </si>
  <si>
    <t>BRB21-0107</t>
  </si>
  <si>
    <t>022164537451</t>
  </si>
  <si>
    <t>BRB20-0186</t>
  </si>
  <si>
    <t>022164537369</t>
  </si>
  <si>
    <t>BRB20-0177</t>
  </si>
  <si>
    <t>022164537376</t>
  </si>
  <si>
    <t>BRB20-0178</t>
  </si>
  <si>
    <t>022164537383</t>
  </si>
  <si>
    <t>BRB20-0179</t>
  </si>
  <si>
    <t>022164537390</t>
  </si>
  <si>
    <t>BRB20-0180</t>
  </si>
  <si>
    <t>China</t>
    <phoneticPr fontId="14" type="noConversion"/>
  </si>
  <si>
    <t>Satin</t>
    <phoneticPr fontId="14" type="noConversion"/>
  </si>
  <si>
    <t>022164498110</t>
  </si>
  <si>
    <t>BRP20-0231</t>
    <phoneticPr fontId="14" type="noConversion"/>
  </si>
  <si>
    <t>Beautyrest Platinum</t>
  </si>
  <si>
    <t>Alloy - New</t>
  </si>
  <si>
    <t>WOD</t>
    <phoneticPr fontId="14" type="noConversion"/>
  </si>
  <si>
    <t>022164498127</t>
  </si>
  <si>
    <t>BRP20-0232</t>
  </si>
  <si>
    <t>022164498134</t>
  </si>
  <si>
    <t>BRP20-0233</t>
  </si>
  <si>
    <t>022164498141</t>
  </si>
  <si>
    <t>BRP20-0234</t>
  </si>
  <si>
    <t>022164498158</t>
  </si>
  <si>
    <t>BRP21-0235</t>
  </si>
  <si>
    <t>022164498165</t>
  </si>
  <si>
    <t>BRP21-0236</t>
  </si>
  <si>
    <t>022164379464</t>
  </si>
  <si>
    <t>BRP20-0150</t>
  </si>
  <si>
    <t>Black</t>
  </si>
  <si>
    <t>022164379471</t>
  </si>
  <si>
    <t>BRP20-0151</t>
  </si>
  <si>
    <t>022164379488</t>
  </si>
  <si>
    <t>BRP20-0152</t>
  </si>
  <si>
    <t>022164445480</t>
  </si>
  <si>
    <t>BRP20-0193</t>
  </si>
  <si>
    <t>022164445213</t>
  </si>
  <si>
    <t>BRP21-0187</t>
  </si>
  <si>
    <t>022164445220</t>
  </si>
  <si>
    <t>BRP21-0188</t>
  </si>
  <si>
    <t>022164379426</t>
  </si>
  <si>
    <t>BRP20-0146</t>
  </si>
  <si>
    <t>Blush</t>
  </si>
  <si>
    <t>022164379433</t>
  </si>
  <si>
    <t>BRP20-0147</t>
  </si>
  <si>
    <t>022164379440</t>
  </si>
  <si>
    <t>BRP20-0148</t>
  </si>
  <si>
    <t>022164445473</t>
  </si>
  <si>
    <t>BRP20-0192</t>
  </si>
  <si>
    <t>022164445190</t>
  </si>
  <si>
    <t>BRP21-0185</t>
  </si>
  <si>
    <t>022164445206</t>
  </si>
  <si>
    <t>BRP21-0186</t>
  </si>
  <si>
    <t>022164379341</t>
  </si>
  <si>
    <t>BRP20-0138</t>
  </si>
  <si>
    <t>022164379358</t>
  </si>
  <si>
    <t>BRP20-0139</t>
  </si>
  <si>
    <t>022164379365</t>
  </si>
  <si>
    <t>BRP20-0140</t>
  </si>
  <si>
    <t>022164445459</t>
  </si>
  <si>
    <t>BRP20-0190</t>
  </si>
  <si>
    <t>022164445152</t>
  </si>
  <si>
    <t>BRP21-0181</t>
  </si>
  <si>
    <t>022164445169</t>
  </si>
  <si>
    <t>BRP21-0182</t>
  </si>
  <si>
    <t>022164498059</t>
  </si>
  <si>
    <t>BRP20-0225</t>
  </si>
  <si>
    <t>Red - New</t>
  </si>
  <si>
    <t>022164498066</t>
  </si>
  <si>
    <t>BRP20-0226</t>
  </si>
  <si>
    <t>022164498073</t>
  </si>
  <si>
    <t>BRP20-0227</t>
  </si>
  <si>
    <t>022164498080</t>
  </si>
  <si>
    <t>BRP20-0228</t>
  </si>
  <si>
    <t>022164498097</t>
  </si>
  <si>
    <t>BRP21-0229</t>
  </si>
  <si>
    <t>022164498103</t>
  </si>
  <si>
    <t>BRP21-0230</t>
  </si>
  <si>
    <t>022164379389</t>
  </si>
  <si>
    <t>BRP20-0142</t>
  </si>
  <si>
    <t>Silver</t>
  </si>
  <si>
    <t>022164379396</t>
  </si>
  <si>
    <t>BRP20-0143</t>
  </si>
  <si>
    <t>022164379402</t>
  </si>
  <si>
    <t>BRP20-0144</t>
  </si>
  <si>
    <t>022164445466</t>
  </si>
  <si>
    <t>BRP20-0191</t>
  </si>
  <si>
    <t>022164445176</t>
  </si>
  <si>
    <t>BRP21-0183</t>
  </si>
  <si>
    <t>022164445183</t>
  </si>
  <si>
    <t>BRP21-0184</t>
  </si>
  <si>
    <t>022164379303</t>
  </si>
  <si>
    <t>BRP20-0134</t>
  </si>
  <si>
    <t>022164379310</t>
  </si>
  <si>
    <t>BRP20-0135</t>
  </si>
  <si>
    <t>022164379327</t>
  </si>
  <si>
    <t>BRP20-0136</t>
  </si>
  <si>
    <t>022164445442</t>
  </si>
  <si>
    <t>BRP20-0189</t>
  </si>
  <si>
    <t>022164445138</t>
  </si>
  <si>
    <t>BRP21-0179</t>
  </si>
  <si>
    <t>022164445145</t>
  </si>
  <si>
    <t>BRP21-0180</t>
  </si>
  <si>
    <t>022164510515</t>
  </si>
  <si>
    <t>BRP21-0246</t>
  </si>
  <si>
    <t>Champange - New</t>
  </si>
  <si>
    <t>022164510522</t>
  </si>
  <si>
    <t>BRP21-0247</t>
  </si>
  <si>
    <t>022164510478</t>
  </si>
  <si>
    <t>BRP20-0242</t>
  </si>
  <si>
    <t>022164510485</t>
  </si>
  <si>
    <t>BRP20-0243</t>
  </si>
  <si>
    <t>022164510492</t>
  </si>
  <si>
    <t>BRP20-0244</t>
  </si>
  <si>
    <t>022164510508</t>
  </si>
  <si>
    <t>BRP20-0245</t>
  </si>
  <si>
    <t>022164537628</t>
  </si>
  <si>
    <t>BRP21-0260</t>
  </si>
  <si>
    <t>022164537611</t>
  </si>
  <si>
    <t>BRP21-0259</t>
  </si>
  <si>
    <t>022164537604</t>
  </si>
  <si>
    <t>BRP21-0258</t>
  </si>
  <si>
    <t>022164537727</t>
  </si>
  <si>
    <t>BRP20-0257</t>
  </si>
  <si>
    <t>022164537703</t>
  </si>
  <si>
    <t>BRP21-0255</t>
  </si>
  <si>
    <t>Cloud Grey - New</t>
  </si>
  <si>
    <t>022164537710</t>
  </si>
  <si>
    <t>BRP21-0256</t>
  </si>
  <si>
    <t>022164537659</t>
  </si>
  <si>
    <t>BRP20-0250</t>
  </si>
  <si>
    <t>022164537666</t>
  </si>
  <si>
    <t>BRP20-0251</t>
  </si>
  <si>
    <t>022164537673</t>
  </si>
  <si>
    <t>BRP20-0252</t>
  </si>
  <si>
    <t>022164537680</t>
  </si>
  <si>
    <t>BRP20-0253</t>
  </si>
  <si>
    <t>022164537697</t>
  </si>
  <si>
    <t>BRP20-0254</t>
  </si>
  <si>
    <t>022164537642</t>
  </si>
  <si>
    <t>BRP20-0249</t>
  </si>
  <si>
    <t>022164537635</t>
  </si>
  <si>
    <t>BRP20-0248</t>
  </si>
  <si>
    <t>Serta</t>
    <phoneticPr fontId="14" type="noConversion"/>
  </si>
  <si>
    <t>022164455434</t>
  </si>
  <si>
    <t>ST20-3611</t>
  </si>
  <si>
    <t>Serta</t>
  </si>
  <si>
    <t>Snow White</t>
  </si>
  <si>
    <t>022164455441</t>
  </si>
  <si>
    <t>ST20-3612</t>
  </si>
  <si>
    <t>022164455458</t>
  </si>
  <si>
    <t>ST20-3613</t>
  </si>
  <si>
    <t>022164455465</t>
  </si>
  <si>
    <t>ST20-3614</t>
  </si>
  <si>
    <t>022164455489</t>
  </si>
  <si>
    <t>ST21-3616</t>
  </si>
  <si>
    <t>S Pllowcase</t>
  </si>
  <si>
    <t>022164455496</t>
  </si>
  <si>
    <t>ST21-3617</t>
  </si>
  <si>
    <t>K Pllowcase</t>
  </si>
  <si>
    <t>022164463453</t>
  </si>
  <si>
    <t>ST20-3818</t>
  </si>
  <si>
    <t>022164463460</t>
  </si>
  <si>
    <t>ST20-3819</t>
  </si>
  <si>
    <t>022164463477</t>
  </si>
  <si>
    <t>ST20-3820</t>
  </si>
  <si>
    <t>022164463484</t>
  </si>
  <si>
    <t>ST20-3821</t>
  </si>
  <si>
    <t>022164478686</t>
  </si>
  <si>
    <t>ST20-3931</t>
  </si>
  <si>
    <t>022164478693</t>
  </si>
  <si>
    <t>ST20-3932</t>
  </si>
  <si>
    <t>022164478709</t>
  </si>
  <si>
    <t>ST20-3933</t>
  </si>
  <si>
    <t>022164478716</t>
  </si>
  <si>
    <t>ST20-3934</t>
  </si>
  <si>
    <t>022164463330</t>
  </si>
  <si>
    <t>ST20-3806</t>
  </si>
  <si>
    <t>022164463347</t>
  </si>
  <si>
    <t>ST20-3807</t>
  </si>
  <si>
    <t>022164463354</t>
  </si>
  <si>
    <t>ST20-3808</t>
  </si>
  <si>
    <t>022164463361</t>
  </si>
  <si>
    <t>ST20-3809</t>
  </si>
  <si>
    <t>022164500776</t>
  </si>
  <si>
    <t>ST20-4003</t>
  </si>
  <si>
    <t>Ice Melt</t>
  </si>
  <si>
    <t>022164500783</t>
  </si>
  <si>
    <t>ST20-4004</t>
  </si>
  <si>
    <t>022164500790</t>
  </si>
  <si>
    <t>ST20-4005</t>
  </si>
  <si>
    <t>022164500806</t>
  </si>
  <si>
    <t>ST20-4006</t>
  </si>
  <si>
    <t>022164455502</t>
  </si>
  <si>
    <t>ST20-3618</t>
  </si>
  <si>
    <t>022164455519</t>
  </si>
  <si>
    <t>ST20-3619</t>
  </si>
  <si>
    <t>022164455526</t>
  </si>
  <si>
    <t>ST20-3620</t>
  </si>
  <si>
    <t>022164455533</t>
  </si>
  <si>
    <t>ST20-3621</t>
  </si>
  <si>
    <t>022164455557</t>
  </si>
  <si>
    <t>ST21-3623</t>
  </si>
  <si>
    <t>022164455564</t>
  </si>
  <si>
    <t>ST21-3624</t>
  </si>
  <si>
    <t>022164478723</t>
  </si>
  <si>
    <t>ST20-3935</t>
  </si>
  <si>
    <t>Moonbeam</t>
  </si>
  <si>
    <t>022164478730</t>
  </si>
  <si>
    <t>ST20-3936</t>
  </si>
  <si>
    <t>022164478747</t>
  </si>
  <si>
    <t>ST20-3937</t>
  </si>
  <si>
    <t>022164478754</t>
  </si>
  <si>
    <t>ST20-3938</t>
  </si>
  <si>
    <t>022164500523</t>
  </si>
  <si>
    <t>ST21-3997</t>
  </si>
  <si>
    <t>022164500530</t>
  </si>
  <si>
    <t>ST21-3998</t>
  </si>
  <si>
    <t>022164500462</t>
  </si>
  <si>
    <t>ST20-3991</t>
  </si>
  <si>
    <t>022164500479</t>
  </si>
  <si>
    <t>ST20-3992</t>
  </si>
  <si>
    <t>022164500486</t>
  </si>
  <si>
    <t>ST20-3993</t>
  </si>
  <si>
    <t>022164500493</t>
  </si>
  <si>
    <t>ST20-3994</t>
  </si>
  <si>
    <t>022164500509</t>
  </si>
  <si>
    <t>ST21-3995</t>
  </si>
  <si>
    <t>022164500516</t>
  </si>
  <si>
    <t>ST21-3996</t>
  </si>
  <si>
    <t>022164500738</t>
  </si>
  <si>
    <t>ST20-3999</t>
  </si>
  <si>
    <t>022164500745</t>
  </si>
  <si>
    <t>ST20-4000</t>
  </si>
  <si>
    <t>022164500752</t>
  </si>
  <si>
    <t>ST20-4001</t>
  </si>
  <si>
    <t>022164500769</t>
  </si>
  <si>
    <t>ST20-4002</t>
  </si>
  <si>
    <t>022164482140</t>
  </si>
  <si>
    <t>ST20-3947</t>
  </si>
  <si>
    <t>022164482157</t>
  </si>
  <si>
    <t>ST20-3948</t>
  </si>
  <si>
    <t>022164482164</t>
  </si>
  <si>
    <t>ST20-3949</t>
  </si>
  <si>
    <t>022164482171</t>
  </si>
  <si>
    <t>ST20-3950</t>
  </si>
  <si>
    <t>022164455571</t>
  </si>
  <si>
    <t>ST20-3625</t>
  </si>
  <si>
    <t>Rainy Day</t>
  </si>
  <si>
    <t>022164455588</t>
  </si>
  <si>
    <t>ST20-3626</t>
  </si>
  <si>
    <t>022164455595</t>
  </si>
  <si>
    <t>ST20-3627</t>
  </si>
  <si>
    <t>022164455601</t>
  </si>
  <si>
    <t>ST20-3628</t>
  </si>
  <si>
    <t>022164455625</t>
  </si>
  <si>
    <t>ST21-3630</t>
  </si>
  <si>
    <t>022164455632</t>
  </si>
  <si>
    <t>ST21-3631</t>
  </si>
  <si>
    <t>022164463491</t>
  </si>
  <si>
    <t>ST20-3822</t>
  </si>
  <si>
    <t>Sepia Rose</t>
  </si>
  <si>
    <t>022164463507</t>
  </si>
  <si>
    <t>ST20-3823</t>
  </si>
  <si>
    <t>022164463514</t>
  </si>
  <si>
    <t>ST20-3824</t>
  </si>
  <si>
    <t>022164463521</t>
  </si>
  <si>
    <t>ST20-3825</t>
  </si>
  <si>
    <t>022164510539</t>
  </si>
  <si>
    <t>ST20-4121</t>
  </si>
  <si>
    <t>022164510546</t>
  </si>
  <si>
    <t>ST20-4122</t>
  </si>
  <si>
    <t>022164510553</t>
  </si>
  <si>
    <t>ST20-4123</t>
  </si>
  <si>
    <t>022164510560</t>
  </si>
  <si>
    <t>ST20-4124</t>
  </si>
  <si>
    <t>022164510577</t>
  </si>
  <si>
    <t>ST20-4125</t>
  </si>
  <si>
    <t>Quiet Grey</t>
  </si>
  <si>
    <t>022164510584</t>
  </si>
  <si>
    <t>ST20-4126</t>
  </si>
  <si>
    <t>022164510591</t>
  </si>
  <si>
    <t>ST20-4127</t>
  </si>
  <si>
    <t>022164510607</t>
  </si>
  <si>
    <t>ST20-4128</t>
  </si>
  <si>
    <t>022164512564</t>
  </si>
  <si>
    <t>ST20-4129</t>
  </si>
  <si>
    <t>Seagrass</t>
  </si>
  <si>
    <t>022164512571</t>
  </si>
  <si>
    <t>ST20-4130</t>
  </si>
  <si>
    <t>022164512588</t>
  </si>
  <si>
    <t>ST20-4131</t>
  </si>
  <si>
    <t>022164512595</t>
  </si>
  <si>
    <t>ST20-4132</t>
  </si>
  <si>
    <t>22164528091</t>
  </si>
  <si>
    <t>ST20-4136</t>
  </si>
  <si>
    <t>22164528107</t>
  </si>
  <si>
    <t>ST20-4137</t>
  </si>
  <si>
    <t>22164528114</t>
  </si>
  <si>
    <t>ST20-4138</t>
  </si>
  <si>
    <t>22164528121</t>
  </si>
  <si>
    <t>ST20-4139</t>
  </si>
  <si>
    <t>022164538939</t>
  </si>
  <si>
    <t>ST20-4277</t>
  </si>
  <si>
    <t>Magnet Grey</t>
  </si>
  <si>
    <t>022164538946</t>
  </si>
  <si>
    <t>ST20-4278</t>
  </si>
  <si>
    <t>022164538953</t>
  </si>
  <si>
    <t>ST20-4279</t>
  </si>
  <si>
    <t>022164538960</t>
  </si>
  <si>
    <t>ST20-4280</t>
  </si>
  <si>
    <t>022164538977</t>
  </si>
  <si>
    <t>ST20-4281</t>
  </si>
  <si>
    <t>Mulled Basil</t>
  </si>
  <si>
    <t>022164538984</t>
  </si>
  <si>
    <t>ST20-4282</t>
  </si>
  <si>
    <t>022164538991</t>
  </si>
  <si>
    <t>ST20-4283</t>
  </si>
  <si>
    <t>022164539004</t>
  </si>
  <si>
    <t>ST20-4284</t>
  </si>
  <si>
    <t>022164538854</t>
  </si>
  <si>
    <t>ST20-4269</t>
  </si>
  <si>
    <t>Nirvana</t>
  </si>
  <si>
    <t>022164538861</t>
  </si>
  <si>
    <t>ST20-4270</t>
  </si>
  <si>
    <t>022164538878</t>
  </si>
  <si>
    <t>ST20-4271</t>
  </si>
  <si>
    <t>022164538885</t>
  </si>
  <si>
    <t>ST20-4272</t>
  </si>
  <si>
    <t>022164538892</t>
  </si>
  <si>
    <t>ST20-4273</t>
  </si>
  <si>
    <t>Vintage Indigo</t>
  </si>
  <si>
    <t>022164538908</t>
  </si>
  <si>
    <t>ST20-4274</t>
  </si>
  <si>
    <t>022164538915</t>
  </si>
  <si>
    <t>ST20-4275</t>
  </si>
  <si>
    <t>022164538922</t>
  </si>
  <si>
    <t>ST20-4276</t>
  </si>
  <si>
    <t>022164528282</t>
  </si>
  <si>
    <t>ST20-4148</t>
  </si>
  <si>
    <t>022164528299</t>
  </si>
  <si>
    <t>ST20-4149</t>
  </si>
  <si>
    <t>022164528305</t>
  </si>
  <si>
    <t>ST20-4150</t>
  </si>
  <si>
    <t>022164528312</t>
  </si>
  <si>
    <t>ST20-4151</t>
  </si>
  <si>
    <t>022164528244</t>
  </si>
  <si>
    <t>ST20-4144</t>
  </si>
  <si>
    <t>022164528251</t>
  </si>
  <si>
    <t>ST20-4145</t>
  </si>
  <si>
    <t>022164528268</t>
  </si>
  <si>
    <t>ST20-4146</t>
  </si>
  <si>
    <t>022164528275</t>
  </si>
  <si>
    <t>ST20-4147</t>
  </si>
  <si>
    <t>022164539585</t>
  </si>
  <si>
    <t>ST20-4310</t>
  </si>
  <si>
    <t>Lunar Rock</t>
  </si>
  <si>
    <t>022164539592</t>
  </si>
  <si>
    <t>ST20-4311</t>
  </si>
  <si>
    <t>022164539608</t>
  </si>
  <si>
    <t>ST20-4312</t>
  </si>
  <si>
    <t>022164539547</t>
  </si>
  <si>
    <t>ST20-4306</t>
  </si>
  <si>
    <t>022164539554</t>
  </si>
  <si>
    <t>ST20-4307</t>
  </si>
  <si>
    <t>022164539561</t>
  </si>
  <si>
    <t>ST20-4308</t>
  </si>
  <si>
    <t>022164358094</t>
  </si>
  <si>
    <t>NA21-3032</t>
  </si>
  <si>
    <t>Natori</t>
  </si>
  <si>
    <t>022164358100</t>
  </si>
  <si>
    <t>NA21-3033</t>
  </si>
  <si>
    <t>022164358070</t>
  </si>
  <si>
    <t>NA20-3030</t>
  </si>
  <si>
    <t>022164358087</t>
  </si>
  <si>
    <t>NA20-3031</t>
  </si>
  <si>
    <t>022164366051</t>
  </si>
  <si>
    <t>NA20-3046</t>
  </si>
  <si>
    <t>022164358131</t>
  </si>
  <si>
    <t>NA21-3036</t>
  </si>
  <si>
    <t>Silver Peony</t>
  </si>
  <si>
    <t>022164358148</t>
  </si>
  <si>
    <t>NA21-3037</t>
  </si>
  <si>
    <t>022164358117</t>
  </si>
  <si>
    <t>NA20-3034</t>
  </si>
  <si>
    <t>022164358124</t>
  </si>
  <si>
    <t>NA20-3035</t>
  </si>
  <si>
    <t>022164366068</t>
  </si>
  <si>
    <t>NA20-3047</t>
  </si>
  <si>
    <t>Total</t>
    <phoneticPr fontId="14" type="noConversion"/>
  </si>
  <si>
    <t>BRB20-0113</t>
  </si>
  <si>
    <t>BRB20-0114</t>
  </si>
  <si>
    <t>BRB20-0115</t>
  </si>
  <si>
    <t>BRB21-0116</t>
  </si>
  <si>
    <t>BRB21-0117</t>
  </si>
  <si>
    <t>BRB20-0118</t>
  </si>
  <si>
    <t>BRB20-0119</t>
  </si>
  <si>
    <t>BRB20-0120</t>
  </si>
  <si>
    <t>BRB21-0121</t>
  </si>
  <si>
    <t>BRB21-0122</t>
  </si>
  <si>
    <t>BRB20-0131</t>
  </si>
  <si>
    <t>BRB20-0132</t>
  </si>
  <si>
    <t>BRB20-0133</t>
  </si>
  <si>
    <t>BRB21-0134</t>
  </si>
  <si>
    <t>BRB21-0135</t>
  </si>
  <si>
    <t>Sheet Set</t>
  </si>
  <si>
    <t>Pillowcase</t>
  </si>
  <si>
    <t>1000TC T Solid Sheet Set</t>
  </si>
  <si>
    <t>1000TC Q Solid Sheet Set</t>
  </si>
  <si>
    <t>1000TC K Solid Sheet Set</t>
  </si>
  <si>
    <t>1000TC F Solid Sheet Set</t>
  </si>
  <si>
    <t>1000TC STD Pillowcase</t>
  </si>
  <si>
    <t>1000TC K Pillowcase</t>
  </si>
  <si>
    <t>T Sheets</t>
  </si>
  <si>
    <t>F Sheets</t>
  </si>
  <si>
    <t>Q Sheets</t>
  </si>
  <si>
    <t>K Sheets</t>
  </si>
  <si>
    <t>022164587159</t>
  </si>
  <si>
    <t>SH20-0006</t>
  </si>
  <si>
    <t>022164587166</t>
  </si>
  <si>
    <t>SH20-0007</t>
  </si>
  <si>
    <t>022164587173</t>
  </si>
  <si>
    <t>SH20-0008</t>
  </si>
  <si>
    <t>022164587180</t>
  </si>
  <si>
    <t>SH20-0009</t>
  </si>
  <si>
    <t>022164538779</t>
  </si>
  <si>
    <t>ST20-4261</t>
  </si>
  <si>
    <t>022164538786</t>
  </si>
  <si>
    <t>ST20-4262</t>
  </si>
  <si>
    <t>022164538793</t>
  </si>
  <si>
    <t>ST20-4263</t>
  </si>
  <si>
    <t>022164538809</t>
  </si>
  <si>
    <t>ST20-4264</t>
  </si>
  <si>
    <t>022164587210</t>
  </si>
  <si>
    <t>SH20-0012</t>
  </si>
  <si>
    <t>022164587227</t>
  </si>
  <si>
    <t>SH20-0013</t>
  </si>
  <si>
    <t>022164587234</t>
  </si>
  <si>
    <t>SH20-0014</t>
  </si>
  <si>
    <t>022164587241</t>
  </si>
  <si>
    <t>SH20-0015</t>
  </si>
  <si>
    <t>022164587272</t>
  </si>
  <si>
    <t>SH20-0018</t>
  </si>
  <si>
    <t>022164587289</t>
  </si>
  <si>
    <t>SH20-0019</t>
  </si>
  <si>
    <t>022164587296</t>
  </si>
  <si>
    <t>SH20-0020</t>
  </si>
  <si>
    <t>022164587302</t>
  </si>
  <si>
    <t>SH20-0021</t>
  </si>
  <si>
    <t>022164587319</t>
  </si>
  <si>
    <t>SH20-0022</t>
  </si>
  <si>
    <t>022164587326</t>
  </si>
  <si>
    <t>SH20-0023</t>
  </si>
  <si>
    <t>022164587333</t>
  </si>
  <si>
    <t>SH20-0024</t>
  </si>
  <si>
    <t>022164587340</t>
  </si>
  <si>
    <t>SH20-0025</t>
  </si>
  <si>
    <t>Style_Number</t>
  </si>
  <si>
    <t>DescShort</t>
  </si>
  <si>
    <t>SumOfTtl_On_Hand</t>
  </si>
  <si>
    <t>SumOfAllocable</t>
  </si>
  <si>
    <t>date</t>
  </si>
  <si>
    <t>UOM</t>
  </si>
  <si>
    <t>EA</t>
  </si>
  <si>
    <t>BR40-4077</t>
  </si>
  <si>
    <t>Classica</t>
  </si>
  <si>
    <t>BR40-4078</t>
  </si>
  <si>
    <t>BR40-4079</t>
  </si>
  <si>
    <t>Oakton</t>
  </si>
  <si>
    <t>BR40-4080</t>
  </si>
  <si>
    <t>BR40-4081</t>
  </si>
  <si>
    <t>Pardo</t>
  </si>
  <si>
    <t>BR40-4082</t>
  </si>
  <si>
    <t>BR40-4205</t>
  </si>
  <si>
    <t>BR40-4843</t>
  </si>
  <si>
    <t>BR40-5009</t>
  </si>
  <si>
    <t>Zimmerman</t>
  </si>
  <si>
    <t>BR40-5010</t>
  </si>
  <si>
    <t>BR40-5011</t>
  </si>
  <si>
    <t>BR40-5012</t>
  </si>
  <si>
    <t>BR40-5013</t>
  </si>
  <si>
    <t>BR40-5099</t>
  </si>
  <si>
    <t>BR40-5222</t>
  </si>
  <si>
    <t>BR40-5223</t>
  </si>
  <si>
    <t>BR40-5224</t>
  </si>
  <si>
    <t>BR40-5225</t>
  </si>
  <si>
    <t>BR40-5226</t>
  </si>
  <si>
    <t>BR40-5227</t>
  </si>
  <si>
    <t>BR40-5228</t>
  </si>
  <si>
    <t>BR40-5229</t>
  </si>
  <si>
    <t>BR40-5230</t>
  </si>
  <si>
    <t>BR40-5231</t>
  </si>
  <si>
    <t>BRP20-0231</t>
  </si>
  <si>
    <t>BRP40-0094</t>
  </si>
  <si>
    <t>BRP40-0095</t>
  </si>
  <si>
    <t>BRP40-0154</t>
  </si>
  <si>
    <t>BRP40-0155</t>
  </si>
  <si>
    <t>BRP40-0156</t>
  </si>
  <si>
    <t>BRP40-0157</t>
  </si>
  <si>
    <t>BRP40-0158</t>
  </si>
  <si>
    <t>Murray</t>
  </si>
  <si>
    <t>BRP40-0159</t>
  </si>
  <si>
    <t>BRP40-0160</t>
  </si>
  <si>
    <t>Quincy</t>
  </si>
  <si>
    <t>BRP40-0161</t>
  </si>
  <si>
    <t>BRP40-0165</t>
  </si>
  <si>
    <t>Tristan</t>
  </si>
  <si>
    <t>BRP40-0166</t>
  </si>
  <si>
    <t>BRP40-0216</t>
  </si>
  <si>
    <t>BRP40-0217</t>
  </si>
  <si>
    <t>BRP40-0222</t>
  </si>
  <si>
    <t>BRP40-0223</t>
  </si>
  <si>
    <t>BRP40-0224</t>
  </si>
  <si>
    <t>BRP40-0239</t>
  </si>
  <si>
    <t>BRP40-0240</t>
  </si>
  <si>
    <t>BRP40-0241</t>
  </si>
  <si>
    <t>HG72-3782</t>
  </si>
  <si>
    <t>HG72-3783</t>
  </si>
  <si>
    <t>HG72-4047</t>
  </si>
  <si>
    <t>HG72-4048</t>
  </si>
  <si>
    <t>HG72-4049</t>
  </si>
  <si>
    <t>HG72-4050</t>
  </si>
  <si>
    <t>HG72-4051</t>
  </si>
  <si>
    <t>HG72-4052</t>
  </si>
  <si>
    <t>HG72-4053</t>
  </si>
  <si>
    <t>HG72-4054</t>
  </si>
  <si>
    <t>HG95C-3449</t>
  </si>
  <si>
    <t>HG95C-4345</t>
  </si>
  <si>
    <t>HG95C-4350</t>
  </si>
  <si>
    <t>HG95C-4352</t>
  </si>
  <si>
    <t>HG95C-4365</t>
  </si>
  <si>
    <t>HG95C-4376</t>
  </si>
  <si>
    <t>HG95C-4474</t>
  </si>
  <si>
    <t>HG95C-4539</t>
  </si>
  <si>
    <t>HG95C-4556</t>
  </si>
  <si>
    <t>HG95C-4773</t>
  </si>
  <si>
    <t>HG95G-3726</t>
  </si>
  <si>
    <t>HG95G-3728</t>
  </si>
  <si>
    <t>HG95G-3769</t>
  </si>
  <si>
    <t>HG95G-4331</t>
  </si>
  <si>
    <t>HG95G-4387</t>
  </si>
  <si>
    <t>HG95G-4569</t>
  </si>
  <si>
    <t>HG95G-4582</t>
  </si>
  <si>
    <t>HG95G-4674</t>
  </si>
  <si>
    <t>HG95G-4688</t>
  </si>
  <si>
    <t>HG95G-4711</t>
  </si>
  <si>
    <t>HG95G-4723</t>
  </si>
  <si>
    <t>HG95G-4724</t>
  </si>
  <si>
    <t>HG95G-4727</t>
  </si>
  <si>
    <t>HG95G-4738</t>
  </si>
  <si>
    <t>LA70-0024</t>
  </si>
  <si>
    <t>LA70-0025</t>
  </si>
  <si>
    <t>LA70-0028</t>
  </si>
  <si>
    <t>MT70-0406</t>
  </si>
  <si>
    <t>MT70-0407</t>
  </si>
  <si>
    <t>MT70-0496</t>
  </si>
  <si>
    <t>MT70-0497</t>
  </si>
  <si>
    <t>MT70-0524</t>
  </si>
  <si>
    <t>MT72-0501</t>
  </si>
  <si>
    <t>MT72-0502</t>
  </si>
  <si>
    <t>MT72-0503</t>
  </si>
  <si>
    <t>MT72-0504</t>
  </si>
  <si>
    <t>MT72-0505</t>
  </si>
  <si>
    <t>NA40-3158</t>
  </si>
  <si>
    <t>NA40-3159</t>
  </si>
  <si>
    <t>NA72-3089</t>
  </si>
  <si>
    <t>NA72-3090</t>
  </si>
  <si>
    <t>NA72-3205</t>
  </si>
  <si>
    <t>NN40-0054</t>
  </si>
  <si>
    <t>Hanako</t>
  </si>
  <si>
    <t>NN40-0055</t>
  </si>
  <si>
    <t>NN40-0066</t>
  </si>
  <si>
    <t>Tarin</t>
  </si>
  <si>
    <t>NN40-0067</t>
  </si>
  <si>
    <t>NN40-0068</t>
  </si>
  <si>
    <t>NN40-0069</t>
  </si>
  <si>
    <t>NN40-0078</t>
  </si>
  <si>
    <t>Kiana</t>
  </si>
  <si>
    <t>NN40-0079</t>
  </si>
  <si>
    <t>NN40-0082</t>
  </si>
  <si>
    <t>NN40-0083</t>
  </si>
  <si>
    <t>NN40-0084</t>
  </si>
  <si>
    <t>NN40-0085</t>
  </si>
  <si>
    <t>NN40-0121</t>
  </si>
  <si>
    <t>Lexus</t>
  </si>
  <si>
    <t>NN40-0122</t>
  </si>
  <si>
    <t>Arne</t>
  </si>
  <si>
    <t>NN40-0123</t>
  </si>
  <si>
    <t>NN40-0124</t>
  </si>
  <si>
    <t>Parma</t>
  </si>
  <si>
    <t>NN40-0125</t>
  </si>
  <si>
    <t>NN40-0126</t>
  </si>
  <si>
    <t>Myra</t>
  </si>
  <si>
    <t>NN40-0127</t>
  </si>
  <si>
    <t>NN40-0134</t>
  </si>
  <si>
    <t>Sendai</t>
  </si>
  <si>
    <t>NN40-0135</t>
  </si>
  <si>
    <t>NN40-0198</t>
  </si>
  <si>
    <t>NN40-0201</t>
  </si>
  <si>
    <t>NN40-0214</t>
  </si>
  <si>
    <t>Valencia</t>
  </si>
  <si>
    <t>NN40-0215</t>
  </si>
  <si>
    <t>Mataki</t>
  </si>
  <si>
    <t>NN40-0216</t>
  </si>
  <si>
    <t>NN40-0217</t>
  </si>
  <si>
    <t>Quinn</t>
  </si>
  <si>
    <t>NN40-0218</t>
  </si>
  <si>
    <t>NN40-0219</t>
  </si>
  <si>
    <t>NN40-0233</t>
  </si>
  <si>
    <t>NN40-0234</t>
  </si>
  <si>
    <t>NN40-0235</t>
  </si>
  <si>
    <t>NN40-0236</t>
  </si>
  <si>
    <t>NN40-0237</t>
  </si>
  <si>
    <t>NN40-0238</t>
  </si>
  <si>
    <t>NN70-0070</t>
  </si>
  <si>
    <t>NN70-0071</t>
  </si>
  <si>
    <t>NN70-0072</t>
  </si>
  <si>
    <t>NN70-0073</t>
  </si>
  <si>
    <t>NN70-0092</t>
  </si>
  <si>
    <t>NN70-0093</t>
  </si>
  <si>
    <t>NN70-0094</t>
  </si>
  <si>
    <t>NN70-0210</t>
  </si>
  <si>
    <t>NN72-0128</t>
  </si>
  <si>
    <t>NN72-0129</t>
  </si>
  <si>
    <t>NN72-0130</t>
  </si>
  <si>
    <t>NN72-0131</t>
  </si>
  <si>
    <t>NN72-0132</t>
  </si>
  <si>
    <t>NN72-0133</t>
  </si>
  <si>
    <t>NN72-0158</t>
  </si>
  <si>
    <t>NN72-0159</t>
  </si>
  <si>
    <t>NN72-0160</t>
  </si>
  <si>
    <t>NN72-0161</t>
  </si>
  <si>
    <t>ST20-3814</t>
  </si>
  <si>
    <t>ST20-3815</t>
  </si>
  <si>
    <t>ST20-3816</t>
  </si>
  <si>
    <t>ST20-3817</t>
  </si>
  <si>
    <t>ST20-4257</t>
  </si>
  <si>
    <t>ST20-4258</t>
  </si>
  <si>
    <t>ST20-4259</t>
  </si>
  <si>
    <t>ST20-4260</t>
  </si>
  <si>
    <t>ST20-4265</t>
  </si>
  <si>
    <t>ST20-4266</t>
  </si>
  <si>
    <t>ST20-4267</t>
  </si>
  <si>
    <t>ST20-4268</t>
  </si>
  <si>
    <t>SumOfPending OB</t>
  </si>
  <si>
    <t>SumOfDue In</t>
  </si>
  <si>
    <t>Classica Panel Pair</t>
  </si>
  <si>
    <t>Oakton Panel Pair</t>
  </si>
  <si>
    <t>Pardo Panel Pair</t>
  </si>
  <si>
    <t>Newman Linen</t>
  </si>
  <si>
    <t>Kelsey Vertical Stripe As Sam</t>
  </si>
  <si>
    <t>Karien Sound Blocking</t>
  </si>
  <si>
    <t>Kelsey Vertical Stripe As Samp</t>
  </si>
  <si>
    <t>Skyle Mylar</t>
  </si>
  <si>
    <t>Tory Poly Linen  White</t>
  </si>
  <si>
    <t>Sparta Despec</t>
  </si>
  <si>
    <t>Winston Linen</t>
  </si>
  <si>
    <t>Rumson Linen</t>
  </si>
  <si>
    <t>TXL Sheet Set</t>
  </si>
  <si>
    <t>STD Satin Gift Set</t>
  </si>
  <si>
    <t>Classia Window Panel Pair</t>
  </si>
  <si>
    <t>Oakton Window Panel Pair</t>
  </si>
  <si>
    <t>Strauss Chenille</t>
  </si>
  <si>
    <t>total blackout liner</t>
  </si>
  <si>
    <t>Bamboo bath rug</t>
  </si>
  <si>
    <t>PVC Plain Anti-Skid Pad</t>
  </si>
  <si>
    <t>PVC Plastic Bath Mat</t>
  </si>
  <si>
    <t>6040 Frgreige Small Rocks, Fra</t>
  </si>
  <si>
    <t>3030 Vertical break(100% heavy</t>
  </si>
  <si>
    <t>4060 Neutral brush stroke (100</t>
  </si>
  <si>
    <t>4060 Ink art (100% Heavily Tex</t>
  </si>
  <si>
    <t>4060 Rocky Disposition 2 Ht Fr</t>
  </si>
  <si>
    <t>3030 Navy Storm (Unframed) (70</t>
  </si>
  <si>
    <t>4060 White Layers (100% Heavil</t>
  </si>
  <si>
    <t>7120 Rolling MorningTides  7</t>
  </si>
  <si>
    <t>6040 White Layers (100% Heavil</t>
  </si>
  <si>
    <t>4060 SPC (HT)  Discontinuity,</t>
  </si>
  <si>
    <t>5828 6030 Silent Path    Le</t>
  </si>
  <si>
    <t>5828 3060 Ocean Flow Le</t>
  </si>
  <si>
    <t>5828 Complex 1 Painted (LE)</t>
  </si>
  <si>
    <t>3648 Scenic Trail Linen Liner</t>
  </si>
  <si>
    <t>5828 INTO THE MIST - pallet kn</t>
  </si>
  <si>
    <t>2416 Limited Edition beach pat</t>
  </si>
  <si>
    <t>2836 Sweet Seclusion Le On Spa</t>
  </si>
  <si>
    <t>2416 Beside The Green - Le Pri</t>
  </si>
  <si>
    <t>2416 Providence Seascape Le Pr</t>
  </si>
  <si>
    <t>4836 Storm Horizon Le On Spack</t>
  </si>
  <si>
    <t>4836 The Night Is Young 2 Le O</t>
  </si>
  <si>
    <t>5828 Wild Pop</t>
  </si>
  <si>
    <t>Peva liner</t>
  </si>
  <si>
    <t>Dotty liner</t>
  </si>
  <si>
    <t>Prism Embossed PEVA</t>
  </si>
  <si>
    <t>Sasha Seersucker liner</t>
  </si>
  <si>
    <t>Vail Metalic</t>
  </si>
  <si>
    <t>Bamboo Bath Rug</t>
  </si>
  <si>
    <t>Hanako Sheer</t>
  </si>
  <si>
    <t>Soto (Remove Leaf)</t>
  </si>
  <si>
    <t>Anjou Emb</t>
  </si>
  <si>
    <t>Owen Rust Knit Stripe</t>
  </si>
  <si>
    <t>Kent Leaf Embroidery</t>
  </si>
  <si>
    <t>Wave Embossed PEVA</t>
  </si>
  <si>
    <t>Spectrum Embossed PEVA</t>
  </si>
  <si>
    <t>Clear PEVA</t>
  </si>
  <si>
    <t>White PEVA</t>
  </si>
  <si>
    <t>Diamond liner</t>
  </si>
  <si>
    <t>Print Diatom rug</t>
  </si>
  <si>
    <t>TPE Plastic Bath Mat</t>
  </si>
  <si>
    <t>ETD from India</t>
    <phoneticPr fontId="14" type="noConversion"/>
  </si>
  <si>
    <t>ETA SV3</t>
    <phoneticPr fontId="14" type="noConversion"/>
  </si>
  <si>
    <t>Unshipped PO qty</t>
    <phoneticPr fontId="14" type="noConversion"/>
  </si>
  <si>
    <t>SV2 leftovers</t>
    <phoneticPr fontId="14" type="noConversion"/>
  </si>
  <si>
    <t>ETD from China</t>
    <phoneticPr fontId="14" type="noConversion"/>
  </si>
  <si>
    <t>ETA  WOD</t>
    <phoneticPr fontId="14" type="noConversion"/>
  </si>
  <si>
    <t>ETA WOD</t>
    <phoneticPr fontId="14" type="noConversion"/>
  </si>
  <si>
    <t>Loc</t>
  </si>
  <si>
    <t>Whisper White</t>
  </si>
  <si>
    <t>Sheer Pink</t>
  </si>
  <si>
    <t xml:space="preserve">JLA Warehouse Original Price </t>
    <phoneticPr fontId="14" type="noConversion"/>
  </si>
  <si>
    <t>China/India</t>
    <phoneticPr fontId="14" type="noConversion"/>
  </si>
  <si>
    <t>Total Future incomings to SV3</t>
    <phoneticPr fontId="14" type="noConversion"/>
  </si>
  <si>
    <t>SH21-0036</t>
  </si>
  <si>
    <t>SH21-0037</t>
  </si>
  <si>
    <t>SH20-0035</t>
  </si>
  <si>
    <t>CK sheet set</t>
    <phoneticPr fontId="14" type="noConversion"/>
  </si>
  <si>
    <t>022164616996</t>
  </si>
  <si>
    <t>022164617009</t>
  </si>
  <si>
    <t>022164616880</t>
  </si>
  <si>
    <t>SH20-0038</t>
  </si>
  <si>
    <t>022164616910</t>
  </si>
  <si>
    <t>022164616941</t>
  </si>
  <si>
    <t>SH20-0041</t>
  </si>
  <si>
    <t>022164616927</t>
  </si>
  <si>
    <t>SH20-0039</t>
  </si>
  <si>
    <t>022164616934</t>
  </si>
  <si>
    <t>SH20-0040</t>
  </si>
  <si>
    <t>022164616651</t>
  </si>
  <si>
    <t>ST20-4740</t>
  </si>
  <si>
    <t>022164538731</t>
  </si>
  <si>
    <t>022164538748</t>
  </si>
  <si>
    <t>022164538755</t>
  </si>
  <si>
    <t>022164538762</t>
  </si>
  <si>
    <t>CK Sheets</t>
  </si>
  <si>
    <t>SH20-0043</t>
  </si>
  <si>
    <t>SH20-0044</t>
  </si>
  <si>
    <t>SH20-0045</t>
  </si>
  <si>
    <t>ST20-4741</t>
  </si>
  <si>
    <t>ST20-4742</t>
  </si>
  <si>
    <t>ST20-4743</t>
  </si>
  <si>
    <t>Jet Black</t>
  </si>
  <si>
    <t>New price with 30% Tariff increase</t>
    <phoneticPr fontId="14" type="noConversion"/>
  </si>
  <si>
    <t>Satin Giftset</t>
  </si>
  <si>
    <t>SH20-0061</t>
  </si>
  <si>
    <t>SH20-0115</t>
  </si>
  <si>
    <t>SH20-0062</t>
  </si>
  <si>
    <t>SH20-0063</t>
  </si>
  <si>
    <t>SH20-0064</t>
  </si>
  <si>
    <t>SH20-0116</t>
  </si>
  <si>
    <t>SH21-0065</t>
  </si>
  <si>
    <t>SH21-0066</t>
  </si>
  <si>
    <t>SH20-0213</t>
  </si>
  <si>
    <t>SH20-0214</t>
  </si>
  <si>
    <t>SH20-0215</t>
  </si>
  <si>
    <t>SH20-0216</t>
  </si>
  <si>
    <t>SH20-0217</t>
  </si>
  <si>
    <t>SH20-0218</t>
  </si>
  <si>
    <t>SH21-0219</t>
  </si>
  <si>
    <t>SH21-0220</t>
  </si>
  <si>
    <t>TXL Sheet Set</t>
    <phoneticPr fontId="14" type="noConversion"/>
  </si>
  <si>
    <t>SH20-0079</t>
  </si>
  <si>
    <t>SH20-0121</t>
  </si>
  <si>
    <t>SH20-0080</t>
  </si>
  <si>
    <t>SH20-0081</t>
  </si>
  <si>
    <t>SH20-0082</t>
  </si>
  <si>
    <t>SH20-0122</t>
  </si>
  <si>
    <t>SH21-0083</t>
  </si>
  <si>
    <t>SH21-0084</t>
  </si>
  <si>
    <t>SH20-0141</t>
  </si>
  <si>
    <t>SH20-0142</t>
  </si>
  <si>
    <t>SH20-0143</t>
  </si>
  <si>
    <t>SH20-0144</t>
  </si>
  <si>
    <t>SH20-0145</t>
  </si>
  <si>
    <t>SH20-0146</t>
  </si>
  <si>
    <t>SH21-0147</t>
  </si>
  <si>
    <t>SH21-0148</t>
  </si>
  <si>
    <t>SH20-0173</t>
  </si>
  <si>
    <t>SH20-0174</t>
  </si>
  <si>
    <t>SH20-0175</t>
  </si>
  <si>
    <t>SH20-0176</t>
  </si>
  <si>
    <t>SH20-0177</t>
  </si>
  <si>
    <t>SH20-0178</t>
  </si>
  <si>
    <t>SH21-0179</t>
  </si>
  <si>
    <t>SH21-0180</t>
  </si>
  <si>
    <t>SH20-0205</t>
  </si>
  <si>
    <t>SH20-0206</t>
  </si>
  <si>
    <t>SH20-0207</t>
  </si>
  <si>
    <t>SH20-0208</t>
  </si>
  <si>
    <t>SH20-0209</t>
  </si>
  <si>
    <t>SH20-0210</t>
  </si>
  <si>
    <t>SH21-0211</t>
  </si>
  <si>
    <t>SH21-0212</t>
  </si>
  <si>
    <t>SH20-0181</t>
  </si>
  <si>
    <t>SH20-0182</t>
  </si>
  <si>
    <t>SH20-0183</t>
  </si>
  <si>
    <t>SH20-0184</t>
  </si>
  <si>
    <t>SH20-0185</t>
  </si>
  <si>
    <t>SH20-0186</t>
  </si>
  <si>
    <t>SH21-0187</t>
  </si>
  <si>
    <t>SH21-0188</t>
  </si>
  <si>
    <t>SH20-0149</t>
  </si>
  <si>
    <t>SH20-0150</t>
  </si>
  <si>
    <t>SH20-0151</t>
  </si>
  <si>
    <t>SH20-0152</t>
  </si>
  <si>
    <t>SH20-0153</t>
  </si>
  <si>
    <t>SH20-0154</t>
  </si>
  <si>
    <t>SH21-0155</t>
  </si>
  <si>
    <t>SH21-0156</t>
  </si>
  <si>
    <t>SH20-0091</t>
  </si>
  <si>
    <t>SH20-0125</t>
  </si>
  <si>
    <t>SH20-0092</t>
  </si>
  <si>
    <t>SH20-0093</t>
  </si>
  <si>
    <t>SH20-0094</t>
  </si>
  <si>
    <t>SH20-0126</t>
  </si>
  <si>
    <t>SH21-0095</t>
  </si>
  <si>
    <t>SH21-0096</t>
  </si>
  <si>
    <t>China/India</t>
  </si>
  <si>
    <t>CK sheet set</t>
  </si>
  <si>
    <t>SH20-0157</t>
  </si>
  <si>
    <t>SH20-0158</t>
  </si>
  <si>
    <t>SH20-0159</t>
  </si>
  <si>
    <t>SH20-0160</t>
  </si>
  <si>
    <t>SH20-0161</t>
  </si>
  <si>
    <t>SH20-0162</t>
  </si>
  <si>
    <t>SH21-0163</t>
  </si>
  <si>
    <t>SH21-0164</t>
  </si>
  <si>
    <t>SH20-0197</t>
  </si>
  <si>
    <t>SH20-0198</t>
  </si>
  <si>
    <t>SH20-0199</t>
  </si>
  <si>
    <t>SH20-0200</t>
  </si>
  <si>
    <t>SH20-0201</t>
  </si>
  <si>
    <t>SH20-0202</t>
  </si>
  <si>
    <t>SH21-0203</t>
  </si>
  <si>
    <t>SH21-0204</t>
  </si>
  <si>
    <t>SH20-0097</t>
  </si>
  <si>
    <t>SH20-0127</t>
  </si>
  <si>
    <t>SH20-0098</t>
  </si>
  <si>
    <t>SH20-0099</t>
  </si>
  <si>
    <t>SH20-0100</t>
  </si>
  <si>
    <t>SH20-0128</t>
  </si>
  <si>
    <t>SH21-0101</t>
  </si>
  <si>
    <t>SH21-0102</t>
  </si>
  <si>
    <t>SH20-0133</t>
  </si>
  <si>
    <t>SH20-0134</t>
  </si>
  <si>
    <t>SH20-0135</t>
  </si>
  <si>
    <t>SH20-0136</t>
  </si>
  <si>
    <t>SH20-0137</t>
  </si>
  <si>
    <t>SH20-0138</t>
  </si>
  <si>
    <t>SH21-0139</t>
  </si>
  <si>
    <t>SH21-0140</t>
  </si>
  <si>
    <t>SH20-0103</t>
  </si>
  <si>
    <t>SH20-0129</t>
  </si>
  <si>
    <t>SH20-0104</t>
  </si>
  <si>
    <t>SH20-0105</t>
  </si>
  <si>
    <t>SH20-0106</t>
  </si>
  <si>
    <t>SH20-0130</t>
  </si>
  <si>
    <t>SH21-0107</t>
  </si>
  <si>
    <t>SH21-0108</t>
  </si>
  <si>
    <t>022164626032</t>
  </si>
  <si>
    <t>022164624700</t>
  </si>
  <si>
    <t>022164624717</t>
  </si>
  <si>
    <t>SH20-0109</t>
  </si>
  <si>
    <t>SH20-0131</t>
  </si>
  <si>
    <t>SH20-0110</t>
  </si>
  <si>
    <t>SH20-0111</t>
  </si>
  <si>
    <t>SH20-0112</t>
  </si>
  <si>
    <t>SH20-0132</t>
  </si>
  <si>
    <t>SH21-0113</t>
  </si>
  <si>
    <t>SH21-0114</t>
  </si>
  <si>
    <t>Monument Grey</t>
  </si>
  <si>
    <t>Coconut Milk</t>
  </si>
  <si>
    <t>SH20-0085</t>
  </si>
  <si>
    <t>SH20-0123</t>
  </si>
  <si>
    <t>SH20-0086</t>
  </si>
  <si>
    <t>SH20-0087</t>
  </si>
  <si>
    <t>SH20-0088</t>
  </si>
  <si>
    <t>SH20-0124</t>
  </si>
  <si>
    <t>SH21-0089</t>
  </si>
  <si>
    <t>SH21-0090</t>
  </si>
  <si>
    <t>SH20-0067</t>
  </si>
  <si>
    <t>SH20-0117</t>
  </si>
  <si>
    <t>SH20-0068</t>
  </si>
  <si>
    <t>SH20-0069</t>
  </si>
  <si>
    <t>SH20-0070</t>
  </si>
  <si>
    <t>SH20-0118</t>
  </si>
  <si>
    <t>SH21-0071</t>
  </si>
  <si>
    <t>SH21-0072</t>
  </si>
  <si>
    <t>Pale Mauve</t>
  </si>
  <si>
    <t>022164626025</t>
  </si>
  <si>
    <t>SH20-0073</t>
  </si>
  <si>
    <t>SH20-0119</t>
  </si>
  <si>
    <t>SH20-0074</t>
  </si>
  <si>
    <t>SH20-0075</t>
  </si>
  <si>
    <t>SH20-0076</t>
  </si>
  <si>
    <t>SH20-0120</t>
  </si>
  <si>
    <t>SH21-0077</t>
  </si>
  <si>
    <t>SH21-0078</t>
  </si>
  <si>
    <t>SH20-0165</t>
  </si>
  <si>
    <t>SH20-0166</t>
  </si>
  <si>
    <t>SH20-0167</t>
  </si>
  <si>
    <t>SH20-0168</t>
  </si>
  <si>
    <t>SH20-0169</t>
  </si>
  <si>
    <t>SH20-0170</t>
  </si>
  <si>
    <t>SH21-0171</t>
  </si>
  <si>
    <t>SH21-0172</t>
  </si>
  <si>
    <t>SH20-0189</t>
  </si>
  <si>
    <t>SH20-0190</t>
  </si>
  <si>
    <t>SH20-0191</t>
  </si>
  <si>
    <t>SH20-0192</t>
  </si>
  <si>
    <t>SH20-0193</t>
  </si>
  <si>
    <t>SH20-0194</t>
  </si>
  <si>
    <t>SH21-0195</t>
  </si>
  <si>
    <t>SH21-0196</t>
  </si>
  <si>
    <t>JLA Warehouse Price</t>
    <phoneticPr fontId="14" type="noConversion"/>
  </si>
  <si>
    <t>JLA 5/30 on hand</t>
    <phoneticPr fontId="14" type="noConversion"/>
  </si>
  <si>
    <t>Total Future incomings to WOD</t>
    <phoneticPr fontId="14" type="noConversion"/>
  </si>
  <si>
    <t>LA72-0171</t>
  </si>
  <si>
    <t>Shaped Diatom Mat</t>
  </si>
  <si>
    <t>LA72-0172</t>
  </si>
  <si>
    <t>LA72-0173</t>
  </si>
  <si>
    <t>Solid Diatom Mat 
Engraved rac</t>
  </si>
  <si>
    <t>LA72-0174</t>
  </si>
  <si>
    <t>Printed Diatom Mat</t>
  </si>
  <si>
    <t>NN72-0261</t>
  </si>
  <si>
    <t>Solid Diatom Mat</t>
  </si>
  <si>
    <t>NN72-0262</t>
  </si>
  <si>
    <t>NN72-0263</t>
  </si>
  <si>
    <t>Printed Marble diatom Mat</t>
  </si>
  <si>
    <t>NN72-0264</t>
  </si>
  <si>
    <t>Solid diatom Mat</t>
  </si>
  <si>
    <t>022164624243</t>
  </si>
  <si>
    <t>022164625882</t>
  </si>
  <si>
    <t>022164624250</t>
  </si>
  <si>
    <t>022164624267</t>
  </si>
  <si>
    <t>022164624274</t>
  </si>
  <si>
    <t>022164625899</t>
  </si>
  <si>
    <t>022164624281</t>
  </si>
  <si>
    <t>SPC: 20x30"(2)</t>
  </si>
  <si>
    <t>022164624298</t>
  </si>
  <si>
    <t>KPC: 20x40"(2)</t>
  </si>
  <si>
    <t>022164626865</t>
  </si>
  <si>
    <t xml:space="preserve">Castle Rock </t>
  </si>
  <si>
    <t>022164626872</t>
  </si>
  <si>
    <t>022164626889</t>
  </si>
  <si>
    <t>022164626896</t>
  </si>
  <si>
    <t>022164626902</t>
  </si>
  <si>
    <t>022164626919</t>
  </si>
  <si>
    <t>022164626926</t>
  </si>
  <si>
    <t>022164626933</t>
  </si>
  <si>
    <t>022164626629</t>
  </si>
  <si>
    <t>Flint stone</t>
  </si>
  <si>
    <t>022164626636</t>
  </si>
  <si>
    <t>022164626643</t>
  </si>
  <si>
    <t>022164626650</t>
  </si>
  <si>
    <t>022164626667</t>
  </si>
  <si>
    <t>022164626674</t>
  </si>
  <si>
    <t>022164626681</t>
  </si>
  <si>
    <t>022164626698</t>
  </si>
  <si>
    <t>022164624427</t>
  </si>
  <si>
    <t>022164625943</t>
  </si>
  <si>
    <t>022164624434</t>
  </si>
  <si>
    <t>022164624441</t>
  </si>
  <si>
    <t>022164624458</t>
  </si>
  <si>
    <t>022164625950</t>
  </si>
  <si>
    <t>022164624465</t>
  </si>
  <si>
    <t>022164624472</t>
  </si>
  <si>
    <t>022164626148</t>
  </si>
  <si>
    <t>MicroChip</t>
  </si>
  <si>
    <t>022164626155</t>
  </si>
  <si>
    <t>022164626162</t>
  </si>
  <si>
    <t>022164626179</t>
  </si>
  <si>
    <t>022164626186</t>
  </si>
  <si>
    <t>022164626193</t>
  </si>
  <si>
    <t>022164626209</t>
  </si>
  <si>
    <t>022164626216</t>
  </si>
  <si>
    <t>022164626469</t>
  </si>
  <si>
    <t>022164626476</t>
  </si>
  <si>
    <t>022164626483</t>
  </si>
  <si>
    <t>022164626490</t>
  </si>
  <si>
    <t>022164626506</t>
  </si>
  <si>
    <t>022164626513</t>
  </si>
  <si>
    <t>022164626520</t>
  </si>
  <si>
    <t>022164626537</t>
  </si>
  <si>
    <t>022164626780</t>
  </si>
  <si>
    <t>022164626797</t>
  </si>
  <si>
    <t>022164626803</t>
  </si>
  <si>
    <t>022164626810</t>
  </si>
  <si>
    <t>022164626827</t>
  </si>
  <si>
    <t>022164626834</t>
  </si>
  <si>
    <t>022164626841</t>
  </si>
  <si>
    <t>022164626858</t>
  </si>
  <si>
    <t>022164626544</t>
  </si>
  <si>
    <t>022164626551</t>
  </si>
  <si>
    <t>022164626568</t>
  </si>
  <si>
    <t>022164626575</t>
  </si>
  <si>
    <t>022164626582</t>
  </si>
  <si>
    <t>022164626599</t>
  </si>
  <si>
    <t>022164626605</t>
  </si>
  <si>
    <t>022164626612</t>
  </si>
  <si>
    <t>022164626223</t>
  </si>
  <si>
    <t>022164626230</t>
  </si>
  <si>
    <t>022164626247</t>
  </si>
  <si>
    <t>022164626254</t>
  </si>
  <si>
    <t>022164626261</t>
  </si>
  <si>
    <t>022164626278</t>
  </si>
  <si>
    <t>022164626285</t>
  </si>
  <si>
    <t>022164626292</t>
  </si>
  <si>
    <t>022164624540</t>
  </si>
  <si>
    <t>022164625981</t>
  </si>
  <si>
    <t>022164624557</t>
  </si>
  <si>
    <t>022164624564</t>
  </si>
  <si>
    <t>022164624571</t>
  </si>
  <si>
    <t>022164625998</t>
  </si>
  <si>
    <t>022164624588</t>
  </si>
  <si>
    <t>022164624595</t>
  </si>
  <si>
    <t>022164626308</t>
  </si>
  <si>
    <t>022164626315</t>
  </si>
  <si>
    <t>022164626322</t>
  </si>
  <si>
    <t>022164626339</t>
  </si>
  <si>
    <t>022164626346</t>
  </si>
  <si>
    <t>022164626353</t>
  </si>
  <si>
    <t>022164626360</t>
  </si>
  <si>
    <t>022164626377</t>
  </si>
  <si>
    <t>022164626704</t>
  </si>
  <si>
    <t>022164626711</t>
  </si>
  <si>
    <t>022164626728</t>
  </si>
  <si>
    <t>022164626735</t>
  </si>
  <si>
    <t>022164626742</t>
  </si>
  <si>
    <t>022164626759</t>
  </si>
  <si>
    <t>022164626766</t>
  </si>
  <si>
    <t>022164626773</t>
  </si>
  <si>
    <t>022164624601</t>
  </si>
  <si>
    <t>022164626001</t>
  </si>
  <si>
    <t>022164624618</t>
  </si>
  <si>
    <t>022164624625</t>
  </si>
  <si>
    <t>022164624632</t>
  </si>
  <si>
    <t>022164626018</t>
  </si>
  <si>
    <t>022164624649</t>
  </si>
  <si>
    <t>022164624656</t>
  </si>
  <si>
    <t>022164626063</t>
  </si>
  <si>
    <t>Dessert Sage</t>
  </si>
  <si>
    <t>022164626070</t>
  </si>
  <si>
    <t>022164626087</t>
  </si>
  <si>
    <t>022164626094</t>
  </si>
  <si>
    <t>022164626100</t>
  </si>
  <si>
    <t>022164626117</t>
  </si>
  <si>
    <t>022164626124</t>
  </si>
  <si>
    <t>022164626131</t>
  </si>
  <si>
    <t>022164624663</t>
  </si>
  <si>
    <t xml:space="preserve">Peach Blush </t>
  </si>
  <si>
    <t>022164624670</t>
  </si>
  <si>
    <t>022164624687</t>
  </si>
  <si>
    <t>022164624694</t>
  </si>
  <si>
    <t>022164624724</t>
  </si>
  <si>
    <t xml:space="preserve">Stonewash Blue </t>
  </si>
  <si>
    <t>022164626049</t>
  </si>
  <si>
    <t>022164624731</t>
  </si>
  <si>
    <t>022164624748</t>
  </si>
  <si>
    <t>022164624755</t>
  </si>
  <si>
    <t>022164626056</t>
  </si>
  <si>
    <t>022164624762</t>
  </si>
  <si>
    <t>022164624779</t>
  </si>
  <si>
    <t>022164624489</t>
  </si>
  <si>
    <t>022164625967</t>
  </si>
  <si>
    <t>022164624496</t>
  </si>
  <si>
    <t>022164624502</t>
  </si>
  <si>
    <t>022164624519</t>
  </si>
  <si>
    <t>022164625974</t>
  </si>
  <si>
    <t>022164624526</t>
  </si>
  <si>
    <t>022164624533</t>
  </si>
  <si>
    <t>022164624304</t>
  </si>
  <si>
    <t>022164625905</t>
  </si>
  <si>
    <t>022164624311</t>
  </si>
  <si>
    <t>022164624328</t>
  </si>
  <si>
    <t>022164624335</t>
  </si>
  <si>
    <t>022164625912</t>
  </si>
  <si>
    <t>022164624342</t>
  </si>
  <si>
    <t>022164624359</t>
  </si>
  <si>
    <t>022164624366</t>
  </si>
  <si>
    <t>022164625929</t>
  </si>
  <si>
    <t>022164624373</t>
  </si>
  <si>
    <t>022164624380</t>
  </si>
  <si>
    <t>022164624397</t>
  </si>
  <si>
    <t>022164625936</t>
  </si>
  <si>
    <t>022164624403</t>
  </si>
  <si>
    <t>022164624410</t>
  </si>
  <si>
    <t>022164626384</t>
  </si>
  <si>
    <t>022164626391</t>
  </si>
  <si>
    <t>022164626407</t>
  </si>
  <si>
    <t>022164626414</t>
  </si>
  <si>
    <t>022164626421</t>
  </si>
  <si>
    <t>022164626438</t>
  </si>
  <si>
    <t>022164626445</t>
  </si>
  <si>
    <t>022164626452</t>
  </si>
  <si>
    <t>SH20-0221</t>
  </si>
  <si>
    <t>SH20-0222</t>
  </si>
  <si>
    <t>SH20-0223</t>
  </si>
  <si>
    <t>SH20-0224</t>
  </si>
  <si>
    <t>SH20-0225</t>
  </si>
  <si>
    <t>SH20-0226</t>
  </si>
  <si>
    <t>SH20-0227</t>
  </si>
  <si>
    <t>SH20-0228</t>
  </si>
  <si>
    <t>SH20-0229</t>
  </si>
  <si>
    <t>SH20-0230</t>
  </si>
  <si>
    <t>SH20-0231</t>
  </si>
  <si>
    <t>SH20-0232</t>
  </si>
  <si>
    <t>022164628593</t>
    <phoneticPr fontId="121" type="noConversion"/>
  </si>
  <si>
    <t>022164628586</t>
    <phoneticPr fontId="121" type="noConversion"/>
  </si>
  <si>
    <t>022164628579</t>
    <phoneticPr fontId="121" type="noConversion"/>
  </si>
  <si>
    <t>022164628562</t>
    <phoneticPr fontId="121" type="noConversion"/>
  </si>
  <si>
    <t>022164628555</t>
    <phoneticPr fontId="121" type="noConversion"/>
  </si>
  <si>
    <t>022164628548</t>
    <phoneticPr fontId="121" type="noConversion"/>
  </si>
  <si>
    <t>022164628531</t>
    <phoneticPr fontId="121" type="noConversion"/>
  </si>
  <si>
    <t>022164628524</t>
    <phoneticPr fontId="121" type="noConversion"/>
  </si>
  <si>
    <t>022164628517</t>
  </si>
  <si>
    <t>022164628500</t>
  </si>
  <si>
    <t>022164628494</t>
  </si>
  <si>
    <t>022164628487</t>
    <phoneticPr fontId="121" type="noConversion"/>
  </si>
  <si>
    <t>Sheep White</t>
  </si>
  <si>
    <t xml:space="preserve">Cloud Blue </t>
  </si>
  <si>
    <t xml:space="preserve">Gregor Plaid Blue </t>
  </si>
  <si>
    <t>SH20-0049</t>
  </si>
  <si>
    <t>SH20-0050</t>
  </si>
  <si>
    <t>SH20-0051</t>
  </si>
  <si>
    <t>SH20-0052</t>
  </si>
  <si>
    <t>SH21-0053</t>
  </si>
  <si>
    <t>SH21-0054</t>
  </si>
  <si>
    <t>SH20-0055</t>
  </si>
  <si>
    <t>SH20-0056</t>
  </si>
  <si>
    <t>SH20-0057</t>
  </si>
  <si>
    <t>SH20-0058</t>
  </si>
  <si>
    <t>SH21-0059</t>
  </si>
  <si>
    <t>SH21-0060</t>
  </si>
  <si>
    <t>PO# 562386</t>
    <phoneticPr fontId="14" type="noConversion"/>
  </si>
  <si>
    <t>Casepack</t>
    <phoneticPr fontId="14" type="noConversion"/>
  </si>
  <si>
    <t>FOB JLA Domestic Warehouse Dead Net Prices</t>
    <phoneticPr fontId="14" type="noConversion"/>
  </si>
  <si>
    <t>TXL Sheets</t>
  </si>
  <si>
    <t>6/20 JLA SV3
on hand</t>
    <phoneticPr fontId="14" type="noConversion"/>
  </si>
  <si>
    <t>SD2</t>
  </si>
  <si>
    <t>total incomings</t>
    <phoneticPr fontId="14" type="noConversion"/>
  </si>
  <si>
    <t>New price</t>
    <phoneticPr fontId="14" type="noConversion"/>
  </si>
  <si>
    <t>Total Future incomings with New price</t>
    <phoneticPr fontId="14" type="noConversion"/>
  </si>
  <si>
    <t>JLA FOB Domestic Warehouse Dead Net Price</t>
    <phoneticPr fontId="14" type="noConversion"/>
  </si>
  <si>
    <t>Original Price</t>
    <phoneticPr fontId="14" type="noConversion"/>
  </si>
  <si>
    <t>JLA SV3 Inv with original price</t>
    <phoneticPr fontId="14" type="noConversion"/>
  </si>
  <si>
    <t>022164636154</t>
  </si>
  <si>
    <t>SH20-0272</t>
  </si>
  <si>
    <t>022164636161</t>
  </si>
  <si>
    <t>SH20-0273</t>
  </si>
  <si>
    <t>022164636178</t>
  </si>
  <si>
    <t>SH20-0274</t>
  </si>
  <si>
    <t>022164636185</t>
  </si>
  <si>
    <t>SH20-0275</t>
  </si>
  <si>
    <t>022164636192</t>
  </si>
  <si>
    <t>SH20-0276</t>
  </si>
  <si>
    <t>022164636208</t>
  </si>
  <si>
    <t>SH21-0277</t>
  </si>
  <si>
    <t>022164636215</t>
  </si>
  <si>
    <t>SH21-0278</t>
  </si>
  <si>
    <t>022164636253</t>
  </si>
  <si>
    <t>SH20-0282</t>
  </si>
  <si>
    <t>022164636260</t>
  </si>
  <si>
    <t>SH20-0283</t>
  </si>
  <si>
    <t>022164636277</t>
  </si>
  <si>
    <t>SH20-0284</t>
  </si>
  <si>
    <t>022164636284</t>
  </si>
  <si>
    <t>SH20-0285</t>
  </si>
  <si>
    <t>022164636291</t>
  </si>
  <si>
    <t>SH20-0286</t>
  </si>
  <si>
    <t>022164636307</t>
  </si>
  <si>
    <t>SH21-0287</t>
  </si>
  <si>
    <t>022164636314</t>
  </si>
  <si>
    <t>SH21-0288</t>
  </si>
  <si>
    <t>022164636536</t>
  </si>
  <si>
    <t>SH20-0310</t>
  </si>
  <si>
    <t>022164631722</t>
  </si>
  <si>
    <t>SH21-0239</t>
  </si>
  <si>
    <t>022164631739</t>
  </si>
  <si>
    <t>SH21-0240</t>
  </si>
  <si>
    <t>022164636321</t>
  </si>
  <si>
    <t>SH20-0289</t>
  </si>
  <si>
    <t>022164636338</t>
  </si>
  <si>
    <t>SH20-0290</t>
  </si>
  <si>
    <t>022164636345</t>
  </si>
  <si>
    <t>SH20-0291</t>
  </si>
  <si>
    <t>022164636352</t>
  </si>
  <si>
    <t>SH20-0292</t>
  </si>
  <si>
    <t>022164636369</t>
  </si>
  <si>
    <t>SH20-0293</t>
  </si>
  <si>
    <t>022164636376</t>
  </si>
  <si>
    <t>SH21-0294</t>
  </si>
  <si>
    <t>022164636383</t>
  </si>
  <si>
    <t>SH21-0295</t>
  </si>
  <si>
    <t>022164636390</t>
  </si>
  <si>
    <t>SH20-0296</t>
  </si>
  <si>
    <t>022164636406</t>
  </si>
  <si>
    <t>SH20-0297</t>
  </si>
  <si>
    <t>022164636413</t>
  </si>
  <si>
    <t>SH20-0298</t>
  </si>
  <si>
    <t>022164636420</t>
  </si>
  <si>
    <t>SH20-0299</t>
  </si>
  <si>
    <t>022164636437</t>
  </si>
  <si>
    <t>SH20-0300</t>
  </si>
  <si>
    <t>022164636444</t>
  </si>
  <si>
    <t>SH21-0301</t>
  </si>
  <si>
    <t>022164636451</t>
  </si>
  <si>
    <t>SH21-0302</t>
  </si>
  <si>
    <t xml:space="preserve">Colonial Blue </t>
  </si>
  <si>
    <t>Celestial Blue</t>
    <phoneticPr fontId="14" type="noConversion"/>
  </si>
  <si>
    <t>Rain Drops</t>
    <phoneticPr fontId="14" type="noConversion"/>
  </si>
  <si>
    <t>Q Sheet Set</t>
    <phoneticPr fontId="14" type="noConversion"/>
  </si>
  <si>
    <t>K Sheet Set</t>
    <phoneticPr fontId="14" type="noConversion"/>
  </si>
  <si>
    <t>BRB21-0200</t>
  </si>
  <si>
    <t>BRB21-0201</t>
  </si>
  <si>
    <t>HG-250634</t>
  </si>
  <si>
    <t>HG-250635</t>
  </si>
  <si>
    <t>HG-250636</t>
  </si>
  <si>
    <t>HG-250637</t>
  </si>
  <si>
    <t>HG-250630</t>
  </si>
  <si>
    <t>HG-250631</t>
  </si>
  <si>
    <t>HG-250632</t>
  </si>
  <si>
    <t>HG-250633</t>
  </si>
  <si>
    <t>JLA WOD  Inv</t>
    <phoneticPr fontId="14" type="noConversion"/>
  </si>
  <si>
    <t>BRB20-0193</t>
  </si>
  <si>
    <t>BRB20-0194</t>
  </si>
  <si>
    <t>BRB20-0195</t>
  </si>
  <si>
    <t>BRB20-0196</t>
  </si>
  <si>
    <t>BRB20-0197</t>
  </si>
  <si>
    <t>BRB21-0198</t>
  </si>
  <si>
    <t>BRB21-0199</t>
  </si>
  <si>
    <t>Twin Sheet Set</t>
  </si>
  <si>
    <t>Full Sheet Set</t>
  </si>
  <si>
    <t>Queen Sheet Set</t>
  </si>
  <si>
    <t>King Sheet Set</t>
  </si>
  <si>
    <t>Cking Sheet Set</t>
  </si>
  <si>
    <t>SPC Pillowcase</t>
  </si>
  <si>
    <t>KPC Pillowcase</t>
  </si>
  <si>
    <t>HG-250427</t>
    <phoneticPr fontId="14" type="noConversion"/>
  </si>
  <si>
    <t>HG-250431</t>
    <phoneticPr fontId="14" type="noConversion"/>
  </si>
  <si>
    <t>HG-250432</t>
    <phoneticPr fontId="14" type="noConversion"/>
  </si>
  <si>
    <t>HG-250234-IN(For TJX)</t>
    <phoneticPr fontId="14" type="noConversion"/>
  </si>
  <si>
    <t>HG-250233-IN(For TJX)</t>
    <phoneticPr fontId="14" type="noConversion"/>
  </si>
  <si>
    <t>HG-250232-IN(For TJX)</t>
    <phoneticPr fontId="14" type="noConversion"/>
  </si>
  <si>
    <t>HG-250231-IN(For TJX)</t>
    <phoneticPr fontId="14" type="noConversion"/>
  </si>
  <si>
    <t>HG-250433</t>
    <phoneticPr fontId="14" type="noConversion"/>
  </si>
  <si>
    <t>BRB20-0216</t>
  </si>
  <si>
    <t>BRB20-0217</t>
  </si>
  <si>
    <t>BRB20-0218</t>
  </si>
  <si>
    <t>BRB20-0219</t>
  </si>
  <si>
    <t>BRB20-0220</t>
  </si>
  <si>
    <t>BRB21-0221</t>
  </si>
  <si>
    <t>BRB21-0222</t>
  </si>
  <si>
    <t>1500TC CVC</t>
    <phoneticPr fontId="14" type="noConversion"/>
  </si>
  <si>
    <t>022164641882</t>
  </si>
  <si>
    <t>022164641899</t>
  </si>
  <si>
    <t>022164641905</t>
  </si>
  <si>
    <t>022164641912</t>
  </si>
  <si>
    <t>022164641929</t>
  </si>
  <si>
    <t>022164641936</t>
  </si>
  <si>
    <t>SI20-0164</t>
  </si>
  <si>
    <t>SI20-0165</t>
  </si>
  <si>
    <t>SI20-0166</t>
  </si>
  <si>
    <t>SI20-0167</t>
  </si>
  <si>
    <t>SI20-0168</t>
  </si>
  <si>
    <t>SI20-0169</t>
  </si>
  <si>
    <t>Shaper Image</t>
    <phoneticPr fontId="14" type="noConversion"/>
  </si>
  <si>
    <t>Antartica</t>
  </si>
  <si>
    <t>Queen:90"x102"/20"x30"(4)/60"x80"+15"</t>
  </si>
  <si>
    <t>King:108"x102"/20"x40"(4)/78"x80"+15"</t>
  </si>
  <si>
    <t>CalKing:108"x102"/20"x40"(4)/72"x84"+15"</t>
  </si>
  <si>
    <t>1500tc sateen weave CVC cooling sheet set, VZB packaging</t>
  </si>
  <si>
    <t>HG-250721</t>
  </si>
  <si>
    <t xml:space="preserve">JLA Warehouse  Price </t>
    <phoneticPr fontId="14" type="noConversion"/>
  </si>
  <si>
    <t xml:space="preserve">JLA SV3 Inv </t>
    <phoneticPr fontId="14" type="noConversion"/>
  </si>
  <si>
    <t>210TC cotton</t>
    <phoneticPr fontId="14" type="noConversion"/>
  </si>
  <si>
    <t>022164642124</t>
  </si>
  <si>
    <t>022164642131</t>
  </si>
  <si>
    <t>022164642148</t>
  </si>
  <si>
    <t>022164642155</t>
  </si>
  <si>
    <t>022164642162</t>
  </si>
  <si>
    <t>022164642179</t>
  </si>
  <si>
    <t>022164642186</t>
  </si>
  <si>
    <t>022164642193</t>
  </si>
  <si>
    <t>022164642209</t>
  </si>
  <si>
    <t>022164642216</t>
  </si>
  <si>
    <t>022164642223</t>
  </si>
  <si>
    <t>022164642230</t>
  </si>
  <si>
    <t>022164642247</t>
  </si>
  <si>
    <t>022164642254</t>
  </si>
  <si>
    <t>022164642261</t>
  </si>
  <si>
    <t>SH20-0347</t>
  </si>
  <si>
    <t>SH20-0348</t>
  </si>
  <si>
    <t>SH20-0349</t>
  </si>
  <si>
    <t>SH21-0350</t>
  </si>
  <si>
    <t>SH21-0351</t>
  </si>
  <si>
    <t>SH20-0352</t>
  </si>
  <si>
    <t>SH20-0353</t>
  </si>
  <si>
    <t>SH20-0354</t>
  </si>
  <si>
    <t>SH21-0355</t>
  </si>
  <si>
    <t>SH21-0356</t>
  </si>
  <si>
    <t>SH20-0357</t>
  </si>
  <si>
    <t>SH20-0358</t>
  </si>
  <si>
    <t>SH20-0359</t>
  </si>
  <si>
    <t>SH21-0360</t>
  </si>
  <si>
    <t>SH21-0361</t>
  </si>
  <si>
    <t>Soft Pink # 12 1209</t>
  </si>
  <si>
    <t>Queen:90"x102"/20"x30"(4)/60"x80"+16"</t>
  </si>
  <si>
    <t>King:108"x102"/20"x40"(4)/78"x80"+16"</t>
  </si>
  <si>
    <t>Cal King:108"x102"/20"x40"(4)/72"x84"+16"</t>
  </si>
  <si>
    <t>100% Cotton Solid Sheet Set, VZB packaging</t>
  </si>
  <si>
    <t>HG-250715</t>
    <phoneticPr fontId="14" type="noConversion"/>
  </si>
  <si>
    <t>BR40-5291</t>
  </si>
  <si>
    <t>1000TC Egyptian Cotton SS</t>
  </si>
  <si>
    <t>1000TC Egyptian Cotton PC</t>
  </si>
  <si>
    <t>310TC Sateen Sheet Set</t>
  </si>
  <si>
    <t>310TC Sateen Pillowcase</t>
  </si>
  <si>
    <t>310TC SateenPillowcase</t>
  </si>
  <si>
    <t>1500TC CVC Cooling SS</t>
  </si>
  <si>
    <t>WOD</t>
    <phoneticPr fontId="14" type="noConversion"/>
  </si>
  <si>
    <t>BRP20-0150</t>
    <phoneticPr fontId="14" type="noConversion"/>
  </si>
  <si>
    <t>Total Future incomings to WOD with 30% Plus Tariff(excluded TXM &amp; HG PO# qty)</t>
    <phoneticPr fontId="14" type="noConversion"/>
  </si>
  <si>
    <t xml:space="preserve">JLA WOD inv </t>
    <phoneticPr fontId="14" type="noConversion"/>
  </si>
  <si>
    <t>Future incomings</t>
  </si>
  <si>
    <t>HG-250842</t>
    <phoneticPr fontId="14" type="noConversion"/>
  </si>
  <si>
    <t>HG-250822</t>
    <phoneticPr fontId="14" type="noConversion"/>
  </si>
  <si>
    <t>HG-250823</t>
    <phoneticPr fontId="14" type="noConversion"/>
  </si>
  <si>
    <t>HG-250825</t>
  </si>
  <si>
    <t>HG-250824</t>
    <phoneticPr fontId="14" type="noConversion"/>
  </si>
  <si>
    <t>HG-250817</t>
  </si>
  <si>
    <t>HG-250818</t>
  </si>
  <si>
    <t>HG-250819</t>
  </si>
  <si>
    <t>HG-250820</t>
  </si>
  <si>
    <t>New price with SV3 location, held due to India 50% tariff rate.</t>
    <phoneticPr fontId="14" type="noConversion"/>
  </si>
  <si>
    <t>HG-250908</t>
  </si>
  <si>
    <t>HG-250909</t>
  </si>
  <si>
    <t>HG-250910</t>
    <phoneticPr fontId="14" type="noConversion"/>
  </si>
  <si>
    <t>HG-250911</t>
    <phoneticPr fontId="14" type="noConversion"/>
  </si>
  <si>
    <t>6030 Revolve (LE)-压纹贴香槟银箔</t>
  </si>
  <si>
    <t>4836 Fluffy Clouds  (Le On Spa</t>
  </si>
  <si>
    <t xml:space="preserve"> HG-250136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</si>
</sst>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4" formatCode="_(&quot;$&quot;* #,##0.00_);_(&quot;$&quot;* \(#,##0.00\);_(&quot;$&quot;* &quot;-&quot;??_);_(@_)"/>
    <numFmt numFmtId="164" formatCode="_ * #,##0_ ;_ * \-#,##0_ ;_ * &quot;-&quot;_ ;_ @_ "/>
    <numFmt numFmtId="165" formatCode="_ &quot;¥&quot;* #,##0.00_ ;_ &quot;¥&quot;* \-#,##0.00_ ;_ &quot;¥&quot;* &quot;-&quot;??_ ;_ @_ "/>
    <numFmt numFmtId="166" formatCode="_ * #,##0.00_ ;_ * \-#,##0.00_ ;_ * &quot;-&quot;??_ ;_ @_ "/>
    <numFmt numFmtId="167" formatCode="\$#,##0.00;\-\$#,##0.00"/>
    <numFmt numFmtId="168" formatCode="_ &quot;￥&quot;* #,##0.00_ ;_ &quot;￥&quot;* \-#,##0.00_ ;_ &quot;￥&quot;* &quot;-&quot;??_ ;_ @_ "/>
    <numFmt numFmtId="169" formatCode="_-[$$-409]* #,##0.00_ ;_-[$$-409]* \-#,##0.00\ ;_-[$$-409]* &quot;-&quot;??_ ;_-@_ "/>
    <numFmt numFmtId="170" formatCode="[$$-409]#,##0.00"/>
    <numFmt numFmtId="171" formatCode="[$$-409]#,##0.00;\-[$$-409]#,##0.00"/>
    <numFmt numFmtId="172" formatCode="_(* #,##0.00_);_(* \(#,##0.00\);_(* \-??_);_(@_)"/>
    <numFmt numFmtId="173" formatCode="#."/>
    <numFmt numFmtId="174" formatCode="_ &quot;Rs.&quot;\ * #,##0.00_ ;_ &quot;Rs.&quot;\ * \-#,##0.00_ ;_ &quot;Rs.&quot;\ * &quot;-&quot;??_ ;_ @_ "/>
    <numFmt numFmtId="175" formatCode="_(\$* #,##0.00_);_(\$* \(#,##0.00\);_(\$* \-??_);_(@_)"/>
    <numFmt numFmtId="176" formatCode="_ \¥* #,##0.00_ ;_ \¥* \-#,##0.00_ ;_ \¥* &quot;-&quot;??_ ;_ @_ "/>
    <numFmt numFmtId="177" formatCode="0.00_)"/>
    <numFmt numFmtId="178" formatCode="_(&quot;$&quot;* #,##0_);_(&quot;$&quot;* \(#,##0\);_(&quot;$&quot;* &quot;-&quot;??_);_(@_)"/>
    <numFmt numFmtId="179" formatCode="mmm\ dd\,\ yy"/>
    <numFmt numFmtId="180" formatCode="_(&quot;$&quot;* #,##0.0_);_(&quot;$&quot;* \(#,##0.0\);_(&quot;$&quot;* &quot;-&quot;??_);_(@_)"/>
    <numFmt numFmtId="181" formatCode="mm/dd/yy_)"/>
    <numFmt numFmtId="182" formatCode="_-* #,##0_-;\-* #,##0_-;_-* &quot;-&quot;_-;_-@_-"/>
    <numFmt numFmtId="183" formatCode="_-* #,##0.00_-;\-* #,##0.00_-;_-* &quot;-&quot;??_-;_-@_-"/>
    <numFmt numFmtId="184" formatCode="[$￥-804]#,##0.00;[Red][$￥-804]#,##0.00"/>
    <numFmt numFmtId="185" formatCode="[$-409]dd/mmm/yy;@"/>
    <numFmt numFmtId="186" formatCode="dd\-mmm\-yy"/>
    <numFmt numFmtId="187" formatCode="[$$-481]#,##0.00_);[Red]\([$$-481]#,##0.00\)"/>
  </numFmts>
  <fonts count="136"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charset val="134"/>
      <scheme val="minor"/>
    </font>
    <font>
      <sz val="9"/>
      <color theme="1"/>
      <name val="Calibri"/>
      <family val="2"/>
      <charset val="134"/>
      <scheme val="minor"/>
    </font>
    <font>
      <sz val="9"/>
      <color rgb="FFFF0000"/>
      <name val="Calibri"/>
      <family val="2"/>
      <charset val="134"/>
      <scheme val="minor"/>
    </font>
    <font>
      <b/>
      <sz val="8"/>
      <color theme="1"/>
      <name val="Arial"/>
      <family val="2"/>
    </font>
    <font>
      <b/>
      <sz val="9"/>
      <color theme="1"/>
      <name val="Calibri"/>
      <family val="2"/>
      <charset val="134"/>
      <scheme val="minor"/>
    </font>
    <font>
      <b/>
      <sz val="9"/>
      <name val="Arial"/>
      <family val="2"/>
    </font>
    <font>
      <sz val="10"/>
      <name val="Helv"/>
      <family val="2"/>
    </font>
    <font>
      <b/>
      <sz val="9"/>
      <color theme="1"/>
      <name val="Arial"/>
      <family val="2"/>
    </font>
    <font>
      <b/>
      <sz val="9"/>
      <color theme="1"/>
      <name val="Calibri"/>
      <family val="3"/>
      <charset val="134"/>
      <scheme val="minor"/>
    </font>
    <font>
      <sz val="9"/>
      <name val="Arial"/>
      <family val="2"/>
    </font>
    <font>
      <sz val="10"/>
      <color indexed="8"/>
      <name val="Arial"/>
      <family val="2"/>
    </font>
    <font>
      <b/>
      <sz val="9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theme="1"/>
      <name val="Arial"/>
      <family val="2"/>
    </font>
    <font>
      <b/>
      <sz val="11"/>
      <color rgb="FF3F3F3F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8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1"/>
      <color indexed="8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name val="Times New Roman"/>
      <family val="1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 New"/>
      <family val="3"/>
    </font>
    <font>
      <sz val="12"/>
      <color indexed="8"/>
      <name val="Calibri"/>
      <family val="2"/>
    </font>
    <font>
      <b/>
      <sz val="8"/>
      <name val="Arial"/>
      <family val="2"/>
    </font>
    <font>
      <sz val="8"/>
      <name val="Gill Sans MT"/>
      <family val="2"/>
    </font>
    <font>
      <b/>
      <sz val="8"/>
      <color indexed="9"/>
      <name val="Gill Sans MT"/>
      <family val="2"/>
    </font>
    <font>
      <i/>
      <sz val="8"/>
      <name val="Gill Sans MT"/>
      <family val="2"/>
    </font>
    <font>
      <b/>
      <sz val="8"/>
      <color indexed="12"/>
      <name val="Gill Sans MT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2"/>
      <color indexed="8"/>
      <name val="Times New Roman"/>
      <family val="1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u/>
      <sz val="12"/>
      <color indexed="12"/>
      <name val="宋体"/>
      <family val="3"/>
      <charset val="134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1"/>
      <color indexed="16"/>
      <name val="Calibri"/>
      <family val="2"/>
    </font>
    <font>
      <sz val="11"/>
      <color indexed="23"/>
      <name val="Calibri"/>
      <family val="2"/>
    </font>
    <font>
      <sz val="11"/>
      <color indexed="16"/>
      <name val="宋体"/>
      <family val="3"/>
      <charset val="134"/>
    </font>
    <font>
      <sz val="7"/>
      <name val="Small Fonts"/>
      <family val="2"/>
    </font>
    <font>
      <b/>
      <i/>
      <sz val="16"/>
      <name val="Helv"/>
      <family val="2"/>
    </font>
    <font>
      <b/>
      <i/>
      <sz val="16"/>
      <name val="Arial"/>
      <family val="2"/>
    </font>
    <font>
      <sz val="12"/>
      <name val="Garamond"/>
      <family val="1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9"/>
      <color indexed="8"/>
      <name val="Calibri"/>
      <family val="2"/>
    </font>
    <font>
      <sz val="10"/>
      <name val="Tahoma"/>
      <family val="2"/>
    </font>
    <font>
      <sz val="12"/>
      <color indexed="8"/>
      <name val="Footlight MT Light"/>
      <family val="1"/>
    </font>
    <font>
      <b/>
      <sz val="11"/>
      <color indexed="63"/>
      <name val="Calibri"/>
      <family val="2"/>
    </font>
    <font>
      <sz val="12"/>
      <color indexed="8"/>
      <name val="Arial"/>
      <family val="2"/>
    </font>
    <font>
      <sz val="11"/>
      <color rgb="FF000000"/>
      <name val="宋体"/>
      <family val="3"/>
      <charset val="134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2"/>
      <color indexed="14"/>
      <name val="宋体"/>
      <family val="3"/>
      <charset val="134"/>
    </font>
    <font>
      <sz val="11"/>
      <color indexed="8"/>
      <name val="Tahoma"/>
      <family val="2"/>
    </font>
    <font>
      <sz val="12"/>
      <color indexed="17"/>
      <name val="宋体"/>
      <family val="3"/>
      <charset val="134"/>
    </font>
    <font>
      <sz val="10"/>
      <name val="Times New Roman"/>
      <family val="1"/>
    </font>
    <font>
      <sz val="11"/>
      <name val="蹈框"/>
      <charset val="134"/>
    </font>
    <font>
      <sz val="11"/>
      <name val="ＭＳ Ｐゴシック"/>
      <family val="2"/>
    </font>
    <font>
      <sz val="12"/>
      <name val="바탕체"/>
      <family val="3"/>
    </font>
    <font>
      <sz val="11"/>
      <color theme="1"/>
      <name val="Calibri"/>
      <family val="3"/>
      <charset val="134"/>
      <scheme val="minor"/>
    </font>
    <font>
      <b/>
      <sz val="10"/>
      <name val="Calibri"/>
      <family val="2"/>
    </font>
    <font>
      <b/>
      <sz val="8"/>
      <color rgb="FFFF0000"/>
      <name val="Arial"/>
      <family val="2"/>
    </font>
    <font>
      <b/>
      <sz val="12"/>
      <color rgb="FFFF0000"/>
      <name val="Calibri"/>
      <family val="3"/>
      <charset val="134"/>
      <scheme val="minor"/>
    </font>
    <font>
      <sz val="9"/>
      <name val="宋体"/>
      <family val="3"/>
      <charset val="134"/>
    </font>
    <font>
      <b/>
      <sz val="9"/>
      <color rgb="FFFF0000"/>
      <name val="Arial"/>
      <family val="2"/>
    </font>
    <font>
      <sz val="10"/>
      <color rgb="FF000000"/>
      <name val="Times New Roman"/>
      <family val="1"/>
    </font>
    <font>
      <b/>
      <sz val="12"/>
      <name val="Calibri"/>
      <family val="3"/>
      <charset val="134"/>
      <scheme val="minor"/>
    </font>
    <font>
      <b/>
      <sz val="12"/>
      <color theme="1"/>
      <name val="Calibri"/>
      <family val="3"/>
      <charset val="134"/>
      <scheme val="minor"/>
    </font>
    <font>
      <sz val="9"/>
      <color theme="1"/>
      <name val="Calibri"/>
      <family val="3"/>
      <charset val="134"/>
      <scheme val="minor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b/>
      <sz val="11"/>
      <color theme="1"/>
      <name val="Calibri"/>
      <family val="3"/>
      <charset val="134"/>
      <scheme val="minor"/>
    </font>
    <font>
      <sz val="11"/>
      <name val="Calibri"/>
      <family val="2"/>
    </font>
    <font>
      <sz val="11"/>
      <color indexed="14"/>
      <name val="Calibri"/>
      <family val="2"/>
    </font>
    <font>
      <sz val="9"/>
      <color theme="0"/>
      <name val="Calibri"/>
      <family val="3"/>
      <charset val="134"/>
      <scheme val="minor"/>
    </font>
    <font>
      <sz val="9"/>
      <color theme="0"/>
      <name val="Calibri"/>
      <family val="2"/>
      <charset val="134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</fonts>
  <fills count="12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1"/>
        <bgColor indexed="35"/>
      </patternFill>
    </fill>
    <fill>
      <patternFill patternType="solid">
        <fgColor indexed="45"/>
        <bgColor indexed="1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61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33"/>
      </patternFill>
    </fill>
    <fill>
      <patternFill patternType="solid">
        <fgColor indexed="44"/>
        <bgColor indexed="35"/>
      </patternFill>
    </fill>
    <fill>
      <patternFill patternType="solid">
        <fgColor indexed="29"/>
        <bgColor indexed="25"/>
      </patternFill>
    </fill>
    <fill>
      <patternFill patternType="solid">
        <fgColor indexed="26"/>
        <bgColor indexed="18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43"/>
        <bgColor indexed="34"/>
      </patternFill>
    </fill>
    <fill>
      <patternFill patternType="solid">
        <fgColor indexed="30"/>
        <bgColor indexed="48"/>
      </patternFill>
    </fill>
    <fill>
      <patternFill patternType="solid">
        <fgColor indexed="53"/>
        <bgColor indexed="52"/>
      </patternFill>
    </fill>
    <fill>
      <patternFill patternType="solid">
        <fgColor indexed="20"/>
        <bgColor indexed="1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25"/>
      </patternFill>
    </fill>
    <fill>
      <patternFill patternType="solid">
        <fgColor indexed="48"/>
        <bgColor indexed="64"/>
      </patternFill>
    </fill>
    <fill>
      <patternFill patternType="solid">
        <fgColor indexed="62"/>
        <bgColor indexed="56"/>
      </patternFill>
    </fill>
    <fill>
      <patternFill patternType="solid">
        <fgColor indexed="56"/>
        <bgColor indexed="62"/>
      </patternFill>
    </fill>
    <fill>
      <patternFill patternType="solid">
        <fgColor indexed="10"/>
        <bgColor indexed="16"/>
      </patternFill>
    </fill>
    <fill>
      <patternFill patternType="solid">
        <fgColor indexed="57"/>
        <bgColor indexed="40"/>
      </patternFill>
    </fill>
    <fill>
      <patternFill patternType="solid">
        <fgColor indexed="54"/>
        <bgColor indexed="23"/>
      </patternFill>
    </fill>
    <fill>
      <patternFill patternType="solid">
        <fgColor indexed="22"/>
        <bgColor indexed="21"/>
      </patternFill>
    </fill>
    <fill>
      <patternFill patternType="solid">
        <fgColor indexed="9"/>
        <bgColor indexed="26"/>
      </patternFill>
    </fill>
    <fill>
      <patternFill patternType="solid">
        <fgColor indexed="55"/>
        <bgColor indexed="50"/>
      </patternFill>
    </fill>
    <fill>
      <patternFill patternType="solid">
        <fgColor indexed="12"/>
        <bgColor indexed="62"/>
      </patternFill>
    </fill>
    <fill>
      <patternFill patternType="solid">
        <fgColor indexed="45"/>
        <bgColor indexed="29"/>
      </patternFill>
    </fill>
    <fill>
      <patternFill patternType="solid">
        <fgColor indexed="56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theme="4" tint="0.79998168889431442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theme="4" tint="0.79998168889431442"/>
      </patternFill>
    </fill>
    <fill>
      <patternFill patternType="solid">
        <fgColor theme="2"/>
        <bgColor indexed="64"/>
      </patternFill>
    </fill>
    <fill>
      <patternFill patternType="solid">
        <fgColor indexed="31"/>
      </patternFill>
    </fill>
    <fill>
      <patternFill patternType="solid">
        <fgColor indexed="9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19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rgb="FFFFC000"/>
        <bgColor theme="4" tint="0.79998168889431442"/>
      </patternFill>
    </fill>
    <fill>
      <patternFill patternType="solid">
        <fgColor theme="2" tint="-9.9978637043366805E-2"/>
        <bgColor theme="4" tint="0.79998168889431442"/>
      </patternFill>
    </fill>
  </fills>
  <borders count="7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731">
    <xf numFmtId="0" fontId="0" fillId="0" borderId="0">
      <alignment vertical="center"/>
    </xf>
    <xf numFmtId="0" fontId="13" fillId="0" borderId="0"/>
    <xf numFmtId="0" fontId="20" fillId="0" borderId="0" applyProtection="0">
      <alignment vertical="center"/>
    </xf>
    <xf numFmtId="0" fontId="13" fillId="0" borderId="0"/>
    <xf numFmtId="0" fontId="24" fillId="0" borderId="0"/>
    <xf numFmtId="0" fontId="27" fillId="0" borderId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20" borderId="0" applyNumberFormat="0" applyBorder="0" applyAlignment="0" applyProtection="0"/>
    <xf numFmtId="0" fontId="12" fillId="24" borderId="0" applyNumberFormat="0" applyBorder="0" applyAlignment="0" applyProtection="0"/>
    <xf numFmtId="0" fontId="12" fillId="28" borderId="0" applyNumberFormat="0" applyBorder="0" applyAlignment="0" applyProtection="0"/>
    <xf numFmtId="0" fontId="12" fillId="32" borderId="0" applyNumberFormat="0" applyBorder="0" applyAlignment="0" applyProtection="0"/>
    <xf numFmtId="0" fontId="12" fillId="36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0" applyNumberFormat="0" applyBorder="0" applyAlignment="0" applyProtection="0"/>
    <xf numFmtId="0" fontId="29" fillId="18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30" fillId="8" borderId="0" applyNumberFormat="0" applyBorder="0" applyAlignment="0" applyProtection="0"/>
    <xf numFmtId="0" fontId="31" fillId="11" borderId="5" applyNumberFormat="0" applyAlignment="0" applyProtection="0"/>
    <xf numFmtId="0" fontId="32" fillId="12" borderId="8" applyNumberFormat="0" applyAlignment="0" applyProtection="0"/>
    <xf numFmtId="0" fontId="33" fillId="0" borderId="0" applyNumberFormat="0" applyFill="0" applyBorder="0" applyAlignment="0" applyProtection="0"/>
    <xf numFmtId="0" fontId="34" fillId="7" borderId="0" applyNumberFormat="0" applyBorder="0" applyAlignment="0" applyProtection="0"/>
    <xf numFmtId="0" fontId="35" fillId="0" borderId="2" applyNumberFormat="0" applyFill="0" applyAlignment="0" applyProtection="0"/>
    <xf numFmtId="0" fontId="36" fillId="0" borderId="3" applyNumberFormat="0" applyFill="0" applyAlignment="0" applyProtection="0"/>
    <xf numFmtId="0" fontId="37" fillId="0" borderId="4" applyNumberFormat="0" applyFill="0" applyAlignment="0" applyProtection="0"/>
    <xf numFmtId="0" fontId="37" fillId="0" borderId="0" applyNumberFormat="0" applyFill="0" applyBorder="0" applyAlignment="0" applyProtection="0"/>
    <xf numFmtId="0" fontId="38" fillId="10" borderId="5" applyNumberFormat="0" applyAlignment="0" applyProtection="0"/>
    <xf numFmtId="0" fontId="39" fillId="0" borderId="7" applyNumberFormat="0" applyFill="0" applyAlignment="0" applyProtection="0"/>
    <xf numFmtId="0" fontId="40" fillId="9" borderId="0" applyNumberFormat="0" applyBorder="0" applyAlignment="0" applyProtection="0"/>
    <xf numFmtId="0" fontId="41" fillId="0" borderId="0"/>
    <xf numFmtId="0" fontId="12" fillId="0" borderId="0"/>
    <xf numFmtId="0" fontId="26" fillId="0" borderId="0">
      <alignment vertical="center"/>
    </xf>
    <xf numFmtId="0" fontId="12" fillId="13" borderId="9" applyNumberFormat="0" applyFont="0" applyAlignment="0" applyProtection="0"/>
    <xf numFmtId="0" fontId="42" fillId="11" borderId="6" applyNumberFormat="0" applyAlignment="0" applyProtection="0"/>
    <xf numFmtId="0" fontId="43" fillId="0" borderId="0" applyNumberFormat="0" applyFill="0" applyBorder="0" applyAlignment="0" applyProtection="0"/>
    <xf numFmtId="0" fontId="44" fillId="0" borderId="10" applyNumberFormat="0" applyFill="0" applyAlignment="0" applyProtection="0"/>
    <xf numFmtId="0" fontId="45" fillId="0" borderId="0" applyNumberFormat="0" applyFill="0" applyBorder="0" applyAlignment="0" applyProtection="0"/>
    <xf numFmtId="0" fontId="12" fillId="0" borderId="0"/>
    <xf numFmtId="0" fontId="12" fillId="0" borderId="0"/>
    <xf numFmtId="9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0" fontId="12" fillId="0" borderId="0"/>
    <xf numFmtId="0" fontId="12" fillId="0" borderId="0"/>
    <xf numFmtId="44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169" fontId="27" fillId="0" borderId="0"/>
    <xf numFmtId="0" fontId="27" fillId="0" borderId="0"/>
    <xf numFmtId="0" fontId="27" fillId="0" borderId="0"/>
    <xf numFmtId="170" fontId="27" fillId="0" borderId="0"/>
    <xf numFmtId="0" fontId="27" fillId="0" borderId="0"/>
    <xf numFmtId="170" fontId="64" fillId="0" borderId="0"/>
    <xf numFmtId="0" fontId="64" fillId="0" borderId="0"/>
    <xf numFmtId="0" fontId="46" fillId="0" borderId="0"/>
    <xf numFmtId="17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4" fillId="0" borderId="0"/>
    <xf numFmtId="170" fontId="64" fillId="0" borderId="0"/>
    <xf numFmtId="0" fontId="27" fillId="0" borderId="0"/>
    <xf numFmtId="170" fontId="27" fillId="0" borderId="0"/>
    <xf numFmtId="170" fontId="27" fillId="0" borderId="0"/>
    <xf numFmtId="0" fontId="27" fillId="0" borderId="0"/>
    <xf numFmtId="169" fontId="27" fillId="0" borderId="0"/>
    <xf numFmtId="0" fontId="27" fillId="0" borderId="0"/>
    <xf numFmtId="0" fontId="27" fillId="0" borderId="0"/>
    <xf numFmtId="170" fontId="27" fillId="0" borderId="0"/>
    <xf numFmtId="0" fontId="27" fillId="0" borderId="0"/>
    <xf numFmtId="0" fontId="27" fillId="0" borderId="0"/>
    <xf numFmtId="170" fontId="27" fillId="0" borderId="0"/>
    <xf numFmtId="0" fontId="27" fillId="0" borderId="0"/>
    <xf numFmtId="0" fontId="27" fillId="0" borderId="0"/>
    <xf numFmtId="0" fontId="27" fillId="0" borderId="0"/>
    <xf numFmtId="0" fontId="64" fillId="0" borderId="0"/>
    <xf numFmtId="169" fontId="27" fillId="0" borderId="0"/>
    <xf numFmtId="0" fontId="27" fillId="0" borderId="0"/>
    <xf numFmtId="0" fontId="27" fillId="0" borderId="0"/>
    <xf numFmtId="170" fontId="27" fillId="0" borderId="0"/>
    <xf numFmtId="0" fontId="27" fillId="0" borderId="0"/>
    <xf numFmtId="170" fontId="27" fillId="0" borderId="0"/>
    <xf numFmtId="0" fontId="64" fillId="0" borderId="0"/>
    <xf numFmtId="169" fontId="20" fillId="0" borderId="0"/>
    <xf numFmtId="170" fontId="27" fillId="0" borderId="0"/>
    <xf numFmtId="170" fontId="27" fillId="0" borderId="0"/>
    <xf numFmtId="170" fontId="27" fillId="0" borderId="0"/>
    <xf numFmtId="169" fontId="27" fillId="0" borderId="0"/>
    <xf numFmtId="169" fontId="27" fillId="0" borderId="0"/>
    <xf numFmtId="0" fontId="27" fillId="0" borderId="0"/>
    <xf numFmtId="170" fontId="27" fillId="0" borderId="0"/>
    <xf numFmtId="0" fontId="27" fillId="0" borderId="0"/>
    <xf numFmtId="0" fontId="27" fillId="0" borderId="0"/>
    <xf numFmtId="170" fontId="27" fillId="0" borderId="0"/>
    <xf numFmtId="0" fontId="27" fillId="0" borderId="0"/>
    <xf numFmtId="170" fontId="27" fillId="0" borderId="0"/>
    <xf numFmtId="0" fontId="27" fillId="0" borderId="0"/>
    <xf numFmtId="170" fontId="27" fillId="0" borderId="0"/>
    <xf numFmtId="0" fontId="27" fillId="0" borderId="0"/>
    <xf numFmtId="170" fontId="27" fillId="0" borderId="0"/>
    <xf numFmtId="0" fontId="27" fillId="0" borderId="0"/>
    <xf numFmtId="0" fontId="27" fillId="0" borderId="0"/>
    <xf numFmtId="169" fontId="27" fillId="0" borderId="0"/>
    <xf numFmtId="0" fontId="27" fillId="0" borderId="0"/>
    <xf numFmtId="170" fontId="27" fillId="0" borderId="0"/>
    <xf numFmtId="0" fontId="27" fillId="0" borderId="0"/>
    <xf numFmtId="0" fontId="27" fillId="0" borderId="0"/>
    <xf numFmtId="170" fontId="27" fillId="0" borderId="0"/>
    <xf numFmtId="0" fontId="27" fillId="0" borderId="0"/>
    <xf numFmtId="170" fontId="27" fillId="0" borderId="0"/>
    <xf numFmtId="0" fontId="64" fillId="0" borderId="0"/>
    <xf numFmtId="0" fontId="64" fillId="0" borderId="0"/>
    <xf numFmtId="0" fontId="27" fillId="0" borderId="0"/>
    <xf numFmtId="170" fontId="27" fillId="0" borderId="0"/>
    <xf numFmtId="170" fontId="27" fillId="0" borderId="0"/>
    <xf numFmtId="0" fontId="27" fillId="0" borderId="0"/>
    <xf numFmtId="170" fontId="27" fillId="0" borderId="0"/>
    <xf numFmtId="170" fontId="27" fillId="0" borderId="0"/>
    <xf numFmtId="169" fontId="27" fillId="0" borderId="0"/>
    <xf numFmtId="0" fontId="27" fillId="0" borderId="0"/>
    <xf numFmtId="0" fontId="27" fillId="0" borderId="0"/>
    <xf numFmtId="170" fontId="27" fillId="0" borderId="0"/>
    <xf numFmtId="0" fontId="27" fillId="0" borderId="0"/>
    <xf numFmtId="0" fontId="27" fillId="0" borderId="0"/>
    <xf numFmtId="170" fontId="27" fillId="0" borderId="0"/>
    <xf numFmtId="0" fontId="24" fillId="0" borderId="0">
      <alignment vertical="top"/>
    </xf>
    <xf numFmtId="170" fontId="24" fillId="0" borderId="0">
      <alignment vertical="top"/>
    </xf>
    <xf numFmtId="0" fontId="24" fillId="0" borderId="0">
      <alignment vertical="top"/>
    </xf>
    <xf numFmtId="170" fontId="24" fillId="0" borderId="0">
      <alignment vertical="top"/>
    </xf>
    <xf numFmtId="170" fontId="24" fillId="0" borderId="0">
      <alignment vertical="top"/>
    </xf>
    <xf numFmtId="0" fontId="27" fillId="0" borderId="0"/>
    <xf numFmtId="170" fontId="27" fillId="0" borderId="0"/>
    <xf numFmtId="0" fontId="27" fillId="0" borderId="0"/>
    <xf numFmtId="170" fontId="27" fillId="0" borderId="0"/>
    <xf numFmtId="170" fontId="27" fillId="0" borderId="0"/>
    <xf numFmtId="169" fontId="20" fillId="0" borderId="0"/>
    <xf numFmtId="0" fontId="20" fillId="0" borderId="0"/>
    <xf numFmtId="0" fontId="27" fillId="0" borderId="0"/>
    <xf numFmtId="170" fontId="27" fillId="0" borderId="0"/>
    <xf numFmtId="170" fontId="27" fillId="0" borderId="0"/>
    <xf numFmtId="0" fontId="20" fillId="0" borderId="0"/>
    <xf numFmtId="170" fontId="27" fillId="0" borderId="0"/>
    <xf numFmtId="169" fontId="27" fillId="0" borderId="0"/>
    <xf numFmtId="0" fontId="27" fillId="0" borderId="0"/>
    <xf numFmtId="170" fontId="27" fillId="0" borderId="0"/>
    <xf numFmtId="170" fontId="27" fillId="0" borderId="0"/>
    <xf numFmtId="0" fontId="27" fillId="0" borderId="0"/>
    <xf numFmtId="0" fontId="27" fillId="0" borderId="0"/>
    <xf numFmtId="170" fontId="27" fillId="0" borderId="0"/>
    <xf numFmtId="170" fontId="27" fillId="0" borderId="0"/>
    <xf numFmtId="170" fontId="27" fillId="0" borderId="0"/>
    <xf numFmtId="170" fontId="27" fillId="0" borderId="0"/>
    <xf numFmtId="170" fontId="27" fillId="0" borderId="0"/>
    <xf numFmtId="170" fontId="27" fillId="0" borderId="0"/>
    <xf numFmtId="0" fontId="27" fillId="0" borderId="0"/>
    <xf numFmtId="0" fontId="27" fillId="0" borderId="0"/>
    <xf numFmtId="170" fontId="27" fillId="0" borderId="0"/>
    <xf numFmtId="170" fontId="27" fillId="0" borderId="0"/>
    <xf numFmtId="0" fontId="27" fillId="0" borderId="0"/>
    <xf numFmtId="0" fontId="27" fillId="0" borderId="0"/>
    <xf numFmtId="170" fontId="27" fillId="0" borderId="0"/>
    <xf numFmtId="170" fontId="27" fillId="0" borderId="0"/>
    <xf numFmtId="169" fontId="27" fillId="0" borderId="0"/>
    <xf numFmtId="0" fontId="27" fillId="0" borderId="0"/>
    <xf numFmtId="170" fontId="27" fillId="0" borderId="0"/>
    <xf numFmtId="0" fontId="27" fillId="0" borderId="0"/>
    <xf numFmtId="0" fontId="27" fillId="0" borderId="0"/>
    <xf numFmtId="170" fontId="27" fillId="0" borderId="0"/>
    <xf numFmtId="171" fontId="27" fillId="0" borderId="0"/>
    <xf numFmtId="0" fontId="27" fillId="0" borderId="0"/>
    <xf numFmtId="0" fontId="27" fillId="0" borderId="0"/>
    <xf numFmtId="170" fontId="27" fillId="0" borderId="0"/>
    <xf numFmtId="0" fontId="27" fillId="0" borderId="0"/>
    <xf numFmtId="0" fontId="27" fillId="0" borderId="0"/>
    <xf numFmtId="169" fontId="27" fillId="0" borderId="0"/>
    <xf numFmtId="0" fontId="27" fillId="0" borderId="0" applyNumberFormat="0" applyFont="0" applyFill="0" applyBorder="0" applyProtection="0">
      <alignment vertical="center" wrapText="1"/>
    </xf>
    <xf numFmtId="169" fontId="27" fillId="0" borderId="0"/>
    <xf numFmtId="0" fontId="27" fillId="0" borderId="0"/>
    <xf numFmtId="0" fontId="27" fillId="0" borderId="0"/>
    <xf numFmtId="170" fontId="27" fillId="0" borderId="0"/>
    <xf numFmtId="0" fontId="27" fillId="0" borderId="0"/>
    <xf numFmtId="0" fontId="27" fillId="0" borderId="0"/>
    <xf numFmtId="170" fontId="27" fillId="0" borderId="0"/>
    <xf numFmtId="169" fontId="27" fillId="0" borderId="0"/>
    <xf numFmtId="0" fontId="27" fillId="0" borderId="0"/>
    <xf numFmtId="0" fontId="27" fillId="0" borderId="0"/>
    <xf numFmtId="170" fontId="27" fillId="0" borderId="0"/>
    <xf numFmtId="0" fontId="27" fillId="0" borderId="0"/>
    <xf numFmtId="0" fontId="27" fillId="0" borderId="0"/>
    <xf numFmtId="170" fontId="27" fillId="0" borderId="0"/>
    <xf numFmtId="0" fontId="27" fillId="0" borderId="0"/>
    <xf numFmtId="0" fontId="27" fillId="0" borderId="0" applyNumberFormat="0" applyFont="0" applyFill="0" applyBorder="0" applyProtection="0">
      <alignment vertical="center" wrapText="1"/>
    </xf>
    <xf numFmtId="0" fontId="27" fillId="0" borderId="0"/>
    <xf numFmtId="0" fontId="27" fillId="0" borderId="0"/>
    <xf numFmtId="0" fontId="27" fillId="0" borderId="0" applyNumberFormat="0" applyFont="0" applyFill="0" applyBorder="0" applyProtection="0">
      <alignment vertical="center" wrapText="1"/>
    </xf>
    <xf numFmtId="169" fontId="20" fillId="0" borderId="0"/>
    <xf numFmtId="0" fontId="20" fillId="0" borderId="0"/>
    <xf numFmtId="0" fontId="27" fillId="0" borderId="0"/>
    <xf numFmtId="170" fontId="27" fillId="0" borderId="0"/>
    <xf numFmtId="170" fontId="27" fillId="0" borderId="0"/>
    <xf numFmtId="0" fontId="20" fillId="0" borderId="0"/>
    <xf numFmtId="170" fontId="27" fillId="0" borderId="0"/>
    <xf numFmtId="169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9" fontId="27" fillId="0" borderId="0"/>
    <xf numFmtId="0" fontId="27" fillId="0" borderId="0"/>
    <xf numFmtId="170" fontId="27" fillId="0" borderId="0"/>
    <xf numFmtId="0" fontId="27" fillId="0" borderId="0"/>
    <xf numFmtId="0" fontId="27" fillId="0" borderId="0"/>
    <xf numFmtId="170" fontId="27" fillId="0" borderId="0"/>
    <xf numFmtId="0" fontId="24" fillId="0" borderId="0">
      <alignment vertical="top"/>
    </xf>
    <xf numFmtId="17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17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17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170" fontId="24" fillId="0" borderId="0">
      <alignment vertical="top"/>
    </xf>
    <xf numFmtId="169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170" fontId="24" fillId="0" borderId="0">
      <alignment vertical="top"/>
    </xf>
    <xf numFmtId="0" fontId="24" fillId="0" borderId="0">
      <alignment vertical="top"/>
    </xf>
    <xf numFmtId="17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170" fontId="24" fillId="0" borderId="0">
      <alignment vertical="top"/>
    </xf>
    <xf numFmtId="0" fontId="24" fillId="0" borderId="0">
      <alignment vertical="top"/>
    </xf>
    <xf numFmtId="17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170" fontId="24" fillId="0" borderId="0">
      <alignment vertical="top"/>
    </xf>
    <xf numFmtId="169" fontId="27" fillId="0" borderId="0"/>
    <xf numFmtId="0" fontId="27" fillId="0" borderId="0"/>
    <xf numFmtId="170" fontId="27" fillId="0" borderId="0"/>
    <xf numFmtId="0" fontId="27" fillId="0" borderId="0"/>
    <xf numFmtId="0" fontId="27" fillId="0" borderId="0"/>
    <xf numFmtId="170" fontId="27" fillId="0" borderId="0"/>
    <xf numFmtId="0" fontId="27" fillId="0" borderId="0"/>
    <xf numFmtId="170" fontId="27" fillId="0" borderId="0"/>
    <xf numFmtId="170" fontId="27" fillId="0" borderId="0"/>
    <xf numFmtId="0" fontId="27" fillId="0" borderId="0"/>
    <xf numFmtId="169" fontId="27" fillId="0" borderId="0"/>
    <xf numFmtId="0" fontId="27" fillId="0" borderId="0"/>
    <xf numFmtId="170" fontId="27" fillId="0" borderId="0"/>
    <xf numFmtId="0" fontId="27" fillId="0" borderId="0"/>
    <xf numFmtId="0" fontId="27" fillId="0" borderId="0"/>
    <xf numFmtId="170" fontId="27" fillId="0" borderId="0"/>
    <xf numFmtId="169" fontId="27" fillId="0" borderId="0"/>
    <xf numFmtId="0" fontId="27" fillId="0" borderId="0"/>
    <xf numFmtId="0" fontId="27" fillId="0" borderId="0"/>
    <xf numFmtId="170" fontId="27" fillId="0" borderId="0"/>
    <xf numFmtId="0" fontId="27" fillId="0" borderId="0"/>
    <xf numFmtId="0" fontId="27" fillId="0" borderId="0"/>
    <xf numFmtId="170" fontId="27" fillId="0" borderId="0"/>
    <xf numFmtId="0" fontId="24" fillId="0" borderId="0">
      <alignment vertical="top"/>
    </xf>
    <xf numFmtId="0" fontId="24" fillId="0" borderId="0">
      <alignment vertical="top"/>
    </xf>
    <xf numFmtId="170" fontId="24" fillId="0" borderId="0">
      <alignment vertical="top"/>
    </xf>
    <xf numFmtId="0" fontId="27" fillId="0" borderId="0"/>
    <xf numFmtId="0" fontId="27" fillId="0" borderId="0"/>
    <xf numFmtId="169" fontId="27" fillId="0" borderId="0"/>
    <xf numFmtId="0" fontId="27" fillId="0" borderId="0"/>
    <xf numFmtId="170" fontId="27" fillId="0" borderId="0"/>
    <xf numFmtId="0" fontId="27" fillId="0" borderId="0"/>
    <xf numFmtId="0" fontId="27" fillId="0" borderId="0"/>
    <xf numFmtId="170" fontId="27" fillId="0" borderId="0"/>
    <xf numFmtId="169" fontId="27" fillId="0" borderId="0"/>
    <xf numFmtId="0" fontId="27" fillId="0" borderId="0"/>
    <xf numFmtId="170" fontId="27" fillId="0" borderId="0"/>
    <xf numFmtId="0" fontId="27" fillId="0" borderId="0"/>
    <xf numFmtId="0" fontId="27" fillId="0" borderId="0"/>
    <xf numFmtId="170" fontId="27" fillId="0" borderId="0"/>
    <xf numFmtId="169" fontId="27" fillId="0" borderId="0"/>
    <xf numFmtId="0" fontId="27" fillId="0" borderId="0"/>
    <xf numFmtId="170" fontId="27" fillId="0" borderId="0"/>
    <xf numFmtId="0" fontId="27" fillId="0" borderId="0"/>
    <xf numFmtId="0" fontId="27" fillId="0" borderId="0"/>
    <xf numFmtId="170" fontId="27" fillId="0" borderId="0"/>
    <xf numFmtId="169" fontId="27" fillId="0" borderId="0"/>
    <xf numFmtId="0" fontId="27" fillId="0" borderId="0"/>
    <xf numFmtId="170" fontId="27" fillId="0" borderId="0"/>
    <xf numFmtId="0" fontId="27" fillId="0" borderId="0"/>
    <xf numFmtId="0" fontId="27" fillId="0" borderId="0"/>
    <xf numFmtId="170" fontId="27" fillId="0" borderId="0"/>
    <xf numFmtId="169" fontId="20" fillId="0" borderId="0"/>
    <xf numFmtId="0" fontId="20" fillId="0" borderId="0"/>
    <xf numFmtId="0" fontId="63" fillId="0" borderId="0">
      <alignment vertical="center" wrapText="1"/>
    </xf>
    <xf numFmtId="169" fontId="27" fillId="0" borderId="0"/>
    <xf numFmtId="0" fontId="27" fillId="0" borderId="0"/>
    <xf numFmtId="170" fontId="27" fillId="0" borderId="0"/>
    <xf numFmtId="0" fontId="27" fillId="0" borderId="0"/>
    <xf numFmtId="0" fontId="27" fillId="0" borderId="0"/>
    <xf numFmtId="170" fontId="27" fillId="0" borderId="0"/>
    <xf numFmtId="169" fontId="27" fillId="0" borderId="0"/>
    <xf numFmtId="0" fontId="27" fillId="0" borderId="0"/>
    <xf numFmtId="170" fontId="27" fillId="0" borderId="0"/>
    <xf numFmtId="0" fontId="27" fillId="0" borderId="0"/>
    <xf numFmtId="0" fontId="27" fillId="0" borderId="0"/>
    <xf numFmtId="170" fontId="27" fillId="0" borderId="0"/>
    <xf numFmtId="0" fontId="64" fillId="0" borderId="0"/>
    <xf numFmtId="0" fontId="27" fillId="0" borderId="0"/>
    <xf numFmtId="0" fontId="27" fillId="0" borderId="0"/>
    <xf numFmtId="0" fontId="27" fillId="0" borderId="0"/>
    <xf numFmtId="169" fontId="64" fillId="0" borderId="0"/>
    <xf numFmtId="169" fontId="27" fillId="0" borderId="0"/>
    <xf numFmtId="0" fontId="27" fillId="0" borderId="0"/>
    <xf numFmtId="170" fontId="27" fillId="0" borderId="0"/>
    <xf numFmtId="0" fontId="27" fillId="0" borderId="0"/>
    <xf numFmtId="0" fontId="27" fillId="0" borderId="0"/>
    <xf numFmtId="170" fontId="27" fillId="0" borderId="0"/>
    <xf numFmtId="169" fontId="27" fillId="0" borderId="0"/>
    <xf numFmtId="0" fontId="27" fillId="0" borderId="0"/>
    <xf numFmtId="170" fontId="27" fillId="0" borderId="0"/>
    <xf numFmtId="0" fontId="27" fillId="0" borderId="0"/>
    <xf numFmtId="0" fontId="27" fillId="0" borderId="0"/>
    <xf numFmtId="170" fontId="27" fillId="0" borderId="0"/>
    <xf numFmtId="169" fontId="27" fillId="0" borderId="0"/>
    <xf numFmtId="0" fontId="27" fillId="0" borderId="0"/>
    <xf numFmtId="170" fontId="27" fillId="0" borderId="0"/>
    <xf numFmtId="0" fontId="27" fillId="0" borderId="0"/>
    <xf numFmtId="0" fontId="27" fillId="0" borderId="0"/>
    <xf numFmtId="170" fontId="27" fillId="0" borderId="0"/>
    <xf numFmtId="169" fontId="27" fillId="0" borderId="0"/>
    <xf numFmtId="169" fontId="27" fillId="0" borderId="0"/>
    <xf numFmtId="0" fontId="27" fillId="0" borderId="0"/>
    <xf numFmtId="170" fontId="27" fillId="0" borderId="0"/>
    <xf numFmtId="0" fontId="27" fillId="0" borderId="0"/>
    <xf numFmtId="0" fontId="27" fillId="0" borderId="0"/>
    <xf numFmtId="170" fontId="27" fillId="0" borderId="0"/>
    <xf numFmtId="0" fontId="27" fillId="0" borderId="0"/>
    <xf numFmtId="170" fontId="27" fillId="0" borderId="0"/>
    <xf numFmtId="0" fontId="27" fillId="0" borderId="0"/>
    <xf numFmtId="170" fontId="27" fillId="0" borderId="0"/>
    <xf numFmtId="0" fontId="27" fillId="0" borderId="0"/>
    <xf numFmtId="170" fontId="27" fillId="0" borderId="0"/>
    <xf numFmtId="0" fontId="27" fillId="0" borderId="0"/>
    <xf numFmtId="0" fontId="27" fillId="0" borderId="0"/>
    <xf numFmtId="0" fontId="27" fillId="0" borderId="0"/>
    <xf numFmtId="170" fontId="27" fillId="0" borderId="0"/>
    <xf numFmtId="169" fontId="27" fillId="0" borderId="0"/>
    <xf numFmtId="169" fontId="27" fillId="0" borderId="0"/>
    <xf numFmtId="0" fontId="27" fillId="0" borderId="0"/>
    <xf numFmtId="170" fontId="27" fillId="0" borderId="0"/>
    <xf numFmtId="0" fontId="27" fillId="0" borderId="0"/>
    <xf numFmtId="0" fontId="27" fillId="0" borderId="0"/>
    <xf numFmtId="170" fontId="27" fillId="0" borderId="0"/>
    <xf numFmtId="0" fontId="27" fillId="0" borderId="0"/>
    <xf numFmtId="170" fontId="27" fillId="0" borderId="0"/>
    <xf numFmtId="0" fontId="27" fillId="0" borderId="0"/>
    <xf numFmtId="170" fontId="27" fillId="0" borderId="0"/>
    <xf numFmtId="0" fontId="27" fillId="0" borderId="0"/>
    <xf numFmtId="170" fontId="27" fillId="0" borderId="0"/>
    <xf numFmtId="0" fontId="27" fillId="0" borderId="0"/>
    <xf numFmtId="0" fontId="27" fillId="0" borderId="0"/>
    <xf numFmtId="0" fontId="27" fillId="0" borderId="0"/>
    <xf numFmtId="170" fontId="27" fillId="0" borderId="0"/>
    <xf numFmtId="169" fontId="27" fillId="0" borderId="0"/>
    <xf numFmtId="0" fontId="27" fillId="0" borderId="0"/>
    <xf numFmtId="0" fontId="27" fillId="0" borderId="0"/>
    <xf numFmtId="0" fontId="27" fillId="0" borderId="0"/>
    <xf numFmtId="169" fontId="27" fillId="0" borderId="0"/>
    <xf numFmtId="169" fontId="27" fillId="0" borderId="0"/>
    <xf numFmtId="0" fontId="27" fillId="0" borderId="0"/>
    <xf numFmtId="170" fontId="27" fillId="0" borderId="0"/>
    <xf numFmtId="170" fontId="27" fillId="0" borderId="0"/>
    <xf numFmtId="169" fontId="27" fillId="0" borderId="0"/>
    <xf numFmtId="169" fontId="27" fillId="0" borderId="0"/>
    <xf numFmtId="0" fontId="27" fillId="0" borderId="0"/>
    <xf numFmtId="170" fontId="27" fillId="0" borderId="0"/>
    <xf numFmtId="0" fontId="27" fillId="0" borderId="0"/>
    <xf numFmtId="0" fontId="27" fillId="0" borderId="0"/>
    <xf numFmtId="170" fontId="27" fillId="0" borderId="0"/>
    <xf numFmtId="0" fontId="27" fillId="0" borderId="0"/>
    <xf numFmtId="170" fontId="27" fillId="0" borderId="0"/>
    <xf numFmtId="0" fontId="27" fillId="0" borderId="0"/>
    <xf numFmtId="170" fontId="27" fillId="0" borderId="0"/>
    <xf numFmtId="0" fontId="27" fillId="0" borderId="0"/>
    <xf numFmtId="170" fontId="27" fillId="0" borderId="0"/>
    <xf numFmtId="0" fontId="27" fillId="0" borderId="0"/>
    <xf numFmtId="0" fontId="27" fillId="0" borderId="0"/>
    <xf numFmtId="0" fontId="27" fillId="0" borderId="0"/>
    <xf numFmtId="170" fontId="27" fillId="0" borderId="0"/>
    <xf numFmtId="169" fontId="27" fillId="0" borderId="0"/>
    <xf numFmtId="0" fontId="27" fillId="0" borderId="0"/>
    <xf numFmtId="170" fontId="27" fillId="0" borderId="0"/>
    <xf numFmtId="0" fontId="27" fillId="0" borderId="0"/>
    <xf numFmtId="0" fontId="27" fillId="0" borderId="0"/>
    <xf numFmtId="170" fontId="27" fillId="0" borderId="0"/>
    <xf numFmtId="169" fontId="27" fillId="0" borderId="0"/>
    <xf numFmtId="0" fontId="27" fillId="0" borderId="0"/>
    <xf numFmtId="170" fontId="27" fillId="0" borderId="0"/>
    <xf numFmtId="0" fontId="27" fillId="0" borderId="0"/>
    <xf numFmtId="0" fontId="27" fillId="0" borderId="0"/>
    <xf numFmtId="170" fontId="27" fillId="0" borderId="0"/>
    <xf numFmtId="0" fontId="64" fillId="0" borderId="0"/>
    <xf numFmtId="0" fontId="27" fillId="0" borderId="0"/>
    <xf numFmtId="0" fontId="27" fillId="0" borderId="0"/>
    <xf numFmtId="0" fontId="27" fillId="0" borderId="0"/>
    <xf numFmtId="0" fontId="64" fillId="0" borderId="0"/>
    <xf numFmtId="169" fontId="27" fillId="0" borderId="0"/>
    <xf numFmtId="0" fontId="27" fillId="0" borderId="0"/>
    <xf numFmtId="170" fontId="27" fillId="0" borderId="0"/>
    <xf numFmtId="0" fontId="27" fillId="0" borderId="0"/>
    <xf numFmtId="0" fontId="27" fillId="0" borderId="0"/>
    <xf numFmtId="170" fontId="27" fillId="0" borderId="0"/>
    <xf numFmtId="169" fontId="27" fillId="0" borderId="0"/>
    <xf numFmtId="0" fontId="27" fillId="0" borderId="0"/>
    <xf numFmtId="170" fontId="27" fillId="0" borderId="0"/>
    <xf numFmtId="0" fontId="27" fillId="0" borderId="0"/>
    <xf numFmtId="0" fontId="27" fillId="0" borderId="0"/>
    <xf numFmtId="170" fontId="27" fillId="0" borderId="0"/>
    <xf numFmtId="169" fontId="27" fillId="0" borderId="0"/>
    <xf numFmtId="0" fontId="27" fillId="0" borderId="0"/>
    <xf numFmtId="170" fontId="27" fillId="0" borderId="0"/>
    <xf numFmtId="0" fontId="27" fillId="0" borderId="0"/>
    <xf numFmtId="0" fontId="27" fillId="0" borderId="0"/>
    <xf numFmtId="170" fontId="27" fillId="0" borderId="0"/>
    <xf numFmtId="169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17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17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17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170" fontId="24" fillId="0" borderId="0">
      <alignment vertical="top"/>
    </xf>
    <xf numFmtId="170" fontId="24" fillId="0" borderId="0">
      <alignment vertical="top"/>
    </xf>
    <xf numFmtId="0" fontId="24" fillId="0" borderId="0">
      <alignment vertical="top"/>
    </xf>
    <xf numFmtId="170" fontId="24" fillId="0" borderId="0">
      <alignment vertical="top"/>
    </xf>
    <xf numFmtId="169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170" fontId="24" fillId="0" borderId="0">
      <alignment vertical="top"/>
    </xf>
    <xf numFmtId="0" fontId="24" fillId="0" borderId="0">
      <alignment vertical="top"/>
    </xf>
    <xf numFmtId="170" fontId="24" fillId="0" borderId="0">
      <alignment vertical="top"/>
    </xf>
    <xf numFmtId="0" fontId="24" fillId="0" borderId="0">
      <alignment vertical="top"/>
    </xf>
    <xf numFmtId="170" fontId="24" fillId="0" borderId="0">
      <alignment vertical="top"/>
    </xf>
    <xf numFmtId="0" fontId="24" fillId="0" borderId="0">
      <alignment vertical="top"/>
    </xf>
    <xf numFmtId="17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170" fontId="24" fillId="0" borderId="0">
      <alignment vertical="top"/>
    </xf>
    <xf numFmtId="0" fontId="24" fillId="0" borderId="0">
      <alignment vertical="top"/>
    </xf>
    <xf numFmtId="17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170" fontId="24" fillId="0" borderId="0">
      <alignment vertical="top"/>
    </xf>
    <xf numFmtId="0" fontId="24" fillId="0" borderId="0">
      <alignment vertical="top"/>
    </xf>
    <xf numFmtId="170" fontId="24" fillId="0" borderId="0">
      <alignment vertical="top"/>
    </xf>
    <xf numFmtId="17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9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9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9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9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9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9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9" fontId="27" fillId="0" borderId="0"/>
    <xf numFmtId="169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9" fontId="27" fillId="0" borderId="0"/>
    <xf numFmtId="169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9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9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9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7" fillId="0" borderId="0"/>
    <xf numFmtId="0" fontId="24" fillId="0" borderId="0">
      <alignment vertical="top"/>
    </xf>
    <xf numFmtId="0" fontId="27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7" fillId="0" borderId="0"/>
    <xf numFmtId="0" fontId="24" fillId="0" borderId="0">
      <alignment vertical="top"/>
    </xf>
    <xf numFmtId="0" fontId="27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169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9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9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9" fontId="28" fillId="46" borderId="0" applyNumberFormat="0" applyBorder="0" applyAlignment="0" applyProtection="0"/>
    <xf numFmtId="169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7" fillId="0" borderId="0"/>
    <xf numFmtId="0" fontId="27" fillId="0" borderId="0"/>
    <xf numFmtId="0" fontId="28" fillId="60" borderId="0">
      <alignment vertical="center"/>
    </xf>
    <xf numFmtId="0" fontId="28" fillId="46" borderId="0" applyNumberFormat="0" applyBorder="0" applyAlignment="0" applyProtection="0"/>
    <xf numFmtId="0" fontId="27" fillId="0" borderId="0"/>
    <xf numFmtId="0" fontId="27" fillId="0" borderId="0"/>
    <xf numFmtId="0" fontId="28" fillId="46" borderId="0" applyNumberFormat="0" applyBorder="0" applyAlignment="0" applyProtection="0"/>
    <xf numFmtId="0" fontId="63" fillId="60" borderId="0">
      <alignment vertical="center"/>
    </xf>
    <xf numFmtId="0" fontId="27" fillId="0" borderId="0"/>
    <xf numFmtId="0" fontId="27" fillId="0" borderId="0"/>
    <xf numFmtId="0" fontId="27" fillId="0" borderId="0"/>
    <xf numFmtId="0" fontId="63" fillId="6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3" fillId="60" borderId="0">
      <alignment vertical="center"/>
    </xf>
    <xf numFmtId="0" fontId="28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8" fillId="6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9" fontId="28" fillId="43" borderId="0" applyNumberFormat="0" applyBorder="0" applyAlignment="0" applyProtection="0"/>
    <xf numFmtId="169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7" fillId="0" borderId="0"/>
    <xf numFmtId="0" fontId="27" fillId="0" borderId="0"/>
    <xf numFmtId="0" fontId="28" fillId="61" borderId="0">
      <alignment vertical="center"/>
    </xf>
    <xf numFmtId="0" fontId="28" fillId="43" borderId="0" applyNumberFormat="0" applyBorder="0" applyAlignment="0" applyProtection="0"/>
    <xf numFmtId="0" fontId="27" fillId="0" borderId="0"/>
    <xf numFmtId="0" fontId="27" fillId="0" borderId="0"/>
    <xf numFmtId="0" fontId="28" fillId="43" borderId="0" applyNumberFormat="0" applyBorder="0" applyAlignment="0" applyProtection="0"/>
    <xf numFmtId="0" fontId="63" fillId="61" borderId="0">
      <alignment vertical="center"/>
    </xf>
    <xf numFmtId="0" fontId="27" fillId="0" borderId="0"/>
    <xf numFmtId="0" fontId="27" fillId="0" borderId="0"/>
    <xf numFmtId="0" fontId="27" fillId="0" borderId="0"/>
    <xf numFmtId="0" fontId="63" fillId="61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3" fillId="61" borderId="0">
      <alignment vertical="center"/>
    </xf>
    <xf numFmtId="0" fontId="28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8" fillId="61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9" fontId="28" fillId="42" borderId="0" applyNumberFormat="0" applyBorder="0" applyAlignment="0" applyProtection="0"/>
    <xf numFmtId="169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7" fillId="0" borderId="0"/>
    <xf numFmtId="0" fontId="27" fillId="0" borderId="0"/>
    <xf numFmtId="0" fontId="28" fillId="62" borderId="0">
      <alignment vertical="center"/>
    </xf>
    <xf numFmtId="0" fontId="28" fillId="42" borderId="0" applyNumberFormat="0" applyBorder="0" applyAlignment="0" applyProtection="0"/>
    <xf numFmtId="0" fontId="27" fillId="0" borderId="0"/>
    <xf numFmtId="0" fontId="27" fillId="0" borderId="0"/>
    <xf numFmtId="0" fontId="28" fillId="42" borderId="0" applyNumberFormat="0" applyBorder="0" applyAlignment="0" applyProtection="0"/>
    <xf numFmtId="0" fontId="63" fillId="62" borderId="0">
      <alignment vertical="center"/>
    </xf>
    <xf numFmtId="0" fontId="27" fillId="0" borderId="0"/>
    <xf numFmtId="0" fontId="27" fillId="0" borderId="0"/>
    <xf numFmtId="0" fontId="27" fillId="0" borderId="0"/>
    <xf numFmtId="0" fontId="63" fillId="62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3" fillId="62" borderId="0">
      <alignment vertical="center"/>
    </xf>
    <xf numFmtId="0" fontId="28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8" fillId="62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9" fontId="28" fillId="54" borderId="0" applyNumberFormat="0" applyBorder="0" applyAlignment="0" applyProtection="0"/>
    <xf numFmtId="169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7" fillId="0" borderId="0"/>
    <xf numFmtId="0" fontId="27" fillId="0" borderId="0"/>
    <xf numFmtId="0" fontId="28" fillId="63" borderId="0">
      <alignment vertical="center"/>
    </xf>
    <xf numFmtId="0" fontId="28" fillId="54" borderId="0" applyNumberFormat="0" applyBorder="0" applyAlignment="0" applyProtection="0"/>
    <xf numFmtId="0" fontId="27" fillId="0" borderId="0"/>
    <xf numFmtId="0" fontId="27" fillId="0" borderId="0"/>
    <xf numFmtId="0" fontId="28" fillId="54" borderId="0" applyNumberFormat="0" applyBorder="0" applyAlignment="0" applyProtection="0"/>
    <xf numFmtId="0" fontId="63" fillId="63" borderId="0">
      <alignment vertical="center"/>
    </xf>
    <xf numFmtId="0" fontId="27" fillId="0" borderId="0"/>
    <xf numFmtId="0" fontId="27" fillId="0" borderId="0"/>
    <xf numFmtId="0" fontId="27" fillId="0" borderId="0"/>
    <xf numFmtId="0" fontId="63" fillId="63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3" fillId="63" borderId="0">
      <alignment vertical="center"/>
    </xf>
    <xf numFmtId="0" fontId="28" fillId="5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8" fillId="63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9" fontId="28" fillId="56" borderId="0" applyNumberFormat="0" applyBorder="0" applyAlignment="0" applyProtection="0"/>
    <xf numFmtId="169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8" fillId="56" borderId="0" applyNumberFormat="0" applyBorder="0" applyAlignment="0" applyProtection="0"/>
    <xf numFmtId="0" fontId="27" fillId="0" borderId="0"/>
    <xf numFmtId="0" fontId="27" fillId="0" borderId="0"/>
    <xf numFmtId="0" fontId="28" fillId="56" borderId="0" applyNumberFormat="0" applyBorder="0" applyAlignment="0" applyProtection="0"/>
    <xf numFmtId="0" fontId="63" fillId="64" borderId="0">
      <alignment vertical="center"/>
    </xf>
    <xf numFmtId="0" fontId="27" fillId="0" borderId="0"/>
    <xf numFmtId="0" fontId="27" fillId="0" borderId="0"/>
    <xf numFmtId="0" fontId="27" fillId="0" borderId="0"/>
    <xf numFmtId="0" fontId="63" fillId="64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3" fillId="64" borderId="0">
      <alignment vertical="center"/>
    </xf>
    <xf numFmtId="0" fontId="28" fillId="5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9" fontId="28" fillId="39" borderId="0" applyNumberFormat="0" applyBorder="0" applyAlignment="0" applyProtection="0"/>
    <xf numFmtId="169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7" fillId="0" borderId="0"/>
    <xf numFmtId="0" fontId="27" fillId="0" borderId="0"/>
    <xf numFmtId="0" fontId="28" fillId="65" borderId="0">
      <alignment vertical="center"/>
    </xf>
    <xf numFmtId="0" fontId="28" fillId="39" borderId="0" applyNumberFormat="0" applyBorder="0" applyAlignment="0" applyProtection="0"/>
    <xf numFmtId="0" fontId="27" fillId="0" borderId="0"/>
    <xf numFmtId="0" fontId="27" fillId="0" borderId="0"/>
    <xf numFmtId="0" fontId="28" fillId="39" borderId="0" applyNumberFormat="0" applyBorder="0" applyAlignment="0" applyProtection="0"/>
    <xf numFmtId="0" fontId="63" fillId="65" borderId="0">
      <alignment vertical="center"/>
    </xf>
    <xf numFmtId="0" fontId="27" fillId="0" borderId="0"/>
    <xf numFmtId="0" fontId="27" fillId="0" borderId="0"/>
    <xf numFmtId="0" fontId="27" fillId="0" borderId="0"/>
    <xf numFmtId="0" fontId="63" fillId="65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3" fillId="65" borderId="0">
      <alignment vertical="center"/>
    </xf>
    <xf numFmtId="0" fontId="28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8" fillId="65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66" borderId="0">
      <alignment vertical="center"/>
    </xf>
    <xf numFmtId="0" fontId="63" fillId="60" borderId="0">
      <alignment vertical="center"/>
    </xf>
    <xf numFmtId="0" fontId="27" fillId="0" borderId="0"/>
    <xf numFmtId="169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60" borderId="0">
      <alignment vertical="center"/>
    </xf>
    <xf numFmtId="0" fontId="63" fillId="60" borderId="0">
      <alignment vertical="center"/>
    </xf>
    <xf numFmtId="0" fontId="27" fillId="0" borderId="0"/>
    <xf numFmtId="0" fontId="63" fillId="60" borderId="0">
      <alignment vertical="center"/>
    </xf>
    <xf numFmtId="0" fontId="63" fillId="60" borderId="0">
      <alignment vertical="center"/>
    </xf>
    <xf numFmtId="0" fontId="63" fillId="60" borderId="0">
      <alignment vertical="center"/>
    </xf>
    <xf numFmtId="0" fontId="27" fillId="0" borderId="0"/>
    <xf numFmtId="0" fontId="63" fillId="60" borderId="0">
      <alignment vertical="center"/>
    </xf>
    <xf numFmtId="169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60" borderId="0">
      <alignment vertical="center"/>
    </xf>
    <xf numFmtId="0" fontId="63" fillId="60" borderId="0">
      <alignment vertical="center"/>
    </xf>
    <xf numFmtId="0" fontId="27" fillId="0" borderId="0"/>
    <xf numFmtId="0" fontId="63" fillId="60" borderId="0">
      <alignment vertical="center"/>
    </xf>
    <xf numFmtId="0" fontId="63" fillId="60" borderId="0">
      <alignment vertical="center"/>
    </xf>
    <xf numFmtId="0" fontId="63" fillId="60" borderId="0">
      <alignment vertical="center"/>
    </xf>
    <xf numFmtId="0" fontId="63" fillId="60" borderId="0">
      <alignment vertical="center"/>
    </xf>
    <xf numFmtId="0" fontId="27" fillId="0" borderId="0"/>
    <xf numFmtId="0" fontId="28" fillId="66" borderId="0">
      <alignment vertical="center"/>
    </xf>
    <xf numFmtId="0" fontId="63" fillId="60" borderId="0">
      <alignment vertical="center"/>
    </xf>
    <xf numFmtId="0" fontId="63" fillId="60" borderId="0">
      <alignment vertical="center"/>
    </xf>
    <xf numFmtId="0" fontId="63" fillId="60" borderId="0">
      <alignment vertical="center"/>
    </xf>
    <xf numFmtId="169" fontId="63" fillId="39" borderId="0" applyNumberFormat="0" applyBorder="0" applyAlignment="0" applyProtection="0">
      <alignment vertical="center"/>
    </xf>
    <xf numFmtId="0" fontId="28" fillId="67" borderId="0">
      <alignment vertical="center"/>
    </xf>
    <xf numFmtId="0" fontId="63" fillId="61" borderId="0">
      <alignment vertical="center"/>
    </xf>
    <xf numFmtId="0" fontId="27" fillId="0" borderId="0"/>
    <xf numFmtId="169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61" borderId="0">
      <alignment vertical="center"/>
    </xf>
    <xf numFmtId="0" fontId="63" fillId="61" borderId="0">
      <alignment vertical="center"/>
    </xf>
    <xf numFmtId="0" fontId="27" fillId="0" borderId="0"/>
    <xf numFmtId="0" fontId="63" fillId="61" borderId="0">
      <alignment vertical="center"/>
    </xf>
    <xf numFmtId="0" fontId="63" fillId="61" borderId="0">
      <alignment vertical="center"/>
    </xf>
    <xf numFmtId="0" fontId="63" fillId="61" borderId="0">
      <alignment vertical="center"/>
    </xf>
    <xf numFmtId="0" fontId="27" fillId="0" borderId="0"/>
    <xf numFmtId="0" fontId="63" fillId="61" borderId="0">
      <alignment vertical="center"/>
    </xf>
    <xf numFmtId="169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61" borderId="0">
      <alignment vertical="center"/>
    </xf>
    <xf numFmtId="0" fontId="63" fillId="61" borderId="0">
      <alignment vertical="center"/>
    </xf>
    <xf numFmtId="0" fontId="27" fillId="0" borderId="0"/>
    <xf numFmtId="0" fontId="63" fillId="61" borderId="0">
      <alignment vertical="center"/>
    </xf>
    <xf numFmtId="0" fontId="63" fillId="61" borderId="0">
      <alignment vertical="center"/>
    </xf>
    <xf numFmtId="0" fontId="63" fillId="61" borderId="0">
      <alignment vertical="center"/>
    </xf>
    <xf numFmtId="0" fontId="63" fillId="61" borderId="0">
      <alignment vertical="center"/>
    </xf>
    <xf numFmtId="0" fontId="27" fillId="0" borderId="0"/>
    <xf numFmtId="0" fontId="28" fillId="67" borderId="0">
      <alignment vertical="center"/>
    </xf>
    <xf numFmtId="0" fontId="63" fillId="61" borderId="0">
      <alignment vertical="center"/>
    </xf>
    <xf numFmtId="0" fontId="63" fillId="61" borderId="0">
      <alignment vertical="center"/>
    </xf>
    <xf numFmtId="0" fontId="63" fillId="61" borderId="0">
      <alignment vertical="center"/>
    </xf>
    <xf numFmtId="169" fontId="63" fillId="50" borderId="0" applyNumberFormat="0" applyBorder="0" applyAlignment="0" applyProtection="0">
      <alignment vertical="center"/>
    </xf>
    <xf numFmtId="0" fontId="28" fillId="68" borderId="0">
      <alignment vertical="center"/>
    </xf>
    <xf numFmtId="0" fontId="63" fillId="62" borderId="0">
      <alignment vertical="center"/>
    </xf>
    <xf numFmtId="0" fontId="27" fillId="0" borderId="0"/>
    <xf numFmtId="169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62" borderId="0">
      <alignment vertical="center"/>
    </xf>
    <xf numFmtId="0" fontId="63" fillId="62" borderId="0">
      <alignment vertical="center"/>
    </xf>
    <xf numFmtId="0" fontId="27" fillId="0" borderId="0"/>
    <xf numFmtId="0" fontId="63" fillId="62" borderId="0">
      <alignment vertical="center"/>
    </xf>
    <xf numFmtId="0" fontId="63" fillId="62" borderId="0">
      <alignment vertical="center"/>
    </xf>
    <xf numFmtId="0" fontId="63" fillId="62" borderId="0">
      <alignment vertical="center"/>
    </xf>
    <xf numFmtId="0" fontId="27" fillId="0" borderId="0"/>
    <xf numFmtId="0" fontId="63" fillId="62" borderId="0">
      <alignment vertical="center"/>
    </xf>
    <xf numFmtId="169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62" borderId="0">
      <alignment vertical="center"/>
    </xf>
    <xf numFmtId="0" fontId="63" fillId="62" borderId="0">
      <alignment vertical="center"/>
    </xf>
    <xf numFmtId="0" fontId="27" fillId="0" borderId="0"/>
    <xf numFmtId="0" fontId="63" fillId="62" borderId="0">
      <alignment vertical="center"/>
    </xf>
    <xf numFmtId="0" fontId="63" fillId="62" borderId="0">
      <alignment vertical="center"/>
    </xf>
    <xf numFmtId="0" fontId="63" fillId="62" borderId="0">
      <alignment vertical="center"/>
    </xf>
    <xf numFmtId="0" fontId="63" fillId="62" borderId="0">
      <alignment vertical="center"/>
    </xf>
    <xf numFmtId="0" fontId="27" fillId="0" borderId="0"/>
    <xf numFmtId="0" fontId="28" fillId="68" borderId="0">
      <alignment vertical="center"/>
    </xf>
    <xf numFmtId="0" fontId="63" fillId="62" borderId="0">
      <alignment vertical="center"/>
    </xf>
    <xf numFmtId="0" fontId="63" fillId="62" borderId="0">
      <alignment vertical="center"/>
    </xf>
    <xf numFmtId="0" fontId="63" fillId="62" borderId="0">
      <alignment vertical="center"/>
    </xf>
    <xf numFmtId="169" fontId="63" fillId="38" borderId="0" applyNumberFormat="0" applyBorder="0" applyAlignment="0" applyProtection="0">
      <alignment vertical="center"/>
    </xf>
    <xf numFmtId="0" fontId="28" fillId="65" borderId="0">
      <alignment vertical="center"/>
    </xf>
    <xf numFmtId="0" fontId="63" fillId="63" borderId="0">
      <alignment vertical="center"/>
    </xf>
    <xf numFmtId="0" fontId="27" fillId="0" borderId="0"/>
    <xf numFmtId="169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63" borderId="0">
      <alignment vertical="center"/>
    </xf>
    <xf numFmtId="0" fontId="63" fillId="63" borderId="0">
      <alignment vertical="center"/>
    </xf>
    <xf numFmtId="0" fontId="27" fillId="0" borderId="0"/>
    <xf numFmtId="0" fontId="63" fillId="63" borderId="0">
      <alignment vertical="center"/>
    </xf>
    <xf numFmtId="0" fontId="63" fillId="63" borderId="0">
      <alignment vertical="center"/>
    </xf>
    <xf numFmtId="0" fontId="63" fillId="63" borderId="0">
      <alignment vertical="center"/>
    </xf>
    <xf numFmtId="0" fontId="27" fillId="0" borderId="0"/>
    <xf numFmtId="0" fontId="63" fillId="63" borderId="0">
      <alignment vertical="center"/>
    </xf>
    <xf numFmtId="169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63" borderId="0">
      <alignment vertical="center"/>
    </xf>
    <xf numFmtId="0" fontId="63" fillId="63" borderId="0">
      <alignment vertical="center"/>
    </xf>
    <xf numFmtId="0" fontId="27" fillId="0" borderId="0"/>
    <xf numFmtId="0" fontId="63" fillId="63" borderId="0">
      <alignment vertical="center"/>
    </xf>
    <xf numFmtId="0" fontId="63" fillId="63" borderId="0">
      <alignment vertical="center"/>
    </xf>
    <xf numFmtId="0" fontId="63" fillId="63" borderId="0">
      <alignment vertical="center"/>
    </xf>
    <xf numFmtId="0" fontId="63" fillId="63" borderId="0">
      <alignment vertical="center"/>
    </xf>
    <xf numFmtId="0" fontId="27" fillId="0" borderId="0"/>
    <xf numFmtId="0" fontId="28" fillId="65" borderId="0">
      <alignment vertical="center"/>
    </xf>
    <xf numFmtId="0" fontId="63" fillId="63" borderId="0">
      <alignment vertical="center"/>
    </xf>
    <xf numFmtId="0" fontId="63" fillId="63" borderId="0">
      <alignment vertical="center"/>
    </xf>
    <xf numFmtId="0" fontId="63" fillId="63" borderId="0">
      <alignment vertical="center"/>
    </xf>
    <xf numFmtId="169" fontId="63" fillId="39" borderId="0" applyNumberFormat="0" applyBorder="0" applyAlignment="0" applyProtection="0">
      <alignment vertical="center"/>
    </xf>
    <xf numFmtId="0" fontId="28" fillId="64" borderId="0">
      <alignment vertical="center"/>
    </xf>
    <xf numFmtId="0" fontId="63" fillId="64" borderId="0">
      <alignment vertical="center"/>
    </xf>
    <xf numFmtId="0" fontId="27" fillId="0" borderId="0"/>
    <xf numFmtId="169" fontId="63" fillId="56" borderId="0" applyNumberFormat="0" applyBorder="0" applyAlignment="0" applyProtection="0">
      <alignment vertical="center"/>
    </xf>
    <xf numFmtId="0" fontId="63" fillId="56" borderId="0" applyNumberFormat="0" applyBorder="0" applyAlignment="0" applyProtection="0">
      <alignment vertical="center"/>
    </xf>
    <xf numFmtId="0" fontId="63" fillId="64" borderId="0">
      <alignment vertical="center"/>
    </xf>
    <xf numFmtId="0" fontId="63" fillId="64" borderId="0">
      <alignment vertical="center"/>
    </xf>
    <xf numFmtId="0" fontId="27" fillId="0" borderId="0"/>
    <xf numFmtId="0" fontId="63" fillId="64" borderId="0">
      <alignment vertical="center"/>
    </xf>
    <xf numFmtId="0" fontId="63" fillId="64" borderId="0">
      <alignment vertical="center"/>
    </xf>
    <xf numFmtId="0" fontId="63" fillId="64" borderId="0">
      <alignment vertical="center"/>
    </xf>
    <xf numFmtId="0" fontId="27" fillId="0" borderId="0"/>
    <xf numFmtId="0" fontId="63" fillId="64" borderId="0">
      <alignment vertical="center"/>
    </xf>
    <xf numFmtId="169" fontId="63" fillId="56" borderId="0" applyNumberFormat="0" applyBorder="0" applyAlignment="0" applyProtection="0">
      <alignment vertical="center"/>
    </xf>
    <xf numFmtId="0" fontId="63" fillId="56" borderId="0" applyNumberFormat="0" applyBorder="0" applyAlignment="0" applyProtection="0">
      <alignment vertical="center"/>
    </xf>
    <xf numFmtId="0" fontId="63" fillId="56" borderId="0" applyNumberFormat="0" applyBorder="0" applyAlignment="0" applyProtection="0">
      <alignment vertical="center"/>
    </xf>
    <xf numFmtId="0" fontId="63" fillId="64" borderId="0">
      <alignment vertical="center"/>
    </xf>
    <xf numFmtId="0" fontId="63" fillId="64" borderId="0">
      <alignment vertical="center"/>
    </xf>
    <xf numFmtId="0" fontId="27" fillId="0" borderId="0"/>
    <xf numFmtId="0" fontId="63" fillId="64" borderId="0">
      <alignment vertical="center"/>
    </xf>
    <xf numFmtId="0" fontId="63" fillId="64" borderId="0">
      <alignment vertical="center"/>
    </xf>
    <xf numFmtId="0" fontId="63" fillId="64" borderId="0">
      <alignment vertical="center"/>
    </xf>
    <xf numFmtId="0" fontId="63" fillId="64" borderId="0">
      <alignment vertical="center"/>
    </xf>
    <xf numFmtId="0" fontId="27" fillId="0" borderId="0"/>
    <xf numFmtId="0" fontId="28" fillId="64" borderId="0">
      <alignment vertical="center"/>
    </xf>
    <xf numFmtId="0" fontId="63" fillId="64" borderId="0">
      <alignment vertical="center"/>
    </xf>
    <xf numFmtId="0" fontId="63" fillId="64" borderId="0">
      <alignment vertical="center"/>
    </xf>
    <xf numFmtId="0" fontId="63" fillId="64" borderId="0">
      <alignment vertical="center"/>
    </xf>
    <xf numFmtId="0" fontId="28" fillId="68" borderId="0">
      <alignment vertical="center"/>
    </xf>
    <xf numFmtId="0" fontId="63" fillId="65" borderId="0">
      <alignment vertical="center"/>
    </xf>
    <xf numFmtId="0" fontId="27" fillId="0" borderId="0"/>
    <xf numFmtId="169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65" borderId="0">
      <alignment vertical="center"/>
    </xf>
    <xf numFmtId="0" fontId="63" fillId="65" borderId="0">
      <alignment vertical="center"/>
    </xf>
    <xf numFmtId="0" fontId="27" fillId="0" borderId="0"/>
    <xf numFmtId="0" fontId="63" fillId="65" borderId="0">
      <alignment vertical="center"/>
    </xf>
    <xf numFmtId="0" fontId="63" fillId="65" borderId="0">
      <alignment vertical="center"/>
    </xf>
    <xf numFmtId="0" fontId="63" fillId="65" borderId="0">
      <alignment vertical="center"/>
    </xf>
    <xf numFmtId="0" fontId="27" fillId="0" borderId="0"/>
    <xf numFmtId="0" fontId="63" fillId="65" borderId="0">
      <alignment vertical="center"/>
    </xf>
    <xf numFmtId="169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65" borderId="0">
      <alignment vertical="center"/>
    </xf>
    <xf numFmtId="0" fontId="63" fillId="65" borderId="0">
      <alignment vertical="center"/>
    </xf>
    <xf numFmtId="0" fontId="27" fillId="0" borderId="0"/>
    <xf numFmtId="0" fontId="63" fillId="65" borderId="0">
      <alignment vertical="center"/>
    </xf>
    <xf numFmtId="0" fontId="63" fillId="65" borderId="0">
      <alignment vertical="center"/>
    </xf>
    <xf numFmtId="0" fontId="63" fillId="65" borderId="0">
      <alignment vertical="center"/>
    </xf>
    <xf numFmtId="0" fontId="63" fillId="65" borderId="0">
      <alignment vertical="center"/>
    </xf>
    <xf numFmtId="0" fontId="27" fillId="0" borderId="0"/>
    <xf numFmtId="0" fontId="28" fillId="68" borderId="0">
      <alignment vertical="center"/>
    </xf>
    <xf numFmtId="0" fontId="63" fillId="65" borderId="0">
      <alignment vertical="center"/>
    </xf>
    <xf numFmtId="0" fontId="63" fillId="65" borderId="0">
      <alignment vertical="center"/>
    </xf>
    <xf numFmtId="0" fontId="63" fillId="65" borderId="0">
      <alignment vertical="center"/>
    </xf>
    <xf numFmtId="169" fontId="63" fillId="38" borderId="0" applyNumberFormat="0" applyBorder="0" applyAlignment="0" applyProtection="0">
      <alignment vertical="center"/>
    </xf>
    <xf numFmtId="169" fontId="28" fillId="47" borderId="0" applyNumberFormat="0" applyBorder="0" applyAlignment="0" applyProtection="0"/>
    <xf numFmtId="169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7" fillId="0" borderId="0"/>
    <xf numFmtId="0" fontId="27" fillId="0" borderId="0"/>
    <xf numFmtId="0" fontId="28" fillId="66" borderId="0">
      <alignment vertical="center"/>
    </xf>
    <xf numFmtId="0" fontId="28" fillId="47" borderId="0" applyNumberFormat="0" applyBorder="0" applyAlignment="0" applyProtection="0"/>
    <xf numFmtId="0" fontId="27" fillId="0" borderId="0"/>
    <xf numFmtId="0" fontId="27" fillId="0" borderId="0"/>
    <xf numFmtId="0" fontId="28" fillId="47" borderId="0" applyNumberFormat="0" applyBorder="0" applyAlignment="0" applyProtection="0"/>
    <xf numFmtId="0" fontId="63" fillId="66" borderId="0">
      <alignment vertical="center"/>
    </xf>
    <xf numFmtId="0" fontId="27" fillId="0" borderId="0"/>
    <xf numFmtId="0" fontId="27" fillId="0" borderId="0"/>
    <xf numFmtId="0" fontId="27" fillId="0" borderId="0"/>
    <xf numFmtId="0" fontId="63" fillId="66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3" fillId="66" borderId="0">
      <alignment vertical="center"/>
    </xf>
    <xf numFmtId="0" fontId="28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8" fillId="66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9" fontId="28" fillId="50" borderId="0" applyNumberFormat="0" applyBorder="0" applyAlignment="0" applyProtection="0"/>
    <xf numFmtId="169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8" fillId="50" borderId="0" applyNumberFormat="0" applyBorder="0" applyAlignment="0" applyProtection="0"/>
    <xf numFmtId="0" fontId="27" fillId="0" borderId="0"/>
    <xf numFmtId="0" fontId="27" fillId="0" borderId="0"/>
    <xf numFmtId="0" fontId="28" fillId="50" borderId="0" applyNumberFormat="0" applyBorder="0" applyAlignment="0" applyProtection="0"/>
    <xf numFmtId="0" fontId="63" fillId="67" borderId="0">
      <alignment vertical="center"/>
    </xf>
    <xf numFmtId="0" fontId="27" fillId="0" borderId="0"/>
    <xf numFmtId="0" fontId="27" fillId="0" borderId="0"/>
    <xf numFmtId="0" fontId="27" fillId="0" borderId="0"/>
    <xf numFmtId="0" fontId="63" fillId="67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3" fillId="67" borderId="0">
      <alignment vertical="center"/>
    </xf>
    <xf numFmtId="0" fontId="28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9" fontId="28" fillId="52" borderId="0" applyNumberFormat="0" applyBorder="0" applyAlignment="0" applyProtection="0"/>
    <xf numFmtId="169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7" fillId="0" borderId="0"/>
    <xf numFmtId="0" fontId="27" fillId="0" borderId="0"/>
    <xf numFmtId="0" fontId="28" fillId="69" borderId="0">
      <alignment vertical="center"/>
    </xf>
    <xf numFmtId="0" fontId="28" fillId="52" borderId="0" applyNumberFormat="0" applyBorder="0" applyAlignment="0" applyProtection="0"/>
    <xf numFmtId="0" fontId="27" fillId="0" borderId="0"/>
    <xf numFmtId="0" fontId="27" fillId="0" borderId="0"/>
    <xf numFmtId="0" fontId="28" fillId="52" borderId="0" applyNumberFormat="0" applyBorder="0" applyAlignment="0" applyProtection="0"/>
    <xf numFmtId="0" fontId="63" fillId="69" borderId="0">
      <alignment vertical="center"/>
    </xf>
    <xf numFmtId="0" fontId="27" fillId="0" borderId="0"/>
    <xf numFmtId="0" fontId="27" fillId="0" borderId="0"/>
    <xf numFmtId="0" fontId="27" fillId="0" borderId="0"/>
    <xf numFmtId="0" fontId="63" fillId="69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3" fillId="69" borderId="0">
      <alignment vertical="center"/>
    </xf>
    <xf numFmtId="0" fontId="28" fillId="5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8" fillId="69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9" fontId="28" fillId="54" borderId="0" applyNumberFormat="0" applyBorder="0" applyAlignment="0" applyProtection="0"/>
    <xf numFmtId="169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7" fillId="0" borderId="0"/>
    <xf numFmtId="0" fontId="27" fillId="0" borderId="0"/>
    <xf numFmtId="0" fontId="28" fillId="63" borderId="0">
      <alignment vertical="center"/>
    </xf>
    <xf numFmtId="0" fontId="28" fillId="54" borderId="0" applyNumberFormat="0" applyBorder="0" applyAlignment="0" applyProtection="0"/>
    <xf numFmtId="0" fontId="27" fillId="0" borderId="0"/>
    <xf numFmtId="0" fontId="27" fillId="0" borderId="0"/>
    <xf numFmtId="0" fontId="28" fillId="54" borderId="0" applyNumberFormat="0" applyBorder="0" applyAlignment="0" applyProtection="0"/>
    <xf numFmtId="0" fontId="63" fillId="63" borderId="0">
      <alignment vertical="center"/>
    </xf>
    <xf numFmtId="0" fontId="27" fillId="0" borderId="0"/>
    <xf numFmtId="0" fontId="27" fillId="0" borderId="0"/>
    <xf numFmtId="0" fontId="27" fillId="0" borderId="0"/>
    <xf numFmtId="0" fontId="63" fillId="63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3" fillId="63" borderId="0">
      <alignment vertical="center"/>
    </xf>
    <xf numFmtId="0" fontId="28" fillId="5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8" fillId="63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9" fontId="28" fillId="47" borderId="0" applyNumberFormat="0" applyBorder="0" applyAlignment="0" applyProtection="0"/>
    <xf numFmtId="169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7" fillId="0" borderId="0"/>
    <xf numFmtId="0" fontId="27" fillId="0" borderId="0"/>
    <xf numFmtId="0" fontId="28" fillId="66" borderId="0">
      <alignment vertical="center"/>
    </xf>
    <xf numFmtId="0" fontId="28" fillId="47" borderId="0" applyNumberFormat="0" applyBorder="0" applyAlignment="0" applyProtection="0"/>
    <xf numFmtId="0" fontId="27" fillId="0" borderId="0"/>
    <xf numFmtId="0" fontId="27" fillId="0" borderId="0"/>
    <xf numFmtId="0" fontId="28" fillId="47" borderId="0" applyNumberFormat="0" applyBorder="0" applyAlignment="0" applyProtection="0"/>
    <xf numFmtId="0" fontId="63" fillId="66" borderId="0">
      <alignment vertical="center"/>
    </xf>
    <xf numFmtId="0" fontId="27" fillId="0" borderId="0"/>
    <xf numFmtId="0" fontId="27" fillId="0" borderId="0"/>
    <xf numFmtId="0" fontId="27" fillId="0" borderId="0"/>
    <xf numFmtId="0" fontId="63" fillId="66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3" fillId="66" borderId="0">
      <alignment vertical="center"/>
    </xf>
    <xf numFmtId="0" fontId="28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8" fillId="66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9" fontId="28" fillId="58" borderId="0" applyNumberFormat="0" applyBorder="0" applyAlignment="0" applyProtection="0"/>
    <xf numFmtId="169" fontId="28" fillId="58" borderId="0" applyNumberFormat="0" applyBorder="0" applyAlignment="0" applyProtection="0"/>
    <xf numFmtId="0" fontId="28" fillId="58" borderId="0" applyNumberFormat="0" applyBorder="0" applyAlignment="0" applyProtection="0"/>
    <xf numFmtId="0" fontId="27" fillId="0" borderId="0"/>
    <xf numFmtId="0" fontId="27" fillId="0" borderId="0"/>
    <xf numFmtId="0" fontId="28" fillId="70" borderId="0">
      <alignment vertical="center"/>
    </xf>
    <xf numFmtId="0" fontId="28" fillId="58" borderId="0" applyNumberFormat="0" applyBorder="0" applyAlignment="0" applyProtection="0"/>
    <xf numFmtId="0" fontId="27" fillId="0" borderId="0"/>
    <xf numFmtId="0" fontId="27" fillId="0" borderId="0"/>
    <xf numFmtId="0" fontId="28" fillId="58" borderId="0" applyNumberFormat="0" applyBorder="0" applyAlignment="0" applyProtection="0"/>
    <xf numFmtId="0" fontId="63" fillId="70" borderId="0">
      <alignment vertical="center"/>
    </xf>
    <xf numFmtId="0" fontId="27" fillId="0" borderId="0"/>
    <xf numFmtId="0" fontId="27" fillId="0" borderId="0"/>
    <xf numFmtId="0" fontId="27" fillId="0" borderId="0"/>
    <xf numFmtId="0" fontId="63" fillId="7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3" fillId="70" borderId="0">
      <alignment vertical="center"/>
    </xf>
    <xf numFmtId="0" fontId="28" fillId="5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8" fillId="7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64" borderId="0">
      <alignment vertical="center"/>
    </xf>
    <xf numFmtId="0" fontId="63" fillId="66" borderId="0">
      <alignment vertical="center"/>
    </xf>
    <xf numFmtId="0" fontId="27" fillId="0" borderId="0"/>
    <xf numFmtId="169" fontId="63" fillId="47" borderId="0" applyNumberFormat="0" applyBorder="0" applyAlignment="0" applyProtection="0">
      <alignment vertical="center"/>
    </xf>
    <xf numFmtId="0" fontId="63" fillId="47" borderId="0" applyNumberFormat="0" applyBorder="0" applyAlignment="0" applyProtection="0">
      <alignment vertical="center"/>
    </xf>
    <xf numFmtId="0" fontId="63" fillId="66" borderId="0">
      <alignment vertical="center"/>
    </xf>
    <xf numFmtId="0" fontId="63" fillId="66" borderId="0">
      <alignment vertical="center"/>
    </xf>
    <xf numFmtId="0" fontId="27" fillId="0" borderId="0"/>
    <xf numFmtId="0" fontId="63" fillId="66" borderId="0">
      <alignment vertical="center"/>
    </xf>
    <xf numFmtId="0" fontId="63" fillId="66" borderId="0">
      <alignment vertical="center"/>
    </xf>
    <xf numFmtId="0" fontId="63" fillId="66" borderId="0">
      <alignment vertical="center"/>
    </xf>
    <xf numFmtId="0" fontId="27" fillId="0" borderId="0"/>
    <xf numFmtId="0" fontId="63" fillId="66" borderId="0">
      <alignment vertical="center"/>
    </xf>
    <xf numFmtId="169" fontId="63" fillId="47" borderId="0" applyNumberFormat="0" applyBorder="0" applyAlignment="0" applyProtection="0">
      <alignment vertical="center"/>
    </xf>
    <xf numFmtId="0" fontId="63" fillId="47" borderId="0" applyNumberFormat="0" applyBorder="0" applyAlignment="0" applyProtection="0">
      <alignment vertical="center"/>
    </xf>
    <xf numFmtId="0" fontId="63" fillId="47" borderId="0" applyNumberFormat="0" applyBorder="0" applyAlignment="0" applyProtection="0">
      <alignment vertical="center"/>
    </xf>
    <xf numFmtId="0" fontId="63" fillId="66" borderId="0">
      <alignment vertical="center"/>
    </xf>
    <xf numFmtId="0" fontId="63" fillId="66" borderId="0">
      <alignment vertical="center"/>
    </xf>
    <xf numFmtId="0" fontId="27" fillId="0" borderId="0"/>
    <xf numFmtId="0" fontId="63" fillId="66" borderId="0">
      <alignment vertical="center"/>
    </xf>
    <xf numFmtId="0" fontId="63" fillId="66" borderId="0">
      <alignment vertical="center"/>
    </xf>
    <xf numFmtId="0" fontId="63" fillId="66" borderId="0">
      <alignment vertical="center"/>
    </xf>
    <xf numFmtId="0" fontId="63" fillId="66" borderId="0">
      <alignment vertical="center"/>
    </xf>
    <xf numFmtId="0" fontId="27" fillId="0" borderId="0"/>
    <xf numFmtId="0" fontId="28" fillId="64" borderId="0">
      <alignment vertical="center"/>
    </xf>
    <xf numFmtId="0" fontId="63" fillId="66" borderId="0">
      <alignment vertical="center"/>
    </xf>
    <xf numFmtId="0" fontId="63" fillId="66" borderId="0">
      <alignment vertical="center"/>
    </xf>
    <xf numFmtId="0" fontId="63" fillId="66" borderId="0">
      <alignment vertical="center"/>
    </xf>
    <xf numFmtId="169" fontId="63" fillId="40" borderId="0" applyNumberFormat="0" applyBorder="0" applyAlignment="0" applyProtection="0">
      <alignment vertical="center"/>
    </xf>
    <xf numFmtId="0" fontId="28" fillId="67" borderId="0">
      <alignment vertical="center"/>
    </xf>
    <xf numFmtId="0" fontId="63" fillId="67" borderId="0">
      <alignment vertical="center"/>
    </xf>
    <xf numFmtId="0" fontId="27" fillId="0" borderId="0"/>
    <xf numFmtId="169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67" borderId="0">
      <alignment vertical="center"/>
    </xf>
    <xf numFmtId="0" fontId="63" fillId="67" borderId="0">
      <alignment vertical="center"/>
    </xf>
    <xf numFmtId="0" fontId="27" fillId="0" borderId="0"/>
    <xf numFmtId="0" fontId="63" fillId="67" borderId="0">
      <alignment vertical="center"/>
    </xf>
    <xf numFmtId="0" fontId="63" fillId="67" borderId="0">
      <alignment vertical="center"/>
    </xf>
    <xf numFmtId="0" fontId="63" fillId="67" borderId="0">
      <alignment vertical="center"/>
    </xf>
    <xf numFmtId="0" fontId="27" fillId="0" borderId="0"/>
    <xf numFmtId="0" fontId="63" fillId="67" borderId="0">
      <alignment vertical="center"/>
    </xf>
    <xf numFmtId="169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67" borderId="0">
      <alignment vertical="center"/>
    </xf>
    <xf numFmtId="0" fontId="63" fillId="67" borderId="0">
      <alignment vertical="center"/>
    </xf>
    <xf numFmtId="0" fontId="27" fillId="0" borderId="0"/>
    <xf numFmtId="0" fontId="63" fillId="67" borderId="0">
      <alignment vertical="center"/>
    </xf>
    <xf numFmtId="0" fontId="63" fillId="67" borderId="0">
      <alignment vertical="center"/>
    </xf>
    <xf numFmtId="0" fontId="63" fillId="67" borderId="0">
      <alignment vertical="center"/>
    </xf>
    <xf numFmtId="0" fontId="63" fillId="67" borderId="0">
      <alignment vertical="center"/>
    </xf>
    <xf numFmtId="0" fontId="27" fillId="0" borderId="0"/>
    <xf numFmtId="0" fontId="28" fillId="67" borderId="0">
      <alignment vertical="center"/>
    </xf>
    <xf numFmtId="0" fontId="63" fillId="67" borderId="0">
      <alignment vertical="center"/>
    </xf>
    <xf numFmtId="0" fontId="63" fillId="67" borderId="0">
      <alignment vertical="center"/>
    </xf>
    <xf numFmtId="0" fontId="63" fillId="67" borderId="0">
      <alignment vertical="center"/>
    </xf>
    <xf numFmtId="0" fontId="28" fillId="71" borderId="0">
      <alignment vertical="center"/>
    </xf>
    <xf numFmtId="0" fontId="63" fillId="69" borderId="0">
      <alignment vertical="center"/>
    </xf>
    <xf numFmtId="0" fontId="27" fillId="0" borderId="0"/>
    <xf numFmtId="169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69" borderId="0">
      <alignment vertical="center"/>
    </xf>
    <xf numFmtId="0" fontId="63" fillId="69" borderId="0">
      <alignment vertical="center"/>
    </xf>
    <xf numFmtId="0" fontId="27" fillId="0" borderId="0"/>
    <xf numFmtId="0" fontId="63" fillId="69" borderId="0">
      <alignment vertical="center"/>
    </xf>
    <xf numFmtId="0" fontId="63" fillId="69" borderId="0">
      <alignment vertical="center"/>
    </xf>
    <xf numFmtId="0" fontId="63" fillId="69" borderId="0">
      <alignment vertical="center"/>
    </xf>
    <xf numFmtId="0" fontId="27" fillId="0" borderId="0"/>
    <xf numFmtId="0" fontId="63" fillId="69" borderId="0">
      <alignment vertical="center"/>
    </xf>
    <xf numFmtId="169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69" borderId="0">
      <alignment vertical="center"/>
    </xf>
    <xf numFmtId="0" fontId="63" fillId="69" borderId="0">
      <alignment vertical="center"/>
    </xf>
    <xf numFmtId="0" fontId="27" fillId="0" borderId="0"/>
    <xf numFmtId="0" fontId="63" fillId="69" borderId="0">
      <alignment vertical="center"/>
    </xf>
    <xf numFmtId="0" fontId="63" fillId="69" borderId="0">
      <alignment vertical="center"/>
    </xf>
    <xf numFmtId="0" fontId="63" fillId="69" borderId="0">
      <alignment vertical="center"/>
    </xf>
    <xf numFmtId="0" fontId="63" fillId="69" borderId="0">
      <alignment vertical="center"/>
    </xf>
    <xf numFmtId="0" fontId="27" fillId="0" borderId="0"/>
    <xf numFmtId="0" fontId="28" fillId="71" borderId="0">
      <alignment vertical="center"/>
    </xf>
    <xf numFmtId="0" fontId="63" fillId="69" borderId="0">
      <alignment vertical="center"/>
    </xf>
    <xf numFmtId="0" fontId="63" fillId="69" borderId="0">
      <alignment vertical="center"/>
    </xf>
    <xf numFmtId="0" fontId="63" fillId="69" borderId="0">
      <alignment vertical="center"/>
    </xf>
    <xf numFmtId="169" fontId="63" fillId="44" borderId="0" applyNumberFormat="0" applyBorder="0" applyAlignment="0" applyProtection="0">
      <alignment vertical="center"/>
    </xf>
    <xf numFmtId="0" fontId="28" fillId="61" borderId="0">
      <alignment vertical="center"/>
    </xf>
    <xf numFmtId="0" fontId="63" fillId="63" borderId="0">
      <alignment vertical="center"/>
    </xf>
    <xf numFmtId="0" fontId="27" fillId="0" borderId="0"/>
    <xf numFmtId="169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63" borderId="0">
      <alignment vertical="center"/>
    </xf>
    <xf numFmtId="0" fontId="63" fillId="63" borderId="0">
      <alignment vertical="center"/>
    </xf>
    <xf numFmtId="0" fontId="27" fillId="0" borderId="0"/>
    <xf numFmtId="0" fontId="63" fillId="63" borderId="0">
      <alignment vertical="center"/>
    </xf>
    <xf numFmtId="0" fontId="63" fillId="63" borderId="0">
      <alignment vertical="center"/>
    </xf>
    <xf numFmtId="0" fontId="63" fillId="63" borderId="0">
      <alignment vertical="center"/>
    </xf>
    <xf numFmtId="0" fontId="27" fillId="0" borderId="0"/>
    <xf numFmtId="0" fontId="63" fillId="63" borderId="0">
      <alignment vertical="center"/>
    </xf>
    <xf numFmtId="169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63" borderId="0">
      <alignment vertical="center"/>
    </xf>
    <xf numFmtId="0" fontId="63" fillId="63" borderId="0">
      <alignment vertical="center"/>
    </xf>
    <xf numFmtId="0" fontId="27" fillId="0" borderId="0"/>
    <xf numFmtId="0" fontId="63" fillId="63" borderId="0">
      <alignment vertical="center"/>
    </xf>
    <xf numFmtId="0" fontId="63" fillId="63" borderId="0">
      <alignment vertical="center"/>
    </xf>
    <xf numFmtId="0" fontId="63" fillId="63" borderId="0">
      <alignment vertical="center"/>
    </xf>
    <xf numFmtId="0" fontId="63" fillId="63" borderId="0">
      <alignment vertical="center"/>
    </xf>
    <xf numFmtId="0" fontId="27" fillId="0" borderId="0"/>
    <xf numFmtId="0" fontId="28" fillId="61" borderId="0">
      <alignment vertical="center"/>
    </xf>
    <xf numFmtId="0" fontId="63" fillId="63" borderId="0">
      <alignment vertical="center"/>
    </xf>
    <xf numFmtId="0" fontId="63" fillId="63" borderId="0">
      <alignment vertical="center"/>
    </xf>
    <xf numFmtId="0" fontId="63" fillId="63" borderId="0">
      <alignment vertical="center"/>
    </xf>
    <xf numFmtId="169" fontId="63" fillId="40" borderId="0" applyNumberFormat="0" applyBorder="0" applyAlignment="0" applyProtection="0">
      <alignment vertical="center"/>
    </xf>
    <xf numFmtId="0" fontId="28" fillId="64" borderId="0">
      <alignment vertical="center"/>
    </xf>
    <xf numFmtId="0" fontId="63" fillId="66" borderId="0">
      <alignment vertical="center"/>
    </xf>
    <xf numFmtId="0" fontId="27" fillId="0" borderId="0"/>
    <xf numFmtId="169" fontId="63" fillId="47" borderId="0" applyNumberFormat="0" applyBorder="0" applyAlignment="0" applyProtection="0">
      <alignment vertical="center"/>
    </xf>
    <xf numFmtId="0" fontId="63" fillId="47" borderId="0" applyNumberFormat="0" applyBorder="0" applyAlignment="0" applyProtection="0">
      <alignment vertical="center"/>
    </xf>
    <xf numFmtId="0" fontId="63" fillId="66" borderId="0">
      <alignment vertical="center"/>
    </xf>
    <xf numFmtId="0" fontId="63" fillId="66" borderId="0">
      <alignment vertical="center"/>
    </xf>
    <xf numFmtId="0" fontId="27" fillId="0" borderId="0"/>
    <xf numFmtId="0" fontId="63" fillId="66" borderId="0">
      <alignment vertical="center"/>
    </xf>
    <xf numFmtId="0" fontId="63" fillId="66" borderId="0">
      <alignment vertical="center"/>
    </xf>
    <xf numFmtId="0" fontId="63" fillId="66" borderId="0">
      <alignment vertical="center"/>
    </xf>
    <xf numFmtId="0" fontId="27" fillId="0" borderId="0"/>
    <xf numFmtId="0" fontId="63" fillId="66" borderId="0">
      <alignment vertical="center"/>
    </xf>
    <xf numFmtId="169" fontId="63" fillId="47" borderId="0" applyNumberFormat="0" applyBorder="0" applyAlignment="0" applyProtection="0">
      <alignment vertical="center"/>
    </xf>
    <xf numFmtId="0" fontId="63" fillId="47" borderId="0" applyNumberFormat="0" applyBorder="0" applyAlignment="0" applyProtection="0">
      <alignment vertical="center"/>
    </xf>
    <xf numFmtId="0" fontId="63" fillId="47" borderId="0" applyNumberFormat="0" applyBorder="0" applyAlignment="0" applyProtection="0">
      <alignment vertical="center"/>
    </xf>
    <xf numFmtId="0" fontId="63" fillId="66" borderId="0">
      <alignment vertical="center"/>
    </xf>
    <xf numFmtId="0" fontId="63" fillId="66" borderId="0">
      <alignment vertical="center"/>
    </xf>
    <xf numFmtId="0" fontId="27" fillId="0" borderId="0"/>
    <xf numFmtId="0" fontId="63" fillId="66" borderId="0">
      <alignment vertical="center"/>
    </xf>
    <xf numFmtId="0" fontId="63" fillId="66" borderId="0">
      <alignment vertical="center"/>
    </xf>
    <xf numFmtId="0" fontId="63" fillId="66" borderId="0">
      <alignment vertical="center"/>
    </xf>
    <xf numFmtId="0" fontId="63" fillId="66" borderId="0">
      <alignment vertical="center"/>
    </xf>
    <xf numFmtId="0" fontId="27" fillId="0" borderId="0"/>
    <xf numFmtId="0" fontId="28" fillId="64" borderId="0">
      <alignment vertical="center"/>
    </xf>
    <xf numFmtId="0" fontId="63" fillId="66" borderId="0">
      <alignment vertical="center"/>
    </xf>
    <xf numFmtId="0" fontId="63" fillId="66" borderId="0">
      <alignment vertical="center"/>
    </xf>
    <xf numFmtId="0" fontId="63" fillId="66" borderId="0">
      <alignment vertical="center"/>
    </xf>
    <xf numFmtId="0" fontId="28" fillId="68" borderId="0">
      <alignment vertical="center"/>
    </xf>
    <xf numFmtId="0" fontId="63" fillId="70" borderId="0">
      <alignment vertical="center"/>
    </xf>
    <xf numFmtId="0" fontId="27" fillId="0" borderId="0"/>
    <xf numFmtId="169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70" borderId="0">
      <alignment vertical="center"/>
    </xf>
    <xf numFmtId="0" fontId="63" fillId="70" borderId="0">
      <alignment vertical="center"/>
    </xf>
    <xf numFmtId="0" fontId="27" fillId="0" borderId="0"/>
    <xf numFmtId="0" fontId="63" fillId="70" borderId="0">
      <alignment vertical="center"/>
    </xf>
    <xf numFmtId="0" fontId="63" fillId="70" borderId="0">
      <alignment vertical="center"/>
    </xf>
    <xf numFmtId="0" fontId="63" fillId="70" borderId="0">
      <alignment vertical="center"/>
    </xf>
    <xf numFmtId="0" fontId="27" fillId="0" borderId="0"/>
    <xf numFmtId="0" fontId="63" fillId="70" borderId="0">
      <alignment vertical="center"/>
    </xf>
    <xf numFmtId="169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70" borderId="0">
      <alignment vertical="center"/>
    </xf>
    <xf numFmtId="0" fontId="63" fillId="70" borderId="0">
      <alignment vertical="center"/>
    </xf>
    <xf numFmtId="0" fontId="27" fillId="0" borderId="0"/>
    <xf numFmtId="0" fontId="63" fillId="70" borderId="0">
      <alignment vertical="center"/>
    </xf>
    <xf numFmtId="0" fontId="63" fillId="70" borderId="0">
      <alignment vertical="center"/>
    </xf>
    <xf numFmtId="0" fontId="63" fillId="70" borderId="0">
      <alignment vertical="center"/>
    </xf>
    <xf numFmtId="0" fontId="63" fillId="70" borderId="0">
      <alignment vertical="center"/>
    </xf>
    <xf numFmtId="0" fontId="27" fillId="0" borderId="0"/>
    <xf numFmtId="0" fontId="28" fillId="68" borderId="0">
      <alignment vertical="center"/>
    </xf>
    <xf numFmtId="0" fontId="63" fillId="70" borderId="0">
      <alignment vertical="center"/>
    </xf>
    <xf numFmtId="0" fontId="63" fillId="70" borderId="0">
      <alignment vertical="center"/>
    </xf>
    <xf numFmtId="0" fontId="63" fillId="70" borderId="0">
      <alignment vertical="center"/>
    </xf>
    <xf numFmtId="169" fontId="63" fillId="44" borderId="0" applyNumberFormat="0" applyBorder="0" applyAlignment="0" applyProtection="0">
      <alignment vertical="center"/>
    </xf>
    <xf numFmtId="169" fontId="65" fillId="48" borderId="0" applyNumberFormat="0" applyBorder="0" applyAlignment="0" applyProtection="0"/>
    <xf numFmtId="0" fontId="65" fillId="48" borderId="0" applyNumberFormat="0" applyBorder="0" applyAlignment="0" applyProtection="0"/>
    <xf numFmtId="0" fontId="65" fillId="72" borderId="0">
      <alignment vertical="center"/>
    </xf>
    <xf numFmtId="0" fontId="65" fillId="64" borderId="0">
      <alignment vertical="center"/>
    </xf>
    <xf numFmtId="0" fontId="65" fillId="48" borderId="0" applyNumberFormat="0" applyBorder="0" applyAlignment="0" applyProtection="0"/>
    <xf numFmtId="0" fontId="62" fillId="72" borderId="0">
      <alignment vertical="center"/>
    </xf>
    <xf numFmtId="0" fontId="27" fillId="0" borderId="0"/>
    <xf numFmtId="0" fontId="27" fillId="0" borderId="0"/>
    <xf numFmtId="0" fontId="62" fillId="72" borderId="0">
      <alignment vertical="center"/>
    </xf>
    <xf numFmtId="0" fontId="27" fillId="0" borderId="0"/>
    <xf numFmtId="0" fontId="62" fillId="72" borderId="0">
      <alignment vertical="center"/>
    </xf>
    <xf numFmtId="0" fontId="65" fillId="48" borderId="0" applyNumberFormat="0" applyBorder="0" applyAlignment="0" applyProtection="0"/>
    <xf numFmtId="0" fontId="65" fillId="72" borderId="0">
      <alignment vertical="center"/>
    </xf>
    <xf numFmtId="0" fontId="27" fillId="0" borderId="0"/>
    <xf numFmtId="0" fontId="27" fillId="0" borderId="0"/>
    <xf numFmtId="169" fontId="65" fillId="50" borderId="0" applyNumberFormat="0" applyBorder="0" applyAlignment="0" applyProtection="0"/>
    <xf numFmtId="0" fontId="65" fillId="50" borderId="0" applyNumberFormat="0" applyBorder="0" applyAlignment="0" applyProtection="0"/>
    <xf numFmtId="0" fontId="65" fillId="67" borderId="0">
      <alignment vertical="center"/>
    </xf>
    <xf numFmtId="0" fontId="65" fillId="73" borderId="0">
      <alignment vertical="center"/>
    </xf>
    <xf numFmtId="0" fontId="65" fillId="50" borderId="0" applyNumberFormat="0" applyBorder="0" applyAlignment="0" applyProtection="0"/>
    <xf numFmtId="0" fontId="62" fillId="67" borderId="0">
      <alignment vertical="center"/>
    </xf>
    <xf numFmtId="0" fontId="27" fillId="0" borderId="0"/>
    <xf numFmtId="0" fontId="27" fillId="0" borderId="0"/>
    <xf numFmtId="0" fontId="62" fillId="67" borderId="0">
      <alignment vertical="center"/>
    </xf>
    <xf numFmtId="0" fontId="27" fillId="0" borderId="0"/>
    <xf numFmtId="0" fontId="62" fillId="67" borderId="0">
      <alignment vertical="center"/>
    </xf>
    <xf numFmtId="0" fontId="65" fillId="50" borderId="0" applyNumberFormat="0" applyBorder="0" applyAlignment="0" applyProtection="0"/>
    <xf numFmtId="0" fontId="65" fillId="67" borderId="0">
      <alignment vertical="center"/>
    </xf>
    <xf numFmtId="0" fontId="27" fillId="0" borderId="0"/>
    <xf numFmtId="0" fontId="27" fillId="0" borderId="0"/>
    <xf numFmtId="169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69" borderId="0">
      <alignment vertical="center"/>
    </xf>
    <xf numFmtId="0" fontId="65" fillId="70" borderId="0">
      <alignment vertical="center"/>
    </xf>
    <xf numFmtId="0" fontId="65" fillId="52" borderId="0" applyNumberFormat="0" applyBorder="0" applyAlignment="0" applyProtection="0"/>
    <xf numFmtId="0" fontId="62" fillId="69" borderId="0">
      <alignment vertical="center"/>
    </xf>
    <xf numFmtId="0" fontId="27" fillId="0" borderId="0"/>
    <xf numFmtId="0" fontId="27" fillId="0" borderId="0"/>
    <xf numFmtId="0" fontId="62" fillId="69" borderId="0">
      <alignment vertical="center"/>
    </xf>
    <xf numFmtId="0" fontId="27" fillId="0" borderId="0"/>
    <xf numFmtId="0" fontId="62" fillId="69" borderId="0">
      <alignment vertical="center"/>
    </xf>
    <xf numFmtId="0" fontId="65" fillId="52" borderId="0" applyNumberFormat="0" applyBorder="0" applyAlignment="0" applyProtection="0"/>
    <xf numFmtId="0" fontId="65" fillId="69" borderId="0">
      <alignment vertical="center"/>
    </xf>
    <xf numFmtId="0" fontId="27" fillId="0" borderId="0"/>
    <xf numFmtId="0" fontId="27" fillId="0" borderId="0"/>
    <xf numFmtId="169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74" borderId="0">
      <alignment vertical="center"/>
    </xf>
    <xf numFmtId="0" fontId="65" fillId="61" borderId="0">
      <alignment vertical="center"/>
    </xf>
    <xf numFmtId="0" fontId="65" fillId="53" borderId="0" applyNumberFormat="0" applyBorder="0" applyAlignment="0" applyProtection="0"/>
    <xf numFmtId="0" fontId="62" fillId="74" borderId="0">
      <alignment vertical="center"/>
    </xf>
    <xf numFmtId="0" fontId="27" fillId="0" borderId="0"/>
    <xf numFmtId="0" fontId="27" fillId="0" borderId="0"/>
    <xf numFmtId="0" fontId="62" fillId="74" borderId="0">
      <alignment vertical="center"/>
    </xf>
    <xf numFmtId="0" fontId="27" fillId="0" borderId="0"/>
    <xf numFmtId="0" fontId="62" fillId="74" borderId="0">
      <alignment vertical="center"/>
    </xf>
    <xf numFmtId="0" fontId="65" fillId="53" borderId="0" applyNumberFormat="0" applyBorder="0" applyAlignment="0" applyProtection="0"/>
    <xf numFmtId="0" fontId="65" fillId="74" borderId="0">
      <alignment vertical="center"/>
    </xf>
    <xf numFmtId="0" fontId="27" fillId="0" borderId="0"/>
    <xf numFmtId="0" fontId="27" fillId="0" borderId="0"/>
    <xf numFmtId="169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75" borderId="0">
      <alignment vertical="center"/>
    </xf>
    <xf numFmtId="0" fontId="65" fillId="64" borderId="0">
      <alignment vertical="center"/>
    </xf>
    <xf numFmtId="0" fontId="65" fillId="55" borderId="0" applyNumberFormat="0" applyBorder="0" applyAlignment="0" applyProtection="0"/>
    <xf numFmtId="0" fontId="62" fillId="75" borderId="0">
      <alignment vertical="center"/>
    </xf>
    <xf numFmtId="0" fontId="27" fillId="0" borderId="0"/>
    <xf numFmtId="0" fontId="27" fillId="0" borderId="0"/>
    <xf numFmtId="0" fontId="62" fillId="75" borderId="0">
      <alignment vertical="center"/>
    </xf>
    <xf numFmtId="0" fontId="27" fillId="0" borderId="0"/>
    <xf numFmtId="0" fontId="62" fillId="75" borderId="0">
      <alignment vertical="center"/>
    </xf>
    <xf numFmtId="0" fontId="65" fillId="55" borderId="0" applyNumberFormat="0" applyBorder="0" applyAlignment="0" applyProtection="0"/>
    <xf numFmtId="0" fontId="65" fillId="75" borderId="0">
      <alignment vertical="center"/>
    </xf>
    <xf numFmtId="0" fontId="27" fillId="0" borderId="0"/>
    <xf numFmtId="0" fontId="27" fillId="0" borderId="0"/>
    <xf numFmtId="169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65" fillId="76" borderId="0">
      <alignment vertical="center"/>
    </xf>
    <xf numFmtId="0" fontId="65" fillId="67" borderId="0">
      <alignment vertical="center"/>
    </xf>
    <xf numFmtId="0" fontId="65" fillId="59" borderId="0" applyNumberFormat="0" applyBorder="0" applyAlignment="0" applyProtection="0"/>
    <xf numFmtId="0" fontId="62" fillId="76" borderId="0">
      <alignment vertical="center"/>
    </xf>
    <xf numFmtId="0" fontId="27" fillId="0" borderId="0"/>
    <xf numFmtId="0" fontId="27" fillId="0" borderId="0"/>
    <xf numFmtId="0" fontId="62" fillId="76" borderId="0">
      <alignment vertical="center"/>
    </xf>
    <xf numFmtId="0" fontId="27" fillId="0" borderId="0"/>
    <xf numFmtId="0" fontId="62" fillId="76" borderId="0">
      <alignment vertical="center"/>
    </xf>
    <xf numFmtId="0" fontId="65" fillId="59" borderId="0" applyNumberFormat="0" applyBorder="0" applyAlignment="0" applyProtection="0"/>
    <xf numFmtId="0" fontId="65" fillId="76" borderId="0">
      <alignment vertical="center"/>
    </xf>
    <xf numFmtId="0" fontId="27" fillId="0" borderId="0"/>
    <xf numFmtId="0" fontId="27" fillId="0" borderId="0"/>
    <xf numFmtId="0" fontId="65" fillId="64" borderId="0">
      <alignment vertical="center"/>
    </xf>
    <xf numFmtId="0" fontId="62" fillId="72" borderId="0">
      <alignment vertical="center"/>
    </xf>
    <xf numFmtId="0" fontId="27" fillId="0" borderId="0"/>
    <xf numFmtId="169" fontId="62" fillId="48" borderId="0" applyNumberFormat="0" applyBorder="0" applyAlignment="0" applyProtection="0">
      <alignment vertical="center"/>
    </xf>
    <xf numFmtId="0" fontId="62" fillId="48" borderId="0" applyNumberFormat="0" applyBorder="0" applyAlignment="0" applyProtection="0">
      <alignment vertical="center"/>
    </xf>
    <xf numFmtId="0" fontId="62" fillId="72" borderId="0">
      <alignment vertical="center"/>
    </xf>
    <xf numFmtId="0" fontId="62" fillId="72" borderId="0">
      <alignment vertical="center"/>
    </xf>
    <xf numFmtId="0" fontId="27" fillId="0" borderId="0"/>
    <xf numFmtId="0" fontId="62" fillId="72" borderId="0">
      <alignment vertical="center"/>
    </xf>
    <xf numFmtId="0" fontId="62" fillId="72" borderId="0">
      <alignment vertical="center"/>
    </xf>
    <xf numFmtId="0" fontId="62" fillId="72" borderId="0">
      <alignment vertical="center"/>
    </xf>
    <xf numFmtId="0" fontId="27" fillId="0" borderId="0"/>
    <xf numFmtId="0" fontId="62" fillId="72" borderId="0">
      <alignment vertical="center"/>
    </xf>
    <xf numFmtId="169" fontId="62" fillId="48" borderId="0" applyNumberFormat="0" applyBorder="0" applyAlignment="0" applyProtection="0">
      <alignment vertical="center"/>
    </xf>
    <xf numFmtId="0" fontId="62" fillId="48" borderId="0" applyNumberFormat="0" applyBorder="0" applyAlignment="0" applyProtection="0">
      <alignment vertical="center"/>
    </xf>
    <xf numFmtId="0" fontId="62" fillId="48" borderId="0" applyNumberFormat="0" applyBorder="0" applyAlignment="0" applyProtection="0">
      <alignment vertical="center"/>
    </xf>
    <xf numFmtId="0" fontId="62" fillId="72" borderId="0">
      <alignment vertical="center"/>
    </xf>
    <xf numFmtId="0" fontId="62" fillId="72" borderId="0">
      <alignment vertical="center"/>
    </xf>
    <xf numFmtId="0" fontId="27" fillId="0" borderId="0"/>
    <xf numFmtId="0" fontId="62" fillId="72" borderId="0">
      <alignment vertical="center"/>
    </xf>
    <xf numFmtId="0" fontId="62" fillId="72" borderId="0">
      <alignment vertical="center"/>
    </xf>
    <xf numFmtId="0" fontId="62" fillId="72" borderId="0">
      <alignment vertical="center"/>
    </xf>
    <xf numFmtId="0" fontId="62" fillId="72" borderId="0">
      <alignment vertical="center"/>
    </xf>
    <xf numFmtId="0" fontId="27" fillId="0" borderId="0"/>
    <xf numFmtId="0" fontId="65" fillId="64" borderId="0">
      <alignment vertical="center"/>
    </xf>
    <xf numFmtId="0" fontId="62" fillId="72" borderId="0">
      <alignment vertical="center"/>
    </xf>
    <xf numFmtId="0" fontId="62" fillId="72" borderId="0">
      <alignment vertical="center"/>
    </xf>
    <xf numFmtId="0" fontId="62" fillId="72" borderId="0">
      <alignment vertical="center"/>
    </xf>
    <xf numFmtId="169" fontId="62" fillId="77" borderId="0" applyNumberFormat="0" applyBorder="0" applyAlignment="0" applyProtection="0">
      <alignment vertical="center"/>
    </xf>
    <xf numFmtId="0" fontId="65" fillId="73" borderId="0">
      <alignment vertical="center"/>
    </xf>
    <xf numFmtId="0" fontId="62" fillId="67" borderId="0">
      <alignment vertical="center"/>
    </xf>
    <xf numFmtId="0" fontId="27" fillId="0" borderId="0"/>
    <xf numFmtId="169" fontId="62" fillId="50" borderId="0" applyNumberFormat="0" applyBorder="0" applyAlignment="0" applyProtection="0">
      <alignment vertical="center"/>
    </xf>
    <xf numFmtId="0" fontId="62" fillId="50" borderId="0" applyNumberFormat="0" applyBorder="0" applyAlignment="0" applyProtection="0">
      <alignment vertical="center"/>
    </xf>
    <xf numFmtId="0" fontId="62" fillId="67" borderId="0">
      <alignment vertical="center"/>
    </xf>
    <xf numFmtId="0" fontId="62" fillId="67" borderId="0">
      <alignment vertical="center"/>
    </xf>
    <xf numFmtId="0" fontId="27" fillId="0" borderId="0"/>
    <xf numFmtId="0" fontId="62" fillId="67" borderId="0">
      <alignment vertical="center"/>
    </xf>
    <xf numFmtId="0" fontId="62" fillId="67" borderId="0">
      <alignment vertical="center"/>
    </xf>
    <xf numFmtId="0" fontId="62" fillId="67" borderId="0">
      <alignment vertical="center"/>
    </xf>
    <xf numFmtId="0" fontId="27" fillId="0" borderId="0"/>
    <xf numFmtId="0" fontId="62" fillId="67" borderId="0">
      <alignment vertical="center"/>
    </xf>
    <xf numFmtId="169" fontId="62" fillId="50" borderId="0" applyNumberFormat="0" applyBorder="0" applyAlignment="0" applyProtection="0">
      <alignment vertical="center"/>
    </xf>
    <xf numFmtId="0" fontId="62" fillId="50" borderId="0" applyNumberFormat="0" applyBorder="0" applyAlignment="0" applyProtection="0">
      <alignment vertical="center"/>
    </xf>
    <xf numFmtId="0" fontId="62" fillId="50" borderId="0" applyNumberFormat="0" applyBorder="0" applyAlignment="0" applyProtection="0">
      <alignment vertical="center"/>
    </xf>
    <xf numFmtId="0" fontId="62" fillId="67" borderId="0">
      <alignment vertical="center"/>
    </xf>
    <xf numFmtId="0" fontId="62" fillId="67" borderId="0">
      <alignment vertical="center"/>
    </xf>
    <xf numFmtId="0" fontId="27" fillId="0" borderId="0"/>
    <xf numFmtId="0" fontId="62" fillId="67" borderId="0">
      <alignment vertical="center"/>
    </xf>
    <xf numFmtId="0" fontId="62" fillId="67" borderId="0">
      <alignment vertical="center"/>
    </xf>
    <xf numFmtId="0" fontId="62" fillId="67" borderId="0">
      <alignment vertical="center"/>
    </xf>
    <xf numFmtId="0" fontId="62" fillId="67" borderId="0">
      <alignment vertical="center"/>
    </xf>
    <xf numFmtId="0" fontId="27" fillId="0" borderId="0"/>
    <xf numFmtId="0" fontId="65" fillId="73" borderId="0">
      <alignment vertical="center"/>
    </xf>
    <xf numFmtId="0" fontId="62" fillId="67" borderId="0">
      <alignment vertical="center"/>
    </xf>
    <xf numFmtId="0" fontId="62" fillId="67" borderId="0">
      <alignment vertical="center"/>
    </xf>
    <xf numFmtId="0" fontId="62" fillId="67" borderId="0">
      <alignment vertical="center"/>
    </xf>
    <xf numFmtId="0" fontId="65" fillId="70" borderId="0">
      <alignment vertical="center"/>
    </xf>
    <xf numFmtId="0" fontId="62" fillId="69" borderId="0">
      <alignment vertical="center"/>
    </xf>
    <xf numFmtId="0" fontId="27" fillId="0" borderId="0"/>
    <xf numFmtId="169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69" borderId="0">
      <alignment vertical="center"/>
    </xf>
    <xf numFmtId="0" fontId="62" fillId="69" borderId="0">
      <alignment vertical="center"/>
    </xf>
    <xf numFmtId="0" fontId="27" fillId="0" borderId="0"/>
    <xf numFmtId="0" fontId="62" fillId="69" borderId="0">
      <alignment vertical="center"/>
    </xf>
    <xf numFmtId="0" fontId="62" fillId="69" borderId="0">
      <alignment vertical="center"/>
    </xf>
    <xf numFmtId="0" fontId="62" fillId="69" borderId="0">
      <alignment vertical="center"/>
    </xf>
    <xf numFmtId="0" fontId="27" fillId="0" borderId="0"/>
    <xf numFmtId="0" fontId="62" fillId="69" borderId="0">
      <alignment vertical="center"/>
    </xf>
    <xf numFmtId="169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69" borderId="0">
      <alignment vertical="center"/>
    </xf>
    <xf numFmtId="0" fontId="62" fillId="69" borderId="0">
      <alignment vertical="center"/>
    </xf>
    <xf numFmtId="0" fontId="27" fillId="0" borderId="0"/>
    <xf numFmtId="0" fontId="62" fillId="69" borderId="0">
      <alignment vertical="center"/>
    </xf>
    <xf numFmtId="0" fontId="62" fillId="69" borderId="0">
      <alignment vertical="center"/>
    </xf>
    <xf numFmtId="0" fontId="62" fillId="69" borderId="0">
      <alignment vertical="center"/>
    </xf>
    <xf numFmtId="0" fontId="62" fillId="69" borderId="0">
      <alignment vertical="center"/>
    </xf>
    <xf numFmtId="0" fontId="27" fillId="0" borderId="0"/>
    <xf numFmtId="0" fontId="65" fillId="70" borderId="0">
      <alignment vertical="center"/>
    </xf>
    <xf numFmtId="0" fontId="62" fillId="69" borderId="0">
      <alignment vertical="center"/>
    </xf>
    <xf numFmtId="0" fontId="62" fillId="69" borderId="0">
      <alignment vertical="center"/>
    </xf>
    <xf numFmtId="0" fontId="62" fillId="69" borderId="0">
      <alignment vertical="center"/>
    </xf>
    <xf numFmtId="169" fontId="62" fillId="44" borderId="0" applyNumberFormat="0" applyBorder="0" applyAlignment="0" applyProtection="0">
      <alignment vertical="center"/>
    </xf>
    <xf numFmtId="0" fontId="65" fillId="61" borderId="0">
      <alignment vertical="center"/>
    </xf>
    <xf numFmtId="0" fontId="62" fillId="74" borderId="0">
      <alignment vertical="center"/>
    </xf>
    <xf numFmtId="0" fontId="27" fillId="0" borderId="0"/>
    <xf numFmtId="169" fontId="62" fillId="53" borderId="0" applyNumberFormat="0" applyBorder="0" applyAlignment="0" applyProtection="0">
      <alignment vertical="center"/>
    </xf>
    <xf numFmtId="0" fontId="62" fillId="53" borderId="0" applyNumberFormat="0" applyBorder="0" applyAlignment="0" applyProtection="0">
      <alignment vertical="center"/>
    </xf>
    <xf numFmtId="0" fontId="62" fillId="74" borderId="0">
      <alignment vertical="center"/>
    </xf>
    <xf numFmtId="0" fontId="62" fillId="74" borderId="0">
      <alignment vertical="center"/>
    </xf>
    <xf numFmtId="0" fontId="27" fillId="0" borderId="0"/>
    <xf numFmtId="0" fontId="62" fillId="74" borderId="0">
      <alignment vertical="center"/>
    </xf>
    <xf numFmtId="0" fontId="62" fillId="74" borderId="0">
      <alignment vertical="center"/>
    </xf>
    <xf numFmtId="0" fontId="62" fillId="74" borderId="0">
      <alignment vertical="center"/>
    </xf>
    <xf numFmtId="0" fontId="27" fillId="0" borderId="0"/>
    <xf numFmtId="0" fontId="62" fillId="74" borderId="0">
      <alignment vertical="center"/>
    </xf>
    <xf numFmtId="169" fontId="62" fillId="53" borderId="0" applyNumberFormat="0" applyBorder="0" applyAlignment="0" applyProtection="0">
      <alignment vertical="center"/>
    </xf>
    <xf numFmtId="0" fontId="62" fillId="53" borderId="0" applyNumberFormat="0" applyBorder="0" applyAlignment="0" applyProtection="0">
      <alignment vertical="center"/>
    </xf>
    <xf numFmtId="0" fontId="62" fillId="53" borderId="0" applyNumberFormat="0" applyBorder="0" applyAlignment="0" applyProtection="0">
      <alignment vertical="center"/>
    </xf>
    <xf numFmtId="0" fontId="62" fillId="74" borderId="0">
      <alignment vertical="center"/>
    </xf>
    <xf numFmtId="0" fontId="62" fillId="74" borderId="0">
      <alignment vertical="center"/>
    </xf>
    <xf numFmtId="0" fontId="27" fillId="0" borderId="0"/>
    <xf numFmtId="0" fontId="62" fillId="74" borderId="0">
      <alignment vertical="center"/>
    </xf>
    <xf numFmtId="0" fontId="62" fillId="74" borderId="0">
      <alignment vertical="center"/>
    </xf>
    <xf numFmtId="0" fontId="62" fillId="74" borderId="0">
      <alignment vertical="center"/>
    </xf>
    <xf numFmtId="0" fontId="62" fillId="74" borderId="0">
      <alignment vertical="center"/>
    </xf>
    <xf numFmtId="0" fontId="27" fillId="0" borderId="0"/>
    <xf numFmtId="0" fontId="65" fillId="61" borderId="0">
      <alignment vertical="center"/>
    </xf>
    <xf numFmtId="0" fontId="62" fillId="74" borderId="0">
      <alignment vertical="center"/>
    </xf>
    <xf numFmtId="0" fontId="62" fillId="74" borderId="0">
      <alignment vertical="center"/>
    </xf>
    <xf numFmtId="0" fontId="62" fillId="74" borderId="0">
      <alignment vertical="center"/>
    </xf>
    <xf numFmtId="169" fontId="62" fillId="40" borderId="0" applyNumberFormat="0" applyBorder="0" applyAlignment="0" applyProtection="0">
      <alignment vertical="center"/>
    </xf>
    <xf numFmtId="0" fontId="65" fillId="64" borderId="0">
      <alignment vertical="center"/>
    </xf>
    <xf numFmtId="0" fontId="62" fillId="75" borderId="0">
      <alignment vertical="center"/>
    </xf>
    <xf numFmtId="0" fontId="27" fillId="0" borderId="0"/>
    <xf numFmtId="169" fontId="62" fillId="55" borderId="0" applyNumberFormat="0" applyBorder="0" applyAlignment="0" applyProtection="0">
      <alignment vertical="center"/>
    </xf>
    <xf numFmtId="0" fontId="62" fillId="55" borderId="0" applyNumberFormat="0" applyBorder="0" applyAlignment="0" applyProtection="0">
      <alignment vertical="center"/>
    </xf>
    <xf numFmtId="0" fontId="62" fillId="75" borderId="0">
      <alignment vertical="center"/>
    </xf>
    <xf numFmtId="0" fontId="62" fillId="75" borderId="0">
      <alignment vertical="center"/>
    </xf>
    <xf numFmtId="0" fontId="27" fillId="0" borderId="0"/>
    <xf numFmtId="0" fontId="62" fillId="75" borderId="0">
      <alignment vertical="center"/>
    </xf>
    <xf numFmtId="0" fontId="62" fillId="75" borderId="0">
      <alignment vertical="center"/>
    </xf>
    <xf numFmtId="0" fontId="62" fillId="75" borderId="0">
      <alignment vertical="center"/>
    </xf>
    <xf numFmtId="0" fontId="27" fillId="0" borderId="0"/>
    <xf numFmtId="0" fontId="62" fillId="75" borderId="0">
      <alignment vertical="center"/>
    </xf>
    <xf numFmtId="169" fontId="62" fillId="55" borderId="0" applyNumberFormat="0" applyBorder="0" applyAlignment="0" applyProtection="0">
      <alignment vertical="center"/>
    </xf>
    <xf numFmtId="0" fontId="62" fillId="55" borderId="0" applyNumberFormat="0" applyBorder="0" applyAlignment="0" applyProtection="0">
      <alignment vertical="center"/>
    </xf>
    <xf numFmtId="0" fontId="62" fillId="55" borderId="0" applyNumberFormat="0" applyBorder="0" applyAlignment="0" applyProtection="0">
      <alignment vertical="center"/>
    </xf>
    <xf numFmtId="0" fontId="62" fillId="75" borderId="0">
      <alignment vertical="center"/>
    </xf>
    <xf numFmtId="0" fontId="62" fillId="75" borderId="0">
      <alignment vertical="center"/>
    </xf>
    <xf numFmtId="0" fontId="27" fillId="0" borderId="0"/>
    <xf numFmtId="0" fontId="62" fillId="75" borderId="0">
      <alignment vertical="center"/>
    </xf>
    <xf numFmtId="0" fontId="62" fillId="75" borderId="0">
      <alignment vertical="center"/>
    </xf>
    <xf numFmtId="0" fontId="62" fillId="75" borderId="0">
      <alignment vertical="center"/>
    </xf>
    <xf numFmtId="0" fontId="62" fillId="75" borderId="0">
      <alignment vertical="center"/>
    </xf>
    <xf numFmtId="0" fontId="27" fillId="0" borderId="0"/>
    <xf numFmtId="0" fontId="65" fillId="64" borderId="0">
      <alignment vertical="center"/>
    </xf>
    <xf numFmtId="0" fontId="62" fillId="75" borderId="0">
      <alignment vertical="center"/>
    </xf>
    <xf numFmtId="0" fontId="62" fillId="75" borderId="0">
      <alignment vertical="center"/>
    </xf>
    <xf numFmtId="0" fontId="62" fillId="75" borderId="0">
      <alignment vertical="center"/>
    </xf>
    <xf numFmtId="169" fontId="62" fillId="77" borderId="0" applyNumberFormat="0" applyBorder="0" applyAlignment="0" applyProtection="0">
      <alignment vertical="center"/>
    </xf>
    <xf numFmtId="0" fontId="65" fillId="67" borderId="0">
      <alignment vertical="center"/>
    </xf>
    <xf numFmtId="0" fontId="62" fillId="76" borderId="0">
      <alignment vertical="center"/>
    </xf>
    <xf numFmtId="0" fontId="27" fillId="0" borderId="0"/>
    <xf numFmtId="169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76" borderId="0">
      <alignment vertical="center"/>
    </xf>
    <xf numFmtId="0" fontId="62" fillId="76" borderId="0">
      <alignment vertical="center"/>
    </xf>
    <xf numFmtId="0" fontId="27" fillId="0" borderId="0"/>
    <xf numFmtId="0" fontId="62" fillId="76" borderId="0">
      <alignment vertical="center"/>
    </xf>
    <xf numFmtId="0" fontId="62" fillId="76" borderId="0">
      <alignment vertical="center"/>
    </xf>
    <xf numFmtId="0" fontId="62" fillId="76" borderId="0">
      <alignment vertical="center"/>
    </xf>
    <xf numFmtId="0" fontId="27" fillId="0" borderId="0"/>
    <xf numFmtId="0" fontId="62" fillId="76" borderId="0">
      <alignment vertical="center"/>
    </xf>
    <xf numFmtId="169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2" fillId="76" borderId="0">
      <alignment vertical="center"/>
    </xf>
    <xf numFmtId="0" fontId="62" fillId="76" borderId="0">
      <alignment vertical="center"/>
    </xf>
    <xf numFmtId="0" fontId="27" fillId="0" borderId="0"/>
    <xf numFmtId="0" fontId="62" fillId="76" borderId="0">
      <alignment vertical="center"/>
    </xf>
    <xf numFmtId="0" fontId="62" fillId="76" borderId="0">
      <alignment vertical="center"/>
    </xf>
    <xf numFmtId="0" fontId="62" fillId="76" borderId="0">
      <alignment vertical="center"/>
    </xf>
    <xf numFmtId="0" fontId="62" fillId="76" borderId="0">
      <alignment vertical="center"/>
    </xf>
    <xf numFmtId="0" fontId="27" fillId="0" borderId="0"/>
    <xf numFmtId="0" fontId="65" fillId="67" borderId="0">
      <alignment vertical="center"/>
    </xf>
    <xf numFmtId="0" fontId="62" fillId="76" borderId="0">
      <alignment vertical="center"/>
    </xf>
    <xf numFmtId="0" fontId="62" fillId="76" borderId="0">
      <alignment vertical="center"/>
    </xf>
    <xf numFmtId="0" fontId="62" fillId="76" borderId="0">
      <alignment vertical="center"/>
    </xf>
    <xf numFmtId="169" fontId="62" fillId="50" borderId="0" applyNumberFormat="0" applyBorder="0" applyAlignment="0" applyProtection="0">
      <alignment vertical="center"/>
    </xf>
    <xf numFmtId="169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78" borderId="0">
      <alignment vertical="center"/>
    </xf>
    <xf numFmtId="0" fontId="65" fillId="79" borderId="0">
      <alignment vertical="center"/>
    </xf>
    <xf numFmtId="0" fontId="65" fillId="45" borderId="0" applyNumberFormat="0" applyBorder="0" applyAlignment="0" applyProtection="0"/>
    <xf numFmtId="0" fontId="62" fillId="78" borderId="0">
      <alignment vertical="center"/>
    </xf>
    <xf numFmtId="0" fontId="27" fillId="0" borderId="0"/>
    <xf numFmtId="0" fontId="27" fillId="0" borderId="0"/>
    <xf numFmtId="0" fontId="62" fillId="78" borderId="0">
      <alignment vertical="center"/>
    </xf>
    <xf numFmtId="0" fontId="27" fillId="0" borderId="0"/>
    <xf numFmtId="0" fontId="62" fillId="78" borderId="0">
      <alignment vertical="center"/>
    </xf>
    <xf numFmtId="0" fontId="65" fillId="45" borderId="0" applyNumberFormat="0" applyBorder="0" applyAlignment="0" applyProtection="0"/>
    <xf numFmtId="0" fontId="65" fillId="78" borderId="0">
      <alignment vertical="center"/>
    </xf>
    <xf numFmtId="0" fontId="27" fillId="0" borderId="0"/>
    <xf numFmtId="0" fontId="27" fillId="0" borderId="0"/>
    <xf numFmtId="169" fontId="65" fillId="49" borderId="0" applyNumberFormat="0" applyBorder="0" applyAlignment="0" applyProtection="0"/>
    <xf numFmtId="0" fontId="65" fillId="49" borderId="0" applyNumberFormat="0" applyBorder="0" applyAlignment="0" applyProtection="0"/>
    <xf numFmtId="0" fontId="65" fillId="80" borderId="0">
      <alignment vertical="center"/>
    </xf>
    <xf numFmtId="0" fontId="65" fillId="73" borderId="0">
      <alignment vertical="center"/>
    </xf>
    <xf numFmtId="0" fontId="65" fillId="49" borderId="0" applyNumberFormat="0" applyBorder="0" applyAlignment="0" applyProtection="0"/>
    <xf numFmtId="0" fontId="62" fillId="80" borderId="0">
      <alignment vertical="center"/>
    </xf>
    <xf numFmtId="0" fontId="27" fillId="0" borderId="0"/>
    <xf numFmtId="0" fontId="27" fillId="0" borderId="0"/>
    <xf numFmtId="0" fontId="62" fillId="80" borderId="0">
      <alignment vertical="center"/>
    </xf>
    <xf numFmtId="0" fontId="27" fillId="0" borderId="0"/>
    <xf numFmtId="0" fontId="62" fillId="80" borderId="0">
      <alignment vertical="center"/>
    </xf>
    <xf numFmtId="0" fontId="65" fillId="49" borderId="0" applyNumberFormat="0" applyBorder="0" applyAlignment="0" applyProtection="0"/>
    <xf numFmtId="0" fontId="65" fillId="80" borderId="0">
      <alignment vertical="center"/>
    </xf>
    <xf numFmtId="0" fontId="27" fillId="0" borderId="0"/>
    <xf numFmtId="0" fontId="27" fillId="0" borderId="0"/>
    <xf numFmtId="169" fontId="65" fillId="51" borderId="0" applyNumberFormat="0" applyBorder="0" applyAlignment="0" applyProtection="0"/>
    <xf numFmtId="0" fontId="65" fillId="51" borderId="0" applyNumberFormat="0" applyBorder="0" applyAlignment="0" applyProtection="0"/>
    <xf numFmtId="0" fontId="65" fillId="81" borderId="0">
      <alignment vertical="center"/>
    </xf>
    <xf numFmtId="0" fontId="65" fillId="70" borderId="0">
      <alignment vertical="center"/>
    </xf>
    <xf numFmtId="0" fontId="65" fillId="51" borderId="0" applyNumberFormat="0" applyBorder="0" applyAlignment="0" applyProtection="0"/>
    <xf numFmtId="0" fontId="62" fillId="81" borderId="0">
      <alignment vertical="center"/>
    </xf>
    <xf numFmtId="0" fontId="27" fillId="0" borderId="0"/>
    <xf numFmtId="0" fontId="27" fillId="0" borderId="0"/>
    <xf numFmtId="0" fontId="62" fillId="81" borderId="0">
      <alignment vertical="center"/>
    </xf>
    <xf numFmtId="0" fontId="27" fillId="0" borderId="0"/>
    <xf numFmtId="0" fontId="62" fillId="81" borderId="0">
      <alignment vertical="center"/>
    </xf>
    <xf numFmtId="0" fontId="65" fillId="51" borderId="0" applyNumberFormat="0" applyBorder="0" applyAlignment="0" applyProtection="0"/>
    <xf numFmtId="0" fontId="65" fillId="81" borderId="0">
      <alignment vertical="center"/>
    </xf>
    <xf numFmtId="0" fontId="27" fillId="0" borderId="0"/>
    <xf numFmtId="0" fontId="27" fillId="0" borderId="0"/>
    <xf numFmtId="169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74" borderId="0">
      <alignment vertical="center"/>
    </xf>
    <xf numFmtId="0" fontId="65" fillId="82" borderId="0">
      <alignment vertical="center"/>
    </xf>
    <xf numFmtId="0" fontId="65" fillId="53" borderId="0" applyNumberFormat="0" applyBorder="0" applyAlignment="0" applyProtection="0"/>
    <xf numFmtId="0" fontId="62" fillId="74" borderId="0">
      <alignment vertical="center"/>
    </xf>
    <xf numFmtId="0" fontId="27" fillId="0" borderId="0"/>
    <xf numFmtId="0" fontId="27" fillId="0" borderId="0"/>
    <xf numFmtId="0" fontId="62" fillId="74" borderId="0">
      <alignment vertical="center"/>
    </xf>
    <xf numFmtId="0" fontId="27" fillId="0" borderId="0"/>
    <xf numFmtId="0" fontId="62" fillId="74" borderId="0">
      <alignment vertical="center"/>
    </xf>
    <xf numFmtId="0" fontId="65" fillId="53" borderId="0" applyNumberFormat="0" applyBorder="0" applyAlignment="0" applyProtection="0"/>
    <xf numFmtId="0" fontId="65" fillId="74" borderId="0">
      <alignment vertical="center"/>
    </xf>
    <xf numFmtId="0" fontId="27" fillId="0" borderId="0"/>
    <xf numFmtId="0" fontId="27" fillId="0" borderId="0"/>
    <xf numFmtId="169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27" fillId="0" borderId="0"/>
    <xf numFmtId="0" fontId="65" fillId="75" borderId="0">
      <alignment vertical="center"/>
    </xf>
    <xf numFmtId="0" fontId="65" fillId="55" borderId="0" applyNumberFormat="0" applyBorder="0" applyAlignment="0" applyProtection="0"/>
    <xf numFmtId="0" fontId="62" fillId="75" borderId="0">
      <alignment vertical="center"/>
    </xf>
    <xf numFmtId="0" fontId="27" fillId="0" borderId="0"/>
    <xf numFmtId="0" fontId="27" fillId="0" borderId="0"/>
    <xf numFmtId="0" fontId="62" fillId="75" borderId="0">
      <alignment vertical="center"/>
    </xf>
    <xf numFmtId="0" fontId="27" fillId="0" borderId="0"/>
    <xf numFmtId="0" fontId="62" fillId="75" borderId="0">
      <alignment vertical="center"/>
    </xf>
    <xf numFmtId="0" fontId="65" fillId="5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169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73" borderId="0">
      <alignment vertical="center"/>
    </xf>
    <xf numFmtId="0" fontId="65" fillId="80" borderId="0">
      <alignment vertical="center"/>
    </xf>
    <xf numFmtId="0" fontId="65" fillId="57" borderId="0" applyNumberFormat="0" applyBorder="0" applyAlignment="0" applyProtection="0"/>
    <xf numFmtId="0" fontId="62" fillId="73" borderId="0">
      <alignment vertical="center"/>
    </xf>
    <xf numFmtId="0" fontId="27" fillId="0" borderId="0"/>
    <xf numFmtId="0" fontId="27" fillId="0" borderId="0"/>
    <xf numFmtId="0" fontId="62" fillId="73" borderId="0">
      <alignment vertical="center"/>
    </xf>
    <xf numFmtId="0" fontId="27" fillId="0" borderId="0"/>
    <xf numFmtId="0" fontId="62" fillId="73" borderId="0">
      <alignment vertical="center"/>
    </xf>
    <xf numFmtId="0" fontId="65" fillId="57" borderId="0" applyNumberFormat="0" applyBorder="0" applyAlignment="0" applyProtection="0"/>
    <xf numFmtId="0" fontId="65" fillId="73" borderId="0">
      <alignment vertical="center"/>
    </xf>
    <xf numFmtId="0" fontId="27" fillId="0" borderId="0"/>
    <xf numFmtId="0" fontId="27" fillId="0" borderId="0"/>
    <xf numFmtId="169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61" borderId="0">
      <alignment vertical="center"/>
    </xf>
    <xf numFmtId="0" fontId="66" fillId="63" borderId="0">
      <alignment vertical="center"/>
    </xf>
    <xf numFmtId="0" fontId="66" fillId="43" borderId="0" applyNumberFormat="0" applyBorder="0" applyAlignment="0" applyProtection="0"/>
    <xf numFmtId="0" fontId="60" fillId="61" borderId="0">
      <alignment vertical="center"/>
    </xf>
    <xf numFmtId="0" fontId="27" fillId="0" borderId="0"/>
    <xf numFmtId="0" fontId="27" fillId="0" borderId="0"/>
    <xf numFmtId="0" fontId="60" fillId="61" borderId="0">
      <alignment vertical="center"/>
    </xf>
    <xf numFmtId="0" fontId="27" fillId="0" borderId="0"/>
    <xf numFmtId="0" fontId="60" fillId="61" borderId="0">
      <alignment vertical="center"/>
    </xf>
    <xf numFmtId="0" fontId="66" fillId="43" borderId="0" applyNumberFormat="0" applyBorder="0" applyAlignment="0" applyProtection="0"/>
    <xf numFmtId="0" fontId="66" fillId="61" borderId="0">
      <alignment vertical="center"/>
    </xf>
    <xf numFmtId="0" fontId="27" fillId="0" borderId="0"/>
    <xf numFmtId="0" fontId="27" fillId="0" borderId="0"/>
    <xf numFmtId="169" fontId="67" fillId="40" borderId="17" applyNumberFormat="0" applyAlignment="0" applyProtection="0"/>
    <xf numFmtId="0" fontId="67" fillId="40" borderId="17" applyNumberFormat="0" applyAlignment="0" applyProtection="0"/>
    <xf numFmtId="0" fontId="67" fillId="83" borderId="17">
      <alignment vertical="center"/>
    </xf>
    <xf numFmtId="0" fontId="67" fillId="83" borderId="17">
      <alignment vertical="center"/>
    </xf>
    <xf numFmtId="0" fontId="68" fillId="84" borderId="17">
      <alignment vertical="center"/>
    </xf>
    <xf numFmtId="0" fontId="67" fillId="40" borderId="17" applyNumberFormat="0" applyAlignment="0" applyProtection="0"/>
    <xf numFmtId="0" fontId="68" fillId="84" borderId="17">
      <alignment vertical="center"/>
    </xf>
    <xf numFmtId="0" fontId="67" fillId="40" borderId="17" applyNumberFormat="0" applyAlignment="0" applyProtection="0"/>
    <xf numFmtId="0" fontId="67" fillId="40" borderId="17" applyNumberFormat="0" applyAlignment="0" applyProtection="0"/>
    <xf numFmtId="0" fontId="55" fillId="83" borderId="17">
      <alignment vertical="center"/>
    </xf>
    <xf numFmtId="0" fontId="27" fillId="0" borderId="0"/>
    <xf numFmtId="0" fontId="27" fillId="0" borderId="0"/>
    <xf numFmtId="0" fontId="55" fillId="83" borderId="17">
      <alignment vertical="center"/>
    </xf>
    <xf numFmtId="0" fontId="55" fillId="83" borderId="17">
      <alignment vertical="center"/>
    </xf>
    <xf numFmtId="0" fontId="27" fillId="0" borderId="0"/>
    <xf numFmtId="0" fontId="55" fillId="83" borderId="17">
      <alignment vertical="center"/>
    </xf>
    <xf numFmtId="0" fontId="27" fillId="0" borderId="0"/>
    <xf numFmtId="0" fontId="55" fillId="83" borderId="17">
      <alignment vertical="center"/>
    </xf>
    <xf numFmtId="0" fontId="67" fillId="40" borderId="17" applyNumberFormat="0" applyAlignment="0" applyProtection="0"/>
    <xf numFmtId="0" fontId="67" fillId="83" borderId="17">
      <alignment vertical="center"/>
    </xf>
    <xf numFmtId="0" fontId="67" fillId="83" borderId="17">
      <alignment vertical="center"/>
    </xf>
    <xf numFmtId="0" fontId="68" fillId="84" borderId="17">
      <alignment vertical="center"/>
    </xf>
    <xf numFmtId="0" fontId="27" fillId="0" borderId="0"/>
    <xf numFmtId="169" fontId="69" fillId="41" borderId="19" applyNumberFormat="0" applyAlignment="0" applyProtection="0"/>
    <xf numFmtId="0" fontId="69" fillId="41" borderId="19" applyNumberFormat="0" applyAlignment="0" applyProtection="0"/>
    <xf numFmtId="0" fontId="27" fillId="0" borderId="0"/>
    <xf numFmtId="0" fontId="69" fillId="85" borderId="19">
      <alignment vertical="center"/>
    </xf>
    <xf numFmtId="0" fontId="69" fillId="41" borderId="19" applyNumberFormat="0" applyAlignment="0" applyProtection="0"/>
    <xf numFmtId="0" fontId="56" fillId="85" borderId="19">
      <alignment vertical="center"/>
    </xf>
    <xf numFmtId="0" fontId="27" fillId="0" borderId="0"/>
    <xf numFmtId="0" fontId="27" fillId="0" borderId="0"/>
    <xf numFmtId="0" fontId="56" fillId="85" borderId="19">
      <alignment vertical="center"/>
    </xf>
    <xf numFmtId="0" fontId="27" fillId="0" borderId="0"/>
    <xf numFmtId="0" fontId="56" fillId="85" borderId="19">
      <alignment vertical="center"/>
    </xf>
    <xf numFmtId="0" fontId="69" fillId="41" borderId="19" applyNumberFormat="0" applyAlignment="0" applyProtection="0"/>
    <xf numFmtId="0" fontId="27" fillId="0" borderId="0"/>
    <xf numFmtId="0" fontId="27" fillId="0" borderId="0"/>
    <xf numFmtId="0" fontId="27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0" fontId="27" fillId="0" borderId="0"/>
    <xf numFmtId="0" fontId="27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0" fontId="27" fillId="0" borderId="0"/>
    <xf numFmtId="0" fontId="27" fillId="0" borderId="0"/>
    <xf numFmtId="166" fontId="27" fillId="0" borderId="0" applyFont="0" applyFill="0" applyBorder="0" applyAlignment="0" applyProtection="0"/>
    <xf numFmtId="0" fontId="27" fillId="0" borderId="0"/>
    <xf numFmtId="172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0" fontId="27" fillId="0" borderId="0"/>
    <xf numFmtId="0" fontId="27" fillId="0" borderId="0"/>
    <xf numFmtId="166" fontId="27" fillId="0" borderId="0" applyFont="0" applyFill="0" applyBorder="0" applyAlignment="0" applyProtection="0"/>
    <xf numFmtId="0" fontId="27" fillId="0" borderId="0"/>
    <xf numFmtId="0" fontId="27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0" fontId="27" fillId="0" borderId="0"/>
    <xf numFmtId="0" fontId="27" fillId="0" borderId="0"/>
    <xf numFmtId="166" fontId="2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173" fontId="70" fillId="0" borderId="0">
      <protection locked="0"/>
    </xf>
    <xf numFmtId="0" fontId="27" fillId="0" borderId="0"/>
    <xf numFmtId="174" fontId="27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175" fontId="63" fillId="0" borderId="0">
      <alignment vertical="center"/>
    </xf>
    <xf numFmtId="44" fontId="20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7" fillId="0" borderId="0"/>
    <xf numFmtId="0" fontId="27" fillId="0" borderId="0"/>
    <xf numFmtId="44" fontId="23" fillId="0" borderId="0" applyFont="0" applyFill="0" applyBorder="0" applyAlignment="0" applyProtection="0"/>
    <xf numFmtId="176" fontId="46" fillId="0" borderId="0" applyFont="0" applyFill="0" applyBorder="0" applyAlignment="0" applyProtection="0">
      <alignment vertical="center"/>
    </xf>
    <xf numFmtId="175" fontId="63" fillId="0" borderId="0">
      <alignment vertical="center"/>
    </xf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5" fontId="63" fillId="0" borderId="0">
      <alignment vertical="center"/>
    </xf>
    <xf numFmtId="176" fontId="28" fillId="0" borderId="0" applyFont="0" applyFill="0" applyBorder="0" applyAlignment="0" applyProtection="0">
      <alignment vertical="center"/>
    </xf>
    <xf numFmtId="44" fontId="46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5" fontId="63" fillId="0" borderId="0">
      <alignment vertical="center"/>
    </xf>
    <xf numFmtId="44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5" fontId="63" fillId="0" borderId="0">
      <alignment vertical="center"/>
    </xf>
    <xf numFmtId="44" fontId="28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0" fontId="27" fillId="0" borderId="0"/>
    <xf numFmtId="0" fontId="27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7" fillId="0" borderId="0"/>
    <xf numFmtId="173" fontId="70" fillId="0" borderId="0">
      <protection locked="0"/>
    </xf>
    <xf numFmtId="173" fontId="70" fillId="0" borderId="0">
      <protection locked="0"/>
    </xf>
    <xf numFmtId="0" fontId="27" fillId="83" borderId="0"/>
    <xf numFmtId="0" fontId="27" fillId="69" borderId="0"/>
    <xf numFmtId="0" fontId="27" fillId="69" borderId="0"/>
    <xf numFmtId="0" fontId="27" fillId="86" borderId="0"/>
    <xf numFmtId="0" fontId="27" fillId="80" borderId="0"/>
    <xf numFmtId="0" fontId="72" fillId="0" borderId="0"/>
    <xf numFmtId="0" fontId="27" fillId="0" borderId="0"/>
    <xf numFmtId="0" fontId="73" fillId="60" borderId="12"/>
    <xf numFmtId="0" fontId="73" fillId="68" borderId="12"/>
    <xf numFmtId="0" fontId="74" fillId="82" borderId="12">
      <alignment horizontal="left" wrapText="1"/>
    </xf>
    <xf numFmtId="0" fontId="73" fillId="60" borderId="12"/>
    <xf numFmtId="0" fontId="75" fillId="0" borderId="0">
      <alignment horizontal="left"/>
    </xf>
    <xf numFmtId="0" fontId="73" fillId="68" borderId="12"/>
    <xf numFmtId="0" fontId="76" fillId="0" borderId="0"/>
    <xf numFmtId="0" fontId="24" fillId="0" borderId="0"/>
    <xf numFmtId="0" fontId="63" fillId="0" borderId="0">
      <alignment vertical="center"/>
    </xf>
    <xf numFmtId="169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27" fillId="0" borderId="0"/>
    <xf numFmtId="0" fontId="77" fillId="0" borderId="0">
      <alignment vertical="center"/>
    </xf>
    <xf numFmtId="0" fontId="77" fillId="0" borderId="0" applyNumberFormat="0" applyFill="0" applyBorder="0" applyAlignment="0" applyProtection="0"/>
    <xf numFmtId="0" fontId="49" fillId="0" borderId="0">
      <alignment vertical="center"/>
    </xf>
    <xf numFmtId="0" fontId="27" fillId="0" borderId="0"/>
    <xf numFmtId="0" fontId="27" fillId="0" borderId="0"/>
    <xf numFmtId="0" fontId="49" fillId="0" borderId="0">
      <alignment vertical="center"/>
    </xf>
    <xf numFmtId="0" fontId="27" fillId="0" borderId="0"/>
    <xf numFmtId="0" fontId="49" fillId="0" borderId="0">
      <alignment vertical="center"/>
    </xf>
    <xf numFmtId="0" fontId="77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173" fontId="70" fillId="0" borderId="0">
      <protection locked="0"/>
    </xf>
    <xf numFmtId="169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62" borderId="0">
      <alignment vertical="center"/>
    </xf>
    <xf numFmtId="0" fontId="78" fillId="64" borderId="0">
      <alignment vertical="center"/>
    </xf>
    <xf numFmtId="0" fontId="78" fillId="42" borderId="0" applyNumberFormat="0" applyBorder="0" applyAlignment="0" applyProtection="0"/>
    <xf numFmtId="0" fontId="59" fillId="62" borderId="0">
      <alignment vertical="center"/>
    </xf>
    <xf numFmtId="0" fontId="27" fillId="0" borderId="0"/>
    <xf numFmtId="0" fontId="27" fillId="0" borderId="0"/>
    <xf numFmtId="0" fontId="59" fillId="62" borderId="0">
      <alignment vertical="center"/>
    </xf>
    <xf numFmtId="0" fontId="27" fillId="0" borderId="0"/>
    <xf numFmtId="0" fontId="59" fillId="62" borderId="0">
      <alignment vertical="center"/>
    </xf>
    <xf numFmtId="0" fontId="78" fillId="42" borderId="0" applyNumberFormat="0" applyBorder="0" applyAlignment="0" applyProtection="0"/>
    <xf numFmtId="0" fontId="78" fillId="62" borderId="0">
      <alignment vertical="center"/>
    </xf>
    <xf numFmtId="0" fontId="27" fillId="0" borderId="0"/>
    <xf numFmtId="0" fontId="27" fillId="0" borderId="0"/>
    <xf numFmtId="38" fontId="79" fillId="40" borderId="0" applyNumberFormat="0" applyBorder="0" applyAlignment="0" applyProtection="0"/>
    <xf numFmtId="0" fontId="79" fillId="83" borderId="0">
      <alignment vertical="center"/>
    </xf>
    <xf numFmtId="169" fontId="80" fillId="40" borderId="0" applyNumberFormat="0" applyBorder="0" applyAlignment="0" applyProtection="0"/>
    <xf numFmtId="0" fontId="80" fillId="40" borderId="0" applyNumberFormat="0" applyBorder="0" applyAlignment="0" applyProtection="0"/>
    <xf numFmtId="0" fontId="81" fillId="0" borderId="22">
      <alignment vertical="center"/>
    </xf>
    <xf numFmtId="0" fontId="81" fillId="0" borderId="23">
      <alignment horizontal="left" vertical="center"/>
    </xf>
    <xf numFmtId="169" fontId="82" fillId="0" borderId="14" applyNumberFormat="0" applyFill="0" applyAlignment="0" applyProtection="0"/>
    <xf numFmtId="0" fontId="82" fillId="0" borderId="14" applyNumberFormat="0" applyFill="0" applyAlignment="0" applyProtection="0"/>
    <xf numFmtId="0" fontId="82" fillId="0" borderId="14">
      <alignment vertical="center"/>
    </xf>
    <xf numFmtId="0" fontId="83" fillId="0" borderId="24">
      <alignment vertical="center"/>
    </xf>
    <xf numFmtId="0" fontId="82" fillId="0" borderId="14" applyNumberFormat="0" applyFill="0" applyAlignment="0" applyProtection="0"/>
    <xf numFmtId="0" fontId="50" fillId="0" borderId="14">
      <alignment vertical="center"/>
    </xf>
    <xf numFmtId="0" fontId="27" fillId="0" borderId="0"/>
    <xf numFmtId="0" fontId="27" fillId="0" borderId="0"/>
    <xf numFmtId="0" fontId="50" fillId="0" borderId="14">
      <alignment vertical="center"/>
    </xf>
    <xf numFmtId="0" fontId="27" fillId="0" borderId="0"/>
    <xf numFmtId="0" fontId="50" fillId="0" borderId="14">
      <alignment vertical="center"/>
    </xf>
    <xf numFmtId="0" fontId="82" fillId="0" borderId="14" applyNumberFormat="0" applyFill="0" applyAlignment="0" applyProtection="0"/>
    <xf numFmtId="0" fontId="82" fillId="0" borderId="14">
      <alignment vertical="center"/>
    </xf>
    <xf numFmtId="0" fontId="50" fillId="0" borderId="14">
      <alignment vertical="center"/>
    </xf>
    <xf numFmtId="0" fontId="27" fillId="0" borderId="0"/>
    <xf numFmtId="169" fontId="84" fillId="0" borderId="15" applyNumberFormat="0" applyFill="0" applyAlignment="0" applyProtection="0"/>
    <xf numFmtId="0" fontId="84" fillId="0" borderId="15" applyNumberFormat="0" applyFill="0" applyAlignment="0" applyProtection="0"/>
    <xf numFmtId="0" fontId="84" fillId="0" borderId="15">
      <alignment vertical="center"/>
    </xf>
    <xf numFmtId="0" fontId="85" fillId="0" borderId="25">
      <alignment vertical="center"/>
    </xf>
    <xf numFmtId="0" fontId="84" fillId="0" borderId="15" applyNumberFormat="0" applyFill="0" applyAlignment="0" applyProtection="0"/>
    <xf numFmtId="0" fontId="51" fillId="0" borderId="15">
      <alignment vertical="center"/>
    </xf>
    <xf numFmtId="0" fontId="27" fillId="0" borderId="0"/>
    <xf numFmtId="0" fontId="27" fillId="0" borderId="0"/>
    <xf numFmtId="0" fontId="51" fillId="0" borderId="15">
      <alignment vertical="center"/>
    </xf>
    <xf numFmtId="0" fontId="27" fillId="0" borderId="0"/>
    <xf numFmtId="0" fontId="51" fillId="0" borderId="15">
      <alignment vertical="center"/>
    </xf>
    <xf numFmtId="0" fontId="84" fillId="0" borderId="15" applyNumberFormat="0" applyFill="0" applyAlignment="0" applyProtection="0"/>
    <xf numFmtId="0" fontId="84" fillId="0" borderId="15">
      <alignment vertical="center"/>
    </xf>
    <xf numFmtId="0" fontId="51" fillId="0" borderId="15">
      <alignment vertical="center"/>
    </xf>
    <xf numFmtId="0" fontId="27" fillId="0" borderId="0"/>
    <xf numFmtId="169" fontId="86" fillId="0" borderId="16" applyNumberFormat="0" applyFill="0" applyAlignment="0" applyProtection="0"/>
    <xf numFmtId="0" fontId="86" fillId="0" borderId="16" applyNumberFormat="0" applyFill="0" applyAlignment="0" applyProtection="0"/>
    <xf numFmtId="0" fontId="86" fillId="0" borderId="16">
      <alignment vertical="center"/>
    </xf>
    <xf numFmtId="0" fontId="87" fillId="0" borderId="26">
      <alignment vertical="center"/>
    </xf>
    <xf numFmtId="0" fontId="86" fillId="0" borderId="16" applyNumberFormat="0" applyFill="0" applyAlignment="0" applyProtection="0"/>
    <xf numFmtId="0" fontId="52" fillId="0" borderId="16">
      <alignment vertical="center"/>
    </xf>
    <xf numFmtId="0" fontId="27" fillId="0" borderId="0"/>
    <xf numFmtId="0" fontId="27" fillId="0" borderId="0"/>
    <xf numFmtId="0" fontId="52" fillId="0" borderId="16">
      <alignment vertical="center"/>
    </xf>
    <xf numFmtId="0" fontId="27" fillId="0" borderId="0"/>
    <xf numFmtId="0" fontId="52" fillId="0" borderId="16">
      <alignment vertical="center"/>
    </xf>
    <xf numFmtId="0" fontId="86" fillId="0" borderId="16" applyNumberFormat="0" applyFill="0" applyAlignment="0" applyProtection="0"/>
    <xf numFmtId="0" fontId="86" fillId="0" borderId="16">
      <alignment vertical="center"/>
    </xf>
    <xf numFmtId="0" fontId="27" fillId="0" borderId="0"/>
    <xf numFmtId="0" fontId="27" fillId="0" borderId="0"/>
    <xf numFmtId="169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>
      <alignment vertical="center"/>
    </xf>
    <xf numFmtId="0" fontId="87" fillId="0" borderId="0">
      <alignment vertical="center"/>
    </xf>
    <xf numFmtId="0" fontId="86" fillId="0" borderId="0" applyNumberFormat="0" applyFill="0" applyBorder="0" applyAlignment="0" applyProtection="0"/>
    <xf numFmtId="0" fontId="52" fillId="0" borderId="0">
      <alignment vertical="center"/>
    </xf>
    <xf numFmtId="0" fontId="27" fillId="0" borderId="0"/>
    <xf numFmtId="0" fontId="27" fillId="0" borderId="0"/>
    <xf numFmtId="0" fontId="52" fillId="0" borderId="0">
      <alignment vertical="center"/>
    </xf>
    <xf numFmtId="0" fontId="27" fillId="0" borderId="0"/>
    <xf numFmtId="0" fontId="52" fillId="0" borderId="0">
      <alignment vertical="center"/>
    </xf>
    <xf numFmtId="0" fontId="86" fillId="0" borderId="0" applyNumberFormat="0" applyFill="0" applyBorder="0" applyAlignment="0" applyProtection="0"/>
    <xf numFmtId="0" fontId="86" fillId="0" borderId="0">
      <alignment vertical="center"/>
    </xf>
    <xf numFmtId="0" fontId="27" fillId="0" borderId="0"/>
    <xf numFmtId="0" fontId="27" fillId="0" borderId="0"/>
    <xf numFmtId="0" fontId="88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0" fontId="79" fillId="38" borderId="13" applyNumberFormat="0" applyBorder="0" applyAlignment="0" applyProtection="0"/>
    <xf numFmtId="0" fontId="79" fillId="68" borderId="0">
      <alignment vertical="center"/>
    </xf>
    <xf numFmtId="0" fontId="89" fillId="65" borderId="17">
      <alignment vertical="center"/>
    </xf>
    <xf numFmtId="0" fontId="89" fillId="65" borderId="17">
      <alignment vertical="center"/>
    </xf>
    <xf numFmtId="0" fontId="89" fillId="71" borderId="17">
      <alignment vertical="center"/>
    </xf>
    <xf numFmtId="0" fontId="27" fillId="0" borderId="0"/>
    <xf numFmtId="0" fontId="89" fillId="71" borderId="17">
      <alignment vertical="center"/>
    </xf>
    <xf numFmtId="0" fontId="27" fillId="0" borderId="0"/>
    <xf numFmtId="0" fontId="89" fillId="71" borderId="17">
      <alignment vertical="center"/>
    </xf>
    <xf numFmtId="0" fontId="89" fillId="71" borderId="17">
      <alignment vertical="center"/>
    </xf>
    <xf numFmtId="0" fontId="27" fillId="0" borderId="0"/>
    <xf numFmtId="169" fontId="89" fillId="39" borderId="17" applyNumberFormat="0" applyAlignment="0" applyProtection="0"/>
    <xf numFmtId="0" fontId="89" fillId="39" borderId="17" applyNumberFormat="0" applyAlignment="0" applyProtection="0"/>
    <xf numFmtId="0" fontId="89" fillId="65" borderId="17">
      <alignment vertical="center"/>
    </xf>
    <xf numFmtId="0" fontId="89" fillId="65" borderId="17">
      <alignment vertical="center"/>
    </xf>
    <xf numFmtId="0" fontId="89" fillId="71" borderId="17">
      <alignment vertical="center"/>
    </xf>
    <xf numFmtId="0" fontId="89" fillId="39" borderId="17" applyNumberFormat="0" applyAlignment="0" applyProtection="0"/>
    <xf numFmtId="0" fontId="89" fillId="71" borderId="17">
      <alignment vertical="center"/>
    </xf>
    <xf numFmtId="0" fontId="89" fillId="39" borderId="17" applyNumberFormat="0" applyAlignment="0" applyProtection="0"/>
    <xf numFmtId="0" fontId="89" fillId="39" borderId="17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89" fillId="71" borderId="17">
      <alignment vertical="center"/>
    </xf>
    <xf numFmtId="0" fontId="27" fillId="0" borderId="0"/>
    <xf numFmtId="0" fontId="27" fillId="0" borderId="0"/>
    <xf numFmtId="0" fontId="89" fillId="71" borderId="17">
      <alignment vertical="center"/>
    </xf>
    <xf numFmtId="0" fontId="89" fillId="39" borderId="17" applyNumberFormat="0" applyAlignment="0" applyProtection="0"/>
    <xf numFmtId="0" fontId="53" fillId="65" borderId="17">
      <alignment vertical="center"/>
    </xf>
    <xf numFmtId="0" fontId="53" fillId="65" borderId="17">
      <alignment vertical="center"/>
    </xf>
    <xf numFmtId="0" fontId="53" fillId="65" borderId="17">
      <alignment vertical="center"/>
    </xf>
    <xf numFmtId="0" fontId="27" fillId="0" borderId="0"/>
    <xf numFmtId="0" fontId="53" fillId="65" borderId="17">
      <alignment vertical="center"/>
    </xf>
    <xf numFmtId="0" fontId="27" fillId="0" borderId="0"/>
    <xf numFmtId="0" fontId="53" fillId="65" borderId="17">
      <alignment vertical="center"/>
    </xf>
    <xf numFmtId="0" fontId="89" fillId="71" borderId="17">
      <alignment vertical="center"/>
    </xf>
    <xf numFmtId="0" fontId="89" fillId="71" borderId="17">
      <alignment vertical="center"/>
    </xf>
    <xf numFmtId="0" fontId="53" fillId="65" borderId="17">
      <alignment vertical="center"/>
    </xf>
    <xf numFmtId="0" fontId="53" fillId="65" borderId="17">
      <alignment vertical="center"/>
    </xf>
    <xf numFmtId="0" fontId="53" fillId="65" borderId="17">
      <alignment vertical="center"/>
    </xf>
    <xf numFmtId="0" fontId="53" fillId="65" borderId="17">
      <alignment vertical="center"/>
    </xf>
    <xf numFmtId="0" fontId="27" fillId="0" borderId="0"/>
    <xf numFmtId="0" fontId="53" fillId="65" borderId="17">
      <alignment vertical="center"/>
    </xf>
    <xf numFmtId="0" fontId="27" fillId="0" borderId="0"/>
    <xf numFmtId="0" fontId="89" fillId="65" borderId="17">
      <alignment vertical="center"/>
    </xf>
    <xf numFmtId="0" fontId="89" fillId="71" borderId="17">
      <alignment vertical="center"/>
    </xf>
    <xf numFmtId="0" fontId="27" fillId="0" borderId="0"/>
    <xf numFmtId="0" fontId="89" fillId="71" borderId="17">
      <alignment vertical="center"/>
    </xf>
    <xf numFmtId="0" fontId="53" fillId="65" borderId="17">
      <alignment vertical="center"/>
    </xf>
    <xf numFmtId="0" fontId="89" fillId="65" borderId="17">
      <alignment vertical="center"/>
    </xf>
    <xf numFmtId="0" fontId="27" fillId="0" borderId="0"/>
    <xf numFmtId="0" fontId="89" fillId="65" borderId="17">
      <alignment vertical="center"/>
    </xf>
    <xf numFmtId="0" fontId="27" fillId="0" borderId="0"/>
    <xf numFmtId="0" fontId="89" fillId="65" borderId="17">
      <alignment vertical="center"/>
    </xf>
    <xf numFmtId="0" fontId="89" fillId="65" borderId="17">
      <alignment vertical="center"/>
    </xf>
    <xf numFmtId="169" fontId="90" fillId="0" borderId="20" applyNumberFormat="0" applyFill="0" applyAlignment="0" applyProtection="0"/>
    <xf numFmtId="0" fontId="90" fillId="0" borderId="20" applyNumberFormat="0" applyFill="0" applyAlignment="0" applyProtection="0"/>
    <xf numFmtId="0" fontId="90" fillId="0" borderId="20">
      <alignment vertical="center"/>
    </xf>
    <xf numFmtId="0" fontId="91" fillId="0" borderId="27">
      <alignment vertical="center"/>
    </xf>
    <xf numFmtId="0" fontId="90" fillId="0" borderId="20" applyNumberFormat="0" applyFill="0" applyAlignment="0" applyProtection="0"/>
    <xf numFmtId="0" fontId="57" fillId="0" borderId="20">
      <alignment vertical="center"/>
    </xf>
    <xf numFmtId="0" fontId="27" fillId="0" borderId="0"/>
    <xf numFmtId="0" fontId="27" fillId="0" borderId="0"/>
    <xf numFmtId="0" fontId="57" fillId="0" borderId="20">
      <alignment vertical="center"/>
    </xf>
    <xf numFmtId="0" fontId="27" fillId="0" borderId="0"/>
    <xf numFmtId="0" fontId="57" fillId="0" borderId="20">
      <alignment vertical="center"/>
    </xf>
    <xf numFmtId="0" fontId="90" fillId="0" borderId="20" applyNumberFormat="0" applyFill="0" applyAlignment="0" applyProtection="0"/>
    <xf numFmtId="0" fontId="90" fillId="0" borderId="20">
      <alignment vertical="center"/>
    </xf>
    <xf numFmtId="0" fontId="27" fillId="0" borderId="0"/>
    <xf numFmtId="0" fontId="27" fillId="0" borderId="0"/>
    <xf numFmtId="169" fontId="92" fillId="44" borderId="0" applyNumberFormat="0" applyBorder="0" applyAlignment="0" applyProtection="0"/>
    <xf numFmtId="0" fontId="92" fillId="44" borderId="0" applyNumberFormat="0" applyBorder="0" applyAlignment="0" applyProtection="0"/>
    <xf numFmtId="0" fontId="93" fillId="71" borderId="0">
      <alignment vertical="center"/>
    </xf>
    <xf numFmtId="0" fontId="94" fillId="71" borderId="0">
      <alignment vertical="center"/>
    </xf>
    <xf numFmtId="0" fontId="92" fillId="44" borderId="0" applyNumberFormat="0" applyBorder="0" applyAlignment="0" applyProtection="0"/>
    <xf numFmtId="0" fontId="95" fillId="71" borderId="0">
      <alignment vertical="center"/>
    </xf>
    <xf numFmtId="0" fontId="27" fillId="0" borderId="0"/>
    <xf numFmtId="0" fontId="27" fillId="0" borderId="0"/>
    <xf numFmtId="0" fontId="95" fillId="71" borderId="0">
      <alignment vertical="center"/>
    </xf>
    <xf numFmtId="0" fontId="27" fillId="0" borderId="0"/>
    <xf numFmtId="0" fontId="95" fillId="71" borderId="0">
      <alignment vertical="center"/>
    </xf>
    <xf numFmtId="0" fontId="92" fillId="44" borderId="0" applyNumberFormat="0" applyBorder="0" applyAlignment="0" applyProtection="0"/>
    <xf numFmtId="0" fontId="93" fillId="71" borderId="0">
      <alignment vertical="center"/>
    </xf>
    <xf numFmtId="0" fontId="27" fillId="0" borderId="0"/>
    <xf numFmtId="0" fontId="27" fillId="0" borderId="0"/>
    <xf numFmtId="37" fontId="96" fillId="0" borderId="0"/>
    <xf numFmtId="169" fontId="27" fillId="40" borderId="0" applyNumberFormat="0" applyFont="0" applyBorder="0" applyAlignment="0" applyProtection="0"/>
    <xf numFmtId="0" fontId="27" fillId="40" borderId="0" applyNumberFormat="0" applyFont="0" applyBorder="0" applyAlignment="0" applyProtection="0"/>
    <xf numFmtId="0" fontId="27" fillId="0" borderId="0"/>
    <xf numFmtId="0" fontId="27" fillId="0" borderId="0"/>
    <xf numFmtId="169" fontId="20" fillId="0" borderId="0">
      <protection hidden="1"/>
    </xf>
    <xf numFmtId="177" fontId="97" fillId="0" borderId="0"/>
    <xf numFmtId="177" fontId="98" fillId="0" borderId="0"/>
    <xf numFmtId="169" fontId="27" fillId="0" borderId="0"/>
    <xf numFmtId="0" fontId="27" fillId="0" borderId="0"/>
    <xf numFmtId="169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3" fillId="0" borderId="0">
      <alignment vertical="center"/>
    </xf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63" fillId="0" borderId="0">
      <alignment vertical="center"/>
    </xf>
    <xf numFmtId="169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169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9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169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63" fillId="0" borderId="0">
      <alignment vertical="center"/>
    </xf>
    <xf numFmtId="169" fontId="27" fillId="0" borderId="0"/>
    <xf numFmtId="0" fontId="27" fillId="0" borderId="0"/>
    <xf numFmtId="0" fontId="63" fillId="0" borderId="0">
      <alignment vertical="center"/>
    </xf>
    <xf numFmtId="169" fontId="27" fillId="0" borderId="0"/>
    <xf numFmtId="0" fontId="27" fillId="0" borderId="0"/>
    <xf numFmtId="0" fontId="63" fillId="0" borderId="0">
      <alignment vertical="center"/>
    </xf>
    <xf numFmtId="169" fontId="27" fillId="0" borderId="0"/>
    <xf numFmtId="0" fontId="27" fillId="0" borderId="0"/>
    <xf numFmtId="0" fontId="27" fillId="0" borderId="0"/>
    <xf numFmtId="169" fontId="27" fillId="0" borderId="0"/>
    <xf numFmtId="0" fontId="27" fillId="0" borderId="0"/>
    <xf numFmtId="0" fontId="63" fillId="0" borderId="0">
      <alignment vertical="center"/>
    </xf>
    <xf numFmtId="0" fontId="27" fillId="0" borderId="0"/>
    <xf numFmtId="169" fontId="20" fillId="0" borderId="0" applyProtection="0"/>
    <xf numFmtId="169" fontId="27" fillId="0" borderId="0"/>
    <xf numFmtId="0" fontId="27" fillId="0" borderId="0"/>
    <xf numFmtId="0" fontId="27" fillId="0" borderId="0"/>
    <xf numFmtId="0" fontId="20" fillId="0" borderId="0" applyProtection="0"/>
    <xf numFmtId="0" fontId="27" fillId="0" borderId="0"/>
    <xf numFmtId="0" fontId="27" fillId="0" borderId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7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0" fillId="0" borderId="0" applyProtection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7" fillId="0" borderId="0"/>
    <xf numFmtId="0" fontId="27" fillId="0" borderId="0"/>
    <xf numFmtId="0" fontId="27" fillId="0" borderId="0"/>
    <xf numFmtId="0" fontId="20" fillId="0" borderId="0" applyProtection="0"/>
    <xf numFmtId="0" fontId="27" fillId="0" borderId="0"/>
    <xf numFmtId="0" fontId="20" fillId="0" borderId="0" applyProtection="0"/>
    <xf numFmtId="169" fontId="28" fillId="0" borderId="0"/>
    <xf numFmtId="0" fontId="99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0" fontId="27" fillId="0" borderId="0"/>
    <xf numFmtId="169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0" fillId="0" borderId="0" applyProtection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7" fillId="0" borderId="0"/>
    <xf numFmtId="0" fontId="27" fillId="0" borderId="0"/>
    <xf numFmtId="0" fontId="27" fillId="0" borderId="0"/>
    <xf numFmtId="0" fontId="20" fillId="0" borderId="0" applyProtection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46" fillId="0" borderId="0"/>
    <xf numFmtId="0" fontId="27" fillId="0" borderId="0"/>
    <xf numFmtId="0" fontId="117" fillId="0" borderId="0"/>
    <xf numFmtId="0" fontId="46" fillId="0" borderId="0">
      <alignment vertical="top"/>
    </xf>
    <xf numFmtId="0" fontId="27" fillId="0" borderId="0"/>
    <xf numFmtId="0" fontId="46" fillId="0" borderId="0">
      <alignment vertical="top"/>
    </xf>
    <xf numFmtId="0" fontId="27" fillId="0" borderId="0"/>
    <xf numFmtId="0" fontId="46" fillId="0" borderId="0">
      <alignment vertical="top"/>
    </xf>
    <xf numFmtId="169" fontId="20" fillId="0" borderId="0" applyProtection="0"/>
    <xf numFmtId="169" fontId="27" fillId="0" borderId="0"/>
    <xf numFmtId="0" fontId="27" fillId="0" borderId="0"/>
    <xf numFmtId="0" fontId="27" fillId="0" borderId="0"/>
    <xf numFmtId="169" fontId="27" fillId="0" borderId="0"/>
    <xf numFmtId="0" fontId="27" fillId="0" borderId="0"/>
    <xf numFmtId="0" fontId="27" fillId="0" borderId="0"/>
    <xf numFmtId="169" fontId="27" fillId="0" borderId="0"/>
    <xf numFmtId="0" fontId="27" fillId="0" borderId="0"/>
    <xf numFmtId="0" fontId="27" fillId="0" borderId="0"/>
    <xf numFmtId="169" fontId="27" fillId="0" borderId="0"/>
    <xf numFmtId="0" fontId="27" fillId="0" borderId="0"/>
    <xf numFmtId="0" fontId="27" fillId="0" borderId="0"/>
    <xf numFmtId="169" fontId="27" fillId="0" borderId="0"/>
    <xf numFmtId="0" fontId="27" fillId="0" borderId="0"/>
    <xf numFmtId="0" fontId="27" fillId="0" borderId="0"/>
    <xf numFmtId="0" fontId="20" fillId="0" borderId="0" applyProtection="0"/>
    <xf numFmtId="169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169" fontId="27" fillId="0" borderId="0"/>
    <xf numFmtId="0" fontId="27" fillId="0" borderId="0"/>
    <xf numFmtId="0" fontId="27" fillId="0" borderId="0"/>
    <xf numFmtId="169" fontId="27" fillId="0" borderId="0"/>
    <xf numFmtId="0" fontId="27" fillId="0" borderId="0"/>
    <xf numFmtId="0" fontId="27" fillId="0" borderId="0"/>
    <xf numFmtId="169" fontId="27" fillId="0" borderId="0"/>
    <xf numFmtId="0" fontId="27" fillId="0" borderId="0"/>
    <xf numFmtId="0" fontId="27" fillId="0" borderId="0"/>
    <xf numFmtId="169" fontId="27" fillId="0" borderId="0"/>
    <xf numFmtId="0" fontId="27" fillId="0" borderId="0"/>
    <xf numFmtId="0" fontId="27" fillId="0" borderId="0"/>
    <xf numFmtId="169" fontId="27" fillId="0" borderId="0"/>
    <xf numFmtId="0" fontId="27" fillId="0" borderId="0"/>
    <xf numFmtId="0" fontId="27" fillId="0" borderId="0"/>
    <xf numFmtId="169" fontId="27" fillId="0" borderId="0"/>
    <xf numFmtId="0" fontId="27" fillId="0" borderId="0"/>
    <xf numFmtId="0" fontId="27" fillId="0" borderId="0"/>
    <xf numFmtId="169" fontId="27" fillId="0" borderId="0"/>
    <xf numFmtId="0" fontId="27" fillId="0" borderId="0"/>
    <xf numFmtId="0" fontId="27" fillId="0" borderId="0"/>
    <xf numFmtId="0" fontId="27" fillId="0" borderId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8" fillId="0" borderId="0"/>
    <xf numFmtId="169" fontId="20" fillId="0" borderId="0" applyProtection="0"/>
    <xf numFmtId="169" fontId="27" fillId="0" borderId="0"/>
    <xf numFmtId="0" fontId="27" fillId="0" borderId="0"/>
    <xf numFmtId="0" fontId="27" fillId="0" borderId="0"/>
    <xf numFmtId="0" fontId="20" fillId="0" borderId="0" applyProtection="0"/>
    <xf numFmtId="0" fontId="27" fillId="0" borderId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8" fillId="0" borderId="0"/>
    <xf numFmtId="0" fontId="28" fillId="0" borderId="0"/>
    <xf numFmtId="0" fontId="27" fillId="0" borderId="0"/>
    <xf numFmtId="0" fontId="63" fillId="0" borderId="0">
      <alignment vertical="center"/>
    </xf>
    <xf numFmtId="169" fontId="28" fillId="0" borderId="0"/>
    <xf numFmtId="169" fontId="27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63" fillId="0" borderId="0">
      <alignment vertical="center"/>
    </xf>
    <xf numFmtId="0" fontId="117" fillId="0" borderId="0"/>
    <xf numFmtId="0" fontId="100" fillId="0" borderId="0"/>
    <xf numFmtId="0" fontId="27" fillId="0" borderId="0"/>
    <xf numFmtId="0" fontId="27" fillId="0" borderId="0"/>
    <xf numFmtId="0" fontId="117" fillId="0" borderId="0"/>
    <xf numFmtId="0" fontId="46" fillId="0" borderId="0"/>
    <xf numFmtId="0" fontId="27" fillId="0" borderId="0"/>
    <xf numFmtId="169" fontId="27" fillId="0" borderId="0"/>
    <xf numFmtId="0" fontId="27" fillId="0" borderId="0"/>
    <xf numFmtId="0" fontId="27" fillId="0" borderId="0"/>
    <xf numFmtId="169" fontId="27" fillId="0" borderId="0"/>
    <xf numFmtId="0" fontId="27" fillId="0" borderId="0"/>
    <xf numFmtId="0" fontId="27" fillId="0" borderId="0"/>
    <xf numFmtId="0" fontId="28" fillId="0" borderId="0">
      <alignment vertical="center"/>
    </xf>
    <xf numFmtId="0" fontId="28" fillId="0" borderId="0"/>
    <xf numFmtId="0" fontId="27" fillId="0" borderId="0"/>
    <xf numFmtId="0" fontId="27" fillId="0" borderId="0"/>
    <xf numFmtId="0" fontId="101" fillId="0" borderId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0" fillId="0" borderId="0" applyProtection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101" fillId="0" borderId="0"/>
    <xf numFmtId="0" fontId="27" fillId="0" borderId="0"/>
    <xf numFmtId="0" fontId="20" fillId="0" borderId="0" applyProtection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46" fillId="0" borderId="0">
      <alignment vertical="top"/>
    </xf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169" fontId="27" fillId="0" borderId="0"/>
    <xf numFmtId="0" fontId="27" fillId="0" borderId="0"/>
    <xf numFmtId="0" fontId="27" fillId="0" borderId="0"/>
    <xf numFmtId="0" fontId="27" fillId="0" borderId="0"/>
    <xf numFmtId="0" fontId="101" fillId="0" borderId="0"/>
    <xf numFmtId="0" fontId="46" fillId="0" borderId="0">
      <alignment vertical="top"/>
    </xf>
    <xf numFmtId="0" fontId="46" fillId="0" borderId="0">
      <alignment vertical="top"/>
    </xf>
    <xf numFmtId="0" fontId="28" fillId="0" borderId="0"/>
    <xf numFmtId="169" fontId="20" fillId="0" borderId="0" applyProtection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20" fillId="0" borderId="0" applyProtection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169" fontId="20" fillId="0" borderId="0" applyProtection="0"/>
    <xf numFmtId="169" fontId="28" fillId="0" borderId="0"/>
    <xf numFmtId="169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0" fontId="20" fillId="0" borderId="0" applyProtection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0" fontId="27" fillId="0" borderId="0"/>
    <xf numFmtId="169" fontId="20" fillId="0" borderId="0" applyProtection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0" fontId="20" fillId="0" borderId="0" applyProtection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0" fillId="0" borderId="0" applyProtection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0" fontId="20" fillId="0" borderId="0" applyProtection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0" fillId="0" borderId="0" applyProtection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0" fontId="20" fillId="0" borderId="0" applyProtection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0" fontId="27" fillId="0" borderId="0" applyNumberFormat="0" applyFont="0" applyFill="0" applyBorder="0" applyProtection="0">
      <alignment vertical="center" wrapText="1"/>
    </xf>
    <xf numFmtId="0" fontId="27" fillId="0" borderId="0"/>
    <xf numFmtId="0" fontId="100" fillId="0" borderId="0"/>
    <xf numFmtId="0" fontId="117" fillId="0" borderId="0"/>
    <xf numFmtId="0" fontId="27" fillId="0" borderId="0"/>
    <xf numFmtId="0" fontId="27" fillId="0" borderId="0"/>
    <xf numFmtId="0" fontId="28" fillId="0" borderId="0"/>
    <xf numFmtId="0" fontId="28" fillId="0" borderId="0"/>
    <xf numFmtId="0" fontId="102" fillId="0" borderId="0"/>
    <xf numFmtId="0" fontId="103" fillId="0" borderId="0"/>
    <xf numFmtId="0" fontId="27" fillId="0" borderId="0"/>
    <xf numFmtId="0" fontId="27" fillId="0" borderId="0"/>
    <xf numFmtId="0" fontId="100" fillId="0" borderId="0"/>
    <xf numFmtId="169" fontId="27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0" fontId="23" fillId="0" borderId="0"/>
    <xf numFmtId="169" fontId="28" fillId="0" borderId="0"/>
    <xf numFmtId="169" fontId="28" fillId="0" borderId="0"/>
    <xf numFmtId="0" fontId="28" fillId="0" borderId="0"/>
    <xf numFmtId="169" fontId="27" fillId="0" borderId="0"/>
    <xf numFmtId="0" fontId="27" fillId="0" borderId="0"/>
    <xf numFmtId="0" fontId="28" fillId="0" borderId="0"/>
    <xf numFmtId="0" fontId="46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0" fontId="102" fillId="0" borderId="0"/>
    <xf numFmtId="169" fontId="104" fillId="0" borderId="0"/>
    <xf numFmtId="0" fontId="104" fillId="0" borderId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7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0" fontId="23" fillId="0" borderId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7" fillId="0" borderId="0"/>
    <xf numFmtId="0" fontId="71" fillId="0" borderId="0"/>
    <xf numFmtId="0" fontId="27" fillId="0" borderId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7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0" fontId="27" fillId="0" borderId="0"/>
    <xf numFmtId="169" fontId="28" fillId="0" borderId="0"/>
    <xf numFmtId="169" fontId="28" fillId="0" borderId="0"/>
    <xf numFmtId="0" fontId="28" fillId="0" borderId="0"/>
    <xf numFmtId="0" fontId="71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169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0" fontId="28" fillId="0" borderId="0"/>
    <xf numFmtId="0" fontId="28" fillId="0" borderId="0"/>
    <xf numFmtId="169" fontId="27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0" fontId="27" fillId="0" borderId="0"/>
    <xf numFmtId="169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0" fontId="28" fillId="0" borderId="0"/>
    <xf numFmtId="0" fontId="28" fillId="0" borderId="0"/>
    <xf numFmtId="169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0" fontId="20" fillId="0" borderId="0" applyProtection="0"/>
    <xf numFmtId="169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0" fontId="20" fillId="0" borderId="0" applyProtection="0"/>
    <xf numFmtId="169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0" fontId="20" fillId="0" borderId="0" applyProtection="0"/>
    <xf numFmtId="169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0" fontId="20" fillId="0" borderId="0" applyProtection="0"/>
    <xf numFmtId="169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0" fontId="20" fillId="0" borderId="0" applyProtection="0"/>
    <xf numFmtId="169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0" fontId="20" fillId="0" borderId="0" applyProtection="0"/>
    <xf numFmtId="169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0" fontId="20" fillId="0" borderId="0" applyProtection="0"/>
    <xf numFmtId="169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0" fontId="20" fillId="0" borderId="0" applyProtection="0"/>
    <xf numFmtId="169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0" fontId="20" fillId="0" borderId="0" applyProtection="0"/>
    <xf numFmtId="169" fontId="27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0" fontId="27" fillId="0" borderId="0"/>
    <xf numFmtId="169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0" fontId="20" fillId="0" borderId="0" applyProtection="0"/>
    <xf numFmtId="169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0" fontId="20" fillId="0" borderId="0" applyProtection="0"/>
    <xf numFmtId="169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0" fontId="20" fillId="0" borderId="0" applyProtection="0"/>
    <xf numFmtId="169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0" fontId="20" fillId="0" borderId="0" applyProtection="0"/>
    <xf numFmtId="169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0" fontId="20" fillId="0" borderId="0" applyProtection="0"/>
    <xf numFmtId="169" fontId="20" fillId="0" borderId="0" applyProtection="0"/>
    <xf numFmtId="169" fontId="20" fillId="0" borderId="0" applyProtection="0"/>
    <xf numFmtId="0" fontId="20" fillId="0" borderId="0" applyProtection="0"/>
    <xf numFmtId="169" fontId="20" fillId="0" borderId="0" applyProtection="0"/>
    <xf numFmtId="0" fontId="20" fillId="0" borderId="0" applyProtection="0"/>
    <xf numFmtId="0" fontId="20" fillId="0" borderId="0" applyProtection="0"/>
    <xf numFmtId="169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0" fontId="28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28" fillId="0" borderId="0"/>
    <xf numFmtId="169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69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46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0" fontId="28" fillId="38" borderId="11" applyNumberFormat="0" applyFont="0" applyAlignment="0" applyProtection="0"/>
    <xf numFmtId="169" fontId="105" fillId="40" borderId="18" applyNumberFormat="0" applyAlignment="0" applyProtection="0"/>
    <xf numFmtId="0" fontId="105" fillId="40" borderId="18" applyNumberFormat="0" applyAlignment="0" applyProtection="0"/>
    <xf numFmtId="0" fontId="105" fillId="40" borderId="18" applyNumberFormat="0" applyAlignment="0" applyProtection="0"/>
    <xf numFmtId="0" fontId="105" fillId="40" borderId="18" applyNumberFormat="0" applyAlignment="0" applyProtection="0"/>
    <xf numFmtId="0" fontId="105" fillId="40" borderId="18" applyNumberFormat="0" applyAlignment="0" applyProtection="0"/>
    <xf numFmtId="0" fontId="105" fillId="40" borderId="18" applyNumberFormat="0" applyAlignment="0" applyProtection="0"/>
    <xf numFmtId="10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>
      <alignment vertical="center"/>
    </xf>
    <xf numFmtId="9" fontId="10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06" fillId="0" borderId="0" applyFont="0" applyFill="0" applyBorder="0" applyAlignment="0" applyProtection="0"/>
    <xf numFmtId="169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4" fillId="0" borderId="0">
      <alignment vertical="top"/>
    </xf>
    <xf numFmtId="0" fontId="107" fillId="0" borderId="0"/>
    <xf numFmtId="169" fontId="27" fillId="0" borderId="0" applyNumberFormat="0" applyFont="0" applyFill="0" applyBorder="0" applyProtection="0">
      <alignment horizontal="left" wrapText="1"/>
    </xf>
    <xf numFmtId="0" fontId="27" fillId="0" borderId="0" applyNumberFormat="0" applyFont="0" applyFill="0" applyBorder="0" applyProtection="0">
      <alignment horizontal="left" wrapText="1"/>
    </xf>
    <xf numFmtId="169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169" fontId="109" fillId="0" borderId="21" applyNumberFormat="0" applyFill="0" applyAlignment="0" applyProtection="0"/>
    <xf numFmtId="0" fontId="109" fillId="0" borderId="21" applyNumberFormat="0" applyFill="0" applyAlignment="0" applyProtection="0"/>
    <xf numFmtId="0" fontId="109" fillId="0" borderId="21" applyNumberFormat="0" applyFill="0" applyAlignment="0" applyProtection="0"/>
    <xf numFmtId="0" fontId="109" fillId="0" borderId="21" applyNumberFormat="0" applyFill="0" applyAlignment="0" applyProtection="0"/>
    <xf numFmtId="0" fontId="109" fillId="0" borderId="21" applyNumberFormat="0" applyFill="0" applyAlignment="0" applyProtection="0"/>
    <xf numFmtId="0" fontId="109" fillId="0" borderId="21" applyNumberFormat="0" applyFill="0" applyAlignment="0" applyProtection="0"/>
    <xf numFmtId="169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9" fontId="27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69" fontId="50" fillId="0" borderId="14" applyNumberFormat="0" applyFill="0" applyAlignment="0" applyProtection="0">
      <alignment vertical="center"/>
    </xf>
    <xf numFmtId="0" fontId="50" fillId="0" borderId="14" applyNumberFormat="0" applyFill="0" applyAlignment="0" applyProtection="0">
      <alignment vertical="center"/>
    </xf>
    <xf numFmtId="169" fontId="50" fillId="0" borderId="14" applyNumberFormat="0" applyFill="0" applyAlignment="0" applyProtection="0">
      <alignment vertical="center"/>
    </xf>
    <xf numFmtId="0" fontId="50" fillId="0" borderId="14" applyNumberFormat="0" applyFill="0" applyAlignment="0" applyProtection="0">
      <alignment vertical="center"/>
    </xf>
    <xf numFmtId="0" fontId="50" fillId="0" borderId="14" applyNumberFormat="0" applyFill="0" applyAlignment="0" applyProtection="0">
      <alignment vertical="center"/>
    </xf>
    <xf numFmtId="169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169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169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169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169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169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169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169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169" fontId="60" fillId="43" borderId="0" applyNumberFormat="0" applyBorder="0" applyAlignment="0" applyProtection="0">
      <alignment vertical="center"/>
    </xf>
    <xf numFmtId="0" fontId="60" fillId="43" borderId="0" applyNumberFormat="0" applyBorder="0" applyAlignment="0" applyProtection="0">
      <alignment vertical="center"/>
    </xf>
    <xf numFmtId="169" fontId="60" fillId="43" borderId="0" applyNumberFormat="0" applyBorder="0" applyAlignment="0" applyProtection="0">
      <alignment vertical="center"/>
    </xf>
    <xf numFmtId="0" fontId="60" fillId="43" borderId="0" applyNumberFormat="0" applyBorder="0" applyAlignment="0" applyProtection="0">
      <alignment vertical="center"/>
    </xf>
    <xf numFmtId="0" fontId="60" fillId="43" borderId="0" applyNumberFormat="0" applyBorder="0" applyAlignment="0" applyProtection="0">
      <alignment vertical="center"/>
    </xf>
    <xf numFmtId="0" fontId="60" fillId="43" borderId="0" applyNumberFormat="0" applyBorder="0" applyAlignment="0" applyProtection="0">
      <alignment vertical="center"/>
    </xf>
    <xf numFmtId="0" fontId="60" fillId="43" borderId="0" applyNumberFormat="0" applyBorder="0" applyAlignment="0" applyProtection="0">
      <alignment vertical="center"/>
    </xf>
    <xf numFmtId="0" fontId="60" fillId="40" borderId="0" applyNumberFormat="0" applyBorder="0" applyAlignment="0" applyProtection="0">
      <alignment vertical="center"/>
    </xf>
    <xf numFmtId="0" fontId="66" fillId="43" borderId="0" applyNumberFormat="0" applyBorder="0" applyAlignment="0" applyProtection="0"/>
    <xf numFmtId="0" fontId="60" fillId="87" borderId="0" applyNumberFormat="0" applyBorder="0" applyAlignment="0" applyProtection="0"/>
    <xf numFmtId="169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169" fontId="66" fillId="43" borderId="0" applyNumberFormat="0" applyBorder="0" applyAlignment="0" applyProtection="0"/>
    <xf numFmtId="169" fontId="60" fillId="43" borderId="0" applyNumberFormat="0" applyBorder="0" applyAlignment="0" applyProtection="0">
      <alignment vertical="center"/>
    </xf>
    <xf numFmtId="0" fontId="60" fillId="43" borderId="0" applyNumberFormat="0" applyBorder="0" applyAlignment="0" applyProtection="0">
      <alignment vertical="center"/>
    </xf>
    <xf numFmtId="169" fontId="60" fillId="43" borderId="0" applyNumberFormat="0" applyBorder="0" applyAlignment="0" applyProtection="0">
      <alignment vertical="center"/>
    </xf>
    <xf numFmtId="0" fontId="110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169" fontId="66" fillId="43" borderId="0" applyNumberFormat="0" applyBorder="0" applyAlignment="0" applyProtection="0"/>
    <xf numFmtId="169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9" fontId="46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/>
    <xf numFmtId="0" fontId="46" fillId="0" borderId="0">
      <alignment vertical="center"/>
    </xf>
    <xf numFmtId="0" fontId="46" fillId="0" borderId="0" applyProtection="0">
      <alignment vertical="top"/>
    </xf>
    <xf numFmtId="0" fontId="46" fillId="0" borderId="0">
      <alignment vertical="center"/>
    </xf>
    <xf numFmtId="0" fontId="46" fillId="0" borderId="0">
      <alignment vertical="center"/>
    </xf>
    <xf numFmtId="0" fontId="111" fillId="0" borderId="0"/>
    <xf numFmtId="169" fontId="111" fillId="0" borderId="0">
      <alignment vertical="center"/>
    </xf>
    <xf numFmtId="0" fontId="46" fillId="0" borderId="0"/>
    <xf numFmtId="0" fontId="111" fillId="0" borderId="0">
      <alignment vertical="center"/>
    </xf>
    <xf numFmtId="169" fontId="111" fillId="0" borderId="0">
      <alignment vertical="center"/>
    </xf>
    <xf numFmtId="0" fontId="28" fillId="0" borderId="0"/>
    <xf numFmtId="164" fontId="46" fillId="0" borderId="0"/>
    <xf numFmtId="0" fontId="111" fillId="0" borderId="0">
      <alignment vertical="center"/>
    </xf>
    <xf numFmtId="169" fontId="111" fillId="0" borderId="0">
      <alignment vertical="center"/>
    </xf>
    <xf numFmtId="0" fontId="46" fillId="0" borderId="0"/>
    <xf numFmtId="0" fontId="111" fillId="0" borderId="0">
      <alignment vertical="center"/>
    </xf>
    <xf numFmtId="169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27" fillId="0" borderId="0"/>
    <xf numFmtId="0" fontId="46" fillId="0" borderId="0">
      <alignment vertical="top"/>
    </xf>
    <xf numFmtId="0" fontId="27" fillId="0" borderId="0"/>
    <xf numFmtId="0" fontId="27" fillId="0" borderId="0"/>
    <xf numFmtId="164" fontId="63" fillId="0" borderId="0">
      <alignment vertical="center"/>
    </xf>
    <xf numFmtId="0" fontId="111" fillId="0" borderId="0"/>
    <xf numFmtId="169" fontId="59" fillId="42" borderId="0" applyNumberFormat="0" applyBorder="0" applyAlignment="0" applyProtection="0">
      <alignment vertical="center"/>
    </xf>
    <xf numFmtId="0" fontId="59" fillId="42" borderId="0" applyNumberFormat="0" applyBorder="0" applyAlignment="0" applyProtection="0">
      <alignment vertical="center"/>
    </xf>
    <xf numFmtId="169" fontId="59" fillId="42" borderId="0" applyNumberFormat="0" applyBorder="0" applyAlignment="0" applyProtection="0">
      <alignment vertical="center"/>
    </xf>
    <xf numFmtId="0" fontId="59" fillId="42" borderId="0" applyNumberFormat="0" applyBorder="0" applyAlignment="0" applyProtection="0">
      <alignment vertical="center"/>
    </xf>
    <xf numFmtId="0" fontId="59" fillId="42" borderId="0" applyNumberFormat="0" applyBorder="0" applyAlignment="0" applyProtection="0">
      <alignment vertical="center"/>
    </xf>
    <xf numFmtId="0" fontId="59" fillId="42" borderId="0" applyNumberFormat="0" applyBorder="0" applyAlignment="0" applyProtection="0">
      <alignment vertical="center"/>
    </xf>
    <xf numFmtId="0" fontId="59" fillId="42" borderId="0" applyNumberFormat="0" applyBorder="0" applyAlignment="0" applyProtection="0">
      <alignment vertical="center"/>
    </xf>
    <xf numFmtId="0" fontId="59" fillId="40" borderId="0" applyNumberFormat="0" applyBorder="0" applyAlignment="0" applyProtection="0">
      <alignment vertical="center"/>
    </xf>
    <xf numFmtId="0" fontId="78" fillId="42" borderId="0" applyNumberFormat="0" applyBorder="0" applyAlignment="0" applyProtection="0"/>
    <xf numFmtId="0" fontId="59" fillId="62" borderId="0" applyNumberFormat="0" applyBorder="0" applyAlignment="0" applyProtection="0"/>
    <xf numFmtId="169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>
      <alignment vertical="center"/>
    </xf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169" fontId="78" fillId="42" borderId="0" applyNumberFormat="0" applyBorder="0" applyAlignment="0" applyProtection="0"/>
    <xf numFmtId="169" fontId="59" fillId="42" borderId="0" applyNumberFormat="0" applyBorder="0" applyAlignment="0" applyProtection="0">
      <alignment vertical="center"/>
    </xf>
    <xf numFmtId="0" fontId="59" fillId="42" borderId="0" applyNumberFormat="0" applyBorder="0" applyAlignment="0" applyProtection="0">
      <alignment vertical="center"/>
    </xf>
    <xf numFmtId="169" fontId="59" fillId="42" borderId="0" applyNumberFormat="0" applyBorder="0" applyAlignment="0" applyProtection="0">
      <alignment vertical="center"/>
    </xf>
    <xf numFmtId="0" fontId="112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169" fontId="78" fillId="42" borderId="0" applyNumberFormat="0" applyBorder="0" applyAlignment="0" applyProtection="0"/>
    <xf numFmtId="169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169" fontId="58" fillId="0" borderId="21" applyNumberFormat="0" applyFill="0" applyAlignment="0" applyProtection="0">
      <alignment vertical="center"/>
    </xf>
    <xf numFmtId="0" fontId="58" fillId="0" borderId="21" applyNumberFormat="0" applyFill="0" applyAlignment="0" applyProtection="0">
      <alignment vertical="center"/>
    </xf>
    <xf numFmtId="0" fontId="58" fillId="0" borderId="21" applyNumberFormat="0" applyFill="0" applyAlignment="0" applyProtection="0">
      <alignment vertical="center"/>
    </xf>
    <xf numFmtId="169" fontId="58" fillId="0" borderId="21" applyNumberFormat="0" applyFill="0" applyAlignment="0" applyProtection="0">
      <alignment vertical="center"/>
    </xf>
    <xf numFmtId="0" fontId="58" fillId="0" borderId="21" applyNumberFormat="0" applyFill="0" applyAlignment="0" applyProtection="0">
      <alignment vertical="center"/>
    </xf>
    <xf numFmtId="0" fontId="58" fillId="0" borderId="21" applyNumberFormat="0" applyFill="0" applyAlignment="0" applyProtection="0">
      <alignment vertical="center"/>
    </xf>
    <xf numFmtId="0" fontId="58" fillId="0" borderId="21" applyNumberFormat="0" applyFill="0" applyAlignment="0" applyProtection="0">
      <alignment vertical="center"/>
    </xf>
    <xf numFmtId="168" fontId="46" fillId="0" borderId="0" applyFont="0" applyFill="0" applyBorder="0" applyAlignment="0" applyProtection="0"/>
    <xf numFmtId="176" fontId="46" fillId="0" borderId="0" applyBorder="0" applyProtection="0">
      <alignment vertical="center"/>
    </xf>
    <xf numFmtId="169" fontId="55" fillId="40" borderId="17" applyNumberFormat="0" applyAlignment="0" applyProtection="0">
      <alignment vertical="center"/>
    </xf>
    <xf numFmtId="0" fontId="55" fillId="40" borderId="17" applyNumberFormat="0" applyAlignment="0" applyProtection="0">
      <alignment vertical="center"/>
    </xf>
    <xf numFmtId="0" fontId="55" fillId="40" borderId="17" applyNumberFormat="0" applyAlignment="0" applyProtection="0">
      <alignment vertical="center"/>
    </xf>
    <xf numFmtId="169" fontId="55" fillId="40" borderId="17" applyNumberFormat="0" applyAlignment="0" applyProtection="0">
      <alignment vertical="center"/>
    </xf>
    <xf numFmtId="0" fontId="55" fillId="40" borderId="17" applyNumberFormat="0" applyAlignment="0" applyProtection="0">
      <alignment vertical="center"/>
    </xf>
    <xf numFmtId="0" fontId="55" fillId="40" borderId="17" applyNumberFormat="0" applyAlignment="0" applyProtection="0">
      <alignment vertical="center"/>
    </xf>
    <xf numFmtId="0" fontId="55" fillId="40" borderId="17" applyNumberFormat="0" applyAlignment="0" applyProtection="0">
      <alignment vertical="center"/>
    </xf>
    <xf numFmtId="169" fontId="56" fillId="41" borderId="19" applyNumberFormat="0" applyAlignment="0" applyProtection="0">
      <alignment vertical="center"/>
    </xf>
    <xf numFmtId="0" fontId="56" fillId="41" borderId="19" applyNumberFormat="0" applyAlignment="0" applyProtection="0">
      <alignment vertical="center"/>
    </xf>
    <xf numFmtId="169" fontId="56" fillId="41" borderId="19" applyNumberFormat="0" applyAlignment="0" applyProtection="0">
      <alignment vertical="center"/>
    </xf>
    <xf numFmtId="0" fontId="56" fillId="41" borderId="19" applyNumberFormat="0" applyAlignment="0" applyProtection="0">
      <alignment vertical="center"/>
    </xf>
    <xf numFmtId="0" fontId="56" fillId="41" borderId="19" applyNumberFormat="0" applyAlignment="0" applyProtection="0">
      <alignment vertical="center"/>
    </xf>
    <xf numFmtId="169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169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169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169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169" fontId="57" fillId="0" borderId="20" applyNumberFormat="0" applyFill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169" fontId="57" fillId="0" borderId="20" applyNumberFormat="0" applyFill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178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80" fontId="46" fillId="0" borderId="0" applyFont="0" applyFill="0" applyBorder="0" applyAlignment="0" applyProtection="0"/>
    <xf numFmtId="181" fontId="46" fillId="0" borderId="0" applyFont="0" applyFill="0" applyBorder="0" applyAlignment="0" applyProtection="0"/>
    <xf numFmtId="0" fontId="113" fillId="0" borderId="0"/>
    <xf numFmtId="164" fontId="113" fillId="0" borderId="0" applyFont="0" applyFill="0" applyBorder="0" applyAlignment="0" applyProtection="0"/>
    <xf numFmtId="166" fontId="113" fillId="0" borderId="0" applyFont="0" applyFill="0" applyBorder="0" applyAlignment="0" applyProtection="0"/>
    <xf numFmtId="182" fontId="64" fillId="0" borderId="0" applyFont="0" applyFill="0" applyBorder="0" applyAlignment="0" applyProtection="0"/>
    <xf numFmtId="183" fontId="64" fillId="0" borderId="0" applyFont="0" applyFill="0" applyBorder="0" applyAlignment="0" applyProtection="0"/>
    <xf numFmtId="0" fontId="114" fillId="0" borderId="0"/>
    <xf numFmtId="169" fontId="62" fillId="45" borderId="0" applyNumberFormat="0" applyBorder="0" applyAlignment="0" applyProtection="0">
      <alignment vertical="center"/>
    </xf>
    <xf numFmtId="0" fontId="62" fillId="45" borderId="0" applyNumberFormat="0" applyBorder="0" applyAlignment="0" applyProtection="0">
      <alignment vertical="center"/>
    </xf>
    <xf numFmtId="169" fontId="62" fillId="45" borderId="0" applyNumberFormat="0" applyBorder="0" applyAlignment="0" applyProtection="0">
      <alignment vertical="center"/>
    </xf>
    <xf numFmtId="0" fontId="62" fillId="45" borderId="0" applyNumberFormat="0" applyBorder="0" applyAlignment="0" applyProtection="0">
      <alignment vertical="center"/>
    </xf>
    <xf numFmtId="0" fontId="62" fillId="45" borderId="0" applyNumberFormat="0" applyBorder="0" applyAlignment="0" applyProtection="0">
      <alignment vertical="center"/>
    </xf>
    <xf numFmtId="169" fontId="62" fillId="77" borderId="0" applyNumberFormat="0" applyBorder="0" applyAlignment="0" applyProtection="0">
      <alignment vertical="center"/>
    </xf>
    <xf numFmtId="169" fontId="62" fillId="49" borderId="0" applyNumberFormat="0" applyBorder="0" applyAlignment="0" applyProtection="0">
      <alignment vertical="center"/>
    </xf>
    <xf numFmtId="0" fontId="62" fillId="49" borderId="0" applyNumberFormat="0" applyBorder="0" applyAlignment="0" applyProtection="0">
      <alignment vertical="center"/>
    </xf>
    <xf numFmtId="169" fontId="62" fillId="49" borderId="0" applyNumberFormat="0" applyBorder="0" applyAlignment="0" applyProtection="0">
      <alignment vertical="center"/>
    </xf>
    <xf numFmtId="0" fontId="62" fillId="49" borderId="0" applyNumberFormat="0" applyBorder="0" applyAlignment="0" applyProtection="0">
      <alignment vertical="center"/>
    </xf>
    <xf numFmtId="0" fontId="62" fillId="49" borderId="0" applyNumberFormat="0" applyBorder="0" applyAlignment="0" applyProtection="0">
      <alignment vertical="center"/>
    </xf>
    <xf numFmtId="169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169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169" fontId="62" fillId="88" borderId="0" applyNumberFormat="0" applyBorder="0" applyAlignment="0" applyProtection="0">
      <alignment vertical="center"/>
    </xf>
    <xf numFmtId="169" fontId="62" fillId="53" borderId="0" applyNumberFormat="0" applyBorder="0" applyAlignment="0" applyProtection="0">
      <alignment vertical="center"/>
    </xf>
    <xf numFmtId="0" fontId="62" fillId="53" borderId="0" applyNumberFormat="0" applyBorder="0" applyAlignment="0" applyProtection="0">
      <alignment vertical="center"/>
    </xf>
    <xf numFmtId="169" fontId="62" fillId="53" borderId="0" applyNumberFormat="0" applyBorder="0" applyAlignment="0" applyProtection="0">
      <alignment vertical="center"/>
    </xf>
    <xf numFmtId="0" fontId="62" fillId="53" borderId="0" applyNumberFormat="0" applyBorder="0" applyAlignment="0" applyProtection="0">
      <alignment vertical="center"/>
    </xf>
    <xf numFmtId="0" fontId="62" fillId="53" borderId="0" applyNumberFormat="0" applyBorder="0" applyAlignment="0" applyProtection="0">
      <alignment vertical="center"/>
    </xf>
    <xf numFmtId="169" fontId="62" fillId="57" borderId="0" applyNumberFormat="0" applyBorder="0" applyAlignment="0" applyProtection="0">
      <alignment vertical="center"/>
    </xf>
    <xf numFmtId="169" fontId="62" fillId="55" borderId="0" applyNumberFormat="0" applyBorder="0" applyAlignment="0" applyProtection="0">
      <alignment vertical="center"/>
    </xf>
    <xf numFmtId="0" fontId="62" fillId="55" borderId="0" applyNumberFormat="0" applyBorder="0" applyAlignment="0" applyProtection="0">
      <alignment vertical="center"/>
    </xf>
    <xf numFmtId="169" fontId="62" fillId="55" borderId="0" applyNumberFormat="0" applyBorder="0" applyAlignment="0" applyProtection="0">
      <alignment vertical="center"/>
    </xf>
    <xf numFmtId="0" fontId="62" fillId="55" borderId="0" applyNumberFormat="0" applyBorder="0" applyAlignment="0" applyProtection="0">
      <alignment vertical="center"/>
    </xf>
    <xf numFmtId="0" fontId="62" fillId="55" borderId="0" applyNumberFormat="0" applyBorder="0" applyAlignment="0" applyProtection="0">
      <alignment vertical="center"/>
    </xf>
    <xf numFmtId="169" fontId="62" fillId="77" borderId="0" applyNumberFormat="0" applyBorder="0" applyAlignment="0" applyProtection="0">
      <alignment vertical="center"/>
    </xf>
    <xf numFmtId="169" fontId="62" fillId="57" borderId="0" applyNumberFormat="0" applyBorder="0" applyAlignment="0" applyProtection="0">
      <alignment vertical="center"/>
    </xf>
    <xf numFmtId="0" fontId="62" fillId="57" borderId="0" applyNumberFormat="0" applyBorder="0" applyAlignment="0" applyProtection="0">
      <alignment vertical="center"/>
    </xf>
    <xf numFmtId="169" fontId="62" fillId="57" borderId="0" applyNumberFormat="0" applyBorder="0" applyAlignment="0" applyProtection="0">
      <alignment vertical="center"/>
    </xf>
    <xf numFmtId="0" fontId="62" fillId="57" borderId="0" applyNumberFormat="0" applyBorder="0" applyAlignment="0" applyProtection="0">
      <alignment vertical="center"/>
    </xf>
    <xf numFmtId="0" fontId="62" fillId="57" borderId="0" applyNumberFormat="0" applyBorder="0" applyAlignment="0" applyProtection="0">
      <alignment vertical="center"/>
    </xf>
    <xf numFmtId="169" fontId="62" fillId="59" borderId="0" applyNumberFormat="0" applyBorder="0" applyAlignment="0" applyProtection="0">
      <alignment vertical="center"/>
    </xf>
    <xf numFmtId="169" fontId="61" fillId="44" borderId="0" applyNumberFormat="0" applyBorder="0" applyAlignment="0" applyProtection="0">
      <alignment vertical="center"/>
    </xf>
    <xf numFmtId="0" fontId="61" fillId="44" borderId="0" applyNumberFormat="0" applyBorder="0" applyAlignment="0" applyProtection="0">
      <alignment vertical="center"/>
    </xf>
    <xf numFmtId="169" fontId="61" fillId="44" borderId="0" applyNumberFormat="0" applyBorder="0" applyAlignment="0" applyProtection="0">
      <alignment vertical="center"/>
    </xf>
    <xf numFmtId="0" fontId="61" fillId="44" borderId="0" applyNumberFormat="0" applyBorder="0" applyAlignment="0" applyProtection="0">
      <alignment vertical="center"/>
    </xf>
    <xf numFmtId="0" fontId="61" fillId="44" borderId="0" applyNumberFormat="0" applyBorder="0" applyAlignment="0" applyProtection="0">
      <alignment vertical="center"/>
    </xf>
    <xf numFmtId="169" fontId="54" fillId="40" borderId="18" applyNumberFormat="0" applyAlignment="0" applyProtection="0">
      <alignment vertical="center"/>
    </xf>
    <xf numFmtId="0" fontId="54" fillId="40" borderId="18" applyNumberFormat="0" applyAlignment="0" applyProtection="0">
      <alignment vertical="center"/>
    </xf>
    <xf numFmtId="0" fontId="54" fillId="40" borderId="18" applyNumberFormat="0" applyAlignment="0" applyProtection="0">
      <alignment vertical="center"/>
    </xf>
    <xf numFmtId="169" fontId="54" fillId="40" borderId="18" applyNumberFormat="0" applyAlignment="0" applyProtection="0">
      <alignment vertical="center"/>
    </xf>
    <xf numFmtId="0" fontId="54" fillId="40" borderId="18" applyNumberFormat="0" applyAlignment="0" applyProtection="0">
      <alignment vertical="center"/>
    </xf>
    <xf numFmtId="0" fontId="54" fillId="40" borderId="18" applyNumberFormat="0" applyAlignment="0" applyProtection="0">
      <alignment vertical="center"/>
    </xf>
    <xf numFmtId="0" fontId="54" fillId="40" borderId="18" applyNumberFormat="0" applyAlignment="0" applyProtection="0">
      <alignment vertical="center"/>
    </xf>
    <xf numFmtId="169" fontId="53" fillId="39" borderId="17" applyNumberFormat="0" applyAlignment="0" applyProtection="0">
      <alignment vertical="center"/>
    </xf>
    <xf numFmtId="0" fontId="53" fillId="39" borderId="17" applyNumberFormat="0" applyAlignment="0" applyProtection="0">
      <alignment vertical="center"/>
    </xf>
    <xf numFmtId="0" fontId="53" fillId="39" borderId="17" applyNumberFormat="0" applyAlignment="0" applyProtection="0">
      <alignment vertical="center"/>
    </xf>
    <xf numFmtId="169" fontId="53" fillId="39" borderId="17" applyNumberFormat="0" applyAlignment="0" applyProtection="0">
      <alignment vertical="center"/>
    </xf>
    <xf numFmtId="0" fontId="53" fillId="39" borderId="17" applyNumberFormat="0" applyAlignment="0" applyProtection="0">
      <alignment vertical="center"/>
    </xf>
    <xf numFmtId="0" fontId="53" fillId="39" borderId="17" applyNumberFormat="0" applyAlignment="0" applyProtection="0">
      <alignment vertical="center"/>
    </xf>
    <xf numFmtId="0" fontId="53" fillId="39" borderId="17" applyNumberFormat="0" applyAlignment="0" applyProtection="0">
      <alignment vertical="center"/>
    </xf>
    <xf numFmtId="169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7" fillId="0" borderId="0"/>
    <xf numFmtId="0" fontId="27" fillId="0" borderId="0" applyNumberFormat="0" applyFont="0" applyFill="0" applyBorder="0" applyProtection="0">
      <alignment vertical="center" wrapText="1"/>
    </xf>
    <xf numFmtId="169" fontId="64" fillId="0" borderId="0"/>
    <xf numFmtId="169" fontId="46" fillId="38" borderId="11" applyNumberFormat="0" applyFont="0" applyAlignment="0" applyProtection="0">
      <alignment vertical="center"/>
    </xf>
    <xf numFmtId="0" fontId="46" fillId="38" borderId="11" applyNumberFormat="0" applyFont="0" applyAlignment="0" applyProtection="0">
      <alignment vertical="center"/>
    </xf>
    <xf numFmtId="0" fontId="46" fillId="38" borderId="11" applyNumberFormat="0" applyFont="0" applyAlignment="0" applyProtection="0">
      <alignment vertical="center"/>
    </xf>
    <xf numFmtId="169" fontId="46" fillId="38" borderId="11" applyNumberFormat="0" applyFont="0" applyAlignment="0" applyProtection="0">
      <alignment vertical="center"/>
    </xf>
    <xf numFmtId="0" fontId="46" fillId="38" borderId="11" applyNumberFormat="0" applyFont="0" applyAlignment="0" applyProtection="0">
      <alignment vertical="center"/>
    </xf>
    <xf numFmtId="0" fontId="46" fillId="38" borderId="11" applyNumberFormat="0" applyFont="0" applyAlignment="0" applyProtection="0">
      <alignment vertical="center"/>
    </xf>
    <xf numFmtId="0" fontId="46" fillId="38" borderId="11" applyNumberFormat="0" applyFont="0" applyAlignment="0" applyProtection="0">
      <alignment vertical="center"/>
    </xf>
    <xf numFmtId="38" fontId="115" fillId="0" borderId="0" applyFont="0" applyFill="0" applyBorder="0" applyAlignment="0" applyProtection="0"/>
    <xf numFmtId="40" fontId="115" fillId="0" borderId="0" applyFont="0" applyFill="0" applyBorder="0" applyAlignment="0" applyProtection="0"/>
    <xf numFmtId="0" fontId="115" fillId="0" borderId="0" applyFont="0" applyFill="0" applyBorder="0" applyAlignment="0" applyProtection="0"/>
    <xf numFmtId="0" fontId="115" fillId="0" borderId="0" applyFont="0" applyFill="0" applyBorder="0" applyAlignment="0" applyProtection="0"/>
    <xf numFmtId="0" fontId="116" fillId="0" borderId="0"/>
    <xf numFmtId="0" fontId="117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0" fontId="79" fillId="38" borderId="1" applyNumberFormat="0" applyBorder="0" applyAlignment="0" applyProtection="0"/>
    <xf numFmtId="164" fontId="46" fillId="0" borderId="0"/>
    <xf numFmtId="164" fontId="63" fillId="0" borderId="0">
      <alignment vertical="center"/>
    </xf>
    <xf numFmtId="0" fontId="12" fillId="0" borderId="0"/>
    <xf numFmtId="9" fontId="117" fillId="0" borderId="0" applyFont="0" applyFill="0" applyBorder="0" applyAlignment="0" applyProtection="0"/>
    <xf numFmtId="169" fontId="20" fillId="0" borderId="0" applyProtection="0"/>
    <xf numFmtId="0" fontId="101" fillId="0" borderId="0"/>
    <xf numFmtId="0" fontId="12" fillId="0" borderId="0"/>
    <xf numFmtId="0" fontId="27" fillId="0" borderId="0"/>
    <xf numFmtId="0" fontId="46" fillId="0" borderId="0" applyNumberFormat="0" applyFill="0" applyBorder="0" applyAlignment="0" applyProtection="0"/>
    <xf numFmtId="0" fontId="12" fillId="0" borderId="0"/>
    <xf numFmtId="0" fontId="12" fillId="0" borderId="0"/>
    <xf numFmtId="184" fontId="117" fillId="0" borderId="0">
      <alignment vertical="center"/>
    </xf>
    <xf numFmtId="0" fontId="12" fillId="0" borderId="0"/>
    <xf numFmtId="185" fontId="2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4" fillId="0" borderId="0"/>
    <xf numFmtId="0" fontId="27" fillId="0" borderId="0"/>
    <xf numFmtId="0" fontId="27" fillId="0" borderId="0"/>
    <xf numFmtId="0" fontId="11" fillId="0" borderId="0"/>
    <xf numFmtId="0" fontId="11" fillId="0" borderId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16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32" borderId="0" applyNumberFormat="0" applyBorder="0" applyAlignment="0" applyProtection="0"/>
    <xf numFmtId="0" fontId="11" fillId="36" borderId="0" applyNumberFormat="0" applyBorder="0" applyAlignment="0" applyProtection="0"/>
    <xf numFmtId="0" fontId="11" fillId="0" borderId="0"/>
    <xf numFmtId="0" fontId="11" fillId="13" borderId="9" applyNumberFormat="0" applyFont="0" applyAlignment="0" applyProtection="0"/>
    <xf numFmtId="0" fontId="11" fillId="0" borderId="0"/>
    <xf numFmtId="0" fontId="11" fillId="0" borderId="0"/>
    <xf numFmtId="166" fontId="27" fillId="0" borderId="0" applyFont="0" applyFill="0" applyBorder="0" applyAlignment="0" applyProtection="0"/>
    <xf numFmtId="0" fontId="11" fillId="0" borderId="0"/>
    <xf numFmtId="0" fontId="11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11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11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0" fontId="79" fillId="38" borderId="13" applyNumberFormat="0" applyBorder="0" applyAlignment="0" applyProtection="0"/>
    <xf numFmtId="164" fontId="46" fillId="0" borderId="0"/>
    <xf numFmtId="164" fontId="63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0" borderId="0"/>
    <xf numFmtId="0" fontId="10" fillId="0" borderId="0"/>
    <xf numFmtId="0" fontId="10" fillId="13" borderId="9" applyNumberFormat="0" applyFont="0" applyAlignment="0" applyProtection="0"/>
    <xf numFmtId="0" fontId="10" fillId="0" borderId="0"/>
    <xf numFmtId="0" fontId="10" fillId="0" borderId="0"/>
    <xf numFmtId="166" fontId="27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0" borderId="0"/>
    <xf numFmtId="0" fontId="10" fillId="13" borderId="9" applyNumberFormat="0" applyFont="0" applyAlignment="0" applyProtection="0"/>
    <xf numFmtId="0" fontId="10" fillId="0" borderId="0"/>
    <xf numFmtId="0" fontId="10" fillId="0" borderId="0"/>
    <xf numFmtId="166" fontId="27" fillId="0" borderId="0" applyFont="0" applyFill="0" applyBorder="0" applyAlignment="0" applyProtection="0"/>
    <xf numFmtId="0" fontId="10" fillId="0" borderId="0"/>
    <xf numFmtId="0" fontId="10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10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10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9" applyNumberFormat="0" applyFont="0" applyAlignment="0" applyProtection="0"/>
    <xf numFmtId="0" fontId="9" fillId="0" borderId="0"/>
    <xf numFmtId="0" fontId="9" fillId="0" borderId="0"/>
    <xf numFmtId="166" fontId="27" fillId="0" borderId="0" applyFont="0" applyFill="0" applyBorder="0" applyAlignment="0" applyProtection="0"/>
    <xf numFmtId="0" fontId="9" fillId="0" borderId="0"/>
    <xf numFmtId="0" fontId="9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9" applyNumberFormat="0" applyFont="0" applyAlignment="0" applyProtection="0"/>
    <xf numFmtId="0" fontId="9" fillId="0" borderId="0"/>
    <xf numFmtId="0" fontId="9" fillId="0" borderId="0"/>
    <xf numFmtId="166" fontId="27" fillId="0" borderId="0" applyFont="0" applyFill="0" applyBorder="0" applyAlignment="0" applyProtection="0"/>
    <xf numFmtId="0" fontId="9" fillId="0" borderId="0"/>
    <xf numFmtId="0" fontId="9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9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9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0" borderId="0"/>
    <xf numFmtId="0" fontId="9" fillId="13" borderId="9" applyNumberFormat="0" applyFont="0" applyAlignment="0" applyProtection="0"/>
    <xf numFmtId="0" fontId="9" fillId="0" borderId="0"/>
    <xf numFmtId="0" fontId="9" fillId="0" borderId="0"/>
    <xf numFmtId="166" fontId="27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9" applyNumberFormat="0" applyFont="0" applyAlignment="0" applyProtection="0"/>
    <xf numFmtId="0" fontId="9" fillId="0" borderId="0"/>
    <xf numFmtId="0" fontId="9" fillId="0" borderId="0"/>
    <xf numFmtId="166" fontId="27" fillId="0" borderId="0" applyFont="0" applyFill="0" applyBorder="0" applyAlignment="0" applyProtection="0"/>
    <xf numFmtId="0" fontId="9" fillId="0" borderId="0"/>
    <xf numFmtId="0" fontId="9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9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9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9" applyNumberFormat="0" applyFont="0" applyAlignment="0" applyProtection="0"/>
    <xf numFmtId="0" fontId="8" fillId="0" borderId="0"/>
    <xf numFmtId="0" fontId="8" fillId="0" borderId="0"/>
    <xf numFmtId="166" fontId="27" fillId="0" borderId="0" applyFont="0" applyFill="0" applyBorder="0" applyAlignment="0" applyProtection="0"/>
    <xf numFmtId="0" fontId="8" fillId="0" borderId="0"/>
    <xf numFmtId="0" fontId="8" fillId="0" borderId="0"/>
    <xf numFmtId="0" fontId="53" fillId="39" borderId="37" applyNumberFormat="0" applyAlignment="0" applyProtection="0">
      <alignment vertical="center"/>
    </xf>
    <xf numFmtId="169" fontId="53" fillId="39" borderId="37" applyNumberFormat="0" applyAlignment="0" applyProtection="0">
      <alignment vertical="center"/>
    </xf>
    <xf numFmtId="0" fontId="53" fillId="39" borderId="37" applyNumberFormat="0" applyAlignment="0" applyProtection="0">
      <alignment vertical="center"/>
    </xf>
    <xf numFmtId="0" fontId="53" fillId="39" borderId="37" applyNumberFormat="0" applyAlignment="0" applyProtection="0">
      <alignment vertical="center"/>
    </xf>
    <xf numFmtId="169" fontId="53" fillId="39" borderId="37" applyNumberFormat="0" applyAlignment="0" applyProtection="0">
      <alignment vertical="center"/>
    </xf>
    <xf numFmtId="0" fontId="54" fillId="40" borderId="38" applyNumberFormat="0" applyAlignment="0" applyProtection="0">
      <alignment vertical="center"/>
    </xf>
    <xf numFmtId="0" fontId="54" fillId="40" borderId="38" applyNumberFormat="0" applyAlignment="0" applyProtection="0">
      <alignment vertical="center"/>
    </xf>
    <xf numFmtId="0" fontId="54" fillId="40" borderId="38" applyNumberFormat="0" applyAlignment="0" applyProtection="0">
      <alignment vertical="center"/>
    </xf>
    <xf numFmtId="169" fontId="54" fillId="40" borderId="38" applyNumberFormat="0" applyAlignment="0" applyProtection="0">
      <alignment vertical="center"/>
    </xf>
    <xf numFmtId="0" fontId="54" fillId="40" borderId="38" applyNumberFormat="0" applyAlignment="0" applyProtection="0">
      <alignment vertical="center"/>
    </xf>
    <xf numFmtId="0" fontId="54" fillId="40" borderId="38" applyNumberFormat="0" applyAlignment="0" applyProtection="0">
      <alignment vertical="center"/>
    </xf>
    <xf numFmtId="169" fontId="54" fillId="40" borderId="38" applyNumberFormat="0" applyAlignment="0" applyProtection="0">
      <alignment vertical="center"/>
    </xf>
    <xf numFmtId="0" fontId="8" fillId="0" borderId="0"/>
    <xf numFmtId="0" fontId="55" fillId="40" borderId="37" applyNumberFormat="0" applyAlignment="0" applyProtection="0">
      <alignment vertical="center"/>
    </xf>
    <xf numFmtId="0" fontId="55" fillId="40" borderId="37" applyNumberFormat="0" applyAlignment="0" applyProtection="0">
      <alignment vertical="center"/>
    </xf>
    <xf numFmtId="0" fontId="55" fillId="40" borderId="37" applyNumberFormat="0" applyAlignment="0" applyProtection="0">
      <alignment vertical="center"/>
    </xf>
    <xf numFmtId="169" fontId="55" fillId="40" borderId="37" applyNumberFormat="0" applyAlignment="0" applyProtection="0">
      <alignment vertical="center"/>
    </xf>
    <xf numFmtId="0" fontId="55" fillId="40" borderId="37" applyNumberFormat="0" applyAlignment="0" applyProtection="0">
      <alignment vertical="center"/>
    </xf>
    <xf numFmtId="0" fontId="55" fillId="40" borderId="37" applyNumberFormat="0" applyAlignment="0" applyProtection="0">
      <alignment vertical="center"/>
    </xf>
    <xf numFmtId="169" fontId="55" fillId="40" borderId="37" applyNumberFormat="0" applyAlignment="0" applyProtection="0">
      <alignment vertical="center"/>
    </xf>
    <xf numFmtId="0" fontId="58" fillId="0" borderId="39" applyNumberFormat="0" applyFill="0" applyAlignment="0" applyProtection="0">
      <alignment vertical="center"/>
    </xf>
    <xf numFmtId="0" fontId="58" fillId="0" borderId="39" applyNumberFormat="0" applyFill="0" applyAlignment="0" applyProtection="0">
      <alignment vertical="center"/>
    </xf>
    <xf numFmtId="0" fontId="58" fillId="0" borderId="39" applyNumberFormat="0" applyFill="0" applyAlignment="0" applyProtection="0">
      <alignment vertical="center"/>
    </xf>
    <xf numFmtId="169" fontId="58" fillId="0" borderId="39" applyNumberFormat="0" applyFill="0" applyAlignment="0" applyProtection="0">
      <alignment vertical="center"/>
    </xf>
    <xf numFmtId="0" fontId="58" fillId="0" borderId="39" applyNumberFormat="0" applyFill="0" applyAlignment="0" applyProtection="0">
      <alignment vertical="center"/>
    </xf>
    <xf numFmtId="0" fontId="58" fillId="0" borderId="39" applyNumberFormat="0" applyFill="0" applyAlignment="0" applyProtection="0">
      <alignment vertical="center"/>
    </xf>
    <xf numFmtId="169" fontId="58" fillId="0" borderId="39" applyNumberFormat="0" applyFill="0" applyAlignment="0" applyProtection="0">
      <alignment vertical="center"/>
    </xf>
    <xf numFmtId="0" fontId="109" fillId="0" borderId="39" applyNumberFormat="0" applyFill="0" applyAlignment="0" applyProtection="0"/>
    <xf numFmtId="0" fontId="109" fillId="0" borderId="39" applyNumberFormat="0" applyFill="0" applyAlignment="0" applyProtection="0"/>
    <xf numFmtId="0" fontId="109" fillId="0" borderId="39" applyNumberFormat="0" applyFill="0" applyAlignment="0" applyProtection="0"/>
    <xf numFmtId="0" fontId="109" fillId="0" borderId="39" applyNumberFormat="0" applyFill="0" applyAlignment="0" applyProtection="0"/>
    <xf numFmtId="0" fontId="109" fillId="0" borderId="39" applyNumberFormat="0" applyFill="0" applyAlignment="0" applyProtection="0"/>
    <xf numFmtId="169" fontId="109" fillId="0" borderId="39" applyNumberFormat="0" applyFill="0" applyAlignment="0" applyProtection="0"/>
    <xf numFmtId="0" fontId="105" fillId="40" borderId="38" applyNumberFormat="0" applyAlignment="0" applyProtection="0"/>
    <xf numFmtId="0" fontId="105" fillId="40" borderId="38" applyNumberFormat="0" applyAlignment="0" applyProtection="0"/>
    <xf numFmtId="0" fontId="105" fillId="40" borderId="38" applyNumberFormat="0" applyAlignment="0" applyProtection="0"/>
    <xf numFmtId="0" fontId="105" fillId="40" borderId="38" applyNumberFormat="0" applyAlignment="0" applyProtection="0"/>
    <xf numFmtId="0" fontId="105" fillId="40" borderId="38" applyNumberFormat="0" applyAlignment="0" applyProtection="0"/>
    <xf numFmtId="169" fontId="105" fillId="40" borderId="38" applyNumberForma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7" fillId="38" borderId="35" applyNumberFormat="0" applyFont="0" applyAlignment="0" applyProtection="0"/>
    <xf numFmtId="0" fontId="27" fillId="38" borderId="35" applyNumberFormat="0" applyFont="0" applyAlignment="0" applyProtection="0"/>
    <xf numFmtId="169" fontId="27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46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0" fontId="28" fillId="38" borderId="35" applyNumberFormat="0" applyFont="0" applyAlignment="0" applyProtection="0"/>
    <xf numFmtId="0" fontId="28" fillId="38" borderId="35" applyNumberFormat="0" applyFont="0" applyAlignment="0" applyProtection="0"/>
    <xf numFmtId="169" fontId="28" fillId="38" borderId="35" applyNumberFormat="0" applyFont="0" applyAlignment="0" applyProtection="0"/>
    <xf numFmtId="169" fontId="28" fillId="38" borderId="35" applyNumberFormat="0" applyFont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73" fillId="60" borderId="41"/>
    <xf numFmtId="0" fontId="73" fillId="68" borderId="41"/>
    <xf numFmtId="0" fontId="74" fillId="82" borderId="41">
      <alignment horizontal="left" wrapText="1"/>
    </xf>
    <xf numFmtId="0" fontId="73" fillId="60" borderId="41"/>
    <xf numFmtId="0" fontId="73" fillId="68" borderId="41"/>
    <xf numFmtId="0" fontId="81" fillId="0" borderId="43">
      <alignment horizontal="left" vertical="center"/>
    </xf>
    <xf numFmtId="10" fontId="79" fillId="38" borderId="42" applyNumberFormat="0" applyBorder="0" applyAlignment="0" applyProtection="0"/>
    <xf numFmtId="0" fontId="89" fillId="65" borderId="37">
      <alignment vertical="center"/>
    </xf>
    <xf numFmtId="0" fontId="89" fillId="65" borderId="37">
      <alignment vertical="center"/>
    </xf>
    <xf numFmtId="0" fontId="89" fillId="65" borderId="37">
      <alignment vertical="center"/>
    </xf>
    <xf numFmtId="0" fontId="89" fillId="65" borderId="37">
      <alignment vertical="center"/>
    </xf>
    <xf numFmtId="0" fontId="53" fillId="65" borderId="37">
      <alignment vertical="center"/>
    </xf>
    <xf numFmtId="0" fontId="89" fillId="71" borderId="37">
      <alignment vertical="center"/>
    </xf>
    <xf numFmtId="0" fontId="89" fillId="71" borderId="37">
      <alignment vertical="center"/>
    </xf>
    <xf numFmtId="0" fontId="89" fillId="65" borderId="37">
      <alignment vertical="center"/>
    </xf>
    <xf numFmtId="0" fontId="53" fillId="65" borderId="37">
      <alignment vertical="center"/>
    </xf>
    <xf numFmtId="0" fontId="53" fillId="65" borderId="37">
      <alignment vertical="center"/>
    </xf>
    <xf numFmtId="0" fontId="53" fillId="65" borderId="37">
      <alignment vertical="center"/>
    </xf>
    <xf numFmtId="0" fontId="53" fillId="65" borderId="37">
      <alignment vertical="center"/>
    </xf>
    <xf numFmtId="0" fontId="53" fillId="65" borderId="37">
      <alignment vertical="center"/>
    </xf>
    <xf numFmtId="0" fontId="89" fillId="71" borderId="37">
      <alignment vertical="center"/>
    </xf>
    <xf numFmtId="0" fontId="89" fillId="71" borderId="37">
      <alignment vertical="center"/>
    </xf>
    <xf numFmtId="0" fontId="53" fillId="65" borderId="37">
      <alignment vertical="center"/>
    </xf>
    <xf numFmtId="0" fontId="53" fillId="65" borderId="37">
      <alignment vertical="center"/>
    </xf>
    <xf numFmtId="0" fontId="53" fillId="65" borderId="37">
      <alignment vertical="center"/>
    </xf>
    <xf numFmtId="0" fontId="53" fillId="65" borderId="37">
      <alignment vertical="center"/>
    </xf>
    <xf numFmtId="0" fontId="53" fillId="65" borderId="37">
      <alignment vertical="center"/>
    </xf>
    <xf numFmtId="0" fontId="89" fillId="39" borderId="37" applyNumberFormat="0" applyAlignment="0" applyProtection="0"/>
    <xf numFmtId="0" fontId="89" fillId="71" borderId="37">
      <alignment vertical="center"/>
    </xf>
    <xf numFmtId="0" fontId="89" fillId="71" borderId="37">
      <alignment vertical="center"/>
    </xf>
    <xf numFmtId="0" fontId="89" fillId="39" borderId="37" applyNumberFormat="0" applyAlignment="0" applyProtection="0"/>
    <xf numFmtId="0" fontId="89" fillId="39" borderId="37" applyNumberFormat="0" applyAlignment="0" applyProtection="0"/>
    <xf numFmtId="0" fontId="89" fillId="39" borderId="37" applyNumberFormat="0" applyAlignment="0" applyProtection="0"/>
    <xf numFmtId="0" fontId="89" fillId="71" borderId="37">
      <alignment vertical="center"/>
    </xf>
    <xf numFmtId="0" fontId="89" fillId="65" borderId="37">
      <alignment vertical="center"/>
    </xf>
    <xf numFmtId="0" fontId="89" fillId="65" borderId="37">
      <alignment vertical="center"/>
    </xf>
    <xf numFmtId="0" fontId="89" fillId="39" borderId="37" applyNumberFormat="0" applyAlignment="0" applyProtection="0"/>
    <xf numFmtId="169" fontId="89" fillId="39" borderId="37" applyNumberFormat="0" applyAlignment="0" applyProtection="0"/>
    <xf numFmtId="0" fontId="89" fillId="71" borderId="37">
      <alignment vertical="center"/>
    </xf>
    <xf numFmtId="0" fontId="89" fillId="71" borderId="37">
      <alignment vertical="center"/>
    </xf>
    <xf numFmtId="0" fontId="89" fillId="71" borderId="37">
      <alignment vertical="center"/>
    </xf>
    <xf numFmtId="0" fontId="89" fillId="71" borderId="37">
      <alignment vertical="center"/>
    </xf>
    <xf numFmtId="0" fontId="89" fillId="65" borderId="37">
      <alignment vertical="center"/>
    </xf>
    <xf numFmtId="0" fontId="89" fillId="65" borderId="37">
      <alignment vertical="center"/>
    </xf>
    <xf numFmtId="10" fontId="79" fillId="38" borderId="36" applyNumberFormat="0" applyBorder="0" applyAlignment="0" applyProtection="0"/>
    <xf numFmtId="0" fontId="81" fillId="0" borderId="40">
      <alignment horizontal="left" vertical="center"/>
    </xf>
    <xf numFmtId="0" fontId="73" fillId="68" borderId="34"/>
    <xf numFmtId="0" fontId="73" fillId="60" borderId="34"/>
    <xf numFmtId="0" fontId="74" fillId="82" borderId="34">
      <alignment horizontal="left" wrapText="1"/>
    </xf>
    <xf numFmtId="0" fontId="73" fillId="68" borderId="34"/>
    <xf numFmtId="0" fontId="73" fillId="60" borderId="34"/>
    <xf numFmtId="0" fontId="68" fillId="84" borderId="37">
      <alignment vertical="center"/>
    </xf>
    <xf numFmtId="0" fontId="67" fillId="83" borderId="37">
      <alignment vertical="center"/>
    </xf>
    <xf numFmtId="0" fontId="67" fillId="83" borderId="37">
      <alignment vertical="center"/>
    </xf>
    <xf numFmtId="0" fontId="67" fillId="40" borderId="37" applyNumberFormat="0" applyAlignment="0" applyProtection="0"/>
    <xf numFmtId="0" fontId="55" fillId="83" borderId="37">
      <alignment vertical="center"/>
    </xf>
    <xf numFmtId="0" fontId="55" fillId="83" borderId="37">
      <alignment vertical="center"/>
    </xf>
    <xf numFmtId="0" fontId="55" fillId="83" borderId="37">
      <alignment vertical="center"/>
    </xf>
    <xf numFmtId="0" fontId="55" fillId="83" borderId="37">
      <alignment vertical="center"/>
    </xf>
    <xf numFmtId="0" fontId="55" fillId="83" borderId="37">
      <alignment vertical="center"/>
    </xf>
    <xf numFmtId="0" fontId="67" fillId="40" borderId="37" applyNumberFormat="0" applyAlignment="0" applyProtection="0"/>
    <xf numFmtId="0" fontId="67" fillId="40" borderId="37" applyNumberFormat="0" applyAlignment="0" applyProtection="0"/>
    <xf numFmtId="0" fontId="67" fillId="40" borderId="37" applyNumberFormat="0" applyAlignment="0" applyProtection="0"/>
    <xf numFmtId="0" fontId="68" fillId="84" borderId="37">
      <alignment vertical="center"/>
    </xf>
    <xf numFmtId="0" fontId="67" fillId="83" borderId="37">
      <alignment vertical="center"/>
    </xf>
    <xf numFmtId="0" fontId="67" fillId="83" borderId="37">
      <alignment vertical="center"/>
    </xf>
    <xf numFmtId="0" fontId="67" fillId="40" borderId="37" applyNumberFormat="0" applyAlignment="0" applyProtection="0"/>
    <xf numFmtId="169" fontId="67" fillId="40" borderId="37" applyNumberFormat="0" applyAlignment="0" applyProtection="0"/>
    <xf numFmtId="164" fontId="46" fillId="0" borderId="0"/>
    <xf numFmtId="164" fontId="63" fillId="0" borderId="0">
      <alignment vertical="center"/>
    </xf>
    <xf numFmtId="0" fontId="8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9" applyNumberFormat="0" applyFont="0" applyAlignment="0" applyProtection="0"/>
    <xf numFmtId="0" fontId="8" fillId="0" borderId="0"/>
    <xf numFmtId="0" fontId="8" fillId="0" borderId="0"/>
    <xf numFmtId="166" fontId="27" fillId="0" borderId="0" applyFont="0" applyFill="0" applyBorder="0" applyAlignment="0" applyProtection="0"/>
    <xf numFmtId="0" fontId="8" fillId="0" borderId="0"/>
    <xf numFmtId="0" fontId="8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8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0" borderId="0"/>
    <xf numFmtId="0" fontId="8" fillId="13" borderId="9" applyNumberFormat="0" applyFont="0" applyAlignment="0" applyProtection="0"/>
    <xf numFmtId="0" fontId="8" fillId="0" borderId="0"/>
    <xf numFmtId="0" fontId="8" fillId="0" borderId="0"/>
    <xf numFmtId="166" fontId="2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9" applyNumberFormat="0" applyFont="0" applyAlignment="0" applyProtection="0"/>
    <xf numFmtId="0" fontId="8" fillId="0" borderId="0"/>
    <xf numFmtId="0" fontId="8" fillId="0" borderId="0"/>
    <xf numFmtId="166" fontId="27" fillId="0" borderId="0" applyFont="0" applyFill="0" applyBorder="0" applyAlignment="0" applyProtection="0"/>
    <xf numFmtId="0" fontId="8" fillId="0" borderId="0"/>
    <xf numFmtId="0" fontId="8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8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9" applyNumberFormat="0" applyFont="0" applyAlignment="0" applyProtection="0"/>
    <xf numFmtId="0" fontId="8" fillId="0" borderId="0"/>
    <xf numFmtId="0" fontId="8" fillId="0" borderId="0"/>
    <xf numFmtId="166" fontId="27" fillId="0" borderId="0" applyFont="0" applyFill="0" applyBorder="0" applyAlignment="0" applyProtection="0"/>
    <xf numFmtId="0" fontId="8" fillId="0" borderId="0"/>
    <xf numFmtId="0" fontId="8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9" applyNumberFormat="0" applyFont="0" applyAlignment="0" applyProtection="0"/>
    <xf numFmtId="0" fontId="8" fillId="0" borderId="0"/>
    <xf numFmtId="0" fontId="8" fillId="0" borderId="0"/>
    <xf numFmtId="166" fontId="27" fillId="0" borderId="0" applyFont="0" applyFill="0" applyBorder="0" applyAlignment="0" applyProtection="0"/>
    <xf numFmtId="0" fontId="8" fillId="0" borderId="0"/>
    <xf numFmtId="0" fontId="8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8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0" borderId="0"/>
    <xf numFmtId="0" fontId="8" fillId="13" borderId="9" applyNumberFormat="0" applyFont="0" applyAlignment="0" applyProtection="0"/>
    <xf numFmtId="0" fontId="8" fillId="0" borderId="0"/>
    <xf numFmtId="0" fontId="8" fillId="0" borderId="0"/>
    <xf numFmtId="166" fontId="2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9" applyNumberFormat="0" applyFont="0" applyAlignment="0" applyProtection="0"/>
    <xf numFmtId="0" fontId="8" fillId="0" borderId="0"/>
    <xf numFmtId="0" fontId="8" fillId="0" borderId="0"/>
    <xf numFmtId="166" fontId="27" fillId="0" borderId="0" applyFont="0" applyFill="0" applyBorder="0" applyAlignment="0" applyProtection="0"/>
    <xf numFmtId="0" fontId="8" fillId="0" borderId="0"/>
    <xf numFmtId="0" fontId="8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8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3" fillId="39" borderId="37" applyNumberFormat="0" applyAlignment="0" applyProtection="0">
      <alignment vertical="center"/>
    </xf>
    <xf numFmtId="0" fontId="53" fillId="39" borderId="37" applyNumberFormat="0" applyAlignment="0" applyProtection="0">
      <alignment vertical="center"/>
    </xf>
    <xf numFmtId="169" fontId="46" fillId="38" borderId="35" applyNumberFormat="0" applyFont="0" applyAlignment="0" applyProtection="0">
      <alignment vertical="center"/>
    </xf>
    <xf numFmtId="0" fontId="46" fillId="38" borderId="35" applyNumberFormat="0" applyFont="0" applyAlignment="0" applyProtection="0">
      <alignment vertical="center"/>
    </xf>
    <xf numFmtId="0" fontId="46" fillId="38" borderId="35" applyNumberFormat="0" applyFont="0" applyAlignment="0" applyProtection="0">
      <alignment vertical="center"/>
    </xf>
    <xf numFmtId="169" fontId="46" fillId="38" borderId="35" applyNumberFormat="0" applyFont="0" applyAlignment="0" applyProtection="0">
      <alignment vertical="center"/>
    </xf>
    <xf numFmtId="0" fontId="46" fillId="38" borderId="35" applyNumberFormat="0" applyFont="0" applyAlignment="0" applyProtection="0">
      <alignment vertical="center"/>
    </xf>
    <xf numFmtId="0" fontId="46" fillId="38" borderId="35" applyNumberFormat="0" applyFont="0" applyAlignment="0" applyProtection="0">
      <alignment vertical="center"/>
    </xf>
    <xf numFmtId="0" fontId="46" fillId="38" borderId="35" applyNumberFormat="0" applyFont="0" applyAlignment="0" applyProtection="0">
      <alignment vertical="center"/>
    </xf>
    <xf numFmtId="10" fontId="79" fillId="38" borderId="36" applyNumberFormat="0" applyBorder="0" applyAlignment="0" applyProtection="0"/>
    <xf numFmtId="10" fontId="79" fillId="38" borderId="42" applyNumberFormat="0" applyBorder="0" applyAlignment="0" applyProtection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9" applyNumberFormat="0" applyFont="0" applyAlignment="0" applyProtection="0"/>
    <xf numFmtId="0" fontId="7" fillId="0" borderId="0"/>
    <xf numFmtId="0" fontId="7" fillId="0" borderId="0"/>
    <xf numFmtId="166" fontId="27" fillId="0" borderId="0" applyFont="0" applyFill="0" applyBorder="0" applyAlignment="0" applyProtection="0"/>
    <xf numFmtId="0" fontId="7" fillId="0" borderId="0"/>
    <xf numFmtId="0" fontId="7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0" fontId="79" fillId="38" borderId="44" applyNumberFormat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9" applyNumberFormat="0" applyFont="0" applyAlignment="0" applyProtection="0"/>
    <xf numFmtId="0" fontId="7" fillId="0" borderId="0"/>
    <xf numFmtId="0" fontId="7" fillId="0" borderId="0"/>
    <xf numFmtId="166" fontId="27" fillId="0" borderId="0" applyFont="0" applyFill="0" applyBorder="0" applyAlignment="0" applyProtection="0"/>
    <xf numFmtId="0" fontId="7" fillId="0" borderId="0"/>
    <xf numFmtId="0" fontId="7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7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7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0" fontId="79" fillId="38" borderId="44" applyNumberFormat="0" applyBorder="0" applyAlignment="0" applyProtection="0"/>
    <xf numFmtId="164" fontId="46" fillId="0" borderId="0"/>
    <xf numFmtId="164" fontId="63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9" applyNumberFormat="0" applyFont="0" applyAlignment="0" applyProtection="0"/>
    <xf numFmtId="0" fontId="7" fillId="0" borderId="0"/>
    <xf numFmtId="0" fontId="7" fillId="0" borderId="0"/>
    <xf numFmtId="166" fontId="2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9" applyNumberFormat="0" applyFont="0" applyAlignment="0" applyProtection="0"/>
    <xf numFmtId="0" fontId="7" fillId="0" borderId="0"/>
    <xf numFmtId="0" fontId="7" fillId="0" borderId="0"/>
    <xf numFmtId="166" fontId="27" fillId="0" borderId="0" applyFont="0" applyFill="0" applyBorder="0" applyAlignment="0" applyProtection="0"/>
    <xf numFmtId="0" fontId="7" fillId="0" borderId="0"/>
    <xf numFmtId="0" fontId="7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7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7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9" applyNumberFormat="0" applyFont="0" applyAlignment="0" applyProtection="0"/>
    <xf numFmtId="0" fontId="7" fillId="0" borderId="0"/>
    <xf numFmtId="0" fontId="7" fillId="0" borderId="0"/>
    <xf numFmtId="166" fontId="27" fillId="0" borderId="0" applyFont="0" applyFill="0" applyBorder="0" applyAlignment="0" applyProtection="0"/>
    <xf numFmtId="0" fontId="7" fillId="0" borderId="0"/>
    <xf numFmtId="0" fontId="7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9" applyNumberFormat="0" applyFont="0" applyAlignment="0" applyProtection="0"/>
    <xf numFmtId="0" fontId="7" fillId="0" borderId="0"/>
    <xf numFmtId="0" fontId="7" fillId="0" borderId="0"/>
    <xf numFmtId="166" fontId="27" fillId="0" borderId="0" applyFont="0" applyFill="0" applyBorder="0" applyAlignment="0" applyProtection="0"/>
    <xf numFmtId="0" fontId="7" fillId="0" borderId="0"/>
    <xf numFmtId="0" fontId="7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7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7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9" applyNumberFormat="0" applyFont="0" applyAlignment="0" applyProtection="0"/>
    <xf numFmtId="0" fontId="7" fillId="0" borderId="0"/>
    <xf numFmtId="0" fontId="7" fillId="0" borderId="0"/>
    <xf numFmtId="166" fontId="2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9" applyNumberFormat="0" applyFont="0" applyAlignment="0" applyProtection="0"/>
    <xf numFmtId="0" fontId="7" fillId="0" borderId="0"/>
    <xf numFmtId="0" fontId="7" fillId="0" borderId="0"/>
    <xf numFmtId="166" fontId="27" fillId="0" borderId="0" applyFont="0" applyFill="0" applyBorder="0" applyAlignment="0" applyProtection="0"/>
    <xf numFmtId="0" fontId="7" fillId="0" borderId="0"/>
    <xf numFmtId="0" fontId="7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7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7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9" applyNumberFormat="0" applyFont="0" applyAlignment="0" applyProtection="0"/>
    <xf numFmtId="0" fontId="7" fillId="0" borderId="0"/>
    <xf numFmtId="0" fontId="7" fillId="0" borderId="0"/>
    <xf numFmtId="166" fontId="27" fillId="0" borderId="0" applyFont="0" applyFill="0" applyBorder="0" applyAlignment="0" applyProtection="0"/>
    <xf numFmtId="0" fontId="7" fillId="0" borderId="0"/>
    <xf numFmtId="0" fontId="7" fillId="0" borderId="0"/>
    <xf numFmtId="0" fontId="53" fillId="39" borderId="48" applyNumberFormat="0" applyAlignment="0" applyProtection="0">
      <alignment vertical="center"/>
    </xf>
    <xf numFmtId="169" fontId="53" fillId="39" borderId="48" applyNumberFormat="0" applyAlignment="0" applyProtection="0">
      <alignment vertical="center"/>
    </xf>
    <xf numFmtId="0" fontId="53" fillId="39" borderId="48" applyNumberFormat="0" applyAlignment="0" applyProtection="0">
      <alignment vertical="center"/>
    </xf>
    <xf numFmtId="0" fontId="53" fillId="39" borderId="48" applyNumberFormat="0" applyAlignment="0" applyProtection="0">
      <alignment vertical="center"/>
    </xf>
    <xf numFmtId="169" fontId="53" fillId="39" borderId="48" applyNumberFormat="0" applyAlignment="0" applyProtection="0">
      <alignment vertical="center"/>
    </xf>
    <xf numFmtId="0" fontId="54" fillId="40" borderId="49" applyNumberFormat="0" applyAlignment="0" applyProtection="0">
      <alignment vertical="center"/>
    </xf>
    <xf numFmtId="0" fontId="54" fillId="40" borderId="49" applyNumberFormat="0" applyAlignment="0" applyProtection="0">
      <alignment vertical="center"/>
    </xf>
    <xf numFmtId="0" fontId="54" fillId="40" borderId="49" applyNumberFormat="0" applyAlignment="0" applyProtection="0">
      <alignment vertical="center"/>
    </xf>
    <xf numFmtId="169" fontId="54" fillId="40" borderId="49" applyNumberFormat="0" applyAlignment="0" applyProtection="0">
      <alignment vertical="center"/>
    </xf>
    <xf numFmtId="0" fontId="54" fillId="40" borderId="49" applyNumberFormat="0" applyAlignment="0" applyProtection="0">
      <alignment vertical="center"/>
    </xf>
    <xf numFmtId="0" fontId="54" fillId="40" borderId="49" applyNumberFormat="0" applyAlignment="0" applyProtection="0">
      <alignment vertical="center"/>
    </xf>
    <xf numFmtId="169" fontId="54" fillId="40" borderId="49" applyNumberFormat="0" applyAlignment="0" applyProtection="0">
      <alignment vertical="center"/>
    </xf>
    <xf numFmtId="0" fontId="7" fillId="0" borderId="0"/>
    <xf numFmtId="0" fontId="55" fillId="40" borderId="48" applyNumberFormat="0" applyAlignment="0" applyProtection="0">
      <alignment vertical="center"/>
    </xf>
    <xf numFmtId="0" fontId="55" fillId="40" borderId="48" applyNumberFormat="0" applyAlignment="0" applyProtection="0">
      <alignment vertical="center"/>
    </xf>
    <xf numFmtId="0" fontId="55" fillId="40" borderId="48" applyNumberFormat="0" applyAlignment="0" applyProtection="0">
      <alignment vertical="center"/>
    </xf>
    <xf numFmtId="169" fontId="55" fillId="40" borderId="48" applyNumberFormat="0" applyAlignment="0" applyProtection="0">
      <alignment vertical="center"/>
    </xf>
    <xf numFmtId="0" fontId="55" fillId="40" borderId="48" applyNumberFormat="0" applyAlignment="0" applyProtection="0">
      <alignment vertical="center"/>
    </xf>
    <xf numFmtId="0" fontId="55" fillId="40" borderId="48" applyNumberFormat="0" applyAlignment="0" applyProtection="0">
      <alignment vertical="center"/>
    </xf>
    <xf numFmtId="169" fontId="55" fillId="40" borderId="48" applyNumberFormat="0" applyAlignment="0" applyProtection="0">
      <alignment vertical="center"/>
    </xf>
    <xf numFmtId="0" fontId="58" fillId="0" borderId="50" applyNumberFormat="0" applyFill="0" applyAlignment="0" applyProtection="0">
      <alignment vertical="center"/>
    </xf>
    <xf numFmtId="0" fontId="58" fillId="0" borderId="50" applyNumberFormat="0" applyFill="0" applyAlignment="0" applyProtection="0">
      <alignment vertical="center"/>
    </xf>
    <xf numFmtId="0" fontId="58" fillId="0" borderId="50" applyNumberFormat="0" applyFill="0" applyAlignment="0" applyProtection="0">
      <alignment vertical="center"/>
    </xf>
    <xf numFmtId="169" fontId="58" fillId="0" borderId="50" applyNumberFormat="0" applyFill="0" applyAlignment="0" applyProtection="0">
      <alignment vertical="center"/>
    </xf>
    <xf numFmtId="0" fontId="58" fillId="0" borderId="50" applyNumberFormat="0" applyFill="0" applyAlignment="0" applyProtection="0">
      <alignment vertical="center"/>
    </xf>
    <xf numFmtId="0" fontId="58" fillId="0" borderId="50" applyNumberFormat="0" applyFill="0" applyAlignment="0" applyProtection="0">
      <alignment vertical="center"/>
    </xf>
    <xf numFmtId="169" fontId="58" fillId="0" borderId="50" applyNumberFormat="0" applyFill="0" applyAlignment="0" applyProtection="0">
      <alignment vertical="center"/>
    </xf>
    <xf numFmtId="0" fontId="109" fillId="0" borderId="50" applyNumberFormat="0" applyFill="0" applyAlignment="0" applyProtection="0"/>
    <xf numFmtId="0" fontId="109" fillId="0" borderId="50" applyNumberFormat="0" applyFill="0" applyAlignment="0" applyProtection="0"/>
    <xf numFmtId="0" fontId="109" fillId="0" borderId="50" applyNumberFormat="0" applyFill="0" applyAlignment="0" applyProtection="0"/>
    <xf numFmtId="0" fontId="109" fillId="0" borderId="50" applyNumberFormat="0" applyFill="0" applyAlignment="0" applyProtection="0"/>
    <xf numFmtId="0" fontId="109" fillId="0" borderId="50" applyNumberFormat="0" applyFill="0" applyAlignment="0" applyProtection="0"/>
    <xf numFmtId="169" fontId="109" fillId="0" borderId="50" applyNumberFormat="0" applyFill="0" applyAlignment="0" applyProtection="0"/>
    <xf numFmtId="0" fontId="105" fillId="40" borderId="49" applyNumberFormat="0" applyAlignment="0" applyProtection="0"/>
    <xf numFmtId="0" fontId="105" fillId="40" borderId="49" applyNumberFormat="0" applyAlignment="0" applyProtection="0"/>
    <xf numFmtId="0" fontId="105" fillId="40" borderId="49" applyNumberFormat="0" applyAlignment="0" applyProtection="0"/>
    <xf numFmtId="0" fontId="105" fillId="40" borderId="49" applyNumberFormat="0" applyAlignment="0" applyProtection="0"/>
    <xf numFmtId="0" fontId="105" fillId="40" borderId="49" applyNumberFormat="0" applyAlignment="0" applyProtection="0"/>
    <xf numFmtId="169" fontId="105" fillId="40" borderId="49" applyNumberForma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7" fillId="38" borderId="46" applyNumberFormat="0" applyFont="0" applyAlignment="0" applyProtection="0"/>
    <xf numFmtId="0" fontId="27" fillId="38" borderId="46" applyNumberFormat="0" applyFont="0" applyAlignment="0" applyProtection="0"/>
    <xf numFmtId="169" fontId="27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46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0" fontId="28" fillId="38" borderId="46" applyNumberFormat="0" applyFont="0" applyAlignment="0" applyProtection="0"/>
    <xf numFmtId="0" fontId="28" fillId="38" borderId="46" applyNumberFormat="0" applyFont="0" applyAlignment="0" applyProtection="0"/>
    <xf numFmtId="169" fontId="28" fillId="38" borderId="46" applyNumberFormat="0" applyFont="0" applyAlignment="0" applyProtection="0"/>
    <xf numFmtId="169" fontId="28" fillId="38" borderId="46" applyNumberFormat="0" applyFont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73" fillId="60" borderId="45"/>
    <xf numFmtId="0" fontId="73" fillId="68" borderId="45"/>
    <xf numFmtId="0" fontId="74" fillId="82" borderId="45">
      <alignment horizontal="left" wrapText="1"/>
    </xf>
    <xf numFmtId="0" fontId="73" fillId="60" borderId="45"/>
    <xf numFmtId="0" fontId="73" fillId="68" borderId="45"/>
    <xf numFmtId="0" fontId="81" fillId="0" borderId="51">
      <alignment horizontal="left" vertical="center"/>
    </xf>
    <xf numFmtId="10" fontId="79" fillId="38" borderId="47" applyNumberFormat="0" applyBorder="0" applyAlignment="0" applyProtection="0"/>
    <xf numFmtId="0" fontId="89" fillId="65" borderId="48">
      <alignment vertical="center"/>
    </xf>
    <xf numFmtId="0" fontId="89" fillId="65" borderId="48">
      <alignment vertical="center"/>
    </xf>
    <xf numFmtId="0" fontId="89" fillId="65" borderId="48">
      <alignment vertical="center"/>
    </xf>
    <xf numFmtId="0" fontId="89" fillId="65" borderId="48">
      <alignment vertical="center"/>
    </xf>
    <xf numFmtId="0" fontId="53" fillId="65" borderId="48">
      <alignment vertical="center"/>
    </xf>
    <xf numFmtId="0" fontId="89" fillId="71" borderId="48">
      <alignment vertical="center"/>
    </xf>
    <xf numFmtId="0" fontId="89" fillId="71" borderId="48">
      <alignment vertical="center"/>
    </xf>
    <xf numFmtId="0" fontId="89" fillId="65" borderId="48">
      <alignment vertical="center"/>
    </xf>
    <xf numFmtId="0" fontId="53" fillId="65" borderId="48">
      <alignment vertical="center"/>
    </xf>
    <xf numFmtId="0" fontId="53" fillId="65" borderId="48">
      <alignment vertical="center"/>
    </xf>
    <xf numFmtId="0" fontId="53" fillId="65" borderId="48">
      <alignment vertical="center"/>
    </xf>
    <xf numFmtId="0" fontId="53" fillId="65" borderId="48">
      <alignment vertical="center"/>
    </xf>
    <xf numFmtId="0" fontId="53" fillId="65" borderId="48">
      <alignment vertical="center"/>
    </xf>
    <xf numFmtId="0" fontId="89" fillId="71" borderId="48">
      <alignment vertical="center"/>
    </xf>
    <xf numFmtId="0" fontId="89" fillId="71" borderId="48">
      <alignment vertical="center"/>
    </xf>
    <xf numFmtId="0" fontId="53" fillId="65" borderId="48">
      <alignment vertical="center"/>
    </xf>
    <xf numFmtId="0" fontId="53" fillId="65" borderId="48">
      <alignment vertical="center"/>
    </xf>
    <xf numFmtId="0" fontId="53" fillId="65" borderId="48">
      <alignment vertical="center"/>
    </xf>
    <xf numFmtId="0" fontId="53" fillId="65" borderId="48">
      <alignment vertical="center"/>
    </xf>
    <xf numFmtId="0" fontId="53" fillId="65" borderId="48">
      <alignment vertical="center"/>
    </xf>
    <xf numFmtId="0" fontId="89" fillId="39" borderId="48" applyNumberFormat="0" applyAlignment="0" applyProtection="0"/>
    <xf numFmtId="0" fontId="89" fillId="71" borderId="48">
      <alignment vertical="center"/>
    </xf>
    <xf numFmtId="0" fontId="89" fillId="71" borderId="48">
      <alignment vertical="center"/>
    </xf>
    <xf numFmtId="0" fontId="89" fillId="39" borderId="48" applyNumberFormat="0" applyAlignment="0" applyProtection="0"/>
    <xf numFmtId="0" fontId="89" fillId="39" borderId="48" applyNumberFormat="0" applyAlignment="0" applyProtection="0"/>
    <xf numFmtId="0" fontId="89" fillId="39" borderId="48" applyNumberFormat="0" applyAlignment="0" applyProtection="0"/>
    <xf numFmtId="0" fontId="89" fillId="71" borderId="48">
      <alignment vertical="center"/>
    </xf>
    <xf numFmtId="0" fontId="89" fillId="65" borderId="48">
      <alignment vertical="center"/>
    </xf>
    <xf numFmtId="0" fontId="89" fillId="65" borderId="48">
      <alignment vertical="center"/>
    </xf>
    <xf numFmtId="0" fontId="89" fillId="39" borderId="48" applyNumberFormat="0" applyAlignment="0" applyProtection="0"/>
    <xf numFmtId="169" fontId="89" fillId="39" borderId="48" applyNumberFormat="0" applyAlignment="0" applyProtection="0"/>
    <xf numFmtId="0" fontId="89" fillId="71" borderId="48">
      <alignment vertical="center"/>
    </xf>
    <xf numFmtId="0" fontId="89" fillId="71" borderId="48">
      <alignment vertical="center"/>
    </xf>
    <xf numFmtId="0" fontId="89" fillId="71" borderId="48">
      <alignment vertical="center"/>
    </xf>
    <xf numFmtId="0" fontId="89" fillId="71" borderId="48">
      <alignment vertical="center"/>
    </xf>
    <xf numFmtId="0" fontId="89" fillId="65" borderId="48">
      <alignment vertical="center"/>
    </xf>
    <xf numFmtId="0" fontId="89" fillId="65" borderId="48">
      <alignment vertical="center"/>
    </xf>
    <xf numFmtId="10" fontId="79" fillId="38" borderId="47" applyNumberFormat="0" applyBorder="0" applyAlignment="0" applyProtection="0"/>
    <xf numFmtId="0" fontId="81" fillId="0" borderId="51">
      <alignment horizontal="left" vertical="center"/>
    </xf>
    <xf numFmtId="0" fontId="73" fillId="68" borderId="45"/>
    <xf numFmtId="0" fontId="73" fillId="60" borderId="45"/>
    <xf numFmtId="0" fontId="74" fillId="82" borderId="45">
      <alignment horizontal="left" wrapText="1"/>
    </xf>
    <xf numFmtId="0" fontId="73" fillId="68" borderId="45"/>
    <xf numFmtId="0" fontId="73" fillId="60" borderId="45"/>
    <xf numFmtId="0" fontId="68" fillId="84" borderId="48">
      <alignment vertical="center"/>
    </xf>
    <xf numFmtId="0" fontId="67" fillId="83" borderId="48">
      <alignment vertical="center"/>
    </xf>
    <xf numFmtId="0" fontId="67" fillId="83" borderId="48">
      <alignment vertical="center"/>
    </xf>
    <xf numFmtId="0" fontId="67" fillId="40" borderId="48" applyNumberFormat="0" applyAlignment="0" applyProtection="0"/>
    <xf numFmtId="0" fontId="55" fillId="83" borderId="48">
      <alignment vertical="center"/>
    </xf>
    <xf numFmtId="0" fontId="55" fillId="83" borderId="48">
      <alignment vertical="center"/>
    </xf>
    <xf numFmtId="0" fontId="55" fillId="83" borderId="48">
      <alignment vertical="center"/>
    </xf>
    <xf numFmtId="0" fontId="55" fillId="83" borderId="48">
      <alignment vertical="center"/>
    </xf>
    <xf numFmtId="0" fontId="55" fillId="83" borderId="48">
      <alignment vertical="center"/>
    </xf>
    <xf numFmtId="0" fontId="67" fillId="40" borderId="48" applyNumberFormat="0" applyAlignment="0" applyProtection="0"/>
    <xf numFmtId="0" fontId="67" fillId="40" borderId="48" applyNumberFormat="0" applyAlignment="0" applyProtection="0"/>
    <xf numFmtId="0" fontId="67" fillId="40" borderId="48" applyNumberFormat="0" applyAlignment="0" applyProtection="0"/>
    <xf numFmtId="0" fontId="68" fillId="84" borderId="48">
      <alignment vertical="center"/>
    </xf>
    <xf numFmtId="0" fontId="67" fillId="83" borderId="48">
      <alignment vertical="center"/>
    </xf>
    <xf numFmtId="0" fontId="67" fillId="83" borderId="48">
      <alignment vertical="center"/>
    </xf>
    <xf numFmtId="0" fontId="67" fillId="40" borderId="48" applyNumberFormat="0" applyAlignment="0" applyProtection="0"/>
    <xf numFmtId="169" fontId="67" fillId="40" borderId="48" applyNumberFormat="0" applyAlignment="0" applyProtection="0"/>
    <xf numFmtId="164" fontId="46" fillId="0" borderId="0"/>
    <xf numFmtId="164" fontId="63" fillId="0" borderId="0">
      <alignment vertical="center"/>
    </xf>
    <xf numFmtId="0" fontId="7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9" applyNumberFormat="0" applyFont="0" applyAlignment="0" applyProtection="0"/>
    <xf numFmtId="0" fontId="7" fillId="0" borderId="0"/>
    <xf numFmtId="0" fontId="7" fillId="0" borderId="0"/>
    <xf numFmtId="166" fontId="27" fillId="0" borderId="0" applyFont="0" applyFill="0" applyBorder="0" applyAlignment="0" applyProtection="0"/>
    <xf numFmtId="0" fontId="7" fillId="0" borderId="0"/>
    <xf numFmtId="0" fontId="7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7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7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9" applyNumberFormat="0" applyFont="0" applyAlignment="0" applyProtection="0"/>
    <xf numFmtId="0" fontId="7" fillId="0" borderId="0"/>
    <xf numFmtId="0" fontId="7" fillId="0" borderId="0"/>
    <xf numFmtId="166" fontId="2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9" applyNumberFormat="0" applyFont="0" applyAlignment="0" applyProtection="0"/>
    <xf numFmtId="0" fontId="7" fillId="0" borderId="0"/>
    <xf numFmtId="0" fontId="7" fillId="0" borderId="0"/>
    <xf numFmtId="166" fontId="27" fillId="0" borderId="0" applyFont="0" applyFill="0" applyBorder="0" applyAlignment="0" applyProtection="0"/>
    <xf numFmtId="0" fontId="7" fillId="0" borderId="0"/>
    <xf numFmtId="0" fontId="7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7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7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9" applyNumberFormat="0" applyFont="0" applyAlignment="0" applyProtection="0"/>
    <xf numFmtId="0" fontId="7" fillId="0" borderId="0"/>
    <xf numFmtId="0" fontId="7" fillId="0" borderId="0"/>
    <xf numFmtId="166" fontId="27" fillId="0" borderId="0" applyFont="0" applyFill="0" applyBorder="0" applyAlignment="0" applyProtection="0"/>
    <xf numFmtId="0" fontId="7" fillId="0" borderId="0"/>
    <xf numFmtId="0" fontId="7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9" applyNumberFormat="0" applyFont="0" applyAlignment="0" applyProtection="0"/>
    <xf numFmtId="0" fontId="7" fillId="0" borderId="0"/>
    <xf numFmtId="0" fontId="7" fillId="0" borderId="0"/>
    <xf numFmtId="166" fontId="27" fillId="0" borderId="0" applyFont="0" applyFill="0" applyBorder="0" applyAlignment="0" applyProtection="0"/>
    <xf numFmtId="0" fontId="7" fillId="0" borderId="0"/>
    <xf numFmtId="0" fontId="7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7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7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9" applyNumberFormat="0" applyFont="0" applyAlignment="0" applyProtection="0"/>
    <xf numFmtId="0" fontId="7" fillId="0" borderId="0"/>
    <xf numFmtId="0" fontId="7" fillId="0" borderId="0"/>
    <xf numFmtId="166" fontId="2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9" applyNumberFormat="0" applyFont="0" applyAlignment="0" applyProtection="0"/>
    <xf numFmtId="0" fontId="7" fillId="0" borderId="0"/>
    <xf numFmtId="0" fontId="7" fillId="0" borderId="0"/>
    <xf numFmtId="166" fontId="27" fillId="0" borderId="0" applyFont="0" applyFill="0" applyBorder="0" applyAlignment="0" applyProtection="0"/>
    <xf numFmtId="0" fontId="7" fillId="0" borderId="0"/>
    <xf numFmtId="0" fontId="7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7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7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3" fillId="39" borderId="48" applyNumberFormat="0" applyAlignment="0" applyProtection="0">
      <alignment vertical="center"/>
    </xf>
    <xf numFmtId="0" fontId="53" fillId="39" borderId="48" applyNumberFormat="0" applyAlignment="0" applyProtection="0">
      <alignment vertical="center"/>
    </xf>
    <xf numFmtId="169" fontId="46" fillId="38" borderId="46" applyNumberFormat="0" applyFont="0" applyAlignment="0" applyProtection="0">
      <alignment vertical="center"/>
    </xf>
    <xf numFmtId="0" fontId="46" fillId="38" borderId="46" applyNumberFormat="0" applyFont="0" applyAlignment="0" applyProtection="0">
      <alignment vertical="center"/>
    </xf>
    <xf numFmtId="0" fontId="46" fillId="38" borderId="46" applyNumberFormat="0" applyFont="0" applyAlignment="0" applyProtection="0">
      <alignment vertical="center"/>
    </xf>
    <xf numFmtId="169" fontId="46" fillId="38" borderId="46" applyNumberFormat="0" applyFont="0" applyAlignment="0" applyProtection="0">
      <alignment vertical="center"/>
    </xf>
    <xf numFmtId="0" fontId="46" fillId="38" borderId="46" applyNumberFormat="0" applyFont="0" applyAlignment="0" applyProtection="0">
      <alignment vertical="center"/>
    </xf>
    <xf numFmtId="0" fontId="46" fillId="38" borderId="46" applyNumberFormat="0" applyFont="0" applyAlignment="0" applyProtection="0">
      <alignment vertical="center"/>
    </xf>
    <xf numFmtId="0" fontId="46" fillId="38" borderId="46" applyNumberFormat="0" applyFont="0" applyAlignment="0" applyProtection="0">
      <alignment vertical="center"/>
    </xf>
    <xf numFmtId="10" fontId="79" fillId="38" borderId="47" applyNumberFormat="0" applyBorder="0" applyAlignment="0" applyProtection="0"/>
    <xf numFmtId="10" fontId="79" fillId="38" borderId="47" applyNumberFormat="0" applyBorder="0" applyAlignment="0" applyProtection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6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6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6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6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6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6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6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6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0" fontId="6" fillId="0" borderId="0"/>
    <xf numFmtId="0" fontId="6" fillId="0" borderId="0"/>
    <xf numFmtId="0" fontId="53" fillId="39" borderId="55" applyNumberFormat="0" applyAlignment="0" applyProtection="0">
      <alignment vertical="center"/>
    </xf>
    <xf numFmtId="169" fontId="53" fillId="39" borderId="55" applyNumberFormat="0" applyAlignment="0" applyProtection="0">
      <alignment vertical="center"/>
    </xf>
    <xf numFmtId="0" fontId="53" fillId="39" borderId="55" applyNumberFormat="0" applyAlignment="0" applyProtection="0">
      <alignment vertical="center"/>
    </xf>
    <xf numFmtId="0" fontId="53" fillId="39" borderId="55" applyNumberFormat="0" applyAlignment="0" applyProtection="0">
      <alignment vertical="center"/>
    </xf>
    <xf numFmtId="169" fontId="53" fillId="39" borderId="55" applyNumberFormat="0" applyAlignment="0" applyProtection="0">
      <alignment vertical="center"/>
    </xf>
    <xf numFmtId="0" fontId="54" fillId="40" borderId="56" applyNumberFormat="0" applyAlignment="0" applyProtection="0">
      <alignment vertical="center"/>
    </xf>
    <xf numFmtId="0" fontId="54" fillId="40" borderId="56" applyNumberFormat="0" applyAlignment="0" applyProtection="0">
      <alignment vertical="center"/>
    </xf>
    <xf numFmtId="0" fontId="54" fillId="40" borderId="56" applyNumberFormat="0" applyAlignment="0" applyProtection="0">
      <alignment vertical="center"/>
    </xf>
    <xf numFmtId="169" fontId="54" fillId="40" borderId="56" applyNumberFormat="0" applyAlignment="0" applyProtection="0">
      <alignment vertical="center"/>
    </xf>
    <xf numFmtId="0" fontId="54" fillId="40" borderId="56" applyNumberFormat="0" applyAlignment="0" applyProtection="0">
      <alignment vertical="center"/>
    </xf>
    <xf numFmtId="0" fontId="54" fillId="40" borderId="56" applyNumberFormat="0" applyAlignment="0" applyProtection="0">
      <alignment vertical="center"/>
    </xf>
    <xf numFmtId="169" fontId="54" fillId="40" borderId="56" applyNumberFormat="0" applyAlignment="0" applyProtection="0">
      <alignment vertical="center"/>
    </xf>
    <xf numFmtId="0" fontId="6" fillId="0" borderId="0"/>
    <xf numFmtId="0" fontId="55" fillId="40" borderId="55" applyNumberFormat="0" applyAlignment="0" applyProtection="0">
      <alignment vertical="center"/>
    </xf>
    <xf numFmtId="0" fontId="55" fillId="40" borderId="55" applyNumberFormat="0" applyAlignment="0" applyProtection="0">
      <alignment vertical="center"/>
    </xf>
    <xf numFmtId="0" fontId="55" fillId="40" borderId="55" applyNumberFormat="0" applyAlignment="0" applyProtection="0">
      <alignment vertical="center"/>
    </xf>
    <xf numFmtId="169" fontId="55" fillId="40" borderId="55" applyNumberFormat="0" applyAlignment="0" applyProtection="0">
      <alignment vertical="center"/>
    </xf>
    <xf numFmtId="0" fontId="55" fillId="40" borderId="55" applyNumberFormat="0" applyAlignment="0" applyProtection="0">
      <alignment vertical="center"/>
    </xf>
    <xf numFmtId="0" fontId="55" fillId="40" borderId="55" applyNumberFormat="0" applyAlignment="0" applyProtection="0">
      <alignment vertical="center"/>
    </xf>
    <xf numFmtId="169" fontId="55" fillId="40" borderId="55" applyNumberFormat="0" applyAlignment="0" applyProtection="0">
      <alignment vertical="center"/>
    </xf>
    <xf numFmtId="0" fontId="58" fillId="0" borderId="57" applyNumberFormat="0" applyFill="0" applyAlignment="0" applyProtection="0">
      <alignment vertical="center"/>
    </xf>
    <xf numFmtId="0" fontId="58" fillId="0" borderId="57" applyNumberFormat="0" applyFill="0" applyAlignment="0" applyProtection="0">
      <alignment vertical="center"/>
    </xf>
    <xf numFmtId="0" fontId="58" fillId="0" borderId="57" applyNumberFormat="0" applyFill="0" applyAlignment="0" applyProtection="0">
      <alignment vertical="center"/>
    </xf>
    <xf numFmtId="169" fontId="58" fillId="0" borderId="57" applyNumberFormat="0" applyFill="0" applyAlignment="0" applyProtection="0">
      <alignment vertical="center"/>
    </xf>
    <xf numFmtId="0" fontId="58" fillId="0" borderId="57" applyNumberFormat="0" applyFill="0" applyAlignment="0" applyProtection="0">
      <alignment vertical="center"/>
    </xf>
    <xf numFmtId="0" fontId="58" fillId="0" borderId="57" applyNumberFormat="0" applyFill="0" applyAlignment="0" applyProtection="0">
      <alignment vertical="center"/>
    </xf>
    <xf numFmtId="169" fontId="58" fillId="0" borderId="57" applyNumberFormat="0" applyFill="0" applyAlignment="0" applyProtection="0">
      <alignment vertical="center"/>
    </xf>
    <xf numFmtId="0" fontId="109" fillId="0" borderId="57" applyNumberFormat="0" applyFill="0" applyAlignment="0" applyProtection="0"/>
    <xf numFmtId="0" fontId="109" fillId="0" borderId="57" applyNumberFormat="0" applyFill="0" applyAlignment="0" applyProtection="0"/>
    <xf numFmtId="0" fontId="109" fillId="0" borderId="57" applyNumberFormat="0" applyFill="0" applyAlignment="0" applyProtection="0"/>
    <xf numFmtId="0" fontId="109" fillId="0" borderId="57" applyNumberFormat="0" applyFill="0" applyAlignment="0" applyProtection="0"/>
    <xf numFmtId="0" fontId="109" fillId="0" borderId="57" applyNumberFormat="0" applyFill="0" applyAlignment="0" applyProtection="0"/>
    <xf numFmtId="169" fontId="109" fillId="0" borderId="57" applyNumberFormat="0" applyFill="0" applyAlignment="0" applyProtection="0"/>
    <xf numFmtId="0" fontId="105" fillId="40" borderId="56" applyNumberFormat="0" applyAlignment="0" applyProtection="0"/>
    <xf numFmtId="0" fontId="105" fillId="40" borderId="56" applyNumberFormat="0" applyAlignment="0" applyProtection="0"/>
    <xf numFmtId="0" fontId="105" fillId="40" borderId="56" applyNumberFormat="0" applyAlignment="0" applyProtection="0"/>
    <xf numFmtId="0" fontId="105" fillId="40" borderId="56" applyNumberFormat="0" applyAlignment="0" applyProtection="0"/>
    <xf numFmtId="0" fontId="105" fillId="40" borderId="56" applyNumberFormat="0" applyAlignment="0" applyProtection="0"/>
    <xf numFmtId="169" fontId="105" fillId="40" borderId="56" applyNumberForma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7" fillId="38" borderId="53" applyNumberFormat="0" applyFont="0" applyAlignment="0" applyProtection="0"/>
    <xf numFmtId="0" fontId="27" fillId="38" borderId="53" applyNumberFormat="0" applyFont="0" applyAlignment="0" applyProtection="0"/>
    <xf numFmtId="169" fontId="27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46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169" fontId="28" fillId="38" borderId="53" applyNumberFormat="0" applyFont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73" fillId="60" borderId="52"/>
    <xf numFmtId="0" fontId="73" fillId="68" borderId="52"/>
    <xf numFmtId="0" fontId="74" fillId="82" borderId="52">
      <alignment horizontal="left" wrapText="1"/>
    </xf>
    <xf numFmtId="0" fontId="73" fillId="60" borderId="52"/>
    <xf numFmtId="0" fontId="73" fillId="68" borderId="52"/>
    <xf numFmtId="0" fontId="81" fillId="0" borderId="58">
      <alignment horizontal="left" vertical="center"/>
    </xf>
    <xf numFmtId="10" fontId="79" fillId="38" borderId="54" applyNumberFormat="0" applyBorder="0" applyAlignment="0" applyProtection="0"/>
    <xf numFmtId="0" fontId="89" fillId="65" borderId="55">
      <alignment vertical="center"/>
    </xf>
    <xf numFmtId="0" fontId="89" fillId="65" borderId="55">
      <alignment vertical="center"/>
    </xf>
    <xf numFmtId="0" fontId="89" fillId="65" borderId="55">
      <alignment vertical="center"/>
    </xf>
    <xf numFmtId="0" fontId="89" fillId="65" borderId="55">
      <alignment vertical="center"/>
    </xf>
    <xf numFmtId="0" fontId="53" fillId="65" borderId="55">
      <alignment vertical="center"/>
    </xf>
    <xf numFmtId="0" fontId="89" fillId="71" borderId="55">
      <alignment vertical="center"/>
    </xf>
    <xf numFmtId="0" fontId="89" fillId="71" borderId="55">
      <alignment vertical="center"/>
    </xf>
    <xf numFmtId="0" fontId="89" fillId="65" borderId="55">
      <alignment vertical="center"/>
    </xf>
    <xf numFmtId="0" fontId="53" fillId="65" borderId="55">
      <alignment vertical="center"/>
    </xf>
    <xf numFmtId="0" fontId="53" fillId="65" borderId="55">
      <alignment vertical="center"/>
    </xf>
    <xf numFmtId="0" fontId="53" fillId="65" borderId="55">
      <alignment vertical="center"/>
    </xf>
    <xf numFmtId="0" fontId="53" fillId="65" borderId="55">
      <alignment vertical="center"/>
    </xf>
    <xf numFmtId="0" fontId="53" fillId="65" borderId="55">
      <alignment vertical="center"/>
    </xf>
    <xf numFmtId="0" fontId="89" fillId="71" borderId="55">
      <alignment vertical="center"/>
    </xf>
    <xf numFmtId="0" fontId="89" fillId="71" borderId="55">
      <alignment vertical="center"/>
    </xf>
    <xf numFmtId="0" fontId="53" fillId="65" borderId="55">
      <alignment vertical="center"/>
    </xf>
    <xf numFmtId="0" fontId="53" fillId="65" borderId="55">
      <alignment vertical="center"/>
    </xf>
    <xf numFmtId="0" fontId="53" fillId="65" borderId="55">
      <alignment vertical="center"/>
    </xf>
    <xf numFmtId="0" fontId="53" fillId="65" borderId="55">
      <alignment vertical="center"/>
    </xf>
    <xf numFmtId="0" fontId="53" fillId="65" borderId="55">
      <alignment vertical="center"/>
    </xf>
    <xf numFmtId="0" fontId="89" fillId="39" borderId="55" applyNumberFormat="0" applyAlignment="0" applyProtection="0"/>
    <xf numFmtId="0" fontId="89" fillId="71" borderId="55">
      <alignment vertical="center"/>
    </xf>
    <xf numFmtId="0" fontId="89" fillId="71" borderId="55">
      <alignment vertical="center"/>
    </xf>
    <xf numFmtId="0" fontId="89" fillId="39" borderId="55" applyNumberFormat="0" applyAlignment="0" applyProtection="0"/>
    <xf numFmtId="0" fontId="89" fillId="39" borderId="55" applyNumberFormat="0" applyAlignment="0" applyProtection="0"/>
    <xf numFmtId="0" fontId="89" fillId="39" borderId="55" applyNumberFormat="0" applyAlignment="0" applyProtection="0"/>
    <xf numFmtId="0" fontId="89" fillId="71" borderId="55">
      <alignment vertical="center"/>
    </xf>
    <xf numFmtId="0" fontId="89" fillId="65" borderId="55">
      <alignment vertical="center"/>
    </xf>
    <xf numFmtId="0" fontId="89" fillId="65" borderId="55">
      <alignment vertical="center"/>
    </xf>
    <xf numFmtId="0" fontId="89" fillId="39" borderId="55" applyNumberFormat="0" applyAlignment="0" applyProtection="0"/>
    <xf numFmtId="169" fontId="89" fillId="39" borderId="55" applyNumberFormat="0" applyAlignment="0" applyProtection="0"/>
    <xf numFmtId="0" fontId="89" fillId="71" borderId="55">
      <alignment vertical="center"/>
    </xf>
    <xf numFmtId="0" fontId="89" fillId="71" borderId="55">
      <alignment vertical="center"/>
    </xf>
    <xf numFmtId="0" fontId="89" fillId="71" borderId="55">
      <alignment vertical="center"/>
    </xf>
    <xf numFmtId="0" fontId="89" fillId="71" borderId="55">
      <alignment vertical="center"/>
    </xf>
    <xf numFmtId="0" fontId="89" fillId="65" borderId="55">
      <alignment vertical="center"/>
    </xf>
    <xf numFmtId="0" fontId="89" fillId="65" borderId="55">
      <alignment vertical="center"/>
    </xf>
    <xf numFmtId="10" fontId="79" fillId="38" borderId="54" applyNumberFormat="0" applyBorder="0" applyAlignment="0" applyProtection="0"/>
    <xf numFmtId="0" fontId="81" fillId="0" borderId="58">
      <alignment horizontal="left" vertical="center"/>
    </xf>
    <xf numFmtId="0" fontId="73" fillId="68" borderId="52"/>
    <xf numFmtId="0" fontId="73" fillId="60" borderId="52"/>
    <xf numFmtId="0" fontId="74" fillId="82" borderId="52">
      <alignment horizontal="left" wrapText="1"/>
    </xf>
    <xf numFmtId="0" fontId="73" fillId="68" borderId="52"/>
    <xf numFmtId="0" fontId="73" fillId="60" borderId="52"/>
    <xf numFmtId="0" fontId="68" fillId="84" borderId="55">
      <alignment vertical="center"/>
    </xf>
    <xf numFmtId="0" fontId="67" fillId="83" borderId="55">
      <alignment vertical="center"/>
    </xf>
    <xf numFmtId="0" fontId="67" fillId="83" borderId="55">
      <alignment vertical="center"/>
    </xf>
    <xf numFmtId="0" fontId="67" fillId="40" borderId="55" applyNumberFormat="0" applyAlignment="0" applyProtection="0"/>
    <xf numFmtId="0" fontId="55" fillId="83" borderId="55">
      <alignment vertical="center"/>
    </xf>
    <xf numFmtId="0" fontId="55" fillId="83" borderId="55">
      <alignment vertical="center"/>
    </xf>
    <xf numFmtId="0" fontId="55" fillId="83" borderId="55">
      <alignment vertical="center"/>
    </xf>
    <xf numFmtId="0" fontId="55" fillId="83" borderId="55">
      <alignment vertical="center"/>
    </xf>
    <xf numFmtId="0" fontId="55" fillId="83" borderId="55">
      <alignment vertical="center"/>
    </xf>
    <xf numFmtId="0" fontId="67" fillId="40" borderId="55" applyNumberFormat="0" applyAlignment="0" applyProtection="0"/>
    <xf numFmtId="0" fontId="67" fillId="40" borderId="55" applyNumberFormat="0" applyAlignment="0" applyProtection="0"/>
    <xf numFmtId="0" fontId="67" fillId="40" borderId="55" applyNumberFormat="0" applyAlignment="0" applyProtection="0"/>
    <xf numFmtId="0" fontId="68" fillId="84" borderId="55">
      <alignment vertical="center"/>
    </xf>
    <xf numFmtId="0" fontId="67" fillId="83" borderId="55">
      <alignment vertical="center"/>
    </xf>
    <xf numFmtId="0" fontId="67" fillId="83" borderId="55">
      <alignment vertical="center"/>
    </xf>
    <xf numFmtId="0" fontId="67" fillId="40" borderId="55" applyNumberFormat="0" applyAlignment="0" applyProtection="0"/>
    <xf numFmtId="169" fontId="67" fillId="40" borderId="55" applyNumberFormat="0" applyAlignment="0" applyProtection="0"/>
    <xf numFmtId="164" fontId="46" fillId="0" borderId="0"/>
    <xf numFmtId="164" fontId="63" fillId="0" borderId="0">
      <alignment vertical="center"/>
    </xf>
    <xf numFmtId="0" fontId="6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6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6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6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6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6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6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6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6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3" fillId="39" borderId="55" applyNumberFormat="0" applyAlignment="0" applyProtection="0">
      <alignment vertical="center"/>
    </xf>
    <xf numFmtId="0" fontId="53" fillId="39" borderId="55" applyNumberFormat="0" applyAlignment="0" applyProtection="0">
      <alignment vertical="center"/>
    </xf>
    <xf numFmtId="169" fontId="46" fillId="38" borderId="53" applyNumberFormat="0" applyFont="0" applyAlignment="0" applyProtection="0">
      <alignment vertical="center"/>
    </xf>
    <xf numFmtId="0" fontId="46" fillId="38" borderId="53" applyNumberFormat="0" applyFont="0" applyAlignment="0" applyProtection="0">
      <alignment vertical="center"/>
    </xf>
    <xf numFmtId="0" fontId="46" fillId="38" borderId="53" applyNumberFormat="0" applyFont="0" applyAlignment="0" applyProtection="0">
      <alignment vertical="center"/>
    </xf>
    <xf numFmtId="169" fontId="46" fillId="38" borderId="53" applyNumberFormat="0" applyFont="0" applyAlignment="0" applyProtection="0">
      <alignment vertical="center"/>
    </xf>
    <xf numFmtId="0" fontId="46" fillId="38" borderId="53" applyNumberFormat="0" applyFont="0" applyAlignment="0" applyProtection="0">
      <alignment vertical="center"/>
    </xf>
    <xf numFmtId="0" fontId="46" fillId="38" borderId="53" applyNumberFormat="0" applyFont="0" applyAlignment="0" applyProtection="0">
      <alignment vertical="center"/>
    </xf>
    <xf numFmtId="0" fontId="46" fillId="38" borderId="53" applyNumberFormat="0" applyFont="0" applyAlignment="0" applyProtection="0">
      <alignment vertical="center"/>
    </xf>
    <xf numFmtId="10" fontId="79" fillId="38" borderId="54" applyNumberFormat="0" applyBorder="0" applyAlignment="0" applyProtection="0"/>
    <xf numFmtId="10" fontId="79" fillId="38" borderId="54" applyNumberFormat="0" applyBorder="0" applyAlignment="0" applyProtection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0" fontId="79" fillId="38" borderId="54" applyNumberFormat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6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6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0" fontId="79" fillId="38" borderId="54" applyNumberFormat="0" applyBorder="0" applyAlignment="0" applyProtection="0"/>
    <xf numFmtId="164" fontId="46" fillId="0" borderId="0"/>
    <xf numFmtId="164" fontId="6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6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6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6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6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6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6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0" fontId="6" fillId="0" borderId="0"/>
    <xf numFmtId="0" fontId="6" fillId="0" borderId="0"/>
    <xf numFmtId="0" fontId="53" fillId="39" borderId="55" applyNumberFormat="0" applyAlignment="0" applyProtection="0">
      <alignment vertical="center"/>
    </xf>
    <xf numFmtId="169" fontId="53" fillId="39" borderId="55" applyNumberFormat="0" applyAlignment="0" applyProtection="0">
      <alignment vertical="center"/>
    </xf>
    <xf numFmtId="0" fontId="53" fillId="39" borderId="55" applyNumberFormat="0" applyAlignment="0" applyProtection="0">
      <alignment vertical="center"/>
    </xf>
    <xf numFmtId="0" fontId="53" fillId="39" borderId="55" applyNumberFormat="0" applyAlignment="0" applyProtection="0">
      <alignment vertical="center"/>
    </xf>
    <xf numFmtId="169" fontId="53" fillId="39" borderId="55" applyNumberFormat="0" applyAlignment="0" applyProtection="0">
      <alignment vertical="center"/>
    </xf>
    <xf numFmtId="0" fontId="54" fillId="40" borderId="56" applyNumberFormat="0" applyAlignment="0" applyProtection="0">
      <alignment vertical="center"/>
    </xf>
    <xf numFmtId="0" fontId="54" fillId="40" borderId="56" applyNumberFormat="0" applyAlignment="0" applyProtection="0">
      <alignment vertical="center"/>
    </xf>
    <xf numFmtId="0" fontId="54" fillId="40" borderId="56" applyNumberFormat="0" applyAlignment="0" applyProtection="0">
      <alignment vertical="center"/>
    </xf>
    <xf numFmtId="169" fontId="54" fillId="40" borderId="56" applyNumberFormat="0" applyAlignment="0" applyProtection="0">
      <alignment vertical="center"/>
    </xf>
    <xf numFmtId="0" fontId="54" fillId="40" borderId="56" applyNumberFormat="0" applyAlignment="0" applyProtection="0">
      <alignment vertical="center"/>
    </xf>
    <xf numFmtId="0" fontId="54" fillId="40" borderId="56" applyNumberFormat="0" applyAlignment="0" applyProtection="0">
      <alignment vertical="center"/>
    </xf>
    <xf numFmtId="169" fontId="54" fillId="40" borderId="56" applyNumberFormat="0" applyAlignment="0" applyProtection="0">
      <alignment vertical="center"/>
    </xf>
    <xf numFmtId="0" fontId="6" fillId="0" borderId="0"/>
    <xf numFmtId="0" fontId="55" fillId="40" borderId="55" applyNumberFormat="0" applyAlignment="0" applyProtection="0">
      <alignment vertical="center"/>
    </xf>
    <xf numFmtId="0" fontId="55" fillId="40" borderId="55" applyNumberFormat="0" applyAlignment="0" applyProtection="0">
      <alignment vertical="center"/>
    </xf>
    <xf numFmtId="0" fontId="55" fillId="40" borderId="55" applyNumberFormat="0" applyAlignment="0" applyProtection="0">
      <alignment vertical="center"/>
    </xf>
    <xf numFmtId="169" fontId="55" fillId="40" borderId="55" applyNumberFormat="0" applyAlignment="0" applyProtection="0">
      <alignment vertical="center"/>
    </xf>
    <xf numFmtId="0" fontId="55" fillId="40" borderId="55" applyNumberFormat="0" applyAlignment="0" applyProtection="0">
      <alignment vertical="center"/>
    </xf>
    <xf numFmtId="0" fontId="55" fillId="40" borderId="55" applyNumberFormat="0" applyAlignment="0" applyProtection="0">
      <alignment vertical="center"/>
    </xf>
    <xf numFmtId="169" fontId="55" fillId="40" borderId="55" applyNumberFormat="0" applyAlignment="0" applyProtection="0">
      <alignment vertical="center"/>
    </xf>
    <xf numFmtId="0" fontId="58" fillId="0" borderId="57" applyNumberFormat="0" applyFill="0" applyAlignment="0" applyProtection="0">
      <alignment vertical="center"/>
    </xf>
    <xf numFmtId="0" fontId="58" fillId="0" borderId="57" applyNumberFormat="0" applyFill="0" applyAlignment="0" applyProtection="0">
      <alignment vertical="center"/>
    </xf>
    <xf numFmtId="0" fontId="58" fillId="0" borderId="57" applyNumberFormat="0" applyFill="0" applyAlignment="0" applyProtection="0">
      <alignment vertical="center"/>
    </xf>
    <xf numFmtId="169" fontId="58" fillId="0" borderId="57" applyNumberFormat="0" applyFill="0" applyAlignment="0" applyProtection="0">
      <alignment vertical="center"/>
    </xf>
    <xf numFmtId="0" fontId="58" fillId="0" borderId="57" applyNumberFormat="0" applyFill="0" applyAlignment="0" applyProtection="0">
      <alignment vertical="center"/>
    </xf>
    <xf numFmtId="0" fontId="58" fillId="0" borderId="57" applyNumberFormat="0" applyFill="0" applyAlignment="0" applyProtection="0">
      <alignment vertical="center"/>
    </xf>
    <xf numFmtId="169" fontId="58" fillId="0" borderId="57" applyNumberFormat="0" applyFill="0" applyAlignment="0" applyProtection="0">
      <alignment vertical="center"/>
    </xf>
    <xf numFmtId="0" fontId="109" fillId="0" borderId="57" applyNumberFormat="0" applyFill="0" applyAlignment="0" applyProtection="0"/>
    <xf numFmtId="0" fontId="109" fillId="0" borderId="57" applyNumberFormat="0" applyFill="0" applyAlignment="0" applyProtection="0"/>
    <xf numFmtId="0" fontId="109" fillId="0" borderId="57" applyNumberFormat="0" applyFill="0" applyAlignment="0" applyProtection="0"/>
    <xf numFmtId="0" fontId="109" fillId="0" borderId="57" applyNumberFormat="0" applyFill="0" applyAlignment="0" applyProtection="0"/>
    <xf numFmtId="0" fontId="109" fillId="0" borderId="57" applyNumberFormat="0" applyFill="0" applyAlignment="0" applyProtection="0"/>
    <xf numFmtId="169" fontId="109" fillId="0" borderId="57" applyNumberFormat="0" applyFill="0" applyAlignment="0" applyProtection="0"/>
    <xf numFmtId="0" fontId="105" fillId="40" borderId="56" applyNumberFormat="0" applyAlignment="0" applyProtection="0"/>
    <xf numFmtId="0" fontId="105" fillId="40" borderId="56" applyNumberFormat="0" applyAlignment="0" applyProtection="0"/>
    <xf numFmtId="0" fontId="105" fillId="40" borderId="56" applyNumberFormat="0" applyAlignment="0" applyProtection="0"/>
    <xf numFmtId="0" fontId="105" fillId="40" borderId="56" applyNumberFormat="0" applyAlignment="0" applyProtection="0"/>
    <xf numFmtId="0" fontId="105" fillId="40" borderId="56" applyNumberFormat="0" applyAlignment="0" applyProtection="0"/>
    <xf numFmtId="169" fontId="105" fillId="40" borderId="56" applyNumberForma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7" fillId="38" borderId="53" applyNumberFormat="0" applyFont="0" applyAlignment="0" applyProtection="0"/>
    <xf numFmtId="0" fontId="27" fillId="38" borderId="53" applyNumberFormat="0" applyFont="0" applyAlignment="0" applyProtection="0"/>
    <xf numFmtId="169" fontId="27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46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0" fontId="28" fillId="38" borderId="53" applyNumberFormat="0" applyFont="0" applyAlignment="0" applyProtection="0"/>
    <xf numFmtId="0" fontId="28" fillId="38" borderId="53" applyNumberFormat="0" applyFont="0" applyAlignment="0" applyProtection="0"/>
    <xf numFmtId="169" fontId="28" fillId="38" borderId="53" applyNumberFormat="0" applyFont="0" applyAlignment="0" applyProtection="0"/>
    <xf numFmtId="169" fontId="28" fillId="38" borderId="53" applyNumberFormat="0" applyFont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73" fillId="60" borderId="52"/>
    <xf numFmtId="0" fontId="73" fillId="68" borderId="52"/>
    <xf numFmtId="0" fontId="74" fillId="82" borderId="52">
      <alignment horizontal="left" wrapText="1"/>
    </xf>
    <xf numFmtId="0" fontId="73" fillId="60" borderId="52"/>
    <xf numFmtId="0" fontId="73" fillId="68" borderId="52"/>
    <xf numFmtId="0" fontId="81" fillId="0" borderId="58">
      <alignment horizontal="left" vertical="center"/>
    </xf>
    <xf numFmtId="10" fontId="79" fillId="38" borderId="54" applyNumberFormat="0" applyBorder="0" applyAlignment="0" applyProtection="0"/>
    <xf numFmtId="0" fontId="89" fillId="65" borderId="55">
      <alignment vertical="center"/>
    </xf>
    <xf numFmtId="0" fontId="89" fillId="65" borderId="55">
      <alignment vertical="center"/>
    </xf>
    <xf numFmtId="0" fontId="89" fillId="65" borderId="55">
      <alignment vertical="center"/>
    </xf>
    <xf numFmtId="0" fontId="89" fillId="65" borderId="55">
      <alignment vertical="center"/>
    </xf>
    <xf numFmtId="0" fontId="53" fillId="65" borderId="55">
      <alignment vertical="center"/>
    </xf>
    <xf numFmtId="0" fontId="89" fillId="71" borderId="55">
      <alignment vertical="center"/>
    </xf>
    <xf numFmtId="0" fontId="89" fillId="71" borderId="55">
      <alignment vertical="center"/>
    </xf>
    <xf numFmtId="0" fontId="89" fillId="65" borderId="55">
      <alignment vertical="center"/>
    </xf>
    <xf numFmtId="0" fontId="53" fillId="65" borderId="55">
      <alignment vertical="center"/>
    </xf>
    <xf numFmtId="0" fontId="53" fillId="65" borderId="55">
      <alignment vertical="center"/>
    </xf>
    <xf numFmtId="0" fontId="53" fillId="65" borderId="55">
      <alignment vertical="center"/>
    </xf>
    <xf numFmtId="0" fontId="53" fillId="65" borderId="55">
      <alignment vertical="center"/>
    </xf>
    <xf numFmtId="0" fontId="53" fillId="65" borderId="55">
      <alignment vertical="center"/>
    </xf>
    <xf numFmtId="0" fontId="89" fillId="71" borderId="55">
      <alignment vertical="center"/>
    </xf>
    <xf numFmtId="0" fontId="89" fillId="71" borderId="55">
      <alignment vertical="center"/>
    </xf>
    <xf numFmtId="0" fontId="53" fillId="65" borderId="55">
      <alignment vertical="center"/>
    </xf>
    <xf numFmtId="0" fontId="53" fillId="65" borderId="55">
      <alignment vertical="center"/>
    </xf>
    <xf numFmtId="0" fontId="53" fillId="65" borderId="55">
      <alignment vertical="center"/>
    </xf>
    <xf numFmtId="0" fontId="53" fillId="65" borderId="55">
      <alignment vertical="center"/>
    </xf>
    <xf numFmtId="0" fontId="53" fillId="65" borderId="55">
      <alignment vertical="center"/>
    </xf>
    <xf numFmtId="0" fontId="89" fillId="39" borderId="55" applyNumberFormat="0" applyAlignment="0" applyProtection="0"/>
    <xf numFmtId="0" fontId="89" fillId="71" borderId="55">
      <alignment vertical="center"/>
    </xf>
    <xf numFmtId="0" fontId="89" fillId="71" borderId="55">
      <alignment vertical="center"/>
    </xf>
    <xf numFmtId="0" fontId="89" fillId="39" borderId="55" applyNumberFormat="0" applyAlignment="0" applyProtection="0"/>
    <xf numFmtId="0" fontId="89" fillId="39" borderId="55" applyNumberFormat="0" applyAlignment="0" applyProtection="0"/>
    <xf numFmtId="0" fontId="89" fillId="39" borderId="55" applyNumberFormat="0" applyAlignment="0" applyProtection="0"/>
    <xf numFmtId="0" fontId="89" fillId="71" borderId="55">
      <alignment vertical="center"/>
    </xf>
    <xf numFmtId="0" fontId="89" fillId="65" borderId="55">
      <alignment vertical="center"/>
    </xf>
    <xf numFmtId="0" fontId="89" fillId="65" borderId="55">
      <alignment vertical="center"/>
    </xf>
    <xf numFmtId="0" fontId="89" fillId="39" borderId="55" applyNumberFormat="0" applyAlignment="0" applyProtection="0"/>
    <xf numFmtId="169" fontId="89" fillId="39" borderId="55" applyNumberFormat="0" applyAlignment="0" applyProtection="0"/>
    <xf numFmtId="0" fontId="89" fillId="71" borderId="55">
      <alignment vertical="center"/>
    </xf>
    <xf numFmtId="0" fontId="89" fillId="71" borderId="55">
      <alignment vertical="center"/>
    </xf>
    <xf numFmtId="0" fontId="89" fillId="71" borderId="55">
      <alignment vertical="center"/>
    </xf>
    <xf numFmtId="0" fontId="89" fillId="71" borderId="55">
      <alignment vertical="center"/>
    </xf>
    <xf numFmtId="0" fontId="89" fillId="65" borderId="55">
      <alignment vertical="center"/>
    </xf>
    <xf numFmtId="0" fontId="89" fillId="65" borderId="55">
      <alignment vertical="center"/>
    </xf>
    <xf numFmtId="10" fontId="79" fillId="38" borderId="54" applyNumberFormat="0" applyBorder="0" applyAlignment="0" applyProtection="0"/>
    <xf numFmtId="0" fontId="81" fillId="0" borderId="58">
      <alignment horizontal="left" vertical="center"/>
    </xf>
    <xf numFmtId="0" fontId="73" fillId="68" borderId="52"/>
    <xf numFmtId="0" fontId="73" fillId="60" borderId="52"/>
    <xf numFmtId="0" fontId="74" fillId="82" borderId="52">
      <alignment horizontal="left" wrapText="1"/>
    </xf>
    <xf numFmtId="0" fontId="73" fillId="68" borderId="52"/>
    <xf numFmtId="0" fontId="73" fillId="60" borderId="52"/>
    <xf numFmtId="0" fontId="68" fillId="84" borderId="55">
      <alignment vertical="center"/>
    </xf>
    <xf numFmtId="0" fontId="67" fillId="83" borderId="55">
      <alignment vertical="center"/>
    </xf>
    <xf numFmtId="0" fontId="67" fillId="83" borderId="55">
      <alignment vertical="center"/>
    </xf>
    <xf numFmtId="0" fontId="67" fillId="40" borderId="55" applyNumberFormat="0" applyAlignment="0" applyProtection="0"/>
    <xf numFmtId="0" fontId="55" fillId="83" borderId="55">
      <alignment vertical="center"/>
    </xf>
    <xf numFmtId="0" fontId="55" fillId="83" borderId="55">
      <alignment vertical="center"/>
    </xf>
    <xf numFmtId="0" fontId="55" fillId="83" borderId="55">
      <alignment vertical="center"/>
    </xf>
    <xf numFmtId="0" fontId="55" fillId="83" borderId="55">
      <alignment vertical="center"/>
    </xf>
    <xf numFmtId="0" fontId="55" fillId="83" borderId="55">
      <alignment vertical="center"/>
    </xf>
    <xf numFmtId="0" fontId="67" fillId="40" borderId="55" applyNumberFormat="0" applyAlignment="0" applyProtection="0"/>
    <xf numFmtId="0" fontId="67" fillId="40" borderId="55" applyNumberFormat="0" applyAlignment="0" applyProtection="0"/>
    <xf numFmtId="0" fontId="67" fillId="40" borderId="55" applyNumberFormat="0" applyAlignment="0" applyProtection="0"/>
    <xf numFmtId="0" fontId="68" fillId="84" borderId="55">
      <alignment vertical="center"/>
    </xf>
    <xf numFmtId="0" fontId="67" fillId="83" borderId="55">
      <alignment vertical="center"/>
    </xf>
    <xf numFmtId="0" fontId="67" fillId="83" borderId="55">
      <alignment vertical="center"/>
    </xf>
    <xf numFmtId="0" fontId="67" fillId="40" borderId="55" applyNumberFormat="0" applyAlignment="0" applyProtection="0"/>
    <xf numFmtId="169" fontId="67" fillId="40" borderId="55" applyNumberFormat="0" applyAlignment="0" applyProtection="0"/>
    <xf numFmtId="164" fontId="46" fillId="0" borderId="0"/>
    <xf numFmtId="164" fontId="63" fillId="0" borderId="0">
      <alignment vertical="center"/>
    </xf>
    <xf numFmtId="0" fontId="6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6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6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6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6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6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6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0" fontId="6" fillId="0" borderId="0"/>
    <xf numFmtId="0" fontId="6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6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6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3" fillId="39" borderId="55" applyNumberFormat="0" applyAlignment="0" applyProtection="0">
      <alignment vertical="center"/>
    </xf>
    <xf numFmtId="0" fontId="53" fillId="39" borderId="55" applyNumberFormat="0" applyAlignment="0" applyProtection="0">
      <alignment vertical="center"/>
    </xf>
    <xf numFmtId="169" fontId="46" fillId="38" borderId="53" applyNumberFormat="0" applyFont="0" applyAlignment="0" applyProtection="0">
      <alignment vertical="center"/>
    </xf>
    <xf numFmtId="0" fontId="46" fillId="38" borderId="53" applyNumberFormat="0" applyFont="0" applyAlignment="0" applyProtection="0">
      <alignment vertical="center"/>
    </xf>
    <xf numFmtId="0" fontId="46" fillId="38" borderId="53" applyNumberFormat="0" applyFont="0" applyAlignment="0" applyProtection="0">
      <alignment vertical="center"/>
    </xf>
    <xf numFmtId="169" fontId="46" fillId="38" borderId="53" applyNumberFormat="0" applyFont="0" applyAlignment="0" applyProtection="0">
      <alignment vertical="center"/>
    </xf>
    <xf numFmtId="0" fontId="46" fillId="38" borderId="53" applyNumberFormat="0" applyFont="0" applyAlignment="0" applyProtection="0">
      <alignment vertical="center"/>
    </xf>
    <xf numFmtId="0" fontId="46" fillId="38" borderId="53" applyNumberFormat="0" applyFont="0" applyAlignment="0" applyProtection="0">
      <alignment vertical="center"/>
    </xf>
    <xf numFmtId="0" fontId="46" fillId="38" borderId="53" applyNumberFormat="0" applyFont="0" applyAlignment="0" applyProtection="0">
      <alignment vertical="center"/>
    </xf>
    <xf numFmtId="10" fontId="79" fillId="38" borderId="54" applyNumberFormat="0" applyBorder="0" applyAlignment="0" applyProtection="0"/>
    <xf numFmtId="10" fontId="79" fillId="38" borderId="54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12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5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5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5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5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5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5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5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5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0" fontId="53" fillId="39" borderId="62" applyNumberFormat="0" applyAlignment="0" applyProtection="0">
      <alignment vertical="center"/>
    </xf>
    <xf numFmtId="169" fontId="53" fillId="39" borderId="62" applyNumberFormat="0" applyAlignment="0" applyProtection="0">
      <alignment vertical="center"/>
    </xf>
    <xf numFmtId="0" fontId="53" fillId="39" borderId="62" applyNumberFormat="0" applyAlignment="0" applyProtection="0">
      <alignment vertical="center"/>
    </xf>
    <xf numFmtId="0" fontId="53" fillId="39" borderId="62" applyNumberFormat="0" applyAlignment="0" applyProtection="0">
      <alignment vertical="center"/>
    </xf>
    <xf numFmtId="169" fontId="53" fillId="39" borderId="62" applyNumberFormat="0" applyAlignment="0" applyProtection="0">
      <alignment vertical="center"/>
    </xf>
    <xf numFmtId="0" fontId="54" fillId="40" borderId="63" applyNumberFormat="0" applyAlignment="0" applyProtection="0">
      <alignment vertical="center"/>
    </xf>
    <xf numFmtId="0" fontId="54" fillId="40" borderId="63" applyNumberFormat="0" applyAlignment="0" applyProtection="0">
      <alignment vertical="center"/>
    </xf>
    <xf numFmtId="0" fontId="54" fillId="40" borderId="63" applyNumberFormat="0" applyAlignment="0" applyProtection="0">
      <alignment vertical="center"/>
    </xf>
    <xf numFmtId="169" fontId="54" fillId="40" borderId="63" applyNumberFormat="0" applyAlignment="0" applyProtection="0">
      <alignment vertical="center"/>
    </xf>
    <xf numFmtId="0" fontId="54" fillId="40" borderId="63" applyNumberFormat="0" applyAlignment="0" applyProtection="0">
      <alignment vertical="center"/>
    </xf>
    <xf numFmtId="0" fontId="54" fillId="40" borderId="63" applyNumberFormat="0" applyAlignment="0" applyProtection="0">
      <alignment vertical="center"/>
    </xf>
    <xf numFmtId="169" fontId="54" fillId="40" borderId="63" applyNumberFormat="0" applyAlignment="0" applyProtection="0">
      <alignment vertical="center"/>
    </xf>
    <xf numFmtId="0" fontId="5" fillId="0" borderId="0"/>
    <xf numFmtId="0" fontId="55" fillId="40" borderId="62" applyNumberFormat="0" applyAlignment="0" applyProtection="0">
      <alignment vertical="center"/>
    </xf>
    <xf numFmtId="0" fontId="55" fillId="40" borderId="62" applyNumberFormat="0" applyAlignment="0" applyProtection="0">
      <alignment vertical="center"/>
    </xf>
    <xf numFmtId="0" fontId="55" fillId="40" borderId="62" applyNumberFormat="0" applyAlignment="0" applyProtection="0">
      <alignment vertical="center"/>
    </xf>
    <xf numFmtId="169" fontId="55" fillId="40" borderId="62" applyNumberFormat="0" applyAlignment="0" applyProtection="0">
      <alignment vertical="center"/>
    </xf>
    <xf numFmtId="0" fontId="55" fillId="40" borderId="62" applyNumberFormat="0" applyAlignment="0" applyProtection="0">
      <alignment vertical="center"/>
    </xf>
    <xf numFmtId="0" fontId="55" fillId="40" borderId="62" applyNumberFormat="0" applyAlignment="0" applyProtection="0">
      <alignment vertical="center"/>
    </xf>
    <xf numFmtId="169" fontId="55" fillId="40" borderId="62" applyNumberFormat="0" applyAlignment="0" applyProtection="0">
      <alignment vertical="center"/>
    </xf>
    <xf numFmtId="0" fontId="58" fillId="0" borderId="64" applyNumberFormat="0" applyFill="0" applyAlignment="0" applyProtection="0">
      <alignment vertical="center"/>
    </xf>
    <xf numFmtId="0" fontId="58" fillId="0" borderId="64" applyNumberFormat="0" applyFill="0" applyAlignment="0" applyProtection="0">
      <alignment vertical="center"/>
    </xf>
    <xf numFmtId="0" fontId="58" fillId="0" borderId="64" applyNumberFormat="0" applyFill="0" applyAlignment="0" applyProtection="0">
      <alignment vertical="center"/>
    </xf>
    <xf numFmtId="169" fontId="58" fillId="0" borderId="64" applyNumberFormat="0" applyFill="0" applyAlignment="0" applyProtection="0">
      <alignment vertical="center"/>
    </xf>
    <xf numFmtId="0" fontId="58" fillId="0" borderId="64" applyNumberFormat="0" applyFill="0" applyAlignment="0" applyProtection="0">
      <alignment vertical="center"/>
    </xf>
    <xf numFmtId="0" fontId="58" fillId="0" borderId="64" applyNumberFormat="0" applyFill="0" applyAlignment="0" applyProtection="0">
      <alignment vertical="center"/>
    </xf>
    <xf numFmtId="169" fontId="58" fillId="0" borderId="64" applyNumberFormat="0" applyFill="0" applyAlignment="0" applyProtection="0">
      <alignment vertical="center"/>
    </xf>
    <xf numFmtId="0" fontId="109" fillId="0" borderId="64" applyNumberFormat="0" applyFill="0" applyAlignment="0" applyProtection="0"/>
    <xf numFmtId="0" fontId="109" fillId="0" borderId="64" applyNumberFormat="0" applyFill="0" applyAlignment="0" applyProtection="0"/>
    <xf numFmtId="0" fontId="109" fillId="0" borderId="64" applyNumberFormat="0" applyFill="0" applyAlignment="0" applyProtection="0"/>
    <xf numFmtId="0" fontId="109" fillId="0" borderId="64" applyNumberFormat="0" applyFill="0" applyAlignment="0" applyProtection="0"/>
    <xf numFmtId="0" fontId="109" fillId="0" borderId="64" applyNumberFormat="0" applyFill="0" applyAlignment="0" applyProtection="0"/>
    <xf numFmtId="169" fontId="109" fillId="0" borderId="64" applyNumberFormat="0" applyFill="0" applyAlignment="0" applyProtection="0"/>
    <xf numFmtId="0" fontId="105" fillId="40" borderId="63" applyNumberFormat="0" applyAlignment="0" applyProtection="0"/>
    <xf numFmtId="0" fontId="105" fillId="40" borderId="63" applyNumberFormat="0" applyAlignment="0" applyProtection="0"/>
    <xf numFmtId="0" fontId="105" fillId="40" borderId="63" applyNumberFormat="0" applyAlignment="0" applyProtection="0"/>
    <xf numFmtId="0" fontId="105" fillId="40" borderId="63" applyNumberFormat="0" applyAlignment="0" applyProtection="0"/>
    <xf numFmtId="0" fontId="105" fillId="40" borderId="63" applyNumberFormat="0" applyAlignment="0" applyProtection="0"/>
    <xf numFmtId="169" fontId="105" fillId="40" borderId="63" applyNumberForma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7" fillId="38" borderId="60" applyNumberFormat="0" applyFont="0" applyAlignment="0" applyProtection="0"/>
    <xf numFmtId="0" fontId="27" fillId="38" borderId="60" applyNumberFormat="0" applyFont="0" applyAlignment="0" applyProtection="0"/>
    <xf numFmtId="169" fontId="27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46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73" fillId="60" borderId="59"/>
    <xf numFmtId="0" fontId="73" fillId="68" borderId="59"/>
    <xf numFmtId="0" fontId="74" fillId="82" borderId="59">
      <alignment horizontal="left" wrapText="1"/>
    </xf>
    <xf numFmtId="0" fontId="73" fillId="60" borderId="59"/>
    <xf numFmtId="0" fontId="73" fillId="68" borderId="59"/>
    <xf numFmtId="0" fontId="81" fillId="0" borderId="65">
      <alignment horizontal="left" vertical="center"/>
    </xf>
    <xf numFmtId="10" fontId="79" fillId="38" borderId="61" applyNumberFormat="0" applyBorder="0" applyAlignment="0" applyProtection="0"/>
    <xf numFmtId="0" fontId="89" fillId="65" borderId="62">
      <alignment vertical="center"/>
    </xf>
    <xf numFmtId="0" fontId="89" fillId="65" borderId="62">
      <alignment vertical="center"/>
    </xf>
    <xf numFmtId="0" fontId="89" fillId="65" borderId="62">
      <alignment vertical="center"/>
    </xf>
    <xf numFmtId="0" fontId="89" fillId="65" borderId="62">
      <alignment vertical="center"/>
    </xf>
    <xf numFmtId="0" fontId="53" fillId="65" borderId="62">
      <alignment vertical="center"/>
    </xf>
    <xf numFmtId="0" fontId="89" fillId="71" borderId="62">
      <alignment vertical="center"/>
    </xf>
    <xf numFmtId="0" fontId="89" fillId="71" borderId="62">
      <alignment vertical="center"/>
    </xf>
    <xf numFmtId="0" fontId="89" fillId="65" borderId="62">
      <alignment vertical="center"/>
    </xf>
    <xf numFmtId="0" fontId="53" fillId="65" borderId="62">
      <alignment vertical="center"/>
    </xf>
    <xf numFmtId="0" fontId="53" fillId="65" borderId="62">
      <alignment vertical="center"/>
    </xf>
    <xf numFmtId="0" fontId="53" fillId="65" borderId="62">
      <alignment vertical="center"/>
    </xf>
    <xf numFmtId="0" fontId="53" fillId="65" borderId="62">
      <alignment vertical="center"/>
    </xf>
    <xf numFmtId="0" fontId="53" fillId="65" borderId="62">
      <alignment vertical="center"/>
    </xf>
    <xf numFmtId="0" fontId="89" fillId="71" borderId="62">
      <alignment vertical="center"/>
    </xf>
    <xf numFmtId="0" fontId="89" fillId="71" borderId="62">
      <alignment vertical="center"/>
    </xf>
    <xf numFmtId="0" fontId="53" fillId="65" borderId="62">
      <alignment vertical="center"/>
    </xf>
    <xf numFmtId="0" fontId="53" fillId="65" borderId="62">
      <alignment vertical="center"/>
    </xf>
    <xf numFmtId="0" fontId="53" fillId="65" borderId="62">
      <alignment vertical="center"/>
    </xf>
    <xf numFmtId="0" fontId="53" fillId="65" borderId="62">
      <alignment vertical="center"/>
    </xf>
    <xf numFmtId="0" fontId="53" fillId="65" borderId="62">
      <alignment vertical="center"/>
    </xf>
    <xf numFmtId="0" fontId="89" fillId="39" borderId="62" applyNumberFormat="0" applyAlignment="0" applyProtection="0"/>
    <xf numFmtId="0" fontId="89" fillId="71" borderId="62">
      <alignment vertical="center"/>
    </xf>
    <xf numFmtId="0" fontId="89" fillId="71" borderId="62">
      <alignment vertical="center"/>
    </xf>
    <xf numFmtId="0" fontId="89" fillId="39" borderId="62" applyNumberFormat="0" applyAlignment="0" applyProtection="0"/>
    <xf numFmtId="0" fontId="89" fillId="39" borderId="62" applyNumberFormat="0" applyAlignment="0" applyProtection="0"/>
    <xf numFmtId="0" fontId="89" fillId="39" borderId="62" applyNumberFormat="0" applyAlignment="0" applyProtection="0"/>
    <xf numFmtId="0" fontId="89" fillId="71" borderId="62">
      <alignment vertical="center"/>
    </xf>
    <xf numFmtId="0" fontId="89" fillId="65" borderId="62">
      <alignment vertical="center"/>
    </xf>
    <xf numFmtId="0" fontId="89" fillId="65" borderId="62">
      <alignment vertical="center"/>
    </xf>
    <xf numFmtId="0" fontId="89" fillId="39" borderId="62" applyNumberFormat="0" applyAlignment="0" applyProtection="0"/>
    <xf numFmtId="169" fontId="89" fillId="39" borderId="62" applyNumberFormat="0" applyAlignment="0" applyProtection="0"/>
    <xf numFmtId="0" fontId="89" fillId="71" borderId="62">
      <alignment vertical="center"/>
    </xf>
    <xf numFmtId="0" fontId="89" fillId="71" borderId="62">
      <alignment vertical="center"/>
    </xf>
    <xf numFmtId="0" fontId="89" fillId="71" borderId="62">
      <alignment vertical="center"/>
    </xf>
    <xf numFmtId="0" fontId="89" fillId="71" borderId="62">
      <alignment vertical="center"/>
    </xf>
    <xf numFmtId="0" fontId="89" fillId="65" borderId="62">
      <alignment vertical="center"/>
    </xf>
    <xf numFmtId="0" fontId="89" fillId="65" borderId="62">
      <alignment vertical="center"/>
    </xf>
    <xf numFmtId="10" fontId="79" fillId="38" borderId="61" applyNumberFormat="0" applyBorder="0" applyAlignment="0" applyProtection="0"/>
    <xf numFmtId="0" fontId="81" fillId="0" borderId="65">
      <alignment horizontal="left" vertical="center"/>
    </xf>
    <xf numFmtId="0" fontId="73" fillId="68" borderId="59"/>
    <xf numFmtId="0" fontId="73" fillId="60" borderId="59"/>
    <xf numFmtId="0" fontId="74" fillId="82" borderId="59">
      <alignment horizontal="left" wrapText="1"/>
    </xf>
    <xf numFmtId="0" fontId="73" fillId="68" borderId="59"/>
    <xf numFmtId="0" fontId="73" fillId="60" borderId="59"/>
    <xf numFmtId="0" fontId="68" fillId="84" borderId="62">
      <alignment vertical="center"/>
    </xf>
    <xf numFmtId="0" fontId="67" fillId="83" borderId="62">
      <alignment vertical="center"/>
    </xf>
    <xf numFmtId="0" fontId="67" fillId="83" borderId="62">
      <alignment vertical="center"/>
    </xf>
    <xf numFmtId="0" fontId="67" fillId="40" borderId="62" applyNumberFormat="0" applyAlignment="0" applyProtection="0"/>
    <xf numFmtId="0" fontId="55" fillId="83" borderId="62">
      <alignment vertical="center"/>
    </xf>
    <xf numFmtId="0" fontId="55" fillId="83" borderId="62">
      <alignment vertical="center"/>
    </xf>
    <xf numFmtId="0" fontId="55" fillId="83" borderId="62">
      <alignment vertical="center"/>
    </xf>
    <xf numFmtId="0" fontId="55" fillId="83" borderId="62">
      <alignment vertical="center"/>
    </xf>
    <xf numFmtId="0" fontId="55" fillId="83" borderId="62">
      <alignment vertical="center"/>
    </xf>
    <xf numFmtId="0" fontId="67" fillId="40" borderId="62" applyNumberFormat="0" applyAlignment="0" applyProtection="0"/>
    <xf numFmtId="0" fontId="67" fillId="40" borderId="62" applyNumberFormat="0" applyAlignment="0" applyProtection="0"/>
    <xf numFmtId="0" fontId="67" fillId="40" borderId="62" applyNumberFormat="0" applyAlignment="0" applyProtection="0"/>
    <xf numFmtId="0" fontId="68" fillId="84" borderId="62">
      <alignment vertical="center"/>
    </xf>
    <xf numFmtId="0" fontId="67" fillId="83" borderId="62">
      <alignment vertical="center"/>
    </xf>
    <xf numFmtId="0" fontId="67" fillId="83" borderId="62">
      <alignment vertical="center"/>
    </xf>
    <xf numFmtId="0" fontId="67" fillId="40" borderId="62" applyNumberFormat="0" applyAlignment="0" applyProtection="0"/>
    <xf numFmtId="169" fontId="67" fillId="40" borderId="62" applyNumberFormat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5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5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5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5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5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5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5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5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3" fillId="39" borderId="62" applyNumberFormat="0" applyAlignment="0" applyProtection="0">
      <alignment vertical="center"/>
    </xf>
    <xf numFmtId="0" fontId="53" fillId="39" borderId="62" applyNumberFormat="0" applyAlignment="0" applyProtection="0">
      <alignment vertical="center"/>
    </xf>
    <xf numFmtId="169" fontId="46" fillId="38" borderId="60" applyNumberFormat="0" applyFont="0" applyAlignment="0" applyProtection="0">
      <alignment vertical="center"/>
    </xf>
    <xf numFmtId="0" fontId="46" fillId="38" borderId="60" applyNumberFormat="0" applyFont="0" applyAlignment="0" applyProtection="0">
      <alignment vertical="center"/>
    </xf>
    <xf numFmtId="0" fontId="46" fillId="38" borderId="60" applyNumberFormat="0" applyFont="0" applyAlignment="0" applyProtection="0">
      <alignment vertical="center"/>
    </xf>
    <xf numFmtId="169" fontId="46" fillId="38" borderId="60" applyNumberFormat="0" applyFont="0" applyAlignment="0" applyProtection="0">
      <alignment vertical="center"/>
    </xf>
    <xf numFmtId="0" fontId="46" fillId="38" borderId="60" applyNumberFormat="0" applyFont="0" applyAlignment="0" applyProtection="0">
      <alignment vertical="center"/>
    </xf>
    <xf numFmtId="0" fontId="46" fillId="38" borderId="60" applyNumberFormat="0" applyFont="0" applyAlignment="0" applyProtection="0">
      <alignment vertical="center"/>
    </xf>
    <xf numFmtId="0" fontId="46" fillId="38" borderId="60" applyNumberFormat="0" applyFont="0" applyAlignment="0" applyProtection="0">
      <alignment vertical="center"/>
    </xf>
    <xf numFmtId="10" fontId="79" fillId="38" borderId="61" applyNumberFormat="0" applyBorder="0" applyAlignment="0" applyProtection="0"/>
    <xf numFmtId="10" fontId="79" fillId="38" borderId="61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0" fontId="79" fillId="38" borderId="61" applyNumberFormat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5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5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0" fontId="79" fillId="38" borderId="61" applyNumberFormat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5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5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5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5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5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5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0" fontId="53" fillId="39" borderId="62" applyNumberFormat="0" applyAlignment="0" applyProtection="0">
      <alignment vertical="center"/>
    </xf>
    <xf numFmtId="169" fontId="53" fillId="39" borderId="62" applyNumberFormat="0" applyAlignment="0" applyProtection="0">
      <alignment vertical="center"/>
    </xf>
    <xf numFmtId="0" fontId="53" fillId="39" borderId="62" applyNumberFormat="0" applyAlignment="0" applyProtection="0">
      <alignment vertical="center"/>
    </xf>
    <xf numFmtId="0" fontId="53" fillId="39" borderId="62" applyNumberFormat="0" applyAlignment="0" applyProtection="0">
      <alignment vertical="center"/>
    </xf>
    <xf numFmtId="169" fontId="53" fillId="39" borderId="62" applyNumberFormat="0" applyAlignment="0" applyProtection="0">
      <alignment vertical="center"/>
    </xf>
    <xf numFmtId="0" fontId="54" fillId="40" borderId="63" applyNumberFormat="0" applyAlignment="0" applyProtection="0">
      <alignment vertical="center"/>
    </xf>
    <xf numFmtId="0" fontId="54" fillId="40" borderId="63" applyNumberFormat="0" applyAlignment="0" applyProtection="0">
      <alignment vertical="center"/>
    </xf>
    <xf numFmtId="0" fontId="54" fillId="40" borderId="63" applyNumberFormat="0" applyAlignment="0" applyProtection="0">
      <alignment vertical="center"/>
    </xf>
    <xf numFmtId="169" fontId="54" fillId="40" borderId="63" applyNumberFormat="0" applyAlignment="0" applyProtection="0">
      <alignment vertical="center"/>
    </xf>
    <xf numFmtId="0" fontId="54" fillId="40" borderId="63" applyNumberFormat="0" applyAlignment="0" applyProtection="0">
      <alignment vertical="center"/>
    </xf>
    <xf numFmtId="0" fontId="54" fillId="40" borderId="63" applyNumberFormat="0" applyAlignment="0" applyProtection="0">
      <alignment vertical="center"/>
    </xf>
    <xf numFmtId="169" fontId="54" fillId="40" borderId="63" applyNumberFormat="0" applyAlignment="0" applyProtection="0">
      <alignment vertical="center"/>
    </xf>
    <xf numFmtId="0" fontId="5" fillId="0" borderId="0"/>
    <xf numFmtId="0" fontId="55" fillId="40" borderId="62" applyNumberFormat="0" applyAlignment="0" applyProtection="0">
      <alignment vertical="center"/>
    </xf>
    <xf numFmtId="0" fontId="55" fillId="40" borderId="62" applyNumberFormat="0" applyAlignment="0" applyProtection="0">
      <alignment vertical="center"/>
    </xf>
    <xf numFmtId="0" fontId="55" fillId="40" borderId="62" applyNumberFormat="0" applyAlignment="0" applyProtection="0">
      <alignment vertical="center"/>
    </xf>
    <xf numFmtId="169" fontId="55" fillId="40" borderId="62" applyNumberFormat="0" applyAlignment="0" applyProtection="0">
      <alignment vertical="center"/>
    </xf>
    <xf numFmtId="0" fontId="55" fillId="40" borderId="62" applyNumberFormat="0" applyAlignment="0" applyProtection="0">
      <alignment vertical="center"/>
    </xf>
    <xf numFmtId="0" fontId="55" fillId="40" borderId="62" applyNumberFormat="0" applyAlignment="0" applyProtection="0">
      <alignment vertical="center"/>
    </xf>
    <xf numFmtId="169" fontId="55" fillId="40" borderId="62" applyNumberFormat="0" applyAlignment="0" applyProtection="0">
      <alignment vertical="center"/>
    </xf>
    <xf numFmtId="0" fontId="58" fillId="0" borderId="64" applyNumberFormat="0" applyFill="0" applyAlignment="0" applyProtection="0">
      <alignment vertical="center"/>
    </xf>
    <xf numFmtId="0" fontId="58" fillId="0" borderId="64" applyNumberFormat="0" applyFill="0" applyAlignment="0" applyProtection="0">
      <alignment vertical="center"/>
    </xf>
    <xf numFmtId="0" fontId="58" fillId="0" borderId="64" applyNumberFormat="0" applyFill="0" applyAlignment="0" applyProtection="0">
      <alignment vertical="center"/>
    </xf>
    <xf numFmtId="169" fontId="58" fillId="0" borderId="64" applyNumberFormat="0" applyFill="0" applyAlignment="0" applyProtection="0">
      <alignment vertical="center"/>
    </xf>
    <xf numFmtId="0" fontId="58" fillId="0" borderId="64" applyNumberFormat="0" applyFill="0" applyAlignment="0" applyProtection="0">
      <alignment vertical="center"/>
    </xf>
    <xf numFmtId="0" fontId="58" fillId="0" borderId="64" applyNumberFormat="0" applyFill="0" applyAlignment="0" applyProtection="0">
      <alignment vertical="center"/>
    </xf>
    <xf numFmtId="169" fontId="58" fillId="0" borderId="64" applyNumberFormat="0" applyFill="0" applyAlignment="0" applyProtection="0">
      <alignment vertical="center"/>
    </xf>
    <xf numFmtId="0" fontId="109" fillId="0" borderId="64" applyNumberFormat="0" applyFill="0" applyAlignment="0" applyProtection="0"/>
    <xf numFmtId="0" fontId="109" fillId="0" borderId="64" applyNumberFormat="0" applyFill="0" applyAlignment="0" applyProtection="0"/>
    <xf numFmtId="0" fontId="109" fillId="0" borderId="64" applyNumberFormat="0" applyFill="0" applyAlignment="0" applyProtection="0"/>
    <xf numFmtId="0" fontId="109" fillId="0" borderId="64" applyNumberFormat="0" applyFill="0" applyAlignment="0" applyProtection="0"/>
    <xf numFmtId="0" fontId="109" fillId="0" borderId="64" applyNumberFormat="0" applyFill="0" applyAlignment="0" applyProtection="0"/>
    <xf numFmtId="169" fontId="109" fillId="0" borderId="64" applyNumberFormat="0" applyFill="0" applyAlignment="0" applyProtection="0"/>
    <xf numFmtId="0" fontId="105" fillId="40" borderId="63" applyNumberFormat="0" applyAlignment="0" applyProtection="0"/>
    <xf numFmtId="0" fontId="105" fillId="40" borderId="63" applyNumberFormat="0" applyAlignment="0" applyProtection="0"/>
    <xf numFmtId="0" fontId="105" fillId="40" borderId="63" applyNumberFormat="0" applyAlignment="0" applyProtection="0"/>
    <xf numFmtId="0" fontId="105" fillId="40" borderId="63" applyNumberFormat="0" applyAlignment="0" applyProtection="0"/>
    <xf numFmtId="0" fontId="105" fillId="40" borderId="63" applyNumberFormat="0" applyAlignment="0" applyProtection="0"/>
    <xf numFmtId="169" fontId="105" fillId="40" borderId="63" applyNumberForma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7" fillId="38" borderId="60" applyNumberFormat="0" applyFont="0" applyAlignment="0" applyProtection="0"/>
    <xf numFmtId="0" fontId="27" fillId="38" borderId="60" applyNumberFormat="0" applyFont="0" applyAlignment="0" applyProtection="0"/>
    <xf numFmtId="169" fontId="27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46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73" fillId="60" borderId="59"/>
    <xf numFmtId="0" fontId="73" fillId="68" borderId="59"/>
    <xf numFmtId="0" fontId="74" fillId="82" borderId="59">
      <alignment horizontal="left" wrapText="1"/>
    </xf>
    <xf numFmtId="0" fontId="73" fillId="60" borderId="59"/>
    <xf numFmtId="0" fontId="73" fillId="68" borderId="59"/>
    <xf numFmtId="0" fontId="81" fillId="0" borderId="65">
      <alignment horizontal="left" vertical="center"/>
    </xf>
    <xf numFmtId="10" fontId="79" fillId="38" borderId="61" applyNumberFormat="0" applyBorder="0" applyAlignment="0" applyProtection="0"/>
    <xf numFmtId="0" fontId="89" fillId="65" borderId="62">
      <alignment vertical="center"/>
    </xf>
    <xf numFmtId="0" fontId="89" fillId="65" borderId="62">
      <alignment vertical="center"/>
    </xf>
    <xf numFmtId="0" fontId="89" fillId="65" borderId="62">
      <alignment vertical="center"/>
    </xf>
    <xf numFmtId="0" fontId="89" fillId="65" borderId="62">
      <alignment vertical="center"/>
    </xf>
    <xf numFmtId="0" fontId="53" fillId="65" borderId="62">
      <alignment vertical="center"/>
    </xf>
    <xf numFmtId="0" fontId="89" fillId="71" borderId="62">
      <alignment vertical="center"/>
    </xf>
    <xf numFmtId="0" fontId="89" fillId="71" borderId="62">
      <alignment vertical="center"/>
    </xf>
    <xf numFmtId="0" fontId="89" fillId="65" borderId="62">
      <alignment vertical="center"/>
    </xf>
    <xf numFmtId="0" fontId="53" fillId="65" borderId="62">
      <alignment vertical="center"/>
    </xf>
    <xf numFmtId="0" fontId="53" fillId="65" borderId="62">
      <alignment vertical="center"/>
    </xf>
    <xf numFmtId="0" fontId="53" fillId="65" borderId="62">
      <alignment vertical="center"/>
    </xf>
    <xf numFmtId="0" fontId="53" fillId="65" borderId="62">
      <alignment vertical="center"/>
    </xf>
    <xf numFmtId="0" fontId="53" fillId="65" borderId="62">
      <alignment vertical="center"/>
    </xf>
    <xf numFmtId="0" fontId="89" fillId="71" borderId="62">
      <alignment vertical="center"/>
    </xf>
    <xf numFmtId="0" fontId="89" fillId="71" borderId="62">
      <alignment vertical="center"/>
    </xf>
    <xf numFmtId="0" fontId="53" fillId="65" borderId="62">
      <alignment vertical="center"/>
    </xf>
    <xf numFmtId="0" fontId="53" fillId="65" borderId="62">
      <alignment vertical="center"/>
    </xf>
    <xf numFmtId="0" fontId="53" fillId="65" borderId="62">
      <alignment vertical="center"/>
    </xf>
    <xf numFmtId="0" fontId="53" fillId="65" borderId="62">
      <alignment vertical="center"/>
    </xf>
    <xf numFmtId="0" fontId="53" fillId="65" borderId="62">
      <alignment vertical="center"/>
    </xf>
    <xf numFmtId="0" fontId="89" fillId="39" borderId="62" applyNumberFormat="0" applyAlignment="0" applyProtection="0"/>
    <xf numFmtId="0" fontId="89" fillId="71" borderId="62">
      <alignment vertical="center"/>
    </xf>
    <xf numFmtId="0" fontId="89" fillId="71" borderId="62">
      <alignment vertical="center"/>
    </xf>
    <xf numFmtId="0" fontId="89" fillId="39" borderId="62" applyNumberFormat="0" applyAlignment="0" applyProtection="0"/>
    <xf numFmtId="0" fontId="89" fillId="39" borderId="62" applyNumberFormat="0" applyAlignment="0" applyProtection="0"/>
    <xf numFmtId="0" fontId="89" fillId="39" borderId="62" applyNumberFormat="0" applyAlignment="0" applyProtection="0"/>
    <xf numFmtId="0" fontId="89" fillId="71" borderId="62">
      <alignment vertical="center"/>
    </xf>
    <xf numFmtId="0" fontId="89" fillId="65" borderId="62">
      <alignment vertical="center"/>
    </xf>
    <xf numFmtId="0" fontId="89" fillId="65" borderId="62">
      <alignment vertical="center"/>
    </xf>
    <xf numFmtId="0" fontId="89" fillId="39" borderId="62" applyNumberFormat="0" applyAlignment="0" applyProtection="0"/>
    <xf numFmtId="169" fontId="89" fillId="39" borderId="62" applyNumberFormat="0" applyAlignment="0" applyProtection="0"/>
    <xf numFmtId="0" fontId="89" fillId="71" borderId="62">
      <alignment vertical="center"/>
    </xf>
    <xf numFmtId="0" fontId="89" fillId="71" borderId="62">
      <alignment vertical="center"/>
    </xf>
    <xf numFmtId="0" fontId="89" fillId="71" borderId="62">
      <alignment vertical="center"/>
    </xf>
    <xf numFmtId="0" fontId="89" fillId="71" borderId="62">
      <alignment vertical="center"/>
    </xf>
    <xf numFmtId="0" fontId="89" fillId="65" borderId="62">
      <alignment vertical="center"/>
    </xf>
    <xf numFmtId="0" fontId="89" fillId="65" borderId="62">
      <alignment vertical="center"/>
    </xf>
    <xf numFmtId="10" fontId="79" fillId="38" borderId="61" applyNumberFormat="0" applyBorder="0" applyAlignment="0" applyProtection="0"/>
    <xf numFmtId="0" fontId="81" fillId="0" borderId="65">
      <alignment horizontal="left" vertical="center"/>
    </xf>
    <xf numFmtId="0" fontId="73" fillId="68" borderId="59"/>
    <xf numFmtId="0" fontId="73" fillId="60" borderId="59"/>
    <xf numFmtId="0" fontId="74" fillId="82" borderId="59">
      <alignment horizontal="left" wrapText="1"/>
    </xf>
    <xf numFmtId="0" fontId="73" fillId="68" borderId="59"/>
    <xf numFmtId="0" fontId="73" fillId="60" borderId="59"/>
    <xf numFmtId="0" fontId="68" fillId="84" borderId="62">
      <alignment vertical="center"/>
    </xf>
    <xf numFmtId="0" fontId="67" fillId="83" borderId="62">
      <alignment vertical="center"/>
    </xf>
    <xf numFmtId="0" fontId="67" fillId="83" borderId="62">
      <alignment vertical="center"/>
    </xf>
    <xf numFmtId="0" fontId="67" fillId="40" borderId="62" applyNumberFormat="0" applyAlignment="0" applyProtection="0"/>
    <xf numFmtId="0" fontId="55" fillId="83" borderId="62">
      <alignment vertical="center"/>
    </xf>
    <xf numFmtId="0" fontId="55" fillId="83" borderId="62">
      <alignment vertical="center"/>
    </xf>
    <xf numFmtId="0" fontId="55" fillId="83" borderId="62">
      <alignment vertical="center"/>
    </xf>
    <xf numFmtId="0" fontId="55" fillId="83" borderId="62">
      <alignment vertical="center"/>
    </xf>
    <xf numFmtId="0" fontId="55" fillId="83" borderId="62">
      <alignment vertical="center"/>
    </xf>
    <xf numFmtId="0" fontId="67" fillId="40" borderId="62" applyNumberFormat="0" applyAlignment="0" applyProtection="0"/>
    <xf numFmtId="0" fontId="67" fillId="40" borderId="62" applyNumberFormat="0" applyAlignment="0" applyProtection="0"/>
    <xf numFmtId="0" fontId="67" fillId="40" borderId="62" applyNumberFormat="0" applyAlignment="0" applyProtection="0"/>
    <xf numFmtId="0" fontId="68" fillId="84" borderId="62">
      <alignment vertical="center"/>
    </xf>
    <xf numFmtId="0" fontId="67" fillId="83" borderId="62">
      <alignment vertical="center"/>
    </xf>
    <xf numFmtId="0" fontId="67" fillId="83" borderId="62">
      <alignment vertical="center"/>
    </xf>
    <xf numFmtId="0" fontId="67" fillId="40" borderId="62" applyNumberFormat="0" applyAlignment="0" applyProtection="0"/>
    <xf numFmtId="169" fontId="67" fillId="40" borderId="62" applyNumberFormat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5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5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5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5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5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5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5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5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3" fillId="39" borderId="62" applyNumberFormat="0" applyAlignment="0" applyProtection="0">
      <alignment vertical="center"/>
    </xf>
    <xf numFmtId="0" fontId="53" fillId="39" borderId="62" applyNumberFormat="0" applyAlignment="0" applyProtection="0">
      <alignment vertical="center"/>
    </xf>
    <xf numFmtId="169" fontId="46" fillId="38" borderId="60" applyNumberFormat="0" applyFont="0" applyAlignment="0" applyProtection="0">
      <alignment vertical="center"/>
    </xf>
    <xf numFmtId="0" fontId="46" fillId="38" borderId="60" applyNumberFormat="0" applyFont="0" applyAlignment="0" applyProtection="0">
      <alignment vertical="center"/>
    </xf>
    <xf numFmtId="0" fontId="46" fillId="38" borderId="60" applyNumberFormat="0" applyFont="0" applyAlignment="0" applyProtection="0">
      <alignment vertical="center"/>
    </xf>
    <xf numFmtId="169" fontId="46" fillId="38" borderId="60" applyNumberFormat="0" applyFont="0" applyAlignment="0" applyProtection="0">
      <alignment vertical="center"/>
    </xf>
    <xf numFmtId="0" fontId="46" fillId="38" borderId="60" applyNumberFormat="0" applyFont="0" applyAlignment="0" applyProtection="0">
      <alignment vertical="center"/>
    </xf>
    <xf numFmtId="0" fontId="46" fillId="38" borderId="60" applyNumberFormat="0" applyFont="0" applyAlignment="0" applyProtection="0">
      <alignment vertical="center"/>
    </xf>
    <xf numFmtId="0" fontId="46" fillId="38" borderId="60" applyNumberFormat="0" applyFont="0" applyAlignment="0" applyProtection="0">
      <alignment vertical="center"/>
    </xf>
    <xf numFmtId="10" fontId="79" fillId="38" borderId="61" applyNumberFormat="0" applyBorder="0" applyAlignment="0" applyProtection="0"/>
    <xf numFmtId="10" fontId="79" fillId="38" borderId="61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5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5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5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5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5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5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5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5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0" fontId="53" fillId="39" borderId="62" applyNumberFormat="0" applyAlignment="0" applyProtection="0">
      <alignment vertical="center"/>
    </xf>
    <xf numFmtId="169" fontId="53" fillId="39" borderId="62" applyNumberFormat="0" applyAlignment="0" applyProtection="0">
      <alignment vertical="center"/>
    </xf>
    <xf numFmtId="0" fontId="53" fillId="39" borderId="62" applyNumberFormat="0" applyAlignment="0" applyProtection="0">
      <alignment vertical="center"/>
    </xf>
    <xf numFmtId="0" fontId="53" fillId="39" borderId="62" applyNumberFormat="0" applyAlignment="0" applyProtection="0">
      <alignment vertical="center"/>
    </xf>
    <xf numFmtId="169" fontId="53" fillId="39" borderId="62" applyNumberFormat="0" applyAlignment="0" applyProtection="0">
      <alignment vertical="center"/>
    </xf>
    <xf numFmtId="0" fontId="54" fillId="40" borderId="63" applyNumberFormat="0" applyAlignment="0" applyProtection="0">
      <alignment vertical="center"/>
    </xf>
    <xf numFmtId="0" fontId="54" fillId="40" borderId="63" applyNumberFormat="0" applyAlignment="0" applyProtection="0">
      <alignment vertical="center"/>
    </xf>
    <xf numFmtId="0" fontId="54" fillId="40" borderId="63" applyNumberFormat="0" applyAlignment="0" applyProtection="0">
      <alignment vertical="center"/>
    </xf>
    <xf numFmtId="169" fontId="54" fillId="40" borderId="63" applyNumberFormat="0" applyAlignment="0" applyProtection="0">
      <alignment vertical="center"/>
    </xf>
    <xf numFmtId="0" fontId="54" fillId="40" borderId="63" applyNumberFormat="0" applyAlignment="0" applyProtection="0">
      <alignment vertical="center"/>
    </xf>
    <xf numFmtId="0" fontId="54" fillId="40" borderId="63" applyNumberFormat="0" applyAlignment="0" applyProtection="0">
      <alignment vertical="center"/>
    </xf>
    <xf numFmtId="169" fontId="54" fillId="40" borderId="63" applyNumberFormat="0" applyAlignment="0" applyProtection="0">
      <alignment vertical="center"/>
    </xf>
    <xf numFmtId="0" fontId="5" fillId="0" borderId="0"/>
    <xf numFmtId="0" fontId="55" fillId="40" borderId="62" applyNumberFormat="0" applyAlignment="0" applyProtection="0">
      <alignment vertical="center"/>
    </xf>
    <xf numFmtId="0" fontId="55" fillId="40" borderId="62" applyNumberFormat="0" applyAlignment="0" applyProtection="0">
      <alignment vertical="center"/>
    </xf>
    <xf numFmtId="0" fontId="55" fillId="40" borderId="62" applyNumberFormat="0" applyAlignment="0" applyProtection="0">
      <alignment vertical="center"/>
    </xf>
    <xf numFmtId="169" fontId="55" fillId="40" borderId="62" applyNumberFormat="0" applyAlignment="0" applyProtection="0">
      <alignment vertical="center"/>
    </xf>
    <xf numFmtId="0" fontId="55" fillId="40" borderId="62" applyNumberFormat="0" applyAlignment="0" applyProtection="0">
      <alignment vertical="center"/>
    </xf>
    <xf numFmtId="0" fontId="55" fillId="40" borderId="62" applyNumberFormat="0" applyAlignment="0" applyProtection="0">
      <alignment vertical="center"/>
    </xf>
    <xf numFmtId="169" fontId="55" fillId="40" borderId="62" applyNumberFormat="0" applyAlignment="0" applyProtection="0">
      <alignment vertical="center"/>
    </xf>
    <xf numFmtId="0" fontId="58" fillId="0" borderId="64" applyNumberFormat="0" applyFill="0" applyAlignment="0" applyProtection="0">
      <alignment vertical="center"/>
    </xf>
    <xf numFmtId="0" fontId="58" fillId="0" borderId="64" applyNumberFormat="0" applyFill="0" applyAlignment="0" applyProtection="0">
      <alignment vertical="center"/>
    </xf>
    <xf numFmtId="0" fontId="58" fillId="0" borderId="64" applyNumberFormat="0" applyFill="0" applyAlignment="0" applyProtection="0">
      <alignment vertical="center"/>
    </xf>
    <xf numFmtId="169" fontId="58" fillId="0" borderId="64" applyNumberFormat="0" applyFill="0" applyAlignment="0" applyProtection="0">
      <alignment vertical="center"/>
    </xf>
    <xf numFmtId="0" fontId="58" fillId="0" borderId="64" applyNumberFormat="0" applyFill="0" applyAlignment="0" applyProtection="0">
      <alignment vertical="center"/>
    </xf>
    <xf numFmtId="0" fontId="58" fillId="0" borderId="64" applyNumberFormat="0" applyFill="0" applyAlignment="0" applyProtection="0">
      <alignment vertical="center"/>
    </xf>
    <xf numFmtId="169" fontId="58" fillId="0" borderId="64" applyNumberFormat="0" applyFill="0" applyAlignment="0" applyProtection="0">
      <alignment vertical="center"/>
    </xf>
    <xf numFmtId="0" fontId="109" fillId="0" borderId="64" applyNumberFormat="0" applyFill="0" applyAlignment="0" applyProtection="0"/>
    <xf numFmtId="0" fontId="109" fillId="0" borderId="64" applyNumberFormat="0" applyFill="0" applyAlignment="0" applyProtection="0"/>
    <xf numFmtId="0" fontId="109" fillId="0" borderId="64" applyNumberFormat="0" applyFill="0" applyAlignment="0" applyProtection="0"/>
    <xf numFmtId="0" fontId="109" fillId="0" borderId="64" applyNumberFormat="0" applyFill="0" applyAlignment="0" applyProtection="0"/>
    <xf numFmtId="0" fontId="109" fillId="0" borderId="64" applyNumberFormat="0" applyFill="0" applyAlignment="0" applyProtection="0"/>
    <xf numFmtId="169" fontId="109" fillId="0" borderId="64" applyNumberFormat="0" applyFill="0" applyAlignment="0" applyProtection="0"/>
    <xf numFmtId="0" fontId="105" fillId="40" borderId="63" applyNumberFormat="0" applyAlignment="0" applyProtection="0"/>
    <xf numFmtId="0" fontId="105" fillId="40" borderId="63" applyNumberFormat="0" applyAlignment="0" applyProtection="0"/>
    <xf numFmtId="0" fontId="105" fillId="40" borderId="63" applyNumberFormat="0" applyAlignment="0" applyProtection="0"/>
    <xf numFmtId="0" fontId="105" fillId="40" borderId="63" applyNumberFormat="0" applyAlignment="0" applyProtection="0"/>
    <xf numFmtId="0" fontId="105" fillId="40" borderId="63" applyNumberFormat="0" applyAlignment="0" applyProtection="0"/>
    <xf numFmtId="169" fontId="105" fillId="40" borderId="63" applyNumberForma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7" fillId="38" borderId="60" applyNumberFormat="0" applyFont="0" applyAlignment="0" applyProtection="0"/>
    <xf numFmtId="0" fontId="27" fillId="38" borderId="60" applyNumberFormat="0" applyFont="0" applyAlignment="0" applyProtection="0"/>
    <xf numFmtId="169" fontId="27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46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73" fillId="60" borderId="59"/>
    <xf numFmtId="0" fontId="73" fillId="68" borderId="59"/>
    <xf numFmtId="0" fontId="74" fillId="82" borderId="59">
      <alignment horizontal="left" wrapText="1"/>
    </xf>
    <xf numFmtId="0" fontId="73" fillId="60" borderId="59"/>
    <xf numFmtId="0" fontId="73" fillId="68" borderId="59"/>
    <xf numFmtId="0" fontId="81" fillId="0" borderId="65">
      <alignment horizontal="left" vertical="center"/>
    </xf>
    <xf numFmtId="10" fontId="79" fillId="38" borderId="61" applyNumberFormat="0" applyBorder="0" applyAlignment="0" applyProtection="0"/>
    <xf numFmtId="0" fontId="89" fillId="65" borderId="62">
      <alignment vertical="center"/>
    </xf>
    <xf numFmtId="0" fontId="89" fillId="65" borderId="62">
      <alignment vertical="center"/>
    </xf>
    <xf numFmtId="0" fontId="89" fillId="65" borderId="62">
      <alignment vertical="center"/>
    </xf>
    <xf numFmtId="0" fontId="89" fillId="65" borderId="62">
      <alignment vertical="center"/>
    </xf>
    <xf numFmtId="0" fontId="53" fillId="65" borderId="62">
      <alignment vertical="center"/>
    </xf>
    <xf numFmtId="0" fontId="89" fillId="71" borderId="62">
      <alignment vertical="center"/>
    </xf>
    <xf numFmtId="0" fontId="89" fillId="71" borderId="62">
      <alignment vertical="center"/>
    </xf>
    <xf numFmtId="0" fontId="89" fillId="65" borderId="62">
      <alignment vertical="center"/>
    </xf>
    <xf numFmtId="0" fontId="53" fillId="65" borderId="62">
      <alignment vertical="center"/>
    </xf>
    <xf numFmtId="0" fontId="53" fillId="65" borderId="62">
      <alignment vertical="center"/>
    </xf>
    <xf numFmtId="0" fontId="53" fillId="65" borderId="62">
      <alignment vertical="center"/>
    </xf>
    <xf numFmtId="0" fontId="53" fillId="65" borderId="62">
      <alignment vertical="center"/>
    </xf>
    <xf numFmtId="0" fontId="53" fillId="65" borderId="62">
      <alignment vertical="center"/>
    </xf>
    <xf numFmtId="0" fontId="89" fillId="71" borderId="62">
      <alignment vertical="center"/>
    </xf>
    <xf numFmtId="0" fontId="89" fillId="71" borderId="62">
      <alignment vertical="center"/>
    </xf>
    <xf numFmtId="0" fontId="53" fillId="65" borderId="62">
      <alignment vertical="center"/>
    </xf>
    <xf numFmtId="0" fontId="53" fillId="65" borderId="62">
      <alignment vertical="center"/>
    </xf>
    <xf numFmtId="0" fontId="53" fillId="65" borderId="62">
      <alignment vertical="center"/>
    </xf>
    <xf numFmtId="0" fontId="53" fillId="65" borderId="62">
      <alignment vertical="center"/>
    </xf>
    <xf numFmtId="0" fontId="53" fillId="65" borderId="62">
      <alignment vertical="center"/>
    </xf>
    <xf numFmtId="0" fontId="89" fillId="39" borderId="62" applyNumberFormat="0" applyAlignment="0" applyProtection="0"/>
    <xf numFmtId="0" fontId="89" fillId="71" borderId="62">
      <alignment vertical="center"/>
    </xf>
    <xf numFmtId="0" fontId="89" fillId="71" borderId="62">
      <alignment vertical="center"/>
    </xf>
    <xf numFmtId="0" fontId="89" fillId="39" borderId="62" applyNumberFormat="0" applyAlignment="0" applyProtection="0"/>
    <xf numFmtId="0" fontId="89" fillId="39" borderId="62" applyNumberFormat="0" applyAlignment="0" applyProtection="0"/>
    <xf numFmtId="0" fontId="89" fillId="39" borderId="62" applyNumberFormat="0" applyAlignment="0" applyProtection="0"/>
    <xf numFmtId="0" fontId="89" fillId="71" borderId="62">
      <alignment vertical="center"/>
    </xf>
    <xf numFmtId="0" fontId="89" fillId="65" borderId="62">
      <alignment vertical="center"/>
    </xf>
    <xf numFmtId="0" fontId="89" fillId="65" borderId="62">
      <alignment vertical="center"/>
    </xf>
    <xf numFmtId="0" fontId="89" fillId="39" borderId="62" applyNumberFormat="0" applyAlignment="0" applyProtection="0"/>
    <xf numFmtId="169" fontId="89" fillId="39" borderId="62" applyNumberFormat="0" applyAlignment="0" applyProtection="0"/>
    <xf numFmtId="0" fontId="89" fillId="71" borderId="62">
      <alignment vertical="center"/>
    </xf>
    <xf numFmtId="0" fontId="89" fillId="71" borderId="62">
      <alignment vertical="center"/>
    </xf>
    <xf numFmtId="0" fontId="89" fillId="71" borderId="62">
      <alignment vertical="center"/>
    </xf>
    <xf numFmtId="0" fontId="89" fillId="71" borderId="62">
      <alignment vertical="center"/>
    </xf>
    <xf numFmtId="0" fontId="89" fillId="65" borderId="62">
      <alignment vertical="center"/>
    </xf>
    <xf numFmtId="0" fontId="89" fillId="65" borderId="62">
      <alignment vertical="center"/>
    </xf>
    <xf numFmtId="10" fontId="79" fillId="38" borderId="61" applyNumberFormat="0" applyBorder="0" applyAlignment="0" applyProtection="0"/>
    <xf numFmtId="0" fontId="81" fillId="0" borderId="65">
      <alignment horizontal="left" vertical="center"/>
    </xf>
    <xf numFmtId="0" fontId="73" fillId="68" borderId="59"/>
    <xf numFmtId="0" fontId="73" fillId="60" borderId="59"/>
    <xf numFmtId="0" fontId="74" fillId="82" borderId="59">
      <alignment horizontal="left" wrapText="1"/>
    </xf>
    <xf numFmtId="0" fontId="73" fillId="68" borderId="59"/>
    <xf numFmtId="0" fontId="73" fillId="60" borderId="59"/>
    <xf numFmtId="0" fontId="68" fillId="84" borderId="62">
      <alignment vertical="center"/>
    </xf>
    <xf numFmtId="0" fontId="67" fillId="83" borderId="62">
      <alignment vertical="center"/>
    </xf>
    <xf numFmtId="0" fontId="67" fillId="83" borderId="62">
      <alignment vertical="center"/>
    </xf>
    <xf numFmtId="0" fontId="67" fillId="40" borderId="62" applyNumberFormat="0" applyAlignment="0" applyProtection="0"/>
    <xf numFmtId="0" fontId="55" fillId="83" borderId="62">
      <alignment vertical="center"/>
    </xf>
    <xf numFmtId="0" fontId="55" fillId="83" borderId="62">
      <alignment vertical="center"/>
    </xf>
    <xf numFmtId="0" fontId="55" fillId="83" borderId="62">
      <alignment vertical="center"/>
    </xf>
    <xf numFmtId="0" fontId="55" fillId="83" borderId="62">
      <alignment vertical="center"/>
    </xf>
    <xf numFmtId="0" fontId="55" fillId="83" borderId="62">
      <alignment vertical="center"/>
    </xf>
    <xf numFmtId="0" fontId="67" fillId="40" borderId="62" applyNumberFormat="0" applyAlignment="0" applyProtection="0"/>
    <xf numFmtId="0" fontId="67" fillId="40" borderId="62" applyNumberFormat="0" applyAlignment="0" applyProtection="0"/>
    <xf numFmtId="0" fontId="67" fillId="40" borderId="62" applyNumberFormat="0" applyAlignment="0" applyProtection="0"/>
    <xf numFmtId="0" fontId="68" fillId="84" borderId="62">
      <alignment vertical="center"/>
    </xf>
    <xf numFmtId="0" fontId="67" fillId="83" borderId="62">
      <alignment vertical="center"/>
    </xf>
    <xf numFmtId="0" fontId="67" fillId="83" borderId="62">
      <alignment vertical="center"/>
    </xf>
    <xf numFmtId="0" fontId="67" fillId="40" borderId="62" applyNumberFormat="0" applyAlignment="0" applyProtection="0"/>
    <xf numFmtId="169" fontId="67" fillId="40" borderId="62" applyNumberFormat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5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5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5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5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5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5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5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5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3" fillId="39" borderId="62" applyNumberFormat="0" applyAlignment="0" applyProtection="0">
      <alignment vertical="center"/>
    </xf>
    <xf numFmtId="0" fontId="53" fillId="39" borderId="62" applyNumberFormat="0" applyAlignment="0" applyProtection="0">
      <alignment vertical="center"/>
    </xf>
    <xf numFmtId="169" fontId="46" fillId="38" borderId="60" applyNumberFormat="0" applyFont="0" applyAlignment="0" applyProtection="0">
      <alignment vertical="center"/>
    </xf>
    <xf numFmtId="0" fontId="46" fillId="38" borderId="60" applyNumberFormat="0" applyFont="0" applyAlignment="0" applyProtection="0">
      <alignment vertical="center"/>
    </xf>
    <xf numFmtId="0" fontId="46" fillId="38" borderId="60" applyNumberFormat="0" applyFont="0" applyAlignment="0" applyProtection="0">
      <alignment vertical="center"/>
    </xf>
    <xf numFmtId="169" fontId="46" fillId="38" borderId="60" applyNumberFormat="0" applyFont="0" applyAlignment="0" applyProtection="0">
      <alignment vertical="center"/>
    </xf>
    <xf numFmtId="0" fontId="46" fillId="38" borderId="60" applyNumberFormat="0" applyFont="0" applyAlignment="0" applyProtection="0">
      <alignment vertical="center"/>
    </xf>
    <xf numFmtId="0" fontId="46" fillId="38" borderId="60" applyNumberFormat="0" applyFont="0" applyAlignment="0" applyProtection="0">
      <alignment vertical="center"/>
    </xf>
    <xf numFmtId="0" fontId="46" fillId="38" borderId="60" applyNumberFormat="0" applyFont="0" applyAlignment="0" applyProtection="0">
      <alignment vertical="center"/>
    </xf>
    <xf numFmtId="10" fontId="79" fillId="38" borderId="61" applyNumberFormat="0" applyBorder="0" applyAlignment="0" applyProtection="0"/>
    <xf numFmtId="10" fontId="79" fillId="38" borderId="61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0" fontId="79" fillId="38" borderId="61" applyNumberFormat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5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5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0" fontId="79" fillId="38" borderId="61" applyNumberFormat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5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5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5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5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5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5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0" fontId="53" fillId="39" borderId="62" applyNumberFormat="0" applyAlignment="0" applyProtection="0">
      <alignment vertical="center"/>
    </xf>
    <xf numFmtId="169" fontId="53" fillId="39" borderId="62" applyNumberFormat="0" applyAlignment="0" applyProtection="0">
      <alignment vertical="center"/>
    </xf>
    <xf numFmtId="0" fontId="53" fillId="39" borderId="62" applyNumberFormat="0" applyAlignment="0" applyProtection="0">
      <alignment vertical="center"/>
    </xf>
    <xf numFmtId="0" fontId="53" fillId="39" borderId="62" applyNumberFormat="0" applyAlignment="0" applyProtection="0">
      <alignment vertical="center"/>
    </xf>
    <xf numFmtId="169" fontId="53" fillId="39" borderId="62" applyNumberFormat="0" applyAlignment="0" applyProtection="0">
      <alignment vertical="center"/>
    </xf>
    <xf numFmtId="0" fontId="54" fillId="40" borderId="63" applyNumberFormat="0" applyAlignment="0" applyProtection="0">
      <alignment vertical="center"/>
    </xf>
    <xf numFmtId="0" fontId="54" fillId="40" borderId="63" applyNumberFormat="0" applyAlignment="0" applyProtection="0">
      <alignment vertical="center"/>
    </xf>
    <xf numFmtId="0" fontId="54" fillId="40" borderId="63" applyNumberFormat="0" applyAlignment="0" applyProtection="0">
      <alignment vertical="center"/>
    </xf>
    <xf numFmtId="169" fontId="54" fillId="40" borderId="63" applyNumberFormat="0" applyAlignment="0" applyProtection="0">
      <alignment vertical="center"/>
    </xf>
    <xf numFmtId="0" fontId="54" fillId="40" borderId="63" applyNumberFormat="0" applyAlignment="0" applyProtection="0">
      <alignment vertical="center"/>
    </xf>
    <xf numFmtId="0" fontId="54" fillId="40" borderId="63" applyNumberFormat="0" applyAlignment="0" applyProtection="0">
      <alignment vertical="center"/>
    </xf>
    <xf numFmtId="169" fontId="54" fillId="40" borderId="63" applyNumberFormat="0" applyAlignment="0" applyProtection="0">
      <alignment vertical="center"/>
    </xf>
    <xf numFmtId="0" fontId="5" fillId="0" borderId="0"/>
    <xf numFmtId="0" fontId="55" fillId="40" borderId="62" applyNumberFormat="0" applyAlignment="0" applyProtection="0">
      <alignment vertical="center"/>
    </xf>
    <xf numFmtId="0" fontId="55" fillId="40" borderId="62" applyNumberFormat="0" applyAlignment="0" applyProtection="0">
      <alignment vertical="center"/>
    </xf>
    <xf numFmtId="0" fontId="55" fillId="40" borderId="62" applyNumberFormat="0" applyAlignment="0" applyProtection="0">
      <alignment vertical="center"/>
    </xf>
    <xf numFmtId="169" fontId="55" fillId="40" borderId="62" applyNumberFormat="0" applyAlignment="0" applyProtection="0">
      <alignment vertical="center"/>
    </xf>
    <xf numFmtId="0" fontId="55" fillId="40" borderId="62" applyNumberFormat="0" applyAlignment="0" applyProtection="0">
      <alignment vertical="center"/>
    </xf>
    <xf numFmtId="0" fontId="55" fillId="40" borderId="62" applyNumberFormat="0" applyAlignment="0" applyProtection="0">
      <alignment vertical="center"/>
    </xf>
    <xf numFmtId="169" fontId="55" fillId="40" borderId="62" applyNumberFormat="0" applyAlignment="0" applyProtection="0">
      <alignment vertical="center"/>
    </xf>
    <xf numFmtId="0" fontId="58" fillId="0" borderId="64" applyNumberFormat="0" applyFill="0" applyAlignment="0" applyProtection="0">
      <alignment vertical="center"/>
    </xf>
    <xf numFmtId="0" fontId="58" fillId="0" borderId="64" applyNumberFormat="0" applyFill="0" applyAlignment="0" applyProtection="0">
      <alignment vertical="center"/>
    </xf>
    <xf numFmtId="0" fontId="58" fillId="0" borderId="64" applyNumberFormat="0" applyFill="0" applyAlignment="0" applyProtection="0">
      <alignment vertical="center"/>
    </xf>
    <xf numFmtId="169" fontId="58" fillId="0" borderId="64" applyNumberFormat="0" applyFill="0" applyAlignment="0" applyProtection="0">
      <alignment vertical="center"/>
    </xf>
    <xf numFmtId="0" fontId="58" fillId="0" borderId="64" applyNumberFormat="0" applyFill="0" applyAlignment="0" applyProtection="0">
      <alignment vertical="center"/>
    </xf>
    <xf numFmtId="0" fontId="58" fillId="0" borderId="64" applyNumberFormat="0" applyFill="0" applyAlignment="0" applyProtection="0">
      <alignment vertical="center"/>
    </xf>
    <xf numFmtId="169" fontId="58" fillId="0" borderId="64" applyNumberFormat="0" applyFill="0" applyAlignment="0" applyProtection="0">
      <alignment vertical="center"/>
    </xf>
    <xf numFmtId="0" fontId="109" fillId="0" borderId="64" applyNumberFormat="0" applyFill="0" applyAlignment="0" applyProtection="0"/>
    <xf numFmtId="0" fontId="109" fillId="0" borderId="64" applyNumberFormat="0" applyFill="0" applyAlignment="0" applyProtection="0"/>
    <xf numFmtId="0" fontId="109" fillId="0" borderId="64" applyNumberFormat="0" applyFill="0" applyAlignment="0" applyProtection="0"/>
    <xf numFmtId="0" fontId="109" fillId="0" borderId="64" applyNumberFormat="0" applyFill="0" applyAlignment="0" applyProtection="0"/>
    <xf numFmtId="0" fontId="109" fillId="0" borderId="64" applyNumberFormat="0" applyFill="0" applyAlignment="0" applyProtection="0"/>
    <xf numFmtId="169" fontId="109" fillId="0" borderId="64" applyNumberFormat="0" applyFill="0" applyAlignment="0" applyProtection="0"/>
    <xf numFmtId="0" fontId="105" fillId="40" borderId="63" applyNumberFormat="0" applyAlignment="0" applyProtection="0"/>
    <xf numFmtId="0" fontId="105" fillId="40" borderId="63" applyNumberFormat="0" applyAlignment="0" applyProtection="0"/>
    <xf numFmtId="0" fontId="105" fillId="40" borderId="63" applyNumberFormat="0" applyAlignment="0" applyProtection="0"/>
    <xf numFmtId="0" fontId="105" fillId="40" borderId="63" applyNumberFormat="0" applyAlignment="0" applyProtection="0"/>
    <xf numFmtId="0" fontId="105" fillId="40" borderId="63" applyNumberFormat="0" applyAlignment="0" applyProtection="0"/>
    <xf numFmtId="169" fontId="105" fillId="40" borderId="63" applyNumberForma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7" fillId="38" borderId="60" applyNumberFormat="0" applyFont="0" applyAlignment="0" applyProtection="0"/>
    <xf numFmtId="0" fontId="27" fillId="38" borderId="60" applyNumberFormat="0" applyFont="0" applyAlignment="0" applyProtection="0"/>
    <xf numFmtId="169" fontId="27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46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0" fontId="28" fillId="38" borderId="60" applyNumberFormat="0" applyFont="0" applyAlignment="0" applyProtection="0"/>
    <xf numFmtId="0" fontId="28" fillId="38" borderId="60" applyNumberFormat="0" applyFont="0" applyAlignment="0" applyProtection="0"/>
    <xf numFmtId="169" fontId="28" fillId="38" borderId="60" applyNumberFormat="0" applyFont="0" applyAlignment="0" applyProtection="0"/>
    <xf numFmtId="169" fontId="28" fillId="38" borderId="60" applyNumberFormat="0" applyFont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73" fillId="60" borderId="59"/>
    <xf numFmtId="0" fontId="73" fillId="68" borderId="59"/>
    <xf numFmtId="0" fontId="74" fillId="82" borderId="59">
      <alignment horizontal="left" wrapText="1"/>
    </xf>
    <xf numFmtId="0" fontId="73" fillId="60" borderId="59"/>
    <xf numFmtId="0" fontId="73" fillId="68" borderId="59"/>
    <xf numFmtId="0" fontId="81" fillId="0" borderId="65">
      <alignment horizontal="left" vertical="center"/>
    </xf>
    <xf numFmtId="10" fontId="79" fillId="38" borderId="61" applyNumberFormat="0" applyBorder="0" applyAlignment="0" applyProtection="0"/>
    <xf numFmtId="0" fontId="89" fillId="65" borderId="62">
      <alignment vertical="center"/>
    </xf>
    <xf numFmtId="0" fontId="89" fillId="65" borderId="62">
      <alignment vertical="center"/>
    </xf>
    <xf numFmtId="0" fontId="89" fillId="65" borderId="62">
      <alignment vertical="center"/>
    </xf>
    <xf numFmtId="0" fontId="89" fillId="65" borderId="62">
      <alignment vertical="center"/>
    </xf>
    <xf numFmtId="0" fontId="53" fillId="65" borderId="62">
      <alignment vertical="center"/>
    </xf>
    <xf numFmtId="0" fontId="89" fillId="71" borderId="62">
      <alignment vertical="center"/>
    </xf>
    <xf numFmtId="0" fontId="89" fillId="71" borderId="62">
      <alignment vertical="center"/>
    </xf>
    <xf numFmtId="0" fontId="89" fillId="65" borderId="62">
      <alignment vertical="center"/>
    </xf>
    <xf numFmtId="0" fontId="53" fillId="65" borderId="62">
      <alignment vertical="center"/>
    </xf>
    <xf numFmtId="0" fontId="53" fillId="65" borderId="62">
      <alignment vertical="center"/>
    </xf>
    <xf numFmtId="0" fontId="53" fillId="65" borderId="62">
      <alignment vertical="center"/>
    </xf>
    <xf numFmtId="0" fontId="53" fillId="65" borderId="62">
      <alignment vertical="center"/>
    </xf>
    <xf numFmtId="0" fontId="53" fillId="65" borderId="62">
      <alignment vertical="center"/>
    </xf>
    <xf numFmtId="0" fontId="89" fillId="71" borderId="62">
      <alignment vertical="center"/>
    </xf>
    <xf numFmtId="0" fontId="89" fillId="71" borderId="62">
      <alignment vertical="center"/>
    </xf>
    <xf numFmtId="0" fontId="53" fillId="65" borderId="62">
      <alignment vertical="center"/>
    </xf>
    <xf numFmtId="0" fontId="53" fillId="65" borderId="62">
      <alignment vertical="center"/>
    </xf>
    <xf numFmtId="0" fontId="53" fillId="65" borderId="62">
      <alignment vertical="center"/>
    </xf>
    <xf numFmtId="0" fontId="53" fillId="65" borderId="62">
      <alignment vertical="center"/>
    </xf>
    <xf numFmtId="0" fontId="53" fillId="65" borderId="62">
      <alignment vertical="center"/>
    </xf>
    <xf numFmtId="0" fontId="89" fillId="39" borderId="62" applyNumberFormat="0" applyAlignment="0" applyProtection="0"/>
    <xf numFmtId="0" fontId="89" fillId="71" borderId="62">
      <alignment vertical="center"/>
    </xf>
    <xf numFmtId="0" fontId="89" fillId="71" borderId="62">
      <alignment vertical="center"/>
    </xf>
    <xf numFmtId="0" fontId="89" fillId="39" borderId="62" applyNumberFormat="0" applyAlignment="0" applyProtection="0"/>
    <xf numFmtId="0" fontId="89" fillId="39" borderId="62" applyNumberFormat="0" applyAlignment="0" applyProtection="0"/>
    <xf numFmtId="0" fontId="89" fillId="39" borderId="62" applyNumberFormat="0" applyAlignment="0" applyProtection="0"/>
    <xf numFmtId="0" fontId="89" fillId="71" borderId="62">
      <alignment vertical="center"/>
    </xf>
    <xf numFmtId="0" fontId="89" fillId="65" borderId="62">
      <alignment vertical="center"/>
    </xf>
    <xf numFmtId="0" fontId="89" fillId="65" borderId="62">
      <alignment vertical="center"/>
    </xf>
    <xf numFmtId="0" fontId="89" fillId="39" borderId="62" applyNumberFormat="0" applyAlignment="0" applyProtection="0"/>
    <xf numFmtId="169" fontId="89" fillId="39" borderId="62" applyNumberFormat="0" applyAlignment="0" applyProtection="0"/>
    <xf numFmtId="0" fontId="89" fillId="71" borderId="62">
      <alignment vertical="center"/>
    </xf>
    <xf numFmtId="0" fontId="89" fillId="71" borderId="62">
      <alignment vertical="center"/>
    </xf>
    <xf numFmtId="0" fontId="89" fillId="71" borderId="62">
      <alignment vertical="center"/>
    </xf>
    <xf numFmtId="0" fontId="89" fillId="71" borderId="62">
      <alignment vertical="center"/>
    </xf>
    <xf numFmtId="0" fontId="89" fillId="65" borderId="62">
      <alignment vertical="center"/>
    </xf>
    <xf numFmtId="0" fontId="89" fillId="65" borderId="62">
      <alignment vertical="center"/>
    </xf>
    <xf numFmtId="10" fontId="79" fillId="38" borderId="61" applyNumberFormat="0" applyBorder="0" applyAlignment="0" applyProtection="0"/>
    <xf numFmtId="0" fontId="81" fillId="0" borderId="65">
      <alignment horizontal="left" vertical="center"/>
    </xf>
    <xf numFmtId="0" fontId="73" fillId="68" borderId="59"/>
    <xf numFmtId="0" fontId="73" fillId="60" borderId="59"/>
    <xf numFmtId="0" fontId="74" fillId="82" borderId="59">
      <alignment horizontal="left" wrapText="1"/>
    </xf>
    <xf numFmtId="0" fontId="73" fillId="68" borderId="59"/>
    <xf numFmtId="0" fontId="73" fillId="60" borderId="59"/>
    <xf numFmtId="0" fontId="68" fillId="84" borderId="62">
      <alignment vertical="center"/>
    </xf>
    <xf numFmtId="0" fontId="67" fillId="83" borderId="62">
      <alignment vertical="center"/>
    </xf>
    <xf numFmtId="0" fontId="67" fillId="83" borderId="62">
      <alignment vertical="center"/>
    </xf>
    <xf numFmtId="0" fontId="67" fillId="40" borderId="62" applyNumberFormat="0" applyAlignment="0" applyProtection="0"/>
    <xf numFmtId="0" fontId="55" fillId="83" borderId="62">
      <alignment vertical="center"/>
    </xf>
    <xf numFmtId="0" fontId="55" fillId="83" borderId="62">
      <alignment vertical="center"/>
    </xf>
    <xf numFmtId="0" fontId="55" fillId="83" borderId="62">
      <alignment vertical="center"/>
    </xf>
    <xf numFmtId="0" fontId="55" fillId="83" borderId="62">
      <alignment vertical="center"/>
    </xf>
    <xf numFmtId="0" fontId="55" fillId="83" borderId="62">
      <alignment vertical="center"/>
    </xf>
    <xf numFmtId="0" fontId="67" fillId="40" borderId="62" applyNumberFormat="0" applyAlignment="0" applyProtection="0"/>
    <xf numFmtId="0" fontId="67" fillId="40" borderId="62" applyNumberFormat="0" applyAlignment="0" applyProtection="0"/>
    <xf numFmtId="0" fontId="67" fillId="40" borderId="62" applyNumberFormat="0" applyAlignment="0" applyProtection="0"/>
    <xf numFmtId="0" fontId="68" fillId="84" borderId="62">
      <alignment vertical="center"/>
    </xf>
    <xf numFmtId="0" fontId="67" fillId="83" borderId="62">
      <alignment vertical="center"/>
    </xf>
    <xf numFmtId="0" fontId="67" fillId="83" borderId="62">
      <alignment vertical="center"/>
    </xf>
    <xf numFmtId="0" fontId="67" fillId="40" borderId="62" applyNumberFormat="0" applyAlignment="0" applyProtection="0"/>
    <xf numFmtId="169" fontId="67" fillId="40" borderId="62" applyNumberFormat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5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5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5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5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5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5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0" fontId="5" fillId="0" borderId="0"/>
    <xf numFmtId="0" fontId="5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5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5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3" fillId="39" borderId="62" applyNumberFormat="0" applyAlignment="0" applyProtection="0">
      <alignment vertical="center"/>
    </xf>
    <xf numFmtId="0" fontId="53" fillId="39" borderId="62" applyNumberFormat="0" applyAlignment="0" applyProtection="0">
      <alignment vertical="center"/>
    </xf>
    <xf numFmtId="169" fontId="46" fillId="38" borderId="60" applyNumberFormat="0" applyFont="0" applyAlignment="0" applyProtection="0">
      <alignment vertical="center"/>
    </xf>
    <xf numFmtId="0" fontId="46" fillId="38" borderId="60" applyNumberFormat="0" applyFont="0" applyAlignment="0" applyProtection="0">
      <alignment vertical="center"/>
    </xf>
    <xf numFmtId="0" fontId="46" fillId="38" borderId="60" applyNumberFormat="0" applyFont="0" applyAlignment="0" applyProtection="0">
      <alignment vertical="center"/>
    </xf>
    <xf numFmtId="169" fontId="46" fillId="38" borderId="60" applyNumberFormat="0" applyFont="0" applyAlignment="0" applyProtection="0">
      <alignment vertical="center"/>
    </xf>
    <xf numFmtId="0" fontId="46" fillId="38" borderId="60" applyNumberFormat="0" applyFont="0" applyAlignment="0" applyProtection="0">
      <alignment vertical="center"/>
    </xf>
    <xf numFmtId="0" fontId="46" fillId="38" borderId="60" applyNumberFormat="0" applyFont="0" applyAlignment="0" applyProtection="0">
      <alignment vertical="center"/>
    </xf>
    <xf numFmtId="0" fontId="46" fillId="38" borderId="60" applyNumberFormat="0" applyFont="0" applyAlignment="0" applyProtection="0">
      <alignment vertical="center"/>
    </xf>
    <xf numFmtId="10" fontId="79" fillId="38" borderId="61" applyNumberFormat="0" applyBorder="0" applyAlignment="0" applyProtection="0"/>
    <xf numFmtId="10" fontId="79" fillId="38" borderId="61" applyNumberFormat="0" applyBorder="0" applyAlignment="0" applyProtection="0"/>
    <xf numFmtId="44" fontId="27" fillId="0" borderId="0" applyFont="0" applyFill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0" fontId="53" fillId="39" borderId="71" applyNumberFormat="0" applyAlignment="0" applyProtection="0">
      <alignment vertical="center"/>
    </xf>
    <xf numFmtId="169" fontId="53" fillId="39" borderId="71" applyNumberFormat="0" applyAlignment="0" applyProtection="0">
      <alignment vertical="center"/>
    </xf>
    <xf numFmtId="0" fontId="53" fillId="39" borderId="71" applyNumberFormat="0" applyAlignment="0" applyProtection="0">
      <alignment vertical="center"/>
    </xf>
    <xf numFmtId="0" fontId="53" fillId="39" borderId="71" applyNumberFormat="0" applyAlignment="0" applyProtection="0">
      <alignment vertical="center"/>
    </xf>
    <xf numFmtId="169" fontId="53" fillId="39" borderId="71" applyNumberFormat="0" applyAlignment="0" applyProtection="0">
      <alignment vertical="center"/>
    </xf>
    <xf numFmtId="0" fontId="54" fillId="40" borderId="72" applyNumberFormat="0" applyAlignment="0" applyProtection="0">
      <alignment vertical="center"/>
    </xf>
    <xf numFmtId="0" fontId="54" fillId="40" borderId="72" applyNumberFormat="0" applyAlignment="0" applyProtection="0">
      <alignment vertical="center"/>
    </xf>
    <xf numFmtId="0" fontId="54" fillId="40" borderId="72" applyNumberFormat="0" applyAlignment="0" applyProtection="0">
      <alignment vertical="center"/>
    </xf>
    <xf numFmtId="169" fontId="54" fillId="40" borderId="72" applyNumberFormat="0" applyAlignment="0" applyProtection="0">
      <alignment vertical="center"/>
    </xf>
    <xf numFmtId="0" fontId="54" fillId="40" borderId="72" applyNumberFormat="0" applyAlignment="0" applyProtection="0">
      <alignment vertical="center"/>
    </xf>
    <xf numFmtId="0" fontId="54" fillId="40" borderId="72" applyNumberFormat="0" applyAlignment="0" applyProtection="0">
      <alignment vertical="center"/>
    </xf>
    <xf numFmtId="169" fontId="54" fillId="40" borderId="72" applyNumberFormat="0" applyAlignment="0" applyProtection="0">
      <alignment vertical="center"/>
    </xf>
    <xf numFmtId="0" fontId="4" fillId="0" borderId="0"/>
    <xf numFmtId="0" fontId="55" fillId="40" borderId="71" applyNumberFormat="0" applyAlignment="0" applyProtection="0">
      <alignment vertical="center"/>
    </xf>
    <xf numFmtId="0" fontId="55" fillId="40" borderId="71" applyNumberFormat="0" applyAlignment="0" applyProtection="0">
      <alignment vertical="center"/>
    </xf>
    <xf numFmtId="0" fontId="55" fillId="40" borderId="71" applyNumberFormat="0" applyAlignment="0" applyProtection="0">
      <alignment vertical="center"/>
    </xf>
    <xf numFmtId="169" fontId="55" fillId="40" borderId="71" applyNumberFormat="0" applyAlignment="0" applyProtection="0">
      <alignment vertical="center"/>
    </xf>
    <xf numFmtId="0" fontId="55" fillId="40" borderId="71" applyNumberFormat="0" applyAlignment="0" applyProtection="0">
      <alignment vertical="center"/>
    </xf>
    <xf numFmtId="0" fontId="55" fillId="40" borderId="71" applyNumberFormat="0" applyAlignment="0" applyProtection="0">
      <alignment vertical="center"/>
    </xf>
    <xf numFmtId="169" fontId="55" fillId="40" borderId="71" applyNumberFormat="0" applyAlignment="0" applyProtection="0">
      <alignment vertical="center"/>
    </xf>
    <xf numFmtId="0" fontId="58" fillId="0" borderId="73" applyNumberFormat="0" applyFill="0" applyAlignment="0" applyProtection="0">
      <alignment vertical="center"/>
    </xf>
    <xf numFmtId="0" fontId="58" fillId="0" borderId="73" applyNumberFormat="0" applyFill="0" applyAlignment="0" applyProtection="0">
      <alignment vertical="center"/>
    </xf>
    <xf numFmtId="0" fontId="58" fillId="0" borderId="73" applyNumberFormat="0" applyFill="0" applyAlignment="0" applyProtection="0">
      <alignment vertical="center"/>
    </xf>
    <xf numFmtId="169" fontId="58" fillId="0" borderId="73" applyNumberFormat="0" applyFill="0" applyAlignment="0" applyProtection="0">
      <alignment vertical="center"/>
    </xf>
    <xf numFmtId="0" fontId="58" fillId="0" borderId="73" applyNumberFormat="0" applyFill="0" applyAlignment="0" applyProtection="0">
      <alignment vertical="center"/>
    </xf>
    <xf numFmtId="0" fontId="58" fillId="0" borderId="73" applyNumberFormat="0" applyFill="0" applyAlignment="0" applyProtection="0">
      <alignment vertical="center"/>
    </xf>
    <xf numFmtId="169" fontId="58" fillId="0" borderId="73" applyNumberFormat="0" applyFill="0" applyAlignment="0" applyProtection="0">
      <alignment vertical="center"/>
    </xf>
    <xf numFmtId="0" fontId="109" fillId="0" borderId="73" applyNumberFormat="0" applyFill="0" applyAlignment="0" applyProtection="0"/>
    <xf numFmtId="0" fontId="109" fillId="0" borderId="73" applyNumberFormat="0" applyFill="0" applyAlignment="0" applyProtection="0"/>
    <xf numFmtId="0" fontId="109" fillId="0" borderId="73" applyNumberFormat="0" applyFill="0" applyAlignment="0" applyProtection="0"/>
    <xf numFmtId="0" fontId="109" fillId="0" borderId="73" applyNumberFormat="0" applyFill="0" applyAlignment="0" applyProtection="0"/>
    <xf numFmtId="0" fontId="109" fillId="0" borderId="73" applyNumberFormat="0" applyFill="0" applyAlignment="0" applyProtection="0"/>
    <xf numFmtId="169" fontId="109" fillId="0" borderId="73" applyNumberFormat="0" applyFill="0" applyAlignment="0" applyProtection="0"/>
    <xf numFmtId="0" fontId="105" fillId="40" borderId="72" applyNumberFormat="0" applyAlignment="0" applyProtection="0"/>
    <xf numFmtId="0" fontId="105" fillId="40" borderId="72" applyNumberFormat="0" applyAlignment="0" applyProtection="0"/>
    <xf numFmtId="0" fontId="105" fillId="40" borderId="72" applyNumberFormat="0" applyAlignment="0" applyProtection="0"/>
    <xf numFmtId="0" fontId="105" fillId="40" borderId="72" applyNumberFormat="0" applyAlignment="0" applyProtection="0"/>
    <xf numFmtId="0" fontId="105" fillId="40" borderId="72" applyNumberFormat="0" applyAlignment="0" applyProtection="0"/>
    <xf numFmtId="169" fontId="105" fillId="40" borderId="72" applyNumberForma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7" fillId="38" borderId="69" applyNumberFormat="0" applyFont="0" applyAlignment="0" applyProtection="0"/>
    <xf numFmtId="0" fontId="27" fillId="38" borderId="69" applyNumberFormat="0" applyFont="0" applyAlignment="0" applyProtection="0"/>
    <xf numFmtId="169" fontId="27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46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73" fillId="60" borderId="68"/>
    <xf numFmtId="0" fontId="73" fillId="68" borderId="68"/>
    <xf numFmtId="0" fontId="74" fillId="82" borderId="68">
      <alignment horizontal="left" wrapText="1"/>
    </xf>
    <xf numFmtId="0" fontId="73" fillId="60" borderId="68"/>
    <xf numFmtId="0" fontId="73" fillId="68" borderId="68"/>
    <xf numFmtId="0" fontId="81" fillId="0" borderId="74">
      <alignment horizontal="left" vertical="center"/>
    </xf>
    <xf numFmtId="10" fontId="79" fillId="38" borderId="70" applyNumberFormat="0" applyBorder="0" applyAlignment="0" applyProtection="0"/>
    <xf numFmtId="0" fontId="89" fillId="65" borderId="71">
      <alignment vertical="center"/>
    </xf>
    <xf numFmtId="0" fontId="89" fillId="65" borderId="71">
      <alignment vertical="center"/>
    </xf>
    <xf numFmtId="0" fontId="89" fillId="65" borderId="71">
      <alignment vertical="center"/>
    </xf>
    <xf numFmtId="0" fontId="89" fillId="65" borderId="71">
      <alignment vertical="center"/>
    </xf>
    <xf numFmtId="0" fontId="53" fillId="65" borderId="71">
      <alignment vertical="center"/>
    </xf>
    <xf numFmtId="0" fontId="89" fillId="71" borderId="71">
      <alignment vertical="center"/>
    </xf>
    <xf numFmtId="0" fontId="89" fillId="71" borderId="71">
      <alignment vertical="center"/>
    </xf>
    <xf numFmtId="0" fontId="89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89" fillId="71" borderId="71">
      <alignment vertical="center"/>
    </xf>
    <xf numFmtId="0" fontId="89" fillId="71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89" fillId="39" borderId="71" applyNumberFormat="0" applyAlignment="0" applyProtection="0"/>
    <xf numFmtId="0" fontId="89" fillId="71" borderId="71">
      <alignment vertical="center"/>
    </xf>
    <xf numFmtId="0" fontId="89" fillId="71" borderId="71">
      <alignment vertical="center"/>
    </xf>
    <xf numFmtId="0" fontId="89" fillId="39" borderId="71" applyNumberFormat="0" applyAlignment="0" applyProtection="0"/>
    <xf numFmtId="0" fontId="89" fillId="39" borderId="71" applyNumberFormat="0" applyAlignment="0" applyProtection="0"/>
    <xf numFmtId="0" fontId="89" fillId="39" borderId="71" applyNumberFormat="0" applyAlignment="0" applyProtection="0"/>
    <xf numFmtId="0" fontId="89" fillId="71" borderId="71">
      <alignment vertical="center"/>
    </xf>
    <xf numFmtId="0" fontId="89" fillId="65" borderId="71">
      <alignment vertical="center"/>
    </xf>
    <xf numFmtId="0" fontId="89" fillId="65" borderId="71">
      <alignment vertical="center"/>
    </xf>
    <xf numFmtId="0" fontId="89" fillId="39" borderId="71" applyNumberFormat="0" applyAlignment="0" applyProtection="0"/>
    <xf numFmtId="169" fontId="89" fillId="39" borderId="71" applyNumberFormat="0" applyAlignment="0" applyProtection="0"/>
    <xf numFmtId="0" fontId="89" fillId="71" borderId="71">
      <alignment vertical="center"/>
    </xf>
    <xf numFmtId="0" fontId="89" fillId="71" borderId="71">
      <alignment vertical="center"/>
    </xf>
    <xf numFmtId="0" fontId="89" fillId="71" borderId="71">
      <alignment vertical="center"/>
    </xf>
    <xf numFmtId="0" fontId="89" fillId="71" borderId="71">
      <alignment vertical="center"/>
    </xf>
    <xf numFmtId="0" fontId="89" fillId="65" borderId="71">
      <alignment vertical="center"/>
    </xf>
    <xf numFmtId="0" fontId="89" fillId="65" borderId="71">
      <alignment vertical="center"/>
    </xf>
    <xf numFmtId="10" fontId="79" fillId="38" borderId="70" applyNumberFormat="0" applyBorder="0" applyAlignment="0" applyProtection="0"/>
    <xf numFmtId="0" fontId="81" fillId="0" borderId="74">
      <alignment horizontal="left" vertical="center"/>
    </xf>
    <xf numFmtId="0" fontId="73" fillId="68" borderId="68"/>
    <xf numFmtId="0" fontId="73" fillId="60" borderId="68"/>
    <xf numFmtId="0" fontId="74" fillId="82" borderId="68">
      <alignment horizontal="left" wrapText="1"/>
    </xf>
    <xf numFmtId="0" fontId="73" fillId="68" borderId="68"/>
    <xf numFmtId="0" fontId="73" fillId="60" borderId="68"/>
    <xf numFmtId="0" fontId="68" fillId="84" borderId="71">
      <alignment vertical="center"/>
    </xf>
    <xf numFmtId="0" fontId="67" fillId="83" borderId="71">
      <alignment vertical="center"/>
    </xf>
    <xf numFmtId="0" fontId="67" fillId="83" borderId="71">
      <alignment vertical="center"/>
    </xf>
    <xf numFmtId="0" fontId="67" fillId="40" borderId="71" applyNumberFormat="0" applyAlignment="0" applyProtection="0"/>
    <xf numFmtId="0" fontId="55" fillId="83" borderId="71">
      <alignment vertical="center"/>
    </xf>
    <xf numFmtId="0" fontId="55" fillId="83" borderId="71">
      <alignment vertical="center"/>
    </xf>
    <xf numFmtId="0" fontId="55" fillId="83" borderId="71">
      <alignment vertical="center"/>
    </xf>
    <xf numFmtId="0" fontId="55" fillId="83" borderId="71">
      <alignment vertical="center"/>
    </xf>
    <xf numFmtId="0" fontId="55" fillId="83" borderId="71">
      <alignment vertical="center"/>
    </xf>
    <xf numFmtId="0" fontId="67" fillId="40" borderId="71" applyNumberFormat="0" applyAlignment="0" applyProtection="0"/>
    <xf numFmtId="0" fontId="67" fillId="40" borderId="71" applyNumberFormat="0" applyAlignment="0" applyProtection="0"/>
    <xf numFmtId="0" fontId="67" fillId="40" borderId="71" applyNumberFormat="0" applyAlignment="0" applyProtection="0"/>
    <xf numFmtId="0" fontId="68" fillId="84" borderId="71">
      <alignment vertical="center"/>
    </xf>
    <xf numFmtId="0" fontId="67" fillId="83" borderId="71">
      <alignment vertical="center"/>
    </xf>
    <xf numFmtId="0" fontId="67" fillId="83" borderId="71">
      <alignment vertical="center"/>
    </xf>
    <xf numFmtId="0" fontId="67" fillId="40" borderId="71" applyNumberFormat="0" applyAlignment="0" applyProtection="0"/>
    <xf numFmtId="169" fontId="67" fillId="40" borderId="71" applyNumberFormat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3" fillId="39" borderId="71" applyNumberFormat="0" applyAlignment="0" applyProtection="0">
      <alignment vertical="center"/>
    </xf>
    <xf numFmtId="0" fontId="53" fillId="39" borderId="71" applyNumberFormat="0" applyAlignment="0" applyProtection="0">
      <alignment vertical="center"/>
    </xf>
    <xf numFmtId="169" fontId="46" fillId="38" borderId="69" applyNumberFormat="0" applyFont="0" applyAlignment="0" applyProtection="0">
      <alignment vertical="center"/>
    </xf>
    <xf numFmtId="0" fontId="46" fillId="38" borderId="69" applyNumberFormat="0" applyFont="0" applyAlignment="0" applyProtection="0">
      <alignment vertical="center"/>
    </xf>
    <xf numFmtId="0" fontId="46" fillId="38" borderId="69" applyNumberFormat="0" applyFont="0" applyAlignment="0" applyProtection="0">
      <alignment vertical="center"/>
    </xf>
    <xf numFmtId="169" fontId="46" fillId="38" borderId="69" applyNumberFormat="0" applyFont="0" applyAlignment="0" applyProtection="0">
      <alignment vertical="center"/>
    </xf>
    <xf numFmtId="0" fontId="46" fillId="38" borderId="69" applyNumberFormat="0" applyFont="0" applyAlignment="0" applyProtection="0">
      <alignment vertical="center"/>
    </xf>
    <xf numFmtId="0" fontId="46" fillId="38" borderId="69" applyNumberFormat="0" applyFont="0" applyAlignment="0" applyProtection="0">
      <alignment vertical="center"/>
    </xf>
    <xf numFmtId="0" fontId="46" fillId="38" borderId="69" applyNumberFormat="0" applyFont="0" applyAlignment="0" applyProtection="0">
      <alignment vertical="center"/>
    </xf>
    <xf numFmtId="10" fontId="79" fillId="38" borderId="70" applyNumberFormat="0" applyBorder="0" applyAlignment="0" applyProtection="0"/>
    <xf numFmtId="10" fontId="79" fillId="38" borderId="7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0" fontId="79" fillId="38" borderId="70" applyNumberFormat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0" fontId="79" fillId="38" borderId="70" applyNumberFormat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0" fontId="53" fillId="39" borderId="71" applyNumberFormat="0" applyAlignment="0" applyProtection="0">
      <alignment vertical="center"/>
    </xf>
    <xf numFmtId="169" fontId="53" fillId="39" borderId="71" applyNumberFormat="0" applyAlignment="0" applyProtection="0">
      <alignment vertical="center"/>
    </xf>
    <xf numFmtId="0" fontId="53" fillId="39" borderId="71" applyNumberFormat="0" applyAlignment="0" applyProtection="0">
      <alignment vertical="center"/>
    </xf>
    <xf numFmtId="0" fontId="53" fillId="39" borderId="71" applyNumberFormat="0" applyAlignment="0" applyProtection="0">
      <alignment vertical="center"/>
    </xf>
    <xf numFmtId="169" fontId="53" fillId="39" borderId="71" applyNumberFormat="0" applyAlignment="0" applyProtection="0">
      <alignment vertical="center"/>
    </xf>
    <xf numFmtId="0" fontId="54" fillId="40" borderId="72" applyNumberFormat="0" applyAlignment="0" applyProtection="0">
      <alignment vertical="center"/>
    </xf>
    <xf numFmtId="0" fontId="54" fillId="40" borderId="72" applyNumberFormat="0" applyAlignment="0" applyProtection="0">
      <alignment vertical="center"/>
    </xf>
    <xf numFmtId="0" fontId="54" fillId="40" borderId="72" applyNumberFormat="0" applyAlignment="0" applyProtection="0">
      <alignment vertical="center"/>
    </xf>
    <xf numFmtId="169" fontId="54" fillId="40" borderId="72" applyNumberFormat="0" applyAlignment="0" applyProtection="0">
      <alignment vertical="center"/>
    </xf>
    <xf numFmtId="0" fontId="54" fillId="40" borderId="72" applyNumberFormat="0" applyAlignment="0" applyProtection="0">
      <alignment vertical="center"/>
    </xf>
    <xf numFmtId="0" fontId="54" fillId="40" borderId="72" applyNumberFormat="0" applyAlignment="0" applyProtection="0">
      <alignment vertical="center"/>
    </xf>
    <xf numFmtId="169" fontId="54" fillId="40" borderId="72" applyNumberFormat="0" applyAlignment="0" applyProtection="0">
      <alignment vertical="center"/>
    </xf>
    <xf numFmtId="0" fontId="4" fillId="0" borderId="0"/>
    <xf numFmtId="0" fontId="55" fillId="40" borderId="71" applyNumberFormat="0" applyAlignment="0" applyProtection="0">
      <alignment vertical="center"/>
    </xf>
    <xf numFmtId="0" fontId="55" fillId="40" borderId="71" applyNumberFormat="0" applyAlignment="0" applyProtection="0">
      <alignment vertical="center"/>
    </xf>
    <xf numFmtId="0" fontId="55" fillId="40" borderId="71" applyNumberFormat="0" applyAlignment="0" applyProtection="0">
      <alignment vertical="center"/>
    </xf>
    <xf numFmtId="169" fontId="55" fillId="40" borderId="71" applyNumberFormat="0" applyAlignment="0" applyProtection="0">
      <alignment vertical="center"/>
    </xf>
    <xf numFmtId="0" fontId="55" fillId="40" borderId="71" applyNumberFormat="0" applyAlignment="0" applyProtection="0">
      <alignment vertical="center"/>
    </xf>
    <xf numFmtId="0" fontId="55" fillId="40" borderId="71" applyNumberFormat="0" applyAlignment="0" applyProtection="0">
      <alignment vertical="center"/>
    </xf>
    <xf numFmtId="169" fontId="55" fillId="40" borderId="71" applyNumberFormat="0" applyAlignment="0" applyProtection="0">
      <alignment vertical="center"/>
    </xf>
    <xf numFmtId="0" fontId="58" fillId="0" borderId="73" applyNumberFormat="0" applyFill="0" applyAlignment="0" applyProtection="0">
      <alignment vertical="center"/>
    </xf>
    <xf numFmtId="0" fontId="58" fillId="0" borderId="73" applyNumberFormat="0" applyFill="0" applyAlignment="0" applyProtection="0">
      <alignment vertical="center"/>
    </xf>
    <xf numFmtId="0" fontId="58" fillId="0" borderId="73" applyNumberFormat="0" applyFill="0" applyAlignment="0" applyProtection="0">
      <alignment vertical="center"/>
    </xf>
    <xf numFmtId="169" fontId="58" fillId="0" borderId="73" applyNumberFormat="0" applyFill="0" applyAlignment="0" applyProtection="0">
      <alignment vertical="center"/>
    </xf>
    <xf numFmtId="0" fontId="58" fillId="0" borderId="73" applyNumberFormat="0" applyFill="0" applyAlignment="0" applyProtection="0">
      <alignment vertical="center"/>
    </xf>
    <xf numFmtId="0" fontId="58" fillId="0" borderId="73" applyNumberFormat="0" applyFill="0" applyAlignment="0" applyProtection="0">
      <alignment vertical="center"/>
    </xf>
    <xf numFmtId="169" fontId="58" fillId="0" borderId="73" applyNumberFormat="0" applyFill="0" applyAlignment="0" applyProtection="0">
      <alignment vertical="center"/>
    </xf>
    <xf numFmtId="0" fontId="109" fillId="0" borderId="73" applyNumberFormat="0" applyFill="0" applyAlignment="0" applyProtection="0"/>
    <xf numFmtId="0" fontId="109" fillId="0" borderId="73" applyNumberFormat="0" applyFill="0" applyAlignment="0" applyProtection="0"/>
    <xf numFmtId="0" fontId="109" fillId="0" borderId="73" applyNumberFormat="0" applyFill="0" applyAlignment="0" applyProtection="0"/>
    <xf numFmtId="0" fontId="109" fillId="0" borderId="73" applyNumberFormat="0" applyFill="0" applyAlignment="0" applyProtection="0"/>
    <xf numFmtId="0" fontId="109" fillId="0" borderId="73" applyNumberFormat="0" applyFill="0" applyAlignment="0" applyProtection="0"/>
    <xf numFmtId="169" fontId="109" fillId="0" borderId="73" applyNumberFormat="0" applyFill="0" applyAlignment="0" applyProtection="0"/>
    <xf numFmtId="0" fontId="105" fillId="40" borderId="72" applyNumberFormat="0" applyAlignment="0" applyProtection="0"/>
    <xf numFmtId="0" fontId="105" fillId="40" borderId="72" applyNumberFormat="0" applyAlignment="0" applyProtection="0"/>
    <xf numFmtId="0" fontId="105" fillId="40" borderId="72" applyNumberFormat="0" applyAlignment="0" applyProtection="0"/>
    <xf numFmtId="0" fontId="105" fillId="40" borderId="72" applyNumberFormat="0" applyAlignment="0" applyProtection="0"/>
    <xf numFmtId="0" fontId="105" fillId="40" borderId="72" applyNumberFormat="0" applyAlignment="0" applyProtection="0"/>
    <xf numFmtId="169" fontId="105" fillId="40" borderId="72" applyNumberForma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7" fillId="38" borderId="69" applyNumberFormat="0" applyFont="0" applyAlignment="0" applyProtection="0"/>
    <xf numFmtId="0" fontId="27" fillId="38" borderId="69" applyNumberFormat="0" applyFont="0" applyAlignment="0" applyProtection="0"/>
    <xf numFmtId="169" fontId="27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46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73" fillId="60" borderId="68"/>
    <xf numFmtId="0" fontId="73" fillId="68" borderId="68"/>
    <xf numFmtId="0" fontId="74" fillId="82" borderId="68">
      <alignment horizontal="left" wrapText="1"/>
    </xf>
    <xf numFmtId="0" fontId="73" fillId="60" borderId="68"/>
    <xf numFmtId="0" fontId="73" fillId="68" borderId="68"/>
    <xf numFmtId="0" fontId="81" fillId="0" borderId="74">
      <alignment horizontal="left" vertical="center"/>
    </xf>
    <xf numFmtId="10" fontId="79" fillId="38" borderId="70" applyNumberFormat="0" applyBorder="0" applyAlignment="0" applyProtection="0"/>
    <xf numFmtId="0" fontId="89" fillId="65" borderId="71">
      <alignment vertical="center"/>
    </xf>
    <xf numFmtId="0" fontId="89" fillId="65" borderId="71">
      <alignment vertical="center"/>
    </xf>
    <xf numFmtId="0" fontId="89" fillId="65" borderId="71">
      <alignment vertical="center"/>
    </xf>
    <xf numFmtId="0" fontId="89" fillId="65" borderId="71">
      <alignment vertical="center"/>
    </xf>
    <xf numFmtId="0" fontId="53" fillId="65" borderId="71">
      <alignment vertical="center"/>
    </xf>
    <xf numFmtId="0" fontId="89" fillId="71" borderId="71">
      <alignment vertical="center"/>
    </xf>
    <xf numFmtId="0" fontId="89" fillId="71" borderId="71">
      <alignment vertical="center"/>
    </xf>
    <xf numFmtId="0" fontId="89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89" fillId="71" borderId="71">
      <alignment vertical="center"/>
    </xf>
    <xf numFmtId="0" fontId="89" fillId="71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89" fillId="39" borderId="71" applyNumberFormat="0" applyAlignment="0" applyProtection="0"/>
    <xf numFmtId="0" fontId="89" fillId="71" borderId="71">
      <alignment vertical="center"/>
    </xf>
    <xf numFmtId="0" fontId="89" fillId="71" borderId="71">
      <alignment vertical="center"/>
    </xf>
    <xf numFmtId="0" fontId="89" fillId="39" borderId="71" applyNumberFormat="0" applyAlignment="0" applyProtection="0"/>
    <xf numFmtId="0" fontId="89" fillId="39" borderId="71" applyNumberFormat="0" applyAlignment="0" applyProtection="0"/>
    <xf numFmtId="0" fontId="89" fillId="39" borderId="71" applyNumberFormat="0" applyAlignment="0" applyProtection="0"/>
    <xf numFmtId="0" fontId="89" fillId="71" borderId="71">
      <alignment vertical="center"/>
    </xf>
    <xf numFmtId="0" fontId="89" fillId="65" borderId="71">
      <alignment vertical="center"/>
    </xf>
    <xf numFmtId="0" fontId="89" fillId="65" borderId="71">
      <alignment vertical="center"/>
    </xf>
    <xf numFmtId="0" fontId="89" fillId="39" borderId="71" applyNumberFormat="0" applyAlignment="0" applyProtection="0"/>
    <xf numFmtId="169" fontId="89" fillId="39" borderId="71" applyNumberFormat="0" applyAlignment="0" applyProtection="0"/>
    <xf numFmtId="0" fontId="89" fillId="71" borderId="71">
      <alignment vertical="center"/>
    </xf>
    <xf numFmtId="0" fontId="89" fillId="71" borderId="71">
      <alignment vertical="center"/>
    </xf>
    <xf numFmtId="0" fontId="89" fillId="71" borderId="71">
      <alignment vertical="center"/>
    </xf>
    <xf numFmtId="0" fontId="89" fillId="71" borderId="71">
      <alignment vertical="center"/>
    </xf>
    <xf numFmtId="0" fontId="89" fillId="65" borderId="71">
      <alignment vertical="center"/>
    </xf>
    <xf numFmtId="0" fontId="89" fillId="65" borderId="71">
      <alignment vertical="center"/>
    </xf>
    <xf numFmtId="10" fontId="79" fillId="38" borderId="70" applyNumberFormat="0" applyBorder="0" applyAlignment="0" applyProtection="0"/>
    <xf numFmtId="0" fontId="81" fillId="0" borderId="74">
      <alignment horizontal="left" vertical="center"/>
    </xf>
    <xf numFmtId="0" fontId="73" fillId="68" borderId="68"/>
    <xf numFmtId="0" fontId="73" fillId="60" borderId="68"/>
    <xf numFmtId="0" fontId="74" fillId="82" borderId="68">
      <alignment horizontal="left" wrapText="1"/>
    </xf>
    <xf numFmtId="0" fontId="73" fillId="68" borderId="68"/>
    <xf numFmtId="0" fontId="73" fillId="60" borderId="68"/>
    <xf numFmtId="0" fontId="68" fillId="84" borderId="71">
      <alignment vertical="center"/>
    </xf>
    <xf numFmtId="0" fontId="67" fillId="83" borderId="71">
      <alignment vertical="center"/>
    </xf>
    <xf numFmtId="0" fontId="67" fillId="83" borderId="71">
      <alignment vertical="center"/>
    </xf>
    <xf numFmtId="0" fontId="67" fillId="40" borderId="71" applyNumberFormat="0" applyAlignment="0" applyProtection="0"/>
    <xf numFmtId="0" fontId="55" fillId="83" borderId="71">
      <alignment vertical="center"/>
    </xf>
    <xf numFmtId="0" fontId="55" fillId="83" borderId="71">
      <alignment vertical="center"/>
    </xf>
    <xf numFmtId="0" fontId="55" fillId="83" borderId="71">
      <alignment vertical="center"/>
    </xf>
    <xf numFmtId="0" fontId="55" fillId="83" borderId="71">
      <alignment vertical="center"/>
    </xf>
    <xf numFmtId="0" fontId="55" fillId="83" borderId="71">
      <alignment vertical="center"/>
    </xf>
    <xf numFmtId="0" fontId="67" fillId="40" borderId="71" applyNumberFormat="0" applyAlignment="0" applyProtection="0"/>
    <xf numFmtId="0" fontId="67" fillId="40" borderId="71" applyNumberFormat="0" applyAlignment="0" applyProtection="0"/>
    <xf numFmtId="0" fontId="67" fillId="40" borderId="71" applyNumberFormat="0" applyAlignment="0" applyProtection="0"/>
    <xf numFmtId="0" fontId="68" fillId="84" borderId="71">
      <alignment vertical="center"/>
    </xf>
    <xf numFmtId="0" fontId="67" fillId="83" borderId="71">
      <alignment vertical="center"/>
    </xf>
    <xf numFmtId="0" fontId="67" fillId="83" borderId="71">
      <alignment vertical="center"/>
    </xf>
    <xf numFmtId="0" fontId="67" fillId="40" borderId="71" applyNumberFormat="0" applyAlignment="0" applyProtection="0"/>
    <xf numFmtId="169" fontId="67" fillId="40" borderId="71" applyNumberFormat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3" fillId="39" borderId="71" applyNumberFormat="0" applyAlignment="0" applyProtection="0">
      <alignment vertical="center"/>
    </xf>
    <xf numFmtId="0" fontId="53" fillId="39" borderId="71" applyNumberFormat="0" applyAlignment="0" applyProtection="0">
      <alignment vertical="center"/>
    </xf>
    <xf numFmtId="169" fontId="46" fillId="38" borderId="69" applyNumberFormat="0" applyFont="0" applyAlignment="0" applyProtection="0">
      <alignment vertical="center"/>
    </xf>
    <xf numFmtId="0" fontId="46" fillId="38" borderId="69" applyNumberFormat="0" applyFont="0" applyAlignment="0" applyProtection="0">
      <alignment vertical="center"/>
    </xf>
    <xf numFmtId="0" fontId="46" fillId="38" borderId="69" applyNumberFormat="0" applyFont="0" applyAlignment="0" applyProtection="0">
      <alignment vertical="center"/>
    </xf>
    <xf numFmtId="169" fontId="46" fillId="38" borderId="69" applyNumberFormat="0" applyFont="0" applyAlignment="0" applyProtection="0">
      <alignment vertical="center"/>
    </xf>
    <xf numFmtId="0" fontId="46" fillId="38" borderId="69" applyNumberFormat="0" applyFont="0" applyAlignment="0" applyProtection="0">
      <alignment vertical="center"/>
    </xf>
    <xf numFmtId="0" fontId="46" fillId="38" borderId="69" applyNumberFormat="0" applyFont="0" applyAlignment="0" applyProtection="0">
      <alignment vertical="center"/>
    </xf>
    <xf numFmtId="0" fontId="46" fillId="38" borderId="69" applyNumberFormat="0" applyFont="0" applyAlignment="0" applyProtection="0">
      <alignment vertical="center"/>
    </xf>
    <xf numFmtId="10" fontId="79" fillId="38" borderId="70" applyNumberFormat="0" applyBorder="0" applyAlignment="0" applyProtection="0"/>
    <xf numFmtId="10" fontId="79" fillId="38" borderId="7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0" fontId="53" fillId="39" borderId="71" applyNumberFormat="0" applyAlignment="0" applyProtection="0">
      <alignment vertical="center"/>
    </xf>
    <xf numFmtId="169" fontId="53" fillId="39" borderId="71" applyNumberFormat="0" applyAlignment="0" applyProtection="0">
      <alignment vertical="center"/>
    </xf>
    <xf numFmtId="0" fontId="53" fillId="39" borderId="71" applyNumberFormat="0" applyAlignment="0" applyProtection="0">
      <alignment vertical="center"/>
    </xf>
    <xf numFmtId="0" fontId="53" fillId="39" borderId="71" applyNumberFormat="0" applyAlignment="0" applyProtection="0">
      <alignment vertical="center"/>
    </xf>
    <xf numFmtId="169" fontId="53" fillId="39" borderId="71" applyNumberFormat="0" applyAlignment="0" applyProtection="0">
      <alignment vertical="center"/>
    </xf>
    <xf numFmtId="0" fontId="54" fillId="40" borderId="72" applyNumberFormat="0" applyAlignment="0" applyProtection="0">
      <alignment vertical="center"/>
    </xf>
    <xf numFmtId="0" fontId="54" fillId="40" borderId="72" applyNumberFormat="0" applyAlignment="0" applyProtection="0">
      <alignment vertical="center"/>
    </xf>
    <xf numFmtId="0" fontId="54" fillId="40" borderId="72" applyNumberFormat="0" applyAlignment="0" applyProtection="0">
      <alignment vertical="center"/>
    </xf>
    <xf numFmtId="169" fontId="54" fillId="40" borderId="72" applyNumberFormat="0" applyAlignment="0" applyProtection="0">
      <alignment vertical="center"/>
    </xf>
    <xf numFmtId="0" fontId="54" fillId="40" borderId="72" applyNumberFormat="0" applyAlignment="0" applyProtection="0">
      <alignment vertical="center"/>
    </xf>
    <xf numFmtId="0" fontId="54" fillId="40" borderId="72" applyNumberFormat="0" applyAlignment="0" applyProtection="0">
      <alignment vertical="center"/>
    </xf>
    <xf numFmtId="169" fontId="54" fillId="40" borderId="72" applyNumberFormat="0" applyAlignment="0" applyProtection="0">
      <alignment vertical="center"/>
    </xf>
    <xf numFmtId="0" fontId="4" fillId="0" borderId="0"/>
    <xf numFmtId="0" fontId="55" fillId="40" borderId="71" applyNumberFormat="0" applyAlignment="0" applyProtection="0">
      <alignment vertical="center"/>
    </xf>
    <xf numFmtId="0" fontId="55" fillId="40" borderId="71" applyNumberFormat="0" applyAlignment="0" applyProtection="0">
      <alignment vertical="center"/>
    </xf>
    <xf numFmtId="0" fontId="55" fillId="40" borderId="71" applyNumberFormat="0" applyAlignment="0" applyProtection="0">
      <alignment vertical="center"/>
    </xf>
    <xf numFmtId="169" fontId="55" fillId="40" borderId="71" applyNumberFormat="0" applyAlignment="0" applyProtection="0">
      <alignment vertical="center"/>
    </xf>
    <xf numFmtId="0" fontId="55" fillId="40" borderId="71" applyNumberFormat="0" applyAlignment="0" applyProtection="0">
      <alignment vertical="center"/>
    </xf>
    <xf numFmtId="0" fontId="55" fillId="40" borderId="71" applyNumberFormat="0" applyAlignment="0" applyProtection="0">
      <alignment vertical="center"/>
    </xf>
    <xf numFmtId="169" fontId="55" fillId="40" borderId="71" applyNumberFormat="0" applyAlignment="0" applyProtection="0">
      <alignment vertical="center"/>
    </xf>
    <xf numFmtId="0" fontId="58" fillId="0" borderId="73" applyNumberFormat="0" applyFill="0" applyAlignment="0" applyProtection="0">
      <alignment vertical="center"/>
    </xf>
    <xf numFmtId="0" fontId="58" fillId="0" borderId="73" applyNumberFormat="0" applyFill="0" applyAlignment="0" applyProtection="0">
      <alignment vertical="center"/>
    </xf>
    <xf numFmtId="0" fontId="58" fillId="0" borderId="73" applyNumberFormat="0" applyFill="0" applyAlignment="0" applyProtection="0">
      <alignment vertical="center"/>
    </xf>
    <xf numFmtId="169" fontId="58" fillId="0" borderId="73" applyNumberFormat="0" applyFill="0" applyAlignment="0" applyProtection="0">
      <alignment vertical="center"/>
    </xf>
    <xf numFmtId="0" fontId="58" fillId="0" borderId="73" applyNumberFormat="0" applyFill="0" applyAlignment="0" applyProtection="0">
      <alignment vertical="center"/>
    </xf>
    <xf numFmtId="0" fontId="58" fillId="0" borderId="73" applyNumberFormat="0" applyFill="0" applyAlignment="0" applyProtection="0">
      <alignment vertical="center"/>
    </xf>
    <xf numFmtId="169" fontId="58" fillId="0" borderId="73" applyNumberFormat="0" applyFill="0" applyAlignment="0" applyProtection="0">
      <alignment vertical="center"/>
    </xf>
    <xf numFmtId="0" fontId="109" fillId="0" borderId="73" applyNumberFormat="0" applyFill="0" applyAlignment="0" applyProtection="0"/>
    <xf numFmtId="0" fontId="109" fillId="0" borderId="73" applyNumberFormat="0" applyFill="0" applyAlignment="0" applyProtection="0"/>
    <xf numFmtId="0" fontId="109" fillId="0" borderId="73" applyNumberFormat="0" applyFill="0" applyAlignment="0" applyProtection="0"/>
    <xf numFmtId="0" fontId="109" fillId="0" borderId="73" applyNumberFormat="0" applyFill="0" applyAlignment="0" applyProtection="0"/>
    <xf numFmtId="0" fontId="109" fillId="0" borderId="73" applyNumberFormat="0" applyFill="0" applyAlignment="0" applyProtection="0"/>
    <xf numFmtId="169" fontId="109" fillId="0" borderId="73" applyNumberFormat="0" applyFill="0" applyAlignment="0" applyProtection="0"/>
    <xf numFmtId="0" fontId="105" fillId="40" borderId="72" applyNumberFormat="0" applyAlignment="0" applyProtection="0"/>
    <xf numFmtId="0" fontId="105" fillId="40" borderId="72" applyNumberFormat="0" applyAlignment="0" applyProtection="0"/>
    <xf numFmtId="0" fontId="105" fillId="40" borderId="72" applyNumberFormat="0" applyAlignment="0" applyProtection="0"/>
    <xf numFmtId="0" fontId="105" fillId="40" borderId="72" applyNumberFormat="0" applyAlignment="0" applyProtection="0"/>
    <xf numFmtId="0" fontId="105" fillId="40" borderId="72" applyNumberFormat="0" applyAlignment="0" applyProtection="0"/>
    <xf numFmtId="169" fontId="105" fillId="40" borderId="72" applyNumberForma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7" fillId="38" borderId="69" applyNumberFormat="0" applyFont="0" applyAlignment="0" applyProtection="0"/>
    <xf numFmtId="0" fontId="27" fillId="38" borderId="69" applyNumberFormat="0" applyFont="0" applyAlignment="0" applyProtection="0"/>
    <xf numFmtId="169" fontId="27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46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73" fillId="60" borderId="68"/>
    <xf numFmtId="0" fontId="73" fillId="68" borderId="68"/>
    <xf numFmtId="0" fontId="74" fillId="82" borderId="68">
      <alignment horizontal="left" wrapText="1"/>
    </xf>
    <xf numFmtId="0" fontId="73" fillId="60" borderId="68"/>
    <xf numFmtId="0" fontId="73" fillId="68" borderId="68"/>
    <xf numFmtId="0" fontId="81" fillId="0" borderId="74">
      <alignment horizontal="left" vertical="center"/>
    </xf>
    <xf numFmtId="10" fontId="79" fillId="38" borderId="70" applyNumberFormat="0" applyBorder="0" applyAlignment="0" applyProtection="0"/>
    <xf numFmtId="0" fontId="89" fillId="65" borderId="71">
      <alignment vertical="center"/>
    </xf>
    <xf numFmtId="0" fontId="89" fillId="65" borderId="71">
      <alignment vertical="center"/>
    </xf>
    <xf numFmtId="0" fontId="89" fillId="65" borderId="71">
      <alignment vertical="center"/>
    </xf>
    <xf numFmtId="0" fontId="89" fillId="65" borderId="71">
      <alignment vertical="center"/>
    </xf>
    <xf numFmtId="0" fontId="53" fillId="65" borderId="71">
      <alignment vertical="center"/>
    </xf>
    <xf numFmtId="0" fontId="89" fillId="71" borderId="71">
      <alignment vertical="center"/>
    </xf>
    <xf numFmtId="0" fontId="89" fillId="71" borderId="71">
      <alignment vertical="center"/>
    </xf>
    <xf numFmtId="0" fontId="89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89" fillId="71" borderId="71">
      <alignment vertical="center"/>
    </xf>
    <xf numFmtId="0" fontId="89" fillId="71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89" fillId="39" borderId="71" applyNumberFormat="0" applyAlignment="0" applyProtection="0"/>
    <xf numFmtId="0" fontId="89" fillId="71" borderId="71">
      <alignment vertical="center"/>
    </xf>
    <xf numFmtId="0" fontId="89" fillId="71" borderId="71">
      <alignment vertical="center"/>
    </xf>
    <xf numFmtId="0" fontId="89" fillId="39" borderId="71" applyNumberFormat="0" applyAlignment="0" applyProtection="0"/>
    <xf numFmtId="0" fontId="89" fillId="39" borderId="71" applyNumberFormat="0" applyAlignment="0" applyProtection="0"/>
    <xf numFmtId="0" fontId="89" fillId="39" borderId="71" applyNumberFormat="0" applyAlignment="0" applyProtection="0"/>
    <xf numFmtId="0" fontId="89" fillId="71" borderId="71">
      <alignment vertical="center"/>
    </xf>
    <xf numFmtId="0" fontId="89" fillId="65" borderId="71">
      <alignment vertical="center"/>
    </xf>
    <xf numFmtId="0" fontId="89" fillId="65" borderId="71">
      <alignment vertical="center"/>
    </xf>
    <xf numFmtId="0" fontId="89" fillId="39" borderId="71" applyNumberFormat="0" applyAlignment="0" applyProtection="0"/>
    <xf numFmtId="169" fontId="89" fillId="39" borderId="71" applyNumberFormat="0" applyAlignment="0" applyProtection="0"/>
    <xf numFmtId="0" fontId="89" fillId="71" borderId="71">
      <alignment vertical="center"/>
    </xf>
    <xf numFmtId="0" fontId="89" fillId="71" borderId="71">
      <alignment vertical="center"/>
    </xf>
    <xf numFmtId="0" fontId="89" fillId="71" borderId="71">
      <alignment vertical="center"/>
    </xf>
    <xf numFmtId="0" fontId="89" fillId="71" borderId="71">
      <alignment vertical="center"/>
    </xf>
    <xf numFmtId="0" fontId="89" fillId="65" borderId="71">
      <alignment vertical="center"/>
    </xf>
    <xf numFmtId="0" fontId="89" fillId="65" borderId="71">
      <alignment vertical="center"/>
    </xf>
    <xf numFmtId="10" fontId="79" fillId="38" borderId="70" applyNumberFormat="0" applyBorder="0" applyAlignment="0" applyProtection="0"/>
    <xf numFmtId="0" fontId="81" fillId="0" borderId="74">
      <alignment horizontal="left" vertical="center"/>
    </xf>
    <xf numFmtId="0" fontId="73" fillId="68" borderId="68"/>
    <xf numFmtId="0" fontId="73" fillId="60" borderId="68"/>
    <xf numFmtId="0" fontId="74" fillId="82" borderId="68">
      <alignment horizontal="left" wrapText="1"/>
    </xf>
    <xf numFmtId="0" fontId="73" fillId="68" borderId="68"/>
    <xf numFmtId="0" fontId="73" fillId="60" borderId="68"/>
    <xf numFmtId="0" fontId="68" fillId="84" borderId="71">
      <alignment vertical="center"/>
    </xf>
    <xf numFmtId="0" fontId="67" fillId="83" borderId="71">
      <alignment vertical="center"/>
    </xf>
    <xf numFmtId="0" fontId="67" fillId="83" borderId="71">
      <alignment vertical="center"/>
    </xf>
    <xf numFmtId="0" fontId="67" fillId="40" borderId="71" applyNumberFormat="0" applyAlignment="0" applyProtection="0"/>
    <xf numFmtId="0" fontId="55" fillId="83" borderId="71">
      <alignment vertical="center"/>
    </xf>
    <xf numFmtId="0" fontId="55" fillId="83" borderId="71">
      <alignment vertical="center"/>
    </xf>
    <xf numFmtId="0" fontId="55" fillId="83" borderId="71">
      <alignment vertical="center"/>
    </xf>
    <xf numFmtId="0" fontId="55" fillId="83" borderId="71">
      <alignment vertical="center"/>
    </xf>
    <xf numFmtId="0" fontId="55" fillId="83" borderId="71">
      <alignment vertical="center"/>
    </xf>
    <xf numFmtId="0" fontId="67" fillId="40" borderId="71" applyNumberFormat="0" applyAlignment="0" applyProtection="0"/>
    <xf numFmtId="0" fontId="67" fillId="40" borderId="71" applyNumberFormat="0" applyAlignment="0" applyProtection="0"/>
    <xf numFmtId="0" fontId="67" fillId="40" borderId="71" applyNumberFormat="0" applyAlignment="0" applyProtection="0"/>
    <xf numFmtId="0" fontId="68" fillId="84" borderId="71">
      <alignment vertical="center"/>
    </xf>
    <xf numFmtId="0" fontId="67" fillId="83" borderId="71">
      <alignment vertical="center"/>
    </xf>
    <xf numFmtId="0" fontId="67" fillId="83" borderId="71">
      <alignment vertical="center"/>
    </xf>
    <xf numFmtId="0" fontId="67" fillId="40" borderId="71" applyNumberFormat="0" applyAlignment="0" applyProtection="0"/>
    <xf numFmtId="169" fontId="67" fillId="40" borderId="71" applyNumberFormat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3" fillId="39" borderId="71" applyNumberFormat="0" applyAlignment="0" applyProtection="0">
      <alignment vertical="center"/>
    </xf>
    <xf numFmtId="0" fontId="53" fillId="39" borderId="71" applyNumberFormat="0" applyAlignment="0" applyProtection="0">
      <alignment vertical="center"/>
    </xf>
    <xf numFmtId="169" fontId="46" fillId="38" borderId="69" applyNumberFormat="0" applyFont="0" applyAlignment="0" applyProtection="0">
      <alignment vertical="center"/>
    </xf>
    <xf numFmtId="0" fontId="46" fillId="38" borderId="69" applyNumberFormat="0" applyFont="0" applyAlignment="0" applyProtection="0">
      <alignment vertical="center"/>
    </xf>
    <xf numFmtId="0" fontId="46" fillId="38" borderId="69" applyNumberFormat="0" applyFont="0" applyAlignment="0" applyProtection="0">
      <alignment vertical="center"/>
    </xf>
    <xf numFmtId="169" fontId="46" fillId="38" borderId="69" applyNumberFormat="0" applyFont="0" applyAlignment="0" applyProtection="0">
      <alignment vertical="center"/>
    </xf>
    <xf numFmtId="0" fontId="46" fillId="38" borderId="69" applyNumberFormat="0" applyFont="0" applyAlignment="0" applyProtection="0">
      <alignment vertical="center"/>
    </xf>
    <xf numFmtId="0" fontId="46" fillId="38" borderId="69" applyNumberFormat="0" applyFont="0" applyAlignment="0" applyProtection="0">
      <alignment vertical="center"/>
    </xf>
    <xf numFmtId="0" fontId="46" fillId="38" borderId="69" applyNumberFormat="0" applyFont="0" applyAlignment="0" applyProtection="0">
      <alignment vertical="center"/>
    </xf>
    <xf numFmtId="10" fontId="79" fillId="38" borderId="70" applyNumberFormat="0" applyBorder="0" applyAlignment="0" applyProtection="0"/>
    <xf numFmtId="10" fontId="79" fillId="38" borderId="7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0" fontId="79" fillId="38" borderId="70" applyNumberFormat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0" fontId="79" fillId="38" borderId="70" applyNumberFormat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0" fontId="53" fillId="39" borderId="71" applyNumberFormat="0" applyAlignment="0" applyProtection="0">
      <alignment vertical="center"/>
    </xf>
    <xf numFmtId="169" fontId="53" fillId="39" borderId="71" applyNumberFormat="0" applyAlignment="0" applyProtection="0">
      <alignment vertical="center"/>
    </xf>
    <xf numFmtId="0" fontId="53" fillId="39" borderId="71" applyNumberFormat="0" applyAlignment="0" applyProtection="0">
      <alignment vertical="center"/>
    </xf>
    <xf numFmtId="0" fontId="53" fillId="39" borderId="71" applyNumberFormat="0" applyAlignment="0" applyProtection="0">
      <alignment vertical="center"/>
    </xf>
    <xf numFmtId="169" fontId="53" fillId="39" borderId="71" applyNumberFormat="0" applyAlignment="0" applyProtection="0">
      <alignment vertical="center"/>
    </xf>
    <xf numFmtId="0" fontId="54" fillId="40" borderId="72" applyNumberFormat="0" applyAlignment="0" applyProtection="0">
      <alignment vertical="center"/>
    </xf>
    <xf numFmtId="0" fontId="54" fillId="40" borderId="72" applyNumberFormat="0" applyAlignment="0" applyProtection="0">
      <alignment vertical="center"/>
    </xf>
    <xf numFmtId="0" fontId="54" fillId="40" borderId="72" applyNumberFormat="0" applyAlignment="0" applyProtection="0">
      <alignment vertical="center"/>
    </xf>
    <xf numFmtId="169" fontId="54" fillId="40" borderId="72" applyNumberFormat="0" applyAlignment="0" applyProtection="0">
      <alignment vertical="center"/>
    </xf>
    <xf numFmtId="0" fontId="54" fillId="40" borderId="72" applyNumberFormat="0" applyAlignment="0" applyProtection="0">
      <alignment vertical="center"/>
    </xf>
    <xf numFmtId="0" fontId="54" fillId="40" borderId="72" applyNumberFormat="0" applyAlignment="0" applyProtection="0">
      <alignment vertical="center"/>
    </xf>
    <xf numFmtId="169" fontId="54" fillId="40" borderId="72" applyNumberFormat="0" applyAlignment="0" applyProtection="0">
      <alignment vertical="center"/>
    </xf>
    <xf numFmtId="0" fontId="4" fillId="0" borderId="0"/>
    <xf numFmtId="0" fontId="55" fillId="40" borderId="71" applyNumberFormat="0" applyAlignment="0" applyProtection="0">
      <alignment vertical="center"/>
    </xf>
    <xf numFmtId="0" fontId="55" fillId="40" borderId="71" applyNumberFormat="0" applyAlignment="0" applyProtection="0">
      <alignment vertical="center"/>
    </xf>
    <xf numFmtId="0" fontId="55" fillId="40" borderId="71" applyNumberFormat="0" applyAlignment="0" applyProtection="0">
      <alignment vertical="center"/>
    </xf>
    <xf numFmtId="169" fontId="55" fillId="40" borderId="71" applyNumberFormat="0" applyAlignment="0" applyProtection="0">
      <alignment vertical="center"/>
    </xf>
    <xf numFmtId="0" fontId="55" fillId="40" borderId="71" applyNumberFormat="0" applyAlignment="0" applyProtection="0">
      <alignment vertical="center"/>
    </xf>
    <xf numFmtId="0" fontId="55" fillId="40" borderId="71" applyNumberFormat="0" applyAlignment="0" applyProtection="0">
      <alignment vertical="center"/>
    </xf>
    <xf numFmtId="169" fontId="55" fillId="40" borderId="71" applyNumberFormat="0" applyAlignment="0" applyProtection="0">
      <alignment vertical="center"/>
    </xf>
    <xf numFmtId="0" fontId="58" fillId="0" borderId="73" applyNumberFormat="0" applyFill="0" applyAlignment="0" applyProtection="0">
      <alignment vertical="center"/>
    </xf>
    <xf numFmtId="0" fontId="58" fillId="0" borderId="73" applyNumberFormat="0" applyFill="0" applyAlignment="0" applyProtection="0">
      <alignment vertical="center"/>
    </xf>
    <xf numFmtId="0" fontId="58" fillId="0" borderId="73" applyNumberFormat="0" applyFill="0" applyAlignment="0" applyProtection="0">
      <alignment vertical="center"/>
    </xf>
    <xf numFmtId="169" fontId="58" fillId="0" borderId="73" applyNumberFormat="0" applyFill="0" applyAlignment="0" applyProtection="0">
      <alignment vertical="center"/>
    </xf>
    <xf numFmtId="0" fontId="58" fillId="0" borderId="73" applyNumberFormat="0" applyFill="0" applyAlignment="0" applyProtection="0">
      <alignment vertical="center"/>
    </xf>
    <xf numFmtId="0" fontId="58" fillId="0" borderId="73" applyNumberFormat="0" applyFill="0" applyAlignment="0" applyProtection="0">
      <alignment vertical="center"/>
    </xf>
    <xf numFmtId="169" fontId="58" fillId="0" borderId="73" applyNumberFormat="0" applyFill="0" applyAlignment="0" applyProtection="0">
      <alignment vertical="center"/>
    </xf>
    <xf numFmtId="0" fontId="109" fillId="0" borderId="73" applyNumberFormat="0" applyFill="0" applyAlignment="0" applyProtection="0"/>
    <xf numFmtId="0" fontId="109" fillId="0" borderId="73" applyNumberFormat="0" applyFill="0" applyAlignment="0" applyProtection="0"/>
    <xf numFmtId="0" fontId="109" fillId="0" borderId="73" applyNumberFormat="0" applyFill="0" applyAlignment="0" applyProtection="0"/>
    <xf numFmtId="0" fontId="109" fillId="0" borderId="73" applyNumberFormat="0" applyFill="0" applyAlignment="0" applyProtection="0"/>
    <xf numFmtId="0" fontId="109" fillId="0" borderId="73" applyNumberFormat="0" applyFill="0" applyAlignment="0" applyProtection="0"/>
    <xf numFmtId="169" fontId="109" fillId="0" borderId="73" applyNumberFormat="0" applyFill="0" applyAlignment="0" applyProtection="0"/>
    <xf numFmtId="0" fontId="105" fillId="40" borderId="72" applyNumberFormat="0" applyAlignment="0" applyProtection="0"/>
    <xf numFmtId="0" fontId="105" fillId="40" borderId="72" applyNumberFormat="0" applyAlignment="0" applyProtection="0"/>
    <xf numFmtId="0" fontId="105" fillId="40" borderId="72" applyNumberFormat="0" applyAlignment="0" applyProtection="0"/>
    <xf numFmtId="0" fontId="105" fillId="40" borderId="72" applyNumberFormat="0" applyAlignment="0" applyProtection="0"/>
    <xf numFmtId="0" fontId="105" fillId="40" borderId="72" applyNumberFormat="0" applyAlignment="0" applyProtection="0"/>
    <xf numFmtId="169" fontId="105" fillId="40" borderId="72" applyNumberForma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7" fillId="38" borderId="69" applyNumberFormat="0" applyFont="0" applyAlignment="0" applyProtection="0"/>
    <xf numFmtId="0" fontId="27" fillId="38" borderId="69" applyNumberFormat="0" applyFont="0" applyAlignment="0" applyProtection="0"/>
    <xf numFmtId="169" fontId="27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46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73" fillId="60" borderId="68"/>
    <xf numFmtId="0" fontId="73" fillId="68" borderId="68"/>
    <xf numFmtId="0" fontId="74" fillId="82" borderId="68">
      <alignment horizontal="left" wrapText="1"/>
    </xf>
    <xf numFmtId="0" fontId="73" fillId="60" borderId="68"/>
    <xf numFmtId="0" fontId="73" fillId="68" borderId="68"/>
    <xf numFmtId="0" fontId="81" fillId="0" borderId="74">
      <alignment horizontal="left" vertical="center"/>
    </xf>
    <xf numFmtId="10" fontId="79" fillId="38" borderId="70" applyNumberFormat="0" applyBorder="0" applyAlignment="0" applyProtection="0"/>
    <xf numFmtId="0" fontId="89" fillId="65" borderId="71">
      <alignment vertical="center"/>
    </xf>
    <xf numFmtId="0" fontId="89" fillId="65" borderId="71">
      <alignment vertical="center"/>
    </xf>
    <xf numFmtId="0" fontId="89" fillId="65" borderId="71">
      <alignment vertical="center"/>
    </xf>
    <xf numFmtId="0" fontId="89" fillId="65" borderId="71">
      <alignment vertical="center"/>
    </xf>
    <xf numFmtId="0" fontId="53" fillId="65" borderId="71">
      <alignment vertical="center"/>
    </xf>
    <xf numFmtId="0" fontId="89" fillId="71" borderId="71">
      <alignment vertical="center"/>
    </xf>
    <xf numFmtId="0" fontId="89" fillId="71" borderId="71">
      <alignment vertical="center"/>
    </xf>
    <xf numFmtId="0" fontId="89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89" fillId="71" borderId="71">
      <alignment vertical="center"/>
    </xf>
    <xf numFmtId="0" fontId="89" fillId="71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89" fillId="39" borderId="71" applyNumberFormat="0" applyAlignment="0" applyProtection="0"/>
    <xf numFmtId="0" fontId="89" fillId="71" borderId="71">
      <alignment vertical="center"/>
    </xf>
    <xf numFmtId="0" fontId="89" fillId="71" borderId="71">
      <alignment vertical="center"/>
    </xf>
    <xf numFmtId="0" fontId="89" fillId="39" borderId="71" applyNumberFormat="0" applyAlignment="0" applyProtection="0"/>
    <xf numFmtId="0" fontId="89" fillId="39" borderId="71" applyNumberFormat="0" applyAlignment="0" applyProtection="0"/>
    <xf numFmtId="0" fontId="89" fillId="39" borderId="71" applyNumberFormat="0" applyAlignment="0" applyProtection="0"/>
    <xf numFmtId="0" fontId="89" fillId="71" borderId="71">
      <alignment vertical="center"/>
    </xf>
    <xf numFmtId="0" fontId="89" fillId="65" borderId="71">
      <alignment vertical="center"/>
    </xf>
    <xf numFmtId="0" fontId="89" fillId="65" borderId="71">
      <alignment vertical="center"/>
    </xf>
    <xf numFmtId="0" fontId="89" fillId="39" borderId="71" applyNumberFormat="0" applyAlignment="0" applyProtection="0"/>
    <xf numFmtId="169" fontId="89" fillId="39" borderId="71" applyNumberFormat="0" applyAlignment="0" applyProtection="0"/>
    <xf numFmtId="0" fontId="89" fillId="71" borderId="71">
      <alignment vertical="center"/>
    </xf>
    <xf numFmtId="0" fontId="89" fillId="71" borderId="71">
      <alignment vertical="center"/>
    </xf>
    <xf numFmtId="0" fontId="89" fillId="71" borderId="71">
      <alignment vertical="center"/>
    </xf>
    <xf numFmtId="0" fontId="89" fillId="71" borderId="71">
      <alignment vertical="center"/>
    </xf>
    <xf numFmtId="0" fontId="89" fillId="65" borderId="71">
      <alignment vertical="center"/>
    </xf>
    <xf numFmtId="0" fontId="89" fillId="65" borderId="71">
      <alignment vertical="center"/>
    </xf>
    <xf numFmtId="10" fontId="79" fillId="38" borderId="70" applyNumberFormat="0" applyBorder="0" applyAlignment="0" applyProtection="0"/>
    <xf numFmtId="0" fontId="81" fillId="0" borderId="74">
      <alignment horizontal="left" vertical="center"/>
    </xf>
    <xf numFmtId="0" fontId="73" fillId="68" borderId="68"/>
    <xf numFmtId="0" fontId="73" fillId="60" borderId="68"/>
    <xf numFmtId="0" fontId="74" fillId="82" borderId="68">
      <alignment horizontal="left" wrapText="1"/>
    </xf>
    <xf numFmtId="0" fontId="73" fillId="68" borderId="68"/>
    <xf numFmtId="0" fontId="73" fillId="60" borderId="68"/>
    <xf numFmtId="0" fontId="68" fillId="84" borderId="71">
      <alignment vertical="center"/>
    </xf>
    <xf numFmtId="0" fontId="67" fillId="83" borderId="71">
      <alignment vertical="center"/>
    </xf>
    <xf numFmtId="0" fontId="67" fillId="83" borderId="71">
      <alignment vertical="center"/>
    </xf>
    <xf numFmtId="0" fontId="67" fillId="40" borderId="71" applyNumberFormat="0" applyAlignment="0" applyProtection="0"/>
    <xf numFmtId="0" fontId="55" fillId="83" borderId="71">
      <alignment vertical="center"/>
    </xf>
    <xf numFmtId="0" fontId="55" fillId="83" borderId="71">
      <alignment vertical="center"/>
    </xf>
    <xf numFmtId="0" fontId="55" fillId="83" borderId="71">
      <alignment vertical="center"/>
    </xf>
    <xf numFmtId="0" fontId="55" fillId="83" borderId="71">
      <alignment vertical="center"/>
    </xf>
    <xf numFmtId="0" fontId="55" fillId="83" borderId="71">
      <alignment vertical="center"/>
    </xf>
    <xf numFmtId="0" fontId="67" fillId="40" borderId="71" applyNumberFormat="0" applyAlignment="0" applyProtection="0"/>
    <xf numFmtId="0" fontId="67" fillId="40" borderId="71" applyNumberFormat="0" applyAlignment="0" applyProtection="0"/>
    <xf numFmtId="0" fontId="67" fillId="40" borderId="71" applyNumberFormat="0" applyAlignment="0" applyProtection="0"/>
    <xf numFmtId="0" fontId="68" fillId="84" borderId="71">
      <alignment vertical="center"/>
    </xf>
    <xf numFmtId="0" fontId="67" fillId="83" borderId="71">
      <alignment vertical="center"/>
    </xf>
    <xf numFmtId="0" fontId="67" fillId="83" borderId="71">
      <alignment vertical="center"/>
    </xf>
    <xf numFmtId="0" fontId="67" fillId="40" borderId="71" applyNumberFormat="0" applyAlignment="0" applyProtection="0"/>
    <xf numFmtId="169" fontId="67" fillId="40" borderId="71" applyNumberFormat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3" fillId="39" borderId="71" applyNumberFormat="0" applyAlignment="0" applyProtection="0">
      <alignment vertical="center"/>
    </xf>
    <xf numFmtId="0" fontId="53" fillId="39" borderId="71" applyNumberFormat="0" applyAlignment="0" applyProtection="0">
      <alignment vertical="center"/>
    </xf>
    <xf numFmtId="169" fontId="46" fillId="38" borderId="69" applyNumberFormat="0" applyFont="0" applyAlignment="0" applyProtection="0">
      <alignment vertical="center"/>
    </xf>
    <xf numFmtId="0" fontId="46" fillId="38" borderId="69" applyNumberFormat="0" applyFont="0" applyAlignment="0" applyProtection="0">
      <alignment vertical="center"/>
    </xf>
    <xf numFmtId="0" fontId="46" fillId="38" borderId="69" applyNumberFormat="0" applyFont="0" applyAlignment="0" applyProtection="0">
      <alignment vertical="center"/>
    </xf>
    <xf numFmtId="169" fontId="46" fillId="38" borderId="69" applyNumberFormat="0" applyFont="0" applyAlignment="0" applyProtection="0">
      <alignment vertical="center"/>
    </xf>
    <xf numFmtId="0" fontId="46" fillId="38" borderId="69" applyNumberFormat="0" applyFont="0" applyAlignment="0" applyProtection="0">
      <alignment vertical="center"/>
    </xf>
    <xf numFmtId="0" fontId="46" fillId="38" borderId="69" applyNumberFormat="0" applyFont="0" applyAlignment="0" applyProtection="0">
      <alignment vertical="center"/>
    </xf>
    <xf numFmtId="0" fontId="46" fillId="38" borderId="69" applyNumberFormat="0" applyFont="0" applyAlignment="0" applyProtection="0">
      <alignment vertical="center"/>
    </xf>
    <xf numFmtId="10" fontId="79" fillId="38" borderId="70" applyNumberFormat="0" applyBorder="0" applyAlignment="0" applyProtection="0"/>
    <xf numFmtId="10" fontId="79" fillId="38" borderId="7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0" fontId="53" fillId="39" borderId="71" applyNumberFormat="0" applyAlignment="0" applyProtection="0">
      <alignment vertical="center"/>
    </xf>
    <xf numFmtId="169" fontId="53" fillId="39" borderId="71" applyNumberFormat="0" applyAlignment="0" applyProtection="0">
      <alignment vertical="center"/>
    </xf>
    <xf numFmtId="0" fontId="53" fillId="39" borderId="71" applyNumberFormat="0" applyAlignment="0" applyProtection="0">
      <alignment vertical="center"/>
    </xf>
    <xf numFmtId="0" fontId="53" fillId="39" borderId="71" applyNumberFormat="0" applyAlignment="0" applyProtection="0">
      <alignment vertical="center"/>
    </xf>
    <xf numFmtId="169" fontId="53" fillId="39" borderId="71" applyNumberFormat="0" applyAlignment="0" applyProtection="0">
      <alignment vertical="center"/>
    </xf>
    <xf numFmtId="0" fontId="54" fillId="40" borderId="72" applyNumberFormat="0" applyAlignment="0" applyProtection="0">
      <alignment vertical="center"/>
    </xf>
    <xf numFmtId="0" fontId="54" fillId="40" borderId="72" applyNumberFormat="0" applyAlignment="0" applyProtection="0">
      <alignment vertical="center"/>
    </xf>
    <xf numFmtId="0" fontId="54" fillId="40" borderId="72" applyNumberFormat="0" applyAlignment="0" applyProtection="0">
      <alignment vertical="center"/>
    </xf>
    <xf numFmtId="169" fontId="54" fillId="40" borderId="72" applyNumberFormat="0" applyAlignment="0" applyProtection="0">
      <alignment vertical="center"/>
    </xf>
    <xf numFmtId="0" fontId="54" fillId="40" borderId="72" applyNumberFormat="0" applyAlignment="0" applyProtection="0">
      <alignment vertical="center"/>
    </xf>
    <xf numFmtId="0" fontId="54" fillId="40" borderId="72" applyNumberFormat="0" applyAlignment="0" applyProtection="0">
      <alignment vertical="center"/>
    </xf>
    <xf numFmtId="169" fontId="54" fillId="40" borderId="72" applyNumberFormat="0" applyAlignment="0" applyProtection="0">
      <alignment vertical="center"/>
    </xf>
    <xf numFmtId="0" fontId="4" fillId="0" borderId="0"/>
    <xf numFmtId="0" fontId="55" fillId="40" borderId="71" applyNumberFormat="0" applyAlignment="0" applyProtection="0">
      <alignment vertical="center"/>
    </xf>
    <xf numFmtId="0" fontId="55" fillId="40" borderId="71" applyNumberFormat="0" applyAlignment="0" applyProtection="0">
      <alignment vertical="center"/>
    </xf>
    <xf numFmtId="0" fontId="55" fillId="40" borderId="71" applyNumberFormat="0" applyAlignment="0" applyProtection="0">
      <alignment vertical="center"/>
    </xf>
    <xf numFmtId="169" fontId="55" fillId="40" borderId="71" applyNumberFormat="0" applyAlignment="0" applyProtection="0">
      <alignment vertical="center"/>
    </xf>
    <xf numFmtId="0" fontId="55" fillId="40" borderId="71" applyNumberFormat="0" applyAlignment="0" applyProtection="0">
      <alignment vertical="center"/>
    </xf>
    <xf numFmtId="0" fontId="55" fillId="40" borderId="71" applyNumberFormat="0" applyAlignment="0" applyProtection="0">
      <alignment vertical="center"/>
    </xf>
    <xf numFmtId="169" fontId="55" fillId="40" borderId="71" applyNumberFormat="0" applyAlignment="0" applyProtection="0">
      <alignment vertical="center"/>
    </xf>
    <xf numFmtId="0" fontId="58" fillId="0" borderId="73" applyNumberFormat="0" applyFill="0" applyAlignment="0" applyProtection="0">
      <alignment vertical="center"/>
    </xf>
    <xf numFmtId="0" fontId="58" fillId="0" borderId="73" applyNumberFormat="0" applyFill="0" applyAlignment="0" applyProtection="0">
      <alignment vertical="center"/>
    </xf>
    <xf numFmtId="0" fontId="58" fillId="0" borderId="73" applyNumberFormat="0" applyFill="0" applyAlignment="0" applyProtection="0">
      <alignment vertical="center"/>
    </xf>
    <xf numFmtId="169" fontId="58" fillId="0" borderId="73" applyNumberFormat="0" applyFill="0" applyAlignment="0" applyProtection="0">
      <alignment vertical="center"/>
    </xf>
    <xf numFmtId="0" fontId="58" fillId="0" borderId="73" applyNumberFormat="0" applyFill="0" applyAlignment="0" applyProtection="0">
      <alignment vertical="center"/>
    </xf>
    <xf numFmtId="0" fontId="58" fillId="0" borderId="73" applyNumberFormat="0" applyFill="0" applyAlignment="0" applyProtection="0">
      <alignment vertical="center"/>
    </xf>
    <xf numFmtId="169" fontId="58" fillId="0" borderId="73" applyNumberFormat="0" applyFill="0" applyAlignment="0" applyProtection="0">
      <alignment vertical="center"/>
    </xf>
    <xf numFmtId="0" fontId="109" fillId="0" borderId="73" applyNumberFormat="0" applyFill="0" applyAlignment="0" applyProtection="0"/>
    <xf numFmtId="0" fontId="109" fillId="0" borderId="73" applyNumberFormat="0" applyFill="0" applyAlignment="0" applyProtection="0"/>
    <xf numFmtId="0" fontId="109" fillId="0" borderId="73" applyNumberFormat="0" applyFill="0" applyAlignment="0" applyProtection="0"/>
    <xf numFmtId="0" fontId="109" fillId="0" borderId="73" applyNumberFormat="0" applyFill="0" applyAlignment="0" applyProtection="0"/>
    <xf numFmtId="0" fontId="109" fillId="0" borderId="73" applyNumberFormat="0" applyFill="0" applyAlignment="0" applyProtection="0"/>
    <xf numFmtId="169" fontId="109" fillId="0" borderId="73" applyNumberFormat="0" applyFill="0" applyAlignment="0" applyProtection="0"/>
    <xf numFmtId="0" fontId="105" fillId="40" borderId="72" applyNumberFormat="0" applyAlignment="0" applyProtection="0"/>
    <xf numFmtId="0" fontId="105" fillId="40" borderId="72" applyNumberFormat="0" applyAlignment="0" applyProtection="0"/>
    <xf numFmtId="0" fontId="105" fillId="40" borderId="72" applyNumberFormat="0" applyAlignment="0" applyProtection="0"/>
    <xf numFmtId="0" fontId="105" fillId="40" borderId="72" applyNumberFormat="0" applyAlignment="0" applyProtection="0"/>
    <xf numFmtId="0" fontId="105" fillId="40" borderId="72" applyNumberFormat="0" applyAlignment="0" applyProtection="0"/>
    <xf numFmtId="169" fontId="105" fillId="40" borderId="72" applyNumberForma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7" fillId="38" borderId="69" applyNumberFormat="0" applyFont="0" applyAlignment="0" applyProtection="0"/>
    <xf numFmtId="0" fontId="27" fillId="38" borderId="69" applyNumberFormat="0" applyFont="0" applyAlignment="0" applyProtection="0"/>
    <xf numFmtId="169" fontId="27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46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73" fillId="60" borderId="68"/>
    <xf numFmtId="0" fontId="73" fillId="68" borderId="68"/>
    <xf numFmtId="0" fontId="74" fillId="82" borderId="68">
      <alignment horizontal="left" wrapText="1"/>
    </xf>
    <xf numFmtId="0" fontId="73" fillId="60" borderId="68"/>
    <xf numFmtId="0" fontId="73" fillId="68" borderId="68"/>
    <xf numFmtId="0" fontId="81" fillId="0" borderId="74">
      <alignment horizontal="left" vertical="center"/>
    </xf>
    <xf numFmtId="10" fontId="79" fillId="38" borderId="70" applyNumberFormat="0" applyBorder="0" applyAlignment="0" applyProtection="0"/>
    <xf numFmtId="0" fontId="89" fillId="65" borderId="71">
      <alignment vertical="center"/>
    </xf>
    <xf numFmtId="0" fontId="89" fillId="65" borderId="71">
      <alignment vertical="center"/>
    </xf>
    <xf numFmtId="0" fontId="89" fillId="65" borderId="71">
      <alignment vertical="center"/>
    </xf>
    <xf numFmtId="0" fontId="89" fillId="65" borderId="71">
      <alignment vertical="center"/>
    </xf>
    <xf numFmtId="0" fontId="53" fillId="65" borderId="71">
      <alignment vertical="center"/>
    </xf>
    <xf numFmtId="0" fontId="89" fillId="71" borderId="71">
      <alignment vertical="center"/>
    </xf>
    <xf numFmtId="0" fontId="89" fillId="71" borderId="71">
      <alignment vertical="center"/>
    </xf>
    <xf numFmtId="0" fontId="89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89" fillId="71" borderId="71">
      <alignment vertical="center"/>
    </xf>
    <xf numFmtId="0" fontId="89" fillId="71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89" fillId="39" borderId="71" applyNumberFormat="0" applyAlignment="0" applyProtection="0"/>
    <xf numFmtId="0" fontId="89" fillId="71" borderId="71">
      <alignment vertical="center"/>
    </xf>
    <xf numFmtId="0" fontId="89" fillId="71" borderId="71">
      <alignment vertical="center"/>
    </xf>
    <xf numFmtId="0" fontId="89" fillId="39" borderId="71" applyNumberFormat="0" applyAlignment="0" applyProtection="0"/>
    <xf numFmtId="0" fontId="89" fillId="39" borderId="71" applyNumberFormat="0" applyAlignment="0" applyProtection="0"/>
    <xf numFmtId="0" fontId="89" fillId="39" borderId="71" applyNumberFormat="0" applyAlignment="0" applyProtection="0"/>
    <xf numFmtId="0" fontId="89" fillId="71" borderId="71">
      <alignment vertical="center"/>
    </xf>
    <xf numFmtId="0" fontId="89" fillId="65" borderId="71">
      <alignment vertical="center"/>
    </xf>
    <xf numFmtId="0" fontId="89" fillId="65" borderId="71">
      <alignment vertical="center"/>
    </xf>
    <xf numFmtId="0" fontId="89" fillId="39" borderId="71" applyNumberFormat="0" applyAlignment="0" applyProtection="0"/>
    <xf numFmtId="169" fontId="89" fillId="39" borderId="71" applyNumberFormat="0" applyAlignment="0" applyProtection="0"/>
    <xf numFmtId="0" fontId="89" fillId="71" borderId="71">
      <alignment vertical="center"/>
    </xf>
    <xf numFmtId="0" fontId="89" fillId="71" borderId="71">
      <alignment vertical="center"/>
    </xf>
    <xf numFmtId="0" fontId="89" fillId="71" borderId="71">
      <alignment vertical="center"/>
    </xf>
    <xf numFmtId="0" fontId="89" fillId="71" borderId="71">
      <alignment vertical="center"/>
    </xf>
    <xf numFmtId="0" fontId="89" fillId="65" borderId="71">
      <alignment vertical="center"/>
    </xf>
    <xf numFmtId="0" fontId="89" fillId="65" borderId="71">
      <alignment vertical="center"/>
    </xf>
    <xf numFmtId="10" fontId="79" fillId="38" borderId="70" applyNumberFormat="0" applyBorder="0" applyAlignment="0" applyProtection="0"/>
    <xf numFmtId="0" fontId="81" fillId="0" borderId="74">
      <alignment horizontal="left" vertical="center"/>
    </xf>
    <xf numFmtId="0" fontId="73" fillId="68" borderId="68"/>
    <xf numFmtId="0" fontId="73" fillId="60" borderId="68"/>
    <xf numFmtId="0" fontId="74" fillId="82" borderId="68">
      <alignment horizontal="left" wrapText="1"/>
    </xf>
    <xf numFmtId="0" fontId="73" fillId="68" borderId="68"/>
    <xf numFmtId="0" fontId="73" fillId="60" borderId="68"/>
    <xf numFmtId="0" fontId="68" fillId="84" borderId="71">
      <alignment vertical="center"/>
    </xf>
    <xf numFmtId="0" fontId="67" fillId="83" borderId="71">
      <alignment vertical="center"/>
    </xf>
    <xf numFmtId="0" fontId="67" fillId="83" borderId="71">
      <alignment vertical="center"/>
    </xf>
    <xf numFmtId="0" fontId="67" fillId="40" borderId="71" applyNumberFormat="0" applyAlignment="0" applyProtection="0"/>
    <xf numFmtId="0" fontId="55" fillId="83" borderId="71">
      <alignment vertical="center"/>
    </xf>
    <xf numFmtId="0" fontId="55" fillId="83" borderId="71">
      <alignment vertical="center"/>
    </xf>
    <xf numFmtId="0" fontId="55" fillId="83" borderId="71">
      <alignment vertical="center"/>
    </xf>
    <xf numFmtId="0" fontId="55" fillId="83" borderId="71">
      <alignment vertical="center"/>
    </xf>
    <xf numFmtId="0" fontId="55" fillId="83" borderId="71">
      <alignment vertical="center"/>
    </xf>
    <xf numFmtId="0" fontId="67" fillId="40" borderId="71" applyNumberFormat="0" applyAlignment="0" applyProtection="0"/>
    <xf numFmtId="0" fontId="67" fillId="40" borderId="71" applyNumberFormat="0" applyAlignment="0" applyProtection="0"/>
    <xf numFmtId="0" fontId="67" fillId="40" borderId="71" applyNumberFormat="0" applyAlignment="0" applyProtection="0"/>
    <xf numFmtId="0" fontId="68" fillId="84" borderId="71">
      <alignment vertical="center"/>
    </xf>
    <xf numFmtId="0" fontId="67" fillId="83" borderId="71">
      <alignment vertical="center"/>
    </xf>
    <xf numFmtId="0" fontId="67" fillId="83" borderId="71">
      <alignment vertical="center"/>
    </xf>
    <xf numFmtId="0" fontId="67" fillId="40" borderId="71" applyNumberFormat="0" applyAlignment="0" applyProtection="0"/>
    <xf numFmtId="169" fontId="67" fillId="40" borderId="71" applyNumberFormat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3" fillId="39" borderId="71" applyNumberFormat="0" applyAlignment="0" applyProtection="0">
      <alignment vertical="center"/>
    </xf>
    <xf numFmtId="0" fontId="53" fillId="39" borderId="71" applyNumberFormat="0" applyAlignment="0" applyProtection="0">
      <alignment vertical="center"/>
    </xf>
    <xf numFmtId="169" fontId="46" fillId="38" borderId="69" applyNumberFormat="0" applyFont="0" applyAlignment="0" applyProtection="0">
      <alignment vertical="center"/>
    </xf>
    <xf numFmtId="0" fontId="46" fillId="38" borderId="69" applyNumberFormat="0" applyFont="0" applyAlignment="0" applyProtection="0">
      <alignment vertical="center"/>
    </xf>
    <xf numFmtId="0" fontId="46" fillId="38" borderId="69" applyNumberFormat="0" applyFont="0" applyAlignment="0" applyProtection="0">
      <alignment vertical="center"/>
    </xf>
    <xf numFmtId="169" fontId="46" fillId="38" borderId="69" applyNumberFormat="0" applyFont="0" applyAlignment="0" applyProtection="0">
      <alignment vertical="center"/>
    </xf>
    <xf numFmtId="0" fontId="46" fillId="38" borderId="69" applyNumberFormat="0" applyFont="0" applyAlignment="0" applyProtection="0">
      <alignment vertical="center"/>
    </xf>
    <xf numFmtId="0" fontId="46" fillId="38" borderId="69" applyNumberFormat="0" applyFont="0" applyAlignment="0" applyProtection="0">
      <alignment vertical="center"/>
    </xf>
    <xf numFmtId="0" fontId="46" fillId="38" borderId="69" applyNumberFormat="0" applyFont="0" applyAlignment="0" applyProtection="0">
      <alignment vertical="center"/>
    </xf>
    <xf numFmtId="10" fontId="79" fillId="38" borderId="70" applyNumberFormat="0" applyBorder="0" applyAlignment="0" applyProtection="0"/>
    <xf numFmtId="10" fontId="79" fillId="38" borderId="7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0" fontId="79" fillId="38" borderId="70" applyNumberFormat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0" fontId="79" fillId="38" borderId="70" applyNumberFormat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0" fontId="53" fillId="39" borderId="71" applyNumberFormat="0" applyAlignment="0" applyProtection="0">
      <alignment vertical="center"/>
    </xf>
    <xf numFmtId="169" fontId="53" fillId="39" borderId="71" applyNumberFormat="0" applyAlignment="0" applyProtection="0">
      <alignment vertical="center"/>
    </xf>
    <xf numFmtId="0" fontId="53" fillId="39" borderId="71" applyNumberFormat="0" applyAlignment="0" applyProtection="0">
      <alignment vertical="center"/>
    </xf>
    <xf numFmtId="0" fontId="53" fillId="39" borderId="71" applyNumberFormat="0" applyAlignment="0" applyProtection="0">
      <alignment vertical="center"/>
    </xf>
    <xf numFmtId="169" fontId="53" fillId="39" borderId="71" applyNumberFormat="0" applyAlignment="0" applyProtection="0">
      <alignment vertical="center"/>
    </xf>
    <xf numFmtId="0" fontId="54" fillId="40" borderId="72" applyNumberFormat="0" applyAlignment="0" applyProtection="0">
      <alignment vertical="center"/>
    </xf>
    <xf numFmtId="0" fontId="54" fillId="40" borderId="72" applyNumberFormat="0" applyAlignment="0" applyProtection="0">
      <alignment vertical="center"/>
    </xf>
    <xf numFmtId="0" fontId="54" fillId="40" borderId="72" applyNumberFormat="0" applyAlignment="0" applyProtection="0">
      <alignment vertical="center"/>
    </xf>
    <xf numFmtId="169" fontId="54" fillId="40" borderId="72" applyNumberFormat="0" applyAlignment="0" applyProtection="0">
      <alignment vertical="center"/>
    </xf>
    <xf numFmtId="0" fontId="54" fillId="40" borderId="72" applyNumberFormat="0" applyAlignment="0" applyProtection="0">
      <alignment vertical="center"/>
    </xf>
    <xf numFmtId="0" fontId="54" fillId="40" borderId="72" applyNumberFormat="0" applyAlignment="0" applyProtection="0">
      <alignment vertical="center"/>
    </xf>
    <xf numFmtId="169" fontId="54" fillId="40" borderId="72" applyNumberFormat="0" applyAlignment="0" applyProtection="0">
      <alignment vertical="center"/>
    </xf>
    <xf numFmtId="0" fontId="4" fillId="0" borderId="0"/>
    <xf numFmtId="0" fontId="55" fillId="40" borderId="71" applyNumberFormat="0" applyAlignment="0" applyProtection="0">
      <alignment vertical="center"/>
    </xf>
    <xf numFmtId="0" fontId="55" fillId="40" borderId="71" applyNumberFormat="0" applyAlignment="0" applyProtection="0">
      <alignment vertical="center"/>
    </xf>
    <xf numFmtId="0" fontId="55" fillId="40" borderId="71" applyNumberFormat="0" applyAlignment="0" applyProtection="0">
      <alignment vertical="center"/>
    </xf>
    <xf numFmtId="169" fontId="55" fillId="40" borderId="71" applyNumberFormat="0" applyAlignment="0" applyProtection="0">
      <alignment vertical="center"/>
    </xf>
    <xf numFmtId="0" fontId="55" fillId="40" borderId="71" applyNumberFormat="0" applyAlignment="0" applyProtection="0">
      <alignment vertical="center"/>
    </xf>
    <xf numFmtId="0" fontId="55" fillId="40" borderId="71" applyNumberFormat="0" applyAlignment="0" applyProtection="0">
      <alignment vertical="center"/>
    </xf>
    <xf numFmtId="169" fontId="55" fillId="40" borderId="71" applyNumberFormat="0" applyAlignment="0" applyProtection="0">
      <alignment vertical="center"/>
    </xf>
    <xf numFmtId="0" fontId="58" fillId="0" borderId="73" applyNumberFormat="0" applyFill="0" applyAlignment="0" applyProtection="0">
      <alignment vertical="center"/>
    </xf>
    <xf numFmtId="0" fontId="58" fillId="0" borderId="73" applyNumberFormat="0" applyFill="0" applyAlignment="0" applyProtection="0">
      <alignment vertical="center"/>
    </xf>
    <xf numFmtId="0" fontId="58" fillId="0" borderId="73" applyNumberFormat="0" applyFill="0" applyAlignment="0" applyProtection="0">
      <alignment vertical="center"/>
    </xf>
    <xf numFmtId="169" fontId="58" fillId="0" borderId="73" applyNumberFormat="0" applyFill="0" applyAlignment="0" applyProtection="0">
      <alignment vertical="center"/>
    </xf>
    <xf numFmtId="0" fontId="58" fillId="0" borderId="73" applyNumberFormat="0" applyFill="0" applyAlignment="0" applyProtection="0">
      <alignment vertical="center"/>
    </xf>
    <xf numFmtId="0" fontId="58" fillId="0" borderId="73" applyNumberFormat="0" applyFill="0" applyAlignment="0" applyProtection="0">
      <alignment vertical="center"/>
    </xf>
    <xf numFmtId="169" fontId="58" fillId="0" borderId="73" applyNumberFormat="0" applyFill="0" applyAlignment="0" applyProtection="0">
      <alignment vertical="center"/>
    </xf>
    <xf numFmtId="0" fontId="109" fillId="0" borderId="73" applyNumberFormat="0" applyFill="0" applyAlignment="0" applyProtection="0"/>
    <xf numFmtId="0" fontId="109" fillId="0" borderId="73" applyNumberFormat="0" applyFill="0" applyAlignment="0" applyProtection="0"/>
    <xf numFmtId="0" fontId="109" fillId="0" borderId="73" applyNumberFormat="0" applyFill="0" applyAlignment="0" applyProtection="0"/>
    <xf numFmtId="0" fontId="109" fillId="0" borderId="73" applyNumberFormat="0" applyFill="0" applyAlignment="0" applyProtection="0"/>
    <xf numFmtId="0" fontId="109" fillId="0" borderId="73" applyNumberFormat="0" applyFill="0" applyAlignment="0" applyProtection="0"/>
    <xf numFmtId="169" fontId="109" fillId="0" borderId="73" applyNumberFormat="0" applyFill="0" applyAlignment="0" applyProtection="0"/>
    <xf numFmtId="0" fontId="105" fillId="40" borderId="72" applyNumberFormat="0" applyAlignment="0" applyProtection="0"/>
    <xf numFmtId="0" fontId="105" fillId="40" borderId="72" applyNumberFormat="0" applyAlignment="0" applyProtection="0"/>
    <xf numFmtId="0" fontId="105" fillId="40" borderId="72" applyNumberFormat="0" applyAlignment="0" applyProtection="0"/>
    <xf numFmtId="0" fontId="105" fillId="40" borderId="72" applyNumberFormat="0" applyAlignment="0" applyProtection="0"/>
    <xf numFmtId="0" fontId="105" fillId="40" borderId="72" applyNumberFormat="0" applyAlignment="0" applyProtection="0"/>
    <xf numFmtId="169" fontId="105" fillId="40" borderId="72" applyNumberForma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7" fillId="38" borderId="69" applyNumberFormat="0" applyFont="0" applyAlignment="0" applyProtection="0"/>
    <xf numFmtId="0" fontId="27" fillId="38" borderId="69" applyNumberFormat="0" applyFont="0" applyAlignment="0" applyProtection="0"/>
    <xf numFmtId="169" fontId="27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46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73" fillId="60" borderId="68"/>
    <xf numFmtId="0" fontId="73" fillId="68" borderId="68"/>
    <xf numFmtId="0" fontId="74" fillId="82" borderId="68">
      <alignment horizontal="left" wrapText="1"/>
    </xf>
    <xf numFmtId="0" fontId="73" fillId="60" borderId="68"/>
    <xf numFmtId="0" fontId="73" fillId="68" borderId="68"/>
    <xf numFmtId="0" fontId="81" fillId="0" borderId="74">
      <alignment horizontal="left" vertical="center"/>
    </xf>
    <xf numFmtId="10" fontId="79" fillId="38" borderId="70" applyNumberFormat="0" applyBorder="0" applyAlignment="0" applyProtection="0"/>
    <xf numFmtId="0" fontId="89" fillId="65" borderId="71">
      <alignment vertical="center"/>
    </xf>
    <xf numFmtId="0" fontId="89" fillId="65" borderId="71">
      <alignment vertical="center"/>
    </xf>
    <xf numFmtId="0" fontId="89" fillId="65" borderId="71">
      <alignment vertical="center"/>
    </xf>
    <xf numFmtId="0" fontId="89" fillId="65" borderId="71">
      <alignment vertical="center"/>
    </xf>
    <xf numFmtId="0" fontId="53" fillId="65" borderId="71">
      <alignment vertical="center"/>
    </xf>
    <xf numFmtId="0" fontId="89" fillId="71" borderId="71">
      <alignment vertical="center"/>
    </xf>
    <xf numFmtId="0" fontId="89" fillId="71" borderId="71">
      <alignment vertical="center"/>
    </xf>
    <xf numFmtId="0" fontId="89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89" fillId="71" borderId="71">
      <alignment vertical="center"/>
    </xf>
    <xf numFmtId="0" fontId="89" fillId="71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89" fillId="39" borderId="71" applyNumberFormat="0" applyAlignment="0" applyProtection="0"/>
    <xf numFmtId="0" fontId="89" fillId="71" borderId="71">
      <alignment vertical="center"/>
    </xf>
    <xf numFmtId="0" fontId="89" fillId="71" borderId="71">
      <alignment vertical="center"/>
    </xf>
    <xf numFmtId="0" fontId="89" fillId="39" borderId="71" applyNumberFormat="0" applyAlignment="0" applyProtection="0"/>
    <xf numFmtId="0" fontId="89" fillId="39" borderId="71" applyNumberFormat="0" applyAlignment="0" applyProtection="0"/>
    <xf numFmtId="0" fontId="89" fillId="39" borderId="71" applyNumberFormat="0" applyAlignment="0" applyProtection="0"/>
    <xf numFmtId="0" fontId="89" fillId="71" borderId="71">
      <alignment vertical="center"/>
    </xf>
    <xf numFmtId="0" fontId="89" fillId="65" borderId="71">
      <alignment vertical="center"/>
    </xf>
    <xf numFmtId="0" fontId="89" fillId="65" borderId="71">
      <alignment vertical="center"/>
    </xf>
    <xf numFmtId="0" fontId="89" fillId="39" borderId="71" applyNumberFormat="0" applyAlignment="0" applyProtection="0"/>
    <xf numFmtId="169" fontId="89" fillId="39" borderId="71" applyNumberFormat="0" applyAlignment="0" applyProtection="0"/>
    <xf numFmtId="0" fontId="89" fillId="71" borderId="71">
      <alignment vertical="center"/>
    </xf>
    <xf numFmtId="0" fontId="89" fillId="71" borderId="71">
      <alignment vertical="center"/>
    </xf>
    <xf numFmtId="0" fontId="89" fillId="71" borderId="71">
      <alignment vertical="center"/>
    </xf>
    <xf numFmtId="0" fontId="89" fillId="71" borderId="71">
      <alignment vertical="center"/>
    </xf>
    <xf numFmtId="0" fontId="89" fillId="65" borderId="71">
      <alignment vertical="center"/>
    </xf>
    <xf numFmtId="0" fontId="89" fillId="65" borderId="71">
      <alignment vertical="center"/>
    </xf>
    <xf numFmtId="10" fontId="79" fillId="38" borderId="70" applyNumberFormat="0" applyBorder="0" applyAlignment="0" applyProtection="0"/>
    <xf numFmtId="0" fontId="81" fillId="0" borderId="74">
      <alignment horizontal="left" vertical="center"/>
    </xf>
    <xf numFmtId="0" fontId="73" fillId="68" borderId="68"/>
    <xf numFmtId="0" fontId="73" fillId="60" borderId="68"/>
    <xf numFmtId="0" fontId="74" fillId="82" borderId="68">
      <alignment horizontal="left" wrapText="1"/>
    </xf>
    <xf numFmtId="0" fontId="73" fillId="68" borderId="68"/>
    <xf numFmtId="0" fontId="73" fillId="60" borderId="68"/>
    <xf numFmtId="0" fontId="68" fillId="84" borderId="71">
      <alignment vertical="center"/>
    </xf>
    <xf numFmtId="0" fontId="67" fillId="83" borderId="71">
      <alignment vertical="center"/>
    </xf>
    <xf numFmtId="0" fontId="67" fillId="83" borderId="71">
      <alignment vertical="center"/>
    </xf>
    <xf numFmtId="0" fontId="67" fillId="40" borderId="71" applyNumberFormat="0" applyAlignment="0" applyProtection="0"/>
    <xf numFmtId="0" fontId="55" fillId="83" borderId="71">
      <alignment vertical="center"/>
    </xf>
    <xf numFmtId="0" fontId="55" fillId="83" borderId="71">
      <alignment vertical="center"/>
    </xf>
    <xf numFmtId="0" fontId="55" fillId="83" borderId="71">
      <alignment vertical="center"/>
    </xf>
    <xf numFmtId="0" fontId="55" fillId="83" borderId="71">
      <alignment vertical="center"/>
    </xf>
    <xf numFmtId="0" fontId="55" fillId="83" borderId="71">
      <alignment vertical="center"/>
    </xf>
    <xf numFmtId="0" fontId="67" fillId="40" borderId="71" applyNumberFormat="0" applyAlignment="0" applyProtection="0"/>
    <xf numFmtId="0" fontId="67" fillId="40" borderId="71" applyNumberFormat="0" applyAlignment="0" applyProtection="0"/>
    <xf numFmtId="0" fontId="67" fillId="40" borderId="71" applyNumberFormat="0" applyAlignment="0" applyProtection="0"/>
    <xf numFmtId="0" fontId="68" fillId="84" borderId="71">
      <alignment vertical="center"/>
    </xf>
    <xf numFmtId="0" fontId="67" fillId="83" borderId="71">
      <alignment vertical="center"/>
    </xf>
    <xf numFmtId="0" fontId="67" fillId="83" borderId="71">
      <alignment vertical="center"/>
    </xf>
    <xf numFmtId="0" fontId="67" fillId="40" borderId="71" applyNumberFormat="0" applyAlignment="0" applyProtection="0"/>
    <xf numFmtId="169" fontId="67" fillId="40" borderId="71" applyNumberFormat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3" fillId="39" borderId="71" applyNumberFormat="0" applyAlignment="0" applyProtection="0">
      <alignment vertical="center"/>
    </xf>
    <xf numFmtId="0" fontId="53" fillId="39" borderId="71" applyNumberFormat="0" applyAlignment="0" applyProtection="0">
      <alignment vertical="center"/>
    </xf>
    <xf numFmtId="169" fontId="46" fillId="38" borderId="69" applyNumberFormat="0" applyFont="0" applyAlignment="0" applyProtection="0">
      <alignment vertical="center"/>
    </xf>
    <xf numFmtId="0" fontId="46" fillId="38" borderId="69" applyNumberFormat="0" applyFont="0" applyAlignment="0" applyProtection="0">
      <alignment vertical="center"/>
    </xf>
    <xf numFmtId="0" fontId="46" fillId="38" borderId="69" applyNumberFormat="0" applyFont="0" applyAlignment="0" applyProtection="0">
      <alignment vertical="center"/>
    </xf>
    <xf numFmtId="169" fontId="46" fillId="38" borderId="69" applyNumberFormat="0" applyFont="0" applyAlignment="0" applyProtection="0">
      <alignment vertical="center"/>
    </xf>
    <xf numFmtId="0" fontId="46" fillId="38" borderId="69" applyNumberFormat="0" applyFont="0" applyAlignment="0" applyProtection="0">
      <alignment vertical="center"/>
    </xf>
    <xf numFmtId="0" fontId="46" fillId="38" borderId="69" applyNumberFormat="0" applyFont="0" applyAlignment="0" applyProtection="0">
      <alignment vertical="center"/>
    </xf>
    <xf numFmtId="0" fontId="46" fillId="38" borderId="69" applyNumberFormat="0" applyFont="0" applyAlignment="0" applyProtection="0">
      <alignment vertical="center"/>
    </xf>
    <xf numFmtId="10" fontId="79" fillId="38" borderId="70" applyNumberFormat="0" applyBorder="0" applyAlignment="0" applyProtection="0"/>
    <xf numFmtId="10" fontId="79" fillId="38" borderId="7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0" fontId="53" fillId="39" borderId="71" applyNumberFormat="0" applyAlignment="0" applyProtection="0">
      <alignment vertical="center"/>
    </xf>
    <xf numFmtId="169" fontId="53" fillId="39" borderId="71" applyNumberFormat="0" applyAlignment="0" applyProtection="0">
      <alignment vertical="center"/>
    </xf>
    <xf numFmtId="0" fontId="53" fillId="39" borderId="71" applyNumberFormat="0" applyAlignment="0" applyProtection="0">
      <alignment vertical="center"/>
    </xf>
    <xf numFmtId="0" fontId="53" fillId="39" borderId="71" applyNumberFormat="0" applyAlignment="0" applyProtection="0">
      <alignment vertical="center"/>
    </xf>
    <xf numFmtId="169" fontId="53" fillId="39" borderId="71" applyNumberFormat="0" applyAlignment="0" applyProtection="0">
      <alignment vertical="center"/>
    </xf>
    <xf numFmtId="0" fontId="54" fillId="40" borderId="72" applyNumberFormat="0" applyAlignment="0" applyProtection="0">
      <alignment vertical="center"/>
    </xf>
    <xf numFmtId="0" fontId="54" fillId="40" borderId="72" applyNumberFormat="0" applyAlignment="0" applyProtection="0">
      <alignment vertical="center"/>
    </xf>
    <xf numFmtId="0" fontId="54" fillId="40" borderId="72" applyNumberFormat="0" applyAlignment="0" applyProtection="0">
      <alignment vertical="center"/>
    </xf>
    <xf numFmtId="169" fontId="54" fillId="40" borderId="72" applyNumberFormat="0" applyAlignment="0" applyProtection="0">
      <alignment vertical="center"/>
    </xf>
    <xf numFmtId="0" fontId="54" fillId="40" borderId="72" applyNumberFormat="0" applyAlignment="0" applyProtection="0">
      <alignment vertical="center"/>
    </xf>
    <xf numFmtId="0" fontId="54" fillId="40" borderId="72" applyNumberFormat="0" applyAlignment="0" applyProtection="0">
      <alignment vertical="center"/>
    </xf>
    <xf numFmtId="169" fontId="54" fillId="40" borderId="72" applyNumberFormat="0" applyAlignment="0" applyProtection="0">
      <alignment vertical="center"/>
    </xf>
    <xf numFmtId="0" fontId="4" fillId="0" borderId="0"/>
    <xf numFmtId="0" fontId="55" fillId="40" borderId="71" applyNumberFormat="0" applyAlignment="0" applyProtection="0">
      <alignment vertical="center"/>
    </xf>
    <xf numFmtId="0" fontId="55" fillId="40" borderId="71" applyNumberFormat="0" applyAlignment="0" applyProtection="0">
      <alignment vertical="center"/>
    </xf>
    <xf numFmtId="0" fontId="55" fillId="40" borderId="71" applyNumberFormat="0" applyAlignment="0" applyProtection="0">
      <alignment vertical="center"/>
    </xf>
    <xf numFmtId="169" fontId="55" fillId="40" borderId="71" applyNumberFormat="0" applyAlignment="0" applyProtection="0">
      <alignment vertical="center"/>
    </xf>
    <xf numFmtId="0" fontId="55" fillId="40" borderId="71" applyNumberFormat="0" applyAlignment="0" applyProtection="0">
      <alignment vertical="center"/>
    </xf>
    <xf numFmtId="0" fontId="55" fillId="40" borderId="71" applyNumberFormat="0" applyAlignment="0" applyProtection="0">
      <alignment vertical="center"/>
    </xf>
    <xf numFmtId="169" fontId="55" fillId="40" borderId="71" applyNumberFormat="0" applyAlignment="0" applyProtection="0">
      <alignment vertical="center"/>
    </xf>
    <xf numFmtId="0" fontId="58" fillId="0" borderId="73" applyNumberFormat="0" applyFill="0" applyAlignment="0" applyProtection="0">
      <alignment vertical="center"/>
    </xf>
    <xf numFmtId="0" fontId="58" fillId="0" borderId="73" applyNumberFormat="0" applyFill="0" applyAlignment="0" applyProtection="0">
      <alignment vertical="center"/>
    </xf>
    <xf numFmtId="0" fontId="58" fillId="0" borderId="73" applyNumberFormat="0" applyFill="0" applyAlignment="0" applyProtection="0">
      <alignment vertical="center"/>
    </xf>
    <xf numFmtId="169" fontId="58" fillId="0" borderId="73" applyNumberFormat="0" applyFill="0" applyAlignment="0" applyProtection="0">
      <alignment vertical="center"/>
    </xf>
    <xf numFmtId="0" fontId="58" fillId="0" borderId="73" applyNumberFormat="0" applyFill="0" applyAlignment="0" applyProtection="0">
      <alignment vertical="center"/>
    </xf>
    <xf numFmtId="0" fontId="58" fillId="0" borderId="73" applyNumberFormat="0" applyFill="0" applyAlignment="0" applyProtection="0">
      <alignment vertical="center"/>
    </xf>
    <xf numFmtId="169" fontId="58" fillId="0" borderId="73" applyNumberFormat="0" applyFill="0" applyAlignment="0" applyProtection="0">
      <alignment vertical="center"/>
    </xf>
    <xf numFmtId="0" fontId="109" fillId="0" borderId="73" applyNumberFormat="0" applyFill="0" applyAlignment="0" applyProtection="0"/>
    <xf numFmtId="0" fontId="109" fillId="0" borderId="73" applyNumberFormat="0" applyFill="0" applyAlignment="0" applyProtection="0"/>
    <xf numFmtId="0" fontId="109" fillId="0" borderId="73" applyNumberFormat="0" applyFill="0" applyAlignment="0" applyProtection="0"/>
    <xf numFmtId="0" fontId="109" fillId="0" borderId="73" applyNumberFormat="0" applyFill="0" applyAlignment="0" applyProtection="0"/>
    <xf numFmtId="0" fontId="109" fillId="0" borderId="73" applyNumberFormat="0" applyFill="0" applyAlignment="0" applyProtection="0"/>
    <xf numFmtId="169" fontId="109" fillId="0" borderId="73" applyNumberFormat="0" applyFill="0" applyAlignment="0" applyProtection="0"/>
    <xf numFmtId="0" fontId="105" fillId="40" borderId="72" applyNumberFormat="0" applyAlignment="0" applyProtection="0"/>
    <xf numFmtId="0" fontId="105" fillId="40" borderId="72" applyNumberFormat="0" applyAlignment="0" applyProtection="0"/>
    <xf numFmtId="0" fontId="105" fillId="40" borderId="72" applyNumberFormat="0" applyAlignment="0" applyProtection="0"/>
    <xf numFmtId="0" fontId="105" fillId="40" borderId="72" applyNumberFormat="0" applyAlignment="0" applyProtection="0"/>
    <xf numFmtId="0" fontId="105" fillId="40" borderId="72" applyNumberFormat="0" applyAlignment="0" applyProtection="0"/>
    <xf numFmtId="169" fontId="105" fillId="40" borderId="72" applyNumberForma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7" fillId="38" borderId="69" applyNumberFormat="0" applyFont="0" applyAlignment="0" applyProtection="0"/>
    <xf numFmtId="0" fontId="27" fillId="38" borderId="69" applyNumberFormat="0" applyFont="0" applyAlignment="0" applyProtection="0"/>
    <xf numFmtId="169" fontId="27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46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73" fillId="60" borderId="68"/>
    <xf numFmtId="0" fontId="73" fillId="68" borderId="68"/>
    <xf numFmtId="0" fontId="74" fillId="82" borderId="68">
      <alignment horizontal="left" wrapText="1"/>
    </xf>
    <xf numFmtId="0" fontId="73" fillId="60" borderId="68"/>
    <xf numFmtId="0" fontId="73" fillId="68" borderId="68"/>
    <xf numFmtId="0" fontId="81" fillId="0" borderId="74">
      <alignment horizontal="left" vertical="center"/>
    </xf>
    <xf numFmtId="10" fontId="79" fillId="38" borderId="70" applyNumberFormat="0" applyBorder="0" applyAlignment="0" applyProtection="0"/>
    <xf numFmtId="0" fontId="89" fillId="65" borderId="71">
      <alignment vertical="center"/>
    </xf>
    <xf numFmtId="0" fontId="89" fillId="65" borderId="71">
      <alignment vertical="center"/>
    </xf>
    <xf numFmtId="0" fontId="89" fillId="65" borderId="71">
      <alignment vertical="center"/>
    </xf>
    <xf numFmtId="0" fontId="89" fillId="65" borderId="71">
      <alignment vertical="center"/>
    </xf>
    <xf numFmtId="0" fontId="53" fillId="65" borderId="71">
      <alignment vertical="center"/>
    </xf>
    <xf numFmtId="0" fontId="89" fillId="71" borderId="71">
      <alignment vertical="center"/>
    </xf>
    <xf numFmtId="0" fontId="89" fillId="71" borderId="71">
      <alignment vertical="center"/>
    </xf>
    <xf numFmtId="0" fontId="89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89" fillId="71" borderId="71">
      <alignment vertical="center"/>
    </xf>
    <xf numFmtId="0" fontId="89" fillId="71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89" fillId="39" borderId="71" applyNumberFormat="0" applyAlignment="0" applyProtection="0"/>
    <xf numFmtId="0" fontId="89" fillId="71" borderId="71">
      <alignment vertical="center"/>
    </xf>
    <xf numFmtId="0" fontId="89" fillId="71" borderId="71">
      <alignment vertical="center"/>
    </xf>
    <xf numFmtId="0" fontId="89" fillId="39" borderId="71" applyNumberFormat="0" applyAlignment="0" applyProtection="0"/>
    <xf numFmtId="0" fontId="89" fillId="39" borderId="71" applyNumberFormat="0" applyAlignment="0" applyProtection="0"/>
    <xf numFmtId="0" fontId="89" fillId="39" borderId="71" applyNumberFormat="0" applyAlignment="0" applyProtection="0"/>
    <xf numFmtId="0" fontId="89" fillId="71" borderId="71">
      <alignment vertical="center"/>
    </xf>
    <xf numFmtId="0" fontId="89" fillId="65" borderId="71">
      <alignment vertical="center"/>
    </xf>
    <xf numFmtId="0" fontId="89" fillId="65" borderId="71">
      <alignment vertical="center"/>
    </xf>
    <xf numFmtId="0" fontId="89" fillId="39" borderId="71" applyNumberFormat="0" applyAlignment="0" applyProtection="0"/>
    <xf numFmtId="169" fontId="89" fillId="39" borderId="71" applyNumberFormat="0" applyAlignment="0" applyProtection="0"/>
    <xf numFmtId="0" fontId="89" fillId="71" borderId="71">
      <alignment vertical="center"/>
    </xf>
    <xf numFmtId="0" fontId="89" fillId="71" borderId="71">
      <alignment vertical="center"/>
    </xf>
    <xf numFmtId="0" fontId="89" fillId="71" borderId="71">
      <alignment vertical="center"/>
    </xf>
    <xf numFmtId="0" fontId="89" fillId="71" borderId="71">
      <alignment vertical="center"/>
    </xf>
    <xf numFmtId="0" fontId="89" fillId="65" borderId="71">
      <alignment vertical="center"/>
    </xf>
    <xf numFmtId="0" fontId="89" fillId="65" borderId="71">
      <alignment vertical="center"/>
    </xf>
    <xf numFmtId="10" fontId="79" fillId="38" borderId="70" applyNumberFormat="0" applyBorder="0" applyAlignment="0" applyProtection="0"/>
    <xf numFmtId="0" fontId="81" fillId="0" borderId="74">
      <alignment horizontal="left" vertical="center"/>
    </xf>
    <xf numFmtId="0" fontId="73" fillId="68" borderId="68"/>
    <xf numFmtId="0" fontId="73" fillId="60" borderId="68"/>
    <xf numFmtId="0" fontId="74" fillId="82" borderId="68">
      <alignment horizontal="left" wrapText="1"/>
    </xf>
    <xf numFmtId="0" fontId="73" fillId="68" borderId="68"/>
    <xf numFmtId="0" fontId="73" fillId="60" borderId="68"/>
    <xf numFmtId="0" fontId="68" fillId="84" borderId="71">
      <alignment vertical="center"/>
    </xf>
    <xf numFmtId="0" fontId="67" fillId="83" borderId="71">
      <alignment vertical="center"/>
    </xf>
    <xf numFmtId="0" fontId="67" fillId="83" borderId="71">
      <alignment vertical="center"/>
    </xf>
    <xf numFmtId="0" fontId="67" fillId="40" borderId="71" applyNumberFormat="0" applyAlignment="0" applyProtection="0"/>
    <xf numFmtId="0" fontId="55" fillId="83" borderId="71">
      <alignment vertical="center"/>
    </xf>
    <xf numFmtId="0" fontId="55" fillId="83" borderId="71">
      <alignment vertical="center"/>
    </xf>
    <xf numFmtId="0" fontId="55" fillId="83" borderId="71">
      <alignment vertical="center"/>
    </xf>
    <xf numFmtId="0" fontId="55" fillId="83" borderId="71">
      <alignment vertical="center"/>
    </xf>
    <xf numFmtId="0" fontId="55" fillId="83" borderId="71">
      <alignment vertical="center"/>
    </xf>
    <xf numFmtId="0" fontId="67" fillId="40" borderId="71" applyNumberFormat="0" applyAlignment="0" applyProtection="0"/>
    <xf numFmtId="0" fontId="67" fillId="40" borderId="71" applyNumberFormat="0" applyAlignment="0" applyProtection="0"/>
    <xf numFmtId="0" fontId="67" fillId="40" borderId="71" applyNumberFormat="0" applyAlignment="0" applyProtection="0"/>
    <xf numFmtId="0" fontId="68" fillId="84" borderId="71">
      <alignment vertical="center"/>
    </xf>
    <xf numFmtId="0" fontId="67" fillId="83" borderId="71">
      <alignment vertical="center"/>
    </xf>
    <xf numFmtId="0" fontId="67" fillId="83" borderId="71">
      <alignment vertical="center"/>
    </xf>
    <xf numFmtId="0" fontId="67" fillId="40" borderId="71" applyNumberFormat="0" applyAlignment="0" applyProtection="0"/>
    <xf numFmtId="169" fontId="67" fillId="40" borderId="71" applyNumberFormat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3" fillId="39" borderId="71" applyNumberFormat="0" applyAlignment="0" applyProtection="0">
      <alignment vertical="center"/>
    </xf>
    <xf numFmtId="0" fontId="53" fillId="39" borderId="71" applyNumberFormat="0" applyAlignment="0" applyProtection="0">
      <alignment vertical="center"/>
    </xf>
    <xf numFmtId="169" fontId="46" fillId="38" borderId="69" applyNumberFormat="0" applyFont="0" applyAlignment="0" applyProtection="0">
      <alignment vertical="center"/>
    </xf>
    <xf numFmtId="0" fontId="46" fillId="38" borderId="69" applyNumberFormat="0" applyFont="0" applyAlignment="0" applyProtection="0">
      <alignment vertical="center"/>
    </xf>
    <xf numFmtId="0" fontId="46" fillId="38" borderId="69" applyNumberFormat="0" applyFont="0" applyAlignment="0" applyProtection="0">
      <alignment vertical="center"/>
    </xf>
    <xf numFmtId="169" fontId="46" fillId="38" borderId="69" applyNumberFormat="0" applyFont="0" applyAlignment="0" applyProtection="0">
      <alignment vertical="center"/>
    </xf>
    <xf numFmtId="0" fontId="46" fillId="38" borderId="69" applyNumberFormat="0" applyFont="0" applyAlignment="0" applyProtection="0">
      <alignment vertical="center"/>
    </xf>
    <xf numFmtId="0" fontId="46" fillId="38" borderId="69" applyNumberFormat="0" applyFont="0" applyAlignment="0" applyProtection="0">
      <alignment vertical="center"/>
    </xf>
    <xf numFmtId="0" fontId="46" fillId="38" borderId="69" applyNumberFormat="0" applyFont="0" applyAlignment="0" applyProtection="0">
      <alignment vertical="center"/>
    </xf>
    <xf numFmtId="10" fontId="79" fillId="38" borderId="70" applyNumberFormat="0" applyBorder="0" applyAlignment="0" applyProtection="0"/>
    <xf numFmtId="10" fontId="79" fillId="38" borderId="7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0" fontId="79" fillId="38" borderId="70" applyNumberFormat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0" fontId="79" fillId="38" borderId="70" applyNumberFormat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0" fontId="53" fillId="39" borderId="71" applyNumberFormat="0" applyAlignment="0" applyProtection="0">
      <alignment vertical="center"/>
    </xf>
    <xf numFmtId="169" fontId="53" fillId="39" borderId="71" applyNumberFormat="0" applyAlignment="0" applyProtection="0">
      <alignment vertical="center"/>
    </xf>
    <xf numFmtId="0" fontId="53" fillId="39" borderId="71" applyNumberFormat="0" applyAlignment="0" applyProtection="0">
      <alignment vertical="center"/>
    </xf>
    <xf numFmtId="0" fontId="53" fillId="39" borderId="71" applyNumberFormat="0" applyAlignment="0" applyProtection="0">
      <alignment vertical="center"/>
    </xf>
    <xf numFmtId="169" fontId="53" fillId="39" borderId="71" applyNumberFormat="0" applyAlignment="0" applyProtection="0">
      <alignment vertical="center"/>
    </xf>
    <xf numFmtId="0" fontId="54" fillId="40" borderId="72" applyNumberFormat="0" applyAlignment="0" applyProtection="0">
      <alignment vertical="center"/>
    </xf>
    <xf numFmtId="0" fontId="54" fillId="40" borderId="72" applyNumberFormat="0" applyAlignment="0" applyProtection="0">
      <alignment vertical="center"/>
    </xf>
    <xf numFmtId="0" fontId="54" fillId="40" borderId="72" applyNumberFormat="0" applyAlignment="0" applyProtection="0">
      <alignment vertical="center"/>
    </xf>
    <xf numFmtId="169" fontId="54" fillId="40" borderId="72" applyNumberFormat="0" applyAlignment="0" applyProtection="0">
      <alignment vertical="center"/>
    </xf>
    <xf numFmtId="0" fontId="54" fillId="40" borderId="72" applyNumberFormat="0" applyAlignment="0" applyProtection="0">
      <alignment vertical="center"/>
    </xf>
    <xf numFmtId="0" fontId="54" fillId="40" borderId="72" applyNumberFormat="0" applyAlignment="0" applyProtection="0">
      <alignment vertical="center"/>
    </xf>
    <xf numFmtId="169" fontId="54" fillId="40" borderId="72" applyNumberFormat="0" applyAlignment="0" applyProtection="0">
      <alignment vertical="center"/>
    </xf>
    <xf numFmtId="0" fontId="4" fillId="0" borderId="0"/>
    <xf numFmtId="0" fontId="55" fillId="40" borderId="71" applyNumberFormat="0" applyAlignment="0" applyProtection="0">
      <alignment vertical="center"/>
    </xf>
    <xf numFmtId="0" fontId="55" fillId="40" borderId="71" applyNumberFormat="0" applyAlignment="0" applyProtection="0">
      <alignment vertical="center"/>
    </xf>
    <xf numFmtId="0" fontId="55" fillId="40" borderId="71" applyNumberFormat="0" applyAlignment="0" applyProtection="0">
      <alignment vertical="center"/>
    </xf>
    <xf numFmtId="169" fontId="55" fillId="40" borderId="71" applyNumberFormat="0" applyAlignment="0" applyProtection="0">
      <alignment vertical="center"/>
    </xf>
    <xf numFmtId="0" fontId="55" fillId="40" borderId="71" applyNumberFormat="0" applyAlignment="0" applyProtection="0">
      <alignment vertical="center"/>
    </xf>
    <xf numFmtId="0" fontId="55" fillId="40" borderId="71" applyNumberFormat="0" applyAlignment="0" applyProtection="0">
      <alignment vertical="center"/>
    </xf>
    <xf numFmtId="169" fontId="55" fillId="40" borderId="71" applyNumberFormat="0" applyAlignment="0" applyProtection="0">
      <alignment vertical="center"/>
    </xf>
    <xf numFmtId="0" fontId="58" fillId="0" borderId="73" applyNumberFormat="0" applyFill="0" applyAlignment="0" applyProtection="0">
      <alignment vertical="center"/>
    </xf>
    <xf numFmtId="0" fontId="58" fillId="0" borderId="73" applyNumberFormat="0" applyFill="0" applyAlignment="0" applyProtection="0">
      <alignment vertical="center"/>
    </xf>
    <xf numFmtId="0" fontId="58" fillId="0" borderId="73" applyNumberFormat="0" applyFill="0" applyAlignment="0" applyProtection="0">
      <alignment vertical="center"/>
    </xf>
    <xf numFmtId="169" fontId="58" fillId="0" borderId="73" applyNumberFormat="0" applyFill="0" applyAlignment="0" applyProtection="0">
      <alignment vertical="center"/>
    </xf>
    <xf numFmtId="0" fontId="58" fillId="0" borderId="73" applyNumberFormat="0" applyFill="0" applyAlignment="0" applyProtection="0">
      <alignment vertical="center"/>
    </xf>
    <xf numFmtId="0" fontId="58" fillId="0" borderId="73" applyNumberFormat="0" applyFill="0" applyAlignment="0" applyProtection="0">
      <alignment vertical="center"/>
    </xf>
    <xf numFmtId="169" fontId="58" fillId="0" borderId="73" applyNumberFormat="0" applyFill="0" applyAlignment="0" applyProtection="0">
      <alignment vertical="center"/>
    </xf>
    <xf numFmtId="0" fontId="109" fillId="0" borderId="73" applyNumberFormat="0" applyFill="0" applyAlignment="0" applyProtection="0"/>
    <xf numFmtId="0" fontId="109" fillId="0" borderId="73" applyNumberFormat="0" applyFill="0" applyAlignment="0" applyProtection="0"/>
    <xf numFmtId="0" fontId="109" fillId="0" borderId="73" applyNumberFormat="0" applyFill="0" applyAlignment="0" applyProtection="0"/>
    <xf numFmtId="0" fontId="109" fillId="0" borderId="73" applyNumberFormat="0" applyFill="0" applyAlignment="0" applyProtection="0"/>
    <xf numFmtId="0" fontId="109" fillId="0" borderId="73" applyNumberFormat="0" applyFill="0" applyAlignment="0" applyProtection="0"/>
    <xf numFmtId="169" fontId="109" fillId="0" borderId="73" applyNumberFormat="0" applyFill="0" applyAlignment="0" applyProtection="0"/>
    <xf numFmtId="0" fontId="105" fillId="40" borderId="72" applyNumberFormat="0" applyAlignment="0" applyProtection="0"/>
    <xf numFmtId="0" fontId="105" fillId="40" borderId="72" applyNumberFormat="0" applyAlignment="0" applyProtection="0"/>
    <xf numFmtId="0" fontId="105" fillId="40" borderId="72" applyNumberFormat="0" applyAlignment="0" applyProtection="0"/>
    <xf numFmtId="0" fontId="105" fillId="40" borderId="72" applyNumberFormat="0" applyAlignment="0" applyProtection="0"/>
    <xf numFmtId="0" fontId="105" fillId="40" borderId="72" applyNumberFormat="0" applyAlignment="0" applyProtection="0"/>
    <xf numFmtId="169" fontId="105" fillId="40" borderId="72" applyNumberForma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7" fillId="38" borderId="69" applyNumberFormat="0" applyFont="0" applyAlignment="0" applyProtection="0"/>
    <xf numFmtId="0" fontId="27" fillId="38" borderId="69" applyNumberFormat="0" applyFont="0" applyAlignment="0" applyProtection="0"/>
    <xf numFmtId="169" fontId="27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46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0" fontId="28" fillId="38" borderId="69" applyNumberFormat="0" applyFont="0" applyAlignment="0" applyProtection="0"/>
    <xf numFmtId="0" fontId="28" fillId="38" borderId="69" applyNumberFormat="0" applyFont="0" applyAlignment="0" applyProtection="0"/>
    <xf numFmtId="169" fontId="28" fillId="38" borderId="69" applyNumberFormat="0" applyFont="0" applyAlignment="0" applyProtection="0"/>
    <xf numFmtId="169" fontId="28" fillId="38" borderId="69" applyNumberFormat="0" applyFont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73" fillId="60" borderId="68"/>
    <xf numFmtId="0" fontId="73" fillId="68" borderId="68"/>
    <xf numFmtId="0" fontId="74" fillId="82" borderId="68">
      <alignment horizontal="left" wrapText="1"/>
    </xf>
    <xf numFmtId="0" fontId="73" fillId="60" borderId="68"/>
    <xf numFmtId="0" fontId="73" fillId="68" borderId="68"/>
    <xf numFmtId="0" fontId="81" fillId="0" borderId="74">
      <alignment horizontal="left" vertical="center"/>
    </xf>
    <xf numFmtId="10" fontId="79" fillId="38" borderId="70" applyNumberFormat="0" applyBorder="0" applyAlignment="0" applyProtection="0"/>
    <xf numFmtId="0" fontId="89" fillId="65" borderId="71">
      <alignment vertical="center"/>
    </xf>
    <xf numFmtId="0" fontId="89" fillId="65" borderId="71">
      <alignment vertical="center"/>
    </xf>
    <xf numFmtId="0" fontId="89" fillId="65" borderId="71">
      <alignment vertical="center"/>
    </xf>
    <xf numFmtId="0" fontId="89" fillId="65" borderId="71">
      <alignment vertical="center"/>
    </xf>
    <xf numFmtId="0" fontId="53" fillId="65" borderId="71">
      <alignment vertical="center"/>
    </xf>
    <xf numFmtId="0" fontId="89" fillId="71" borderId="71">
      <alignment vertical="center"/>
    </xf>
    <xf numFmtId="0" fontId="89" fillId="71" borderId="71">
      <alignment vertical="center"/>
    </xf>
    <xf numFmtId="0" fontId="89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89" fillId="71" borderId="71">
      <alignment vertical="center"/>
    </xf>
    <xf numFmtId="0" fontId="89" fillId="71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53" fillId="65" borderId="71">
      <alignment vertical="center"/>
    </xf>
    <xf numFmtId="0" fontId="89" fillId="39" borderId="71" applyNumberFormat="0" applyAlignment="0" applyProtection="0"/>
    <xf numFmtId="0" fontId="89" fillId="71" borderId="71">
      <alignment vertical="center"/>
    </xf>
    <xf numFmtId="0" fontId="89" fillId="71" borderId="71">
      <alignment vertical="center"/>
    </xf>
    <xf numFmtId="0" fontId="89" fillId="39" borderId="71" applyNumberFormat="0" applyAlignment="0" applyProtection="0"/>
    <xf numFmtId="0" fontId="89" fillId="39" borderId="71" applyNumberFormat="0" applyAlignment="0" applyProtection="0"/>
    <xf numFmtId="0" fontId="89" fillId="39" borderId="71" applyNumberFormat="0" applyAlignment="0" applyProtection="0"/>
    <xf numFmtId="0" fontId="89" fillId="71" borderId="71">
      <alignment vertical="center"/>
    </xf>
    <xf numFmtId="0" fontId="89" fillId="65" borderId="71">
      <alignment vertical="center"/>
    </xf>
    <xf numFmtId="0" fontId="89" fillId="65" borderId="71">
      <alignment vertical="center"/>
    </xf>
    <xf numFmtId="0" fontId="89" fillId="39" borderId="71" applyNumberFormat="0" applyAlignment="0" applyProtection="0"/>
    <xf numFmtId="169" fontId="89" fillId="39" borderId="71" applyNumberFormat="0" applyAlignment="0" applyProtection="0"/>
    <xf numFmtId="0" fontId="89" fillId="71" borderId="71">
      <alignment vertical="center"/>
    </xf>
    <xf numFmtId="0" fontId="89" fillId="71" borderId="71">
      <alignment vertical="center"/>
    </xf>
    <xf numFmtId="0" fontId="89" fillId="71" borderId="71">
      <alignment vertical="center"/>
    </xf>
    <xf numFmtId="0" fontId="89" fillId="71" borderId="71">
      <alignment vertical="center"/>
    </xf>
    <xf numFmtId="0" fontId="89" fillId="65" borderId="71">
      <alignment vertical="center"/>
    </xf>
    <xf numFmtId="0" fontId="89" fillId="65" borderId="71">
      <alignment vertical="center"/>
    </xf>
    <xf numFmtId="10" fontId="79" fillId="38" borderId="70" applyNumberFormat="0" applyBorder="0" applyAlignment="0" applyProtection="0"/>
    <xf numFmtId="0" fontId="81" fillId="0" borderId="74">
      <alignment horizontal="left" vertical="center"/>
    </xf>
    <xf numFmtId="0" fontId="73" fillId="68" borderId="68"/>
    <xf numFmtId="0" fontId="73" fillId="60" borderId="68"/>
    <xf numFmtId="0" fontId="74" fillId="82" borderId="68">
      <alignment horizontal="left" wrapText="1"/>
    </xf>
    <xf numFmtId="0" fontId="73" fillId="68" borderId="68"/>
    <xf numFmtId="0" fontId="73" fillId="60" borderId="68"/>
    <xf numFmtId="0" fontId="68" fillId="84" borderId="71">
      <alignment vertical="center"/>
    </xf>
    <xf numFmtId="0" fontId="67" fillId="83" borderId="71">
      <alignment vertical="center"/>
    </xf>
    <xf numFmtId="0" fontId="67" fillId="83" borderId="71">
      <alignment vertical="center"/>
    </xf>
    <xf numFmtId="0" fontId="67" fillId="40" borderId="71" applyNumberFormat="0" applyAlignment="0" applyProtection="0"/>
    <xf numFmtId="0" fontId="55" fillId="83" borderId="71">
      <alignment vertical="center"/>
    </xf>
    <xf numFmtId="0" fontId="55" fillId="83" borderId="71">
      <alignment vertical="center"/>
    </xf>
    <xf numFmtId="0" fontId="55" fillId="83" borderId="71">
      <alignment vertical="center"/>
    </xf>
    <xf numFmtId="0" fontId="55" fillId="83" borderId="71">
      <alignment vertical="center"/>
    </xf>
    <xf numFmtId="0" fontId="55" fillId="83" borderId="71">
      <alignment vertical="center"/>
    </xf>
    <xf numFmtId="0" fontId="67" fillId="40" borderId="71" applyNumberFormat="0" applyAlignment="0" applyProtection="0"/>
    <xf numFmtId="0" fontId="67" fillId="40" borderId="71" applyNumberFormat="0" applyAlignment="0" applyProtection="0"/>
    <xf numFmtId="0" fontId="67" fillId="40" borderId="71" applyNumberFormat="0" applyAlignment="0" applyProtection="0"/>
    <xf numFmtId="0" fontId="68" fillId="84" borderId="71">
      <alignment vertical="center"/>
    </xf>
    <xf numFmtId="0" fontId="67" fillId="83" borderId="71">
      <alignment vertical="center"/>
    </xf>
    <xf numFmtId="0" fontId="67" fillId="83" borderId="71">
      <alignment vertical="center"/>
    </xf>
    <xf numFmtId="0" fontId="67" fillId="40" borderId="71" applyNumberFormat="0" applyAlignment="0" applyProtection="0"/>
    <xf numFmtId="169" fontId="67" fillId="40" borderId="71" applyNumberFormat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0" fontId="4" fillId="0" borderId="0"/>
    <xf numFmtId="0" fontId="4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3" fillId="39" borderId="71" applyNumberFormat="0" applyAlignment="0" applyProtection="0">
      <alignment vertical="center"/>
    </xf>
    <xf numFmtId="0" fontId="53" fillId="39" borderId="71" applyNumberFormat="0" applyAlignment="0" applyProtection="0">
      <alignment vertical="center"/>
    </xf>
    <xf numFmtId="169" fontId="46" fillId="38" borderId="69" applyNumberFormat="0" applyFont="0" applyAlignment="0" applyProtection="0">
      <alignment vertical="center"/>
    </xf>
    <xf numFmtId="0" fontId="46" fillId="38" borderId="69" applyNumberFormat="0" applyFont="0" applyAlignment="0" applyProtection="0">
      <alignment vertical="center"/>
    </xf>
    <xf numFmtId="0" fontId="46" fillId="38" borderId="69" applyNumberFormat="0" applyFont="0" applyAlignment="0" applyProtection="0">
      <alignment vertical="center"/>
    </xf>
    <xf numFmtId="169" fontId="46" fillId="38" borderId="69" applyNumberFormat="0" applyFont="0" applyAlignment="0" applyProtection="0">
      <alignment vertical="center"/>
    </xf>
    <xf numFmtId="0" fontId="46" fillId="38" borderId="69" applyNumberFormat="0" applyFont="0" applyAlignment="0" applyProtection="0">
      <alignment vertical="center"/>
    </xf>
    <xf numFmtId="0" fontId="46" fillId="38" borderId="69" applyNumberFormat="0" applyFont="0" applyAlignment="0" applyProtection="0">
      <alignment vertical="center"/>
    </xf>
    <xf numFmtId="0" fontId="46" fillId="38" borderId="69" applyNumberFormat="0" applyFont="0" applyAlignment="0" applyProtection="0">
      <alignment vertical="center"/>
    </xf>
    <xf numFmtId="10" fontId="79" fillId="38" borderId="70" applyNumberFormat="0" applyBorder="0" applyAlignment="0" applyProtection="0"/>
    <xf numFmtId="10" fontId="79" fillId="38" borderId="70" applyNumberFormat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3" fillId="13" borderId="9" applyNumberFormat="0" applyFont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0" fontId="3" fillId="0" borderId="0"/>
    <xf numFmtId="0" fontId="3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164" fontId="46" fillId="0" borderId="0"/>
    <xf numFmtId="164" fontId="63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46" fillId="0" borderId="0"/>
    <xf numFmtId="164" fontId="6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0" fillId="0" borderId="0"/>
    <xf numFmtId="0" fontId="130" fillId="0" borderId="0"/>
    <xf numFmtId="9" fontId="130" fillId="0" borderId="0" applyFont="0" applyFill="0" applyBorder="0" applyAlignment="0" applyProtection="0"/>
    <xf numFmtId="185" fontId="27" fillId="0" borderId="0"/>
    <xf numFmtId="185" fontId="27" fillId="0" borderId="0"/>
    <xf numFmtId="0" fontId="26" fillId="0" borderId="0">
      <alignment vertical="center"/>
    </xf>
    <xf numFmtId="9" fontId="26" fillId="0" borderId="0" applyFont="0" applyFill="0" applyBorder="0" applyAlignment="0" applyProtection="0"/>
    <xf numFmtId="0" fontId="27" fillId="0" borderId="0"/>
    <xf numFmtId="166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/>
    <xf numFmtId="185" fontId="27" fillId="0" borderId="0"/>
    <xf numFmtId="0" fontId="2" fillId="0" borderId="0"/>
    <xf numFmtId="9" fontId="2" fillId="0" borderId="0" applyFont="0" applyFill="0" applyBorder="0" applyAlignment="0" applyProtection="0"/>
    <xf numFmtId="44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0" fontId="117" fillId="0" borderId="0"/>
    <xf numFmtId="187" fontId="27" fillId="0" borderId="0"/>
    <xf numFmtId="169" fontId="27" fillId="0" borderId="0"/>
    <xf numFmtId="187" fontId="27" fillId="0" borderId="0"/>
    <xf numFmtId="187" fontId="27" fillId="0" borderId="0"/>
    <xf numFmtId="187" fontId="46" fillId="0" borderId="0"/>
    <xf numFmtId="0" fontId="46" fillId="0" borderId="0"/>
    <xf numFmtId="187" fontId="64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0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64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4" fillId="0" borderId="0">
      <alignment vertical="top"/>
    </xf>
    <xf numFmtId="187" fontId="24" fillId="0" borderId="0">
      <alignment vertical="top"/>
    </xf>
    <xf numFmtId="187" fontId="27" fillId="0" borderId="0"/>
    <xf numFmtId="187" fontId="20" fillId="0" borderId="0"/>
    <xf numFmtId="187" fontId="27" fillId="0" borderId="0"/>
    <xf numFmtId="187" fontId="20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 applyNumberFormat="0" applyFont="0" applyFill="0" applyBorder="0" applyProtection="0">
      <alignment vertical="center" wrapText="1"/>
    </xf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 applyNumberFormat="0" applyFont="0" applyFill="0" applyBorder="0" applyProtection="0">
      <alignment vertical="center" wrapText="1"/>
    </xf>
    <xf numFmtId="187" fontId="27" fillId="0" borderId="0"/>
    <xf numFmtId="187" fontId="27" fillId="0" borderId="0" applyNumberFormat="0" applyFont="0" applyFill="0" applyBorder="0" applyProtection="0">
      <alignment vertical="center" wrapText="1"/>
    </xf>
    <xf numFmtId="187" fontId="20" fillId="0" borderId="0"/>
    <xf numFmtId="187" fontId="27" fillId="0" borderId="0"/>
    <xf numFmtId="187" fontId="20" fillId="0" borderId="0"/>
    <xf numFmtId="187" fontId="27" fillId="0" borderId="0"/>
    <xf numFmtId="187" fontId="27" fillId="0" borderId="0"/>
    <xf numFmtId="187" fontId="27" fillId="0" borderId="0"/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4" fillId="0" borderId="0">
      <alignment vertical="top"/>
    </xf>
    <xf numFmtId="187" fontId="24" fillId="0" borderId="0">
      <alignment vertical="top"/>
    </xf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0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0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0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0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0" fontId="27" fillId="0" borderId="0"/>
    <xf numFmtId="0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0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187" fontId="24" fillId="0" borderId="0">
      <alignment vertical="top"/>
    </xf>
    <xf numFmtId="0" fontId="27" fillId="0" borderId="0"/>
    <xf numFmtId="187" fontId="27" fillId="0" borderId="0"/>
    <xf numFmtId="0" fontId="27" fillId="0" borderId="0"/>
    <xf numFmtId="187" fontId="27" fillId="0" borderId="0"/>
    <xf numFmtId="0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187" fontId="28" fillId="97" borderId="0" applyNumberFormat="0" applyBorder="0" applyAlignment="0" applyProtection="0"/>
    <xf numFmtId="187" fontId="28" fillId="97" borderId="0" applyNumberFormat="0" applyBorder="0" applyAlignment="0" applyProtection="0"/>
    <xf numFmtId="0" fontId="28" fillId="97" borderId="0" applyNumberFormat="0" applyBorder="0" applyAlignment="0" applyProtection="0"/>
    <xf numFmtId="187" fontId="28" fillId="97" borderId="0" applyNumberFormat="0" applyBorder="0" applyAlignment="0" applyProtection="0"/>
    <xf numFmtId="0" fontId="28" fillId="97" borderId="0" applyNumberFormat="0" applyBorder="0" applyAlignment="0" applyProtection="0"/>
    <xf numFmtId="187" fontId="28" fillId="97" borderId="0" applyNumberFormat="0" applyBorder="0" applyAlignment="0" applyProtection="0"/>
    <xf numFmtId="0" fontId="63" fillId="97" borderId="0" applyNumberFormat="0" applyBorder="0" applyAlignment="0" applyProtection="0">
      <alignment vertical="center"/>
    </xf>
    <xf numFmtId="187" fontId="63" fillId="97" borderId="0" applyNumberFormat="0" applyBorder="0" applyAlignment="0" applyProtection="0">
      <alignment vertical="center"/>
    </xf>
    <xf numFmtId="187" fontId="28" fillId="97" borderId="0" applyNumberFormat="0" applyBorder="0" applyAlignment="0" applyProtection="0"/>
    <xf numFmtId="0" fontId="28" fillId="98" borderId="0" applyNumberFormat="0" applyBorder="0" applyAlignment="0" applyProtection="0"/>
    <xf numFmtId="0" fontId="28" fillId="99" borderId="0" applyNumberFormat="0" applyBorder="0" applyAlignment="0" applyProtection="0"/>
    <xf numFmtId="0" fontId="28" fillId="99" borderId="0" applyNumberFormat="0" applyBorder="0" applyAlignment="0" applyProtection="0"/>
    <xf numFmtId="0" fontId="28" fillId="99" borderId="0" applyNumberFormat="0" applyBorder="0" applyAlignment="0" applyProtection="0"/>
    <xf numFmtId="187" fontId="28" fillId="99" borderId="0" applyNumberFormat="0" applyBorder="0" applyAlignment="0" applyProtection="0"/>
    <xf numFmtId="187" fontId="28" fillId="99" borderId="0" applyNumberFormat="0" applyBorder="0" applyAlignment="0" applyProtection="0"/>
    <xf numFmtId="0" fontId="28" fillId="99" borderId="0" applyNumberFormat="0" applyBorder="0" applyAlignment="0" applyProtection="0"/>
    <xf numFmtId="187" fontId="28" fillId="99" borderId="0" applyNumberFormat="0" applyBorder="0" applyAlignment="0" applyProtection="0"/>
    <xf numFmtId="0" fontId="28" fillId="99" borderId="0" applyNumberFormat="0" applyBorder="0" applyAlignment="0" applyProtection="0"/>
    <xf numFmtId="187" fontId="28" fillId="99" borderId="0" applyNumberFormat="0" applyBorder="0" applyAlignment="0" applyProtection="0"/>
    <xf numFmtId="0" fontId="63" fillId="99" borderId="0" applyNumberFormat="0" applyBorder="0" applyAlignment="0" applyProtection="0">
      <alignment vertical="center"/>
    </xf>
    <xf numFmtId="187" fontId="63" fillId="99" borderId="0" applyNumberFormat="0" applyBorder="0" applyAlignment="0" applyProtection="0">
      <alignment vertical="center"/>
    </xf>
    <xf numFmtId="187" fontId="28" fillId="99" borderId="0" applyNumberFormat="0" applyBorder="0" applyAlignment="0" applyProtection="0"/>
    <xf numFmtId="0" fontId="28" fillId="100" borderId="0" applyNumberFormat="0" applyBorder="0" applyAlignment="0" applyProtection="0"/>
    <xf numFmtId="0" fontId="28" fillId="101" borderId="0" applyNumberFormat="0" applyBorder="0" applyAlignment="0" applyProtection="0"/>
    <xf numFmtId="0" fontId="28" fillId="101" borderId="0" applyNumberFormat="0" applyBorder="0" applyAlignment="0" applyProtection="0"/>
    <xf numFmtId="0" fontId="28" fillId="101" borderId="0" applyNumberFormat="0" applyBorder="0" applyAlignment="0" applyProtection="0"/>
    <xf numFmtId="187" fontId="28" fillId="101" borderId="0" applyNumberFormat="0" applyBorder="0" applyAlignment="0" applyProtection="0"/>
    <xf numFmtId="187" fontId="28" fillId="101" borderId="0" applyNumberFormat="0" applyBorder="0" applyAlignment="0" applyProtection="0"/>
    <xf numFmtId="0" fontId="28" fillId="101" borderId="0" applyNumberFormat="0" applyBorder="0" applyAlignment="0" applyProtection="0"/>
    <xf numFmtId="187" fontId="28" fillId="101" borderId="0" applyNumberFormat="0" applyBorder="0" applyAlignment="0" applyProtection="0"/>
    <xf numFmtId="0" fontId="28" fillId="101" borderId="0" applyNumberFormat="0" applyBorder="0" applyAlignment="0" applyProtection="0"/>
    <xf numFmtId="187" fontId="28" fillId="101" borderId="0" applyNumberFormat="0" applyBorder="0" applyAlignment="0" applyProtection="0"/>
    <xf numFmtId="0" fontId="63" fillId="101" borderId="0" applyNumberFormat="0" applyBorder="0" applyAlignment="0" applyProtection="0">
      <alignment vertical="center"/>
    </xf>
    <xf numFmtId="187" fontId="63" fillId="101" borderId="0" applyNumberFormat="0" applyBorder="0" applyAlignment="0" applyProtection="0">
      <alignment vertical="center"/>
    </xf>
    <xf numFmtId="187" fontId="28" fillId="101" borderId="0" applyNumberFormat="0" applyBorder="0" applyAlignment="0" applyProtection="0"/>
    <xf numFmtId="0" fontId="28" fillId="102" borderId="0" applyNumberFormat="0" applyBorder="0" applyAlignment="0" applyProtection="0"/>
    <xf numFmtId="0" fontId="28" fillId="103" borderId="0" applyNumberFormat="0" applyBorder="0" applyAlignment="0" applyProtection="0"/>
    <xf numFmtId="0" fontId="28" fillId="103" borderId="0" applyNumberFormat="0" applyBorder="0" applyAlignment="0" applyProtection="0"/>
    <xf numFmtId="0" fontId="28" fillId="103" borderId="0" applyNumberFormat="0" applyBorder="0" applyAlignment="0" applyProtection="0"/>
    <xf numFmtId="187" fontId="28" fillId="103" borderId="0" applyNumberFormat="0" applyBorder="0" applyAlignment="0" applyProtection="0"/>
    <xf numFmtId="187" fontId="28" fillId="103" borderId="0" applyNumberFormat="0" applyBorder="0" applyAlignment="0" applyProtection="0"/>
    <xf numFmtId="0" fontId="28" fillId="103" borderId="0" applyNumberFormat="0" applyBorder="0" applyAlignment="0" applyProtection="0"/>
    <xf numFmtId="187" fontId="28" fillId="103" borderId="0" applyNumberFormat="0" applyBorder="0" applyAlignment="0" applyProtection="0"/>
    <xf numFmtId="0" fontId="28" fillId="103" borderId="0" applyNumberFormat="0" applyBorder="0" applyAlignment="0" applyProtection="0"/>
    <xf numFmtId="187" fontId="28" fillId="103" borderId="0" applyNumberFormat="0" applyBorder="0" applyAlignment="0" applyProtection="0"/>
    <xf numFmtId="0" fontId="63" fillId="103" borderId="0" applyNumberFormat="0" applyBorder="0" applyAlignment="0" applyProtection="0">
      <alignment vertical="center"/>
    </xf>
    <xf numFmtId="187" fontId="63" fillId="103" borderId="0" applyNumberFormat="0" applyBorder="0" applyAlignment="0" applyProtection="0">
      <alignment vertical="center"/>
    </xf>
    <xf numFmtId="187" fontId="28" fillId="103" borderId="0" applyNumberFormat="0" applyBorder="0" applyAlignment="0" applyProtection="0"/>
    <xf numFmtId="0" fontId="28" fillId="98" borderId="0" applyNumberFormat="0" applyBorder="0" applyAlignment="0" applyProtection="0"/>
    <xf numFmtId="0" fontId="28" fillId="104" borderId="0" applyNumberFormat="0" applyBorder="0" applyAlignment="0" applyProtection="0"/>
    <xf numFmtId="0" fontId="28" fillId="104" borderId="0" applyNumberFormat="0" applyBorder="0" applyAlignment="0" applyProtection="0"/>
    <xf numFmtId="0" fontId="28" fillId="104" borderId="0" applyNumberFormat="0" applyBorder="0" applyAlignment="0" applyProtection="0"/>
    <xf numFmtId="187" fontId="28" fillId="104" borderId="0" applyNumberFormat="0" applyBorder="0" applyAlignment="0" applyProtection="0"/>
    <xf numFmtId="187" fontId="28" fillId="104" borderId="0" applyNumberFormat="0" applyBorder="0" applyAlignment="0" applyProtection="0"/>
    <xf numFmtId="0" fontId="28" fillId="104" borderId="0" applyNumberFormat="0" applyBorder="0" applyAlignment="0" applyProtection="0"/>
    <xf numFmtId="187" fontId="28" fillId="104" borderId="0" applyNumberFormat="0" applyBorder="0" applyAlignment="0" applyProtection="0"/>
    <xf numFmtId="0" fontId="28" fillId="104" borderId="0" applyNumberFormat="0" applyBorder="0" applyAlignment="0" applyProtection="0"/>
    <xf numFmtId="187" fontId="28" fillId="104" borderId="0" applyNumberFormat="0" applyBorder="0" applyAlignment="0" applyProtection="0"/>
    <xf numFmtId="0" fontId="63" fillId="104" borderId="0" applyNumberFormat="0" applyBorder="0" applyAlignment="0" applyProtection="0">
      <alignment vertical="center"/>
    </xf>
    <xf numFmtId="187" fontId="63" fillId="104" borderId="0" applyNumberFormat="0" applyBorder="0" applyAlignment="0" applyProtection="0">
      <alignment vertical="center"/>
    </xf>
    <xf numFmtId="187" fontId="28" fillId="104" borderId="0" applyNumberFormat="0" applyBorder="0" applyAlignment="0" applyProtection="0"/>
    <xf numFmtId="0" fontId="28" fillId="100" borderId="0" applyNumberFormat="0" applyBorder="0" applyAlignment="0" applyProtection="0"/>
    <xf numFmtId="0" fontId="28" fillId="100" borderId="0" applyNumberFormat="0" applyBorder="0" applyAlignment="0" applyProtection="0"/>
    <xf numFmtId="0" fontId="28" fillId="100" borderId="0" applyNumberFormat="0" applyBorder="0" applyAlignment="0" applyProtection="0"/>
    <xf numFmtId="187" fontId="28" fillId="100" borderId="0" applyNumberFormat="0" applyBorder="0" applyAlignment="0" applyProtection="0"/>
    <xf numFmtId="187" fontId="28" fillId="100" borderId="0" applyNumberFormat="0" applyBorder="0" applyAlignment="0" applyProtection="0"/>
    <xf numFmtId="0" fontId="28" fillId="100" borderId="0" applyNumberFormat="0" applyBorder="0" applyAlignment="0" applyProtection="0"/>
    <xf numFmtId="187" fontId="28" fillId="100" borderId="0" applyNumberFormat="0" applyBorder="0" applyAlignment="0" applyProtection="0"/>
    <xf numFmtId="0" fontId="28" fillId="100" borderId="0" applyNumberFormat="0" applyBorder="0" applyAlignment="0" applyProtection="0"/>
    <xf numFmtId="187" fontId="28" fillId="100" borderId="0" applyNumberFormat="0" applyBorder="0" applyAlignment="0" applyProtection="0"/>
    <xf numFmtId="0" fontId="63" fillId="100" borderId="0" applyNumberFormat="0" applyBorder="0" applyAlignment="0" applyProtection="0">
      <alignment vertical="center"/>
    </xf>
    <xf numFmtId="187" fontId="63" fillId="100" borderId="0" applyNumberFormat="0" applyBorder="0" applyAlignment="0" applyProtection="0">
      <alignment vertical="center"/>
    </xf>
    <xf numFmtId="187" fontId="28" fillId="100" borderId="0" applyNumberFormat="0" applyBorder="0" applyAlignment="0" applyProtection="0"/>
    <xf numFmtId="0" fontId="63" fillId="97" borderId="0" applyNumberFormat="0" applyBorder="0" applyAlignment="0" applyProtection="0">
      <alignment vertical="center"/>
    </xf>
    <xf numFmtId="0" fontId="63" fillId="97" borderId="0" applyNumberFormat="0" applyBorder="0" applyAlignment="0" applyProtection="0">
      <alignment vertical="center"/>
    </xf>
    <xf numFmtId="187" fontId="63" fillId="97" borderId="0" applyNumberFormat="0" applyBorder="0" applyAlignment="0" applyProtection="0">
      <alignment vertical="center"/>
    </xf>
    <xf numFmtId="0" fontId="63" fillId="97" borderId="0" applyNumberFormat="0" applyBorder="0" applyAlignment="0" applyProtection="0">
      <alignment vertical="center"/>
    </xf>
    <xf numFmtId="0" fontId="63" fillId="97" borderId="0" applyNumberFormat="0" applyBorder="0" applyAlignment="0" applyProtection="0">
      <alignment vertical="center"/>
    </xf>
    <xf numFmtId="187" fontId="63" fillId="97" borderId="0" applyNumberFormat="0" applyBorder="0" applyAlignment="0" applyProtection="0">
      <alignment vertical="center"/>
    </xf>
    <xf numFmtId="0" fontId="63" fillId="97" borderId="0" applyNumberFormat="0" applyBorder="0" applyAlignment="0" applyProtection="0">
      <alignment vertical="center"/>
    </xf>
    <xf numFmtId="187" fontId="63" fillId="97" borderId="0" applyNumberFormat="0" applyBorder="0" applyAlignment="0" applyProtection="0">
      <alignment vertical="center"/>
    </xf>
    <xf numFmtId="0" fontId="63" fillId="97" borderId="0" applyNumberFormat="0" applyBorder="0" applyAlignment="0" applyProtection="0">
      <alignment vertical="center"/>
    </xf>
    <xf numFmtId="0" fontId="63" fillId="99" borderId="0" applyNumberFormat="0" applyBorder="0" applyAlignment="0" applyProtection="0">
      <alignment vertical="center"/>
    </xf>
    <xf numFmtId="0" fontId="63" fillId="99" borderId="0" applyNumberFormat="0" applyBorder="0" applyAlignment="0" applyProtection="0">
      <alignment vertical="center"/>
    </xf>
    <xf numFmtId="187" fontId="63" fillId="99" borderId="0" applyNumberFormat="0" applyBorder="0" applyAlignment="0" applyProtection="0">
      <alignment vertical="center"/>
    </xf>
    <xf numFmtId="0" fontId="63" fillId="99" borderId="0" applyNumberFormat="0" applyBorder="0" applyAlignment="0" applyProtection="0">
      <alignment vertical="center"/>
    </xf>
    <xf numFmtId="0" fontId="63" fillId="99" borderId="0" applyNumberFormat="0" applyBorder="0" applyAlignment="0" applyProtection="0">
      <alignment vertical="center"/>
    </xf>
    <xf numFmtId="187" fontId="63" fillId="99" borderId="0" applyNumberFormat="0" applyBorder="0" applyAlignment="0" applyProtection="0">
      <alignment vertical="center"/>
    </xf>
    <xf numFmtId="0" fontId="63" fillId="99" borderId="0" applyNumberFormat="0" applyBorder="0" applyAlignment="0" applyProtection="0">
      <alignment vertical="center"/>
    </xf>
    <xf numFmtId="187" fontId="63" fillId="99" borderId="0" applyNumberFormat="0" applyBorder="0" applyAlignment="0" applyProtection="0">
      <alignment vertical="center"/>
    </xf>
    <xf numFmtId="0" fontId="63" fillId="99" borderId="0" applyNumberFormat="0" applyBorder="0" applyAlignment="0" applyProtection="0">
      <alignment vertical="center"/>
    </xf>
    <xf numFmtId="0" fontId="63" fillId="101" borderId="0" applyNumberFormat="0" applyBorder="0" applyAlignment="0" applyProtection="0">
      <alignment vertical="center"/>
    </xf>
    <xf numFmtId="0" fontId="63" fillId="101" borderId="0" applyNumberFormat="0" applyBorder="0" applyAlignment="0" applyProtection="0">
      <alignment vertical="center"/>
    </xf>
    <xf numFmtId="187" fontId="63" fillId="101" borderId="0" applyNumberFormat="0" applyBorder="0" applyAlignment="0" applyProtection="0">
      <alignment vertical="center"/>
    </xf>
    <xf numFmtId="0" fontId="63" fillId="101" borderId="0" applyNumberFormat="0" applyBorder="0" applyAlignment="0" applyProtection="0">
      <alignment vertical="center"/>
    </xf>
    <xf numFmtId="0" fontId="63" fillId="101" borderId="0" applyNumberFormat="0" applyBorder="0" applyAlignment="0" applyProtection="0">
      <alignment vertical="center"/>
    </xf>
    <xf numFmtId="187" fontId="63" fillId="101" borderId="0" applyNumberFormat="0" applyBorder="0" applyAlignment="0" applyProtection="0">
      <alignment vertical="center"/>
    </xf>
    <xf numFmtId="0" fontId="63" fillId="101" borderId="0" applyNumberFormat="0" applyBorder="0" applyAlignment="0" applyProtection="0">
      <alignment vertical="center"/>
    </xf>
    <xf numFmtId="187" fontId="63" fillId="101" borderId="0" applyNumberFormat="0" applyBorder="0" applyAlignment="0" applyProtection="0">
      <alignment vertical="center"/>
    </xf>
    <xf numFmtId="0" fontId="63" fillId="101" borderId="0" applyNumberFormat="0" applyBorder="0" applyAlignment="0" applyProtection="0">
      <alignment vertical="center"/>
    </xf>
    <xf numFmtId="0" fontId="63" fillId="103" borderId="0" applyNumberFormat="0" applyBorder="0" applyAlignment="0" applyProtection="0">
      <alignment vertical="center"/>
    </xf>
    <xf numFmtId="0" fontId="63" fillId="103" borderId="0" applyNumberFormat="0" applyBorder="0" applyAlignment="0" applyProtection="0">
      <alignment vertical="center"/>
    </xf>
    <xf numFmtId="187" fontId="63" fillId="103" borderId="0" applyNumberFormat="0" applyBorder="0" applyAlignment="0" applyProtection="0">
      <alignment vertical="center"/>
    </xf>
    <xf numFmtId="0" fontId="63" fillId="103" borderId="0" applyNumberFormat="0" applyBorder="0" applyAlignment="0" applyProtection="0">
      <alignment vertical="center"/>
    </xf>
    <xf numFmtId="0" fontId="63" fillId="103" borderId="0" applyNumberFormat="0" applyBorder="0" applyAlignment="0" applyProtection="0">
      <alignment vertical="center"/>
    </xf>
    <xf numFmtId="187" fontId="63" fillId="103" borderId="0" applyNumberFormat="0" applyBorder="0" applyAlignment="0" applyProtection="0">
      <alignment vertical="center"/>
    </xf>
    <xf numFmtId="0" fontId="63" fillId="103" borderId="0" applyNumberFormat="0" applyBorder="0" applyAlignment="0" applyProtection="0">
      <alignment vertical="center"/>
    </xf>
    <xf numFmtId="187" fontId="63" fillId="103" borderId="0" applyNumberFormat="0" applyBorder="0" applyAlignment="0" applyProtection="0">
      <alignment vertical="center"/>
    </xf>
    <xf numFmtId="0" fontId="63" fillId="103" borderId="0" applyNumberFormat="0" applyBorder="0" applyAlignment="0" applyProtection="0">
      <alignment vertical="center"/>
    </xf>
    <xf numFmtId="0" fontId="63" fillId="104" borderId="0" applyNumberFormat="0" applyBorder="0" applyAlignment="0" applyProtection="0">
      <alignment vertical="center"/>
    </xf>
    <xf numFmtId="0" fontId="63" fillId="104" borderId="0" applyNumberFormat="0" applyBorder="0" applyAlignment="0" applyProtection="0">
      <alignment vertical="center"/>
    </xf>
    <xf numFmtId="187" fontId="63" fillId="104" borderId="0" applyNumberFormat="0" applyBorder="0" applyAlignment="0" applyProtection="0">
      <alignment vertical="center"/>
    </xf>
    <xf numFmtId="0" fontId="63" fillId="104" borderId="0" applyNumberFormat="0" applyBorder="0" applyAlignment="0" applyProtection="0">
      <alignment vertical="center"/>
    </xf>
    <xf numFmtId="0" fontId="63" fillId="104" borderId="0" applyNumberFormat="0" applyBorder="0" applyAlignment="0" applyProtection="0">
      <alignment vertical="center"/>
    </xf>
    <xf numFmtId="187" fontId="63" fillId="104" borderId="0" applyNumberFormat="0" applyBorder="0" applyAlignment="0" applyProtection="0">
      <alignment vertical="center"/>
    </xf>
    <xf numFmtId="0" fontId="63" fillId="104" borderId="0" applyNumberFormat="0" applyBorder="0" applyAlignment="0" applyProtection="0">
      <alignment vertical="center"/>
    </xf>
    <xf numFmtId="187" fontId="63" fillId="104" borderId="0" applyNumberFormat="0" applyBorder="0" applyAlignment="0" applyProtection="0">
      <alignment vertical="center"/>
    </xf>
    <xf numFmtId="0" fontId="63" fillId="104" borderId="0" applyNumberFormat="0" applyBorder="0" applyAlignment="0" applyProtection="0">
      <alignment vertical="center"/>
    </xf>
    <xf numFmtId="0" fontId="63" fillId="100" borderId="0" applyNumberFormat="0" applyBorder="0" applyAlignment="0" applyProtection="0">
      <alignment vertical="center"/>
    </xf>
    <xf numFmtId="0" fontId="63" fillId="100" borderId="0" applyNumberFormat="0" applyBorder="0" applyAlignment="0" applyProtection="0">
      <alignment vertical="center"/>
    </xf>
    <xf numFmtId="187" fontId="63" fillId="100" borderId="0" applyNumberFormat="0" applyBorder="0" applyAlignment="0" applyProtection="0">
      <alignment vertical="center"/>
    </xf>
    <xf numFmtId="0" fontId="63" fillId="100" borderId="0" applyNumberFormat="0" applyBorder="0" applyAlignment="0" applyProtection="0">
      <alignment vertical="center"/>
    </xf>
    <xf numFmtId="0" fontId="63" fillId="100" borderId="0" applyNumberFormat="0" applyBorder="0" applyAlignment="0" applyProtection="0">
      <alignment vertical="center"/>
    </xf>
    <xf numFmtId="187" fontId="63" fillId="100" borderId="0" applyNumberFormat="0" applyBorder="0" applyAlignment="0" applyProtection="0">
      <alignment vertical="center"/>
    </xf>
    <xf numFmtId="0" fontId="63" fillId="100" borderId="0" applyNumberFormat="0" applyBorder="0" applyAlignment="0" applyProtection="0">
      <alignment vertical="center"/>
    </xf>
    <xf numFmtId="187" fontId="63" fillId="100" borderId="0" applyNumberFormat="0" applyBorder="0" applyAlignment="0" applyProtection="0">
      <alignment vertical="center"/>
    </xf>
    <xf numFmtId="0" fontId="63" fillId="100" borderId="0" applyNumberFormat="0" applyBorder="0" applyAlignment="0" applyProtection="0">
      <alignment vertical="center"/>
    </xf>
    <xf numFmtId="0" fontId="28" fillId="105" borderId="0" applyNumberFormat="0" applyBorder="0" applyAlignment="0" applyProtection="0"/>
    <xf numFmtId="0" fontId="28" fillId="105" borderId="0" applyNumberFormat="0" applyBorder="0" applyAlignment="0" applyProtection="0"/>
    <xf numFmtId="0" fontId="28" fillId="105" borderId="0" applyNumberFormat="0" applyBorder="0" applyAlignment="0" applyProtection="0"/>
    <xf numFmtId="187" fontId="28" fillId="105" borderId="0" applyNumberFormat="0" applyBorder="0" applyAlignment="0" applyProtection="0"/>
    <xf numFmtId="187" fontId="28" fillId="105" borderId="0" applyNumberFormat="0" applyBorder="0" applyAlignment="0" applyProtection="0"/>
    <xf numFmtId="0" fontId="28" fillId="105" borderId="0" applyNumberFormat="0" applyBorder="0" applyAlignment="0" applyProtection="0"/>
    <xf numFmtId="187" fontId="28" fillId="105" borderId="0" applyNumberFormat="0" applyBorder="0" applyAlignment="0" applyProtection="0"/>
    <xf numFmtId="0" fontId="28" fillId="105" borderId="0" applyNumberFormat="0" applyBorder="0" applyAlignment="0" applyProtection="0"/>
    <xf numFmtId="187" fontId="28" fillId="105" borderId="0" applyNumberFormat="0" applyBorder="0" applyAlignment="0" applyProtection="0"/>
    <xf numFmtId="0" fontId="63" fillId="105" borderId="0" applyNumberFormat="0" applyBorder="0" applyAlignment="0" applyProtection="0">
      <alignment vertical="center"/>
    </xf>
    <xf numFmtId="187" fontId="63" fillId="105" borderId="0" applyNumberFormat="0" applyBorder="0" applyAlignment="0" applyProtection="0">
      <alignment vertical="center"/>
    </xf>
    <xf numFmtId="187" fontId="28" fillId="105" borderId="0" applyNumberFormat="0" applyBorder="0" applyAlignment="0" applyProtection="0"/>
    <xf numFmtId="0" fontId="28" fillId="106" borderId="0" applyNumberFormat="0" applyBorder="0" applyAlignment="0" applyProtection="0"/>
    <xf numFmtId="0" fontId="28" fillId="107" borderId="0" applyNumberFormat="0" applyBorder="0" applyAlignment="0" applyProtection="0"/>
    <xf numFmtId="0" fontId="28" fillId="107" borderId="0" applyNumberFormat="0" applyBorder="0" applyAlignment="0" applyProtection="0"/>
    <xf numFmtId="0" fontId="28" fillId="107" borderId="0" applyNumberFormat="0" applyBorder="0" applyAlignment="0" applyProtection="0"/>
    <xf numFmtId="187" fontId="28" fillId="107" borderId="0" applyNumberFormat="0" applyBorder="0" applyAlignment="0" applyProtection="0"/>
    <xf numFmtId="187" fontId="28" fillId="107" borderId="0" applyNumberFormat="0" applyBorder="0" applyAlignment="0" applyProtection="0"/>
    <xf numFmtId="0" fontId="28" fillId="107" borderId="0" applyNumberFormat="0" applyBorder="0" applyAlignment="0" applyProtection="0"/>
    <xf numFmtId="187" fontId="28" fillId="107" borderId="0" applyNumberFormat="0" applyBorder="0" applyAlignment="0" applyProtection="0"/>
    <xf numFmtId="0" fontId="28" fillId="107" borderId="0" applyNumberFormat="0" applyBorder="0" applyAlignment="0" applyProtection="0"/>
    <xf numFmtId="187" fontId="28" fillId="107" borderId="0" applyNumberFormat="0" applyBorder="0" applyAlignment="0" applyProtection="0"/>
    <xf numFmtId="0" fontId="63" fillId="107" borderId="0" applyNumberFormat="0" applyBorder="0" applyAlignment="0" applyProtection="0">
      <alignment vertical="center"/>
    </xf>
    <xf numFmtId="187" fontId="63" fillId="107" borderId="0" applyNumberFormat="0" applyBorder="0" applyAlignment="0" applyProtection="0">
      <alignment vertical="center"/>
    </xf>
    <xf numFmtId="187" fontId="28" fillId="107" borderId="0" applyNumberFormat="0" applyBorder="0" applyAlignment="0" applyProtection="0"/>
    <xf numFmtId="0" fontId="28" fillId="108" borderId="0" applyNumberFormat="0" applyBorder="0" applyAlignment="0" applyProtection="0"/>
    <xf numFmtId="0" fontId="28" fillId="108" borderId="0" applyNumberFormat="0" applyBorder="0" applyAlignment="0" applyProtection="0"/>
    <xf numFmtId="0" fontId="28" fillId="108" borderId="0" applyNumberFormat="0" applyBorder="0" applyAlignment="0" applyProtection="0"/>
    <xf numFmtId="187" fontId="28" fillId="108" borderId="0" applyNumberFormat="0" applyBorder="0" applyAlignment="0" applyProtection="0"/>
    <xf numFmtId="187" fontId="28" fillId="108" borderId="0" applyNumberFormat="0" applyBorder="0" applyAlignment="0" applyProtection="0"/>
    <xf numFmtId="0" fontId="28" fillId="108" borderId="0" applyNumberFormat="0" applyBorder="0" applyAlignment="0" applyProtection="0"/>
    <xf numFmtId="187" fontId="28" fillId="108" borderId="0" applyNumberFormat="0" applyBorder="0" applyAlignment="0" applyProtection="0"/>
    <xf numFmtId="0" fontId="28" fillId="108" borderId="0" applyNumberFormat="0" applyBorder="0" applyAlignment="0" applyProtection="0"/>
    <xf numFmtId="187" fontId="28" fillId="108" borderId="0" applyNumberFormat="0" applyBorder="0" applyAlignment="0" applyProtection="0"/>
    <xf numFmtId="0" fontId="63" fillId="108" borderId="0" applyNumberFormat="0" applyBorder="0" applyAlignment="0" applyProtection="0">
      <alignment vertical="center"/>
    </xf>
    <xf numFmtId="187" fontId="63" fillId="108" borderId="0" applyNumberFormat="0" applyBorder="0" applyAlignment="0" applyProtection="0">
      <alignment vertical="center"/>
    </xf>
    <xf numFmtId="187" fontId="28" fillId="108" borderId="0" applyNumberFormat="0" applyBorder="0" applyAlignment="0" applyProtection="0"/>
    <xf numFmtId="0" fontId="28" fillId="109" borderId="0" applyNumberFormat="0" applyBorder="0" applyAlignment="0" applyProtection="0"/>
    <xf numFmtId="0" fontId="28" fillId="103" borderId="0" applyNumberFormat="0" applyBorder="0" applyAlignment="0" applyProtection="0"/>
    <xf numFmtId="0" fontId="28" fillId="103" borderId="0" applyNumberFormat="0" applyBorder="0" applyAlignment="0" applyProtection="0"/>
    <xf numFmtId="0" fontId="28" fillId="103" borderId="0" applyNumberFormat="0" applyBorder="0" applyAlignment="0" applyProtection="0"/>
    <xf numFmtId="187" fontId="28" fillId="103" borderId="0" applyNumberFormat="0" applyBorder="0" applyAlignment="0" applyProtection="0"/>
    <xf numFmtId="187" fontId="28" fillId="103" borderId="0" applyNumberFormat="0" applyBorder="0" applyAlignment="0" applyProtection="0"/>
    <xf numFmtId="0" fontId="28" fillId="103" borderId="0" applyNumberFormat="0" applyBorder="0" applyAlignment="0" applyProtection="0"/>
    <xf numFmtId="187" fontId="28" fillId="103" borderId="0" applyNumberFormat="0" applyBorder="0" applyAlignment="0" applyProtection="0"/>
    <xf numFmtId="0" fontId="28" fillId="103" borderId="0" applyNumberFormat="0" applyBorder="0" applyAlignment="0" applyProtection="0"/>
    <xf numFmtId="187" fontId="28" fillId="103" borderId="0" applyNumberFormat="0" applyBorder="0" applyAlignment="0" applyProtection="0"/>
    <xf numFmtId="0" fontId="63" fillId="103" borderId="0" applyNumberFormat="0" applyBorder="0" applyAlignment="0" applyProtection="0">
      <alignment vertical="center"/>
    </xf>
    <xf numFmtId="187" fontId="63" fillId="103" borderId="0" applyNumberFormat="0" applyBorder="0" applyAlignment="0" applyProtection="0">
      <alignment vertical="center"/>
    </xf>
    <xf numFmtId="187" fontId="28" fillId="103" borderId="0" applyNumberFormat="0" applyBorder="0" applyAlignment="0" applyProtection="0"/>
    <xf numFmtId="0" fontId="28" fillId="106" borderId="0" applyNumberFormat="0" applyBorder="0" applyAlignment="0" applyProtection="0"/>
    <xf numFmtId="0" fontId="28" fillId="105" borderId="0" applyNumberFormat="0" applyBorder="0" applyAlignment="0" applyProtection="0"/>
    <xf numFmtId="0" fontId="28" fillId="105" borderId="0" applyNumberFormat="0" applyBorder="0" applyAlignment="0" applyProtection="0"/>
    <xf numFmtId="0" fontId="28" fillId="105" borderId="0" applyNumberFormat="0" applyBorder="0" applyAlignment="0" applyProtection="0"/>
    <xf numFmtId="187" fontId="28" fillId="105" borderId="0" applyNumberFormat="0" applyBorder="0" applyAlignment="0" applyProtection="0"/>
    <xf numFmtId="187" fontId="28" fillId="105" borderId="0" applyNumberFormat="0" applyBorder="0" applyAlignment="0" applyProtection="0"/>
    <xf numFmtId="0" fontId="28" fillId="105" borderId="0" applyNumberFormat="0" applyBorder="0" applyAlignment="0" applyProtection="0"/>
    <xf numFmtId="187" fontId="28" fillId="105" borderId="0" applyNumberFormat="0" applyBorder="0" applyAlignment="0" applyProtection="0"/>
    <xf numFmtId="0" fontId="28" fillId="105" borderId="0" applyNumberFormat="0" applyBorder="0" applyAlignment="0" applyProtection="0"/>
    <xf numFmtId="187" fontId="28" fillId="105" borderId="0" applyNumberFormat="0" applyBorder="0" applyAlignment="0" applyProtection="0"/>
    <xf numFmtId="0" fontId="63" fillId="105" borderId="0" applyNumberFormat="0" applyBorder="0" applyAlignment="0" applyProtection="0">
      <alignment vertical="center"/>
    </xf>
    <xf numFmtId="187" fontId="63" fillId="105" borderId="0" applyNumberFormat="0" applyBorder="0" applyAlignment="0" applyProtection="0">
      <alignment vertical="center"/>
    </xf>
    <xf numFmtId="187" fontId="28" fillId="105" borderId="0" applyNumberFormat="0" applyBorder="0" applyAlignment="0" applyProtection="0"/>
    <xf numFmtId="0" fontId="28" fillId="110" borderId="0" applyNumberFormat="0" applyBorder="0" applyAlignment="0" applyProtection="0"/>
    <xf numFmtId="0" fontId="28" fillId="110" borderId="0" applyNumberFormat="0" applyBorder="0" applyAlignment="0" applyProtection="0"/>
    <xf numFmtId="0" fontId="28" fillId="110" borderId="0" applyNumberFormat="0" applyBorder="0" applyAlignment="0" applyProtection="0"/>
    <xf numFmtId="187" fontId="28" fillId="110" borderId="0" applyNumberFormat="0" applyBorder="0" applyAlignment="0" applyProtection="0"/>
    <xf numFmtId="187" fontId="28" fillId="110" borderId="0" applyNumberFormat="0" applyBorder="0" applyAlignment="0" applyProtection="0"/>
    <xf numFmtId="0" fontId="28" fillId="110" borderId="0" applyNumberFormat="0" applyBorder="0" applyAlignment="0" applyProtection="0"/>
    <xf numFmtId="187" fontId="28" fillId="110" borderId="0" applyNumberFormat="0" applyBorder="0" applyAlignment="0" applyProtection="0"/>
    <xf numFmtId="0" fontId="28" fillId="110" borderId="0" applyNumberFormat="0" applyBorder="0" applyAlignment="0" applyProtection="0"/>
    <xf numFmtId="187" fontId="28" fillId="110" borderId="0" applyNumberFormat="0" applyBorder="0" applyAlignment="0" applyProtection="0"/>
    <xf numFmtId="0" fontId="63" fillId="110" borderId="0" applyNumberFormat="0" applyBorder="0" applyAlignment="0" applyProtection="0">
      <alignment vertical="center"/>
    </xf>
    <xf numFmtId="187" fontId="63" fillId="110" borderId="0" applyNumberFormat="0" applyBorder="0" applyAlignment="0" applyProtection="0">
      <alignment vertical="center"/>
    </xf>
    <xf numFmtId="187" fontId="28" fillId="110" borderId="0" applyNumberFormat="0" applyBorder="0" applyAlignment="0" applyProtection="0"/>
    <xf numFmtId="0" fontId="28" fillId="100" borderId="0" applyNumberFormat="0" applyBorder="0" applyAlignment="0" applyProtection="0"/>
    <xf numFmtId="0" fontId="63" fillId="105" borderId="0" applyNumberFormat="0" applyBorder="0" applyAlignment="0" applyProtection="0">
      <alignment vertical="center"/>
    </xf>
    <xf numFmtId="0" fontId="63" fillId="105" borderId="0" applyNumberFormat="0" applyBorder="0" applyAlignment="0" applyProtection="0">
      <alignment vertical="center"/>
    </xf>
    <xf numFmtId="187" fontId="63" fillId="105" borderId="0" applyNumberFormat="0" applyBorder="0" applyAlignment="0" applyProtection="0">
      <alignment vertical="center"/>
    </xf>
    <xf numFmtId="0" fontId="63" fillId="105" borderId="0" applyNumberFormat="0" applyBorder="0" applyAlignment="0" applyProtection="0">
      <alignment vertical="center"/>
    </xf>
    <xf numFmtId="0" fontId="63" fillId="105" borderId="0" applyNumberFormat="0" applyBorder="0" applyAlignment="0" applyProtection="0">
      <alignment vertical="center"/>
    </xf>
    <xf numFmtId="187" fontId="63" fillId="105" borderId="0" applyNumberFormat="0" applyBorder="0" applyAlignment="0" applyProtection="0">
      <alignment vertical="center"/>
    </xf>
    <xf numFmtId="0" fontId="63" fillId="105" borderId="0" applyNumberFormat="0" applyBorder="0" applyAlignment="0" applyProtection="0">
      <alignment vertical="center"/>
    </xf>
    <xf numFmtId="187" fontId="63" fillId="105" borderId="0" applyNumberFormat="0" applyBorder="0" applyAlignment="0" applyProtection="0">
      <alignment vertical="center"/>
    </xf>
    <xf numFmtId="0" fontId="63" fillId="105" borderId="0" applyNumberFormat="0" applyBorder="0" applyAlignment="0" applyProtection="0">
      <alignment vertical="center"/>
    </xf>
    <xf numFmtId="0" fontId="63" fillId="107" borderId="0" applyNumberFormat="0" applyBorder="0" applyAlignment="0" applyProtection="0">
      <alignment vertical="center"/>
    </xf>
    <xf numFmtId="0" fontId="63" fillId="107" borderId="0" applyNumberFormat="0" applyBorder="0" applyAlignment="0" applyProtection="0">
      <alignment vertical="center"/>
    </xf>
    <xf numFmtId="187" fontId="63" fillId="107" borderId="0" applyNumberFormat="0" applyBorder="0" applyAlignment="0" applyProtection="0">
      <alignment vertical="center"/>
    </xf>
    <xf numFmtId="0" fontId="63" fillId="107" borderId="0" applyNumberFormat="0" applyBorder="0" applyAlignment="0" applyProtection="0">
      <alignment vertical="center"/>
    </xf>
    <xf numFmtId="0" fontId="63" fillId="107" borderId="0" applyNumberFormat="0" applyBorder="0" applyAlignment="0" applyProtection="0">
      <alignment vertical="center"/>
    </xf>
    <xf numFmtId="187" fontId="63" fillId="107" borderId="0" applyNumberFormat="0" applyBorder="0" applyAlignment="0" applyProtection="0">
      <alignment vertical="center"/>
    </xf>
    <xf numFmtId="0" fontId="63" fillId="107" borderId="0" applyNumberFormat="0" applyBorder="0" applyAlignment="0" applyProtection="0">
      <alignment vertical="center"/>
    </xf>
    <xf numFmtId="187" fontId="63" fillId="107" borderId="0" applyNumberFormat="0" applyBorder="0" applyAlignment="0" applyProtection="0">
      <alignment vertical="center"/>
    </xf>
    <xf numFmtId="0" fontId="63" fillId="107" borderId="0" applyNumberFormat="0" applyBorder="0" applyAlignment="0" applyProtection="0">
      <alignment vertical="center"/>
    </xf>
    <xf numFmtId="0" fontId="63" fillId="108" borderId="0" applyNumberFormat="0" applyBorder="0" applyAlignment="0" applyProtection="0">
      <alignment vertical="center"/>
    </xf>
    <xf numFmtId="0" fontId="63" fillId="108" borderId="0" applyNumberFormat="0" applyBorder="0" applyAlignment="0" applyProtection="0">
      <alignment vertical="center"/>
    </xf>
    <xf numFmtId="187" fontId="63" fillId="108" borderId="0" applyNumberFormat="0" applyBorder="0" applyAlignment="0" applyProtection="0">
      <alignment vertical="center"/>
    </xf>
    <xf numFmtId="0" fontId="63" fillId="108" borderId="0" applyNumberFormat="0" applyBorder="0" applyAlignment="0" applyProtection="0">
      <alignment vertical="center"/>
    </xf>
    <xf numFmtId="0" fontId="63" fillId="108" borderId="0" applyNumberFormat="0" applyBorder="0" applyAlignment="0" applyProtection="0">
      <alignment vertical="center"/>
    </xf>
    <xf numFmtId="187" fontId="63" fillId="108" borderId="0" applyNumberFormat="0" applyBorder="0" applyAlignment="0" applyProtection="0">
      <alignment vertical="center"/>
    </xf>
    <xf numFmtId="0" fontId="63" fillId="108" borderId="0" applyNumberFormat="0" applyBorder="0" applyAlignment="0" applyProtection="0">
      <alignment vertical="center"/>
    </xf>
    <xf numFmtId="187" fontId="63" fillId="108" borderId="0" applyNumberFormat="0" applyBorder="0" applyAlignment="0" applyProtection="0">
      <alignment vertical="center"/>
    </xf>
    <xf numFmtId="0" fontId="63" fillId="108" borderId="0" applyNumberFormat="0" applyBorder="0" applyAlignment="0" applyProtection="0">
      <alignment vertical="center"/>
    </xf>
    <xf numFmtId="0" fontId="63" fillId="103" borderId="0" applyNumberFormat="0" applyBorder="0" applyAlignment="0" applyProtection="0">
      <alignment vertical="center"/>
    </xf>
    <xf numFmtId="0" fontId="63" fillId="103" borderId="0" applyNumberFormat="0" applyBorder="0" applyAlignment="0" applyProtection="0">
      <alignment vertical="center"/>
    </xf>
    <xf numFmtId="187" fontId="63" fillId="103" borderId="0" applyNumberFormat="0" applyBorder="0" applyAlignment="0" applyProtection="0">
      <alignment vertical="center"/>
    </xf>
    <xf numFmtId="0" fontId="63" fillId="103" borderId="0" applyNumberFormat="0" applyBorder="0" applyAlignment="0" applyProtection="0">
      <alignment vertical="center"/>
    </xf>
    <xf numFmtId="0" fontId="63" fillId="103" borderId="0" applyNumberFormat="0" applyBorder="0" applyAlignment="0" applyProtection="0">
      <alignment vertical="center"/>
    </xf>
    <xf numFmtId="187" fontId="63" fillId="103" borderId="0" applyNumberFormat="0" applyBorder="0" applyAlignment="0" applyProtection="0">
      <alignment vertical="center"/>
    </xf>
    <xf numFmtId="0" fontId="63" fillId="103" borderId="0" applyNumberFormat="0" applyBorder="0" applyAlignment="0" applyProtection="0">
      <alignment vertical="center"/>
    </xf>
    <xf numFmtId="187" fontId="63" fillId="103" borderId="0" applyNumberFormat="0" applyBorder="0" applyAlignment="0" applyProtection="0">
      <alignment vertical="center"/>
    </xf>
    <xf numFmtId="0" fontId="63" fillId="103" borderId="0" applyNumberFormat="0" applyBorder="0" applyAlignment="0" applyProtection="0">
      <alignment vertical="center"/>
    </xf>
    <xf numFmtId="0" fontId="63" fillId="105" borderId="0" applyNumberFormat="0" applyBorder="0" applyAlignment="0" applyProtection="0">
      <alignment vertical="center"/>
    </xf>
    <xf numFmtId="0" fontId="63" fillId="105" borderId="0" applyNumberFormat="0" applyBorder="0" applyAlignment="0" applyProtection="0">
      <alignment vertical="center"/>
    </xf>
    <xf numFmtId="187" fontId="63" fillId="105" borderId="0" applyNumberFormat="0" applyBorder="0" applyAlignment="0" applyProtection="0">
      <alignment vertical="center"/>
    </xf>
    <xf numFmtId="0" fontId="63" fillId="105" borderId="0" applyNumberFormat="0" applyBorder="0" applyAlignment="0" applyProtection="0">
      <alignment vertical="center"/>
    </xf>
    <xf numFmtId="0" fontId="63" fillId="105" borderId="0" applyNumberFormat="0" applyBorder="0" applyAlignment="0" applyProtection="0">
      <alignment vertical="center"/>
    </xf>
    <xf numFmtId="187" fontId="63" fillId="105" borderId="0" applyNumberFormat="0" applyBorder="0" applyAlignment="0" applyProtection="0">
      <alignment vertical="center"/>
    </xf>
    <xf numFmtId="0" fontId="63" fillId="105" borderId="0" applyNumberFormat="0" applyBorder="0" applyAlignment="0" applyProtection="0">
      <alignment vertical="center"/>
    </xf>
    <xf numFmtId="187" fontId="63" fillId="105" borderId="0" applyNumberFormat="0" applyBorder="0" applyAlignment="0" applyProtection="0">
      <alignment vertical="center"/>
    </xf>
    <xf numFmtId="0" fontId="63" fillId="105" borderId="0" applyNumberFormat="0" applyBorder="0" applyAlignment="0" applyProtection="0">
      <alignment vertical="center"/>
    </xf>
    <xf numFmtId="0" fontId="63" fillId="110" borderId="0" applyNumberFormat="0" applyBorder="0" applyAlignment="0" applyProtection="0">
      <alignment vertical="center"/>
    </xf>
    <xf numFmtId="0" fontId="63" fillId="110" borderId="0" applyNumberFormat="0" applyBorder="0" applyAlignment="0" applyProtection="0">
      <alignment vertical="center"/>
    </xf>
    <xf numFmtId="187" fontId="63" fillId="110" borderId="0" applyNumberFormat="0" applyBorder="0" applyAlignment="0" applyProtection="0">
      <alignment vertical="center"/>
    </xf>
    <xf numFmtId="0" fontId="63" fillId="110" borderId="0" applyNumberFormat="0" applyBorder="0" applyAlignment="0" applyProtection="0">
      <alignment vertical="center"/>
    </xf>
    <xf numFmtId="0" fontId="63" fillId="110" borderId="0" applyNumberFormat="0" applyBorder="0" applyAlignment="0" applyProtection="0">
      <alignment vertical="center"/>
    </xf>
    <xf numFmtId="187" fontId="63" fillId="110" borderId="0" applyNumberFormat="0" applyBorder="0" applyAlignment="0" applyProtection="0">
      <alignment vertical="center"/>
    </xf>
    <xf numFmtId="0" fontId="63" fillId="110" borderId="0" applyNumberFormat="0" applyBorder="0" applyAlignment="0" applyProtection="0">
      <alignment vertical="center"/>
    </xf>
    <xf numFmtId="187" fontId="63" fillId="110" borderId="0" applyNumberFormat="0" applyBorder="0" applyAlignment="0" applyProtection="0">
      <alignment vertical="center"/>
    </xf>
    <xf numFmtId="0" fontId="63" fillId="110" borderId="0" applyNumberFormat="0" applyBorder="0" applyAlignment="0" applyProtection="0">
      <alignment vertical="center"/>
    </xf>
    <xf numFmtId="0" fontId="65" fillId="111" borderId="0" applyNumberFormat="0" applyBorder="0" applyAlignment="0" applyProtection="0"/>
    <xf numFmtId="0" fontId="65" fillId="111" borderId="0" applyNumberFormat="0" applyBorder="0" applyAlignment="0" applyProtection="0"/>
    <xf numFmtId="187" fontId="65" fillId="111" borderId="0" applyNumberFormat="0" applyBorder="0" applyAlignment="0" applyProtection="0"/>
    <xf numFmtId="0" fontId="65" fillId="111" borderId="0" applyNumberFormat="0" applyBorder="0" applyAlignment="0" applyProtection="0"/>
    <xf numFmtId="187" fontId="65" fillId="111" borderId="0" applyNumberFormat="0" applyBorder="0" applyAlignment="0" applyProtection="0"/>
    <xf numFmtId="0" fontId="65" fillId="111" borderId="0" applyNumberFormat="0" applyBorder="0" applyAlignment="0" applyProtection="0"/>
    <xf numFmtId="187" fontId="65" fillId="111" borderId="0" applyNumberFormat="0" applyBorder="0" applyAlignment="0" applyProtection="0"/>
    <xf numFmtId="0" fontId="62" fillId="111" borderId="0" applyNumberFormat="0" applyBorder="0" applyAlignment="0" applyProtection="0">
      <alignment vertical="center"/>
    </xf>
    <xf numFmtId="187" fontId="62" fillId="111" borderId="0" applyNumberFormat="0" applyBorder="0" applyAlignment="0" applyProtection="0">
      <alignment vertical="center"/>
    </xf>
    <xf numFmtId="187" fontId="65" fillId="111" borderId="0" applyNumberFormat="0" applyBorder="0" applyAlignment="0" applyProtection="0"/>
    <xf numFmtId="0" fontId="65" fillId="112" borderId="0" applyNumberFormat="0" applyBorder="0" applyAlignment="0" applyProtection="0"/>
    <xf numFmtId="0" fontId="65" fillId="107" borderId="0" applyNumberFormat="0" applyBorder="0" applyAlignment="0" applyProtection="0"/>
    <xf numFmtId="0" fontId="65" fillId="107" borderId="0" applyNumberFormat="0" applyBorder="0" applyAlignment="0" applyProtection="0"/>
    <xf numFmtId="187" fontId="65" fillId="107" borderId="0" applyNumberFormat="0" applyBorder="0" applyAlignment="0" applyProtection="0"/>
    <xf numFmtId="0" fontId="65" fillId="107" borderId="0" applyNumberFormat="0" applyBorder="0" applyAlignment="0" applyProtection="0"/>
    <xf numFmtId="187" fontId="65" fillId="107" borderId="0" applyNumberFormat="0" applyBorder="0" applyAlignment="0" applyProtection="0"/>
    <xf numFmtId="0" fontId="65" fillId="107" borderId="0" applyNumberFormat="0" applyBorder="0" applyAlignment="0" applyProtection="0"/>
    <xf numFmtId="187" fontId="65" fillId="107" borderId="0" applyNumberFormat="0" applyBorder="0" applyAlignment="0" applyProtection="0"/>
    <xf numFmtId="0" fontId="62" fillId="107" borderId="0" applyNumberFormat="0" applyBorder="0" applyAlignment="0" applyProtection="0">
      <alignment vertical="center"/>
    </xf>
    <xf numFmtId="187" fontId="62" fillId="107" borderId="0" applyNumberFormat="0" applyBorder="0" applyAlignment="0" applyProtection="0">
      <alignment vertical="center"/>
    </xf>
    <xf numFmtId="187" fontId="65" fillId="107" borderId="0" applyNumberFormat="0" applyBorder="0" applyAlignment="0" applyProtection="0"/>
    <xf numFmtId="0" fontId="65" fillId="108" borderId="0" applyNumberFormat="0" applyBorder="0" applyAlignment="0" applyProtection="0"/>
    <xf numFmtId="0" fontId="65" fillId="108" borderId="0" applyNumberFormat="0" applyBorder="0" applyAlignment="0" applyProtection="0"/>
    <xf numFmtId="187" fontId="65" fillId="108" borderId="0" applyNumberFormat="0" applyBorder="0" applyAlignment="0" applyProtection="0"/>
    <xf numFmtId="0" fontId="65" fillId="108" borderId="0" applyNumberFormat="0" applyBorder="0" applyAlignment="0" applyProtection="0"/>
    <xf numFmtId="187" fontId="65" fillId="108" borderId="0" applyNumberFormat="0" applyBorder="0" applyAlignment="0" applyProtection="0"/>
    <xf numFmtId="0" fontId="65" fillId="108" borderId="0" applyNumberFormat="0" applyBorder="0" applyAlignment="0" applyProtection="0"/>
    <xf numFmtId="187" fontId="65" fillId="108" borderId="0" applyNumberFormat="0" applyBorder="0" applyAlignment="0" applyProtection="0"/>
    <xf numFmtId="0" fontId="62" fillId="108" borderId="0" applyNumberFormat="0" applyBorder="0" applyAlignment="0" applyProtection="0">
      <alignment vertical="center"/>
    </xf>
    <xf numFmtId="187" fontId="62" fillId="108" borderId="0" applyNumberFormat="0" applyBorder="0" applyAlignment="0" applyProtection="0">
      <alignment vertical="center"/>
    </xf>
    <xf numFmtId="187" fontId="65" fillId="108" borderId="0" applyNumberFormat="0" applyBorder="0" applyAlignment="0" applyProtection="0"/>
    <xf numFmtId="0" fontId="65" fillId="109" borderId="0" applyNumberFormat="0" applyBorder="0" applyAlignment="0" applyProtection="0"/>
    <xf numFmtId="0" fontId="65" fillId="113" borderId="0" applyNumberFormat="0" applyBorder="0" applyAlignment="0" applyProtection="0"/>
    <xf numFmtId="0" fontId="65" fillId="113" borderId="0" applyNumberFormat="0" applyBorder="0" applyAlignment="0" applyProtection="0"/>
    <xf numFmtId="187" fontId="65" fillId="113" borderId="0" applyNumberFormat="0" applyBorder="0" applyAlignment="0" applyProtection="0"/>
    <xf numFmtId="0" fontId="65" fillId="113" borderId="0" applyNumberFormat="0" applyBorder="0" applyAlignment="0" applyProtection="0"/>
    <xf numFmtId="187" fontId="65" fillId="113" borderId="0" applyNumberFormat="0" applyBorder="0" applyAlignment="0" applyProtection="0"/>
    <xf numFmtId="0" fontId="65" fillId="113" borderId="0" applyNumberFormat="0" applyBorder="0" applyAlignment="0" applyProtection="0"/>
    <xf numFmtId="187" fontId="65" fillId="113" borderId="0" applyNumberFormat="0" applyBorder="0" applyAlignment="0" applyProtection="0"/>
    <xf numFmtId="0" fontId="62" fillId="113" borderId="0" applyNumberFormat="0" applyBorder="0" applyAlignment="0" applyProtection="0">
      <alignment vertical="center"/>
    </xf>
    <xf numFmtId="187" fontId="62" fillId="113" borderId="0" applyNumberFormat="0" applyBorder="0" applyAlignment="0" applyProtection="0">
      <alignment vertical="center"/>
    </xf>
    <xf numFmtId="187" fontId="65" fillId="113" borderId="0" applyNumberFormat="0" applyBorder="0" applyAlignment="0" applyProtection="0"/>
    <xf numFmtId="0" fontId="65" fillId="106" borderId="0" applyNumberFormat="0" applyBorder="0" applyAlignment="0" applyProtection="0"/>
    <xf numFmtId="0" fontId="65" fillId="112" borderId="0" applyNumberFormat="0" applyBorder="0" applyAlignment="0" applyProtection="0"/>
    <xf numFmtId="0" fontId="65" fillId="112" borderId="0" applyNumberFormat="0" applyBorder="0" applyAlignment="0" applyProtection="0"/>
    <xf numFmtId="187" fontId="65" fillId="112" borderId="0" applyNumberFormat="0" applyBorder="0" applyAlignment="0" applyProtection="0"/>
    <xf numFmtId="0" fontId="65" fillId="112" borderId="0" applyNumberFormat="0" applyBorder="0" applyAlignment="0" applyProtection="0"/>
    <xf numFmtId="187" fontId="65" fillId="112" borderId="0" applyNumberFormat="0" applyBorder="0" applyAlignment="0" applyProtection="0"/>
    <xf numFmtId="0" fontId="65" fillId="112" borderId="0" applyNumberFormat="0" applyBorder="0" applyAlignment="0" applyProtection="0"/>
    <xf numFmtId="187" fontId="65" fillId="112" borderId="0" applyNumberFormat="0" applyBorder="0" applyAlignment="0" applyProtection="0"/>
    <xf numFmtId="0" fontId="62" fillId="112" borderId="0" applyNumberFormat="0" applyBorder="0" applyAlignment="0" applyProtection="0">
      <alignment vertical="center"/>
    </xf>
    <xf numFmtId="187" fontId="62" fillId="112" borderId="0" applyNumberFormat="0" applyBorder="0" applyAlignment="0" applyProtection="0">
      <alignment vertical="center"/>
    </xf>
    <xf numFmtId="187" fontId="65" fillId="112" borderId="0" applyNumberFormat="0" applyBorder="0" applyAlignment="0" applyProtection="0"/>
    <xf numFmtId="0" fontId="65" fillId="114" borderId="0" applyNumberFormat="0" applyBorder="0" applyAlignment="0" applyProtection="0"/>
    <xf numFmtId="0" fontId="65" fillId="114" borderId="0" applyNumberFormat="0" applyBorder="0" applyAlignment="0" applyProtection="0"/>
    <xf numFmtId="187" fontId="65" fillId="114" borderId="0" applyNumberFormat="0" applyBorder="0" applyAlignment="0" applyProtection="0"/>
    <xf numFmtId="0" fontId="65" fillId="114" borderId="0" applyNumberFormat="0" applyBorder="0" applyAlignment="0" applyProtection="0"/>
    <xf numFmtId="187" fontId="65" fillId="114" borderId="0" applyNumberFormat="0" applyBorder="0" applyAlignment="0" applyProtection="0"/>
    <xf numFmtId="0" fontId="65" fillId="114" borderId="0" applyNumberFormat="0" applyBorder="0" applyAlignment="0" applyProtection="0"/>
    <xf numFmtId="187" fontId="65" fillId="114" borderId="0" applyNumberFormat="0" applyBorder="0" applyAlignment="0" applyProtection="0"/>
    <xf numFmtId="0" fontId="62" fillId="114" borderId="0" applyNumberFormat="0" applyBorder="0" applyAlignment="0" applyProtection="0">
      <alignment vertical="center"/>
    </xf>
    <xf numFmtId="187" fontId="62" fillId="114" borderId="0" applyNumberFormat="0" applyBorder="0" applyAlignment="0" applyProtection="0">
      <alignment vertical="center"/>
    </xf>
    <xf numFmtId="187" fontId="65" fillId="114" borderId="0" applyNumberFormat="0" applyBorder="0" applyAlignment="0" applyProtection="0"/>
    <xf numFmtId="0" fontId="65" fillId="100" borderId="0" applyNumberFormat="0" applyBorder="0" applyAlignment="0" applyProtection="0"/>
    <xf numFmtId="0" fontId="62" fillId="111" borderId="0" applyNumberFormat="0" applyBorder="0" applyAlignment="0" applyProtection="0">
      <alignment vertical="center"/>
    </xf>
    <xf numFmtId="0" fontId="62" fillId="111" borderId="0" applyNumberFormat="0" applyBorder="0" applyAlignment="0" applyProtection="0">
      <alignment vertical="center"/>
    </xf>
    <xf numFmtId="187" fontId="62" fillId="111" borderId="0" applyNumberFormat="0" applyBorder="0" applyAlignment="0" applyProtection="0">
      <alignment vertical="center"/>
    </xf>
    <xf numFmtId="0" fontId="62" fillId="111" borderId="0" applyNumberFormat="0" applyBorder="0" applyAlignment="0" applyProtection="0">
      <alignment vertical="center"/>
    </xf>
    <xf numFmtId="0" fontId="62" fillId="111" borderId="0" applyNumberFormat="0" applyBorder="0" applyAlignment="0" applyProtection="0">
      <alignment vertical="center"/>
    </xf>
    <xf numFmtId="187" fontId="62" fillId="111" borderId="0" applyNumberFormat="0" applyBorder="0" applyAlignment="0" applyProtection="0">
      <alignment vertical="center"/>
    </xf>
    <xf numFmtId="0" fontId="62" fillId="111" borderId="0" applyNumberFormat="0" applyBorder="0" applyAlignment="0" applyProtection="0">
      <alignment vertical="center"/>
    </xf>
    <xf numFmtId="187" fontId="62" fillId="111" borderId="0" applyNumberFormat="0" applyBorder="0" applyAlignment="0" applyProtection="0">
      <alignment vertical="center"/>
    </xf>
    <xf numFmtId="0" fontId="62" fillId="111" borderId="0" applyNumberFormat="0" applyBorder="0" applyAlignment="0" applyProtection="0">
      <alignment vertical="center"/>
    </xf>
    <xf numFmtId="0" fontId="62" fillId="107" borderId="0" applyNumberFormat="0" applyBorder="0" applyAlignment="0" applyProtection="0">
      <alignment vertical="center"/>
    </xf>
    <xf numFmtId="0" fontId="62" fillId="107" borderId="0" applyNumberFormat="0" applyBorder="0" applyAlignment="0" applyProtection="0">
      <alignment vertical="center"/>
    </xf>
    <xf numFmtId="187" fontId="62" fillId="107" borderId="0" applyNumberFormat="0" applyBorder="0" applyAlignment="0" applyProtection="0">
      <alignment vertical="center"/>
    </xf>
    <xf numFmtId="0" fontId="62" fillId="107" borderId="0" applyNumberFormat="0" applyBorder="0" applyAlignment="0" applyProtection="0">
      <alignment vertical="center"/>
    </xf>
    <xf numFmtId="0" fontId="62" fillId="107" borderId="0" applyNumberFormat="0" applyBorder="0" applyAlignment="0" applyProtection="0">
      <alignment vertical="center"/>
    </xf>
    <xf numFmtId="187" fontId="62" fillId="107" borderId="0" applyNumberFormat="0" applyBorder="0" applyAlignment="0" applyProtection="0">
      <alignment vertical="center"/>
    </xf>
    <xf numFmtId="0" fontId="62" fillId="107" borderId="0" applyNumberFormat="0" applyBorder="0" applyAlignment="0" applyProtection="0">
      <alignment vertical="center"/>
    </xf>
    <xf numFmtId="187" fontId="62" fillId="107" borderId="0" applyNumberFormat="0" applyBorder="0" applyAlignment="0" applyProtection="0">
      <alignment vertical="center"/>
    </xf>
    <xf numFmtId="0" fontId="62" fillId="107" borderId="0" applyNumberFormat="0" applyBorder="0" applyAlignment="0" applyProtection="0">
      <alignment vertical="center"/>
    </xf>
    <xf numFmtId="0" fontId="62" fillId="108" borderId="0" applyNumberFormat="0" applyBorder="0" applyAlignment="0" applyProtection="0">
      <alignment vertical="center"/>
    </xf>
    <xf numFmtId="0" fontId="62" fillId="108" borderId="0" applyNumberFormat="0" applyBorder="0" applyAlignment="0" applyProtection="0">
      <alignment vertical="center"/>
    </xf>
    <xf numFmtId="187" fontId="62" fillId="108" borderId="0" applyNumberFormat="0" applyBorder="0" applyAlignment="0" applyProtection="0">
      <alignment vertical="center"/>
    </xf>
    <xf numFmtId="0" fontId="62" fillId="108" borderId="0" applyNumberFormat="0" applyBorder="0" applyAlignment="0" applyProtection="0">
      <alignment vertical="center"/>
    </xf>
    <xf numFmtId="0" fontId="62" fillId="108" borderId="0" applyNumberFormat="0" applyBorder="0" applyAlignment="0" applyProtection="0">
      <alignment vertical="center"/>
    </xf>
    <xf numFmtId="187" fontId="62" fillId="108" borderId="0" applyNumberFormat="0" applyBorder="0" applyAlignment="0" applyProtection="0">
      <alignment vertical="center"/>
    </xf>
    <xf numFmtId="0" fontId="62" fillId="108" borderId="0" applyNumberFormat="0" applyBorder="0" applyAlignment="0" applyProtection="0">
      <alignment vertical="center"/>
    </xf>
    <xf numFmtId="187" fontId="62" fillId="108" borderId="0" applyNumberFormat="0" applyBorder="0" applyAlignment="0" applyProtection="0">
      <alignment vertical="center"/>
    </xf>
    <xf numFmtId="0" fontId="62" fillId="108" borderId="0" applyNumberFormat="0" applyBorder="0" applyAlignment="0" applyProtection="0">
      <alignment vertical="center"/>
    </xf>
    <xf numFmtId="0" fontId="62" fillId="113" borderId="0" applyNumberFormat="0" applyBorder="0" applyAlignment="0" applyProtection="0">
      <alignment vertical="center"/>
    </xf>
    <xf numFmtId="0" fontId="62" fillId="113" borderId="0" applyNumberFormat="0" applyBorder="0" applyAlignment="0" applyProtection="0">
      <alignment vertical="center"/>
    </xf>
    <xf numFmtId="187" fontId="62" fillId="113" borderId="0" applyNumberFormat="0" applyBorder="0" applyAlignment="0" applyProtection="0">
      <alignment vertical="center"/>
    </xf>
    <xf numFmtId="0" fontId="62" fillId="113" borderId="0" applyNumberFormat="0" applyBorder="0" applyAlignment="0" applyProtection="0">
      <alignment vertical="center"/>
    </xf>
    <xf numFmtId="0" fontId="62" fillId="113" borderId="0" applyNumberFormat="0" applyBorder="0" applyAlignment="0" applyProtection="0">
      <alignment vertical="center"/>
    </xf>
    <xf numFmtId="187" fontId="62" fillId="113" borderId="0" applyNumberFormat="0" applyBorder="0" applyAlignment="0" applyProtection="0">
      <alignment vertical="center"/>
    </xf>
    <xf numFmtId="0" fontId="62" fillId="113" borderId="0" applyNumberFormat="0" applyBorder="0" applyAlignment="0" applyProtection="0">
      <alignment vertical="center"/>
    </xf>
    <xf numFmtId="187" fontId="62" fillId="113" borderId="0" applyNumberFormat="0" applyBorder="0" applyAlignment="0" applyProtection="0">
      <alignment vertical="center"/>
    </xf>
    <xf numFmtId="0" fontId="62" fillId="113" borderId="0" applyNumberFormat="0" applyBorder="0" applyAlignment="0" applyProtection="0">
      <alignment vertical="center"/>
    </xf>
    <xf numFmtId="0" fontId="62" fillId="112" borderId="0" applyNumberFormat="0" applyBorder="0" applyAlignment="0" applyProtection="0">
      <alignment vertical="center"/>
    </xf>
    <xf numFmtId="0" fontId="62" fillId="112" borderId="0" applyNumberFormat="0" applyBorder="0" applyAlignment="0" applyProtection="0">
      <alignment vertical="center"/>
    </xf>
    <xf numFmtId="187" fontId="62" fillId="112" borderId="0" applyNumberFormat="0" applyBorder="0" applyAlignment="0" applyProtection="0">
      <alignment vertical="center"/>
    </xf>
    <xf numFmtId="0" fontId="62" fillId="112" borderId="0" applyNumberFormat="0" applyBorder="0" applyAlignment="0" applyProtection="0">
      <alignment vertical="center"/>
    </xf>
    <xf numFmtId="0" fontId="62" fillId="112" borderId="0" applyNumberFormat="0" applyBorder="0" applyAlignment="0" applyProtection="0">
      <alignment vertical="center"/>
    </xf>
    <xf numFmtId="187" fontId="62" fillId="112" borderId="0" applyNumberFormat="0" applyBorder="0" applyAlignment="0" applyProtection="0">
      <alignment vertical="center"/>
    </xf>
    <xf numFmtId="0" fontId="62" fillId="112" borderId="0" applyNumberFormat="0" applyBorder="0" applyAlignment="0" applyProtection="0">
      <alignment vertical="center"/>
    </xf>
    <xf numFmtId="187" fontId="62" fillId="112" borderId="0" applyNumberFormat="0" applyBorder="0" applyAlignment="0" applyProtection="0">
      <alignment vertical="center"/>
    </xf>
    <xf numFmtId="0" fontId="62" fillId="112" borderId="0" applyNumberFormat="0" applyBorder="0" applyAlignment="0" applyProtection="0">
      <alignment vertical="center"/>
    </xf>
    <xf numFmtId="0" fontId="62" fillId="114" borderId="0" applyNumberFormat="0" applyBorder="0" applyAlignment="0" applyProtection="0">
      <alignment vertical="center"/>
    </xf>
    <xf numFmtId="0" fontId="62" fillId="114" borderId="0" applyNumberFormat="0" applyBorder="0" applyAlignment="0" applyProtection="0">
      <alignment vertical="center"/>
    </xf>
    <xf numFmtId="187" fontId="62" fillId="114" borderId="0" applyNumberFormat="0" applyBorder="0" applyAlignment="0" applyProtection="0">
      <alignment vertical="center"/>
    </xf>
    <xf numFmtId="0" fontId="62" fillId="114" borderId="0" applyNumberFormat="0" applyBorder="0" applyAlignment="0" applyProtection="0">
      <alignment vertical="center"/>
    </xf>
    <xf numFmtId="0" fontId="62" fillId="114" borderId="0" applyNumberFormat="0" applyBorder="0" applyAlignment="0" applyProtection="0">
      <alignment vertical="center"/>
    </xf>
    <xf numFmtId="187" fontId="62" fillId="114" borderId="0" applyNumberFormat="0" applyBorder="0" applyAlignment="0" applyProtection="0">
      <alignment vertical="center"/>
    </xf>
    <xf numFmtId="0" fontId="62" fillId="114" borderId="0" applyNumberFormat="0" applyBorder="0" applyAlignment="0" applyProtection="0">
      <alignment vertical="center"/>
    </xf>
    <xf numFmtId="187" fontId="62" fillId="114" borderId="0" applyNumberFormat="0" applyBorder="0" applyAlignment="0" applyProtection="0">
      <alignment vertical="center"/>
    </xf>
    <xf numFmtId="0" fontId="62" fillId="114" borderId="0" applyNumberFormat="0" applyBorder="0" applyAlignment="0" applyProtection="0">
      <alignment vertical="center"/>
    </xf>
    <xf numFmtId="0" fontId="65" fillId="115" borderId="0" applyNumberFormat="0" applyBorder="0" applyAlignment="0" applyProtection="0"/>
    <xf numFmtId="0" fontId="65" fillId="115" borderId="0" applyNumberFormat="0" applyBorder="0" applyAlignment="0" applyProtection="0"/>
    <xf numFmtId="187" fontId="65" fillId="115" borderId="0" applyNumberFormat="0" applyBorder="0" applyAlignment="0" applyProtection="0"/>
    <xf numFmtId="0" fontId="65" fillId="115" borderId="0" applyNumberFormat="0" applyBorder="0" applyAlignment="0" applyProtection="0"/>
    <xf numFmtId="187" fontId="65" fillId="115" borderId="0" applyNumberFormat="0" applyBorder="0" applyAlignment="0" applyProtection="0"/>
    <xf numFmtId="0" fontId="65" fillId="115" borderId="0" applyNumberFormat="0" applyBorder="0" applyAlignment="0" applyProtection="0"/>
    <xf numFmtId="187" fontId="65" fillId="115" borderId="0" applyNumberFormat="0" applyBorder="0" applyAlignment="0" applyProtection="0"/>
    <xf numFmtId="0" fontId="62" fillId="115" borderId="0" applyNumberFormat="0" applyBorder="0" applyAlignment="0" applyProtection="0">
      <alignment vertical="center"/>
    </xf>
    <xf numFmtId="187" fontId="62" fillId="115" borderId="0" applyNumberFormat="0" applyBorder="0" applyAlignment="0" applyProtection="0">
      <alignment vertical="center"/>
    </xf>
    <xf numFmtId="187" fontId="65" fillId="115" borderId="0" applyNumberFormat="0" applyBorder="0" applyAlignment="0" applyProtection="0"/>
    <xf numFmtId="0" fontId="65" fillId="112" borderId="0" applyNumberFormat="0" applyBorder="0" applyAlignment="0" applyProtection="0"/>
    <xf numFmtId="0" fontId="65" fillId="116" borderId="0" applyNumberFormat="0" applyBorder="0" applyAlignment="0" applyProtection="0"/>
    <xf numFmtId="0" fontId="65" fillId="116" borderId="0" applyNumberFormat="0" applyBorder="0" applyAlignment="0" applyProtection="0"/>
    <xf numFmtId="187" fontId="65" fillId="116" borderId="0" applyNumberFormat="0" applyBorder="0" applyAlignment="0" applyProtection="0"/>
    <xf numFmtId="0" fontId="65" fillId="116" borderId="0" applyNumberFormat="0" applyBorder="0" applyAlignment="0" applyProtection="0"/>
    <xf numFmtId="187" fontId="65" fillId="116" borderId="0" applyNumberFormat="0" applyBorder="0" applyAlignment="0" applyProtection="0"/>
    <xf numFmtId="0" fontId="65" fillId="116" borderId="0" applyNumberFormat="0" applyBorder="0" applyAlignment="0" applyProtection="0"/>
    <xf numFmtId="187" fontId="65" fillId="116" borderId="0" applyNumberFormat="0" applyBorder="0" applyAlignment="0" applyProtection="0"/>
    <xf numFmtId="0" fontId="62" fillId="116" borderId="0" applyNumberFormat="0" applyBorder="0" applyAlignment="0" applyProtection="0">
      <alignment vertical="center"/>
    </xf>
    <xf numFmtId="187" fontId="62" fillId="116" borderId="0" applyNumberFormat="0" applyBorder="0" applyAlignment="0" applyProtection="0">
      <alignment vertical="center"/>
    </xf>
    <xf numFmtId="187" fontId="65" fillId="116" borderId="0" applyNumberFormat="0" applyBorder="0" applyAlignment="0" applyProtection="0"/>
    <xf numFmtId="0" fontId="65" fillId="117" borderId="0" applyNumberFormat="0" applyBorder="0" applyAlignment="0" applyProtection="0"/>
    <xf numFmtId="0" fontId="65" fillId="118" borderId="0" applyNumberFormat="0" applyBorder="0" applyAlignment="0" applyProtection="0"/>
    <xf numFmtId="0" fontId="65" fillId="118" borderId="0" applyNumberFormat="0" applyBorder="0" applyAlignment="0" applyProtection="0"/>
    <xf numFmtId="187" fontId="65" fillId="118" borderId="0" applyNumberFormat="0" applyBorder="0" applyAlignment="0" applyProtection="0"/>
    <xf numFmtId="0" fontId="65" fillId="118" borderId="0" applyNumberFormat="0" applyBorder="0" applyAlignment="0" applyProtection="0"/>
    <xf numFmtId="187" fontId="65" fillId="118" borderId="0" applyNumberFormat="0" applyBorder="0" applyAlignment="0" applyProtection="0"/>
    <xf numFmtId="0" fontId="65" fillId="118" borderId="0" applyNumberFormat="0" applyBorder="0" applyAlignment="0" applyProtection="0"/>
    <xf numFmtId="187" fontId="65" fillId="118" borderId="0" applyNumberFormat="0" applyBorder="0" applyAlignment="0" applyProtection="0"/>
    <xf numFmtId="0" fontId="62" fillId="118" borderId="0" applyNumberFormat="0" applyBorder="0" applyAlignment="0" applyProtection="0">
      <alignment vertical="center"/>
    </xf>
    <xf numFmtId="187" fontId="62" fillId="118" borderId="0" applyNumberFormat="0" applyBorder="0" applyAlignment="0" applyProtection="0">
      <alignment vertical="center"/>
    </xf>
    <xf numFmtId="187" fontId="65" fillId="118" borderId="0" applyNumberFormat="0" applyBorder="0" applyAlignment="0" applyProtection="0"/>
    <xf numFmtId="0" fontId="65" fillId="117" borderId="0" applyNumberFormat="0" applyBorder="0" applyAlignment="0" applyProtection="0"/>
    <xf numFmtId="0" fontId="65" fillId="113" borderId="0" applyNumberFormat="0" applyBorder="0" applyAlignment="0" applyProtection="0"/>
    <xf numFmtId="0" fontId="65" fillId="113" borderId="0" applyNumberFormat="0" applyBorder="0" applyAlignment="0" applyProtection="0"/>
    <xf numFmtId="187" fontId="65" fillId="113" borderId="0" applyNumberFormat="0" applyBorder="0" applyAlignment="0" applyProtection="0"/>
    <xf numFmtId="0" fontId="65" fillId="113" borderId="0" applyNumberFormat="0" applyBorder="0" applyAlignment="0" applyProtection="0"/>
    <xf numFmtId="187" fontId="65" fillId="113" borderId="0" applyNumberFormat="0" applyBorder="0" applyAlignment="0" applyProtection="0"/>
    <xf numFmtId="0" fontId="65" fillId="113" borderId="0" applyNumberFormat="0" applyBorder="0" applyAlignment="0" applyProtection="0"/>
    <xf numFmtId="187" fontId="65" fillId="113" borderId="0" applyNumberFormat="0" applyBorder="0" applyAlignment="0" applyProtection="0"/>
    <xf numFmtId="0" fontId="62" fillId="113" borderId="0" applyNumberFormat="0" applyBorder="0" applyAlignment="0" applyProtection="0">
      <alignment vertical="center"/>
    </xf>
    <xf numFmtId="187" fontId="62" fillId="113" borderId="0" applyNumberFormat="0" applyBorder="0" applyAlignment="0" applyProtection="0">
      <alignment vertical="center"/>
    </xf>
    <xf numFmtId="187" fontId="65" fillId="113" borderId="0" applyNumberFormat="0" applyBorder="0" applyAlignment="0" applyProtection="0"/>
    <xf numFmtId="0" fontId="65" fillId="119" borderId="0" applyNumberFormat="0" applyBorder="0" applyAlignment="0" applyProtection="0"/>
    <xf numFmtId="0" fontId="65" fillId="112" borderId="0" applyNumberFormat="0" applyBorder="0" applyAlignment="0" applyProtection="0"/>
    <xf numFmtId="0" fontId="65" fillId="112" borderId="0" applyNumberFormat="0" applyBorder="0" applyAlignment="0" applyProtection="0"/>
    <xf numFmtId="187" fontId="65" fillId="112" borderId="0" applyNumberFormat="0" applyBorder="0" applyAlignment="0" applyProtection="0"/>
    <xf numFmtId="0" fontId="65" fillId="112" borderId="0" applyNumberFormat="0" applyBorder="0" applyAlignment="0" applyProtection="0"/>
    <xf numFmtId="187" fontId="65" fillId="112" borderId="0" applyNumberFormat="0" applyBorder="0" applyAlignment="0" applyProtection="0"/>
    <xf numFmtId="0" fontId="65" fillId="112" borderId="0" applyNumberFormat="0" applyBorder="0" applyAlignment="0" applyProtection="0"/>
    <xf numFmtId="187" fontId="65" fillId="112" borderId="0" applyNumberFormat="0" applyBorder="0" applyAlignment="0" applyProtection="0"/>
    <xf numFmtId="0" fontId="62" fillId="112" borderId="0" applyNumberFormat="0" applyBorder="0" applyAlignment="0" applyProtection="0">
      <alignment vertical="center"/>
    </xf>
    <xf numFmtId="187" fontId="62" fillId="112" borderId="0" applyNumberFormat="0" applyBorder="0" applyAlignment="0" applyProtection="0">
      <alignment vertical="center"/>
    </xf>
    <xf numFmtId="187" fontId="65" fillId="112" borderId="0" applyNumberFormat="0" applyBorder="0" applyAlignment="0" applyProtection="0"/>
    <xf numFmtId="0" fontId="65" fillId="120" borderId="0" applyNumberFormat="0" applyBorder="0" applyAlignment="0" applyProtection="0"/>
    <xf numFmtId="0" fontId="65" fillId="120" borderId="0" applyNumberFormat="0" applyBorder="0" applyAlignment="0" applyProtection="0"/>
    <xf numFmtId="187" fontId="65" fillId="120" borderId="0" applyNumberFormat="0" applyBorder="0" applyAlignment="0" applyProtection="0"/>
    <xf numFmtId="0" fontId="65" fillId="120" borderId="0" applyNumberFormat="0" applyBorder="0" applyAlignment="0" applyProtection="0"/>
    <xf numFmtId="187" fontId="65" fillId="120" borderId="0" applyNumberFormat="0" applyBorder="0" applyAlignment="0" applyProtection="0"/>
    <xf numFmtId="0" fontId="65" fillId="120" borderId="0" applyNumberFormat="0" applyBorder="0" applyAlignment="0" applyProtection="0"/>
    <xf numFmtId="187" fontId="65" fillId="120" borderId="0" applyNumberFormat="0" applyBorder="0" applyAlignment="0" applyProtection="0"/>
    <xf numFmtId="0" fontId="62" fillId="120" borderId="0" applyNumberFormat="0" applyBorder="0" applyAlignment="0" applyProtection="0">
      <alignment vertical="center"/>
    </xf>
    <xf numFmtId="187" fontId="62" fillId="120" borderId="0" applyNumberFormat="0" applyBorder="0" applyAlignment="0" applyProtection="0">
      <alignment vertical="center"/>
    </xf>
    <xf numFmtId="187" fontId="65" fillId="120" borderId="0" applyNumberFormat="0" applyBorder="0" applyAlignment="0" applyProtection="0"/>
    <xf numFmtId="0" fontId="66" fillId="99" borderId="0" applyNumberFormat="0" applyBorder="0" applyAlignment="0" applyProtection="0"/>
    <xf numFmtId="0" fontId="66" fillId="99" borderId="0" applyNumberFormat="0" applyBorder="0" applyAlignment="0" applyProtection="0"/>
    <xf numFmtId="187" fontId="66" fillId="99" borderId="0" applyNumberFormat="0" applyBorder="0" applyAlignment="0" applyProtection="0"/>
    <xf numFmtId="0" fontId="66" fillId="99" borderId="0" applyNumberFormat="0" applyBorder="0" applyAlignment="0" applyProtection="0"/>
    <xf numFmtId="187" fontId="66" fillId="99" borderId="0" applyNumberFormat="0" applyBorder="0" applyAlignment="0" applyProtection="0"/>
    <xf numFmtId="0" fontId="66" fillId="99" borderId="0" applyNumberFormat="0" applyBorder="0" applyAlignment="0" applyProtection="0"/>
    <xf numFmtId="187" fontId="66" fillId="99" borderId="0" applyNumberFormat="0" applyBorder="0" applyAlignment="0" applyProtection="0"/>
    <xf numFmtId="0" fontId="60" fillId="99" borderId="0" applyNumberFormat="0" applyBorder="0" applyAlignment="0" applyProtection="0">
      <alignment vertical="center"/>
    </xf>
    <xf numFmtId="187" fontId="60" fillId="99" borderId="0" applyNumberFormat="0" applyBorder="0" applyAlignment="0" applyProtection="0">
      <alignment vertical="center"/>
    </xf>
    <xf numFmtId="187" fontId="66" fillId="99" borderId="0" applyNumberFormat="0" applyBorder="0" applyAlignment="0" applyProtection="0"/>
    <xf numFmtId="0" fontId="131" fillId="99" borderId="0" applyNumberFormat="0" applyBorder="0" applyAlignment="0" applyProtection="0"/>
    <xf numFmtId="0" fontId="67" fillId="106" borderId="71" applyNumberFormat="0" applyAlignment="0" applyProtection="0"/>
    <xf numFmtId="0" fontId="67" fillId="106" borderId="71" applyNumberFormat="0" applyAlignment="0" applyProtection="0"/>
    <xf numFmtId="187" fontId="67" fillId="106" borderId="71" applyNumberFormat="0" applyAlignment="0" applyProtection="0"/>
    <xf numFmtId="0" fontId="67" fillId="106" borderId="71" applyNumberFormat="0" applyAlignment="0" applyProtection="0"/>
    <xf numFmtId="0" fontId="67" fillId="106" borderId="71" applyNumberFormat="0" applyAlignment="0" applyProtection="0"/>
    <xf numFmtId="187" fontId="67" fillId="106" borderId="71" applyNumberFormat="0" applyAlignment="0" applyProtection="0"/>
    <xf numFmtId="0" fontId="67" fillId="106" borderId="71" applyNumberFormat="0" applyAlignment="0" applyProtection="0"/>
    <xf numFmtId="0" fontId="67" fillId="106" borderId="71" applyNumberFormat="0" applyAlignment="0" applyProtection="0"/>
    <xf numFmtId="187" fontId="67" fillId="106" borderId="71" applyNumberFormat="0" applyAlignment="0" applyProtection="0"/>
    <xf numFmtId="0" fontId="67" fillId="106" borderId="71" applyNumberFormat="0" applyAlignment="0" applyProtection="0"/>
    <xf numFmtId="0" fontId="55" fillId="106" borderId="71" applyNumberFormat="0" applyAlignment="0" applyProtection="0">
      <alignment vertical="center"/>
    </xf>
    <xf numFmtId="187" fontId="55" fillId="106" borderId="71" applyNumberFormat="0" applyAlignment="0" applyProtection="0">
      <alignment vertical="center"/>
    </xf>
    <xf numFmtId="187" fontId="67" fillId="106" borderId="71" applyNumberFormat="0" applyAlignment="0" applyProtection="0"/>
    <xf numFmtId="0" fontId="67" fillId="106" borderId="71" applyNumberFormat="0" applyAlignment="0" applyProtection="0"/>
    <xf numFmtId="0" fontId="67" fillId="106" borderId="71" applyNumberFormat="0" applyAlignment="0" applyProtection="0"/>
    <xf numFmtId="0" fontId="69" fillId="121" borderId="19" applyNumberFormat="0" applyAlignment="0" applyProtection="0"/>
    <xf numFmtId="0" fontId="69" fillId="121" borderId="19" applyNumberFormat="0" applyAlignment="0" applyProtection="0"/>
    <xf numFmtId="187" fontId="69" fillId="121" borderId="19" applyNumberFormat="0" applyAlignment="0" applyProtection="0"/>
    <xf numFmtId="0" fontId="69" fillId="121" borderId="19" applyNumberFormat="0" applyAlignment="0" applyProtection="0"/>
    <xf numFmtId="187" fontId="69" fillId="121" borderId="19" applyNumberFormat="0" applyAlignment="0" applyProtection="0"/>
    <xf numFmtId="0" fontId="69" fillId="121" borderId="19" applyNumberFormat="0" applyAlignment="0" applyProtection="0"/>
    <xf numFmtId="187" fontId="69" fillId="121" borderId="19" applyNumberFormat="0" applyAlignment="0" applyProtection="0"/>
    <xf numFmtId="0" fontId="56" fillId="121" borderId="19" applyNumberFormat="0" applyAlignment="0" applyProtection="0">
      <alignment vertical="center"/>
    </xf>
    <xf numFmtId="187" fontId="56" fillId="121" borderId="19" applyNumberFormat="0" applyAlignment="0" applyProtection="0">
      <alignment vertical="center"/>
    </xf>
    <xf numFmtId="187" fontId="69" fillId="121" borderId="19" applyNumberFormat="0" applyAlignment="0" applyProtection="0"/>
    <xf numFmtId="0" fontId="69" fillId="121" borderId="19" applyNumberFormat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77" fillId="0" borderId="0" applyNumberFormat="0" applyFill="0" applyBorder="0" applyAlignment="0" applyProtection="0"/>
    <xf numFmtId="187" fontId="77" fillId="0" borderId="0" applyNumberFormat="0" applyFill="0" applyBorder="0" applyAlignment="0" applyProtection="0"/>
    <xf numFmtId="187" fontId="77" fillId="0" borderId="0" applyNumberFormat="0" applyFill="0" applyBorder="0" applyAlignment="0" applyProtection="0"/>
    <xf numFmtId="187" fontId="77" fillId="0" borderId="0" applyNumberFormat="0" applyFill="0" applyBorder="0" applyAlignment="0" applyProtection="0"/>
    <xf numFmtId="0" fontId="49" fillId="0" borderId="0" applyNumberFormat="0" applyFill="0" applyBorder="0" applyAlignment="0" applyProtection="0">
      <alignment vertical="center"/>
    </xf>
    <xf numFmtId="187" fontId="49" fillId="0" borderId="0" applyNumberFormat="0" applyFill="0" applyBorder="0" applyAlignment="0" applyProtection="0">
      <alignment vertical="center"/>
    </xf>
    <xf numFmtId="187" fontId="77" fillId="0" borderId="0" applyNumberFormat="0" applyFill="0" applyBorder="0" applyAlignment="0" applyProtection="0"/>
    <xf numFmtId="0" fontId="78" fillId="101" borderId="0" applyNumberFormat="0" applyBorder="0" applyAlignment="0" applyProtection="0"/>
    <xf numFmtId="0" fontId="78" fillId="101" borderId="0" applyNumberFormat="0" applyBorder="0" applyAlignment="0" applyProtection="0"/>
    <xf numFmtId="187" fontId="78" fillId="101" borderId="0" applyNumberFormat="0" applyBorder="0" applyAlignment="0" applyProtection="0"/>
    <xf numFmtId="0" fontId="78" fillId="101" borderId="0" applyNumberFormat="0" applyBorder="0" applyAlignment="0" applyProtection="0"/>
    <xf numFmtId="187" fontId="78" fillId="101" borderId="0" applyNumberFormat="0" applyBorder="0" applyAlignment="0" applyProtection="0"/>
    <xf numFmtId="0" fontId="78" fillId="101" borderId="0" applyNumberFormat="0" applyBorder="0" applyAlignment="0" applyProtection="0"/>
    <xf numFmtId="187" fontId="78" fillId="101" borderId="0" applyNumberFormat="0" applyBorder="0" applyAlignment="0" applyProtection="0"/>
    <xf numFmtId="0" fontId="59" fillId="101" borderId="0" applyNumberFormat="0" applyBorder="0" applyAlignment="0" applyProtection="0">
      <alignment vertical="center"/>
    </xf>
    <xf numFmtId="187" fontId="59" fillId="101" borderId="0" applyNumberFormat="0" applyBorder="0" applyAlignment="0" applyProtection="0">
      <alignment vertical="center"/>
    </xf>
    <xf numFmtId="187" fontId="78" fillId="101" borderId="0" applyNumberFormat="0" applyBorder="0" applyAlignment="0" applyProtection="0"/>
    <xf numFmtId="187" fontId="80" fillId="40" borderId="0" applyNumberFormat="0" applyBorder="0" applyAlignment="0" applyProtection="0"/>
    <xf numFmtId="0" fontId="82" fillId="0" borderId="14" applyNumberFormat="0" applyFill="0" applyAlignment="0" applyProtection="0"/>
    <xf numFmtId="187" fontId="82" fillId="0" borderId="14" applyNumberFormat="0" applyFill="0" applyAlignment="0" applyProtection="0"/>
    <xf numFmtId="187" fontId="82" fillId="0" borderId="14" applyNumberFormat="0" applyFill="0" applyAlignment="0" applyProtection="0"/>
    <xf numFmtId="187" fontId="82" fillId="0" borderId="14" applyNumberFormat="0" applyFill="0" applyAlignment="0" applyProtection="0"/>
    <xf numFmtId="0" fontId="50" fillId="0" borderId="14" applyNumberFormat="0" applyFill="0" applyAlignment="0" applyProtection="0">
      <alignment vertical="center"/>
    </xf>
    <xf numFmtId="187" fontId="50" fillId="0" borderId="14" applyNumberFormat="0" applyFill="0" applyAlignment="0" applyProtection="0">
      <alignment vertical="center"/>
    </xf>
    <xf numFmtId="187" fontId="82" fillId="0" borderId="14" applyNumberFormat="0" applyFill="0" applyAlignment="0" applyProtection="0"/>
    <xf numFmtId="0" fontId="82" fillId="0" borderId="14" applyNumberFormat="0" applyFill="0" applyAlignment="0" applyProtection="0"/>
    <xf numFmtId="0" fontId="84" fillId="0" borderId="15" applyNumberFormat="0" applyFill="0" applyAlignment="0" applyProtection="0"/>
    <xf numFmtId="187" fontId="84" fillId="0" borderId="15" applyNumberFormat="0" applyFill="0" applyAlignment="0" applyProtection="0"/>
    <xf numFmtId="187" fontId="84" fillId="0" borderId="15" applyNumberFormat="0" applyFill="0" applyAlignment="0" applyProtection="0"/>
    <xf numFmtId="187" fontId="84" fillId="0" borderId="15" applyNumberFormat="0" applyFill="0" applyAlignment="0" applyProtection="0"/>
    <xf numFmtId="0" fontId="51" fillId="0" borderId="15" applyNumberFormat="0" applyFill="0" applyAlignment="0" applyProtection="0">
      <alignment vertical="center"/>
    </xf>
    <xf numFmtId="187" fontId="51" fillId="0" borderId="15" applyNumberFormat="0" applyFill="0" applyAlignment="0" applyProtection="0">
      <alignment vertical="center"/>
    </xf>
    <xf numFmtId="187" fontId="84" fillId="0" borderId="15" applyNumberFormat="0" applyFill="0" applyAlignment="0" applyProtection="0"/>
    <xf numFmtId="0" fontId="84" fillId="0" borderId="15" applyNumberFormat="0" applyFill="0" applyAlignment="0" applyProtection="0"/>
    <xf numFmtId="0" fontId="86" fillId="0" borderId="16" applyNumberFormat="0" applyFill="0" applyAlignment="0" applyProtection="0"/>
    <xf numFmtId="187" fontId="86" fillId="0" borderId="16" applyNumberFormat="0" applyFill="0" applyAlignment="0" applyProtection="0"/>
    <xf numFmtId="187" fontId="86" fillId="0" borderId="16" applyNumberFormat="0" applyFill="0" applyAlignment="0" applyProtection="0"/>
    <xf numFmtId="187" fontId="86" fillId="0" borderId="16" applyNumberFormat="0" applyFill="0" applyAlignment="0" applyProtection="0"/>
    <xf numFmtId="0" fontId="52" fillId="0" borderId="16" applyNumberFormat="0" applyFill="0" applyAlignment="0" applyProtection="0">
      <alignment vertical="center"/>
    </xf>
    <xf numFmtId="187" fontId="52" fillId="0" borderId="16" applyNumberFormat="0" applyFill="0" applyAlignment="0" applyProtection="0">
      <alignment vertical="center"/>
    </xf>
    <xf numFmtId="187" fontId="86" fillId="0" borderId="16" applyNumberFormat="0" applyFill="0" applyAlignment="0" applyProtection="0"/>
    <xf numFmtId="0" fontId="86" fillId="0" borderId="16" applyNumberFormat="0" applyFill="0" applyAlignment="0" applyProtection="0"/>
    <xf numFmtId="0" fontId="86" fillId="0" borderId="0" applyNumberFormat="0" applyFill="0" applyBorder="0" applyAlignment="0" applyProtection="0"/>
    <xf numFmtId="187" fontId="86" fillId="0" borderId="0" applyNumberFormat="0" applyFill="0" applyBorder="0" applyAlignment="0" applyProtection="0"/>
    <xf numFmtId="187" fontId="86" fillId="0" borderId="0" applyNumberFormat="0" applyFill="0" applyBorder="0" applyAlignment="0" applyProtection="0"/>
    <xf numFmtId="187" fontId="86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center"/>
    </xf>
    <xf numFmtId="187" fontId="52" fillId="0" borderId="0" applyNumberFormat="0" applyFill="0" applyBorder="0" applyAlignment="0" applyProtection="0">
      <alignment vertical="center"/>
    </xf>
    <xf numFmtId="187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9" fillId="100" borderId="71" applyNumberFormat="0" applyAlignment="0" applyProtection="0"/>
    <xf numFmtId="0" fontId="89" fillId="100" borderId="71" applyNumberFormat="0" applyAlignment="0" applyProtection="0"/>
    <xf numFmtId="187" fontId="89" fillId="100" borderId="71" applyNumberFormat="0" applyAlignment="0" applyProtection="0"/>
    <xf numFmtId="0" fontId="89" fillId="100" borderId="71" applyNumberFormat="0" applyAlignment="0" applyProtection="0"/>
    <xf numFmtId="0" fontId="89" fillId="100" borderId="71" applyNumberFormat="0" applyAlignment="0" applyProtection="0"/>
    <xf numFmtId="187" fontId="89" fillId="100" borderId="71" applyNumberFormat="0" applyAlignment="0" applyProtection="0"/>
    <xf numFmtId="0" fontId="89" fillId="100" borderId="71" applyNumberFormat="0" applyAlignment="0" applyProtection="0"/>
    <xf numFmtId="0" fontId="89" fillId="100" borderId="71" applyNumberFormat="0" applyAlignment="0" applyProtection="0"/>
    <xf numFmtId="187" fontId="89" fillId="100" borderId="71" applyNumberFormat="0" applyAlignment="0" applyProtection="0"/>
    <xf numFmtId="0" fontId="89" fillId="100" borderId="71" applyNumberFormat="0" applyAlignment="0" applyProtection="0"/>
    <xf numFmtId="0" fontId="53" fillId="100" borderId="71" applyNumberFormat="0" applyAlignment="0" applyProtection="0">
      <alignment vertical="center"/>
    </xf>
    <xf numFmtId="187" fontId="53" fillId="100" borderId="71" applyNumberFormat="0" applyAlignment="0" applyProtection="0">
      <alignment vertical="center"/>
    </xf>
    <xf numFmtId="187" fontId="89" fillId="100" borderId="71" applyNumberFormat="0" applyAlignment="0" applyProtection="0"/>
    <xf numFmtId="0" fontId="89" fillId="100" borderId="71" applyNumberFormat="0" applyAlignment="0" applyProtection="0"/>
    <xf numFmtId="0" fontId="89" fillId="100" borderId="71" applyNumberFormat="0" applyAlignment="0" applyProtection="0"/>
    <xf numFmtId="0" fontId="90" fillId="0" borderId="20" applyNumberFormat="0" applyFill="0" applyAlignment="0" applyProtection="0"/>
    <xf numFmtId="187" fontId="90" fillId="0" borderId="20" applyNumberFormat="0" applyFill="0" applyAlignment="0" applyProtection="0"/>
    <xf numFmtId="187" fontId="90" fillId="0" borderId="20" applyNumberFormat="0" applyFill="0" applyAlignment="0" applyProtection="0"/>
    <xf numFmtId="187" fontId="90" fillId="0" borderId="20" applyNumberFormat="0" applyFill="0" applyAlignment="0" applyProtection="0"/>
    <xf numFmtId="0" fontId="57" fillId="0" borderId="20" applyNumberFormat="0" applyFill="0" applyAlignment="0" applyProtection="0">
      <alignment vertical="center"/>
    </xf>
    <xf numFmtId="187" fontId="57" fillId="0" borderId="20" applyNumberFormat="0" applyFill="0" applyAlignment="0" applyProtection="0">
      <alignment vertical="center"/>
    </xf>
    <xf numFmtId="187" fontId="90" fillId="0" borderId="20" applyNumberFormat="0" applyFill="0" applyAlignment="0" applyProtection="0"/>
    <xf numFmtId="0" fontId="90" fillId="0" borderId="20" applyNumberFormat="0" applyFill="0" applyAlignment="0" applyProtection="0"/>
    <xf numFmtId="0" fontId="92" fillId="109" borderId="0" applyNumberFormat="0" applyBorder="0" applyAlignment="0" applyProtection="0"/>
    <xf numFmtId="0" fontId="92" fillId="109" borderId="0" applyNumberFormat="0" applyBorder="0" applyAlignment="0" applyProtection="0"/>
    <xf numFmtId="187" fontId="92" fillId="109" borderId="0" applyNumberFormat="0" applyBorder="0" applyAlignment="0" applyProtection="0"/>
    <xf numFmtId="0" fontId="92" fillId="109" borderId="0" applyNumberFormat="0" applyBorder="0" applyAlignment="0" applyProtection="0"/>
    <xf numFmtId="187" fontId="92" fillId="109" borderId="0" applyNumberFormat="0" applyBorder="0" applyAlignment="0" applyProtection="0"/>
    <xf numFmtId="0" fontId="92" fillId="109" borderId="0" applyNumberFormat="0" applyBorder="0" applyAlignment="0" applyProtection="0"/>
    <xf numFmtId="187" fontId="92" fillId="109" borderId="0" applyNumberFormat="0" applyBorder="0" applyAlignment="0" applyProtection="0"/>
    <xf numFmtId="0" fontId="61" fillId="109" borderId="0" applyNumberFormat="0" applyBorder="0" applyAlignment="0" applyProtection="0">
      <alignment vertical="center"/>
    </xf>
    <xf numFmtId="187" fontId="61" fillId="109" borderId="0" applyNumberFormat="0" applyBorder="0" applyAlignment="0" applyProtection="0">
      <alignment vertical="center"/>
    </xf>
    <xf numFmtId="187" fontId="92" fillId="109" borderId="0" applyNumberFormat="0" applyBorder="0" applyAlignment="0" applyProtection="0"/>
    <xf numFmtId="187" fontId="27" fillId="40" borderId="0" applyNumberFormat="0" applyFont="0" applyBorder="0" applyAlignment="0" applyProtection="0"/>
    <xf numFmtId="187" fontId="27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7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7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7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7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7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0" fontId="20" fillId="0" borderId="0" applyProtection="0"/>
    <xf numFmtId="187" fontId="27" fillId="0" borderId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7" fillId="0" borderId="0"/>
    <xf numFmtId="187" fontId="28" fillId="0" borderId="0"/>
    <xf numFmtId="187" fontId="28" fillId="0" borderId="0"/>
    <xf numFmtId="0" fontId="20" fillId="0" borderId="0" applyProtection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7" fillId="0" borderId="0"/>
    <xf numFmtId="187" fontId="20" fillId="0" borderId="0" applyProtection="0"/>
    <xf numFmtId="187" fontId="20" fillId="0" borderId="0" applyProtection="0"/>
    <xf numFmtId="187" fontId="28" fillId="0" borderId="0"/>
    <xf numFmtId="187" fontId="27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0" fontId="20" fillId="0" borderId="0" applyProtection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7" fillId="0" borderId="0"/>
    <xf numFmtId="187" fontId="20" fillId="0" borderId="0" applyProtection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46" fillId="0" borderId="0"/>
    <xf numFmtId="0" fontId="46" fillId="0" borderId="0"/>
    <xf numFmtId="187" fontId="46" fillId="0" borderId="0">
      <alignment vertical="top"/>
    </xf>
    <xf numFmtId="0" fontId="46" fillId="0" borderId="0">
      <alignment vertical="top"/>
    </xf>
    <xf numFmtId="187" fontId="46" fillId="0" borderId="0">
      <alignment vertical="top"/>
    </xf>
    <xf numFmtId="0" fontId="46" fillId="0" borderId="0">
      <alignment vertical="top"/>
    </xf>
    <xf numFmtId="187" fontId="46" fillId="0" borderId="0">
      <alignment vertical="top"/>
    </xf>
    <xf numFmtId="0" fontId="46" fillId="0" borderId="0">
      <alignment vertical="top"/>
    </xf>
    <xf numFmtId="0" fontId="46" fillId="0" borderId="0">
      <alignment vertical="center"/>
    </xf>
    <xf numFmtId="187" fontId="46" fillId="0" borderId="0">
      <alignment vertical="center"/>
    </xf>
    <xf numFmtId="0" fontId="46" fillId="0" borderId="0">
      <alignment vertical="center"/>
    </xf>
    <xf numFmtId="187" fontId="46" fillId="0" borderId="0">
      <alignment vertical="center"/>
    </xf>
    <xf numFmtId="0" fontId="46" fillId="0" borderId="0">
      <alignment vertical="center"/>
    </xf>
    <xf numFmtId="187" fontId="46" fillId="0" borderId="0">
      <alignment vertical="center"/>
    </xf>
    <xf numFmtId="187" fontId="27" fillId="0" borderId="0"/>
    <xf numFmtId="0" fontId="20" fillId="0" borderId="0" applyProtection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0" fillId="0" borderId="0" applyProtection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7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0" fontId="20" fillId="0" borderId="0" applyProtection="0"/>
    <xf numFmtId="187" fontId="27" fillId="0" borderId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8" fillId="0" borderId="0"/>
    <xf numFmtId="0" fontId="28" fillId="0" borderId="0"/>
    <xf numFmtId="187" fontId="27" fillId="0" borderId="0"/>
    <xf numFmtId="187" fontId="28" fillId="0" borderId="0"/>
    <xf numFmtId="0" fontId="71" fillId="0" borderId="0"/>
    <xf numFmtId="187" fontId="71" fillId="0" borderId="0"/>
    <xf numFmtId="187" fontId="46" fillId="0" borderId="0"/>
    <xf numFmtId="0" fontId="46" fillId="0" borderId="0"/>
    <xf numFmtId="187" fontId="27" fillId="0" borderId="0"/>
    <xf numFmtId="187" fontId="27" fillId="0" borderId="0"/>
    <xf numFmtId="187" fontId="28" fillId="0" borderId="0"/>
    <xf numFmtId="187" fontId="20" fillId="0" borderId="0" applyProtection="0"/>
    <xf numFmtId="187" fontId="20" fillId="0" borderId="0" applyProtection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0" fontId="20" fillId="0" borderId="0" applyProtection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101" fillId="0" borderId="0"/>
    <xf numFmtId="0" fontId="101" fillId="0" borderId="0"/>
    <xf numFmtId="187" fontId="20" fillId="0" borderId="0" applyProtection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7" fillId="0" borderId="0"/>
    <xf numFmtId="0" fontId="46" fillId="0" borderId="0">
      <alignment vertical="top"/>
    </xf>
    <xf numFmtId="187" fontId="46" fillId="0" borderId="0">
      <alignment vertical="top"/>
    </xf>
    <xf numFmtId="0" fontId="46" fillId="0" borderId="0">
      <alignment vertical="top"/>
    </xf>
    <xf numFmtId="187" fontId="46" fillId="0" borderId="0">
      <alignment vertical="top"/>
    </xf>
    <xf numFmtId="0" fontId="46" fillId="0" borderId="0">
      <alignment vertical="top"/>
    </xf>
    <xf numFmtId="187" fontId="46" fillId="0" borderId="0">
      <alignment vertical="top"/>
    </xf>
    <xf numFmtId="0" fontId="46" fillId="0" borderId="0">
      <alignment vertical="top"/>
    </xf>
    <xf numFmtId="169" fontId="28" fillId="0" borderId="0"/>
    <xf numFmtId="187" fontId="28" fillId="0" borderId="0"/>
    <xf numFmtId="0" fontId="20" fillId="0" borderId="0" applyProtection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0" fillId="0" borderId="0" applyProtection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0" fontId="20" fillId="0" borderId="0" applyProtection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0" fillId="0" borderId="0" applyProtection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0" fillId="0" borderId="0" applyProtection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0" fillId="0" borderId="0" applyProtection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0" fillId="0" borderId="0" applyProtection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0" fillId="0" borderId="0" applyProtection="0"/>
    <xf numFmtId="187" fontId="20" fillId="0" borderId="0" applyProtection="0"/>
    <xf numFmtId="0" fontId="27" fillId="0" borderId="0"/>
    <xf numFmtId="187" fontId="27" fillId="0" borderId="0"/>
    <xf numFmtId="187" fontId="27" fillId="0" borderId="0"/>
    <xf numFmtId="0" fontId="27" fillId="0" borderId="0"/>
    <xf numFmtId="187" fontId="27" fillId="0" borderId="0"/>
    <xf numFmtId="187" fontId="27" fillId="0" borderId="0"/>
    <xf numFmtId="0" fontId="27" fillId="0" borderId="0"/>
    <xf numFmtId="0" fontId="27" fillId="0" borderId="0"/>
    <xf numFmtId="187" fontId="27" fillId="0" borderId="0"/>
    <xf numFmtId="187" fontId="27" fillId="0" borderId="0"/>
    <xf numFmtId="0" fontId="27" fillId="0" borderId="0"/>
    <xf numFmtId="187" fontId="28" fillId="0" borderId="0"/>
    <xf numFmtId="0" fontId="130" fillId="0" borderId="0"/>
    <xf numFmtId="187" fontId="130" fillId="0" borderId="0"/>
    <xf numFmtId="185" fontId="27" fillId="0" borderId="0"/>
    <xf numFmtId="187" fontId="27" fillId="0" borderId="0"/>
    <xf numFmtId="187" fontId="28" fillId="0" borderId="0"/>
    <xf numFmtId="187" fontId="27" fillId="0" borderId="0"/>
    <xf numFmtId="187" fontId="102" fillId="0" borderId="0"/>
    <xf numFmtId="0" fontId="1" fillId="0" borderId="0"/>
    <xf numFmtId="187" fontId="1" fillId="0" borderId="0"/>
    <xf numFmtId="187" fontId="103" fillId="0" borderId="0"/>
    <xf numFmtId="0" fontId="1" fillId="0" borderId="0"/>
    <xf numFmtId="187" fontId="1" fillId="0" borderId="0"/>
    <xf numFmtId="0" fontId="1" fillId="0" borderId="0">
      <alignment vertical="center"/>
    </xf>
    <xf numFmtId="187" fontId="1" fillId="0" borderId="0">
      <alignment vertical="center"/>
    </xf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3" fillId="0" borderId="0"/>
    <xf numFmtId="187" fontId="28" fillId="0" borderId="0"/>
    <xf numFmtId="187" fontId="27" fillId="0" borderId="0"/>
    <xf numFmtId="187" fontId="28" fillId="0" borderId="0"/>
    <xf numFmtId="187" fontId="46" fillId="0" borderId="0"/>
    <xf numFmtId="0" fontId="46" fillId="0" borderId="0"/>
    <xf numFmtId="187" fontId="27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104" fillId="0" borderId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7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71" fillId="0" borderId="0"/>
    <xf numFmtId="187" fontId="27" fillId="0" borderId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7" fillId="0" borderId="0"/>
    <xf numFmtId="187" fontId="28" fillId="0" borderId="0"/>
    <xf numFmtId="187" fontId="71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7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7" fillId="0" borderId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0" fillId="0" borderId="0" applyProtection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8" fillId="0" borderId="0"/>
    <xf numFmtId="187" fontId="27" fillId="0" borderId="0" applyFont="0" applyFill="0" applyBorder="0" applyAlignment="0" applyProtection="0"/>
    <xf numFmtId="0" fontId="27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46" fillId="102" borderId="69" applyNumberFormat="0" applyFont="0" applyAlignment="0" applyProtection="0"/>
    <xf numFmtId="187" fontId="46" fillId="102" borderId="69" applyNumberFormat="0" applyFont="0" applyAlignment="0" applyProtection="0"/>
    <xf numFmtId="0" fontId="46" fillId="102" borderId="69" applyNumberFormat="0" applyFont="0" applyAlignment="0" applyProtection="0"/>
    <xf numFmtId="0" fontId="46" fillId="102" borderId="69" applyNumberFormat="0" applyFont="0" applyAlignment="0" applyProtection="0">
      <alignment vertical="center"/>
    </xf>
    <xf numFmtId="187" fontId="46" fillId="102" borderId="69" applyNumberFormat="0" applyFont="0" applyAlignment="0" applyProtection="0">
      <alignment vertical="center"/>
    </xf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7" fillId="102" borderId="69" applyNumberFormat="0" applyFont="0" applyAlignment="0" applyProtection="0"/>
    <xf numFmtId="187" fontId="27" fillId="102" borderId="69" applyNumberFormat="0" applyFont="0" applyAlignment="0" applyProtection="0"/>
    <xf numFmtId="0" fontId="27" fillId="102" borderId="69" applyNumberFormat="0" applyFont="0" applyAlignment="0" applyProtection="0"/>
    <xf numFmtId="187" fontId="28" fillId="102" borderId="69" applyNumberFormat="0" applyFont="0" applyAlignment="0" applyProtection="0"/>
    <xf numFmtId="187" fontId="27" fillId="102" borderId="69" applyNumberFormat="0" applyFont="0" applyAlignment="0" applyProtection="0"/>
    <xf numFmtId="0" fontId="27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187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28" fillId="102" borderId="69" applyNumberFormat="0" applyFont="0" applyAlignment="0" applyProtection="0"/>
    <xf numFmtId="0" fontId="105" fillId="106" borderId="72" applyNumberFormat="0" applyAlignment="0" applyProtection="0"/>
    <xf numFmtId="0" fontId="105" fillId="106" borderId="72" applyNumberFormat="0" applyAlignment="0" applyProtection="0"/>
    <xf numFmtId="187" fontId="105" fillId="106" borderId="72" applyNumberFormat="0" applyAlignment="0" applyProtection="0"/>
    <xf numFmtId="0" fontId="105" fillId="106" borderId="72" applyNumberFormat="0" applyAlignment="0" applyProtection="0"/>
    <xf numFmtId="0" fontId="105" fillId="106" borderId="72" applyNumberFormat="0" applyAlignment="0" applyProtection="0"/>
    <xf numFmtId="187" fontId="105" fillId="106" borderId="72" applyNumberFormat="0" applyAlignment="0" applyProtection="0"/>
    <xf numFmtId="0" fontId="105" fillId="106" borderId="72" applyNumberFormat="0" applyAlignment="0" applyProtection="0"/>
    <xf numFmtId="0" fontId="105" fillId="106" borderId="72" applyNumberFormat="0" applyAlignment="0" applyProtection="0"/>
    <xf numFmtId="187" fontId="105" fillId="106" borderId="72" applyNumberFormat="0" applyAlignment="0" applyProtection="0"/>
    <xf numFmtId="0" fontId="105" fillId="106" borderId="72" applyNumberFormat="0" applyAlignment="0" applyProtection="0"/>
    <xf numFmtId="0" fontId="54" fillId="106" borderId="72" applyNumberFormat="0" applyAlignment="0" applyProtection="0">
      <alignment vertical="center"/>
    </xf>
    <xf numFmtId="187" fontId="54" fillId="106" borderId="72" applyNumberFormat="0" applyAlignment="0" applyProtection="0">
      <alignment vertical="center"/>
    </xf>
    <xf numFmtId="187" fontId="105" fillId="106" borderId="72" applyNumberFormat="0" applyAlignment="0" applyProtection="0"/>
    <xf numFmtId="0" fontId="105" fillId="106" borderId="72" applyNumberFormat="0" applyAlignment="0" applyProtection="0"/>
    <xf numFmtId="0" fontId="105" fillId="106" borderId="72" applyNumberFormat="0" applyAlignment="0" applyProtection="0"/>
    <xf numFmtId="9" fontId="46" fillId="0" borderId="0" applyFont="0" applyFill="0" applyBorder="0" applyAlignment="0" applyProtection="0"/>
    <xf numFmtId="9" fontId="106" fillId="0" borderId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46" fillId="0" borderId="0" applyFont="0" applyFill="0" applyBorder="0" applyAlignment="0" applyProtection="0">
      <alignment vertical="center"/>
    </xf>
    <xf numFmtId="187" fontId="27" fillId="0" borderId="0"/>
    <xf numFmtId="187" fontId="27" fillId="0" borderId="0"/>
    <xf numFmtId="187" fontId="27" fillId="0" borderId="0"/>
    <xf numFmtId="187" fontId="27" fillId="0" borderId="0" applyNumberFormat="0" applyFont="0" applyFill="0" applyBorder="0" applyProtection="0">
      <alignment horizontal="left" wrapText="1"/>
    </xf>
    <xf numFmtId="0" fontId="108" fillId="0" borderId="0" applyNumberFormat="0" applyFill="0" applyBorder="0" applyAlignment="0" applyProtection="0"/>
    <xf numFmtId="187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187" fontId="108" fillId="0" borderId="0" applyNumberFormat="0" applyFill="0" applyBorder="0" applyAlignment="0" applyProtection="0"/>
    <xf numFmtId="187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187" fontId="108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187" fontId="48" fillId="0" borderId="0" applyNumberFormat="0" applyFill="0" applyBorder="0" applyAlignment="0" applyProtection="0">
      <alignment vertical="center"/>
    </xf>
    <xf numFmtId="187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9" fillId="0" borderId="73" applyNumberFormat="0" applyFill="0" applyAlignment="0" applyProtection="0"/>
    <xf numFmtId="187" fontId="109" fillId="0" borderId="73" applyNumberFormat="0" applyFill="0" applyAlignment="0" applyProtection="0"/>
    <xf numFmtId="187" fontId="109" fillId="0" borderId="73" applyNumberFormat="0" applyFill="0" applyAlignment="0" applyProtection="0"/>
    <xf numFmtId="187" fontId="109" fillId="0" borderId="73" applyNumberFormat="0" applyFill="0" applyAlignment="0" applyProtection="0"/>
    <xf numFmtId="0" fontId="109" fillId="0" borderId="73" applyNumberFormat="0" applyFill="0" applyAlignment="0" applyProtection="0"/>
    <xf numFmtId="0" fontId="58" fillId="0" borderId="73" applyNumberFormat="0" applyFill="0" applyAlignment="0" applyProtection="0">
      <alignment vertical="center"/>
    </xf>
    <xf numFmtId="187" fontId="58" fillId="0" borderId="73" applyNumberFormat="0" applyFill="0" applyAlignment="0" applyProtection="0">
      <alignment vertical="center"/>
    </xf>
    <xf numFmtId="187" fontId="109" fillId="0" borderId="73" applyNumberFormat="0" applyFill="0" applyAlignment="0" applyProtection="0"/>
    <xf numFmtId="0" fontId="109" fillId="0" borderId="73" applyNumberFormat="0" applyFill="0" applyAlignment="0" applyProtection="0"/>
    <xf numFmtId="0" fontId="109" fillId="0" borderId="73" applyNumberFormat="0" applyFill="0" applyAlignment="0" applyProtection="0"/>
    <xf numFmtId="0" fontId="91" fillId="0" borderId="0" applyNumberFormat="0" applyFill="0" applyBorder="0" applyAlignment="0" applyProtection="0"/>
    <xf numFmtId="187" fontId="91" fillId="0" borderId="0" applyNumberFormat="0" applyFill="0" applyBorder="0" applyAlignment="0" applyProtection="0"/>
    <xf numFmtId="187" fontId="91" fillId="0" borderId="0" applyNumberFormat="0" applyFill="0" applyBorder="0" applyAlignment="0" applyProtection="0"/>
    <xf numFmtId="187" fontId="91" fillId="0" borderId="0" applyNumberFormat="0" applyFill="0" applyBorder="0" applyAlignment="0" applyProtection="0"/>
    <xf numFmtId="0" fontId="47" fillId="0" borderId="0" applyNumberFormat="0" applyFill="0" applyBorder="0" applyAlignment="0" applyProtection="0">
      <alignment vertical="center"/>
    </xf>
    <xf numFmtId="187" fontId="47" fillId="0" borderId="0" applyNumberFormat="0" applyFill="0" applyBorder="0" applyAlignment="0" applyProtection="0">
      <alignment vertical="center"/>
    </xf>
    <xf numFmtId="187" fontId="91" fillId="0" borderId="0" applyNumberForma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0" fontId="59" fillId="101" borderId="0" applyNumberFormat="0" applyBorder="0" applyAlignment="0" applyProtection="0">
      <alignment vertical="center"/>
    </xf>
    <xf numFmtId="0" fontId="59" fillId="101" borderId="0" applyNumberFormat="0" applyBorder="0" applyAlignment="0" applyProtection="0">
      <alignment vertical="center"/>
    </xf>
    <xf numFmtId="187" fontId="59" fillId="101" borderId="0" applyNumberFormat="0" applyBorder="0" applyAlignment="0" applyProtection="0">
      <alignment vertical="center"/>
    </xf>
    <xf numFmtId="0" fontId="59" fillId="101" borderId="0" applyNumberFormat="0" applyBorder="0" applyAlignment="0" applyProtection="0">
      <alignment vertical="center"/>
    </xf>
    <xf numFmtId="0" fontId="59" fillId="101" borderId="0" applyNumberFormat="0" applyBorder="0" applyAlignment="0" applyProtection="0">
      <alignment vertical="center"/>
    </xf>
    <xf numFmtId="187" fontId="59" fillId="101" borderId="0" applyNumberFormat="0" applyBorder="0" applyAlignment="0" applyProtection="0">
      <alignment vertical="center"/>
    </xf>
    <xf numFmtId="0" fontId="59" fillId="101" borderId="0" applyNumberFormat="0" applyBorder="0" applyAlignment="0" applyProtection="0">
      <alignment vertical="center"/>
    </xf>
    <xf numFmtId="187" fontId="59" fillId="101" borderId="0" applyNumberFormat="0" applyBorder="0" applyAlignment="0" applyProtection="0">
      <alignment vertical="center"/>
    </xf>
    <xf numFmtId="0" fontId="59" fillId="101" borderId="0" applyNumberFormat="0" applyBorder="0" applyAlignment="0" applyProtection="0">
      <alignment vertical="center"/>
    </xf>
    <xf numFmtId="0" fontId="59" fillId="106" borderId="0" applyNumberFormat="0" applyBorder="0" applyAlignment="0" applyProtection="0">
      <alignment vertical="center"/>
    </xf>
    <xf numFmtId="187" fontId="59" fillId="106" borderId="0" applyNumberFormat="0" applyBorder="0" applyAlignment="0" applyProtection="0">
      <alignment vertical="center"/>
    </xf>
    <xf numFmtId="0" fontId="59" fillId="106" borderId="0" applyNumberFormat="0" applyBorder="0" applyAlignment="0" applyProtection="0">
      <alignment vertical="center"/>
    </xf>
    <xf numFmtId="187" fontId="78" fillId="42" borderId="0" applyNumberFormat="0" applyBorder="0" applyAlignment="0" applyProtection="0"/>
    <xf numFmtId="187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78" fillId="101" borderId="0" applyNumberFormat="0" applyBorder="0" applyAlignment="0" applyProtection="0"/>
    <xf numFmtId="187" fontId="78" fillId="101" borderId="0" applyNumberFormat="0" applyBorder="0" applyAlignment="0" applyProtection="0"/>
    <xf numFmtId="0" fontId="78" fillId="101" borderId="0" applyNumberFormat="0" applyBorder="0" applyAlignment="0" applyProtection="0">
      <alignment vertical="center"/>
    </xf>
    <xf numFmtId="187" fontId="78" fillId="101" borderId="0" applyNumberFormat="0" applyBorder="0" applyAlignment="0" applyProtection="0">
      <alignment vertical="center"/>
    </xf>
    <xf numFmtId="0" fontId="78" fillId="101" borderId="0" applyNumberFormat="0" applyBorder="0" applyAlignment="0" applyProtection="0"/>
    <xf numFmtId="187" fontId="78" fillId="101" borderId="0" applyNumberFormat="0" applyBorder="0" applyAlignment="0" applyProtection="0"/>
    <xf numFmtId="187" fontId="78" fillId="42" borderId="0" applyNumberFormat="0" applyBorder="0" applyAlignment="0" applyProtection="0"/>
    <xf numFmtId="187" fontId="78" fillId="42" borderId="0" applyNumberFormat="0" applyBorder="0" applyAlignment="0" applyProtection="0"/>
    <xf numFmtId="0" fontId="78" fillId="101" borderId="0" applyNumberFormat="0" applyBorder="0" applyAlignment="0" applyProtection="0"/>
    <xf numFmtId="187" fontId="78" fillId="101" borderId="0" applyNumberFormat="0" applyBorder="0" applyAlignment="0" applyProtection="0"/>
    <xf numFmtId="0" fontId="78" fillId="101" borderId="0" applyNumberFormat="0" applyBorder="0" applyAlignment="0" applyProtection="0"/>
    <xf numFmtId="187" fontId="78" fillId="101" borderId="0" applyNumberFormat="0" applyBorder="0" applyAlignment="0" applyProtection="0"/>
    <xf numFmtId="0" fontId="78" fillId="101" borderId="0" applyNumberFormat="0" applyBorder="0" applyAlignment="0" applyProtection="0"/>
    <xf numFmtId="187" fontId="78" fillId="101" borderId="0" applyNumberFormat="0" applyBorder="0" applyAlignment="0" applyProtection="0"/>
    <xf numFmtId="0" fontId="78" fillId="101" borderId="0" applyNumberFormat="0" applyBorder="0" applyAlignment="0" applyProtection="0"/>
    <xf numFmtId="187" fontId="78" fillId="101" borderId="0" applyNumberFormat="0" applyBorder="0" applyAlignment="0" applyProtection="0"/>
    <xf numFmtId="187" fontId="78" fillId="42" borderId="0" applyNumberFormat="0" applyBorder="0" applyAlignment="0" applyProtection="0"/>
    <xf numFmtId="0" fontId="78" fillId="101" borderId="0" applyNumberFormat="0" applyBorder="0" applyAlignment="0" applyProtection="0"/>
    <xf numFmtId="187" fontId="78" fillId="101" borderId="0" applyNumberFormat="0" applyBorder="0" applyAlignment="0" applyProtection="0"/>
    <xf numFmtId="0" fontId="78" fillId="101" borderId="0" applyNumberFormat="0" applyBorder="0" applyAlignment="0" applyProtection="0"/>
    <xf numFmtId="187" fontId="78" fillId="101" borderId="0" applyNumberFormat="0" applyBorder="0" applyAlignment="0" applyProtection="0"/>
    <xf numFmtId="187" fontId="78" fillId="42" borderId="0" applyNumberFormat="0" applyBorder="0" applyAlignment="0" applyProtection="0"/>
    <xf numFmtId="187" fontId="78" fillId="42" borderId="0" applyNumberFormat="0" applyBorder="0" applyAlignment="0" applyProtection="0"/>
    <xf numFmtId="0" fontId="78" fillId="101" borderId="0" applyNumberFormat="0" applyBorder="0" applyAlignment="0" applyProtection="0"/>
    <xf numFmtId="187" fontId="78" fillId="101" borderId="0" applyNumberFormat="0" applyBorder="0" applyAlignment="0" applyProtection="0"/>
    <xf numFmtId="0" fontId="112" fillId="101" borderId="0" applyNumberFormat="0" applyBorder="0" applyAlignment="0" applyProtection="0"/>
    <xf numFmtId="187" fontId="112" fillId="101" borderId="0" applyNumberFormat="0" applyBorder="0" applyAlignment="0" applyProtection="0"/>
    <xf numFmtId="0" fontId="112" fillId="101" borderId="0" applyNumberFormat="0" applyBorder="0" applyAlignment="0" applyProtection="0"/>
    <xf numFmtId="187" fontId="78" fillId="42" borderId="0" applyNumberFormat="0" applyBorder="0" applyAlignment="0" applyProtection="0"/>
    <xf numFmtId="187" fontId="78" fillId="42" borderId="0" applyNumberFormat="0" applyBorder="0" applyAlignment="0" applyProtection="0"/>
    <xf numFmtId="187" fontId="78" fillId="42" borderId="0" applyNumberFormat="0" applyBorder="0" applyAlignment="0" applyProtection="0"/>
    <xf numFmtId="187" fontId="78" fillId="42" borderId="0" applyNumberFormat="0" applyBorder="0" applyAlignment="0" applyProtection="0"/>
    <xf numFmtId="187" fontId="78" fillId="42" borderId="0" applyNumberFormat="0" applyBorder="0" applyAlignment="0" applyProtection="0"/>
    <xf numFmtId="0" fontId="78" fillId="101" borderId="0" applyNumberFormat="0" applyBorder="0" applyAlignment="0" applyProtection="0"/>
    <xf numFmtId="187" fontId="78" fillId="101" borderId="0" applyNumberFormat="0" applyBorder="0" applyAlignment="0" applyProtection="0"/>
    <xf numFmtId="187" fontId="78" fillId="42" borderId="0" applyNumberFormat="0" applyBorder="0" applyAlignment="0" applyProtection="0"/>
    <xf numFmtId="187" fontId="78" fillId="42" borderId="0" applyNumberFormat="0" applyBorder="0" applyAlignment="0" applyProtection="0"/>
    <xf numFmtId="187" fontId="78" fillId="42" borderId="0" applyNumberFormat="0" applyBorder="0" applyAlignment="0" applyProtection="0"/>
    <xf numFmtId="0" fontId="78" fillId="101" borderId="0" applyNumberFormat="0" applyBorder="0" applyAlignment="0" applyProtection="0"/>
    <xf numFmtId="187" fontId="78" fillId="101" borderId="0" applyNumberFormat="0" applyBorder="0" applyAlignment="0" applyProtection="0"/>
    <xf numFmtId="0" fontId="78" fillId="101" borderId="0" applyNumberFormat="0" applyBorder="0" applyAlignment="0" applyProtection="0"/>
    <xf numFmtId="187" fontId="78" fillId="101" borderId="0" applyNumberFormat="0" applyBorder="0" applyAlignment="0" applyProtection="0"/>
    <xf numFmtId="0" fontId="78" fillId="101" borderId="0" applyNumberFormat="0" applyBorder="0" applyAlignment="0" applyProtection="0"/>
    <xf numFmtId="187" fontId="78" fillId="101" borderId="0" applyNumberFormat="0" applyBorder="0" applyAlignment="0" applyProtection="0"/>
    <xf numFmtId="0" fontId="78" fillId="101" borderId="0" applyNumberFormat="0" applyBorder="0" applyAlignment="0" applyProtection="0"/>
    <xf numFmtId="187" fontId="78" fillId="101" borderId="0" applyNumberFormat="0" applyBorder="0" applyAlignment="0" applyProtection="0"/>
    <xf numFmtId="0" fontId="78" fillId="101" borderId="0" applyNumberFormat="0" applyBorder="0" applyAlignment="0" applyProtection="0"/>
    <xf numFmtId="187" fontId="78" fillId="101" borderId="0" applyNumberFormat="0" applyBorder="0" applyAlignment="0" applyProtection="0"/>
    <xf numFmtId="187" fontId="78" fillId="42" borderId="0" applyNumberFormat="0" applyBorder="0" applyAlignment="0" applyProtection="0"/>
    <xf numFmtId="187" fontId="78" fillId="42" borderId="0" applyNumberFormat="0" applyBorder="0" applyAlignment="0" applyProtection="0"/>
    <xf numFmtId="0" fontId="78" fillId="101" borderId="0" applyNumberFormat="0" applyBorder="0" applyAlignment="0" applyProtection="0"/>
    <xf numFmtId="187" fontId="78" fillId="101" borderId="0" applyNumberFormat="0" applyBorder="0" applyAlignment="0" applyProtection="0"/>
    <xf numFmtId="187" fontId="78" fillId="42" borderId="0" applyNumberFormat="0" applyBorder="0" applyAlignment="0" applyProtection="0"/>
    <xf numFmtId="0" fontId="78" fillId="101" borderId="0" applyNumberFormat="0" applyBorder="0" applyAlignment="0" applyProtection="0"/>
    <xf numFmtId="187" fontId="78" fillId="101" borderId="0" applyNumberFormat="0" applyBorder="0" applyAlignment="0" applyProtection="0"/>
    <xf numFmtId="0" fontId="78" fillId="101" borderId="0" applyNumberFormat="0" applyBorder="0" applyAlignment="0" applyProtection="0"/>
    <xf numFmtId="187" fontId="78" fillId="101" borderId="0" applyNumberFormat="0" applyBorder="0" applyAlignment="0" applyProtection="0"/>
    <xf numFmtId="0" fontId="78" fillId="101" borderId="0" applyNumberFormat="0" applyBorder="0" applyAlignment="0" applyProtection="0"/>
    <xf numFmtId="187" fontId="78" fillId="101" borderId="0" applyNumberFormat="0" applyBorder="0" applyAlignment="0" applyProtection="0"/>
    <xf numFmtId="0" fontId="78" fillId="101" borderId="0" applyNumberFormat="0" applyBorder="0" applyAlignment="0" applyProtection="0"/>
    <xf numFmtId="0" fontId="78" fillId="101" borderId="0" applyNumberFormat="0" applyBorder="0" applyAlignment="0" applyProtection="0"/>
    <xf numFmtId="187" fontId="78" fillId="101" borderId="0" applyNumberFormat="0" applyBorder="0" applyAlignment="0" applyProtection="0"/>
    <xf numFmtId="187" fontId="78" fillId="101" borderId="0" applyNumberFormat="0" applyBorder="0" applyAlignment="0" applyProtection="0"/>
    <xf numFmtId="0" fontId="78" fillId="101" borderId="0" applyNumberFormat="0" applyBorder="0" applyAlignment="0" applyProtection="0"/>
    <xf numFmtId="187" fontId="78" fillId="101" borderId="0" applyNumberFormat="0" applyBorder="0" applyAlignment="0" applyProtection="0"/>
    <xf numFmtId="0" fontId="60" fillId="99" borderId="0" applyNumberFormat="0" applyBorder="0" applyAlignment="0" applyProtection="0">
      <alignment vertical="center"/>
    </xf>
    <xf numFmtId="0" fontId="60" fillId="99" borderId="0" applyNumberFormat="0" applyBorder="0" applyAlignment="0" applyProtection="0">
      <alignment vertical="center"/>
    </xf>
    <xf numFmtId="187" fontId="60" fillId="99" borderId="0" applyNumberFormat="0" applyBorder="0" applyAlignment="0" applyProtection="0">
      <alignment vertical="center"/>
    </xf>
    <xf numFmtId="0" fontId="60" fillId="99" borderId="0" applyNumberFormat="0" applyBorder="0" applyAlignment="0" applyProtection="0">
      <alignment vertical="center"/>
    </xf>
    <xf numFmtId="0" fontId="60" fillId="99" borderId="0" applyNumberFormat="0" applyBorder="0" applyAlignment="0" applyProtection="0">
      <alignment vertical="center"/>
    </xf>
    <xf numFmtId="187" fontId="60" fillId="99" borderId="0" applyNumberFormat="0" applyBorder="0" applyAlignment="0" applyProtection="0">
      <alignment vertical="center"/>
    </xf>
    <xf numFmtId="0" fontId="60" fillId="99" borderId="0" applyNumberFormat="0" applyBorder="0" applyAlignment="0" applyProtection="0">
      <alignment vertical="center"/>
    </xf>
    <xf numFmtId="187" fontId="60" fillId="99" borderId="0" applyNumberFormat="0" applyBorder="0" applyAlignment="0" applyProtection="0">
      <alignment vertical="center"/>
    </xf>
    <xf numFmtId="0" fontId="60" fillId="99" borderId="0" applyNumberFormat="0" applyBorder="0" applyAlignment="0" applyProtection="0">
      <alignment vertical="center"/>
    </xf>
    <xf numFmtId="0" fontId="60" fillId="106" borderId="0" applyNumberFormat="0" applyBorder="0" applyAlignment="0" applyProtection="0">
      <alignment vertical="center"/>
    </xf>
    <xf numFmtId="187" fontId="60" fillId="106" borderId="0" applyNumberFormat="0" applyBorder="0" applyAlignment="0" applyProtection="0">
      <alignment vertical="center"/>
    </xf>
    <xf numFmtId="0" fontId="60" fillId="106" borderId="0" applyNumberFormat="0" applyBorder="0" applyAlignment="0" applyProtection="0">
      <alignment vertical="center"/>
    </xf>
    <xf numFmtId="187" fontId="66" fillId="43" borderId="0" applyNumberFormat="0" applyBorder="0" applyAlignment="0" applyProtection="0"/>
    <xf numFmtId="187" fontId="60" fillId="87" borderId="0" applyNumberFormat="0" applyBorder="0" applyAlignment="0" applyProtection="0"/>
    <xf numFmtId="0" fontId="60" fillId="87" borderId="0" applyNumberFormat="0" applyBorder="0" applyAlignment="0" applyProtection="0"/>
    <xf numFmtId="0" fontId="66" fillId="99" borderId="0" applyNumberFormat="0" applyBorder="0" applyAlignment="0" applyProtection="0"/>
    <xf numFmtId="187" fontId="66" fillId="99" borderId="0" applyNumberFormat="0" applyBorder="0" applyAlignment="0" applyProtection="0"/>
    <xf numFmtId="0" fontId="66" fillId="99" borderId="0" applyNumberFormat="0" applyBorder="0" applyAlignment="0" applyProtection="0">
      <alignment vertical="center"/>
    </xf>
    <xf numFmtId="187" fontId="66" fillId="99" borderId="0" applyNumberFormat="0" applyBorder="0" applyAlignment="0" applyProtection="0">
      <alignment vertical="center"/>
    </xf>
    <xf numFmtId="0" fontId="66" fillId="99" borderId="0" applyNumberFormat="0" applyBorder="0" applyAlignment="0" applyProtection="0"/>
    <xf numFmtId="187" fontId="66" fillId="99" borderId="0" applyNumberFormat="0" applyBorder="0" applyAlignment="0" applyProtection="0"/>
    <xf numFmtId="187" fontId="66" fillId="43" borderId="0" applyNumberFormat="0" applyBorder="0" applyAlignment="0" applyProtection="0"/>
    <xf numFmtId="187" fontId="66" fillId="43" borderId="0" applyNumberFormat="0" applyBorder="0" applyAlignment="0" applyProtection="0"/>
    <xf numFmtId="0" fontId="66" fillId="99" borderId="0" applyNumberFormat="0" applyBorder="0" applyAlignment="0" applyProtection="0"/>
    <xf numFmtId="187" fontId="66" fillId="99" borderId="0" applyNumberFormat="0" applyBorder="0" applyAlignment="0" applyProtection="0"/>
    <xf numFmtId="0" fontId="66" fillId="99" borderId="0" applyNumberFormat="0" applyBorder="0" applyAlignment="0" applyProtection="0"/>
    <xf numFmtId="187" fontId="66" fillId="99" borderId="0" applyNumberFormat="0" applyBorder="0" applyAlignment="0" applyProtection="0"/>
    <xf numFmtId="0" fontId="66" fillId="99" borderId="0" applyNumberFormat="0" applyBorder="0" applyAlignment="0" applyProtection="0"/>
    <xf numFmtId="187" fontId="66" fillId="99" borderId="0" applyNumberFormat="0" applyBorder="0" applyAlignment="0" applyProtection="0"/>
    <xf numFmtId="0" fontId="66" fillId="99" borderId="0" applyNumberFormat="0" applyBorder="0" applyAlignment="0" applyProtection="0"/>
    <xf numFmtId="187" fontId="66" fillId="99" borderId="0" applyNumberFormat="0" applyBorder="0" applyAlignment="0" applyProtection="0"/>
    <xf numFmtId="187" fontId="66" fillId="43" borderId="0" applyNumberFormat="0" applyBorder="0" applyAlignment="0" applyProtection="0"/>
    <xf numFmtId="0" fontId="66" fillId="99" borderId="0" applyNumberFormat="0" applyBorder="0" applyAlignment="0" applyProtection="0"/>
    <xf numFmtId="187" fontId="66" fillId="99" borderId="0" applyNumberFormat="0" applyBorder="0" applyAlignment="0" applyProtection="0"/>
    <xf numFmtId="0" fontId="66" fillId="99" borderId="0" applyNumberFormat="0" applyBorder="0" applyAlignment="0" applyProtection="0"/>
    <xf numFmtId="187" fontId="66" fillId="99" borderId="0" applyNumberFormat="0" applyBorder="0" applyAlignment="0" applyProtection="0"/>
    <xf numFmtId="187" fontId="66" fillId="43" borderId="0" applyNumberFormat="0" applyBorder="0" applyAlignment="0" applyProtection="0"/>
    <xf numFmtId="187" fontId="66" fillId="43" borderId="0" applyNumberFormat="0" applyBorder="0" applyAlignment="0" applyProtection="0"/>
    <xf numFmtId="0" fontId="66" fillId="99" borderId="0" applyNumberFormat="0" applyBorder="0" applyAlignment="0" applyProtection="0"/>
    <xf numFmtId="187" fontId="66" fillId="99" borderId="0" applyNumberFormat="0" applyBorder="0" applyAlignment="0" applyProtection="0"/>
    <xf numFmtId="0" fontId="110" fillId="99" borderId="0" applyNumberFormat="0" applyBorder="0" applyAlignment="0" applyProtection="0"/>
    <xf numFmtId="187" fontId="110" fillId="99" borderId="0" applyNumberFormat="0" applyBorder="0" applyAlignment="0" applyProtection="0"/>
    <xf numFmtId="0" fontId="110" fillId="99" borderId="0" applyNumberFormat="0" applyBorder="0" applyAlignment="0" applyProtection="0"/>
    <xf numFmtId="187" fontId="66" fillId="43" borderId="0" applyNumberFormat="0" applyBorder="0" applyAlignment="0" applyProtection="0"/>
    <xf numFmtId="187" fontId="66" fillId="43" borderId="0" applyNumberFormat="0" applyBorder="0" applyAlignment="0" applyProtection="0"/>
    <xf numFmtId="187" fontId="66" fillId="43" borderId="0" applyNumberFormat="0" applyBorder="0" applyAlignment="0" applyProtection="0"/>
    <xf numFmtId="187" fontId="66" fillId="43" borderId="0" applyNumberFormat="0" applyBorder="0" applyAlignment="0" applyProtection="0"/>
    <xf numFmtId="187" fontId="66" fillId="43" borderId="0" applyNumberFormat="0" applyBorder="0" applyAlignment="0" applyProtection="0"/>
    <xf numFmtId="0" fontId="66" fillId="99" borderId="0" applyNumberFormat="0" applyBorder="0" applyAlignment="0" applyProtection="0"/>
    <xf numFmtId="187" fontId="66" fillId="99" borderId="0" applyNumberFormat="0" applyBorder="0" applyAlignment="0" applyProtection="0"/>
    <xf numFmtId="187" fontId="66" fillId="43" borderId="0" applyNumberFormat="0" applyBorder="0" applyAlignment="0" applyProtection="0"/>
    <xf numFmtId="187" fontId="66" fillId="43" borderId="0" applyNumberFormat="0" applyBorder="0" applyAlignment="0" applyProtection="0"/>
    <xf numFmtId="187" fontId="66" fillId="43" borderId="0" applyNumberFormat="0" applyBorder="0" applyAlignment="0" applyProtection="0"/>
    <xf numFmtId="0" fontId="66" fillId="99" borderId="0" applyNumberFormat="0" applyBorder="0" applyAlignment="0" applyProtection="0"/>
    <xf numFmtId="187" fontId="66" fillId="99" borderId="0" applyNumberFormat="0" applyBorder="0" applyAlignment="0" applyProtection="0"/>
    <xf numFmtId="0" fontId="66" fillId="99" borderId="0" applyNumberFormat="0" applyBorder="0" applyAlignment="0" applyProtection="0"/>
    <xf numFmtId="187" fontId="66" fillId="99" borderId="0" applyNumberFormat="0" applyBorder="0" applyAlignment="0" applyProtection="0"/>
    <xf numFmtId="0" fontId="66" fillId="99" borderId="0" applyNumberFormat="0" applyBorder="0" applyAlignment="0" applyProtection="0"/>
    <xf numFmtId="187" fontId="66" fillId="99" borderId="0" applyNumberFormat="0" applyBorder="0" applyAlignment="0" applyProtection="0"/>
    <xf numFmtId="0" fontId="66" fillId="99" borderId="0" applyNumberFormat="0" applyBorder="0" applyAlignment="0" applyProtection="0"/>
    <xf numFmtId="187" fontId="66" fillId="99" borderId="0" applyNumberFormat="0" applyBorder="0" applyAlignment="0" applyProtection="0"/>
    <xf numFmtId="0" fontId="66" fillId="99" borderId="0" applyNumberFormat="0" applyBorder="0" applyAlignment="0" applyProtection="0"/>
    <xf numFmtId="187" fontId="66" fillId="99" borderId="0" applyNumberFormat="0" applyBorder="0" applyAlignment="0" applyProtection="0"/>
    <xf numFmtId="187" fontId="66" fillId="43" borderId="0" applyNumberFormat="0" applyBorder="0" applyAlignment="0" applyProtection="0"/>
    <xf numFmtId="187" fontId="66" fillId="43" borderId="0" applyNumberFormat="0" applyBorder="0" applyAlignment="0" applyProtection="0"/>
    <xf numFmtId="0" fontId="66" fillId="99" borderId="0" applyNumberFormat="0" applyBorder="0" applyAlignment="0" applyProtection="0"/>
    <xf numFmtId="187" fontId="66" fillId="99" borderId="0" applyNumberFormat="0" applyBorder="0" applyAlignment="0" applyProtection="0"/>
    <xf numFmtId="187" fontId="66" fillId="43" borderId="0" applyNumberFormat="0" applyBorder="0" applyAlignment="0" applyProtection="0"/>
    <xf numFmtId="0" fontId="66" fillId="99" borderId="0" applyNumberFormat="0" applyBorder="0" applyAlignment="0" applyProtection="0"/>
    <xf numFmtId="187" fontId="66" fillId="99" borderId="0" applyNumberFormat="0" applyBorder="0" applyAlignment="0" applyProtection="0"/>
    <xf numFmtId="0" fontId="66" fillId="99" borderId="0" applyNumberFormat="0" applyBorder="0" applyAlignment="0" applyProtection="0"/>
    <xf numFmtId="187" fontId="66" fillId="99" borderId="0" applyNumberFormat="0" applyBorder="0" applyAlignment="0" applyProtection="0"/>
    <xf numFmtId="0" fontId="66" fillId="99" borderId="0" applyNumberFormat="0" applyBorder="0" applyAlignment="0" applyProtection="0"/>
    <xf numFmtId="187" fontId="66" fillId="99" borderId="0" applyNumberFormat="0" applyBorder="0" applyAlignment="0" applyProtection="0"/>
    <xf numFmtId="0" fontId="66" fillId="99" borderId="0" applyNumberFormat="0" applyBorder="0" applyAlignment="0" applyProtection="0"/>
    <xf numFmtId="0" fontId="66" fillId="99" borderId="0" applyNumberFormat="0" applyBorder="0" applyAlignment="0" applyProtection="0"/>
    <xf numFmtId="187" fontId="66" fillId="99" borderId="0" applyNumberFormat="0" applyBorder="0" applyAlignment="0" applyProtection="0"/>
    <xf numFmtId="187" fontId="66" fillId="99" borderId="0" applyNumberFormat="0" applyBorder="0" applyAlignment="0" applyProtection="0"/>
    <xf numFmtId="0" fontId="66" fillId="99" borderId="0" applyNumberFormat="0" applyBorder="0" applyAlignment="0" applyProtection="0"/>
    <xf numFmtId="187" fontId="66" fillId="99" borderId="0" applyNumberFormat="0" applyBorder="0" applyAlignment="0" applyProtection="0"/>
    <xf numFmtId="187" fontId="111" fillId="0" borderId="0"/>
    <xf numFmtId="187" fontId="111" fillId="0" borderId="0"/>
    <xf numFmtId="187" fontId="111" fillId="0" borderId="0"/>
    <xf numFmtId="187" fontId="111" fillId="0" borderId="0"/>
    <xf numFmtId="187" fontId="111" fillId="0" borderId="0"/>
    <xf numFmtId="187" fontId="111" fillId="0" borderId="0"/>
    <xf numFmtId="187" fontId="27" fillId="0" borderId="0"/>
    <xf numFmtId="187" fontId="46" fillId="0" borderId="0">
      <alignment vertical="center"/>
    </xf>
    <xf numFmtId="0" fontId="46" fillId="0" borderId="0">
      <alignment vertical="center"/>
    </xf>
    <xf numFmtId="187" fontId="46" fillId="0" borderId="0">
      <alignment vertical="center"/>
    </xf>
    <xf numFmtId="0" fontId="46" fillId="0" borderId="0">
      <alignment vertical="center"/>
    </xf>
    <xf numFmtId="187" fontId="46" fillId="0" borderId="0">
      <alignment vertical="center"/>
    </xf>
    <xf numFmtId="0" fontId="46" fillId="0" borderId="0">
      <alignment vertical="center"/>
    </xf>
    <xf numFmtId="187" fontId="46" fillId="0" borderId="0">
      <alignment vertical="center"/>
    </xf>
    <xf numFmtId="0" fontId="46" fillId="0" borderId="0">
      <alignment vertical="center"/>
    </xf>
    <xf numFmtId="187" fontId="46" fillId="0" borderId="0">
      <alignment vertical="center"/>
    </xf>
    <xf numFmtId="0" fontId="46" fillId="0" borderId="0">
      <alignment vertical="center"/>
    </xf>
    <xf numFmtId="187" fontId="46" fillId="0" borderId="0">
      <alignment vertical="center"/>
    </xf>
    <xf numFmtId="0" fontId="46" fillId="0" borderId="0">
      <alignment vertical="center"/>
    </xf>
    <xf numFmtId="187" fontId="46" fillId="0" borderId="0">
      <alignment vertical="center"/>
    </xf>
    <xf numFmtId="0" fontId="46" fillId="0" borderId="0">
      <alignment vertical="center"/>
    </xf>
    <xf numFmtId="187" fontId="46" fillId="0" borderId="0" applyProtection="0">
      <alignment vertical="top"/>
    </xf>
    <xf numFmtId="0" fontId="46" fillId="0" borderId="0" applyProtection="0">
      <alignment vertical="top"/>
    </xf>
    <xf numFmtId="187" fontId="46" fillId="0" borderId="0">
      <alignment vertical="center"/>
    </xf>
    <xf numFmtId="0" fontId="46" fillId="0" borderId="0">
      <alignment vertical="center"/>
    </xf>
    <xf numFmtId="187" fontId="46" fillId="0" borderId="0"/>
    <xf numFmtId="187" fontId="46" fillId="0" borderId="0">
      <alignment vertical="center"/>
    </xf>
    <xf numFmtId="0" fontId="46" fillId="0" borderId="0">
      <alignment vertical="center"/>
    </xf>
    <xf numFmtId="0" fontId="46" fillId="0" borderId="0"/>
    <xf numFmtId="0" fontId="46" fillId="0" borderId="0">
      <alignment vertical="center"/>
    </xf>
    <xf numFmtId="187" fontId="46" fillId="0" borderId="0">
      <alignment vertical="center"/>
    </xf>
    <xf numFmtId="187" fontId="111" fillId="0" borderId="0">
      <alignment vertical="center"/>
    </xf>
    <xf numFmtId="187" fontId="111" fillId="0" borderId="0">
      <alignment vertical="center"/>
    </xf>
    <xf numFmtId="187" fontId="111" fillId="0" borderId="0">
      <alignment vertical="center"/>
    </xf>
    <xf numFmtId="187" fontId="111" fillId="0" borderId="0">
      <alignment vertical="center"/>
    </xf>
    <xf numFmtId="187" fontId="111" fillId="0" borderId="0">
      <alignment vertical="center"/>
    </xf>
    <xf numFmtId="187" fontId="46" fillId="0" borderId="0">
      <alignment vertical="top"/>
    </xf>
    <xf numFmtId="0" fontId="46" fillId="0" borderId="0">
      <alignment vertical="top"/>
    </xf>
    <xf numFmtId="187" fontId="27" fillId="0" borderId="0"/>
    <xf numFmtId="187" fontId="27" fillId="0" borderId="0"/>
    <xf numFmtId="187" fontId="111" fillId="0" borderId="0"/>
    <xf numFmtId="0" fontId="62" fillId="115" borderId="0" applyNumberFormat="0" applyBorder="0" applyAlignment="0" applyProtection="0">
      <alignment vertical="center"/>
    </xf>
    <xf numFmtId="0" fontId="62" fillId="115" borderId="0" applyNumberFormat="0" applyBorder="0" applyAlignment="0" applyProtection="0">
      <alignment vertical="center"/>
    </xf>
    <xf numFmtId="187" fontId="62" fillId="115" borderId="0" applyNumberFormat="0" applyBorder="0" applyAlignment="0" applyProtection="0">
      <alignment vertical="center"/>
    </xf>
    <xf numFmtId="0" fontId="62" fillId="115" borderId="0" applyNumberFormat="0" applyBorder="0" applyAlignment="0" applyProtection="0">
      <alignment vertical="center"/>
    </xf>
    <xf numFmtId="0" fontId="62" fillId="115" borderId="0" applyNumberFormat="0" applyBorder="0" applyAlignment="0" applyProtection="0">
      <alignment vertical="center"/>
    </xf>
    <xf numFmtId="187" fontId="62" fillId="115" borderId="0" applyNumberFormat="0" applyBorder="0" applyAlignment="0" applyProtection="0">
      <alignment vertical="center"/>
    </xf>
    <xf numFmtId="0" fontId="62" fillId="115" borderId="0" applyNumberFormat="0" applyBorder="0" applyAlignment="0" applyProtection="0">
      <alignment vertical="center"/>
    </xf>
    <xf numFmtId="187" fontId="62" fillId="115" borderId="0" applyNumberFormat="0" applyBorder="0" applyAlignment="0" applyProtection="0">
      <alignment vertical="center"/>
    </xf>
    <xf numFmtId="0" fontId="62" fillId="115" borderId="0" applyNumberFormat="0" applyBorder="0" applyAlignment="0" applyProtection="0">
      <alignment vertical="center"/>
    </xf>
    <xf numFmtId="0" fontId="62" fillId="116" borderId="0" applyNumberFormat="0" applyBorder="0" applyAlignment="0" applyProtection="0">
      <alignment vertical="center"/>
    </xf>
    <xf numFmtId="0" fontId="62" fillId="116" borderId="0" applyNumberFormat="0" applyBorder="0" applyAlignment="0" applyProtection="0">
      <alignment vertical="center"/>
    </xf>
    <xf numFmtId="187" fontId="62" fillId="116" borderId="0" applyNumberFormat="0" applyBorder="0" applyAlignment="0" applyProtection="0">
      <alignment vertical="center"/>
    </xf>
    <xf numFmtId="0" fontId="62" fillId="116" borderId="0" applyNumberFormat="0" applyBorder="0" applyAlignment="0" applyProtection="0">
      <alignment vertical="center"/>
    </xf>
    <xf numFmtId="0" fontId="62" fillId="116" borderId="0" applyNumberFormat="0" applyBorder="0" applyAlignment="0" applyProtection="0">
      <alignment vertical="center"/>
    </xf>
    <xf numFmtId="187" fontId="62" fillId="116" borderId="0" applyNumberFormat="0" applyBorder="0" applyAlignment="0" applyProtection="0">
      <alignment vertical="center"/>
    </xf>
    <xf numFmtId="0" fontId="62" fillId="116" borderId="0" applyNumberFormat="0" applyBorder="0" applyAlignment="0" applyProtection="0">
      <alignment vertical="center"/>
    </xf>
    <xf numFmtId="187" fontId="62" fillId="116" borderId="0" applyNumberFormat="0" applyBorder="0" applyAlignment="0" applyProtection="0">
      <alignment vertical="center"/>
    </xf>
    <xf numFmtId="0" fontId="62" fillId="116" borderId="0" applyNumberFormat="0" applyBorder="0" applyAlignment="0" applyProtection="0">
      <alignment vertical="center"/>
    </xf>
    <xf numFmtId="0" fontId="62" fillId="118" borderId="0" applyNumberFormat="0" applyBorder="0" applyAlignment="0" applyProtection="0">
      <alignment vertical="center"/>
    </xf>
    <xf numFmtId="0" fontId="62" fillId="118" borderId="0" applyNumberFormat="0" applyBorder="0" applyAlignment="0" applyProtection="0">
      <alignment vertical="center"/>
    </xf>
    <xf numFmtId="187" fontId="62" fillId="118" borderId="0" applyNumberFormat="0" applyBorder="0" applyAlignment="0" applyProtection="0">
      <alignment vertical="center"/>
    </xf>
    <xf numFmtId="0" fontId="62" fillId="118" borderId="0" applyNumberFormat="0" applyBorder="0" applyAlignment="0" applyProtection="0">
      <alignment vertical="center"/>
    </xf>
    <xf numFmtId="0" fontId="62" fillId="118" borderId="0" applyNumberFormat="0" applyBorder="0" applyAlignment="0" applyProtection="0">
      <alignment vertical="center"/>
    </xf>
    <xf numFmtId="187" fontId="62" fillId="118" borderId="0" applyNumberFormat="0" applyBorder="0" applyAlignment="0" applyProtection="0">
      <alignment vertical="center"/>
    </xf>
    <xf numFmtId="0" fontId="62" fillId="118" borderId="0" applyNumberFormat="0" applyBorder="0" applyAlignment="0" applyProtection="0">
      <alignment vertical="center"/>
    </xf>
    <xf numFmtId="187" fontId="62" fillId="118" borderId="0" applyNumberFormat="0" applyBorder="0" applyAlignment="0" applyProtection="0">
      <alignment vertical="center"/>
    </xf>
    <xf numFmtId="0" fontId="62" fillId="118" borderId="0" applyNumberFormat="0" applyBorder="0" applyAlignment="0" applyProtection="0">
      <alignment vertical="center"/>
    </xf>
    <xf numFmtId="0" fontId="62" fillId="113" borderId="0" applyNumberFormat="0" applyBorder="0" applyAlignment="0" applyProtection="0">
      <alignment vertical="center"/>
    </xf>
    <xf numFmtId="0" fontId="62" fillId="113" borderId="0" applyNumberFormat="0" applyBorder="0" applyAlignment="0" applyProtection="0">
      <alignment vertical="center"/>
    </xf>
    <xf numFmtId="187" fontId="62" fillId="113" borderId="0" applyNumberFormat="0" applyBorder="0" applyAlignment="0" applyProtection="0">
      <alignment vertical="center"/>
    </xf>
    <xf numFmtId="0" fontId="62" fillId="113" borderId="0" applyNumberFormat="0" applyBorder="0" applyAlignment="0" applyProtection="0">
      <alignment vertical="center"/>
    </xf>
    <xf numFmtId="0" fontId="62" fillId="113" borderId="0" applyNumberFormat="0" applyBorder="0" applyAlignment="0" applyProtection="0">
      <alignment vertical="center"/>
    </xf>
    <xf numFmtId="187" fontId="62" fillId="113" borderId="0" applyNumberFormat="0" applyBorder="0" applyAlignment="0" applyProtection="0">
      <alignment vertical="center"/>
    </xf>
    <xf numFmtId="0" fontId="62" fillId="113" borderId="0" applyNumberFormat="0" applyBorder="0" applyAlignment="0" applyProtection="0">
      <alignment vertical="center"/>
    </xf>
    <xf numFmtId="187" fontId="62" fillId="113" borderId="0" applyNumberFormat="0" applyBorder="0" applyAlignment="0" applyProtection="0">
      <alignment vertical="center"/>
    </xf>
    <xf numFmtId="0" fontId="62" fillId="113" borderId="0" applyNumberFormat="0" applyBorder="0" applyAlignment="0" applyProtection="0">
      <alignment vertical="center"/>
    </xf>
    <xf numFmtId="0" fontId="62" fillId="112" borderId="0" applyNumberFormat="0" applyBorder="0" applyAlignment="0" applyProtection="0">
      <alignment vertical="center"/>
    </xf>
    <xf numFmtId="0" fontId="62" fillId="112" borderId="0" applyNumberFormat="0" applyBorder="0" applyAlignment="0" applyProtection="0">
      <alignment vertical="center"/>
    </xf>
    <xf numFmtId="187" fontId="62" fillId="112" borderId="0" applyNumberFormat="0" applyBorder="0" applyAlignment="0" applyProtection="0">
      <alignment vertical="center"/>
    </xf>
    <xf numFmtId="0" fontId="62" fillId="112" borderId="0" applyNumberFormat="0" applyBorder="0" applyAlignment="0" applyProtection="0">
      <alignment vertical="center"/>
    </xf>
    <xf numFmtId="0" fontId="62" fillId="112" borderId="0" applyNumberFormat="0" applyBorder="0" applyAlignment="0" applyProtection="0">
      <alignment vertical="center"/>
    </xf>
    <xf numFmtId="187" fontId="62" fillId="112" borderId="0" applyNumberFormat="0" applyBorder="0" applyAlignment="0" applyProtection="0">
      <alignment vertical="center"/>
    </xf>
    <xf numFmtId="0" fontId="62" fillId="112" borderId="0" applyNumberFormat="0" applyBorder="0" applyAlignment="0" applyProtection="0">
      <alignment vertical="center"/>
    </xf>
    <xf numFmtId="187" fontId="62" fillId="112" borderId="0" applyNumberFormat="0" applyBorder="0" applyAlignment="0" applyProtection="0">
      <alignment vertical="center"/>
    </xf>
    <xf numFmtId="0" fontId="62" fillId="112" borderId="0" applyNumberFormat="0" applyBorder="0" applyAlignment="0" applyProtection="0">
      <alignment vertical="center"/>
    </xf>
    <xf numFmtId="0" fontId="62" fillId="120" borderId="0" applyNumberFormat="0" applyBorder="0" applyAlignment="0" applyProtection="0">
      <alignment vertical="center"/>
    </xf>
    <xf numFmtId="0" fontId="62" fillId="120" borderId="0" applyNumberFormat="0" applyBorder="0" applyAlignment="0" applyProtection="0">
      <alignment vertical="center"/>
    </xf>
    <xf numFmtId="187" fontId="62" fillId="120" borderId="0" applyNumberFormat="0" applyBorder="0" applyAlignment="0" applyProtection="0">
      <alignment vertical="center"/>
    </xf>
    <xf numFmtId="0" fontId="62" fillId="120" borderId="0" applyNumberFormat="0" applyBorder="0" applyAlignment="0" applyProtection="0">
      <alignment vertical="center"/>
    </xf>
    <xf numFmtId="0" fontId="62" fillId="120" borderId="0" applyNumberFormat="0" applyBorder="0" applyAlignment="0" applyProtection="0">
      <alignment vertical="center"/>
    </xf>
    <xf numFmtId="187" fontId="62" fillId="120" borderId="0" applyNumberFormat="0" applyBorder="0" applyAlignment="0" applyProtection="0">
      <alignment vertical="center"/>
    </xf>
    <xf numFmtId="0" fontId="62" fillId="120" borderId="0" applyNumberFormat="0" applyBorder="0" applyAlignment="0" applyProtection="0">
      <alignment vertical="center"/>
    </xf>
    <xf numFmtId="187" fontId="62" fillId="120" borderId="0" applyNumberFormat="0" applyBorder="0" applyAlignment="0" applyProtection="0">
      <alignment vertical="center"/>
    </xf>
    <xf numFmtId="0" fontId="62" fillId="120" borderId="0" applyNumberFormat="0" applyBorder="0" applyAlignment="0" applyProtection="0">
      <alignment vertical="center"/>
    </xf>
    <xf numFmtId="187" fontId="50" fillId="0" borderId="14" applyNumberFormat="0" applyFill="0" applyAlignment="0" applyProtection="0">
      <alignment vertical="center"/>
    </xf>
    <xf numFmtId="0" fontId="50" fillId="0" borderId="14" applyNumberFormat="0" applyFill="0" applyAlignment="0" applyProtection="0">
      <alignment vertical="center"/>
    </xf>
    <xf numFmtId="187" fontId="50" fillId="0" borderId="14" applyNumberFormat="0" applyFill="0" applyAlignment="0" applyProtection="0">
      <alignment vertical="center"/>
    </xf>
    <xf numFmtId="0" fontId="50" fillId="0" borderId="14" applyNumberFormat="0" applyFill="0" applyAlignment="0" applyProtection="0">
      <alignment vertical="center"/>
    </xf>
    <xf numFmtId="187" fontId="50" fillId="0" borderId="14" applyNumberFormat="0" applyFill="0" applyAlignment="0" applyProtection="0">
      <alignment vertical="center"/>
    </xf>
    <xf numFmtId="0" fontId="50" fillId="0" borderId="14" applyNumberFormat="0" applyFill="0" applyAlignment="0" applyProtection="0">
      <alignment vertical="center"/>
    </xf>
    <xf numFmtId="187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187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187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187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187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187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187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187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187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187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187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187" fontId="48" fillId="0" borderId="0" applyNumberFormat="0" applyFill="0" applyBorder="0" applyAlignment="0" applyProtection="0">
      <alignment vertical="center"/>
    </xf>
    <xf numFmtId="187" fontId="27" fillId="0" borderId="0"/>
    <xf numFmtId="187" fontId="27" fillId="0" borderId="0"/>
    <xf numFmtId="187" fontId="27" fillId="0" borderId="0"/>
    <xf numFmtId="187" fontId="27" fillId="0" borderId="0"/>
    <xf numFmtId="187" fontId="27" fillId="0" borderId="0"/>
    <xf numFmtId="0" fontId="27" fillId="0" borderId="0"/>
    <xf numFmtId="0" fontId="56" fillId="121" borderId="19" applyNumberFormat="0" applyAlignment="0" applyProtection="0">
      <alignment vertical="center"/>
    </xf>
    <xf numFmtId="0" fontId="56" fillId="121" borderId="19" applyNumberFormat="0" applyAlignment="0" applyProtection="0">
      <alignment vertical="center"/>
    </xf>
    <xf numFmtId="187" fontId="56" fillId="121" borderId="19" applyNumberFormat="0" applyAlignment="0" applyProtection="0">
      <alignment vertical="center"/>
    </xf>
    <xf numFmtId="0" fontId="56" fillId="121" borderId="19" applyNumberFormat="0" applyAlignment="0" applyProtection="0">
      <alignment vertical="center"/>
    </xf>
    <xf numFmtId="0" fontId="56" fillId="121" borderId="19" applyNumberFormat="0" applyAlignment="0" applyProtection="0">
      <alignment vertical="center"/>
    </xf>
    <xf numFmtId="187" fontId="56" fillId="121" borderId="19" applyNumberFormat="0" applyAlignment="0" applyProtection="0">
      <alignment vertical="center"/>
    </xf>
    <xf numFmtId="0" fontId="56" fillId="121" borderId="19" applyNumberFormat="0" applyAlignment="0" applyProtection="0">
      <alignment vertical="center"/>
    </xf>
    <xf numFmtId="187" fontId="56" fillId="121" borderId="19" applyNumberFormat="0" applyAlignment="0" applyProtection="0">
      <alignment vertical="center"/>
    </xf>
    <xf numFmtId="0" fontId="56" fillId="121" borderId="19" applyNumberFormat="0" applyAlignment="0" applyProtection="0">
      <alignment vertical="center"/>
    </xf>
    <xf numFmtId="187" fontId="27" fillId="0" borderId="0" applyNumberFormat="0" applyFont="0" applyFill="0" applyBorder="0" applyProtection="0">
      <alignment vertical="center" wrapText="1"/>
    </xf>
    <xf numFmtId="187" fontId="58" fillId="0" borderId="73" applyNumberFormat="0" applyFill="0" applyAlignment="0" applyProtection="0">
      <alignment vertical="center"/>
    </xf>
    <xf numFmtId="187" fontId="58" fillId="0" borderId="73" applyNumberFormat="0" applyFill="0" applyAlignment="0" applyProtection="0">
      <alignment vertical="center"/>
    </xf>
    <xf numFmtId="187" fontId="58" fillId="0" borderId="73" applyNumberFormat="0" applyFill="0" applyAlignment="0" applyProtection="0">
      <alignment vertical="center"/>
    </xf>
    <xf numFmtId="0" fontId="58" fillId="0" borderId="73" applyNumberFormat="0" applyFill="0" applyAlignment="0" applyProtection="0">
      <alignment vertical="center"/>
    </xf>
    <xf numFmtId="0" fontId="46" fillId="102" borderId="69" applyNumberFormat="0" applyFont="0" applyAlignment="0" applyProtection="0">
      <alignment vertical="center"/>
    </xf>
    <xf numFmtId="0" fontId="46" fillId="102" borderId="69" applyNumberFormat="0" applyFont="0" applyAlignment="0" applyProtection="0">
      <alignment vertical="center"/>
    </xf>
    <xf numFmtId="187" fontId="46" fillId="102" borderId="69" applyNumberFormat="0" applyFont="0" applyAlignment="0" applyProtection="0">
      <alignment vertical="center"/>
    </xf>
    <xf numFmtId="0" fontId="46" fillId="102" borderId="69" applyNumberFormat="0" applyFont="0" applyAlignment="0" applyProtection="0">
      <alignment vertical="center"/>
    </xf>
    <xf numFmtId="0" fontId="46" fillId="102" borderId="69" applyNumberFormat="0" applyFont="0" applyAlignment="0" applyProtection="0">
      <alignment vertical="center"/>
    </xf>
    <xf numFmtId="187" fontId="46" fillId="102" borderId="69" applyNumberFormat="0" applyFont="0" applyAlignment="0" applyProtection="0">
      <alignment vertical="center"/>
    </xf>
    <xf numFmtId="0" fontId="46" fillId="102" borderId="69" applyNumberFormat="0" applyFont="0" applyAlignment="0" applyProtection="0">
      <alignment vertical="center"/>
    </xf>
    <xf numFmtId="187" fontId="46" fillId="102" borderId="69" applyNumberFormat="0" applyFont="0" applyAlignment="0" applyProtection="0">
      <alignment vertical="center"/>
    </xf>
    <xf numFmtId="0" fontId="46" fillId="102" borderId="69" applyNumberFormat="0" applyFont="0" applyAlignment="0" applyProtection="0">
      <alignment vertical="center"/>
    </xf>
    <xf numFmtId="187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187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187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187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187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187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5" fillId="106" borderId="71" applyNumberFormat="0" applyAlignment="0" applyProtection="0">
      <alignment vertical="center"/>
    </xf>
    <xf numFmtId="0" fontId="55" fillId="106" borderId="71" applyNumberFormat="0" applyAlignment="0" applyProtection="0">
      <alignment vertical="center"/>
    </xf>
    <xf numFmtId="187" fontId="55" fillId="106" borderId="71" applyNumberFormat="0" applyAlignment="0" applyProtection="0">
      <alignment vertical="center"/>
    </xf>
    <xf numFmtId="0" fontId="55" fillId="106" borderId="71" applyNumberFormat="0" applyAlignment="0" applyProtection="0">
      <alignment vertical="center"/>
    </xf>
    <xf numFmtId="0" fontId="55" fillId="106" borderId="71" applyNumberFormat="0" applyAlignment="0" applyProtection="0">
      <alignment vertical="center"/>
    </xf>
    <xf numFmtId="187" fontId="55" fillId="106" borderId="71" applyNumberFormat="0" applyAlignment="0" applyProtection="0">
      <alignment vertical="center"/>
    </xf>
    <xf numFmtId="0" fontId="55" fillId="106" borderId="71" applyNumberFormat="0" applyAlignment="0" applyProtection="0">
      <alignment vertical="center"/>
    </xf>
    <xf numFmtId="187" fontId="55" fillId="106" borderId="71" applyNumberFormat="0" applyAlignment="0" applyProtection="0">
      <alignment vertical="center"/>
    </xf>
    <xf numFmtId="0" fontId="55" fillId="106" borderId="71" applyNumberFormat="0" applyAlignment="0" applyProtection="0">
      <alignment vertical="center"/>
    </xf>
    <xf numFmtId="165" fontId="46" fillId="0" borderId="0" applyBorder="0" applyProtection="0">
      <alignment vertical="center"/>
    </xf>
    <xf numFmtId="165" fontId="46" fillId="0" borderId="0" applyBorder="0" applyProtection="0">
      <alignment vertical="center"/>
    </xf>
    <xf numFmtId="165" fontId="46" fillId="0" borderId="0" applyBorder="0" applyProtection="0">
      <alignment vertical="center"/>
    </xf>
    <xf numFmtId="165" fontId="46" fillId="0" borderId="0" applyBorder="0" applyProtection="0">
      <alignment vertical="center"/>
    </xf>
    <xf numFmtId="165" fontId="46" fillId="0" borderId="0" applyBorder="0" applyProtection="0">
      <alignment vertical="center"/>
    </xf>
    <xf numFmtId="165" fontId="46" fillId="0" borderId="0" applyBorder="0" applyProtection="0">
      <alignment vertical="center"/>
    </xf>
    <xf numFmtId="165" fontId="46" fillId="0" borderId="0" applyBorder="0" applyProtection="0">
      <alignment vertical="center"/>
    </xf>
    <xf numFmtId="0" fontId="53" fillId="100" borderId="71" applyNumberFormat="0" applyAlignment="0" applyProtection="0">
      <alignment vertical="center"/>
    </xf>
    <xf numFmtId="0" fontId="53" fillId="100" borderId="71" applyNumberFormat="0" applyAlignment="0" applyProtection="0">
      <alignment vertical="center"/>
    </xf>
    <xf numFmtId="187" fontId="53" fillId="100" borderId="71" applyNumberFormat="0" applyAlignment="0" applyProtection="0">
      <alignment vertical="center"/>
    </xf>
    <xf numFmtId="0" fontId="53" fillId="100" borderId="71" applyNumberFormat="0" applyAlignment="0" applyProtection="0">
      <alignment vertical="center"/>
    </xf>
    <xf numFmtId="0" fontId="53" fillId="100" borderId="71" applyNumberFormat="0" applyAlignment="0" applyProtection="0">
      <alignment vertical="center"/>
    </xf>
    <xf numFmtId="187" fontId="53" fillId="100" borderId="71" applyNumberFormat="0" applyAlignment="0" applyProtection="0">
      <alignment vertical="center"/>
    </xf>
    <xf numFmtId="0" fontId="53" fillId="100" borderId="71" applyNumberFormat="0" applyAlignment="0" applyProtection="0">
      <alignment vertical="center"/>
    </xf>
    <xf numFmtId="187" fontId="53" fillId="100" borderId="71" applyNumberFormat="0" applyAlignment="0" applyProtection="0">
      <alignment vertical="center"/>
    </xf>
    <xf numFmtId="0" fontId="53" fillId="100" borderId="71" applyNumberFormat="0" applyAlignment="0" applyProtection="0">
      <alignment vertical="center"/>
    </xf>
    <xf numFmtId="0" fontId="54" fillId="106" borderId="72" applyNumberFormat="0" applyAlignment="0" applyProtection="0">
      <alignment vertical="center"/>
    </xf>
    <xf numFmtId="0" fontId="54" fillId="106" borderId="72" applyNumberFormat="0" applyAlignment="0" applyProtection="0">
      <alignment vertical="center"/>
    </xf>
    <xf numFmtId="187" fontId="54" fillId="106" borderId="72" applyNumberFormat="0" applyAlignment="0" applyProtection="0">
      <alignment vertical="center"/>
    </xf>
    <xf numFmtId="0" fontId="54" fillId="106" borderId="72" applyNumberFormat="0" applyAlignment="0" applyProtection="0">
      <alignment vertical="center"/>
    </xf>
    <xf numFmtId="0" fontId="54" fillId="106" borderId="72" applyNumberFormat="0" applyAlignment="0" applyProtection="0">
      <alignment vertical="center"/>
    </xf>
    <xf numFmtId="187" fontId="54" fillId="106" borderId="72" applyNumberFormat="0" applyAlignment="0" applyProtection="0">
      <alignment vertical="center"/>
    </xf>
    <xf numFmtId="0" fontId="54" fillId="106" borderId="72" applyNumberFormat="0" applyAlignment="0" applyProtection="0">
      <alignment vertical="center"/>
    </xf>
    <xf numFmtId="187" fontId="54" fillId="106" borderId="72" applyNumberFormat="0" applyAlignment="0" applyProtection="0">
      <alignment vertical="center"/>
    </xf>
    <xf numFmtId="0" fontId="54" fillId="106" borderId="72" applyNumberFormat="0" applyAlignment="0" applyProtection="0">
      <alignment vertical="center"/>
    </xf>
    <xf numFmtId="0" fontId="61" fillId="109" borderId="0" applyNumberFormat="0" applyBorder="0" applyAlignment="0" applyProtection="0">
      <alignment vertical="center"/>
    </xf>
    <xf numFmtId="0" fontId="61" fillId="109" borderId="0" applyNumberFormat="0" applyBorder="0" applyAlignment="0" applyProtection="0">
      <alignment vertical="center"/>
    </xf>
    <xf numFmtId="187" fontId="61" fillId="109" borderId="0" applyNumberFormat="0" applyBorder="0" applyAlignment="0" applyProtection="0">
      <alignment vertical="center"/>
    </xf>
    <xf numFmtId="0" fontId="61" fillId="109" borderId="0" applyNumberFormat="0" applyBorder="0" applyAlignment="0" applyProtection="0">
      <alignment vertical="center"/>
    </xf>
    <xf numFmtId="0" fontId="61" fillId="109" borderId="0" applyNumberFormat="0" applyBorder="0" applyAlignment="0" applyProtection="0">
      <alignment vertical="center"/>
    </xf>
    <xf numFmtId="187" fontId="61" fillId="109" borderId="0" applyNumberFormat="0" applyBorder="0" applyAlignment="0" applyProtection="0">
      <alignment vertical="center"/>
    </xf>
    <xf numFmtId="0" fontId="61" fillId="109" borderId="0" applyNumberFormat="0" applyBorder="0" applyAlignment="0" applyProtection="0">
      <alignment vertical="center"/>
    </xf>
    <xf numFmtId="187" fontId="61" fillId="109" borderId="0" applyNumberFormat="0" applyBorder="0" applyAlignment="0" applyProtection="0">
      <alignment vertical="center"/>
    </xf>
    <xf numFmtId="0" fontId="61" fillId="109" borderId="0" applyNumberFormat="0" applyBorder="0" applyAlignment="0" applyProtection="0">
      <alignment vertical="center"/>
    </xf>
    <xf numFmtId="187" fontId="57" fillId="0" borderId="20" applyNumberFormat="0" applyFill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187" fontId="57" fillId="0" borderId="20" applyNumberFormat="0" applyFill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187" fontId="57" fillId="0" borderId="20" applyNumberFormat="0" applyFill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1" fillId="0" borderId="0"/>
    <xf numFmtId="0" fontId="63" fillId="97" borderId="0" applyNumberFormat="0" applyBorder="0" applyAlignment="0" applyProtection="0">
      <alignment vertical="center"/>
    </xf>
    <xf numFmtId="0" fontId="63" fillId="99" borderId="0" applyNumberFormat="0" applyBorder="0" applyAlignment="0" applyProtection="0">
      <alignment vertical="center"/>
    </xf>
    <xf numFmtId="0" fontId="63" fillId="101" borderId="0" applyNumberFormat="0" applyBorder="0" applyAlignment="0" applyProtection="0">
      <alignment vertical="center"/>
    </xf>
    <xf numFmtId="0" fontId="63" fillId="103" borderId="0" applyNumberFormat="0" applyBorder="0" applyAlignment="0" applyProtection="0">
      <alignment vertical="center"/>
    </xf>
    <xf numFmtId="0" fontId="63" fillId="104" borderId="0" applyNumberFormat="0" applyBorder="0" applyAlignment="0" applyProtection="0">
      <alignment vertical="center"/>
    </xf>
    <xf numFmtId="0" fontId="63" fillId="100" borderId="0" applyNumberFormat="0" applyBorder="0" applyAlignment="0" applyProtection="0">
      <alignment vertical="center"/>
    </xf>
    <xf numFmtId="0" fontId="63" fillId="105" borderId="0" applyNumberFormat="0" applyBorder="0" applyAlignment="0" applyProtection="0">
      <alignment vertical="center"/>
    </xf>
    <xf numFmtId="0" fontId="63" fillId="107" borderId="0" applyNumberFormat="0" applyBorder="0" applyAlignment="0" applyProtection="0">
      <alignment vertical="center"/>
    </xf>
    <xf numFmtId="0" fontId="63" fillId="108" borderId="0" applyNumberFormat="0" applyBorder="0" applyAlignment="0" applyProtection="0">
      <alignment vertical="center"/>
    </xf>
    <xf numFmtId="0" fontId="63" fillId="103" borderId="0" applyNumberFormat="0" applyBorder="0" applyAlignment="0" applyProtection="0">
      <alignment vertical="center"/>
    </xf>
    <xf numFmtId="0" fontId="63" fillId="105" borderId="0" applyNumberFormat="0" applyBorder="0" applyAlignment="0" applyProtection="0">
      <alignment vertical="center"/>
    </xf>
    <xf numFmtId="0" fontId="63" fillId="110" borderId="0" applyNumberFormat="0" applyBorder="0" applyAlignment="0" applyProtection="0">
      <alignment vertical="center"/>
    </xf>
    <xf numFmtId="0" fontId="62" fillId="111" borderId="0" applyNumberFormat="0" applyBorder="0" applyAlignment="0" applyProtection="0">
      <alignment vertical="center"/>
    </xf>
    <xf numFmtId="0" fontId="62" fillId="107" borderId="0" applyNumberFormat="0" applyBorder="0" applyAlignment="0" applyProtection="0">
      <alignment vertical="center"/>
    </xf>
    <xf numFmtId="0" fontId="62" fillId="108" borderId="0" applyNumberFormat="0" applyBorder="0" applyAlignment="0" applyProtection="0">
      <alignment vertical="center"/>
    </xf>
    <xf numFmtId="0" fontId="62" fillId="113" borderId="0" applyNumberFormat="0" applyBorder="0" applyAlignment="0" applyProtection="0">
      <alignment vertical="center"/>
    </xf>
    <xf numFmtId="0" fontId="62" fillId="112" borderId="0" applyNumberFormat="0" applyBorder="0" applyAlignment="0" applyProtection="0">
      <alignment vertical="center"/>
    </xf>
    <xf numFmtId="0" fontId="62" fillId="114" borderId="0" applyNumberFormat="0" applyBorder="0" applyAlignment="0" applyProtection="0">
      <alignment vertical="center"/>
    </xf>
    <xf numFmtId="0" fontId="62" fillId="115" borderId="0" applyNumberFormat="0" applyBorder="0" applyAlignment="0" applyProtection="0">
      <alignment vertical="center"/>
    </xf>
    <xf numFmtId="0" fontId="62" fillId="116" borderId="0" applyNumberFormat="0" applyBorder="0" applyAlignment="0" applyProtection="0">
      <alignment vertical="center"/>
    </xf>
    <xf numFmtId="0" fontId="62" fillId="118" borderId="0" applyNumberFormat="0" applyBorder="0" applyAlignment="0" applyProtection="0">
      <alignment vertical="center"/>
    </xf>
    <xf numFmtId="0" fontId="62" fillId="113" borderId="0" applyNumberFormat="0" applyBorder="0" applyAlignment="0" applyProtection="0">
      <alignment vertical="center"/>
    </xf>
    <xf numFmtId="0" fontId="62" fillId="112" borderId="0" applyNumberFormat="0" applyBorder="0" applyAlignment="0" applyProtection="0">
      <alignment vertical="center"/>
    </xf>
    <xf numFmtId="0" fontId="62" fillId="120" borderId="0" applyNumberFormat="0" applyBorder="0" applyAlignment="0" applyProtection="0">
      <alignment vertical="center"/>
    </xf>
    <xf numFmtId="0" fontId="60" fillId="99" borderId="0" applyNumberFormat="0" applyBorder="0" applyAlignment="0" applyProtection="0">
      <alignment vertical="center"/>
    </xf>
    <xf numFmtId="0" fontId="55" fillId="106" borderId="71" applyNumberFormat="0" applyAlignment="0" applyProtection="0">
      <alignment vertical="center"/>
    </xf>
    <xf numFmtId="0" fontId="56" fillId="121" borderId="19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9" fillId="101" borderId="0" applyNumberFormat="0" applyBorder="0" applyAlignment="0" applyProtection="0">
      <alignment vertical="center"/>
    </xf>
    <xf numFmtId="0" fontId="50" fillId="0" borderId="14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100" borderId="71" applyNumberFormat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61" fillId="109" borderId="0" applyNumberFormat="0" applyBorder="0" applyAlignment="0" applyProtection="0">
      <alignment vertical="center"/>
    </xf>
    <xf numFmtId="169" fontId="28" fillId="0" borderId="0"/>
    <xf numFmtId="0" fontId="46" fillId="102" borderId="69" applyNumberFormat="0" applyFont="0" applyAlignment="0" applyProtection="0">
      <alignment vertical="center"/>
    </xf>
    <xf numFmtId="0" fontId="54" fillId="106" borderId="72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8" fillId="0" borderId="73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169" fontId="28" fillId="0" borderId="0"/>
    <xf numFmtId="0" fontId="46" fillId="102" borderId="69" applyNumberFormat="0" applyFont="0" applyAlignment="0" applyProtection="0">
      <alignment vertical="center"/>
    </xf>
    <xf numFmtId="0" fontId="27" fillId="0" borderId="0"/>
    <xf numFmtId="0" fontId="117" fillId="0" borderId="0"/>
    <xf numFmtId="0" fontId="135" fillId="0" borderId="0"/>
  </cellStyleXfs>
  <cellXfs count="118">
    <xf numFmtId="0" fontId="0" fillId="0" borderId="0" xfId="0">
      <alignment vertical="center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14" fontId="18" fillId="2" borderId="1" xfId="0" applyNumberFormat="1" applyFont="1" applyFill="1" applyBorder="1" applyAlignment="1">
      <alignment horizontal="center" vertical="center"/>
    </xf>
    <xf numFmtId="0" fontId="19" fillId="3" borderId="1" xfId="1" applyFont="1" applyFill="1" applyBorder="1" applyAlignment="1">
      <alignment horizontal="center" vertical="center"/>
    </xf>
    <xf numFmtId="0" fontId="19" fillId="3" borderId="1" xfId="1" applyFont="1" applyFill="1" applyBorder="1" applyAlignment="1">
      <alignment horizontal="center" vertical="center" wrapText="1"/>
    </xf>
    <xf numFmtId="0" fontId="19" fillId="4" borderId="1" xfId="3" applyFont="1" applyFill="1" applyBorder="1" applyAlignment="1">
      <alignment horizontal="center" vertical="center" wrapText="1"/>
    </xf>
    <xf numFmtId="0" fontId="23" fillId="0" borderId="1" xfId="1" applyFont="1" applyBorder="1" applyAlignment="1">
      <alignment horizontal="center" vertical="justify"/>
    </xf>
    <xf numFmtId="0" fontId="23" fillId="0" borderId="1" xfId="4" applyFont="1" applyBorder="1" applyAlignment="1">
      <alignment horizontal="center" wrapText="1"/>
    </xf>
    <xf numFmtId="0" fontId="23" fillId="0" borderId="1" xfId="1" applyFont="1" applyBorder="1" applyAlignment="1">
      <alignment horizontal="center" wrapText="1"/>
    </xf>
    <xf numFmtId="167" fontId="23" fillId="0" borderId="1" xfId="1" applyNumberFormat="1" applyFont="1" applyBorder="1" applyAlignment="1">
      <alignment horizontal="center" wrapText="1"/>
    </xf>
    <xf numFmtId="0" fontId="15" fillId="0" borderId="1" xfId="0" applyFont="1" applyBorder="1" applyAlignment="1">
      <alignment horizontal="center" vertical="center"/>
    </xf>
    <xf numFmtId="0" fontId="23" fillId="5" borderId="1" xfId="1" applyFont="1" applyFill="1" applyBorder="1" applyAlignment="1">
      <alignment horizontal="center" vertical="justify"/>
    </xf>
    <xf numFmtId="0" fontId="0" fillId="0" borderId="1" xfId="0" applyBorder="1" applyAlignment="1">
      <alignment wrapText="1"/>
    </xf>
    <xf numFmtId="0" fontId="0" fillId="0" borderId="1" xfId="0" applyBorder="1" applyAlignment="1">
      <alignment vertical="top" wrapText="1"/>
    </xf>
    <xf numFmtId="0" fontId="23" fillId="5" borderId="1" xfId="4" applyFont="1" applyFill="1" applyBorder="1" applyAlignment="1">
      <alignment horizontal="center" wrapText="1"/>
    </xf>
    <xf numFmtId="0" fontId="23" fillId="5" borderId="1" xfId="1" applyFont="1" applyFill="1" applyBorder="1" applyAlignment="1">
      <alignment horizontal="center" wrapText="1"/>
    </xf>
    <xf numFmtId="0" fontId="0" fillId="5" borderId="1" xfId="0" applyFill="1" applyBorder="1" applyAlignment="1">
      <alignment wrapText="1"/>
    </xf>
    <xf numFmtId="0" fontId="15" fillId="5" borderId="0" xfId="0" applyFont="1" applyFill="1" applyAlignment="1">
      <alignment horizontal="center" vertical="center"/>
    </xf>
    <xf numFmtId="0" fontId="22" fillId="6" borderId="1" xfId="0" applyFont="1" applyFill="1" applyBorder="1" applyAlignment="1">
      <alignment horizontal="center" vertical="center"/>
    </xf>
    <xf numFmtId="0" fontId="21" fillId="0" borderId="1" xfId="3" applyFont="1" applyBorder="1" applyAlignment="1">
      <alignment horizontal="center" vertical="center" wrapText="1"/>
    </xf>
    <xf numFmtId="0" fontId="23" fillId="4" borderId="1" xfId="1" applyFont="1" applyFill="1" applyBorder="1" applyAlignment="1">
      <alignment horizontal="center" vertical="justify"/>
    </xf>
    <xf numFmtId="0" fontId="28" fillId="0" borderId="28" xfId="5111" applyFont="1" applyBorder="1" applyAlignment="1">
      <alignment horizontal="right" wrapText="1"/>
    </xf>
    <xf numFmtId="14" fontId="15" fillId="0" borderId="0" xfId="0" applyNumberFormat="1" applyFont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29" xfId="0" applyFont="1" applyBorder="1">
      <alignment vertical="center"/>
    </xf>
    <xf numFmtId="0" fontId="19" fillId="4" borderId="1" xfId="1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0" fontId="23" fillId="0" borderId="13" xfId="1" applyFont="1" applyBorder="1" applyAlignment="1">
      <alignment horizontal="center" wrapText="1"/>
    </xf>
    <xf numFmtId="0" fontId="23" fillId="5" borderId="13" xfId="1" applyFont="1" applyFill="1" applyBorder="1" applyAlignment="1">
      <alignment horizontal="center" vertical="justify"/>
    </xf>
    <xf numFmtId="0" fontId="23" fillId="0" borderId="13" xfId="1" applyFont="1" applyBorder="1" applyAlignment="1">
      <alignment horizontal="center" vertical="justify"/>
    </xf>
    <xf numFmtId="167" fontId="23" fillId="4" borderId="1" xfId="1" applyNumberFormat="1" applyFont="1" applyFill="1" applyBorder="1" applyAlignment="1">
      <alignment horizontal="center" wrapText="1"/>
    </xf>
    <xf numFmtId="0" fontId="119" fillId="4" borderId="1" xfId="2" applyFont="1" applyFill="1" applyBorder="1" applyAlignment="1">
      <alignment horizontal="left" vertical="center" wrapText="1"/>
    </xf>
    <xf numFmtId="0" fontId="23" fillId="0" borderId="13" xfId="4" applyFont="1" applyBorder="1" applyAlignment="1">
      <alignment horizontal="center" wrapText="1"/>
    </xf>
    <xf numFmtId="0" fontId="23" fillId="5" borderId="13" xfId="4" applyFont="1" applyFill="1" applyBorder="1" applyAlignment="1">
      <alignment horizontal="center" wrapText="1"/>
    </xf>
    <xf numFmtId="0" fontId="17" fillId="0" borderId="31" xfId="0" applyFont="1" applyBorder="1" applyAlignment="1">
      <alignment horizontal="center" vertical="center"/>
    </xf>
    <xf numFmtId="0" fontId="19" fillId="92" borderId="13" xfId="3" applyFont="1" applyFill="1" applyBorder="1" applyAlignment="1">
      <alignment horizontal="center" vertical="center" wrapText="1"/>
    </xf>
    <xf numFmtId="0" fontId="19" fillId="92" borderId="1" xfId="3" applyFont="1" applyFill="1" applyBorder="1" applyAlignment="1">
      <alignment horizontal="center" vertical="center" wrapText="1"/>
    </xf>
    <xf numFmtId="14" fontId="18" fillId="93" borderId="31" xfId="0" applyNumberFormat="1" applyFont="1" applyFill="1" applyBorder="1" applyAlignment="1">
      <alignment horizontal="center" vertical="center"/>
    </xf>
    <xf numFmtId="14" fontId="18" fillId="93" borderId="13" xfId="0" applyNumberFormat="1" applyFont="1" applyFill="1" applyBorder="1" applyAlignment="1">
      <alignment horizontal="center" vertical="center"/>
    </xf>
    <xf numFmtId="0" fontId="23" fillId="4" borderId="1" xfId="4" applyFont="1" applyFill="1" applyBorder="1" applyAlignment="1">
      <alignment horizontal="center" wrapText="1"/>
    </xf>
    <xf numFmtId="0" fontId="0" fillId="4" borderId="1" xfId="0" applyFill="1" applyBorder="1" applyAlignment="1">
      <alignment wrapText="1"/>
    </xf>
    <xf numFmtId="0" fontId="118" fillId="91" borderId="13" xfId="5113" applyFont="1" applyFill="1" applyBorder="1" applyAlignment="1">
      <alignment horizontal="center" wrapText="1"/>
    </xf>
    <xf numFmtId="0" fontId="19" fillId="91" borderId="1" xfId="3" applyFont="1" applyFill="1" applyBorder="1" applyAlignment="1">
      <alignment horizontal="center" vertical="center" wrapText="1"/>
    </xf>
    <xf numFmtId="0" fontId="22" fillId="91" borderId="1" xfId="0" applyFont="1" applyFill="1" applyBorder="1" applyAlignment="1">
      <alignment horizontal="center" vertical="center"/>
    </xf>
    <xf numFmtId="0" fontId="15" fillId="91" borderId="13" xfId="0" applyFont="1" applyFill="1" applyBorder="1" applyAlignment="1">
      <alignment horizontal="center" vertical="center"/>
    </xf>
    <xf numFmtId="0" fontId="23" fillId="0" borderId="1" xfId="5300" applyFont="1" applyBorder="1" applyAlignment="1">
      <alignment horizontal="center" vertical="justify"/>
    </xf>
    <xf numFmtId="0" fontId="23" fillId="0" borderId="1" xfId="5300" applyFont="1" applyBorder="1" applyAlignment="1">
      <alignment horizontal="center" wrapText="1"/>
    </xf>
    <xf numFmtId="0" fontId="23" fillId="0" borderId="13" xfId="5300" applyFont="1" applyBorder="1" applyAlignment="1">
      <alignment horizontal="center" wrapText="1"/>
    </xf>
    <xf numFmtId="0" fontId="23" fillId="0" borderId="13" xfId="5300" applyFont="1" applyBorder="1" applyAlignment="1">
      <alignment horizontal="center" vertical="justify"/>
    </xf>
    <xf numFmtId="186" fontId="28" fillId="0" borderId="11" xfId="5111" applyNumberFormat="1" applyFont="1" applyBorder="1" applyAlignment="1">
      <alignment horizontal="right" wrapText="1"/>
    </xf>
    <xf numFmtId="0" fontId="28" fillId="0" borderId="11" xfId="5111" applyFont="1" applyBorder="1" applyAlignment="1">
      <alignment horizontal="right" wrapText="1"/>
    </xf>
    <xf numFmtId="0" fontId="28" fillId="0" borderId="11" xfId="5111" applyFont="1" applyBorder="1" applyAlignment="1">
      <alignment wrapText="1"/>
    </xf>
    <xf numFmtId="0" fontId="28" fillId="89" borderId="12" xfId="5111" applyFont="1" applyFill="1" applyBorder="1" applyAlignment="1">
      <alignment horizontal="center"/>
    </xf>
    <xf numFmtId="14" fontId="18" fillId="93" borderId="13" xfId="0" applyNumberFormat="1" applyFont="1" applyFill="1" applyBorder="1">
      <alignment vertical="center"/>
    </xf>
    <xf numFmtId="0" fontId="23" fillId="0" borderId="1" xfId="5302" applyFont="1" applyBorder="1" applyAlignment="1">
      <alignment horizontal="center" vertical="justify"/>
    </xf>
    <xf numFmtId="0" fontId="22" fillId="0" borderId="13" xfId="0" applyFont="1" applyBorder="1" applyAlignment="1">
      <alignment horizontal="center" vertical="center"/>
    </xf>
    <xf numFmtId="0" fontId="23" fillId="0" borderId="1" xfId="5546" applyFont="1" applyBorder="1" applyAlignment="1">
      <alignment horizontal="center" vertical="justify"/>
    </xf>
    <xf numFmtId="0" fontId="23" fillId="0" borderId="1" xfId="5546" applyFont="1" applyBorder="1" applyAlignment="1">
      <alignment horizontal="center" wrapText="1"/>
    </xf>
    <xf numFmtId="0" fontId="17" fillId="91" borderId="32" xfId="0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3" fillId="0" borderId="1" xfId="5548" applyFont="1" applyBorder="1" applyAlignment="1">
      <alignment horizontal="center" wrapText="1"/>
    </xf>
    <xf numFmtId="0" fontId="23" fillId="0" borderId="1" xfId="6443" applyFont="1" applyBorder="1" applyAlignment="1">
      <alignment horizontal="center" wrapText="1"/>
    </xf>
    <xf numFmtId="0" fontId="23" fillId="0" borderId="36" xfId="6443" applyFont="1" applyBorder="1" applyAlignment="1">
      <alignment horizontal="center" wrapText="1"/>
    </xf>
    <xf numFmtId="0" fontId="118" fillId="92" borderId="1" xfId="5113" applyFont="1" applyFill="1" applyBorder="1" applyAlignment="1">
      <alignment horizontal="center" wrapText="1"/>
    </xf>
    <xf numFmtId="0" fontId="122" fillId="0" borderId="1" xfId="3" applyFont="1" applyBorder="1" applyAlignment="1">
      <alignment horizontal="center" vertical="center" wrapText="1"/>
    </xf>
    <xf numFmtId="0" fontId="17" fillId="4" borderId="47" xfId="2" applyFont="1" applyFill="1" applyBorder="1" applyAlignment="1">
      <alignment horizontal="left" vertical="center" wrapText="1"/>
    </xf>
    <xf numFmtId="0" fontId="22" fillId="6" borderId="54" xfId="0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18" fillId="94" borderId="1" xfId="5112" applyFont="1" applyFill="1" applyBorder="1" applyAlignment="1">
      <alignment horizontal="left" wrapText="1"/>
    </xf>
    <xf numFmtId="14" fontId="25" fillId="95" borderId="1" xfId="0" applyNumberFormat="1" applyFont="1" applyFill="1" applyBorder="1" applyAlignment="1">
      <alignment horizontal="center" vertical="center"/>
    </xf>
    <xf numFmtId="0" fontId="19" fillId="94" borderId="1" xfId="3" applyFont="1" applyFill="1" applyBorder="1" applyAlignment="1">
      <alignment horizontal="center" vertical="center" wrapText="1"/>
    </xf>
    <xf numFmtId="0" fontId="17" fillId="91" borderId="1" xfId="2" applyFont="1" applyFill="1" applyBorder="1" applyAlignment="1">
      <alignment horizontal="left" vertical="center" wrapText="1"/>
    </xf>
    <xf numFmtId="0" fontId="119" fillId="4" borderId="1" xfId="2" applyFont="1" applyFill="1" applyBorder="1" applyAlignment="1">
      <alignment horizontal="center" vertical="center" wrapText="1"/>
    </xf>
    <xf numFmtId="0" fontId="19" fillId="91" borderId="1" xfId="16267" applyFont="1" applyFill="1" applyBorder="1" applyAlignment="1">
      <alignment horizontal="center" vertical="center" wrapText="1"/>
    </xf>
    <xf numFmtId="0" fontId="28" fillId="89" borderId="68" xfId="5111" applyFont="1" applyFill="1" applyBorder="1" applyAlignment="1">
      <alignment horizontal="center"/>
    </xf>
    <xf numFmtId="14" fontId="18" fillId="93" borderId="32" xfId="0" applyNumberFormat="1" applyFont="1" applyFill="1" applyBorder="1" applyAlignment="1">
      <alignment horizontal="center" vertical="center"/>
    </xf>
    <xf numFmtId="0" fontId="126" fillId="0" borderId="1" xfId="0" applyFont="1" applyBorder="1" applyAlignment="1">
      <alignment horizontal="center" vertical="center"/>
    </xf>
    <xf numFmtId="0" fontId="15" fillId="0" borderId="70" xfId="0" applyFont="1" applyBorder="1" applyAlignment="1">
      <alignment horizontal="center" vertical="center"/>
    </xf>
    <xf numFmtId="14" fontId="18" fillId="2" borderId="31" xfId="0" applyNumberFormat="1" applyFont="1" applyFill="1" applyBorder="1" applyAlignment="1">
      <alignment horizontal="center" vertical="center"/>
    </xf>
    <xf numFmtId="0" fontId="21" fillId="94" borderId="1" xfId="3" applyFont="1" applyFill="1" applyBorder="1" applyAlignment="1">
      <alignment horizontal="center" vertical="center" wrapText="1"/>
    </xf>
    <xf numFmtId="0" fontId="118" fillId="4" borderId="13" xfId="5113" applyFont="1" applyFill="1" applyBorder="1" applyAlignment="1">
      <alignment horizontal="center" wrapText="1"/>
    </xf>
    <xf numFmtId="0" fontId="118" fillId="4" borderId="1" xfId="5112" applyFont="1" applyFill="1" applyBorder="1" applyAlignment="1">
      <alignment horizontal="center" wrapText="1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167" fontId="0" fillId="0" borderId="1" xfId="0" applyNumberFormat="1" applyBorder="1" applyAlignment="1">
      <alignment horizontal="center" vertical="center"/>
    </xf>
    <xf numFmtId="0" fontId="129" fillId="96" borderId="1" xfId="0" applyFont="1" applyFill="1" applyBorder="1" applyAlignment="1">
      <alignment horizontal="center" vertical="center"/>
    </xf>
    <xf numFmtId="0" fontId="23" fillId="3" borderId="1" xfId="1" applyFont="1" applyFill="1" applyBorder="1" applyAlignment="1">
      <alignment horizontal="center" vertical="center"/>
    </xf>
    <xf numFmtId="0" fontId="23" fillId="3" borderId="1" xfId="1" applyFont="1" applyFill="1" applyBorder="1" applyAlignment="1">
      <alignment horizontal="left" vertical="center"/>
    </xf>
    <xf numFmtId="0" fontId="28" fillId="0" borderId="69" xfId="5111" applyFont="1" applyBorder="1" applyAlignment="1">
      <alignment wrapText="1"/>
    </xf>
    <xf numFmtId="0" fontId="28" fillId="0" borderId="69" xfId="5111" applyFont="1" applyBorder="1" applyAlignment="1">
      <alignment horizontal="right" wrapText="1"/>
    </xf>
    <xf numFmtId="186" fontId="28" fillId="0" borderId="69" xfId="5111" applyNumberFormat="1" applyFont="1" applyBorder="1" applyAlignment="1">
      <alignment horizontal="right" wrapText="1"/>
    </xf>
    <xf numFmtId="0" fontId="120" fillId="91" borderId="29" xfId="0" applyFont="1" applyFill="1" applyBorder="1">
      <alignment vertical="center"/>
    </xf>
    <xf numFmtId="0" fontId="120" fillId="91" borderId="33" xfId="0" applyFont="1" applyFill="1" applyBorder="1">
      <alignment vertical="center"/>
    </xf>
    <xf numFmtId="14" fontId="18" fillId="122" borderId="1" xfId="0" applyNumberFormat="1" applyFont="1" applyFill="1" applyBorder="1" applyAlignment="1">
      <alignment horizontal="center" vertical="center"/>
    </xf>
    <xf numFmtId="14" fontId="18" fillId="123" borderId="1" xfId="0" applyNumberFormat="1" applyFont="1" applyFill="1" applyBorder="1" applyAlignment="1">
      <alignment horizontal="center" vertical="center"/>
    </xf>
    <xf numFmtId="0" fontId="120" fillId="92" borderId="29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5" borderId="0" xfId="0" applyFont="1" applyFill="1" applyAlignment="1">
      <alignment horizontal="center" vertical="center"/>
    </xf>
    <xf numFmtId="0" fontId="132" fillId="5" borderId="0" xfId="0" applyFont="1" applyFill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4" fillId="89" borderId="68" xfId="45730" applyFont="1" applyFill="1" applyBorder="1" applyAlignment="1">
      <alignment horizontal="center"/>
    </xf>
    <xf numFmtId="0" fontId="134" fillId="0" borderId="69" xfId="45730" applyFont="1" applyBorder="1" applyAlignment="1">
      <alignment wrapText="1"/>
    </xf>
    <xf numFmtId="0" fontId="134" fillId="0" borderId="69" xfId="45730" applyFont="1" applyBorder="1" applyAlignment="1">
      <alignment horizontal="right" wrapText="1"/>
    </xf>
    <xf numFmtId="186" fontId="134" fillId="0" borderId="69" xfId="45730" applyNumberFormat="1" applyFont="1" applyBorder="1" applyAlignment="1">
      <alignment horizontal="right" wrapText="1"/>
    </xf>
    <xf numFmtId="0" fontId="120" fillId="92" borderId="33" xfId="0" applyFont="1" applyFill="1" applyBorder="1" applyAlignment="1">
      <alignment horizontal="center" vertical="center"/>
    </xf>
    <xf numFmtId="0" fontId="120" fillId="92" borderId="29" xfId="0" applyFont="1" applyFill="1" applyBorder="1" applyAlignment="1">
      <alignment horizontal="center" vertical="center"/>
    </xf>
    <xf numFmtId="0" fontId="120" fillId="92" borderId="30" xfId="0" applyFont="1" applyFill="1" applyBorder="1" applyAlignment="1">
      <alignment horizontal="center" vertical="center"/>
    </xf>
    <xf numFmtId="0" fontId="120" fillId="6" borderId="33" xfId="0" applyFont="1" applyFill="1" applyBorder="1" applyAlignment="1">
      <alignment horizontal="center" vertical="center"/>
    </xf>
    <xf numFmtId="0" fontId="120" fillId="6" borderId="29" xfId="0" applyFont="1" applyFill="1" applyBorder="1" applyAlignment="1">
      <alignment horizontal="center" vertical="center"/>
    </xf>
    <xf numFmtId="0" fontId="120" fillId="90" borderId="1" xfId="0" applyFont="1" applyFill="1" applyBorder="1" applyAlignment="1">
      <alignment horizontal="center" vertical="center"/>
    </xf>
    <xf numFmtId="0" fontId="72" fillId="94" borderId="66" xfId="0" applyFont="1" applyFill="1" applyBorder="1" applyAlignment="1">
      <alignment horizontal="center" vertical="center"/>
    </xf>
    <xf numFmtId="0" fontId="72" fillId="94" borderId="67" xfId="0" applyFont="1" applyFill="1" applyBorder="1" applyAlignment="1">
      <alignment horizontal="center" vertical="center"/>
    </xf>
    <xf numFmtId="0" fontId="125" fillId="91" borderId="1" xfId="0" applyFont="1" applyFill="1" applyBorder="1" applyAlignment="1">
      <alignment horizontal="center" vertical="center"/>
    </xf>
    <xf numFmtId="0" fontId="124" fillId="94" borderId="66" xfId="0" applyFont="1" applyFill="1" applyBorder="1" applyAlignment="1">
      <alignment horizontal="center" vertical="center"/>
    </xf>
    <xf numFmtId="0" fontId="124" fillId="94" borderId="75" xfId="0" applyFont="1" applyFill="1" applyBorder="1" applyAlignment="1">
      <alignment horizontal="center" vertical="center"/>
    </xf>
    <xf numFmtId="0" fontId="124" fillId="94" borderId="67" xfId="0" applyFont="1" applyFill="1" applyBorder="1" applyAlignment="1">
      <alignment horizontal="center" vertical="center"/>
    </xf>
  </cellXfs>
  <cellStyles count="45731">
    <cellStyle name=" 1" xfId="58" xr:uid="{D923A7E4-7512-48ED-8E18-EAB09C4FCFB7}"/>
    <cellStyle name=" 1 2" xfId="59" xr:uid="{14555738-21A7-42E2-B12D-63E36D648929}"/>
    <cellStyle name=" 1 2 2" xfId="60" xr:uid="{D9283DCA-819E-4B3B-90DD-BBA5DA354C23}"/>
    <cellStyle name=" 1 2 2 2" xfId="43266" xr:uid="{B1ACBFC1-7040-4D42-BBF7-2960B501428B}"/>
    <cellStyle name=" 1 2 3" xfId="61" xr:uid="{99B9A24F-A539-4CF3-BA29-6A59BCD227AC}"/>
    <cellStyle name=" 1 3" xfId="62" xr:uid="{981EEFC5-F0F3-470A-BCA5-A22998DCEAD4}"/>
    <cellStyle name=" 1 3 2" xfId="63" xr:uid="{A7D2D1D1-4864-4241-8841-68FE7D5D72A1}"/>
    <cellStyle name=" 1 3 2 2" xfId="43268" xr:uid="{0EAB5532-FA7F-4CA2-9070-535DD323E1B8}"/>
    <cellStyle name=" 1 3 3" xfId="43267" xr:uid="{A1069FB4-6345-4D7B-9213-A83D701F7009}"/>
    <cellStyle name=" 1 4" xfId="43269" xr:uid="{FD86A69F-2876-43AA-897F-3BFCC71F0E86}"/>
    <cellStyle name=" 1_Long forecast for Liz liquid Cotton(May-Dec)10312013 (version 1)" xfId="64" xr:uid="{7BFAC4FA-04D8-482C-8ED3-3224D5D60B59}"/>
    <cellStyle name=" 3]_x000a__x000a_Zoomed=1_x000a__x000a_Row=128_x000a__x000a_Column=101_x000a__x000a_Height=300_x000a__x000a_Width=301_x000a__x000a_FontName=System_x000a__x000a_FontStyle=1_x000a__x000a_FontSize=12_x000a__x000a_PrtFontNa" xfId="65" xr:uid="{10CAA855-49C1-42C2-8A4D-300681A1D84A}"/>
    <cellStyle name=" 3]_x000a__x000a_Zoomed=1_x000a__x000a_Row=128_x000a__x000a_Column=101_x000a__x000a_Height=300_x000a__x000a_Width=301_x000a__x000a_FontName=System_x000a__x000a_FontStyle=1_x000a__x000a_FontSize=12_x000a__x000a_PrtFontNa 2" xfId="43270" xr:uid="{C78EA6B5-B1B1-46E8-8974-9048AD4224A4}"/>
    <cellStyle name=" 3]_x000a__x000a_Zoomed=1_x000a__x000a_Row=128_x000a__x000a_Column=101_x000a__x000a_Height=300_x000a__x000a_Width=301_x000a__x000a_FontName=System_x000a__x000a_FontStyle=1_x000a__x000a_FontSize=12_x000a__x000a_PrtFontNa 3" xfId="43271" xr:uid="{B7AFE0E9-C99B-4971-96C8-FD52DA4FC534}"/>
    <cellStyle name="_18" xfId="66" xr:uid="{D06A6CC0-34AE-4C65-AC86-FC6DBB2DF3EE}"/>
    <cellStyle name="_2009 forcast" xfId="67" xr:uid="{65A2A068-9424-4F9D-B3E5-7AB768448BF9}"/>
    <cellStyle name="_2009 forcast 2" xfId="68" xr:uid="{8A7FA7C7-D7C1-4185-9B91-20B3203F4FD8}"/>
    <cellStyle name="_2009 forcast 3" xfId="69" xr:uid="{1163D16D-A660-4B6C-B9D9-89B041441146}"/>
    <cellStyle name="_2009 forcast_Bbb_initialws_WK201041_bath" xfId="70" xr:uid="{E002764A-2BFA-421F-90A2-D4C213BE5A87}"/>
    <cellStyle name="_2009 forcast_Bbb_initialws_WK201041_bath_email trail" xfId="71" xr:uid="{BD55890F-A286-4F6F-B384-BCC057937E9F}"/>
    <cellStyle name="_2009 forcast_Bbb_initialws_WK201041_bath_weekly sales .com" xfId="72" xr:uid="{EEED59E5-2743-4884-86B5-2BE68F1069D1}"/>
    <cellStyle name="_2009 forcast_Forecast evaluation Be smith HB naturals window" xfId="73" xr:uid="{B88452B3-FD3A-44BA-BB5A-00A4C0EA3828}"/>
    <cellStyle name="_2009 forcast_Forecast evaluation Be smith HB naturals window_email trail" xfId="74" xr:uid="{8A819685-4B76-48A3-AB99-E6DCC2BB48AB}"/>
    <cellStyle name="_2009 forcast_Forecast evaluation Be smith HB naturals window_weekly sales .com" xfId="75" xr:uid="{846831FD-53BB-4821-9341-F28A1872EDF4}"/>
    <cellStyle name="_2009 forcast_Forecast evaluation Marseille Spring 2012" xfId="76" xr:uid="{A1B6EA5F-C78E-40F7-81D8-75E09AABCB27}"/>
    <cellStyle name="_2009 forcast_jcp projection revised 1272011" xfId="77" xr:uid="{145C4A92-C9C3-4E7B-9C6F-03B988B7FE28}"/>
    <cellStyle name="_2009 forcast_jcp projection revised 1272011_email trail" xfId="78" xr:uid="{4BB5CA3C-24F9-4BD7-982D-9907888619EA}"/>
    <cellStyle name="_2009 forcast_jcp projection revised 1272011_weekly sales .com" xfId="79" xr:uid="{33F2115C-8DB6-48B8-BB0B-ACB44454C902}"/>
    <cellStyle name="_2009 forcast_projection" xfId="80" xr:uid="{6C25F350-35F0-4434-A321-B02C17CFCECE}"/>
    <cellStyle name="_2009 forcast_projection_email trail" xfId="81" xr:uid="{B375027E-F283-4EF0-B197-92051BB5DF0B}"/>
    <cellStyle name="_2009 forcast_Sheet1" xfId="82" xr:uid="{16A3F624-17A1-415E-98FD-DA8C2C741585}"/>
    <cellStyle name="_2009 forcast_Sheet1_email trail" xfId="83" xr:uid="{DFDF7300-DFFC-4F7D-8273-AEA6CC387300}"/>
    <cellStyle name="_2011Chuanyang产品价格调整-Jane" xfId="84" xr:uid="{2AE533B8-933C-4A2D-8DE5-2428EE6295AA}"/>
    <cellStyle name="_2011Chuanyang产品价格调整-Jane 2" xfId="85" xr:uid="{BE8AD8B3-5A10-4BBC-B715-514E418F21E1}"/>
    <cellStyle name="_2011Chuanyang产品价格调整-Jane 2 2" xfId="43272" xr:uid="{D5D26B78-B687-4115-8A9C-A9C71F707FCC}"/>
    <cellStyle name="_Accent Chair warehouse item list 110121" xfId="86" xr:uid="{C178BAA3-DF79-4EA8-A751-004E15B5515F}"/>
    <cellStyle name="_Accent Chair warehouse item list 110121 2" xfId="87" xr:uid="{99BC5016-1F08-4946-BC14-38DE2EB2B9AC}"/>
    <cellStyle name="_Accent Chair warehouse item list 110121 2 2" xfId="43273" xr:uid="{DC478A28-8975-475C-A627-E068454024B1}"/>
    <cellStyle name="_Accent Chair warehouse item list 110121 3" xfId="88" xr:uid="{2456C29F-BD69-4984-912D-FF3B842C2453}"/>
    <cellStyle name="_Accent Chair warehouse item list 110121_JLA Accents 4-2013 - Michelle 2 Price" xfId="89" xr:uid="{49942311-E593-4A4B-9867-F31809D1D5FF}"/>
    <cellStyle name="_Accent Chair warehouse item list 110121_JLA Accents 4-2013 - Michelle 2 Price 2" xfId="43274" xr:uid="{E191BD1D-8FEE-47C0-9E56-274091E1D08C}"/>
    <cellStyle name="_Anna's Linen Electric 90105" xfId="90" xr:uid="{4CB74E8F-EBB3-43ED-8C99-30966DD2DE2B}"/>
    <cellStyle name="_Anna's Linen Electric 90105 2" xfId="91" xr:uid="{ECC64ABC-277C-4305-9382-57C6B5EA1F32}"/>
    <cellStyle name="_Anna's Linen Electric 90105 2 2" xfId="92" xr:uid="{E13F88D7-B1B1-494C-BBBC-365CA865171F}"/>
    <cellStyle name="_Anna's Linen Electric 90105 2 2 2" xfId="43275" xr:uid="{E315DC69-1BD4-4C56-8F81-8A1BF7982F97}"/>
    <cellStyle name="_Anna's Linen Electric 90105 2 3" xfId="93" xr:uid="{BC78FF6C-5438-4BB4-B881-07163822C55E}"/>
    <cellStyle name="_Anna's Linen Electric 90105 3" xfId="94" xr:uid="{7A8B35C4-852C-46D9-9B54-D0065C459A21}"/>
    <cellStyle name="_Anna's Linen Electric 90105 3 2" xfId="43276" xr:uid="{F4ADC6A5-D58A-4E4B-A6D8-6401D058AF35}"/>
    <cellStyle name="_Anna's Linen Electric 90105_JLA Accents 4-2013 - Michelle 2 Price" xfId="95" xr:uid="{20BBD9FB-2E6F-4D17-B95D-8706A09B0FB0}"/>
    <cellStyle name="_Anna's Linen Electric 90105_JLA Accents 4-2013 - Michelle 2 Price 2" xfId="43277" xr:uid="{F690D5CA-5C9D-498B-8192-FEBDF824CA05}"/>
    <cellStyle name="_Anna's Linen Electric 90105_Long forecast for Liz liquid Cotton(May-Dec)10312013 (version 1)" xfId="96" xr:uid="{3CE6B02F-6BBD-4DDF-86BD-58DEC0D83A67}"/>
    <cellStyle name="_BBB Proj PAIGE AQUA 12PC SUPERSET 3 25 Ship" xfId="97" xr:uid="{7F4E93EE-793F-4CD4-9D9D-63177D0364DF}"/>
    <cellStyle name="_BBB Proj PAIGE AQUA 12PC SUPERSET 3 25 Ship_email trail" xfId="98" xr:uid="{E6315DDE-F238-4568-9375-E9D01FA09F2C}"/>
    <cellStyle name="_BBB Proj PAIGE AQUA 12PC SUPERSET 3 25 Ship_weekly sales .com" xfId="99" xr:uid="{AB229EE6-EBE2-47FA-936D-8D4C848A2FA5}"/>
    <cellStyle name="_BBB Projections" xfId="100" xr:uid="{BA66FB92-E201-49B7-AD15-73C52D1D7FFF}"/>
    <cellStyle name="_BBB RA Manor Hamilton Window Panel Quote Sheet-06242009 to jennifer" xfId="101" xr:uid="{35987082-C1FB-471F-B7BD-ECA253093A4C}"/>
    <cellStyle name="_BBB RA Manor Hamilton Window Panel Quote Sheet-06242009 to jennifer 2" xfId="102" xr:uid="{DA5A3BBD-EB80-492C-9E46-1304C3FB2019}"/>
    <cellStyle name="_BBB RA Manor Hamilton Window Panel Quote Sheet-06242009 to jennifer 2 2" xfId="103" xr:uid="{89A60339-FFF7-4BAA-A418-7891A6DE4658}"/>
    <cellStyle name="_BBB RA Manor Hamilton Window Panel Quote Sheet-06242009 to jennifer 2 2 2" xfId="43278" xr:uid="{4985BBA2-2410-4D8B-8612-2DBA4B8032D3}"/>
    <cellStyle name="_BBB RA Manor Hamilton Window Panel Quote Sheet-06242009 to jennifer 2 3" xfId="104" xr:uid="{2F0A9172-5F1A-4955-900B-0C186C19EA7E}"/>
    <cellStyle name="_BBB RA Manor Hamilton Window Panel Quote Sheet-06242009 to jennifer 3" xfId="105" xr:uid="{6CBAEA82-BB5B-4098-914F-7E015B50125A}"/>
    <cellStyle name="_BBB RA Manor Hamilton Window Panel Quote Sheet-06242009 to jennifer 3 2" xfId="43279" xr:uid="{0E0C09E0-A54F-4B71-A604-70E49F9B0558}"/>
    <cellStyle name="_BBB RA Manor Hamilton Window Panel Quote Sheet-06242009 to jennifer_Long forecast for Liz liquid Cotton(May-Dec)10312013 (version 1)" xfId="106" xr:uid="{A7468239-A4FE-44CB-8F7B-02DF98DD72FF}"/>
    <cellStyle name="_Bbb_initialws_WK201041_bath" xfId="107" xr:uid="{716C1DFD-8519-4376-BFB9-D628D15D3E18}"/>
    <cellStyle name="_bedspread" xfId="108" xr:uid="{F6342E0A-A39D-4062-82D2-73BC54B09BC1}"/>
    <cellStyle name="_Blank Turnover Sheet" xfId="109" xr:uid="{1174DF9A-AA1E-4022-9A0D-FB6F18393862}"/>
    <cellStyle name="_Blank Turnover Sheet 2" xfId="110" xr:uid="{FE5FBF20-DD16-467F-9F6D-7A0707B44B07}"/>
    <cellStyle name="_Blank Turnover Sheet_1" xfId="111" xr:uid="{B94B2510-19A3-472C-B131-76F639B5C153}"/>
    <cellStyle name="_Blanket Division Item List Macola# and UPC#" xfId="112" xr:uid="{312FB93D-6DDD-4495-81DF-E04752B5B96F}"/>
    <cellStyle name="_Blanket Division Item List Macola# and UPC# - New" xfId="113" xr:uid="{0B3999F6-1C95-479D-AEF9-73DCC8C937AB}"/>
    <cellStyle name="_Blanket Division Item List Macola# and UPC# - New 2" xfId="114" xr:uid="{053E4394-C388-411F-A866-44B98EBCE001}"/>
    <cellStyle name="_Blanket Division Item List Macola# and UPC# - New 2 2" xfId="115" xr:uid="{8E919162-D529-4436-A369-9D506A9B2586}"/>
    <cellStyle name="_Blanket Division Item List Macola# and UPC# - New 2 2 2" xfId="43281" xr:uid="{CC024240-B288-43EF-95A9-405E4893DD3A}"/>
    <cellStyle name="_Blanket Division Item List Macola# and UPC# - New 3" xfId="116" xr:uid="{D0F235C4-F96E-4998-AC6D-B42475614820}"/>
    <cellStyle name="_Blanket Division Item List Macola# and UPC# - New 3 2" xfId="43282" xr:uid="{30A55F3C-B883-427E-B287-CD4CE459C1B7}"/>
    <cellStyle name="_Blanket Division Item List Macola# and UPC# - New_JLA Accents 4-2013 - Michelle 2 Price" xfId="117" xr:uid="{26144DE7-D22C-4888-9F36-EC44961EF842}"/>
    <cellStyle name="_Blanket Division Item List Macola# and UPC# - New_JLA Accents 4-2013 - Michelle 2 Price 2" xfId="43283" xr:uid="{5EA0A1C2-5F5A-4447-A06C-90FDE79107B5}"/>
    <cellStyle name="_Blanket Division Item List Macola# and UPC# - New_Long forecast for Liz liquid Cotton(May-Dec)10312013 (version 1)" xfId="118" xr:uid="{97EF9861-F8A3-403E-ABEA-E8742EB9FC33}"/>
    <cellStyle name="_Blanket Division Item List Macola# and UPC# 2" xfId="119" xr:uid="{56451C6A-5AF4-4420-AE22-0E1CC4363202}"/>
    <cellStyle name="_Blanket Division Item List Macola# and UPC# 2 2" xfId="120" xr:uid="{FA46899A-F0C7-49E4-91AB-0E57291B3F71}"/>
    <cellStyle name="_Blanket Division Item List Macola# and UPC# 2 2 2" xfId="43284" xr:uid="{04100668-A1B7-4666-8A2E-854A2860079F}"/>
    <cellStyle name="_Blanket Division Item List Macola# and UPC# 3" xfId="121" xr:uid="{CCA5FA62-D2AE-4A5D-8C04-2D3832D0DF35}"/>
    <cellStyle name="_Blanket Division Item List Macola# and UPC# 3 2" xfId="122" xr:uid="{6CBA46E3-68C1-4E6C-8A32-603B21C2CB36}"/>
    <cellStyle name="_Blanket Division Item List Macola# and UPC# 3 2 2" xfId="43285" xr:uid="{383A277D-FCAC-465B-BE1F-987939D0A097}"/>
    <cellStyle name="_Blanket Division Item List Macola# and UPC# 4" xfId="123" xr:uid="{DA785487-D28A-4140-A404-ADC12B68FDB4}"/>
    <cellStyle name="_Blanket Division Item List Macola# and UPC# 4 2" xfId="124" xr:uid="{76B03F35-18B0-4EF3-B393-3C816F177832}"/>
    <cellStyle name="_Blanket Division Item List Macola# and UPC# 4 2 2" xfId="43286" xr:uid="{DD661FB7-8900-4731-8290-8C7041A1EE0C}"/>
    <cellStyle name="_Blanket Division Item List Macola# and UPC# 5" xfId="125" xr:uid="{46AD517B-A7A7-43ED-BB15-C3AFE1A4CE53}"/>
    <cellStyle name="_Blanket Division Item List Macola# and UPC# 5 2" xfId="43287" xr:uid="{3E93B5D5-227C-4703-A151-A0D89D62C6A7}"/>
    <cellStyle name="_Blanket Division Item List Macola# and UPC# 6" xfId="126" xr:uid="{5CD4120F-3402-4A38-A9BA-C6CF16140BC2}"/>
    <cellStyle name="_Blanket Division Item List Macola# and UPC# 7" xfId="43280" xr:uid="{5D7895E9-836C-4626-AF83-6D3AD73C0938}"/>
    <cellStyle name="_Blanket Division Item List Macola# and UPC# test" xfId="127" xr:uid="{9400F8D4-1FE7-45B1-8E36-34E1F9B5DF82}"/>
    <cellStyle name="_Blanket Division Item List Macola# and UPC# test 2" xfId="128" xr:uid="{5E062A55-F54E-4DB5-B399-DB76D43AE234}"/>
    <cellStyle name="_Blanket Division Item List Macola# and UPC# test 2 2" xfId="129" xr:uid="{67584EA6-B470-45E1-B8C0-BEF2DD2BCACF}"/>
    <cellStyle name="_Blanket Division Item List Macola# and UPC# test 2 2 2" xfId="43288" xr:uid="{E56D1E63-8CE4-4D22-9328-2D1C4336EDDB}"/>
    <cellStyle name="_Blanket Division Item List Macola# and UPC# test 3" xfId="130" xr:uid="{26832FE6-17FB-48F7-9989-7763BBE8E050}"/>
    <cellStyle name="_Blanket Division Item List Macola# and UPC# test 3 2" xfId="43289" xr:uid="{4ABA9317-B41A-4098-BABF-26DFB70B207D}"/>
    <cellStyle name="_Blanket Division Item List Macola# and UPC# test_JLA Accents 4-2013 - Michelle 2 Price" xfId="131" xr:uid="{11DC9CC8-71F5-47B6-A993-42A9E9624DDA}"/>
    <cellStyle name="_Blanket Division Item List Macola# and UPC# test_JLA Accents 4-2013 - Michelle 2 Price 2" xfId="43290" xr:uid="{6B0EB01F-F38B-4526-99BC-4E804B0E1C55}"/>
    <cellStyle name="_Blanket Division Item List Macola# and UPC# test_Long forecast for Liz liquid Cotton(May-Dec)10312013 (version 1)" xfId="132" xr:uid="{5D6B908C-4E59-4D7C-8914-A6CDB3ACFA0A}"/>
    <cellStyle name="_Blanket Division Item List Macola# and UPC#_JLA Accents 4-2013 - Michelle 2 Price" xfId="133" xr:uid="{05A06EF0-5E4D-4D57-A65B-4FFC9C9A1361}"/>
    <cellStyle name="_Blanket Division Item List Macola# and UPC#_JLA Accents 4-2013 - Michelle 2 Price 2" xfId="43291" xr:uid="{D5BFCB7E-D4BE-4F55-829F-A43509A4B7E7}"/>
    <cellStyle name="_Blanket Division Item List Macola# and UPC#_Long forecast for Liz liquid Cotton(May-Dec)10312013 (version 1)" xfId="134" xr:uid="{8F8A3D48-8041-4DAC-B2CC-9489E8C08B57}"/>
    <cellStyle name="_Book1" xfId="135" xr:uid="{6135C4F1-D4B1-405D-BCFB-B9E53DC59249}"/>
    <cellStyle name="_Book1 2" xfId="43292" xr:uid="{6365A9DA-6EF4-4972-B369-20575E6B9143}"/>
    <cellStyle name="_Brayden Projections" xfId="136" xr:uid="{96103A10-F9EF-496D-9EBD-ED54B5459DE5}"/>
    <cellStyle name="_CCD-HSN  1.14.11" xfId="137" xr:uid="{6945C09B-0FCD-48A3-957A-DCC60A0B181F}"/>
    <cellStyle name="_CCD-HSN  1.14.11 2" xfId="138" xr:uid="{CDAF94E0-7D2B-484D-92BC-D3486E3645E7}"/>
    <cellStyle name="_CCD-HSN  1.14.11 2 2" xfId="43293" xr:uid="{9263594C-B684-440D-8F0C-C18161A265D9}"/>
    <cellStyle name="_CCD-HSN  1.14.11 3" xfId="139" xr:uid="{AD2E8220-8EE2-41DF-BB01-B18718A1F2C1}"/>
    <cellStyle name="_CCD-HSN-cotton &amp; micro thermal blanket 08.17.10" xfId="140" xr:uid="{DB6932DE-9A89-492D-91A3-502EEF3B64F1}"/>
    <cellStyle name="_CCD-HSN-cotton &amp; micro thermal blanket 08.17.10 2" xfId="141" xr:uid="{EC96EE17-279F-45BB-AA65-AED5ECE35722}"/>
    <cellStyle name="_CCD-HSN-cotton &amp; micro thermal blanket 08.17.10 2 2" xfId="43294" xr:uid="{C337EAA1-365A-4714-B9A4-CD72BBD4E85A}"/>
    <cellStyle name="_CCD-HSN-cotton &amp; micro thermal blanket 08.17.10 3" xfId="142" xr:uid="{07D57ED9-AD05-4C2E-A227-0A550C99DDED}"/>
    <cellStyle name="_CCD-WMCA Sheet Set 02 10 09" xfId="143" xr:uid="{FF18C5DC-A960-4CDF-8BDA-17ADD2A301CE}"/>
    <cellStyle name="_CCD-WMCA Sheet Set 02 10 09 2" xfId="144" xr:uid="{2B671408-2A8E-4C58-8559-5EE6CC13697F}"/>
    <cellStyle name="_CCD-WMCA Sheet Set 02 10 09 2 2" xfId="145" xr:uid="{02747472-3B23-41E7-A882-AB94BF0AE272}"/>
    <cellStyle name="_CCD-WMCA Sheet Set 02 10 09 2 2 2" xfId="43295" xr:uid="{BD2E196E-C0A6-4BF3-A5B6-B59EEC4BAC40}"/>
    <cellStyle name="_CCD-WMCA Sheet Set 02 10 09 2 3" xfId="146" xr:uid="{43E97713-E1DF-4D61-9B30-30B959DC4D65}"/>
    <cellStyle name="_CCD-WMCA Sheet Set 02 10 09 3" xfId="147" xr:uid="{5096CC04-7817-4D6B-B80A-FF1BB38578F2}"/>
    <cellStyle name="_CCD-WMCA Sheet Set 02 10 09 3 2" xfId="43296" xr:uid="{CEA30727-E8B5-43A7-87F6-748E60E8B40D}"/>
    <cellStyle name="_CCD-WMCA Sheet Set 02 10 09_JLA Accents 4-2013 - Michelle 2 Price" xfId="148" xr:uid="{E1ECB2F7-D339-4FDF-A9EE-7DE2BCEF63B7}"/>
    <cellStyle name="_CCD-WMCA Sheet Set 02 10 09_JLA Accents 4-2013 - Michelle 2 Price 2" xfId="43297" xr:uid="{357210AE-544F-44AF-B056-4FE1854622A1}"/>
    <cellStyle name="_CCD-WMCA Sheet Set 02 10 09_Long forecast for Liz liquid Cotton(May-Dec)10312013 (version 1)" xfId="149" xr:uid="{51F1F506-0BC3-4D44-BCB5-A946D6205C2A}"/>
    <cellStyle name="_Chairs" xfId="150" xr:uid="{F64ADD38-1154-4F03-96FB-CCF1FB46814F}"/>
    <cellStyle name="_Chairs 2" xfId="151" xr:uid="{1E6EAE3A-5805-44CF-8D17-C53F4A77A796}"/>
    <cellStyle name="_Chairs 2 2" xfId="43298" xr:uid="{1DF7F4DF-39DA-4B14-897B-3F76EE573221}"/>
    <cellStyle name="_Chairs_1" xfId="152" xr:uid="{572E69BA-E4B6-4FB1-8085-E6EFABD459D5}"/>
    <cellStyle name="_Chairs_1 2" xfId="43299" xr:uid="{EFFFDE3A-DB8B-440B-8680-9AE4BC692F66}"/>
    <cellStyle name="_Chairs_36" xfId="153" xr:uid="{1FA8510A-69AD-401D-B856-631C996CA440}"/>
    <cellStyle name="_Chairs_Sheet2" xfId="154" xr:uid="{A8A1A733-50ED-459C-833D-61BD9068DA29}"/>
    <cellStyle name="_Chantilly" xfId="155" xr:uid="{C59FB831-0D16-44CF-8EDA-510960FBBA49}"/>
    <cellStyle name="_CIS" xfId="156" xr:uid="{26D59CAF-872F-49C1-B382-5455A71FDB8B}"/>
    <cellStyle name="_commitment" xfId="157" xr:uid="{D23BA1B0-95F3-4463-AE2C-3A72A643F847}"/>
    <cellStyle name="_commitment 2" xfId="158" xr:uid="{1FCA4726-37E5-4E48-AA1D-DC8233DD9ACC}"/>
    <cellStyle name="_commitment 2 2" xfId="43300" xr:uid="{5AA2D839-FF35-453F-B2E1-227A9A299B1D}"/>
    <cellStyle name="_commitment 3" xfId="159" xr:uid="{C0B959DC-1079-4B2E-A018-12C5DAD08379}"/>
    <cellStyle name="_duckwall and gordman order margin review- 80701" xfId="160" xr:uid="{41540689-884C-45B8-8C51-06218E9B8F4D}"/>
    <cellStyle name="_duckwall and gordman order margin review- 80701 2" xfId="161" xr:uid="{8DD21334-8760-4DB0-823C-254D54C07897}"/>
    <cellStyle name="_duckwall and gordman order margin review- 80701 2 2" xfId="43301" xr:uid="{C24B3583-C03B-4A76-974D-E47ED4786042}"/>
    <cellStyle name="_duckwall and gordman order margin review- 80701_Cellular Blanket prices- Faze3" xfId="162" xr:uid="{E7202912-C671-4C9E-B6E7-9E29AA4611F0}"/>
    <cellStyle name="_duckwall and gordman order margin review- 80701_Cellular Blanket prices- Faze3 2" xfId="163" xr:uid="{D7A9BE73-7B49-4A3F-BE22-E44FF5572641}"/>
    <cellStyle name="_duckwall and gordman order margin review- 80701_Cellular Blanket prices- Faze3 2 2" xfId="43302" xr:uid="{D86DDBD6-7511-4D60-A398-1F29B9346C92}"/>
    <cellStyle name="_duckwall and gordman order margin review- 80701_Cellular Blanket prices- Faze3 3" xfId="164" xr:uid="{11F6F39E-8264-4807-84B4-A3EEFD48AA34}"/>
    <cellStyle name="_duckwall and gordman order margin review- 80701_Line Plan Fall 2012 FINAL" xfId="165" xr:uid="{010EE2E9-5619-4B5F-B3D1-BAE51E10A41F}"/>
    <cellStyle name="_duckwall and gordman order margin review- 80701_Line Plan Fall 2012 FINAL 2" xfId="43303" xr:uid="{62D47163-F0A1-4644-857B-4BDF319C9635}"/>
    <cellStyle name="_duckwall and gordman order margin review- 80701_Long forecast for Liz liquid Cotton(May-Dec)10312013 (version 1)" xfId="166" xr:uid="{EB462A10-6560-4CDB-A81C-AF2A5E513FD5}"/>
    <cellStyle name="_Ecommerce_2011fall_cozy spun Sheet set_forecast evaluation_20110718" xfId="167" xr:uid="{71469DC3-37DF-46F9-BB69-A0F85EBF5C68}"/>
    <cellStyle name="_Ecommerce_2011fall_cozy spun Sheet set_forecast evaluation_20110718 2" xfId="168" xr:uid="{CA260C57-117B-48D7-930C-D59ED3B18DF0}"/>
    <cellStyle name="_Ecommerce_2011fall_cozy spun Sheet set_forecast evaluation_20110718 2 2" xfId="169" xr:uid="{4998162A-B9B0-402C-B954-BB0A0F844EA9}"/>
    <cellStyle name="_Ecommerce_2011fall_cozy spun Sheet set_forecast evaluation_20110718 2 3" xfId="43304" xr:uid="{A0A4A0F6-129C-474E-8C3E-D994E7CD8A06}"/>
    <cellStyle name="_Ecommerce_2011fall_cozy spun Sheet set_forecast evaluation_20110718 3" xfId="170" xr:uid="{267E669F-D48C-4497-8B05-43CD77F1AC35}"/>
    <cellStyle name="_EE 2011HP quotation sheet-110221-Chairone" xfId="171" xr:uid="{B886DE06-788A-4812-9E98-2A0D42C4C89E}"/>
    <cellStyle name="_EE 2011HP quotation sheet-110221-Chairone (2)" xfId="172" xr:uid="{4DA0F824-3547-4C68-B264-51FBBFBB9654}"/>
    <cellStyle name="_EE 2011HP quotation sheet-110221-Chairone (2) 2" xfId="173" xr:uid="{ED9B2224-AD7D-4475-8790-88198F2E2F66}"/>
    <cellStyle name="_EE 2011HP quotation sheet-110221-Chairone (2) 2 2" xfId="43305" xr:uid="{A43FB4A9-4535-40F7-9917-AA929779105D}"/>
    <cellStyle name="_EE 2011HP quotation sheet-110221-Chairone (2) 3" xfId="174" xr:uid="{F0C2047E-C0B8-4C68-B877-41BE5FDEC096}"/>
    <cellStyle name="_EE 2011HP quotation sheet-110221-Chairone 2" xfId="175" xr:uid="{B651D76B-D873-4052-9556-57E4378D6A04}"/>
    <cellStyle name="_EE 2011HP quotation sheet-110221-Chairone 2 2" xfId="43306" xr:uid="{DE21B7C4-AFAA-4BB9-9828-F8FE92B00789}"/>
    <cellStyle name="_EE 2011HP quotation sheet-110221-Chairone 3" xfId="176" xr:uid="{EDBDD18F-01E7-4038-AA26-7020023D171C}"/>
    <cellStyle name="_EE 2011HP quotation sheet-110221-Chairone 4" xfId="177" xr:uid="{7A65CC83-25D3-4A77-A41A-9699E60E2ED7}"/>
    <cellStyle name="_EE 2011HP quotation sheet-110221-Chairone 5" xfId="178" xr:uid="{1B1122BD-2178-4CC5-ADB4-36FC99937D22}"/>
    <cellStyle name="_EE 2011HP quotation sheet-110221-Chairone_JLA Accents 4-2013 - Michelle 2 Price" xfId="179" xr:uid="{DB715FED-C518-4023-A3EB-8B83B75D55FF}"/>
    <cellStyle name="_EE 2011HP quotation sheet-110221-Chairone_JLA Accents 4-2013 - Michelle 2 Price 2" xfId="43307" xr:uid="{3148950C-2F1F-4D6F-870F-56C065C17B33}"/>
    <cellStyle name="_EE 2011HP quotation sheet-110329 (3)" xfId="180" xr:uid="{D09F1052-C1A1-4E21-8FF1-18358580F016}"/>
    <cellStyle name="_EE 2011HP quotation sheet-110329 (3) 2" xfId="181" xr:uid="{82709EF3-4E11-4F0A-974B-FEE8157AB268}"/>
    <cellStyle name="_EE 2011HP quotation sheet-110329 (3) 2 2" xfId="43308" xr:uid="{76C1D3C6-DEFA-4D4F-860B-4BC2BEC33A67}"/>
    <cellStyle name="_EE 2011HP quotation sheet-110329 (3) 3" xfId="182" xr:uid="{4275B50D-AA8B-48FE-8B5C-123BA145A55A}"/>
    <cellStyle name="_EE 2011HP quotation sheet-110329 (3)_JLA Accents 4-2013 - Michelle 2 Price" xfId="183" xr:uid="{285C23AC-F82F-43C6-9CDA-572368EB4CA4}"/>
    <cellStyle name="_EE 2011HP quotation sheet-110329 (3)_JLA Accents 4-2013 - Michelle 2 Price 2" xfId="43309" xr:uid="{710352BF-E661-4FC1-9CD5-E8AF2D330D05}"/>
    <cellStyle name="_EE 2011HP quotation sheet-110905 (3)" xfId="184" xr:uid="{E22CA16F-CCEB-41EA-9839-5ACC358BF77C}"/>
    <cellStyle name="_EE 2011HP quotation sheet-110905 (3) 2" xfId="185" xr:uid="{C00DEABD-A82B-42AB-8DCC-3A168D11D5AF}"/>
    <cellStyle name="_EE 2011HP quotation sheet-110905 (3) 2 2" xfId="43310" xr:uid="{7E4325D1-ED1C-4F5E-864E-0E629AC8B6EC}"/>
    <cellStyle name="_EE 2011HP quotation sheet-110905 (3) 3" xfId="186" xr:uid="{90FE4EED-BB14-445C-A302-5F9283BD96A9}"/>
    <cellStyle name="_EE Furniture Quotation of HH samples-20100906" xfId="187" xr:uid="{0097A3AC-9B59-4B7C-8F3C-7E8856891B1B}"/>
    <cellStyle name="_EE Furniture Quotation of HH samples-20100906 2" xfId="188" xr:uid="{B008EF90-2D51-4CA7-8699-443BD689F23D}"/>
    <cellStyle name="_EE Furniture Quotation of HH samples-20100906 2 2" xfId="189" xr:uid="{BC7A8914-1364-496B-8431-798BEE136F65}"/>
    <cellStyle name="_EE Furniture Quotation of HH samples-20100906 2 2 2" xfId="43311" xr:uid="{C36668CB-ED2D-41E5-B90D-2DAE83E43C63}"/>
    <cellStyle name="_EE Furniture Quotation of HH samples-20100906 3" xfId="190" xr:uid="{1E2F04D9-6981-4CF5-BDBF-E8DAC509BF63}"/>
    <cellStyle name="_EE Furniture Quotation of HH samples-20100906 3 2" xfId="43312" xr:uid="{EB534563-4B5B-4C76-A4F4-1682D993DD5B}"/>
    <cellStyle name="_EE Furniture Quotation of HH samples-20100906_JLA Accents 4-2013 - Michelle 2 Price" xfId="191" xr:uid="{64DD38D0-D413-4C04-9440-5D6195E81EAD}"/>
    <cellStyle name="_EE Furniture Quotation of HH samples-20100906_JLA Accents 4-2013 - Michelle 2 Price 2" xfId="43313" xr:uid="{FB0A4445-E168-4986-BA60-746C92F0914F}"/>
    <cellStyle name="_EE Furniture Quotation of HH samples-20100906_Long forecast for Liz liquid Cotton(May-Dec)10312013 (version 1)" xfId="192" xr:uid="{4FA4586A-CA03-49C2-AA27-4FF5448E8968}"/>
    <cellStyle name="_ET_STYLE_NoName_00_" xfId="193" xr:uid="{57CDF38D-4943-439A-8F99-2864ACA905D2}"/>
    <cellStyle name="_ET_STYLE_NoName_00_ 2" xfId="194" xr:uid="{77BBA4CC-EB5D-4078-9B44-686521AE9CD9}"/>
    <cellStyle name="_ET_STYLE_NoName_00_ 2 2" xfId="195" xr:uid="{DD944611-E016-4928-B3B5-D74A17E434CB}"/>
    <cellStyle name="_ET_STYLE_NoName_00_ 2 2 2" xfId="43314" xr:uid="{7794BF5D-AC9C-49B4-818C-D52233CAAECD}"/>
    <cellStyle name="_ET_STYLE_NoName_00_ 2 3" xfId="196" xr:uid="{3BC135D9-8500-4756-950D-2C14C61B23F7}"/>
    <cellStyle name="_ET_STYLE_NoName_00_ 3" xfId="197" xr:uid="{029F3670-18C3-4ADE-BC7A-71AF90702D51}"/>
    <cellStyle name="_ET_STYLE_NoName_00_ 3 2" xfId="43315" xr:uid="{6F03B9ED-5900-4517-B9AF-D558C88B2BBE}"/>
    <cellStyle name="_ET_STYLE_NoName_00_ 4" xfId="198" xr:uid="{6B181602-0C74-4E87-BE32-7FED9E79C059}"/>
    <cellStyle name="_ET_STYLE_NoName_00_ 4 2" xfId="43316" xr:uid="{FC37F39A-150F-4727-9011-8C3148AF183D}"/>
    <cellStyle name="_ET_STYLE_NoName_00_ 5" xfId="199" xr:uid="{42361122-B9FD-426F-A6E1-94E9B6AC931C}"/>
    <cellStyle name="_ET_STYLE_NoName_00__Beauty Rest Buy Sheet" xfId="200" xr:uid="{CB64C984-9654-444F-8C8D-E49F3D95FB59}"/>
    <cellStyle name="_ET_STYLE_NoName_00__Beauty Rest Buy Sheet 2" xfId="43317" xr:uid="{AA66F24A-6704-4CC2-88B1-F71E68BA9A9F}"/>
    <cellStyle name="_ET_STYLE_NoName_00__CO080506-MPD-375" xfId="201" xr:uid="{408F30BF-CAED-4273-87E0-EA4F02DF2004}"/>
    <cellStyle name="_ET_STYLE_NoName_00__CO080506-MPD-375 2" xfId="202" xr:uid="{BD000786-CD91-4F84-9B90-87E3A9085C19}"/>
    <cellStyle name="_ET_STYLE_NoName_00__CO080506-MPD-375 2 2" xfId="203" xr:uid="{4FB1D843-5B8C-4780-B1A2-FAE88957CA56}"/>
    <cellStyle name="_ET_STYLE_NoName_00__CO080506-MPD-375 2 2 2" xfId="43318" xr:uid="{CB5E60FA-9A24-49BF-8831-785DCA4C5BE0}"/>
    <cellStyle name="_ET_STYLE_NoName_00__CO080506-MPD-375 2 3" xfId="204" xr:uid="{36B70040-6691-482D-839C-52C9287E9BE8}"/>
    <cellStyle name="_ET_STYLE_NoName_00__CO080506-MPD-375 3" xfId="205" xr:uid="{C4912DD4-412A-4E62-8D95-800184809A9F}"/>
    <cellStyle name="_ET_STYLE_NoName_00__CO080506-MPD-375 3 2" xfId="43319" xr:uid="{509F0298-5723-4EBE-8105-2F8A09DCC77A}"/>
    <cellStyle name="_ET_STYLE_NoName_00__CO080506-MPD-375_JLA Accents 4-2013 - Michelle 2 Price" xfId="206" xr:uid="{5DD5296C-46B0-4109-919E-681F7605DD1A}"/>
    <cellStyle name="_ET_STYLE_NoName_00__CO080506-MPD-375_JLA Accents 4-2013 - Michelle 2 Price 2" xfId="43320" xr:uid="{5F8D6370-8083-4D06-A29F-3E74ED3860BB}"/>
    <cellStyle name="_ET_STYLE_NoName_00__CO080506-MPD-375_Long forecast for Liz liquid Cotton(May-Dec)10312013 (version 1)" xfId="207" xr:uid="{59988120-B89A-42C2-B5A7-C1C412B8AE28}"/>
    <cellStyle name="_ET_STYLE_NoName_00__CO080506-MPD-500" xfId="208" xr:uid="{361B6896-F0A3-4F7B-8734-BC86B3B0FB05}"/>
    <cellStyle name="_ET_STYLE_NoName_00__CO080506-MPD-500 2" xfId="209" xr:uid="{F28A1C44-438B-4EE2-9F0F-BD9A21424DD6}"/>
    <cellStyle name="_ET_STYLE_NoName_00__CO080506-MPD-500 2 2" xfId="210" xr:uid="{D945C5B1-8ADA-44B0-A1D3-D6EBCD5B077C}"/>
    <cellStyle name="_ET_STYLE_NoName_00__CO080506-MPD-500 2 2 2" xfId="43321" xr:uid="{D10B2A1E-9071-4E57-8608-0469EA7281BC}"/>
    <cellStyle name="_ET_STYLE_NoName_00__CO080506-MPD-500 2 3" xfId="211" xr:uid="{2DE3BC86-1BAD-45F6-9337-3AC7A10D17AE}"/>
    <cellStyle name="_ET_STYLE_NoName_00__CO080506-MPD-500 3" xfId="212" xr:uid="{ED4CC84B-0086-47A7-9905-C0BD67FF4352}"/>
    <cellStyle name="_ET_STYLE_NoName_00__CO080506-MPD-500 3 2" xfId="43322" xr:uid="{01B5EB32-AD21-441C-A3EC-65FE7DD03F60}"/>
    <cellStyle name="_ET_STYLE_NoName_00__CO080506-MPD-500_JLA Accents 4-2013 - Michelle 2 Price" xfId="213" xr:uid="{A1A810B9-25AC-4FA7-845E-93CE6ED598A1}"/>
    <cellStyle name="_ET_STYLE_NoName_00__CO080506-MPD-500_JLA Accents 4-2013 - Michelle 2 Price 2" xfId="43323" xr:uid="{6BE572F0-938A-4224-ADF2-4DA9D961EC3B}"/>
    <cellStyle name="_ET_STYLE_NoName_00__CO080506-MPD-500_Long forecast for Liz liquid Cotton(May-Dec)10312013 (version 1)" xfId="214" xr:uid="{C5B7E813-AFEC-42EA-AB3F-DFDED3FC3CF6}"/>
    <cellStyle name="_ET_STYLE_NoName_00__email trail" xfId="215" xr:uid="{70DCDA87-DE94-419C-AE6B-2E982A784D1C}"/>
    <cellStyle name="_ET_STYLE_NoName_00__Jersey" xfId="216" xr:uid="{3DEAE6F8-A339-4D2C-B3AF-ABB171F3BD22}"/>
    <cellStyle name="_ET_STYLE_NoName_00__Jersey 2" xfId="43324" xr:uid="{830327E0-549B-4BB4-B1C4-5A31C5940184}"/>
    <cellStyle name="_ET_STYLE_NoName_00__JLA Accents 4-2013 - Michelle 2 Price" xfId="217" xr:uid="{397E83A7-8608-402A-8B99-7C5AC874ED27}"/>
    <cellStyle name="_ET_STYLE_NoName_00__JLA Accents 4-2013 - Michelle 2 Price 2" xfId="43325" xr:uid="{CA39152C-D5A1-4FEE-8A9D-A86788C1417D}"/>
    <cellStyle name="_ET_STYLE_NoName_00__Long forecast for Liz liquid Cotton(May-Dec)10312013 (version 1)" xfId="218" xr:uid="{8C15CF0E-9F7B-4ED1-BD47-E09FA5BCAD8F}"/>
    <cellStyle name="_ET_STYLE_NoName_00__Tencel Buy Sheet" xfId="219" xr:uid="{6A8F16D1-3121-49B0-A9D4-4A07918E5481}"/>
    <cellStyle name="_ET_STYLE_NoName_00__Tencel Buy Sheet 2" xfId="43326" xr:uid="{F080D1EE-BE08-43FC-A3AB-299E00953BF0}"/>
    <cellStyle name="_Fall 2009 Military Macys Home Orders to E AND E 2 25" xfId="220" xr:uid="{06256779-8B7A-4387-AADD-9D6854A7E913}"/>
    <cellStyle name="_Fall 2009 Military Macys Home Orders to E AND E 2 25 2" xfId="221" xr:uid="{392B1D0A-8FE5-4F75-8256-273ECB69F8CF}"/>
    <cellStyle name="_Fall 2009 Military Macys Home Orders to E AND E 2 25 2 2" xfId="43327" xr:uid="{087DCD9F-7FF0-4E07-BDBB-45D0F549F447}"/>
    <cellStyle name="_Fall 2009 Military Macys Home Orders to E AND E 2 25_Cellular Blanket prices- Faze3" xfId="222" xr:uid="{1B24FA27-777B-429A-8024-2B6410FB7F58}"/>
    <cellStyle name="_Fall 2009 Military Macys Home Orders to E AND E 2 25_Cellular Blanket prices- Faze3 2" xfId="223" xr:uid="{99975717-506C-40E5-8209-4673780F9BB4}"/>
    <cellStyle name="_Fall 2009 Military Macys Home Orders to E AND E 2 25_Cellular Blanket prices- Faze3 2 2" xfId="43328" xr:uid="{C6EC128D-F31B-401F-B8BF-225D3BD49B5D}"/>
    <cellStyle name="_Fall 2009 Military Macys Home Orders to E AND E 2 25_Cellular Blanket prices- Faze3 3" xfId="224" xr:uid="{A4A2B8E9-BA45-4946-8BB2-0B812555189C}"/>
    <cellStyle name="_Fall 2009 Military Macys Home Orders to E AND E 2 25_Line Plan Fall 2012 FINAL" xfId="225" xr:uid="{4BD84134-373A-478D-A696-59CFCAA88D7B}"/>
    <cellStyle name="_Fall 2009 Military Macys Home Orders to E AND E 2 25_Line Plan Fall 2012 FINAL 2" xfId="43329" xr:uid="{0070215D-7C7A-4CA4-8C9D-2564C556BE3A}"/>
    <cellStyle name="_Fall 2009 Military Macys Home Orders to E AND E 2 25_Long forecast for Liz liquid Cotton(May-Dec)10312013 (version 1)" xfId="226" xr:uid="{FAFD63A2-093E-486B-AA78-87538F41D97C}"/>
    <cellStyle name="_fixture fill" xfId="227" xr:uid="{A79D296C-A20D-4701-9384-E7B178DA3659}"/>
    <cellStyle name="_Forecast evaluation Be smith HB naturals window" xfId="228" xr:uid="{5C3BA349-8C77-4297-B3EC-73B4E60E8CFC}"/>
    <cellStyle name="_Forecast evaluation Firenze Fall 2011" xfId="229" xr:uid="{B5D86A3B-D6CA-4B68-B62E-515A1232AB5C}"/>
    <cellStyle name="_Forecast evaluation Jeston window" xfId="230" xr:uid="{C179E710-DCC0-4B07-BA81-2449F7AD4F59}"/>
    <cellStyle name="_Forecast evaluation Makeover M pad Fall 2011" xfId="231" xr:uid="{2E125F22-69E9-408C-A85D-EB2006EF5933}"/>
    <cellStyle name="_Forecast evaluation Marseille Spring 2012" xfId="232" xr:uid="{43435A5B-9101-4AA1-A222-C9D89A94F302}"/>
    <cellStyle name="_Forecast evaluation RA window" xfId="233" xr:uid="{991BB081-13D5-4F5B-B315-59315FB3FC7A}"/>
    <cellStyle name="_Forecast evaluation Tao waterfall and Temple Geo fall 2010" xfId="234" xr:uid="{E4C7060D-0045-46D7-95B4-D744944C2AB0}"/>
    <cellStyle name="_Furniture Division Item List Macola# and UPC#" xfId="235" xr:uid="{CDD814BE-8027-44E1-B62D-1AF5AD7334F2}"/>
    <cellStyle name="_Furniture Division Item List Macola# and UPC# 2" xfId="236" xr:uid="{959BFE4D-E5FF-4FF0-B786-70FA35B7584D}"/>
    <cellStyle name="_Furniture Division Item List Macola# and UPC# 2 2" xfId="237" xr:uid="{29832B32-9EBE-4A18-B689-4ACF8C1101B5}"/>
    <cellStyle name="_Furniture Division Item List Macola# and UPC# 2 2 2" xfId="43330" xr:uid="{672BAF5E-57B4-4843-B208-F880FF240EEF}"/>
    <cellStyle name="_Furniture Division Item List Macola# and UPC# 3" xfId="238" xr:uid="{61308367-DF2A-498A-AB03-DF2D01443040}"/>
    <cellStyle name="_Furniture Division Item List Macola# and UPC# 3 2" xfId="43331" xr:uid="{4EB7449E-C5D3-4123-98D6-9B3E0C3AAA05}"/>
    <cellStyle name="_Furniture Division Item List Macola# and UPC#_JLA Accents 4-2013 - Michelle 2 Price" xfId="239" xr:uid="{7F5EEDAA-A2B7-4618-BE93-B94FE7D98AD6}"/>
    <cellStyle name="_Furniture Division Item List Macola# and UPC#_JLA Accents 4-2013 - Michelle 2 Price 2" xfId="43332" xr:uid="{A6CBAC20-AC44-48B8-8414-40062D97DD00}"/>
    <cellStyle name="_Furniture Division Item List Macola# and UPC#_Long forecast for Liz liquid Cotton(May-Dec)10312013 (version 1)" xfId="240" xr:uid="{974CA0D0-3E31-43C6-962A-DA05BA447541}"/>
    <cellStyle name="_HD KD Sofas 07142010" xfId="241" xr:uid="{18E0BB12-A0DD-4CB3-9492-F7507EFA9239}"/>
    <cellStyle name="_HD KD Sofas 07142010 2" xfId="242" xr:uid="{278C6D80-71FE-4021-AB09-17C6DA0BC9A5}"/>
    <cellStyle name="_HD KD Sofas 07142010 2 2" xfId="43333" xr:uid="{8F6B83BD-5812-4F8D-83AC-17FA8AA15701}"/>
    <cellStyle name="_HD KD Sofas 07142010_2011 HP Pricing for 2010 items" xfId="243" xr:uid="{6AEC9C24-A851-49BE-88FB-7C698C501656}"/>
    <cellStyle name="_HD KD Sofas 07142010_2011 HP Pricing for 2010 items 2" xfId="43334" xr:uid="{C6191ED8-B198-4F5E-AB80-2800EF2EFDFC}"/>
    <cellStyle name="_HD KD Sofas 07142010_2012 HP Old chair quote_4 4 2012-updated 4.4" xfId="244" xr:uid="{D96C591A-B015-4834-8B07-5D2289643B31}"/>
    <cellStyle name="_HD KD Sofas 07142010_2012 HP Old chair quote_4 4 2012-updated 4.4 2" xfId="43335" xr:uid="{51C83F58-2591-4A77-9395-8D168DBE777F}"/>
    <cellStyle name="_HD KD Sofas 07142010_36" xfId="245" xr:uid="{9B4D9EF8-422C-4571-B201-6E05B04744CB}"/>
    <cellStyle name="_HD KD Sofas 07142010_JLA Accents 10-2012  FNL to Sku _ Top Art (2)" xfId="246" xr:uid="{AE3EE9CA-6DF9-4821-8B6B-32964EF16738}"/>
    <cellStyle name="_HD KD Sofas 07142010_JLA Accents 10-2012  FNL to Sku _ Top Art (2) 2" xfId="43336" xr:uid="{4E40202F-500C-48ED-A6A1-AA53C1817D34}"/>
    <cellStyle name="_HD KD Sofas 07142010_JLA Accents 4-2013 - Michelle 2 Price" xfId="247" xr:uid="{B96D01E1-E98B-403F-ADBD-B87B5EA16374}"/>
    <cellStyle name="_HD KD Sofas 07142010_JLA Accents 4-2013 - Michelle 2 Price 2" xfId="43337" xr:uid="{99561A7E-8DAC-46E2-9229-B55833E30972}"/>
    <cellStyle name="_HD KD Sofas 07142010_Line Plan Fall 2012 FINAL" xfId="248" xr:uid="{48EA3B36-B703-439B-8A1C-66A74F2BE3AA}"/>
    <cellStyle name="_HD KD Sofas 07142010_Line Plan Fall 2012 FINAL 2" xfId="43338" xr:uid="{09574E3C-D66A-4F37-B41A-4EF7B024CC9D}"/>
    <cellStyle name="_HD KD Sofas 07142010_OLD ITEM" xfId="249" xr:uid="{F70DEDEF-4DE2-4CF5-8A6F-F0D0175EE507}"/>
    <cellStyle name="_HD KD Sofas 07142010_OLD ITEM 2" xfId="43339" xr:uid="{F4D8DAB9-5FD2-4677-B094-47E3F6F6AC29}"/>
    <cellStyle name="_HD KD Sofas 07142010_Sheet2" xfId="250" xr:uid="{C00809D9-BDFB-477C-8768-7FF0E6CDB621}"/>
    <cellStyle name="_HD KD Sofas 07142010_Total quote sheet for 201304 HP chairs" xfId="251" xr:uid="{F79FAFA7-809F-478F-AAE2-CD4E9E42AB04}"/>
    <cellStyle name="_HD KD Sofas 07142010_Total quote sheet for 201304 HP chairs 2" xfId="43340" xr:uid="{0B760765-3EF7-4CEF-ADF5-7317F8C8C87F}"/>
    <cellStyle name="_HD KD Sofas 07142010_Total quote sheet for 201304 HP samples _updated on 3-25-2013 (3)" xfId="252" xr:uid="{05823489-C88E-46B5-8146-866F9628F241}"/>
    <cellStyle name="_HD KD Sofas 07142010_Total quote sheet for 201304 HP samples _updated on 3-25-2013 (3) 2" xfId="43341" xr:uid="{8370FD66-6349-40FA-83A0-D4744B64A563}"/>
    <cellStyle name="_HD KD Sofas 07142010_Total quote sheet for 201304 HP samples _updated on 3-26-2013 (2)" xfId="253" xr:uid="{E54D2C7E-026C-42D0-BC3A-A05ED54CDBCF}"/>
    <cellStyle name="_HD KD Sofas 07142010_Total quote sheet for 201304 HP samples _updated on 3-26-2013 (2) 2" xfId="43342" xr:uid="{0E2431ED-9B90-4F91-A9B3-215B6F28B845}"/>
    <cellStyle name="_HD KD Sofas 07142010_Total quote sheet for 201304 HP samples 3-15-2013" xfId="254" xr:uid="{99F974B5-D4AD-49E7-95D4-0F4A02A56F03}"/>
    <cellStyle name="_HD KD Sofas 07142010_Total quote sheet for 201304 HP samples 3-15-2013 2" xfId="43343" xr:uid="{B9AB41CF-0363-4913-9267-421CF29FBBB7}"/>
    <cellStyle name="_HD KD Sofas 07142010_Total quote sheet for 201304 HP samples 3-18-2013" xfId="255" xr:uid="{918A6947-0861-4F7A-A7BD-B4284841F3C4}"/>
    <cellStyle name="_HD KD Sofas 07142010_Total quote sheet for 201304 HP samples 3-18-2013 2" xfId="43344" xr:uid="{7ABBB9AB-E5FA-43BA-84BF-2833BFE35A90}"/>
    <cellStyle name="_HD KD Sofas 07142010_Updated Chair warehouse program - JCP" xfId="256" xr:uid="{E98FCA1A-7939-4710-9716-9E4AF518D420}"/>
    <cellStyle name="_HD KD Sofas 07142010_Updated Chair warehouse program - JCP 2" xfId="257" xr:uid="{2CBEFB79-3C0C-4D44-8265-4FC954E6B693}"/>
    <cellStyle name="_HD KD Sofas 07142010_Updated Chair warehouse program - JCP 2 2" xfId="43345" xr:uid="{8135591E-CA15-4835-9A12-5651C31CCC5D}"/>
    <cellStyle name="_HP Accent Chairs Pricing 101014" xfId="258" xr:uid="{BF655EC3-8805-4C9B-BFFD-4C062185E1FD}"/>
    <cellStyle name="_HP Accent Chairs Pricing 101014 2" xfId="259" xr:uid="{C853C10F-7149-452F-B04D-93C49717A312}"/>
    <cellStyle name="_HP Accent Chairs Pricing 101014 2 2" xfId="43346" xr:uid="{B8A68026-C13E-46E5-ADCE-311AEE7B4829}"/>
    <cellStyle name="_HP Accent Chairs Pricing 101014_2011 HP Pricing for 2010 items" xfId="260" xr:uid="{50B8DB73-3E84-422B-A9D8-7B9B235673D3}"/>
    <cellStyle name="_HP Accent Chairs Pricing 101014_2011 HP Pricing for 2010 items 2" xfId="43347" xr:uid="{25EC1719-4B25-4547-9519-CD5FA41CCBF6}"/>
    <cellStyle name="_HP Accent Chairs Pricing 101014_2012 HP Old chair quote_4 4 2012-updated 4.4" xfId="261" xr:uid="{165BBFDD-2EC6-419F-A277-BEA9CF6796F4}"/>
    <cellStyle name="_HP Accent Chairs Pricing 101014_2012 HP Old chair quote_4 4 2012-updated 4.4 2" xfId="43348" xr:uid="{BDA29F8B-5051-4E9F-8709-5ACF869BA226}"/>
    <cellStyle name="_HP Accent Chairs Pricing 101014_36" xfId="262" xr:uid="{3D18F246-AAE9-44F2-9BF1-252093F25B49}"/>
    <cellStyle name="_HP Accent Chairs Pricing 101014_Ecommerce Inventory 120215 updated (2)" xfId="263" xr:uid="{CBBC0178-F9F7-4633-A64F-60C93086E53B}"/>
    <cellStyle name="_HP Accent Chairs Pricing 101014_Ecommerce Inventory 120215 updated (2) 2" xfId="264" xr:uid="{B4930EFF-81F9-47C5-9F79-224D4B838425}"/>
    <cellStyle name="_HP Accent Chairs Pricing 101014_Ecommerce Inventory 120215 updated (2) 2 2" xfId="43349" xr:uid="{EE11BB81-4C56-4FC0-8698-271CA88C38CE}"/>
    <cellStyle name="_HP Accent Chairs Pricing 101014_JLA Accents 10-2012  FNL to Sku _ Top Art (2)" xfId="265" xr:uid="{8E7CC26F-75BC-4CE9-99E6-169C3E914E76}"/>
    <cellStyle name="_HP Accent Chairs Pricing 101014_JLA Accents 10-2012  FNL to Sku _ Top Art (2) 2" xfId="43350" xr:uid="{BFBC784A-FC91-4B7B-BFC1-71F35B39DCCC}"/>
    <cellStyle name="_HP Accent Chairs Pricing 101014_JLA Accents 4-2013 - Michelle 2 Price" xfId="266" xr:uid="{E69DF17E-9E75-4AA8-BDFF-7CCFB9DCA1D4}"/>
    <cellStyle name="_HP Accent Chairs Pricing 101014_JLA Accents 4-2013 - Michelle 2 Price 2" xfId="43351" xr:uid="{FA344698-E1D0-45D9-BA49-F1D91CE7380E}"/>
    <cellStyle name="_HP Accent Chairs Pricing 101014_Line Plan Fall 2012 FINAL" xfId="267" xr:uid="{522590B6-21C9-472B-AAEA-3F0F0B6549B9}"/>
    <cellStyle name="_HP Accent Chairs Pricing 101014_Line Plan Fall 2012 FINAL 2" xfId="43352" xr:uid="{220B48C7-D495-4D53-ADFA-9EEE7C97A7F2}"/>
    <cellStyle name="_HP Accent Chairs Pricing 101014_Long forecast for Liz liquid Cotton(May-Dec)10312013 (version 1)" xfId="268" xr:uid="{AB67A66B-A4AA-41D2-9E5D-EBE427133F03}"/>
    <cellStyle name="_HP Accent Chairs Pricing 101014_OLD ITEM" xfId="269" xr:uid="{8CE17249-4855-466E-853F-8B89EDA1FBD9}"/>
    <cellStyle name="_HP Accent Chairs Pricing 101014_OLD ITEM 2" xfId="43353" xr:uid="{EEA03611-8C38-4889-A190-B70CCBA0A197}"/>
    <cellStyle name="_HP Accent Chairs Pricing 101014_Sheet2" xfId="270" xr:uid="{353900E0-426B-4BEE-89F5-67C222FC180F}"/>
    <cellStyle name="_HP Accent Chairs Pricing 101014_Total quote sheet for 201304 HP chairs" xfId="271" xr:uid="{1E711368-E1AC-4500-922D-E218D9458B8B}"/>
    <cellStyle name="_HP Accent Chairs Pricing 101014_Total quote sheet for 201304 HP chairs 2" xfId="43354" xr:uid="{5FBA6631-0685-4972-A2BE-45CDF22CD700}"/>
    <cellStyle name="_HP Accent Chairs Pricing 101014_Total quote sheet for 201304 HP samples _updated on 3-25-2013 (3)" xfId="272" xr:uid="{5E66A665-EDF0-4EAA-A8AA-96124D3814DA}"/>
    <cellStyle name="_HP Accent Chairs Pricing 101014_Total quote sheet for 201304 HP samples _updated on 3-25-2013 (3) 2" xfId="43355" xr:uid="{DD2F5CF2-635D-4235-BC9F-1E246A4086BC}"/>
    <cellStyle name="_HP Accent Chairs Pricing 101014_Total quote sheet for 201304 HP samples _updated on 3-26-2013 (2)" xfId="273" xr:uid="{AAFF5FA7-8208-4C78-BAE5-E411681E1076}"/>
    <cellStyle name="_HP Accent Chairs Pricing 101014_Total quote sheet for 201304 HP samples _updated on 3-26-2013 (2) 2" xfId="43356" xr:uid="{75D3B11C-574A-4B4B-82D5-CEC28F2204D0}"/>
    <cellStyle name="_HP Accent Chairs Pricing 101014_Total quote sheet for 201304 HP samples 3-15-2013" xfId="274" xr:uid="{F4CC1742-DFD2-440A-B43B-B2DAB679F044}"/>
    <cellStyle name="_HP Accent Chairs Pricing 101014_Total quote sheet for 201304 HP samples 3-15-2013 2" xfId="43357" xr:uid="{A21E29B6-65FD-4CA6-961D-6A7F3D1BB653}"/>
    <cellStyle name="_HP Accent Chairs Pricing 101014_Total quote sheet for 201304 HP samples 3-18-2013" xfId="275" xr:uid="{83B63112-30C5-47D9-9B22-5E1F3EF6FF21}"/>
    <cellStyle name="_HP Accent Chairs Pricing 101014_Total quote sheet for 201304 HP samples 3-18-2013 2" xfId="43358" xr:uid="{7496FC09-5304-4645-AE62-703E52C016D9}"/>
    <cellStyle name="_HP Accent Chairs Pricing 101014_Updated Chair warehouse program - JCP" xfId="276" xr:uid="{A535D4C2-709E-447F-BF00-A74BA365A28B}"/>
    <cellStyle name="_HP Accent Chairs Pricing 101014_Updated Chair warehouse program - JCP 2" xfId="277" xr:uid="{956D1CBB-0F94-436F-A319-C4A41CE1459D}"/>
    <cellStyle name="_HP Accent Chairs Pricing 101014_Updated Chair warehouse program - JCP 2 2" xfId="43359" xr:uid="{29256E92-E324-4178-A9C7-FD441B96FB18}"/>
    <cellStyle name="_HP Quota from kaifa 1 Mar  2010 (2)" xfId="278" xr:uid="{BB46D9A7-6A51-4B80-BBE1-A632889E7191}"/>
    <cellStyle name="_HP Quota from kaifa 1 Mar  2010 (2) 2" xfId="279" xr:uid="{B90BFAC4-39F6-4A07-9FF8-835C090CE27E}"/>
    <cellStyle name="_HP Quota from kaifa 1 Mar  2010 (2) 2 2" xfId="280" xr:uid="{90691455-2EBB-4294-95B0-BED723C4F6D4}"/>
    <cellStyle name="_HP Quota from kaifa 1 Mar  2010 (2) 2 2 2" xfId="43360" xr:uid="{40BB1E34-CCD9-439B-B84A-0E38F2B1E558}"/>
    <cellStyle name="_HP Quota from kaifa 1 Mar  2010 (2) 3" xfId="281" xr:uid="{973049B9-83C6-4351-BB5C-F650BF8C9212}"/>
    <cellStyle name="_HP Quota from kaifa 1 Mar  2010 (2) 3 2" xfId="43361" xr:uid="{55F8FEF5-3871-4ED4-A6CE-0A03A1A9A8F0}"/>
    <cellStyle name="_HP Quota from kaifa 1 Mar  2010 (2)_JLA Accents 4-2013 - Michelle 2 Price" xfId="282" xr:uid="{C62E8452-1F71-4898-8B81-7CDD5E19292A}"/>
    <cellStyle name="_HP Quota from kaifa 1 Mar  2010 (2)_JLA Accents 4-2013 - Michelle 2 Price 2" xfId="43362" xr:uid="{396E1484-CAAB-42AE-B003-66EA0DE2F4C4}"/>
    <cellStyle name="_HP Quota from kaifa 1 Mar  2010 (2)_Long forecast for Liz liquid Cotton(May-Dec)10312013 (version 1)" xfId="283" xr:uid="{7DEFCB1D-26EF-4640-AABB-C882E3D171A6}"/>
    <cellStyle name="_HP quota sheet from kaifa 2011-2-24" xfId="284" xr:uid="{96803203-71F1-4B04-ACE5-0208A98FFCCC}"/>
    <cellStyle name="_HP quota sheet from kaifa 2011-2-24 2" xfId="285" xr:uid="{3BDF7E49-9C80-4610-8DE8-DAD9E1315257}"/>
    <cellStyle name="_HP quota sheet from kaifa 2011-2-24 2 2" xfId="43363" xr:uid="{4DC3EFFE-58E1-4618-9E9A-144244000A09}"/>
    <cellStyle name="_HP quota sheet from kaifa 2011-2-24 3" xfId="286" xr:uid="{0F68DC11-56FB-48FA-8D01-91E69803FAE6}"/>
    <cellStyle name="_HP quota sheet from kaifa 2011-2-24_JLA Accents 4-2013 - Michelle 2 Price" xfId="287" xr:uid="{8A0A850F-39C4-49B2-9A62-B39E78FA01E1}"/>
    <cellStyle name="_HP quota sheet from kaifa 2011-2-24_JLA Accents 4-2013 - Michelle 2 Price 2" xfId="43364" xr:uid="{AE6D3F5D-2EA7-4BB9-99C4-4ACEFEDA56C6}"/>
    <cellStyle name="_HP sample quotation100212" xfId="288" xr:uid="{C58806E3-3101-4956-B53D-8FB91A12F157}"/>
    <cellStyle name="_HP sample quotation100212 2" xfId="289" xr:uid="{374BE361-9D90-42F7-B948-262C3D4F1D8F}"/>
    <cellStyle name="_HP sample quotation100212 2 2" xfId="290" xr:uid="{2298B0C6-9A61-4954-8AF6-2B09EBAE847C}"/>
    <cellStyle name="_HP sample quotation100212 2 2 2" xfId="43365" xr:uid="{A55E4B40-064F-46AB-A4F0-CD745E084EAB}"/>
    <cellStyle name="_HP sample quotation100212 3" xfId="291" xr:uid="{4E6A0AEB-8C99-44B7-89FE-2BB3483156FA}"/>
    <cellStyle name="_HP sample quotation100212 3 2" xfId="43366" xr:uid="{25248E87-D79B-4698-A688-42B44736C3E2}"/>
    <cellStyle name="_HP sample quotation100212_JLA Accents 4-2013 - Michelle 2 Price" xfId="292" xr:uid="{E12DE3D3-3354-44DD-AC69-5975206DC957}"/>
    <cellStyle name="_HP sample quotation100212_JLA Accents 4-2013 - Michelle 2 Price 2" xfId="43367" xr:uid="{69E9C260-585C-4CEE-8DFD-10D51AE01125}"/>
    <cellStyle name="_HP sample quotation100212_Long forecast for Liz liquid Cotton(May-Dec)10312013 (version 1)" xfId="293" xr:uid="{C608E126-0682-4191-A6CF-3DDB57FED39A}"/>
    <cellStyle name="_HSN Blanket  Throw  90106 complete" xfId="294" xr:uid="{99E8E72E-013F-4FCA-A9DE-606232CED2A3}"/>
    <cellStyle name="_HSN Blanket  Throw  90106 complete 2" xfId="295" xr:uid="{C8C4B67B-CBFD-4119-9175-46FB7AD0FAA2}"/>
    <cellStyle name="_HSN Blanket  Throw  90106 complete 2 2" xfId="296" xr:uid="{6F962D38-7441-41F9-A4CF-622370F1DB48}"/>
    <cellStyle name="_HSN Blanket  Throw  90106 complete 2 2 2" xfId="43368" xr:uid="{5C12F519-C2C1-4191-9708-C157B90368BF}"/>
    <cellStyle name="_HSN Blanket  Throw  90106 complete 2 3" xfId="297" xr:uid="{D581A801-32E1-4BE9-AA47-42C43F35C8DC}"/>
    <cellStyle name="_HSN Blanket  Throw  90106 complete 3" xfId="298" xr:uid="{F5C1FE97-4D3E-4F2E-A13E-4BD5F31CC704}"/>
    <cellStyle name="_HSN Blanket  Throw  90106 complete 3 2" xfId="43369" xr:uid="{424AFD0E-1ED1-48A1-8D8F-6CEB7FC16BFB}"/>
    <cellStyle name="_HSN Blanket  Throw  90106 complete_JLA Accents 4-2013 - Michelle 2 Price" xfId="299" xr:uid="{420520A1-5E30-471C-AF95-135433A447B1}"/>
    <cellStyle name="_HSN Blanket  Throw  90106 complete_JLA Accents 4-2013 - Michelle 2 Price 2" xfId="43370" xr:uid="{B23BF220-A58E-4304-9149-661374199FB7}"/>
    <cellStyle name="_HSN Blanket  Throw  90106 complete_Long forecast for Liz liquid Cotton(May-Dec)10312013 (version 1)" xfId="300" xr:uid="{ED6B6F7B-D64E-43D0-8135-A79466BD7288}"/>
    <cellStyle name="_JCP chair" xfId="301" xr:uid="{C0F8B825-EAD5-44FF-ABD0-F6E394221A14}"/>
    <cellStyle name="_JCP chair 2" xfId="43371" xr:uid="{BB3188C0-DAAD-4DB2-8AF9-8C4D5D917FA8}"/>
    <cellStyle name="_JCP Merideth chair and ottoman commitment 8 13 2012" xfId="302" xr:uid="{4EBCA634-9D41-4C0B-B1B2-35CD1BEEF99B}"/>
    <cellStyle name="_JCP Merideth chair and ottoman commitment 8 13 2012 2" xfId="303" xr:uid="{ED987111-A610-4EEF-87C9-3A05BC66BE99}"/>
    <cellStyle name="_JCP Merideth chair and ottoman commitment 8 13 2012 2 2" xfId="43372" xr:uid="{C6C27821-571F-4B1D-8812-1E3AF7DC4AD1}"/>
    <cellStyle name="_jcpcat data other" xfId="304" xr:uid="{810EEB36-D2AC-4C1B-B410-88F6D520FDC1}"/>
    <cellStyle name="_jcpcat data other 2" xfId="305" xr:uid="{5E404DDA-195B-4EFB-9E46-D992F782EAFD}"/>
    <cellStyle name="_JLA-090613A pillow and throw (2)" xfId="306" xr:uid="{2E82E31F-AF70-4846-AEDF-0177FB58ECEE}"/>
    <cellStyle name="_JLA-090613A pillow and throw (2) 2" xfId="307" xr:uid="{27F82F69-D2E8-4373-ACF4-106942B6AFC2}"/>
    <cellStyle name="_JLA-090613A pillow and throw (2) 2 2" xfId="308" xr:uid="{42F50894-7EA7-4944-9BF9-DC5F39DAB42A}"/>
    <cellStyle name="_JLA-090613A pillow and throw (2) 2 2 2" xfId="43373" xr:uid="{6907225F-9AB3-4B19-B851-979A29AFA118}"/>
    <cellStyle name="_JLA-090613A pillow and throw (2) 3" xfId="309" xr:uid="{55A7BF84-A7B7-4933-9D91-199F53FC10DC}"/>
    <cellStyle name="_JLA-090613A pillow and throw (2) 3 2" xfId="43374" xr:uid="{63E0FF91-AEF7-4601-8EE8-9C412045B24F}"/>
    <cellStyle name="_JLA-090613A pillow and throw (2)_JLA Accents 4-2013 - Michelle 2 Price" xfId="310" xr:uid="{9C11D60B-CEBA-4AC6-877F-EF4AA20ECFED}"/>
    <cellStyle name="_JLA-090613A pillow and throw (2)_JLA Accents 4-2013 - Michelle 2 Price 2" xfId="43375" xr:uid="{54EBD669-8C86-44DE-AAD0-5AD3584DD6A0}"/>
    <cellStyle name="_JLA-090613A pillow and throw (2)_Long forecast for Liz liquid Cotton(May-Dec)10312013 (version 1)" xfId="311" xr:uid="{876DA343-5350-4056-AA5F-94A58751FEE0}"/>
    <cellStyle name="_JLA-090613A pillow and throw (2)_RTG tufted armless chair July 06 09" xfId="312" xr:uid="{9768F93C-26B5-49FF-88CE-5BBFA943BB4A}"/>
    <cellStyle name="_JLA-090613A pillow and throw (2)_RTG tufted armless chair July 06 09 2" xfId="313" xr:uid="{0EE73B25-2519-4E73-96A2-374B816B831B}"/>
    <cellStyle name="_JLA-090613A pillow and throw (2)_RTG tufted armless chair July 06 09 2 2" xfId="314" xr:uid="{1CDCB20F-F02F-41DC-9CBA-1F5312F2FBC9}"/>
    <cellStyle name="_JLA-090613A pillow and throw (2)_RTG tufted armless chair July 06 09 2 2 2" xfId="43376" xr:uid="{DE36EE2C-481B-4CA8-ACB9-34E98CC1180C}"/>
    <cellStyle name="_JLA-090613A pillow and throw (2)_RTG tufted armless chair July 06 09 3" xfId="315" xr:uid="{CDE716B5-FBF6-479F-840D-45BD7EDF6E95}"/>
    <cellStyle name="_JLA-090613A pillow and throw (2)_RTG tufted armless chair July 06 09 3 2" xfId="43377" xr:uid="{180E2AD2-C46D-46C5-BB4F-ECF2BB6E00E2}"/>
    <cellStyle name="_JLA-090613A pillow and throw (2)_RTG tufted armless chair July 06 09_JLA Accents 4-2013 - Michelle 2 Price" xfId="316" xr:uid="{92C1CB1C-CF88-4AA2-AD91-ACA8C89824B7}"/>
    <cellStyle name="_JLA-090613A pillow and throw (2)_RTG tufted armless chair July 06 09_JLA Accents 4-2013 - Michelle 2 Price 2" xfId="43378" xr:uid="{F1602CBB-1A70-4836-AEA9-085F540317B9}"/>
    <cellStyle name="_JLA-090613A pillow and throw (2)_RTG tufted armless chair July 06 09_Long forecast for Liz liquid Cotton(May-Dec)10312013 (version 1)" xfId="317" xr:uid="{DDBB6890-A91D-4905-972E-5FAC1727C53D}"/>
    <cellStyle name="_JLA-090617A pillow and throw (2)" xfId="318" xr:uid="{44DDF1CB-8C23-438D-A2B0-864AF6D6835E}"/>
    <cellStyle name="_JLA-090617A pillow and throw (2) 2" xfId="319" xr:uid="{63D6DC7D-90FE-4478-8F09-82DB48C68C8E}"/>
    <cellStyle name="_JLA-090617A pillow and throw (2) 2 2" xfId="320" xr:uid="{17754A60-9081-4095-B0F9-4D6EA4166C08}"/>
    <cellStyle name="_JLA-090617A pillow and throw (2) 2 2 2" xfId="43379" xr:uid="{5F18C9AD-1112-4966-A13D-9BCAFE5CF0A4}"/>
    <cellStyle name="_JLA-090617A pillow and throw (2) 3" xfId="321" xr:uid="{D33AB800-6EF5-4BCA-B2B0-41677EA0870A}"/>
    <cellStyle name="_JLA-090617A pillow and throw (2) 3 2" xfId="43380" xr:uid="{6BE2BE5A-FCBD-401B-AF7C-1649953B00A9}"/>
    <cellStyle name="_JLA-090617A pillow and throw (2)_JLA Accents 4-2013 - Michelle 2 Price" xfId="322" xr:uid="{36B6178D-C0FA-4C55-ADA8-6ADA0EAA73B7}"/>
    <cellStyle name="_JLA-090617A pillow and throw (2)_JLA Accents 4-2013 - Michelle 2 Price 2" xfId="43381" xr:uid="{E28582AC-1CCE-4520-B67B-FC7865EE1F89}"/>
    <cellStyle name="_JLA-090617A pillow and throw (2)_Long forecast for Liz liquid Cotton(May-Dec)10312013 (version 1)" xfId="323" xr:uid="{C5E40C36-825D-4E7E-A88F-40E6D5DB7863}"/>
    <cellStyle name="_JLA-090617A pillow and throw (2)_RTG tufted armless chair July 06 09" xfId="324" xr:uid="{873CA4EE-9ADE-41D7-9777-4C68539C14E3}"/>
    <cellStyle name="_JLA-090617A pillow and throw (2)_RTG tufted armless chair July 06 09 2" xfId="325" xr:uid="{30AA3823-BA13-436D-852A-B3A7DE3E9E0D}"/>
    <cellStyle name="_JLA-090617A pillow and throw (2)_RTG tufted armless chair July 06 09 2 2" xfId="326" xr:uid="{4C01220C-91E8-45D8-8F0D-A3B94DB11F50}"/>
    <cellStyle name="_JLA-090617A pillow and throw (2)_RTG tufted armless chair July 06 09 2 2 2" xfId="43382" xr:uid="{6D817506-A096-4026-A9F6-0498EC47D4B6}"/>
    <cellStyle name="_JLA-090617A pillow and throw (2)_RTG tufted armless chair July 06 09 3" xfId="327" xr:uid="{95B81C6C-E40E-4FC9-A9E8-BD56C4B89268}"/>
    <cellStyle name="_JLA-090617A pillow and throw (2)_RTG tufted armless chair July 06 09 3 2" xfId="43383" xr:uid="{1CD57D29-4EA6-4A09-88E4-BA7D235E5570}"/>
    <cellStyle name="_JLA-090617A pillow and throw (2)_RTG tufted armless chair July 06 09_JLA Accents 4-2013 - Michelle 2 Price" xfId="328" xr:uid="{07A09BB6-A21A-43D0-BC84-49A7641884F4}"/>
    <cellStyle name="_JLA-090617A pillow and throw (2)_RTG tufted armless chair July 06 09_JLA Accents 4-2013 - Michelle 2 Price 2" xfId="43384" xr:uid="{E28B7F94-EB5D-49AE-9AD6-7B1B0509E622}"/>
    <cellStyle name="_JLA-090617A pillow and throw (2)_RTG tufted armless chair July 06 09_Long forecast for Liz liquid Cotton(May-Dec)10312013 (version 1)" xfId="329" xr:uid="{A79926CC-EE52-4B35-A4F3-CC9060D590ED}"/>
    <cellStyle name="_liquid cotton receipts" xfId="330" xr:uid="{9471A513-C7FA-43C3-9815-ED423EB62909}"/>
    <cellStyle name="_liquid cotton receipts 2" xfId="331" xr:uid="{544B4E62-A32F-4FF9-9CC6-B784F096CD74}"/>
    <cellStyle name="_liquid cotton receipts 2 2" xfId="43385" xr:uid="{E55E8E4C-E57F-4A3F-A344-F42A7290BF27}"/>
    <cellStyle name="_Liz" xfId="332" xr:uid="{F2E839D9-498D-4CBA-AB9B-934385EE4ACE}"/>
    <cellStyle name="_Mar 09 Market Week Blanket &amp; Throw Non-Electric" xfId="333" xr:uid="{1B8C2BDD-9ED6-49BD-B8B1-D600CDD9FF6F}"/>
    <cellStyle name="_Mar 09 Market Week Blanket &amp; Throw Non-Electric 2" xfId="334" xr:uid="{89EEDD54-0E7C-4A32-8B04-8F1DD9FC1409}"/>
    <cellStyle name="_Mar 09 Market Week Blanket &amp; Throw Non-Electric 2 2" xfId="335" xr:uid="{CEBB65AB-8C24-4F1E-88E6-5A79C4ECD139}"/>
    <cellStyle name="_Mar 09 Market Week Blanket &amp; Throw Non-Electric 2 2 2" xfId="43386" xr:uid="{30042226-700E-48D4-956A-ADDCA0019A66}"/>
    <cellStyle name="_Mar 09 Market Week Blanket &amp; Throw Non-Electric 3" xfId="336" xr:uid="{0430628F-BA51-417C-BDF8-24E8B6D7BE2C}"/>
    <cellStyle name="_Mar 09 Market Week Blanket &amp; Throw Non-Electric 3 2" xfId="43387" xr:uid="{75989FF3-2074-4AD5-8725-B47EAFA8CA96}"/>
    <cellStyle name="_Mar 09 Market Week Blanket &amp; Throw Non-Electric_JLA Accents 4-2013 - Michelle 2 Price" xfId="337" xr:uid="{6F930E3C-A970-45F1-AF31-13D36952D630}"/>
    <cellStyle name="_Mar 09 Market Week Blanket &amp; Throw Non-Electric_JLA Accents 4-2013 - Michelle 2 Price 2" xfId="43388" xr:uid="{3A483AE8-FD34-4776-9F13-EB9784ACB9DA}"/>
    <cellStyle name="_Mar 09 Market Week Blanket &amp; Throw Non-Electric_Long forecast for Liz liquid Cotton(May-Dec)10312013 (version 1)" xfId="338" xr:uid="{029DC426-C597-45DA-93A1-4473950DC3F4}"/>
    <cellStyle name="_Mar 09 Market Week Blanket &amp; Throw Non-Electric_RTG tufted armless chair July 06 09" xfId="339" xr:uid="{E454511F-2999-4638-9A35-3904A57D287C}"/>
    <cellStyle name="_Mar 09 Market Week Blanket &amp; Throw Non-Electric_RTG tufted armless chair July 06 09 2" xfId="340" xr:uid="{6DB6467D-E62D-4809-B1B5-2F78D0C5DA5D}"/>
    <cellStyle name="_Mar 09 Market Week Blanket &amp; Throw Non-Electric_RTG tufted armless chair July 06 09 2 2" xfId="341" xr:uid="{D055458C-7BFB-47FF-BC60-9D68CF1AE251}"/>
    <cellStyle name="_Mar 09 Market Week Blanket &amp; Throw Non-Electric_RTG tufted armless chair July 06 09 2 2 2" xfId="43389" xr:uid="{E1AAD775-D4D3-4769-AF80-7DC3140D266E}"/>
    <cellStyle name="_Mar 09 Market Week Blanket &amp; Throw Non-Electric_RTG tufted armless chair July 06 09 3" xfId="342" xr:uid="{01E116FD-84FD-4A23-AD9C-6844A2DCD67A}"/>
    <cellStyle name="_Mar 09 Market Week Blanket &amp; Throw Non-Electric_RTG tufted armless chair July 06 09 3 2" xfId="43390" xr:uid="{EC6B2AF5-B5A1-4EA0-B7B0-61A4ECF29CEB}"/>
    <cellStyle name="_Mar 09 Market Week Blanket &amp; Throw Non-Electric_RTG tufted armless chair July 06 09_JLA Accents 4-2013 - Michelle 2 Price" xfId="343" xr:uid="{56442AF2-D885-4C5C-A76B-CBCB5922A37C}"/>
    <cellStyle name="_Mar 09 Market Week Blanket &amp; Throw Non-Electric_RTG tufted armless chair July 06 09_JLA Accents 4-2013 - Michelle 2 Price 2" xfId="43391" xr:uid="{EF463784-BD81-4B0D-AA5E-A9D23D2324D4}"/>
    <cellStyle name="_Mar 09 Market Week Blanket &amp; Throw Non-Electric_RTG tufted armless chair July 06 09_Long forecast for Liz liquid Cotton(May-Dec)10312013 (version 1)" xfId="344" xr:uid="{ADDFCC10-1EE8-463D-BBAB-3F874268CACF}"/>
    <cellStyle name="_Mix and Max production plan WK201048_production" xfId="345" xr:uid="{F0EB6010-0130-402B-946D-B00814076394}"/>
    <cellStyle name="_Qty kept in Hayward until Aug 29-Rev" xfId="346" xr:uid="{B96FB317-3768-4B0B-860F-8E904713EFA2}"/>
    <cellStyle name="_Qty kept in Hayward until Aug 29-Rev_projection" xfId="347" xr:uid="{A65F5540-0112-4D46-AD7E-9DD200B6C132}"/>
    <cellStyle name="_Qty kept in Hayward until Aug 29-Rev_projection_email trail" xfId="348" xr:uid="{C15E6036-F2ED-45D9-90D4-00EFDE4177ED}"/>
    <cellStyle name="_quarter fcst (wk22)" xfId="349" xr:uid="{E4A5091F-AC06-42A4-96CF-936597F895FE}"/>
    <cellStyle name="_Quota of HP samples--kaifa--20100907" xfId="350" xr:uid="{4164500D-35D8-4B40-85E9-3EA71AD41169}"/>
    <cellStyle name="_Quota of HP samples--kaifa--20100907 2" xfId="351" xr:uid="{62757463-25B6-4840-A0BD-350F332B8C8F}"/>
    <cellStyle name="_Quota of HP samples--kaifa--20100907 2 2" xfId="352" xr:uid="{DACFB142-D731-4377-99A7-D77C29E2A661}"/>
    <cellStyle name="_Quota of HP samples--kaifa--20100907 2 2 2" xfId="43392" xr:uid="{3B87EB9D-EFE4-4CD1-B4A9-2B54DCE5FADB}"/>
    <cellStyle name="_Quota of HP samples--kaifa--20100907 3" xfId="353" xr:uid="{A3DE04F0-8526-4749-9738-74650D4EE853}"/>
    <cellStyle name="_Quota of HP samples--kaifa--20100907 3 2" xfId="43393" xr:uid="{26E39D25-F4F9-4EDA-B78A-18129680FFD1}"/>
    <cellStyle name="_Quota of HP samples--kaifa--20100907_JLA Accents 4-2013 - Michelle 2 Price" xfId="354" xr:uid="{375D677F-42B6-4521-B074-AFDDC647B2D6}"/>
    <cellStyle name="_Quota of HP samples--kaifa--20100907_JLA Accents 4-2013 - Michelle 2 Price 2" xfId="43394" xr:uid="{6B3FBF2C-4E86-4390-B1A5-29CE75616E66}"/>
    <cellStyle name="_Quota of HP samples--kaifa--20100907_Long forecast for Liz liquid Cotton(May-Dec)10312013 (version 1)" xfId="355" xr:uid="{F2B1C0DD-9DE2-49FB-A952-517CD6AD1333}"/>
    <cellStyle name="_Quota of HP samples--kaifa--20100929rvd" xfId="356" xr:uid="{A89D497E-9960-4A01-AF33-0D782D594FE2}"/>
    <cellStyle name="_Quota of HP samples--kaifa--20100929rvd 2" xfId="357" xr:uid="{35554F0E-7A90-4F6F-8E9A-0B7A7AAFC272}"/>
    <cellStyle name="_Quota of HP samples--kaifa--20100929rvd 2 2" xfId="358" xr:uid="{7119CC39-9094-4EB5-9934-8DA41ECB98A9}"/>
    <cellStyle name="_Quota of HP samples--kaifa--20100929rvd 2 2 2" xfId="43395" xr:uid="{89749F0E-3EDA-4710-A6D6-2004494D9FA9}"/>
    <cellStyle name="_Quota of HP samples--kaifa--20100929rvd 3" xfId="359" xr:uid="{E0A6B3E2-E8F8-44F3-9CB4-83106FCEE100}"/>
    <cellStyle name="_Quota of HP samples--kaifa--20100929rvd 3 2" xfId="43396" xr:uid="{B7ADE567-D3C2-4E33-9D3C-F965E1AB9E32}"/>
    <cellStyle name="_Quota of HP samples--kaifa--20100929rvd_JLA Accents 4-2013 - Michelle 2 Price" xfId="360" xr:uid="{584D6E08-51FA-44CC-919E-7366C1F37E1A}"/>
    <cellStyle name="_Quota of HP samples--kaifa--20100929rvd_JLA Accents 4-2013 - Michelle 2 Price 2" xfId="43397" xr:uid="{1C5F7132-3F28-405B-A5BF-119693C9EB3F}"/>
    <cellStyle name="_Quota of HP samples--kaifa--20100929rvd_Long forecast for Liz liquid Cotton(May-Dec)10312013 (version 1)" xfId="361" xr:uid="{DFB47196-FCED-4F56-90EC-CD0DABD22B43}"/>
    <cellStyle name="_QUOTATION FOR HIGH POINT SAMPLES-JINZHENG-20100907" xfId="362" xr:uid="{F9A75E91-A4E7-4700-9E73-AA6CCEDAEF17}"/>
    <cellStyle name="_QUOTATION FOR HIGH POINT SAMPLES-JINZHENG-20100907 2" xfId="363" xr:uid="{C71B6599-36D1-4A73-9377-4E4AE8A69F0A}"/>
    <cellStyle name="_QUOTATION FOR HIGH POINT SAMPLES-JINZHENG-20100907 2 2" xfId="364" xr:uid="{E6B82422-913A-4593-ABB8-8D0FEA65877A}"/>
    <cellStyle name="_QUOTATION FOR HIGH POINT SAMPLES-JINZHENG-20100907 2 2 2" xfId="43398" xr:uid="{3382669C-BE08-47AE-8B61-BF1D220BA52C}"/>
    <cellStyle name="_QUOTATION FOR HIGH POINT SAMPLES-JINZHENG-20100907 3" xfId="365" xr:uid="{104488F6-A785-412F-997F-87FFA9909561}"/>
    <cellStyle name="_QUOTATION FOR HIGH POINT SAMPLES-JINZHENG-20100907 3 2" xfId="43399" xr:uid="{D967D2C8-E734-47DB-BE14-E6674F341ADE}"/>
    <cellStyle name="_QUOTATION FOR HIGH POINT SAMPLES-JINZHENG-20100907_JLA Accents 4-2013 - Michelle 2 Price" xfId="366" xr:uid="{DC8F965B-88A4-47CE-BEF4-996893D6C6EB}"/>
    <cellStyle name="_QUOTATION FOR HIGH POINT SAMPLES-JINZHENG-20100907_JLA Accents 4-2013 - Michelle 2 Price 2" xfId="43400" xr:uid="{D7709D3E-0B6F-40DD-A55D-B1136B82C584}"/>
    <cellStyle name="_QUOTATION FOR HIGH POINT SAMPLES-JINZHENG-20100907_Long forecast for Liz liquid Cotton(May-Dec)10312013 (version 1)" xfId="367" xr:uid="{FC09CF53-F324-4C38-AC3B-F877033E4ED7}"/>
    <cellStyle name="_Quotation of HP samples--YOUBANG-20100907" xfId="368" xr:uid="{32EE0797-3D44-4624-AA76-4098E9C9C8E8}"/>
    <cellStyle name="_Quotation of HP samples--YOUBANG-20100907 (2)" xfId="369" xr:uid="{C92C4B71-8F7E-4213-A03F-46BFE352C125}"/>
    <cellStyle name="_Quotation of HP samples--YOUBANG-20100907 (2) 2" xfId="370" xr:uid="{301C3661-4425-4324-968F-706DB86B7326}"/>
    <cellStyle name="_Quotation of HP samples--YOUBANG-20100907 (2) 2 2" xfId="371" xr:uid="{ECC9F2B5-7C17-427E-B00B-31EEA4F5BB80}"/>
    <cellStyle name="_Quotation of HP samples--YOUBANG-20100907 (2) 2 2 2" xfId="43402" xr:uid="{CDF32F8D-711E-46D2-8AD5-841E2AD654EB}"/>
    <cellStyle name="_Quotation of HP samples--YOUBANG-20100907 (2) 3" xfId="372" xr:uid="{48C824D1-853C-40A9-92C6-F939332D85BB}"/>
    <cellStyle name="_Quotation of HP samples--YOUBANG-20100907 (2) 3 2" xfId="43403" xr:uid="{8AB9FADA-AAD6-4958-BABC-F047D0D5FB39}"/>
    <cellStyle name="_Quotation of HP samples--YOUBANG-20100907 (2)_JLA Accents 4-2013 - Michelle 2 Price" xfId="373" xr:uid="{9B2D8FCC-1969-40D5-9E18-A9E2D7A8709C}"/>
    <cellStyle name="_Quotation of HP samples--YOUBANG-20100907 (2)_JLA Accents 4-2013 - Michelle 2 Price 2" xfId="43404" xr:uid="{AC51AA8A-9925-4846-9687-0A498E4311A3}"/>
    <cellStyle name="_Quotation of HP samples--YOUBANG-20100907 (2)_Long forecast for Liz liquid Cotton(May-Dec)10312013 (version 1)" xfId="374" xr:uid="{8FFA4C01-FA90-468F-8456-88B71C9B5ECF}"/>
    <cellStyle name="_Quotation of HP samples--YOUBANG-20100907 2" xfId="375" xr:uid="{2706891C-0EF7-4526-AADE-668A94AEAFDE}"/>
    <cellStyle name="_Quotation of HP samples--YOUBANG-20100907 2 2" xfId="376" xr:uid="{C63D2A8B-32A3-49FD-8AB9-C1CADCBF1BF8}"/>
    <cellStyle name="_Quotation of HP samples--YOUBANG-20100907 2 2 2" xfId="43405" xr:uid="{1C18BBFE-5E2A-4ACA-ACD4-B5CF425A0155}"/>
    <cellStyle name="_Quotation of HP samples--YOUBANG-20100907 3" xfId="377" xr:uid="{25C5BB22-D06E-4B25-AA7D-FA5AEAD34E08}"/>
    <cellStyle name="_Quotation of HP samples--YOUBANG-20100907 3 2" xfId="378" xr:uid="{B3154E87-4176-4F2D-B37B-4E5CFBAD7779}"/>
    <cellStyle name="_Quotation of HP samples--YOUBANG-20100907 3 2 2" xfId="43406" xr:uid="{8523C0BB-AF10-4902-80C6-ACB12E96A185}"/>
    <cellStyle name="_Quotation of HP samples--YOUBANG-20100907 4" xfId="379" xr:uid="{B7966029-3BF0-47B6-811A-D51ACB52D948}"/>
    <cellStyle name="_Quotation of HP samples--YOUBANG-20100907 4 2" xfId="380" xr:uid="{BB453746-0716-4E7B-9B31-D4B896826989}"/>
    <cellStyle name="_Quotation of HP samples--YOUBANG-20100907 4 2 2" xfId="43407" xr:uid="{E0866BC7-E1BB-4521-9DE7-E8BB6FEF42DC}"/>
    <cellStyle name="_Quotation of HP samples--YOUBANG-20100907 5" xfId="381" xr:uid="{89D6BECA-B1D0-4B70-B12A-B4171186A33F}"/>
    <cellStyle name="_Quotation of HP samples--YOUBANG-20100907 5 2" xfId="43408" xr:uid="{453D54F2-EFD5-44E8-AAC7-E21F8F128066}"/>
    <cellStyle name="_Quotation of HP samples--YOUBANG-20100907 6" xfId="382" xr:uid="{C8131169-8641-4A62-9626-6D2547FDB602}"/>
    <cellStyle name="_Quotation of HP samples--YOUBANG-20100907 7" xfId="43401" xr:uid="{C4F7C311-68A6-4C9C-B219-1C24D04D4FFA}"/>
    <cellStyle name="_Quotation of HP samples--YOUBANG-20100907_JLA Accents 4-2013 - Michelle 2 Price" xfId="383" xr:uid="{8416EDBE-0DEB-4B39-AAE4-10D71A8C2F77}"/>
    <cellStyle name="_Quotation of HP samples--YOUBANG-20100907_JLA Accents 4-2013 - Michelle 2 Price 2" xfId="43409" xr:uid="{0782B35C-F4D6-4BE4-95C6-513D3BD2695B}"/>
    <cellStyle name="_Quotation of HP samples--YOUBANG-20100907_Long forecast for Liz liquid Cotton(May-Dec)10312013 (version 1)" xfId="384" xr:uid="{C24FE5E1-8BD6-4755-8AF2-996E960F5730}"/>
    <cellStyle name="_Quotation sheet of HP samples- Jincheng-20100907" xfId="385" xr:uid="{FD5CFC29-A60E-47B4-9C09-62A6EFCB4207}"/>
    <cellStyle name="_Quotation sheet of HP samples- Jincheng-20100907 (3)" xfId="386" xr:uid="{24AEC45D-0B5F-42D2-B4D6-46D31558E307}"/>
    <cellStyle name="_Quotation sheet of HP samples- Jincheng-20100907 (3) 2" xfId="387" xr:uid="{0F862578-4B65-4116-8986-727A777D30DD}"/>
    <cellStyle name="_Quotation sheet of HP samples- Jincheng-20100907 (3) 2 2" xfId="388" xr:uid="{5A0D2D02-F94A-4E38-BEA5-5C2BC87CD717}"/>
    <cellStyle name="_Quotation sheet of HP samples- Jincheng-20100907 (3) 2 2 2" xfId="43411" xr:uid="{1B5C8CEB-1393-492B-8603-CA6BCB56AEEB}"/>
    <cellStyle name="_Quotation sheet of HP samples- Jincheng-20100907 (3) 3" xfId="389" xr:uid="{AE6F4A21-0B64-4EA2-9B48-E05BA486041C}"/>
    <cellStyle name="_Quotation sheet of HP samples- Jincheng-20100907 (3) 3 2" xfId="43412" xr:uid="{64E9268E-87AE-4AEA-AF6C-E99CD209CAA7}"/>
    <cellStyle name="_Quotation sheet of HP samples- Jincheng-20100907 (3)_JLA Accents 4-2013 - Michelle 2 Price" xfId="390" xr:uid="{E27F4D75-5115-4EF3-AEEF-003C2CB8ACD7}"/>
    <cellStyle name="_Quotation sheet of HP samples- Jincheng-20100907 (3)_JLA Accents 4-2013 - Michelle 2 Price 2" xfId="43413" xr:uid="{0A754B94-E403-4E5B-A0BD-36A60DD76793}"/>
    <cellStyle name="_Quotation sheet of HP samples- Jincheng-20100907 (3)_Long forecast for Liz liquid Cotton(May-Dec)10312013 (version 1)" xfId="391" xr:uid="{44365AFE-F4BD-4F0A-81E7-9740933D831E}"/>
    <cellStyle name="_Quotation sheet of HP samples- Jincheng-20100907 2" xfId="392" xr:uid="{0A38155C-94DC-447C-B1C1-D27745729887}"/>
    <cellStyle name="_Quotation sheet of HP samples- Jincheng-20100907 2 2" xfId="393" xr:uid="{78DC7760-3E1F-4F2A-BEE3-9BB44E88A5EA}"/>
    <cellStyle name="_Quotation sheet of HP samples- Jincheng-20100907 2 2 2" xfId="43414" xr:uid="{182098F9-91EC-4E34-BF11-C1957A6F86AF}"/>
    <cellStyle name="_Quotation sheet of HP samples- Jincheng-20100907 3" xfId="394" xr:uid="{8904D477-8216-4889-980B-055E3E109012}"/>
    <cellStyle name="_Quotation sheet of HP samples- Jincheng-20100907 3 2" xfId="395" xr:uid="{131BBA32-93C8-458A-8524-810EE08AE49D}"/>
    <cellStyle name="_Quotation sheet of HP samples- Jincheng-20100907 3 2 2" xfId="43415" xr:uid="{DC23DBEC-E9BA-4218-A143-C1B3C2FEB79D}"/>
    <cellStyle name="_Quotation sheet of HP samples- Jincheng-20100907 4" xfId="396" xr:uid="{C6E1BE3B-4150-4414-8980-4EF62B5ADD2F}"/>
    <cellStyle name="_Quotation sheet of HP samples- Jincheng-20100907 4 2" xfId="397" xr:uid="{30875595-A597-4CCF-98D4-A0D4DB678587}"/>
    <cellStyle name="_Quotation sheet of HP samples- Jincheng-20100907 4 2 2" xfId="43416" xr:uid="{4E73B053-4F71-4DAC-9F53-BF09804811E9}"/>
    <cellStyle name="_Quotation sheet of HP samples- Jincheng-20100907 5" xfId="398" xr:uid="{10EA76AB-042A-454F-9B67-96F0AD23070F}"/>
    <cellStyle name="_Quotation sheet of HP samples- Jincheng-20100907 5 2" xfId="43417" xr:uid="{7AC91148-369A-4C7F-8911-109330DF2E7C}"/>
    <cellStyle name="_Quotation sheet of HP samples- Jincheng-20100907 6" xfId="399" xr:uid="{EB366A38-EA76-43F7-9CD8-5AA39F8D4006}"/>
    <cellStyle name="_Quotation sheet of HP samples- Jincheng-20100907 7" xfId="43410" xr:uid="{109A311B-4529-4BBB-A6AF-2308BD7FD19E}"/>
    <cellStyle name="_Quotation sheet of HP samples- Jincheng-20100907_JLA Accents 4-2013 - Michelle 2 Price" xfId="400" xr:uid="{2E6971DE-CCA8-47A5-A4A5-5F4B15FB3766}"/>
    <cellStyle name="_Quotation sheet of HP samples- Jincheng-20100907_JLA Accents 4-2013 - Michelle 2 Price 2" xfId="43418" xr:uid="{911D3252-93BD-4F7A-B5E9-884F97A0AD6A}"/>
    <cellStyle name="_Quotation sheet of HP samples- Jincheng-20100907_Long forecast for Liz liquid Cotton(May-Dec)10312013 (version 1)" xfId="401" xr:uid="{79FBC961-0BB8-4FBB-9B58-46914B5C23A5}"/>
    <cellStyle name="_report" xfId="402" xr:uid="{79A3DB20-03C1-4ED3-8963-27FAAF1A38EC}"/>
    <cellStyle name="_Robert Allen Projections with Units  Dollars 4 21 09 (3)" xfId="403" xr:uid="{9DF85EDF-AC18-4877-B123-BBED2BA02D42}"/>
    <cellStyle name="_Robert Allen Projections with Units  Dollars 4 21 09 (3)_email trail" xfId="404" xr:uid="{2661085D-DB77-4517-9E75-E056ED05258B}"/>
    <cellStyle name="_Robert Allen Projections with Units  Dollars 4 21 09 (3)_weekly sales .com" xfId="405" xr:uid="{93D3D724-3908-4C7A-A603-4A0CF8A09D91}"/>
    <cellStyle name="_rollout for butfly&amp;ballerina" xfId="406" xr:uid="{0502F8E3-2F9C-4FCA-AA88-8A804D54546B}"/>
    <cellStyle name="_rollout for butfly&amp;ballerina_report" xfId="407" xr:uid="{B3480E18-433D-4877-831D-596EC2871B33}"/>
    <cellStyle name="_Sep11 Market Week Blanket  Throw" xfId="408" xr:uid="{C54C2929-CBC1-4303-AFB8-80222C12D959}"/>
    <cellStyle name="_Sep11 Market Week Blanket  Throw 2" xfId="409" xr:uid="{415A70AB-213B-4050-B386-19A0EE1EDD0E}"/>
    <cellStyle name="_Sep11 Market Week Blanket  Throw 2 2" xfId="43419" xr:uid="{E80AFC42-0037-4758-9A39-069162125873}"/>
    <cellStyle name="_Sep11 Market Week Blanket  Throw 3" xfId="410" xr:uid="{13C9469F-CFFF-4F37-976E-4450B73364E7}"/>
    <cellStyle name="_SF91026 6151 6154recliner LH-250RK-F chair" xfId="411" xr:uid="{4F7D479F-A1CE-48C8-98B1-E88E5DD92BCE}"/>
    <cellStyle name="_SF91026 6151 6154recliner LH-250RK-F chair (2)" xfId="412" xr:uid="{7BE73401-789B-47AF-9D60-5B569968A74B}"/>
    <cellStyle name="_SF91026 6151 6154recliner LH-250RK-F chair (2) 2" xfId="413" xr:uid="{17011A96-C6AF-407D-A02A-AA212FD3BC74}"/>
    <cellStyle name="_SF91026 6151 6154recliner LH-250RK-F chair (2) 2 2" xfId="414" xr:uid="{B0836CF2-96C8-44E9-AD15-14DC28B709EE}"/>
    <cellStyle name="_SF91026 6151 6154recliner LH-250RK-F chair (2) 2 2 2" xfId="43421" xr:uid="{3DEB7DBC-C7B1-4458-AA0C-2EE0A02027BF}"/>
    <cellStyle name="_SF91026 6151 6154recliner LH-250RK-F chair (2) 3" xfId="415" xr:uid="{7C2E66D8-31F6-4FC8-B1DB-5CF149129869}"/>
    <cellStyle name="_SF91026 6151 6154recliner LH-250RK-F chair (2) 3 2" xfId="43422" xr:uid="{5930D8C5-2AD2-407A-99AD-5F466F455434}"/>
    <cellStyle name="_SF91026 6151 6154recliner LH-250RK-F chair (2)_JLA Accents 4-2013 - Michelle 2 Price" xfId="416" xr:uid="{B2D24DFC-82AC-4BFE-AA50-0429EA8178AA}"/>
    <cellStyle name="_SF91026 6151 6154recliner LH-250RK-F chair (2)_JLA Accents 4-2013 - Michelle 2 Price 2" xfId="43423" xr:uid="{010D2787-55DE-475A-8B7E-69343ABF6B91}"/>
    <cellStyle name="_SF91026 6151 6154recliner LH-250RK-F chair (2)_Long forecast for Liz liquid Cotton(May-Dec)10312013 (version 1)" xfId="417" xr:uid="{33A436DD-5BC5-43EC-8EBE-BC4A7F913B53}"/>
    <cellStyle name="_SF91026 6151 6154recliner LH-250RK-F chair 2" xfId="418" xr:uid="{5C3CE7AA-71A0-4223-8DC3-4E124A26D0D4}"/>
    <cellStyle name="_SF91026 6151 6154recliner LH-250RK-F chair 2 2" xfId="419" xr:uid="{3DBE52B0-BFC1-4678-8322-5CD67F8CA604}"/>
    <cellStyle name="_SF91026 6151 6154recliner LH-250RK-F chair 2 2 2" xfId="43424" xr:uid="{E4FF42C1-8B0B-40AA-809D-F30029D63B92}"/>
    <cellStyle name="_SF91026 6151 6154recliner LH-250RK-F chair 3" xfId="420" xr:uid="{2FC85801-974E-4D20-A5DF-781F1E1CF0C1}"/>
    <cellStyle name="_SF91026 6151 6154recliner LH-250RK-F chair 3 2" xfId="421" xr:uid="{C61A3544-65AE-409E-93CF-3796B4D4C45E}"/>
    <cellStyle name="_SF91026 6151 6154recliner LH-250RK-F chair 3 2 2" xfId="43425" xr:uid="{AE347AA5-2FDB-486E-85F7-7B560096256E}"/>
    <cellStyle name="_SF91026 6151 6154recliner LH-250RK-F chair 4" xfId="422" xr:uid="{5357A082-3CC9-403F-9317-C44E5FBE2C11}"/>
    <cellStyle name="_SF91026 6151 6154recliner LH-250RK-F chair 4 2" xfId="423" xr:uid="{DC077266-E3B1-4E48-A202-15A23AA15C01}"/>
    <cellStyle name="_SF91026 6151 6154recliner LH-250RK-F chair 4 2 2" xfId="43426" xr:uid="{E12410B1-51D4-4F67-912A-D60637E5FD30}"/>
    <cellStyle name="_SF91026 6151 6154recliner LH-250RK-F chair 5" xfId="424" xr:uid="{1835DA87-24DC-4268-A145-7CB22037373E}"/>
    <cellStyle name="_SF91026 6151 6154recliner LH-250RK-F chair 5 2" xfId="43427" xr:uid="{52B24A94-F1AC-4C8F-BD52-00FD2EA75998}"/>
    <cellStyle name="_SF91026 6151 6154recliner LH-250RK-F chair 6" xfId="425" xr:uid="{D741ACED-B0E1-45B0-9D36-E8AD8D9C0F3B}"/>
    <cellStyle name="_SF91026 6151 6154recliner LH-250RK-F chair 7" xfId="43420" xr:uid="{14430C89-14BD-470D-9D0D-8471C126BB56}"/>
    <cellStyle name="_SF91026 6151 6154recliner LH-250RK-F chair_JLA Accents 4-2013 - Michelle 2 Price" xfId="426" xr:uid="{C9085460-CD52-43FD-B07A-784FD35655AF}"/>
    <cellStyle name="_SF91026 6151 6154recliner LH-250RK-F chair_JLA Accents 4-2013 - Michelle 2 Price 2" xfId="43428" xr:uid="{7FB30729-FE29-4828-80BE-FE578CA41D11}"/>
    <cellStyle name="_SF91026 6151 6154recliner LH-250RK-F chair_Long forecast for Liz liquid Cotton(May-Dec)10312013 (version 1)" xfId="427" xr:uid="{4C784859-8B43-459A-9EC4-5EF1B6A8496D}"/>
    <cellStyle name="_SF91102  manhantten copenhagen recliner LH-250RK-F chair" xfId="428" xr:uid="{4015C6E7-1CB6-4E6C-9942-FD21D128938B}"/>
    <cellStyle name="_SF91102  manhantten copenhagen recliner LH-250RK-F chair 2" xfId="429" xr:uid="{5C1F50DD-F569-4209-8099-798FCFD776E4}"/>
    <cellStyle name="_SF91102  manhantten copenhagen recliner LH-250RK-F chair 2 2" xfId="430" xr:uid="{E2BB827F-3CD3-4F48-8E8C-049F8E5029A6}"/>
    <cellStyle name="_SF91102  manhantten copenhagen recliner LH-250RK-F chair 2 2 2" xfId="43429" xr:uid="{A2BB6BDB-F231-4B79-B99E-699F748144BB}"/>
    <cellStyle name="_SF91102  manhantten copenhagen recliner LH-250RK-F chair 3" xfId="431" xr:uid="{88732D06-6225-4147-A3FA-598C05CA4CC5}"/>
    <cellStyle name="_SF91102  manhantten copenhagen recliner LH-250RK-F chair 3 2" xfId="43430" xr:uid="{04810718-1BE4-42F7-AF3C-58DC7BF68DDA}"/>
    <cellStyle name="_SF91102  manhantten copenhagen recliner LH-250RK-F chair_JLA Accents 4-2013 - Michelle 2 Price" xfId="432" xr:uid="{3C94D722-EE05-4850-8EAB-11724D192D2A}"/>
    <cellStyle name="_SF91102  manhantten copenhagen recliner LH-250RK-F chair_JLA Accents 4-2013 - Michelle 2 Price 2" xfId="43431" xr:uid="{222B3652-F6DE-465C-926B-FD3173FAB5ED}"/>
    <cellStyle name="_SF91102  manhantten copenhagen recliner LH-250RK-F chair_Long forecast for Liz liquid Cotton(May-Dec)10312013 (version 1)" xfId="433" xr:uid="{00FF5B77-2FA1-4E2B-B456-1E323081880D}"/>
    <cellStyle name="_SF91120 armless chair KF0026chair 1999R-KD Chaise " xfId="434" xr:uid="{D3AD88B0-85C9-4CCB-860D-91E9A4556A68}"/>
    <cellStyle name="_SF91120 armless chair KF0026chair 1999R-KD Chaise  2" xfId="435" xr:uid="{1851A0CE-9A63-423F-A01C-746AC220A74E}"/>
    <cellStyle name="_SF91120 armless chair KF0026chair 1999R-KD Chaise  2 2" xfId="436" xr:uid="{F73B307B-15FB-44F6-9F3B-CF6C209EC7DE}"/>
    <cellStyle name="_SF91120 armless chair KF0026chair 1999R-KD Chaise  2 2 2" xfId="43432" xr:uid="{46D60691-F0D6-4B33-A741-F41B72B073CD}"/>
    <cellStyle name="_SF91120 armless chair KF0026chair 1999R-KD Chaise  3" xfId="437" xr:uid="{10B46944-10BD-40D0-B2B8-23C1F4D2EFD7}"/>
    <cellStyle name="_SF91120 armless chair KF0026chair 1999R-KD Chaise  3 2" xfId="43433" xr:uid="{EA696AC5-6F31-4002-83FF-EA0AEC044120}"/>
    <cellStyle name="_SF91120 armless chair KF0026chair 1999R-KD Chaise _JLA Accents 4-2013 - Michelle 2 Price" xfId="438" xr:uid="{B562EB85-38F9-4AC5-B5A5-335BBF217BBC}"/>
    <cellStyle name="_SF91120 armless chair KF0026chair 1999R-KD Chaise _JLA Accents 4-2013 - Michelle 2 Price 2" xfId="43434" xr:uid="{2FEF3A39-2A70-41B6-BB92-4149F620C1A3}"/>
    <cellStyle name="_SF91120 armless chair KF0026chair 1999R-KD Chaise _Long forecast for Liz liquid Cotton(May-Dec)10312013 (version 1)" xfId="439" xr:uid="{BD2F7AEA-5DDB-46E4-ADE0-2B7EE70A201D}"/>
    <cellStyle name="_Sheet1" xfId="440" xr:uid="{4053DEE4-A3E4-46D5-AD55-E18FE8AFB9DE}"/>
    <cellStyle name="_Sheet1_1" xfId="441" xr:uid="{36910CF5-60E9-4A9E-BC61-FC92710ADA8F}"/>
    <cellStyle name="_Sheet1_1_projection" xfId="442" xr:uid="{D2B77C99-CFBC-4248-9229-EE92128689A1}"/>
    <cellStyle name="_Sheet1_1_projection_email trail" xfId="443" xr:uid="{47B10EB9-BBEA-4C1C-8ADE-E55241D5943A}"/>
    <cellStyle name="_Sheet3" xfId="444" xr:uid="{8BC0D0DA-43AC-4316-841A-74171C3B2388}"/>
    <cellStyle name="_Shopko chairs 090413" xfId="445" xr:uid="{903E9364-5482-406F-8C07-CE6C3B97E66B}"/>
    <cellStyle name="_Shopko chairs 090413 2" xfId="446" xr:uid="{28DE9737-FD4D-4DA7-87C7-5567B25CA1B6}"/>
    <cellStyle name="_Shopko chairs 090413 2 2" xfId="447" xr:uid="{36472DA7-9B22-4BEB-8EC1-11340E2A9D5A}"/>
    <cellStyle name="_Shopko chairs 090413 2 2 2" xfId="43435" xr:uid="{EE3BC01C-866C-45DE-842E-20A0E77B7E78}"/>
    <cellStyle name="_Shopko chairs 090413 3" xfId="448" xr:uid="{EBE24844-E37C-44A6-9C7E-40C0894B5028}"/>
    <cellStyle name="_Shopko chairs 090413 3 2" xfId="43436" xr:uid="{A2ED21C8-F703-46DD-83D1-2447EF7B4D66}"/>
    <cellStyle name="_Shopko chairs 090413_JLA Accents 4-2013 - Michelle 2 Price" xfId="449" xr:uid="{D9599B9A-7FAD-4622-9CD4-C641F77105F5}"/>
    <cellStyle name="_Shopko chairs 090413_JLA Accents 4-2013 - Michelle 2 Price 2" xfId="43437" xr:uid="{BCF928C6-E04B-4605-B055-A068983644E1}"/>
    <cellStyle name="_Shopko chairs 090413_Long forecast for Liz liquid Cotton(May-Dec)10312013 (version 1)" xfId="450" xr:uid="{1994A42D-0C5F-45A9-944C-ECD62C1CBF0F}"/>
    <cellStyle name="_Shopko chairs 090413_RTG tufted armless chair July 06 09" xfId="451" xr:uid="{55FEE34D-2613-41E7-B1C9-CDDABC89DAB3}"/>
    <cellStyle name="_Shopko chairs 090413_RTG tufted armless chair July 06 09 2" xfId="452" xr:uid="{C62B68B7-A859-4A5C-9C45-4FBD17DE4957}"/>
    <cellStyle name="_Shopko chairs 090413_RTG tufted armless chair July 06 09 2 2" xfId="453" xr:uid="{3130ECB3-EBCB-4EEF-8344-62AEC91E7C39}"/>
    <cellStyle name="_Shopko chairs 090413_RTG tufted armless chair July 06 09 2 2 2" xfId="43438" xr:uid="{BE0D28B2-3749-43D9-BEAD-5DE24DCAD45B}"/>
    <cellStyle name="_Shopko chairs 090413_RTG tufted armless chair July 06 09 3" xfId="454" xr:uid="{3EFD2CBE-1C8E-4F1C-9A2F-4EA27F092D38}"/>
    <cellStyle name="_Shopko chairs 090413_RTG tufted armless chair July 06 09 3 2" xfId="43439" xr:uid="{7B51ABE1-1F53-4D5E-8BDA-BFDFDAC2DC75}"/>
    <cellStyle name="_Shopko chairs 090413_RTG tufted armless chair July 06 09_JLA Accents 4-2013 - Michelle 2 Price" xfId="455" xr:uid="{7E5F133A-8498-4DB1-8062-8B7D2B9D0470}"/>
    <cellStyle name="_Shopko chairs 090413_RTG tufted armless chair July 06 09_JLA Accents 4-2013 - Michelle 2 Price 2" xfId="43440" xr:uid="{9B238EF1-30E0-447F-9D3F-083B2551DCCC}"/>
    <cellStyle name="_Shopko chairs 090413_RTG tufted armless chair July 06 09_Long forecast for Liz liquid Cotton(May-Dec)10312013 (version 1)" xfId="456" xr:uid="{3C5B85D5-6615-4FB8-B47C-0D34E18600BF}"/>
    <cellStyle name="_Sofa Mart Morris chair quotation 2010-4-9 (2)" xfId="457" xr:uid="{68466BC1-BF49-4A93-A3E0-BB8A9BB8706A}"/>
    <cellStyle name="_Sofa Mart Morris chair quotation 2010-4-9 (2) 2" xfId="458" xr:uid="{5888FC82-C71B-49DC-A67D-AC41DE5FCE3C}"/>
    <cellStyle name="_Sofa Mart Morris chair quotation 2010-4-9 (2) 2 2" xfId="459" xr:uid="{AB6DCEDB-F188-45C7-991B-21C9A049C38D}"/>
    <cellStyle name="_Sofa Mart Morris chair quotation 2010-4-9 (2) 2 2 2" xfId="43441" xr:uid="{D4F45FBA-4E27-43B8-9E31-906D0C6A8606}"/>
    <cellStyle name="_Sofa Mart Morris chair quotation 2010-4-9 (2) 3" xfId="460" xr:uid="{F254BCCE-FBD4-40F5-9CE9-2D488F3754B3}"/>
    <cellStyle name="_Sofa Mart Morris chair quotation 2010-4-9 (2) 3 2" xfId="43442" xr:uid="{5B2960C7-43EF-442F-A785-53F976686DDA}"/>
    <cellStyle name="_Sofa Mart Morris chair quotation 2010-4-9 (2)_JLA Accents 4-2013 - Michelle 2 Price" xfId="461" xr:uid="{B0770336-E9BB-46BA-992F-ACF759A0DD26}"/>
    <cellStyle name="_Sofa Mart Morris chair quotation 2010-4-9 (2)_JLA Accents 4-2013 - Michelle 2 Price 2" xfId="43443" xr:uid="{65B08A92-48CD-4CF4-8818-370E51191ADB}"/>
    <cellStyle name="_Sofa Mart Morris chair quotation 2010-4-9 (2)_Long forecast for Liz liquid Cotton(May-Dec)10312013 (version 1)" xfId="462" xr:uid="{77DA65F6-F9EB-4437-BB80-607FF41F3E5C}"/>
    <cellStyle name="_Sofa Mart-Accent Chair SKU" xfId="463" xr:uid="{21BC554B-322D-4B55-A8C1-505C20378F11}"/>
    <cellStyle name="_Sofa Mart-Accent Chair SKU 2" xfId="464" xr:uid="{79B5FF87-B897-4294-925C-33766321467D}"/>
    <cellStyle name="_Sofa Mart-Accent Chair SKU 2 2" xfId="43444" xr:uid="{86C56E85-286A-4BD6-9F4D-D264329FB41E}"/>
    <cellStyle name="_Sofa Mart-Accent Chair SKU_Accent Chair warehouse item list 110121" xfId="465" xr:uid="{20BF2248-E848-42B0-B61A-4CE997C7F60B}"/>
    <cellStyle name="_Sofa Mart-Accent Chair SKU_Accent Chair warehouse item list 110121 2" xfId="466" xr:uid="{03DE0AD0-914D-4AD1-95BC-113255F2D786}"/>
    <cellStyle name="_Sofa Mart-Accent Chair SKU_Accent Chair warehouse item list 110121 2 2" xfId="43445" xr:uid="{BFBD6DB9-E55F-4B2B-81A7-59D84E5F378B}"/>
    <cellStyle name="_Sofa Mart-Accent Chair SKU_Accent Chair warehouse item list 110121_2011 HP Pricing for 2010 items" xfId="467" xr:uid="{BA699436-7D1B-4EA8-9617-F8AC0099EE04}"/>
    <cellStyle name="_Sofa Mart-Accent Chair SKU_Accent Chair warehouse item list 110121_2011 HP Pricing for 2010 items 2" xfId="43446" xr:uid="{82977A64-5733-4D7C-85E7-597E7C43B692}"/>
    <cellStyle name="_Sofa Mart-Accent Chair SKU_Accent Chair warehouse item list 110121_2012 HP Old chair quote_4 4 2012-updated 4.4" xfId="468" xr:uid="{11B8C390-9AB6-4D79-B22A-D7D393159158}"/>
    <cellStyle name="_Sofa Mart-Accent Chair SKU_Accent Chair warehouse item list 110121_2012 HP Old chair quote_4 4 2012-updated 4.4 2" xfId="43447" xr:uid="{B334271D-16A1-42F1-A53B-0017AF093089}"/>
    <cellStyle name="_Sofa Mart-Accent Chair SKU_Accent Chair warehouse item list 110121_36" xfId="469" xr:uid="{07F266C6-8BC3-40E5-86A8-0133DC0041A9}"/>
    <cellStyle name="_Sofa Mart-Accent Chair SKU_Accent Chair warehouse item list 110121_JLA Accents 10-2012  FNL to Sku _ Top Art (2)" xfId="470" xr:uid="{BC6A0F66-4047-42F5-9FC2-4BD650FEFBEF}"/>
    <cellStyle name="_Sofa Mart-Accent Chair SKU_Accent Chair warehouse item list 110121_JLA Accents 10-2012  FNL to Sku _ Top Art (2) 2" xfId="43448" xr:uid="{A75D254A-4AD2-40A4-A04D-9BCA81BBB5BA}"/>
    <cellStyle name="_Sofa Mart-Accent Chair SKU_Accent Chair warehouse item list 110121_JLA Accents 4-2013 - Michelle 2 Price" xfId="471" xr:uid="{609E2F94-A79B-458D-826A-8CBBA6CAD7B4}"/>
    <cellStyle name="_Sofa Mart-Accent Chair SKU_Accent Chair warehouse item list 110121_JLA Accents 4-2013 - Michelle 2 Price 2" xfId="43449" xr:uid="{0A64C25B-85A5-4F26-A9A5-1160C211CFAB}"/>
    <cellStyle name="_Sofa Mart-Accent Chair SKU_Accent Chair warehouse item list 110121_Line Plan Fall 2012 FINAL" xfId="472" xr:uid="{B7B6C8B7-DAB9-46D4-8131-8029CF95502B}"/>
    <cellStyle name="_Sofa Mart-Accent Chair SKU_Accent Chair warehouse item list 110121_Line Plan Fall 2012 FINAL 2" xfId="43450" xr:uid="{F9CE5904-9FD1-4DE6-8655-73FCAB30BACB}"/>
    <cellStyle name="_Sofa Mart-Accent Chair SKU_Accent Chair warehouse item list 110121_OLD ITEM" xfId="473" xr:uid="{8527813C-BF71-4B0E-A792-8ACB18AF0518}"/>
    <cellStyle name="_Sofa Mart-Accent Chair SKU_Accent Chair warehouse item list 110121_OLD ITEM 2" xfId="43451" xr:uid="{3DF869EE-E188-4CB2-BEA9-950B41C5EBBC}"/>
    <cellStyle name="_Sofa Mart-Accent Chair SKU_Accent Chair warehouse item list 110121_Sheet2" xfId="474" xr:uid="{9B846402-EF34-436B-AD0F-545916283B67}"/>
    <cellStyle name="_Sofa Mart-Accent Chair SKU_Accent Chair warehouse item list 110121_Total quote sheet for 201304 HP chairs" xfId="475" xr:uid="{153BFCD6-E836-4A7D-A270-5EC9E5F9D111}"/>
    <cellStyle name="_Sofa Mart-Accent Chair SKU_Accent Chair warehouse item list 110121_Total quote sheet for 201304 HP chairs 2" xfId="43452" xr:uid="{E6BAF139-FF20-4FEF-B68B-C35ABFE55EA8}"/>
    <cellStyle name="_Sofa Mart-Accent Chair SKU_Accent Chair warehouse item list 110121_Total quote sheet for 201304 HP samples _updated on 3-25-2013 (3)" xfId="476" xr:uid="{E30A4282-220D-4F70-A90C-8F5564636461}"/>
    <cellStyle name="_Sofa Mart-Accent Chair SKU_Accent Chair warehouse item list 110121_Total quote sheet for 201304 HP samples _updated on 3-25-2013 (3) 2" xfId="43453" xr:uid="{CE9825BE-A515-4CDF-9251-7A73D208AA11}"/>
    <cellStyle name="_Sofa Mart-Accent Chair SKU_Accent Chair warehouse item list 110121_Total quote sheet for 201304 HP samples _updated on 3-26-2013 (2)" xfId="477" xr:uid="{C2937680-01F0-4AEB-B203-C3738E7133C0}"/>
    <cellStyle name="_Sofa Mart-Accent Chair SKU_Accent Chair warehouse item list 110121_Total quote sheet for 201304 HP samples _updated on 3-26-2013 (2) 2" xfId="43454" xr:uid="{2D263B43-6DB0-4410-B809-0802605E6BED}"/>
    <cellStyle name="_Sofa Mart-Accent Chair SKU_Accent Chair warehouse item list 110121_Total quote sheet for 201304 HP samples 3-15-2013" xfId="478" xr:uid="{0D205FFC-40FE-494A-95A0-BA90FCC50DC1}"/>
    <cellStyle name="_Sofa Mart-Accent Chair SKU_Accent Chair warehouse item list 110121_Total quote sheet for 201304 HP samples 3-15-2013 2" xfId="43455" xr:uid="{07EBA576-EF0D-4D8D-A630-A203C2CFF7A7}"/>
    <cellStyle name="_Sofa Mart-Accent Chair SKU_Accent Chair warehouse item list 110121_Total quote sheet for 201304 HP samples 3-18-2013" xfId="479" xr:uid="{AEF2695C-B76D-4820-8732-E802D79731F8}"/>
    <cellStyle name="_Sofa Mart-Accent Chair SKU_Accent Chair warehouse item list 110121_Total quote sheet for 201304 HP samples 3-18-2013 2" xfId="43456" xr:uid="{43400063-6906-4184-8B23-88FA7ADF15C4}"/>
    <cellStyle name="_Sofa Mart-Accent Chair SKU_Accent Chair warehouse item list 110121_Updated Chair warehouse program - JCP" xfId="480" xr:uid="{5ED8A441-E2BF-4A70-A935-8237AE42F6AA}"/>
    <cellStyle name="_Sofa Mart-Accent Chair SKU_Accent Chair warehouse item list 110121_Updated Chair warehouse program - JCP 2" xfId="481" xr:uid="{CACC18B5-2C70-4E6A-B91C-8C5E335D7CD7}"/>
    <cellStyle name="_Sofa Mart-Accent Chair SKU_Accent Chair warehouse item list 110121_Updated Chair warehouse program - JCP 2 2" xfId="43457" xr:uid="{F7A08A8E-E9DD-4D28-BD1B-C4CC7A6A3F9A}"/>
    <cellStyle name="_Sofa Mart-Accent Chair SKU_Long forecast for Liz liquid Cotton(May-Dec)10312013 (version 1)" xfId="482" xr:uid="{6550C822-DDC9-4D35-93DA-3AEDACE4B3CB}"/>
    <cellStyle name="_Sofa Mart-Accent Chair SKU_Price increase chairs - DB 1-20-11" xfId="483" xr:uid="{B4226276-A489-4C86-8EF5-3FA450C62D9E}"/>
    <cellStyle name="_Sofa Mart-Accent Chair SKU_Price increase chairs - DB 1-20-11 2" xfId="484" xr:uid="{CD5F4A08-A667-44C1-9349-04888F4CBC46}"/>
    <cellStyle name="_Sofa Mart-Accent Chair SKU_Price increase chairs - DB 1-20-11 2 2" xfId="43458" xr:uid="{225FB7CE-59DB-438E-8B28-1C4F6D284426}"/>
    <cellStyle name="_Sofa Mart-Accent Chair SKU_USWW order and expense summary 1013" xfId="485" xr:uid="{AA6B2E64-2B11-4A63-AFA3-F358239FFC71}"/>
    <cellStyle name="_Sofa Mart-Accent Chair SKU_USWW order and expense summary 1013 2" xfId="486" xr:uid="{BA064D56-703D-4740-BCF2-4AD49A893F81}"/>
    <cellStyle name="_Sofa Mart-Accent Chair SKU_USWW order and expense summary 1013 2 2" xfId="43459" xr:uid="{95FC55F9-B367-4849-A55B-9C8251A0A3D5}"/>
    <cellStyle name="_Sofa Mart-Accent Chair SKU_USWW order and expense summary 1013_2011 HP Pricing for 2010 items" xfId="487" xr:uid="{D5D82BC6-0ED3-4D72-A546-015ED6F087C5}"/>
    <cellStyle name="_Sofa Mart-Accent Chair SKU_USWW order and expense summary 1013_2011 HP Pricing for 2010 items 2" xfId="43460" xr:uid="{0CCCC1AC-320A-4ECC-8299-BBEE22675A3E}"/>
    <cellStyle name="_Sofa Mart-Accent Chair SKU_USWW order and expense summary 1013_2012 HP Old chair quote_4 4 2012-updated 4.4" xfId="488" xr:uid="{52E89D79-0EC0-4D11-98D3-8FF4EB803970}"/>
    <cellStyle name="_Sofa Mart-Accent Chair SKU_USWW order and expense summary 1013_2012 HP Old chair quote_4 4 2012-updated 4.4 2" xfId="43461" xr:uid="{315CEB2D-C872-41DF-AF48-A656C52A9653}"/>
    <cellStyle name="_Sofa Mart-Accent Chair SKU_USWW order and expense summary 1013_36" xfId="489" xr:uid="{F5F306EB-21A2-4234-8598-FCCBFF1381EA}"/>
    <cellStyle name="_Sofa Mart-Accent Chair SKU_USWW order and expense summary 1013_Ecommerce Inventory 120215 updated (2)" xfId="490" xr:uid="{0AE25D72-E8C4-4808-A7CF-159B09DA6216}"/>
    <cellStyle name="_Sofa Mart-Accent Chair SKU_USWW order and expense summary 1013_Ecommerce Inventory 120215 updated (2) 2" xfId="491" xr:uid="{4E54A21A-2EEF-4F20-9359-9FC399AD3C1C}"/>
    <cellStyle name="_Sofa Mart-Accent Chair SKU_USWW order and expense summary 1013_Ecommerce Inventory 120215 updated (2) 2 2" xfId="43462" xr:uid="{4E507498-74B5-448A-B749-ECF4AF1D51DD}"/>
    <cellStyle name="_Sofa Mart-Accent Chair SKU_USWW order and expense summary 1013_Haverty frames quotation - Youbang in stock 2011-08-30" xfId="492" xr:uid="{F0BC5408-C35E-4C67-B96F-37B403838C07}"/>
    <cellStyle name="_Sofa Mart-Accent Chair SKU_USWW order and expense summary 1013_Haverty frames quotation - Youbang in stock 2011-08-30 2" xfId="493" xr:uid="{7A82424C-6BE1-42BB-BD62-6928CFDA953D}"/>
    <cellStyle name="_Sofa Mart-Accent Chair SKU_USWW order and expense summary 1013_Haverty frames quotation - Youbang in stock 2011-08-30 2 2" xfId="43463" xr:uid="{98F26EF9-8490-4B98-A373-63DE2EE95BC1}"/>
    <cellStyle name="_Sofa Mart-Accent Chair SKU_USWW order and expense summary 1013_HP10 Quotation from Youbang (4)" xfId="494" xr:uid="{69FEEBE8-AC74-4449-81D1-2089A0630C2C}"/>
    <cellStyle name="_Sofa Mart-Accent Chair SKU_USWW order and expense summary 1013_HP10 Quotation from Youbang (4) 2" xfId="495" xr:uid="{A7F0EE09-7A90-4607-8959-EF169A5E326D}"/>
    <cellStyle name="_Sofa Mart-Accent Chair SKU_USWW order and expense summary 1013_HP10 Quotation from Youbang (4) 2 2" xfId="43464" xr:uid="{1E611F16-A0A8-4BE0-840E-55833EEE3092}"/>
    <cellStyle name="_Sofa Mart-Accent Chair SKU_USWW order and expense summary 1013_JLA Accents 10-2012  FNL to Sku _ Top Art (2)" xfId="496" xr:uid="{E9F81706-9E68-41C4-B90A-CC1D3E36E620}"/>
    <cellStyle name="_Sofa Mart-Accent Chair SKU_USWW order and expense summary 1013_JLA Accents 10-2012  FNL to Sku _ Top Art (2) 2" xfId="43465" xr:uid="{5D94BAA9-286B-459C-B881-E2D0DD59A900}"/>
    <cellStyle name="_Sofa Mart-Accent Chair SKU_USWW order and expense summary 1013_JLA Accents 4-2013 - Michelle 2 Price" xfId="497" xr:uid="{BDEA7937-F7A0-4E45-81A6-EDA91423BBCA}"/>
    <cellStyle name="_Sofa Mart-Accent Chair SKU_USWW order and expense summary 1013_JLA Accents 4-2013 - Michelle 2 Price 2" xfId="43466" xr:uid="{CD9A5BB4-ABB2-4179-8F65-1FF904F17AA6}"/>
    <cellStyle name="_Sofa Mart-Accent Chair SKU_USWW order and expense summary 1013_Line Plan Fall 2012 FINAL" xfId="498" xr:uid="{EE32BA23-9894-4A4D-9160-959AB32B692B}"/>
    <cellStyle name="_Sofa Mart-Accent Chair SKU_USWW order and expense summary 1013_Line Plan Fall 2012 FINAL 2" xfId="43467" xr:uid="{3F5001FF-A39C-41E1-8EE9-9E42E848A797}"/>
    <cellStyle name="_Sofa Mart-Accent Chair SKU_USWW order and expense summary 1013_Long forecast for Liz liquid Cotton(May-Dec)10312013 (version 1)" xfId="499" xr:uid="{40C0E5D8-1BCD-449B-8119-ABB136B9E295}"/>
    <cellStyle name="_Sofa Mart-Accent Chair SKU_USWW order and expense summary 1013_OLD ITEM" xfId="500" xr:uid="{5530E16F-D5E9-4D37-9CCB-0C86257F8ABA}"/>
    <cellStyle name="_Sofa Mart-Accent Chair SKU_USWW order and expense summary 1013_OLD ITEM 2" xfId="43468" xr:uid="{4B241511-87F7-4C86-ABF8-2DF983F24C2F}"/>
    <cellStyle name="_Sofa Mart-Accent Chair SKU_USWW order and expense summary 1013_Sheet2" xfId="501" xr:uid="{FC6CA5E1-E5E7-4BD0-B76A-F8DC785640D1}"/>
    <cellStyle name="_Sofa Mart-Accent Chair SKU_USWW order and expense summary 1013_Total quote sheet for 201304 HP chairs" xfId="502" xr:uid="{DDA6D675-6FF2-4309-8D71-DD1DDC169B29}"/>
    <cellStyle name="_Sofa Mart-Accent Chair SKU_USWW order and expense summary 1013_Total quote sheet for 201304 HP chairs 2" xfId="43469" xr:uid="{B1BDBC9C-C70A-475F-B723-D540249D31D5}"/>
    <cellStyle name="_Sofa Mart-Accent Chair SKU_USWW order and expense summary 1013_Total quote sheet for 201304 HP samples _updated on 3-25-2013 (3)" xfId="503" xr:uid="{AE2657AC-C472-4F96-8C51-E5DD75147065}"/>
    <cellStyle name="_Sofa Mart-Accent Chair SKU_USWW order and expense summary 1013_Total quote sheet for 201304 HP samples _updated on 3-25-2013 (3) 2" xfId="43470" xr:uid="{F0B12E08-BF22-4D89-AF40-0CAF5922AB04}"/>
    <cellStyle name="_Sofa Mart-Accent Chair SKU_USWW order and expense summary 1013_Total quote sheet for 201304 HP samples _updated on 3-26-2013 (2)" xfId="504" xr:uid="{F1A76014-543A-4181-BF60-D1EC4AFD0E63}"/>
    <cellStyle name="_Sofa Mart-Accent Chair SKU_USWW order and expense summary 1013_Total quote sheet for 201304 HP samples _updated on 3-26-2013 (2) 2" xfId="43471" xr:uid="{BFFA86AA-CFFC-4FFC-819B-1A19AC75E8BB}"/>
    <cellStyle name="_Sofa Mart-Accent Chair SKU_USWW order and expense summary 1013_Total quote sheet for 201304 HP samples 3-15-2013" xfId="505" xr:uid="{E0FC976A-1C33-4C5C-AB23-46FF110D0986}"/>
    <cellStyle name="_Sofa Mart-Accent Chair SKU_USWW order and expense summary 1013_Total quote sheet for 201304 HP samples 3-15-2013 2" xfId="43472" xr:uid="{C6920465-78EE-4F34-A51D-F9705B1A5AED}"/>
    <cellStyle name="_Sofa Mart-Accent Chair SKU_USWW order and expense summary 1013_Total quote sheet for 201304 HP samples 3-18-2013" xfId="506" xr:uid="{27504EA0-1CDF-44A2-BD83-448BB6A519AB}"/>
    <cellStyle name="_Sofa Mart-Accent Chair SKU_USWW order and expense summary 1013_Total quote sheet for 201304 HP samples 3-18-2013 2" xfId="43473" xr:uid="{A3F81AFC-BFE3-48A0-A481-BADDC7CE4290}"/>
    <cellStyle name="_Sofa Mart-Accent Chair SKU_USWW order and expense summary 1013_Updated Chair warehouse program - JCP" xfId="507" xr:uid="{EF299939-C7CF-4FB2-9D26-4E8A5D36B847}"/>
    <cellStyle name="_Sofa Mart-Accent Chair SKU_USWW order and expense summary 1013_Updated Chair warehouse program - JCP 2" xfId="508" xr:uid="{9E68CE12-BAE0-4F28-B467-6934B9BA4970}"/>
    <cellStyle name="_Sofa Mart-Accent Chair SKU_USWW order and expense summary 1013_Updated Chair warehouse program - JCP 2 2" xfId="43474" xr:uid="{0BC9534A-5491-4923-BAF6-B81C5D3ADAA7}"/>
    <cellStyle name="_Sofa Mart-Accent Chair SKU_副本Accent Chair warehouse item list" xfId="509" xr:uid="{D0B4136E-AE47-4703-B2CF-13329D7EF295}"/>
    <cellStyle name="_Sofa Mart-Accent Chair SKU_副本Accent Chair warehouse item list 2" xfId="510" xr:uid="{AAB41302-A649-4E8A-AF03-B6643F2852A7}"/>
    <cellStyle name="_Sofa Mart-Accent Chair SKU_副本Accent Chair warehouse item list 2 2" xfId="43475" xr:uid="{D32CEC02-65E6-40A3-B8E5-46D91647BFF1}"/>
    <cellStyle name="_Sofa Mart-Accent Chair SKU_副本Accent Chair warehouse item list_36" xfId="511" xr:uid="{2E4E7589-D53D-4752-94D8-5701A05F842B}"/>
    <cellStyle name="_Sofa Mart-Accent Chair SKU_副本Accent Chair warehouse item list_Chairs" xfId="512" xr:uid="{12FFF3E6-DAEC-4F31-BB5C-0344A588A3C6}"/>
    <cellStyle name="_Sofa Mart-Accent Chair SKU_副本Accent Chair warehouse item list_Chairs 2" xfId="43476" xr:uid="{9038BC2A-5E18-4DE8-B32D-16E9B41B8853}"/>
    <cellStyle name="_Sofa Mart-Accent Chair SKU_副本Accent Chair warehouse item list_Ecommerce Inventory 120215 updated (2)" xfId="513" xr:uid="{3417AE95-E133-496E-8EA6-FA0BCCE30638}"/>
    <cellStyle name="_Sofa Mart-Accent Chair SKU_副本Accent Chair warehouse item list_Ecommerce Inventory 120215 updated (2) 2" xfId="514" xr:uid="{7212E6B0-2639-4352-8285-9D65CCA66642}"/>
    <cellStyle name="_Sofa Mart-Accent Chair SKU_副本Accent Chair warehouse item list_Ecommerce Inventory 120215 updated (2) 2 2" xfId="43477" xr:uid="{062E47C6-3A40-4A40-BA1D-8C6FE50B9975}"/>
    <cellStyle name="_Sofa Mart-Accent Chair SKU_副本Accent Chair warehouse item list_Sheet2" xfId="515" xr:uid="{DD154783-4EAC-4A0E-A7C9-3A46B4FA0383}"/>
    <cellStyle name="_Spr NYM BBB Bath Accessory Quote  - Heather updated 033111 xls" xfId="516" xr:uid="{EB8BF8E9-6014-46B3-8839-10A38E1E7D5E}"/>
    <cellStyle name="_Spr NYM BBB Bath Accessory Quote  - Heather updated 033111 xls 2" xfId="43478" xr:uid="{1C8A02B1-6EF6-4B4A-9203-02DB1FF2A1CA}"/>
    <cellStyle name="_table  product" xfId="517" xr:uid="{7047D881-FC58-45B9-AF2B-77D1C8BBF338}"/>
    <cellStyle name="_Tempo" xfId="518" xr:uid="{E9DE906A-E87C-41E4-9638-A9CE09BFC28C}"/>
    <cellStyle name="_TW Home Quotation 2011-2-25 Builtwell" xfId="519" xr:uid="{ACE2CCBE-B9A5-4E4D-A365-1E42FF63B2AC}"/>
    <cellStyle name="_TW Home Quotation 2011-2-25 Builtwell (2)" xfId="520" xr:uid="{2E1CBC4E-12DD-4E25-9296-0433E5F7FD76}"/>
    <cellStyle name="_TW Home Quotation 2011-2-25 Builtwell (2) 2" xfId="521" xr:uid="{E73A3EEA-43ED-4AD1-8AB6-A3CFAE40FB53}"/>
    <cellStyle name="_TW Home Quotation 2011-2-25 Builtwell (2) 2 2" xfId="43479" xr:uid="{59BE7B3E-D956-40C8-8851-1A36B7479D1E}"/>
    <cellStyle name="_TW Home Quotation 2011-2-25 Builtwell 2" xfId="522" xr:uid="{F0D1E6DF-1986-4692-90CA-809725B336C5}"/>
    <cellStyle name="_TW Home Quotation 2011-2-25 Builtwell 2 2" xfId="43480" xr:uid="{DDC5ACCA-561E-4DE7-A9D1-0DB8A84E993B}"/>
    <cellStyle name="_TW Home Quotation 2011-2-25 Builtwell 3" xfId="523" xr:uid="{85D53B66-3736-471A-BC48-26EBCD0884F9}"/>
    <cellStyle name="_TW Home Quotation 2011-2-25 Builtwell 4" xfId="524" xr:uid="{25147BFD-7B19-44B6-8612-E3CBA2075342}"/>
    <cellStyle name="_TW Home Quotation 2011-2-25 Builtwell_JLA Accents 4-2013 - Michelle 2 Price" xfId="525" xr:uid="{87394A9A-E384-4604-8BFE-036863BA3A90}"/>
    <cellStyle name="_TW Home Quotation 2011-2-25 Builtwell_JLA Accents 4-2013 - Michelle 2 Price 2" xfId="43481" xr:uid="{04F0FB6A-D907-408F-9CAA-7F90721831AC}"/>
    <cellStyle name="_TW Home Quotation -builwell-High Point1 (2)" xfId="526" xr:uid="{84FC0EAF-C55A-4729-9BC3-5BDA92E04CF5}"/>
    <cellStyle name="_TW Home Quotation -builwell-High Point1 (2) 2" xfId="527" xr:uid="{A558CE48-D92B-4035-BABC-77E2964CA1EC}"/>
    <cellStyle name="_TW Home Quotation -builwell-High Point1 (2) 2 2" xfId="43482" xr:uid="{CA672CCB-2C16-498C-B9A7-5FDC09A1DD1B}"/>
    <cellStyle name="_TW Home Quotation -builwell-High Point1 (2) 3" xfId="528" xr:uid="{E77FCEB0-59D8-44CA-961D-AC202D1DA6F2}"/>
    <cellStyle name="_TW Home Quotation -builwell-High Point1 (2) 3 2" xfId="43483" xr:uid="{8E47ABE7-9EAA-4E3B-9EAE-B41FB0DB6943}"/>
    <cellStyle name="_TW Home Quotation -builwell-High Point1 (2)_JLA Accents 4-2013 - Michelle 2 Price" xfId="529" xr:uid="{37360BED-350A-490C-BF9F-61A4BFD62A6B}"/>
    <cellStyle name="_TW Home Quotation -builwell-High Point1 (2)_JLA Accents 4-2013 - Michelle 2 Price 2" xfId="43484" xr:uid="{14C7009F-987F-4BB4-8080-412B349633B8}"/>
    <cellStyle name="_TW Home Quotation -builwell-High Point1 (2)_Long forecast for Liz liquid Cotton(May-Dec)10312013 (version 1)" xfId="530" xr:uid="{572B51F8-8C40-4841-9186-236154C2DFAF}"/>
    <cellStyle name="_TW Home Quotation -builwell-High Point2010-9-14" xfId="531" xr:uid="{4DF4BC36-CEA8-4AB0-BCA0-72B7321141EB}"/>
    <cellStyle name="_TW Home Quotation -builwell-High Point2010-9-14 2" xfId="532" xr:uid="{AB88FBB7-2585-442A-A471-53830EFE6FA3}"/>
    <cellStyle name="_TW Home Quotation -builwell-High Point2010-9-14 2 2" xfId="43485" xr:uid="{516F63E9-CE9B-4E3E-9CE2-E691BCE9D02C}"/>
    <cellStyle name="_TW Home Quotation -builwell-High Point2010-9-14 3" xfId="533" xr:uid="{66AD887E-48F4-49CB-88E5-B39FEAF83498}"/>
    <cellStyle name="_TW Home Quotation -builwell-High Point2010-9-14 3 2" xfId="43486" xr:uid="{B8BB2EA8-B41A-4984-B98B-E2233F88CBCC}"/>
    <cellStyle name="_TW Home Quotation -builwell-High Point2010-9-14_JLA Accents 4-2013 - Michelle 2 Price" xfId="534" xr:uid="{8E1E110C-6246-4D67-95B0-B20F8C4B87BE}"/>
    <cellStyle name="_TW Home Quotation -builwell-High Point2010-9-14_JLA Accents 4-2013 - Michelle 2 Price 2" xfId="43487" xr:uid="{CBD8A5C2-E64B-47CD-B6D4-9CB4058FB2F7}"/>
    <cellStyle name="_TW Home Quotation -builwell-High Point2010-9-14_Long forecast for Liz liquid Cotton(May-Dec)10312013 (version 1)" xfId="535" xr:uid="{9969F415-B28E-43EE-9F28-0189FBCD2CA4}"/>
    <cellStyle name="_TW Home Quotation -builwell-High Point2010-9-23RVD (2)" xfId="536" xr:uid="{61DD9FE9-6860-4B66-B463-DB1B457B089D}"/>
    <cellStyle name="_TW Home Quotation -builwell-High Point2010-9-23RVD (2) 2" xfId="537" xr:uid="{47268419-3ED4-430D-A797-42DDA2F8BC7F}"/>
    <cellStyle name="_TW Home Quotation -builwell-High Point2010-9-23RVD (2) 2 2" xfId="43488" xr:uid="{65ECCE28-2650-45A7-BD14-2EAC90E2D07D}"/>
    <cellStyle name="_TW Home Quotation -builwell-High Point2010-9-23RVD (2) 3" xfId="538" xr:uid="{88706E3F-B85F-4BD2-9C1C-6334056EB023}"/>
    <cellStyle name="_TW Home Quotation -builwell-High Point2010-9-23RVD (2) 3 2" xfId="43489" xr:uid="{51D30F04-24BB-4B96-9D1B-3CE22D2D1FCE}"/>
    <cellStyle name="_TW Home Quotation -builwell-High Point2010-9-23RVD (2)_JLA Accents 4-2013 - Michelle 2 Price" xfId="539" xr:uid="{B94F0D67-7FED-4D19-A770-65E9C24CAB50}"/>
    <cellStyle name="_TW Home Quotation -builwell-High Point2010-9-23RVD (2)_JLA Accents 4-2013 - Michelle 2 Price 2" xfId="43490" xr:uid="{734F67BA-3790-4F13-99D5-3B65E6E62AA0}"/>
    <cellStyle name="_TW Home Quotation -builwell-High Point2010-9-23RVD (2)_Long forecast for Liz liquid Cotton(May-Dec)10312013 (version 1)" xfId="540" xr:uid="{72BAA384-09A6-4DE2-B534-B7D919782B98}"/>
    <cellStyle name="_TW Home Quotation -builwell-High Point2010-9-29RVD" xfId="541" xr:uid="{5E303BD3-3906-4C34-8D4D-8F85A6B3ABAF}"/>
    <cellStyle name="_TW Home Quotation -builwell-High Point2010-9-29RVD 2" xfId="542" xr:uid="{84CE60B7-DDFE-4EC1-8D68-F8C6179A90AA}"/>
    <cellStyle name="_TW Home Quotation -builwell-High Point2010-9-29RVD 2 2" xfId="43491" xr:uid="{B7F918D6-8C08-40F8-9D85-D104621E219B}"/>
    <cellStyle name="_TW Home Quotation -builwell-High Point2010-9-29RVD 3" xfId="543" xr:uid="{9FC6340E-9CB2-43B2-A151-B642ABB6D26F}"/>
    <cellStyle name="_TW Home Quotation -builwell-High Point2010-9-29RVD 3 2" xfId="43492" xr:uid="{BF16D59C-8E11-404D-8BF0-3A6F3A093DC7}"/>
    <cellStyle name="_TW Home Quotation -builwell-High Point2010-9-29RVD_JLA Accents 4-2013 - Michelle 2 Price" xfId="544" xr:uid="{0BF65121-65EA-4AA2-B2DA-745C7A51728C}"/>
    <cellStyle name="_TW Home Quotation -builwell-High Point2010-9-29RVD_JLA Accents 4-2013 - Michelle 2 Price 2" xfId="43493" xr:uid="{F4FAC977-4F67-467A-A1D2-C73BF6827F34}"/>
    <cellStyle name="_TW Home Quotation -builwell-High Point2010-9-29RVD_Long forecast for Liz liquid Cotton(May-Dec)10312013 (version 1)" xfId="545" xr:uid="{02FF5F38-7A34-4FE5-B006-03D8A7EDDAB6}"/>
    <cellStyle name="_TW Home Quotation -builwell-High Point2010-9-30RVD" xfId="546" xr:uid="{452F0CD4-3828-4785-9D1D-53D8A90ABF75}"/>
    <cellStyle name="_TW Home Quotation -builwell-High Point2010-9-30RVD 2" xfId="547" xr:uid="{F6426C87-4764-45B5-B03E-B8B719654942}"/>
    <cellStyle name="_TW Home Quotation -builwell-High Point2010-9-30RVD 2 2" xfId="43494" xr:uid="{7BB15331-9F3D-4063-9E89-612BAF7FABA2}"/>
    <cellStyle name="_TW Home Quotation -builwell-High Point2010-9-30RVD 3" xfId="548" xr:uid="{BEB15038-000D-4AD7-BEAD-76AACA4F6599}"/>
    <cellStyle name="_TW Home Quotation -builwell-High Point2010-9-30RVD 3 2" xfId="43495" xr:uid="{77702E43-DE5E-4052-A7C5-51B55201F390}"/>
    <cellStyle name="_TW Home Quotation -builwell-High Point2010-9-30RVD_JLA Accents 4-2013 - Michelle 2 Price" xfId="549" xr:uid="{A85FCD81-46A0-4F82-99A3-BADBAAE3CC66}"/>
    <cellStyle name="_TW Home Quotation -builwell-High Point2010-9-30RVD_JLA Accents 4-2013 - Michelle 2 Price 2" xfId="43496" xr:uid="{6A94DF33-35E3-4F87-A68B-690860CA94A2}"/>
    <cellStyle name="_TW Home Quotation -builwell-High Point2010-9-30RVD_Long forecast for Liz liquid Cotton(May-Dec)10312013 (version 1)" xfId="550" xr:uid="{9E16DACA-9B50-45DB-BFAF-CB68AB16A3F5}"/>
    <cellStyle name="_TW Home Quotation -builwell-High Point2010-9-9RVD" xfId="551" xr:uid="{9C76F42C-E757-4B24-AB52-B0A9A75C1BDC}"/>
    <cellStyle name="_TW Home Quotation -builwell-High Point2010-9-9RVD 2" xfId="552" xr:uid="{91635935-DC44-4DA0-A660-7BB8E87575DA}"/>
    <cellStyle name="_TW Home Quotation -builwell-High Point2010-9-9RVD 2 2" xfId="43497" xr:uid="{E899C94B-0A6A-423B-9B20-743D24969278}"/>
    <cellStyle name="_TW Home Quotation -builwell-High Point2010-9-9RVD 3" xfId="553" xr:uid="{17B3CF53-EFD6-4D74-8386-A1888EB12213}"/>
    <cellStyle name="_TW Home Quotation -builwell-High Point2010-9-9RVD 3 2" xfId="43498" xr:uid="{B6ABD991-4116-4E8C-80E6-EB1CA7E682D4}"/>
    <cellStyle name="_TW Home Quotation -builwell-High Point2010-9-9RVD_JLA Accents 4-2013 - Michelle 2 Price" xfId="554" xr:uid="{44AEA955-0468-4A6E-959E-A146CBC4A3E6}"/>
    <cellStyle name="_TW Home Quotation -builwell-High Point2010-9-9RVD_JLA Accents 4-2013 - Michelle 2 Price 2" xfId="43499" xr:uid="{0462552D-F14E-4FC7-81BA-DFD45142FCAB}"/>
    <cellStyle name="_TW Home Quotation -builwell-High Point2010-9-9RVD_Long forecast for Liz liquid Cotton(May-Dec)10312013 (version 1)" xfId="555" xr:uid="{4CC8B504-872D-457B-8C3C-1A69EFF97321}"/>
    <cellStyle name="_TW Home Quotation of HP sample-CHUANYANG-2010-9-7" xfId="556" xr:uid="{A434A1B1-79E1-4C5B-B3B8-60479AEF5145}"/>
    <cellStyle name="_TW Home Quotation of HP sample-CHUANYANG-2010-9-7-" xfId="557" xr:uid="{C46C4674-5366-4D74-8620-EBD8AD0C0ECD}"/>
    <cellStyle name="_TW Home Quotation of HP sample-CHUANYANG-2010-9-7 2" xfId="558" xr:uid="{69BB4F78-DF05-4A4C-B62B-2D81C4582DB7}"/>
    <cellStyle name="_TW Home Quotation of HP sample-CHUANYANG-2010-9-7- 2" xfId="559" xr:uid="{2F200B74-4E31-4B78-B7C7-1B74FFAF3517}"/>
    <cellStyle name="_TW Home Quotation of HP sample-CHUANYANG-2010-9-7 2 2" xfId="43502" xr:uid="{7E1F8781-EF25-495E-BDBB-970FF0D8FCFC}"/>
    <cellStyle name="_TW Home Quotation of HP sample-CHUANYANG-2010-9-7- 2 2" xfId="43503" xr:uid="{419FDA58-B7F6-4073-80FE-903DBD50E2A1}"/>
    <cellStyle name="_TW Home Quotation of HP sample-CHUANYANG-2010-9-7 3" xfId="560" xr:uid="{8037CFBC-6A2B-432B-8887-4547A88EAD4E}"/>
    <cellStyle name="_TW Home Quotation of HP sample-CHUANYANG-2010-9-7- 3" xfId="561" xr:uid="{F0F03DBE-CB99-42ED-A98B-499C8C54CFAB}"/>
    <cellStyle name="_TW Home Quotation of HP sample-CHUANYANG-2010-9-7 3 2" xfId="43504" xr:uid="{0BA9912C-6FF7-437B-BA68-A4A28E3BB496}"/>
    <cellStyle name="_TW Home Quotation of HP sample-CHUANYANG-2010-9-7- 3 2" xfId="43505" xr:uid="{F9AB7506-8F3F-4468-B5DF-C401ABEDB6B4}"/>
    <cellStyle name="_TW Home Quotation of HP sample-CHUANYANG-2010-9-7 4" xfId="562" xr:uid="{3BC88738-9B28-4668-A4E6-C5D0FC6180E6}"/>
    <cellStyle name="_TW Home Quotation of HP sample-CHUANYANG-2010-9-7- 4" xfId="563" xr:uid="{08609908-7A53-45E8-AC03-12A51C18ECB2}"/>
    <cellStyle name="_TW Home Quotation of HP sample-CHUANYANG-2010-9-7 4 2" xfId="43506" xr:uid="{A5A32A8A-C276-42B8-B71B-899B8D696551}"/>
    <cellStyle name="_TW Home Quotation of HP sample-CHUANYANG-2010-9-7- 4 2" xfId="43507" xr:uid="{04DDDF5D-6639-4CDF-A151-FF2A83597414}"/>
    <cellStyle name="_TW Home Quotation of HP sample-CHUANYANG-2010-9-7 5" xfId="564" xr:uid="{04159550-72A7-42C9-BC06-A5075A71A841}"/>
    <cellStyle name="_TW Home Quotation of HP sample-CHUANYANG-2010-9-7- 5" xfId="565" xr:uid="{035E6B32-5F39-425B-886F-FAF5C4458731}"/>
    <cellStyle name="_TW Home Quotation of HP sample-CHUANYANG-2010-9-7 5 2" xfId="43508" xr:uid="{6982E6D1-094B-4CAA-B8A7-4852F1E2F9EF}"/>
    <cellStyle name="_TW Home Quotation of HP sample-CHUANYANG-2010-9-7- 5 2" xfId="43509" xr:uid="{529CA2A5-6C2E-4707-9C31-96444880EE57}"/>
    <cellStyle name="_TW Home Quotation of HP sample-CHUANYANG-2010-9-7 6" xfId="566" xr:uid="{B0D8914B-C5ED-401B-BBC8-EC178213457A}"/>
    <cellStyle name="_TW Home Quotation of HP sample-CHUANYANG-2010-9-7- 6" xfId="567" xr:uid="{F3F134C1-C12B-49F4-839C-C1637D79A1D6}"/>
    <cellStyle name="_TW Home Quotation of HP sample-CHUANYANG-2010-9-7 7" xfId="43500" xr:uid="{CC8518CB-F4C5-4411-9A69-0D7A20A219BF}"/>
    <cellStyle name="_TW Home Quotation of HP sample-CHUANYANG-2010-9-7- 7" xfId="43501" xr:uid="{1C6864B7-6888-4F58-B7C2-D6102A31AD92}"/>
    <cellStyle name="_TW Home Quotation of HP sample-CHUANYANG-2010-9-7_JLA Accents 4-2013 - Michelle 2 Price" xfId="568" xr:uid="{EDCE039E-C8F3-4C9F-B2D9-605AC4B3F9B2}"/>
    <cellStyle name="_TW Home Quotation of HP sample-CHUANYANG-2010-9-7-_JLA Accents 4-2013 - Michelle 2 Price" xfId="569" xr:uid="{FC0B80D7-215A-4029-97FF-AFCFF84EFEC8}"/>
    <cellStyle name="_TW Home Quotation of HP sample-CHUANYANG-2010-9-7_JLA Accents 4-2013 - Michelle 2 Price 2" xfId="43510" xr:uid="{BE8EB67B-8ECA-4F8C-8D33-76577F0A81A6}"/>
    <cellStyle name="_TW Home Quotation of HP sample-CHUANYANG-2010-9-7-_JLA Accents 4-2013 - Michelle 2 Price 2" xfId="43511" xr:uid="{7920CF53-1B8C-4F09-9881-ED1FCAEDD001}"/>
    <cellStyle name="_TW Home Quotation of HP sample-CHUANYANG-2010-9-7_Long forecast for Liz liquid Cotton(May-Dec)10312013 (version 1)" xfId="570" xr:uid="{923EB35B-AB3E-4306-BCB1-950A035E1B6E}"/>
    <cellStyle name="_TW Home Quotation of HP sample-CHUANYANG-2010-9-7-_Long forecast for Liz liquid Cotton(May-Dec)10312013 (version 1)" xfId="571" xr:uid="{95EBA77B-FA15-4A51-9992-284B38B7C52D}"/>
    <cellStyle name="_TW Home Quotation sheet-KAIFAI 2012-2-20" xfId="572" xr:uid="{4A2A598D-F858-4223-B6E0-0872B1EA43B3}"/>
    <cellStyle name="_TW Home Quotation sheet-KAIFAI 2012-2-20 2" xfId="573" xr:uid="{3E9A59BC-017A-4445-BBC3-AC3178B471C5}"/>
    <cellStyle name="_TW Home Quotation sheet-KAIFAI 2012-2-20 2 2" xfId="43512" xr:uid="{F78B2196-0BBC-47C2-B4F5-340BC94FC2D8}"/>
    <cellStyle name="_TW Home Quotation sheet-KAIFAI 2012-2-20_JLA Accents 4-2013 - Michelle 2 Price" xfId="574" xr:uid="{F43C4477-CAA2-4392-96C0-4BC84F73FE3E}"/>
    <cellStyle name="_TW Home Quotation sheet-KAIFAI 2012-2-20_JLA Accents 4-2013 - Michelle 2 Price 2" xfId="43513" xr:uid="{3CFE51C4-CD79-4756-A66D-1EDF93E03847}"/>
    <cellStyle name="_TW_Home_Quotation_sheet of HP samples-chairone-20100907" xfId="575" xr:uid="{DD4356DD-9252-41F4-B1F0-4CD2CFA1107F}"/>
    <cellStyle name="_TW_Home_Quotation_sheet of HP samples-chairone-20100907 (3)" xfId="576" xr:uid="{98BCE289-4CAB-4A82-BA3B-7D5C96181790}"/>
    <cellStyle name="_TW_Home_Quotation_sheet of HP samples-chairone-20100907 (3) 2" xfId="577" xr:uid="{9E804D7A-C909-4515-8E1F-E580F2280624}"/>
    <cellStyle name="_TW_Home_Quotation_sheet of HP samples-chairone-20100907 (3) 2 2" xfId="43515" xr:uid="{49D873B0-AEF5-47AF-8945-87AD2F69E697}"/>
    <cellStyle name="_TW_Home_Quotation_sheet of HP samples-chairone-20100907 (3) 3" xfId="578" xr:uid="{441646AA-7FBF-4273-95C4-4D30AB8C32C8}"/>
    <cellStyle name="_TW_Home_Quotation_sheet of HP samples-chairone-20100907 (3) 3 2" xfId="43516" xr:uid="{6AA3E2BA-4DD3-4FE4-83EE-CA392D03DA97}"/>
    <cellStyle name="_TW_Home_Quotation_sheet of HP samples-chairone-20100907 (3)_JLA Accents 4-2013 - Michelle 2 Price" xfId="579" xr:uid="{045EADC4-2EF0-4C7E-AA28-90245C1739A4}"/>
    <cellStyle name="_TW_Home_Quotation_sheet of HP samples-chairone-20100907 (3)_JLA Accents 4-2013 - Michelle 2 Price 2" xfId="43517" xr:uid="{D0D31FFC-4223-4B55-A8DC-FDB94FB7A3FD}"/>
    <cellStyle name="_TW_Home_Quotation_sheet of HP samples-chairone-20100907 (3)_Long forecast for Liz liquid Cotton(May-Dec)10312013 (version 1)" xfId="580" xr:uid="{A6AE9A4F-5427-4AD6-92CA-A21A27C8D283}"/>
    <cellStyle name="_TW_Home_Quotation_sheet of HP samples-chairone-20100907 2" xfId="581" xr:uid="{18CFDB64-671E-442A-9B58-FBBFF6850257}"/>
    <cellStyle name="_TW_Home_Quotation_sheet of HP samples-chairone-20100907 2 2" xfId="43518" xr:uid="{0B52E36C-40C6-4274-8A81-0FD15F1AEB3D}"/>
    <cellStyle name="_TW_Home_Quotation_sheet of HP samples-chairone-20100907 3" xfId="582" xr:uid="{DD5AA2E2-4821-4933-BF3C-67FF7A9927F3}"/>
    <cellStyle name="_TW_Home_Quotation_sheet of HP samples-chairone-20100907 3 2" xfId="43519" xr:uid="{2015EF29-370D-437A-9019-416BA04E983F}"/>
    <cellStyle name="_TW_Home_Quotation_sheet of HP samples-chairone-20100907 4" xfId="583" xr:uid="{71D3E08F-24EF-4AC1-B060-16DD3DC47041}"/>
    <cellStyle name="_TW_Home_Quotation_sheet of HP samples-chairone-20100907 4 2" xfId="43520" xr:uid="{1E6025DC-C3E3-4908-A486-177803FF1DE9}"/>
    <cellStyle name="_TW_Home_Quotation_sheet of HP samples-chairone-20100907 5" xfId="584" xr:uid="{EEAFF35E-2A68-4D47-A0E6-3EC9C647B487}"/>
    <cellStyle name="_TW_Home_Quotation_sheet of HP samples-chairone-20100907 5 2" xfId="43521" xr:uid="{E77F65D3-17B4-432D-9CCE-BBA71CF026AB}"/>
    <cellStyle name="_TW_Home_Quotation_sheet of HP samples-chairone-20100907 6" xfId="585" xr:uid="{14DE62CF-82AD-4B0D-8D09-07D5515D57E1}"/>
    <cellStyle name="_TW_Home_Quotation_sheet of HP samples-chairone-20100907 7" xfId="43514" xr:uid="{4FD8D7AD-829C-4A99-854F-2F2FF51DC174}"/>
    <cellStyle name="_TW_Home_Quotation_sheet of HP samples-chairone-20100907_JLA Accents 4-2013 - Michelle 2 Price" xfId="586" xr:uid="{6D9E28AF-4EE0-4B0F-914E-7060A0BDB826}"/>
    <cellStyle name="_TW_Home_Quotation_sheet of HP samples-chairone-20100907_JLA Accents 4-2013 - Michelle 2 Price 2" xfId="43522" xr:uid="{FDBBC077-336F-40F6-B178-FBAB68B5AB59}"/>
    <cellStyle name="_TW_Home_Quotation_sheet of HP samples-chairone-20100907_Long forecast for Liz liquid Cotton(May-Dec)10312013 (version 1)" xfId="587" xr:uid="{45D66892-499B-4AE9-93FA-6B566625133F}"/>
    <cellStyle name="_USWW order and expense summary 0907" xfId="588" xr:uid="{6B48A1C9-AA7A-40D2-909C-6834DB2A95D3}"/>
    <cellStyle name="_USWW order and expense summary 0907 2" xfId="589" xr:uid="{A00A5458-C555-494F-83A4-25F219764CC8}"/>
    <cellStyle name="_USWW order and expense summary 0907 2 2" xfId="43523" xr:uid="{0E157FBA-04D0-4E54-B4F1-702E9D97C094}"/>
    <cellStyle name="_USWW order and expense summary 0907 3" xfId="590" xr:uid="{7FB22AEB-38B4-47DA-8265-98624891BBBA}"/>
    <cellStyle name="_USWW order and expense summary 0907 3 2" xfId="43524" xr:uid="{5836B80C-05CA-4A4D-8ECD-E6087C5845CC}"/>
    <cellStyle name="_USWW order and expense summary 0907_JLA Accents 4-2013 - Michelle 2 Price" xfId="591" xr:uid="{EF98BF95-B6F0-4C5A-AFEF-A4CD5942BCF3}"/>
    <cellStyle name="_USWW order and expense summary 0907_JLA Accents 4-2013 - Michelle 2 Price 2" xfId="43525" xr:uid="{26625590-072A-4509-98E6-FB5506531AEC}"/>
    <cellStyle name="_USWW order and expense summary 0907_Long forecast for Liz liquid Cotton(May-Dec)10312013 (version 1)" xfId="592" xr:uid="{4C996F04-AE23-4187-A61E-AF5700C7C449}"/>
    <cellStyle name="_USWW order and expense summary 1013" xfId="593" xr:uid="{E094E423-843A-4371-92B1-30A24CF1982B}"/>
    <cellStyle name="_USWW order and expense summary 1013 2" xfId="594" xr:uid="{C8DF4812-2CB4-48D3-84B7-F8F3B0F25544}"/>
    <cellStyle name="_USWW order and expense summary 1013 2 2" xfId="43526" xr:uid="{CC479DBB-FEDD-4385-8043-D9E8519F23BA}"/>
    <cellStyle name="_USWW order and expense summary 1013 3" xfId="595" xr:uid="{CD974A87-C91D-4182-A629-A9015FAD0882}"/>
    <cellStyle name="_USWW order and expense summary 1013 3 2" xfId="43527" xr:uid="{96767A9B-292D-45B3-BF4B-387A276E8116}"/>
    <cellStyle name="_USWW order and expense summary 1013_JLA Accents 4-2013 - Michelle 2 Price" xfId="596" xr:uid="{970130F5-4459-4013-B7F5-204E7CEA6673}"/>
    <cellStyle name="_USWW order and expense summary 1013_JLA Accents 4-2013 - Michelle 2 Price 2" xfId="43528" xr:uid="{29056683-0791-4CDB-A196-D9516AE0D11F}"/>
    <cellStyle name="_USWW order and expense summary 1013_Long forecast for Liz liquid Cotton(May-Dec)10312013 (version 1)" xfId="597" xr:uid="{CA7A12D2-356B-4121-AB4A-6C9B39C0D173}"/>
    <cellStyle name="_Warehouse program Aug 11 09" xfId="598" xr:uid="{F979FA7A-55BB-413F-82EE-C7C2DF284424}"/>
    <cellStyle name="_Warehouse program Aug 11 09 2" xfId="599" xr:uid="{18A31BF2-8399-43DD-A52F-C743BDC9B04E}"/>
    <cellStyle name="_Warehouse program Aug 11 09 2 2" xfId="43529" xr:uid="{42707239-6AD0-4495-8D7E-32C730DA01F8}"/>
    <cellStyle name="_Warehouse program Aug 11 09_2011 HP Pricing for 2010 items" xfId="600" xr:uid="{A2DA7A23-94D7-4E34-B7A2-1CEF44AD5425}"/>
    <cellStyle name="_Warehouse program Aug 11 09_2011 HP Pricing for 2010 items 2" xfId="43530" xr:uid="{2D213D54-83C8-4E93-B376-2DFD7D452688}"/>
    <cellStyle name="_Warehouse program Aug 11 09_2012 HP Old chair quote_4 4 2012-updated 4.4" xfId="601" xr:uid="{CA324D84-3221-455C-AF8D-887690A860C9}"/>
    <cellStyle name="_Warehouse program Aug 11 09_2012 HP Old chair quote_4 4 2012-updated 4.4 2" xfId="43531" xr:uid="{0BE9ADA9-EC88-4D66-A5D9-6E83B4353279}"/>
    <cellStyle name="_Warehouse program Aug 11 09_36" xfId="602" xr:uid="{6CA8A74A-B5B2-420F-9812-F557D91090D5}"/>
    <cellStyle name="_Warehouse program Aug 11 09_Ecommerce Inventory 120215 updated (2)" xfId="603" xr:uid="{6EE99C8F-EB0B-4852-81E9-92FB1FE45EBC}"/>
    <cellStyle name="_Warehouse program Aug 11 09_Ecommerce Inventory 120215 updated (2) 2" xfId="604" xr:uid="{BF0E1225-F1B0-47EC-8D63-FB7A3FFD1096}"/>
    <cellStyle name="_Warehouse program Aug 11 09_Ecommerce Inventory 120215 updated (2) 2 2" xfId="43532" xr:uid="{4570593C-AA36-465E-AFDB-56E13420379B}"/>
    <cellStyle name="_Warehouse program Aug 11 09_JLA Accents 10-2012  FNL to Sku _ Top Art (2)" xfId="605" xr:uid="{48D98DD5-46ED-4444-9A60-2931453CB796}"/>
    <cellStyle name="_Warehouse program Aug 11 09_JLA Accents 10-2012  FNL to Sku _ Top Art (2) 2" xfId="43533" xr:uid="{9A051588-8824-4F17-92D8-86B3AF86F72E}"/>
    <cellStyle name="_Warehouse program Aug 11 09_JLA Accents 4-2013 - Michelle 2 Price" xfId="606" xr:uid="{6703B2E8-1F43-4DB7-87E1-EE5963B83AA9}"/>
    <cellStyle name="_Warehouse program Aug 11 09_JLA Accents 4-2013 - Michelle 2 Price 2" xfId="43534" xr:uid="{B37D483C-EB55-4928-A287-464C7707DD49}"/>
    <cellStyle name="_Warehouse program Aug 11 09_Line Plan Fall 2012 FINAL" xfId="607" xr:uid="{B6D7CDDF-EFAC-4B45-AD1D-06F4881BE327}"/>
    <cellStyle name="_Warehouse program Aug 11 09_Line Plan Fall 2012 FINAL 2" xfId="43535" xr:uid="{E887AA8D-91D1-4238-B808-0684F63F9705}"/>
    <cellStyle name="_Warehouse program Aug 11 09_Long forecast for Liz liquid Cotton(May-Dec)10312013 (version 1)" xfId="608" xr:uid="{83FFEB83-D02D-4A48-9B0D-C80ECE7AD282}"/>
    <cellStyle name="_Warehouse program Aug 11 09_OLD ITEM" xfId="609" xr:uid="{4030B0BC-2198-49DA-8FE2-389BD8D1FEC5}"/>
    <cellStyle name="_Warehouse program Aug 11 09_OLD ITEM 2" xfId="43536" xr:uid="{F1AAF352-7C46-4869-BF29-19C6CDE1A828}"/>
    <cellStyle name="_Warehouse program Aug 11 09_Sheet2" xfId="610" xr:uid="{27C8F40C-78EB-4DA9-B78B-ABBCBC8625E8}"/>
    <cellStyle name="_Warehouse program Aug 11 09_Total quote sheet for 201304 HP chairs" xfId="611" xr:uid="{151055FF-BAFB-47D7-AF53-EB2F9A28F0AC}"/>
    <cellStyle name="_Warehouse program Aug 11 09_Total quote sheet for 201304 HP chairs 2" xfId="43537" xr:uid="{61E09A2E-4AB4-4D12-90D5-91F69D92ADA6}"/>
    <cellStyle name="_Warehouse program Aug 11 09_Total quote sheet for 201304 HP samples _updated on 3-25-2013 (3)" xfId="612" xr:uid="{533D7BC9-3B0D-4F39-8954-DD59BD77FA11}"/>
    <cellStyle name="_Warehouse program Aug 11 09_Total quote sheet for 201304 HP samples _updated on 3-25-2013 (3) 2" xfId="43538" xr:uid="{6C56B066-E211-4D80-B41B-8C7FEA2A18A0}"/>
    <cellStyle name="_Warehouse program Aug 11 09_Total quote sheet for 201304 HP samples _updated on 3-26-2013 (2)" xfId="613" xr:uid="{8E8F8271-0AB9-4BE7-AD3D-1339C903C8E0}"/>
    <cellStyle name="_Warehouse program Aug 11 09_Total quote sheet for 201304 HP samples _updated on 3-26-2013 (2) 2" xfId="43539" xr:uid="{7040714C-CFBB-49F2-BF11-0BF06F08AB23}"/>
    <cellStyle name="_Warehouse program Aug 11 09_Total quote sheet for 201304 HP samples 3-15-2013" xfId="614" xr:uid="{6EB1FFAB-8E68-45EF-B344-E4AE04BEF156}"/>
    <cellStyle name="_Warehouse program Aug 11 09_Total quote sheet for 201304 HP samples 3-15-2013 2" xfId="43540" xr:uid="{93BFF2C6-9A2A-40FB-A18A-771B0A707A30}"/>
    <cellStyle name="_Warehouse program Aug 11 09_Total quote sheet for 201304 HP samples 3-18-2013" xfId="615" xr:uid="{A8F4DC91-B845-4ED8-BEA4-3B9750C6C840}"/>
    <cellStyle name="_Warehouse program Aug 11 09_Total quote sheet for 201304 HP samples 3-18-2013 2" xfId="43541" xr:uid="{2F217FC0-001B-4857-A0CA-346326E0781A}"/>
    <cellStyle name="_Warehouse program Aug 11 09_Updated Chair warehouse program - JCP" xfId="616" xr:uid="{EA3A7B48-DDBF-4902-9B9E-6B3B94FA3999}"/>
    <cellStyle name="_Warehouse program Aug 11 09_Updated Chair warehouse program - JCP 2" xfId="617" xr:uid="{DC54A108-5571-4129-8B02-BDC4DBF16799}"/>
    <cellStyle name="_Warehouse program Aug 11 09_Updated Chair warehouse program - JCP 2 2" xfId="43542" xr:uid="{2C20B03C-AB61-4ADE-9660-E4D7B1FFCFA2}"/>
    <cellStyle name="_West End-010120B Estate A-5 Matteo  12pcs  Bedding Set" xfId="43543" xr:uid="{5B1259FA-84AD-49BC-B5BA-9A8808B50B9B}"/>
    <cellStyle name="_West End-010120B Estate A-5 Matteo  12pcs  Bedding Set 2" xfId="43544" xr:uid="{F3687053-773C-4E4C-BD76-0B78174ACEFF}"/>
    <cellStyle name="_West End-010205C Metro A-2(Interlude)  12pcs  Bedding Set" xfId="43545" xr:uid="{DC8FBD43-6F60-4784-A169-10577DA14A36}"/>
    <cellStyle name="_West End-010205C Metro A-2(Interlude)  12pcs  Bedding Set 2" xfId="43546" xr:uid="{D5666AA0-DD97-4DEA-A12C-A2ECBAC9374B}"/>
    <cellStyle name="_West End-100112A Metro B(Highgate)" xfId="43547" xr:uid="{2641315C-27F2-43E5-959A-18B4A1592D71}"/>
    <cellStyle name="_West End-100112A Metro B(Highgate) 2" xfId="43548" xr:uid="{DF4C3218-684F-4285-B483-15E2E02A0359}"/>
    <cellStyle name="_Windsor Projections from BBB 3 29 w-questions from scottb" xfId="618" xr:uid="{55A9EE07-FD86-4B37-B5CE-C4BAC3201344}"/>
    <cellStyle name="_WM seasonal fleece  sheets price 91230" xfId="619" xr:uid="{848DBB20-B625-4BEC-8546-3C26499B7A71}"/>
    <cellStyle name="_WM seasonal fleece sheets price updated 100224" xfId="620" xr:uid="{B7E39DD6-727B-4A3E-9F58-8F4D9D877DD5}"/>
    <cellStyle name="_WMCADI Blanket  Throw 90210" xfId="621" xr:uid="{C9D26A9E-A648-43C7-A375-04AB58D5D3B0}"/>
    <cellStyle name="_WMCADI Blanket  Throw 90210 2" xfId="622" xr:uid="{4275BA57-BEEA-485E-811C-972FF1AE467C}"/>
    <cellStyle name="_WMCADI Blanket  Throw 90210 2 2" xfId="623" xr:uid="{B14EC11F-6956-498C-9F23-7231261ADE2A}"/>
    <cellStyle name="_WMCADI Blanket  Throw 90210 2 2 2" xfId="43549" xr:uid="{5794BF3D-ABF2-4488-90D8-4BD068C9E749}"/>
    <cellStyle name="_WMCADI Blanket  Throw 90210 3" xfId="624" xr:uid="{49D37DFC-A5B2-430E-B985-4B76EBA2A945}"/>
    <cellStyle name="_WMCADI Blanket  Throw 90210 3 2" xfId="43550" xr:uid="{4B5C359C-903D-477A-AF55-F85572A59425}"/>
    <cellStyle name="_WMCADI Blanket  Throw 90210_JLA Accents 4-2013 - Michelle 2 Price" xfId="625" xr:uid="{39D1DB5C-AC94-4D59-B987-A4CF1E8254E0}"/>
    <cellStyle name="_WMCADI Blanket  Throw 90210_JLA Accents 4-2013 - Michelle 2 Price 2" xfId="43551" xr:uid="{24DE2B87-C0CE-4BA6-966F-F592B73C3611}"/>
    <cellStyle name="_WMCADI Blanket  Throw 90210_Long forecast for Liz liquid Cotton(May-Dec)10312013 (version 1)" xfId="626" xr:uid="{BC22A43E-2D52-46BD-BB2F-6F7AE64DF24E}"/>
    <cellStyle name="_WMCADI Blanket &amp; Throw 90210" xfId="627" xr:uid="{9FF88EBD-F4A9-4D82-A455-3CD8F797C216}"/>
    <cellStyle name="_WMCADI Blanket &amp; Throw 90210 2" xfId="628" xr:uid="{3CFF39E1-235B-4B88-A937-CC7917A702F7}"/>
    <cellStyle name="_WMCADI Blanket &amp; Throw 90210 2 2" xfId="629" xr:uid="{A3F4789F-9565-4877-A162-028631AED320}"/>
    <cellStyle name="_WMCADI Blanket &amp; Throw 90210 2 2 2" xfId="43552" xr:uid="{18FE6807-5AD0-44FA-847B-7C8A2AB97F23}"/>
    <cellStyle name="_WMCADI Blanket &amp; Throw 90210 3" xfId="630" xr:uid="{1071C595-687B-4E0D-A08B-FDE3A0AFB58F}"/>
    <cellStyle name="_WMCADI Blanket &amp; Throw 90210 3 2" xfId="43553" xr:uid="{3D264CE2-082A-46F7-B559-3D0A09BBD85C}"/>
    <cellStyle name="_WMCADI Blanket &amp; Throw 90210_JLA Accents 4-2013 - Michelle 2 Price" xfId="631" xr:uid="{3858FDAF-FB7F-41C6-9203-D2990B417BD6}"/>
    <cellStyle name="_WMCADI Blanket &amp; Throw 90210_JLA Accents 4-2013 - Michelle 2 Price 2" xfId="43554" xr:uid="{C0F5EF37-8822-4135-8816-516304E23126}"/>
    <cellStyle name="_WMCADI Blanket &amp; Throw 90210_Long forecast for Liz liquid Cotton(May-Dec)10312013 (version 1)" xfId="632" xr:uid="{7E679922-A767-4804-A245-9A651AAA9B1C}"/>
    <cellStyle name="_WMCADI Blanket &amp; Throw 90327" xfId="633" xr:uid="{5896752A-466A-4DFF-B6A2-C49DA97E215F}"/>
    <cellStyle name="_wrappad.xls06082009" xfId="634" xr:uid="{08E17A1B-802D-4357-AA29-96391801737D}"/>
    <cellStyle name="_wrappad.xls06082009 2" xfId="635" xr:uid="{D2916E83-297D-43B1-A8E8-7BB51B098A9E}"/>
    <cellStyle name="_副本Robert Allen-Bath shower curtain quote sheet-90904" xfId="636" xr:uid="{D4469991-FE77-4DA1-B0B9-673B32C184A1}"/>
    <cellStyle name="_副本Robert Allen-Bath shower curtain quote sheet-90904 2" xfId="637" xr:uid="{33E655C8-7B62-49D7-ABFF-E82425C96C46}"/>
    <cellStyle name="_副本Robert Allen-Bath shower curtain quote sheet-90904 2 2" xfId="638" xr:uid="{2DD42BCF-2B15-492D-9A73-2C5CEBB4E708}"/>
    <cellStyle name="_副本Robert Allen-Bath shower curtain quote sheet-90904 2 2 2" xfId="43555" xr:uid="{761A2DDE-2BDF-4028-AA2A-69A650E0A09F}"/>
    <cellStyle name="_副本Robert Allen-Bath shower curtain quote sheet-90904 3" xfId="639" xr:uid="{3AA733CA-4EF1-4806-A570-DDED524377D2}"/>
    <cellStyle name="_副本Robert Allen-Bath shower curtain quote sheet-90904 3 2" xfId="43556" xr:uid="{B9C13B25-35AB-4AF5-AD7B-C3E888907A79}"/>
    <cellStyle name="_副本Robert Allen-Bath shower curtain quote sheet-90904_Long forecast for Liz liquid Cotton(May-Dec)10312013 (version 1)" xfId="640" xr:uid="{0E319FE5-9040-4654-A8D1-5E8320605A6E}"/>
    <cellStyle name="20% - Accent1" xfId="43557" xr:uid="{160E55BD-4498-42E4-817B-B99A79F7CA8D}"/>
    <cellStyle name="20% - Accent1 2" xfId="641" xr:uid="{190F8366-5792-45A8-B34A-D7E8890D202F}"/>
    <cellStyle name="20% - Accent1 2 2" xfId="642" xr:uid="{6E83D093-ADDC-4913-B0E7-052BAF63E442}"/>
    <cellStyle name="20% - Accent1 2 2 2" xfId="643" xr:uid="{77B65D5A-C0EC-41DC-BD98-D187F2672506}"/>
    <cellStyle name="20% - Accent1 2 2 2 2" xfId="644" xr:uid="{DF0D2875-FE8C-4BB6-B34E-69D0B80D134D}"/>
    <cellStyle name="20% - Accent1 2 2 2 3" xfId="43560" xr:uid="{2358B62A-BDCD-4789-ACED-95438B15831E}"/>
    <cellStyle name="20% - Accent1 2 2 3" xfId="645" xr:uid="{3B1E77B5-F0E2-424E-8395-9ED085A2714C}"/>
    <cellStyle name="20% - Accent1 2 2 4" xfId="43559" xr:uid="{10E31243-771B-44A8-9E0E-FAC2BD3BCED3}"/>
    <cellStyle name="20% - Accent1 2 2_Long forecast for Liz liquid Cotton(May-Dec)10312013 (version 1)" xfId="646" xr:uid="{D62EB60A-E2AD-470F-9D58-52EC01052119}"/>
    <cellStyle name="20% - Accent1 2 3" xfId="647" xr:uid="{108D7BF6-25CF-474E-BB7E-12D413A5EFE1}"/>
    <cellStyle name="20% - Accent1 2 3 2" xfId="648" xr:uid="{1DA2C6D9-DF1B-4E85-A95D-1FAA9005F73F}"/>
    <cellStyle name="20% - Accent1 2 3 3" xfId="43561" xr:uid="{AAB11B6E-57D7-4B0E-AE78-3667A428EF96}"/>
    <cellStyle name="20% - Accent1 2 4" xfId="43558" xr:uid="{5AADDE37-C8D8-4A1B-B381-20346F4F112E}"/>
    <cellStyle name="20% - Accent1 2_723_BEDDINGSETS_JLAHome" xfId="649" xr:uid="{95673329-DA67-4B6E-A1E3-13EA848DFA13}"/>
    <cellStyle name="20% - Accent1 3" xfId="650" xr:uid="{F5CA3512-7B0A-469B-91E7-FC278579DBD3}"/>
    <cellStyle name="20% - Accent1 3 10" xfId="43562" xr:uid="{2394D677-3F81-4E0E-80B1-241D6F122561}"/>
    <cellStyle name="20% - Accent1 3 2" xfId="651" xr:uid="{BA87A846-829D-43CB-B51A-2CC1F0C8FAAB}"/>
    <cellStyle name="20% - Accent1 3 2 2" xfId="652" xr:uid="{CC5C38A1-A87F-493F-8C3F-2C52B06477D4}"/>
    <cellStyle name="20% - Accent1 3 2 3" xfId="653" xr:uid="{AD2A98D7-9B01-4409-BC40-5011B0A1331A}"/>
    <cellStyle name="20% - Accent1 3 2 4" xfId="654" xr:uid="{B782A1B7-7893-4E82-BC3F-43CA0F91CC32}"/>
    <cellStyle name="20% - Accent1 3 2 5" xfId="43563" xr:uid="{FB0DDF27-1CC5-42BF-A2C3-BE4FD119CEFC}"/>
    <cellStyle name="20% - Accent1 3 3" xfId="655" xr:uid="{10A32E61-975E-4CB1-8C87-8417FCDDD288}"/>
    <cellStyle name="20% - Accent1 3 4" xfId="656" xr:uid="{DD5E36E8-2517-40EF-BC2A-B594D0879A8B}"/>
    <cellStyle name="20% - Accent1 3 4 2" xfId="657" xr:uid="{05A5B850-6D37-4EC5-8649-A1B8AD1B93C9}"/>
    <cellStyle name="20% - Accent1 3 4 3" xfId="658" xr:uid="{7E1711DB-374E-4F07-9FF3-0436768DAF07}"/>
    <cellStyle name="20% - Accent1 3 4 4" xfId="659" xr:uid="{C713847B-6AC7-4E77-855E-D74EDF7176DC}"/>
    <cellStyle name="20% - Accent1 3 5" xfId="660" xr:uid="{E4E9A3D2-69ED-400A-A266-15927F3ABDB2}"/>
    <cellStyle name="20% - Accent1 3 6" xfId="661" xr:uid="{82E9C893-E743-4255-A1CF-ED436E3F946B}"/>
    <cellStyle name="20% - Accent1 3 6 2" xfId="662" xr:uid="{06148B10-E9EF-486F-BD14-2DCDC8D99E48}"/>
    <cellStyle name="20% - Accent1 3 7" xfId="663" xr:uid="{7216B431-6429-4D9B-B240-407D2A2732A3}"/>
    <cellStyle name="20% - Accent1 3 8" xfId="664" xr:uid="{7E710E64-2857-4ECA-A281-8D766BECB4E1}"/>
    <cellStyle name="20% - Accent1 3 9" xfId="665" xr:uid="{B58CE4D1-B5EF-4EF4-85B6-8C8C69EF37E3}"/>
    <cellStyle name="20% - Accent1 4" xfId="666" xr:uid="{AFAE638F-0502-4A0A-A84A-2DB69F425558}"/>
    <cellStyle name="20% - Accent1 4 2" xfId="667" xr:uid="{979701F5-9A69-4439-BB6A-416CF0DDD718}"/>
    <cellStyle name="20% - Accent1 4 2 2" xfId="43565" xr:uid="{4603550B-3D84-41C5-B869-3EAA8A9240A8}"/>
    <cellStyle name="20% - Accent1 4 3" xfId="668" xr:uid="{70FC3465-8A35-42C6-BF78-7D7B8CED933E}"/>
    <cellStyle name="20% - Accent1 4 4" xfId="669" xr:uid="{C13B22AA-B787-418F-8F1E-D6131AEDD209}"/>
    <cellStyle name="20% - Accent1 4 5" xfId="670" xr:uid="{50876F28-BCFD-490D-BAD7-9B2AF98ECF53}"/>
    <cellStyle name="20% - Accent1 4 6" xfId="43564" xr:uid="{58CE8884-7598-4FF4-9E32-23BCA41C6963}"/>
    <cellStyle name="20% - Accent1 5" xfId="671" xr:uid="{74DA8555-7DF3-4ECD-97FD-517D87EECBB4}"/>
    <cellStyle name="20% - Accent1 5 2" xfId="672" xr:uid="{5E31DE59-0EBC-4641-ABFC-A53B226FC0A3}"/>
    <cellStyle name="20% - Accent1 5 2 2" xfId="43567" xr:uid="{C6D99F14-91C5-406A-905E-632246B8A50B}"/>
    <cellStyle name="20% - Accent1 5 3" xfId="43566" xr:uid="{91E24ECE-D1BA-4894-9131-3CCCB32FADC3}"/>
    <cellStyle name="20% - Accent1 6" xfId="673" xr:uid="{08F994E0-5928-42C9-A397-A8AF57AB3281}"/>
    <cellStyle name="20% - Accent1 6 2" xfId="43568" xr:uid="{EC7CB111-C69F-439A-A2BC-01A5DE89695E}"/>
    <cellStyle name="20% - Accent1 7" xfId="674" xr:uid="{F4B24628-797A-4814-AD1A-5BC84D778B63}"/>
    <cellStyle name="20% - Accent1 7 2" xfId="45683" xr:uid="{99D57839-41D1-4207-8DDA-7B20CDF2A2D1}"/>
    <cellStyle name="20% - Accent1 8" xfId="675" xr:uid="{6C6D7AE7-3C46-48CA-A5F5-1AA2B43E6F1C}"/>
    <cellStyle name="20% - Accent1_KG prices" xfId="43569" xr:uid="{F1B5E610-9627-4B18-B899-A8C7961B912D}"/>
    <cellStyle name="20% - Accent2" xfId="43570" xr:uid="{3A01811A-CD03-4A0C-A637-065351018B7E}"/>
    <cellStyle name="20% - Accent2 2" xfId="676" xr:uid="{D2982F70-1314-4000-B092-CC96DB3A8F48}"/>
    <cellStyle name="20% - Accent2 2 2" xfId="677" xr:uid="{0AD2B137-D624-4801-94CE-346B5770C312}"/>
    <cellStyle name="20% - Accent2 2 2 2" xfId="678" xr:uid="{4BD39F05-4DBB-4341-8B23-CC5BB5A761BB}"/>
    <cellStyle name="20% - Accent2 2 2 2 2" xfId="679" xr:uid="{416BFE25-E052-4147-AB01-D6BCC91AE846}"/>
    <cellStyle name="20% - Accent2 2 2 2 3" xfId="43573" xr:uid="{47ABF7E5-A24C-4166-AA2F-2BB8C915C150}"/>
    <cellStyle name="20% - Accent2 2 2 3" xfId="680" xr:uid="{A9EA6150-16AC-4713-BA46-24F53ECFD405}"/>
    <cellStyle name="20% - Accent2 2 2 4" xfId="43572" xr:uid="{F2254998-24FE-4089-B1E4-0F27808D159D}"/>
    <cellStyle name="20% - Accent2 2 2_Long forecast for Liz liquid Cotton(May-Dec)10312013 (version 1)" xfId="681" xr:uid="{0C016B4A-CDD9-47FB-A980-48959BF89F3E}"/>
    <cellStyle name="20% - Accent2 2 3" xfId="682" xr:uid="{29A88655-749E-47DB-ACA4-2063ADA5C53E}"/>
    <cellStyle name="20% - Accent2 2 3 2" xfId="683" xr:uid="{EF8E84B9-E5B1-49DD-AC0E-8F8FD5045FD5}"/>
    <cellStyle name="20% - Accent2 2 3 3" xfId="43574" xr:uid="{355F7D65-C231-4269-80E6-39E3FDB2B447}"/>
    <cellStyle name="20% - Accent2 2 4" xfId="43571" xr:uid="{4DDA504C-5048-4915-ABE2-67C22CD4081F}"/>
    <cellStyle name="20% - Accent2 2_723_BEDDINGSETS_JLAHome" xfId="684" xr:uid="{C89C9E0C-C8D3-4CDB-ACC6-9708A9A79E84}"/>
    <cellStyle name="20% - Accent2 3" xfId="685" xr:uid="{312F9F55-BA75-4E48-B053-ACD702C78C52}"/>
    <cellStyle name="20% - Accent2 3 10" xfId="43575" xr:uid="{7076C29E-4914-4005-A7F9-0EB9F2BC77D5}"/>
    <cellStyle name="20% - Accent2 3 2" xfId="686" xr:uid="{D9B055B7-79B4-432D-965A-360F92E9D98A}"/>
    <cellStyle name="20% - Accent2 3 2 2" xfId="687" xr:uid="{80AEEF63-DB6F-4D66-83A7-EEE525FF0C22}"/>
    <cellStyle name="20% - Accent2 3 2 3" xfId="688" xr:uid="{78EDFDB7-5C9A-42BB-884F-9E662C576F68}"/>
    <cellStyle name="20% - Accent2 3 2 4" xfId="689" xr:uid="{048C51CA-8EAC-4358-AA3C-0FBAAF3B561D}"/>
    <cellStyle name="20% - Accent2 3 2 5" xfId="43576" xr:uid="{A49546B4-3767-4212-BF3A-C024B6F8011C}"/>
    <cellStyle name="20% - Accent2 3 3" xfId="690" xr:uid="{E39A8CA9-8ED2-4FC4-B7C7-EF3D70181AFA}"/>
    <cellStyle name="20% - Accent2 3 4" xfId="691" xr:uid="{29129B4A-484C-47D2-873F-EA93194F48DF}"/>
    <cellStyle name="20% - Accent2 3 4 2" xfId="692" xr:uid="{4B8A504B-7637-44F9-8074-4CBB1895B358}"/>
    <cellStyle name="20% - Accent2 3 4 3" xfId="693" xr:uid="{79F11BF4-ADD9-45DF-A24A-F18BC3DBB5D3}"/>
    <cellStyle name="20% - Accent2 3 4 4" xfId="694" xr:uid="{DF1DA8AE-24EA-40AB-8FD9-70F184B01B48}"/>
    <cellStyle name="20% - Accent2 3 5" xfId="695" xr:uid="{3CA7CF57-24BA-4859-9914-913A4362D1A1}"/>
    <cellStyle name="20% - Accent2 3 6" xfId="696" xr:uid="{AE24C547-64C5-4EFE-845D-B26062F6AE09}"/>
    <cellStyle name="20% - Accent2 3 6 2" xfId="697" xr:uid="{FC68F89C-23C7-4831-8947-B6F82363A9B2}"/>
    <cellStyle name="20% - Accent2 3 7" xfId="698" xr:uid="{20888851-F8E2-4C6E-8BFB-1B3B7BA6663C}"/>
    <cellStyle name="20% - Accent2 3 8" xfId="699" xr:uid="{11666899-3AB7-4302-A87D-1FC483F4C421}"/>
    <cellStyle name="20% - Accent2 3 9" xfId="700" xr:uid="{8577DD0F-FD16-4DA2-A8E1-46A049D860D1}"/>
    <cellStyle name="20% - Accent2 4" xfId="701" xr:uid="{BF33AE0E-21B9-4DA9-BE05-0BB039669CCA}"/>
    <cellStyle name="20% - Accent2 4 2" xfId="702" xr:uid="{010C88C8-308B-4394-B4B4-BB2720EF63ED}"/>
    <cellStyle name="20% - Accent2 4 2 2" xfId="43578" xr:uid="{9D391EF1-65A9-4C2F-8B93-6A85756B829C}"/>
    <cellStyle name="20% - Accent2 4 3" xfId="703" xr:uid="{7DA4CC7D-1F69-4AD5-A1B9-B07927CDCE10}"/>
    <cellStyle name="20% - Accent2 4 4" xfId="704" xr:uid="{410096EE-3B37-4C9D-A1DE-BECFCFEE259B}"/>
    <cellStyle name="20% - Accent2 4 5" xfId="705" xr:uid="{A0BE572C-792A-45DD-AC6C-4C154476CBC2}"/>
    <cellStyle name="20% - Accent2 4 6" xfId="43577" xr:uid="{2774BCAD-6190-4258-AC5A-7A057B610EBA}"/>
    <cellStyle name="20% - Accent2 5" xfId="706" xr:uid="{BBEE97F9-5B57-4B57-A175-48E44D680556}"/>
    <cellStyle name="20% - Accent2 5 2" xfId="707" xr:uid="{2EAC9159-4166-48CE-8F29-18EBF73C46AD}"/>
    <cellStyle name="20% - Accent2 5 2 2" xfId="43580" xr:uid="{65CB9B07-87D4-4972-BB73-98C3E398CF3F}"/>
    <cellStyle name="20% - Accent2 5 3" xfId="43579" xr:uid="{7E6A4D59-39DF-46F3-A3B2-09E09100C670}"/>
    <cellStyle name="20% - Accent2 6" xfId="708" xr:uid="{874144A2-9BB8-4A06-89E8-FC667B29DC86}"/>
    <cellStyle name="20% - Accent2 6 2" xfId="43581" xr:uid="{15F93D7C-82E3-4D45-BC6A-87FE585D20A6}"/>
    <cellStyle name="20% - Accent2 7" xfId="709" xr:uid="{5209583E-51DA-4A47-9BEE-6430C27E0E25}"/>
    <cellStyle name="20% - Accent2 7 2" xfId="45684" xr:uid="{655065FD-6D3F-4F48-A157-10FBE6906746}"/>
    <cellStyle name="20% - Accent2 8" xfId="710" xr:uid="{4529A61A-603A-4016-A7D8-9A630C790552}"/>
    <cellStyle name="20% - Accent2_KG prices" xfId="43582" xr:uid="{02A26734-842D-461E-B0FC-9F2999C02BD2}"/>
    <cellStyle name="20% - Accent3" xfId="43583" xr:uid="{56BB6C96-6DF9-43B8-AF70-B2AA4B7F7554}"/>
    <cellStyle name="20% - Accent3 2" xfId="711" xr:uid="{505CC75F-A67B-4A00-AA55-CFF9D1F9098D}"/>
    <cellStyle name="20% - Accent3 2 2" xfId="712" xr:uid="{FDD2CDA3-4685-481C-AC87-EC609BECF5F4}"/>
    <cellStyle name="20% - Accent3 2 2 2" xfId="713" xr:uid="{762C723A-087B-45FB-A081-2C025356EF6C}"/>
    <cellStyle name="20% - Accent3 2 2 2 2" xfId="714" xr:uid="{E0A8F5E4-1B17-4101-A795-E2B2D4F6AC56}"/>
    <cellStyle name="20% - Accent3 2 2 2 3" xfId="43586" xr:uid="{15090123-4FB7-46E4-B01B-AA2B604DAB5A}"/>
    <cellStyle name="20% - Accent3 2 2 3" xfId="715" xr:uid="{685BBFF8-5780-4527-9DA4-9224AC5B2430}"/>
    <cellStyle name="20% - Accent3 2 2 4" xfId="43585" xr:uid="{57982AAD-5296-48E1-888B-1C26B10F0872}"/>
    <cellStyle name="20% - Accent3 2 2_Long forecast for Liz liquid Cotton(May-Dec)10312013 (version 1)" xfId="716" xr:uid="{13C96BBF-F1BE-4DC8-9F95-B270E48E6DEF}"/>
    <cellStyle name="20% - Accent3 2 3" xfId="717" xr:uid="{95D39EDF-E200-416B-B4D6-2F367070FA4D}"/>
    <cellStyle name="20% - Accent3 2 3 2" xfId="718" xr:uid="{2ABEBEF3-B446-4A7E-8D4D-7B6B86C6E84F}"/>
    <cellStyle name="20% - Accent3 2 3 3" xfId="43587" xr:uid="{147DE0E4-91CD-4D03-8DBD-F2FC4E4D2AE8}"/>
    <cellStyle name="20% - Accent3 2 4" xfId="43584" xr:uid="{AE57D59B-90AF-489B-ABD0-5A92705B78BE}"/>
    <cellStyle name="20% - Accent3 2_723_BEDDINGSETS_JLAHome" xfId="719" xr:uid="{AECBBB1E-D1C8-4A41-8D0F-B2F0BD07BF13}"/>
    <cellStyle name="20% - Accent3 3" xfId="720" xr:uid="{C3B38C94-55A1-4794-B430-FAB2699D6417}"/>
    <cellStyle name="20% - Accent3 3 10" xfId="43588" xr:uid="{324DBE8D-4B04-4FAF-90BE-CA794ACF4456}"/>
    <cellStyle name="20% - Accent3 3 2" xfId="721" xr:uid="{37F2BE99-0F03-4ACE-AE1D-627BBCF23016}"/>
    <cellStyle name="20% - Accent3 3 2 2" xfId="722" xr:uid="{6A3552B0-C739-4A8B-A302-E23D22359967}"/>
    <cellStyle name="20% - Accent3 3 2 3" xfId="723" xr:uid="{A6463600-BDBB-49DA-BEA3-2642C71CC06D}"/>
    <cellStyle name="20% - Accent3 3 2 4" xfId="724" xr:uid="{DC57F04E-D132-40EF-B1E6-B93E27FB4C64}"/>
    <cellStyle name="20% - Accent3 3 2 5" xfId="43589" xr:uid="{AD77D9E9-C161-4594-9749-179B76FFBE34}"/>
    <cellStyle name="20% - Accent3 3 3" xfId="725" xr:uid="{4853AC5C-FE94-4F71-82C7-995E96FD485A}"/>
    <cellStyle name="20% - Accent3 3 4" xfId="726" xr:uid="{C5B4010B-52BF-40DF-B6C1-C6A85B25D71E}"/>
    <cellStyle name="20% - Accent3 3 4 2" xfId="727" xr:uid="{E5AA09FF-70FF-47B8-B4F9-14F6D41C22E4}"/>
    <cellStyle name="20% - Accent3 3 4 3" xfId="728" xr:uid="{E0ADF378-11FA-4434-8686-8BCFBE041EBB}"/>
    <cellStyle name="20% - Accent3 3 4 4" xfId="729" xr:uid="{B30A1F46-B510-4B13-8117-51C67F50A2D0}"/>
    <cellStyle name="20% - Accent3 3 5" xfId="730" xr:uid="{A8839AD3-D42C-406A-A977-8F1F77BEE653}"/>
    <cellStyle name="20% - Accent3 3 6" xfId="731" xr:uid="{A79008BB-0C1E-40B8-98C3-81A343BC4F80}"/>
    <cellStyle name="20% - Accent3 3 6 2" xfId="732" xr:uid="{BCBAD638-FF08-4F8C-9343-29C383E6F9AD}"/>
    <cellStyle name="20% - Accent3 3 7" xfId="733" xr:uid="{86A5D4A4-2A09-40D7-8DBC-1E272D18B9EF}"/>
    <cellStyle name="20% - Accent3 3 8" xfId="734" xr:uid="{0019FF50-0CFC-4DDB-9F45-5999B0564947}"/>
    <cellStyle name="20% - Accent3 3 9" xfId="735" xr:uid="{C857B126-C3F3-4BC4-A7D0-8550ACFB3E3F}"/>
    <cellStyle name="20% - Accent3 4" xfId="736" xr:uid="{A3014CE2-4EBB-4B27-8FAC-016D711568FD}"/>
    <cellStyle name="20% - Accent3 4 2" xfId="737" xr:uid="{BEABEE93-FA10-48B6-B32B-EF301D1E12FA}"/>
    <cellStyle name="20% - Accent3 4 2 2" xfId="43591" xr:uid="{336347DF-2E90-401F-92C7-D390CE78FF70}"/>
    <cellStyle name="20% - Accent3 4 3" xfId="738" xr:uid="{E57C0BA2-73F0-4B73-939A-2F6B69640B18}"/>
    <cellStyle name="20% - Accent3 4 4" xfId="739" xr:uid="{E719F19D-A3CA-4AC6-ADE5-247F3924CF34}"/>
    <cellStyle name="20% - Accent3 4 5" xfId="740" xr:uid="{8E15E5AC-941E-47D7-B9B6-AC45A056191D}"/>
    <cellStyle name="20% - Accent3 4 6" xfId="43590" xr:uid="{3B2BF85B-E1B6-48C8-AA00-6F423B6FF20A}"/>
    <cellStyle name="20% - Accent3 5" xfId="741" xr:uid="{B4429930-356D-4420-88E3-A66C6189AE57}"/>
    <cellStyle name="20% - Accent3 5 2" xfId="742" xr:uid="{3AB0C87F-D3C7-41D1-8D14-79E66B82E0DC}"/>
    <cellStyle name="20% - Accent3 5 2 2" xfId="43593" xr:uid="{C6F90A86-AE34-4EF7-95FC-CFD63829FF5E}"/>
    <cellStyle name="20% - Accent3 5 3" xfId="43592" xr:uid="{FE31AC2F-108E-4BB8-99DD-E8BCF22726CD}"/>
    <cellStyle name="20% - Accent3 6" xfId="743" xr:uid="{9ED04836-45EA-49BE-81B2-9908A7FE89A5}"/>
    <cellStyle name="20% - Accent3 6 2" xfId="43594" xr:uid="{0BD06E5B-30C7-486C-A49B-8A28267D8F7F}"/>
    <cellStyle name="20% - Accent3 7" xfId="744" xr:uid="{2C17A763-A2FB-46A1-85C3-86A71DCE9986}"/>
    <cellStyle name="20% - Accent3 7 2" xfId="45685" xr:uid="{BDEF9556-CB40-4925-AD57-975F1663B31E}"/>
    <cellStyle name="20% - Accent3 8" xfId="745" xr:uid="{7F01FB09-16DB-4ADF-876B-E2D9AA2B254C}"/>
    <cellStyle name="20% - Accent3_KG prices" xfId="43595" xr:uid="{C95D2AD8-3ED6-4884-8D2E-762974235DB6}"/>
    <cellStyle name="20% - Accent4" xfId="43596" xr:uid="{3F3CB18E-F930-4A0E-8493-A88CDC10859E}"/>
    <cellStyle name="20% - Accent4 2" xfId="746" xr:uid="{DBF73444-D5B5-405E-A889-0FB9F5DB1362}"/>
    <cellStyle name="20% - Accent4 2 2" xfId="747" xr:uid="{40C6BB98-55B4-4BB0-ABC6-98E101012BD7}"/>
    <cellStyle name="20% - Accent4 2 2 2" xfId="748" xr:uid="{8B53195F-1C9F-489A-960B-534E4FB79601}"/>
    <cellStyle name="20% - Accent4 2 2 2 2" xfId="749" xr:uid="{BF2419FB-4385-4487-8FD0-BF677846D1DE}"/>
    <cellStyle name="20% - Accent4 2 2 2 3" xfId="43599" xr:uid="{ECB8AB6A-A765-48A7-9530-4392039F8357}"/>
    <cellStyle name="20% - Accent4 2 2 3" xfId="750" xr:uid="{AB02224F-A07A-4738-85EB-B9C0429DE6ED}"/>
    <cellStyle name="20% - Accent4 2 2 4" xfId="43598" xr:uid="{C5A14C24-B059-4646-ADF4-366EB7E34586}"/>
    <cellStyle name="20% - Accent4 2 2_Long forecast for Liz liquid Cotton(May-Dec)10312013 (version 1)" xfId="751" xr:uid="{4CB1819A-061E-4FDC-907D-F395D717EDC3}"/>
    <cellStyle name="20% - Accent4 2 3" xfId="752" xr:uid="{6A298E36-E1D3-4422-AAC4-56DEC34EC86A}"/>
    <cellStyle name="20% - Accent4 2 3 2" xfId="753" xr:uid="{F7C72452-7CE1-4F09-B64A-F82347F24AE4}"/>
    <cellStyle name="20% - Accent4 2 3 3" xfId="43600" xr:uid="{5FC63951-F284-4661-A1CF-5BECDBA5C735}"/>
    <cellStyle name="20% - Accent4 2 4" xfId="43597" xr:uid="{C6421A95-FDCC-4757-96A4-04472E4EA4DB}"/>
    <cellStyle name="20% - Accent4 2_723_BEDDINGSETS_JLAHome" xfId="754" xr:uid="{84AD7439-93D9-4054-BE6F-D4FC216FFDD5}"/>
    <cellStyle name="20% - Accent4 3" xfId="755" xr:uid="{91ADF6B4-0633-4C4B-AF03-6A4651C0BAD4}"/>
    <cellStyle name="20% - Accent4 3 10" xfId="43601" xr:uid="{EDB1BC18-2AD7-4829-AEB0-C17C359DBCD7}"/>
    <cellStyle name="20% - Accent4 3 2" xfId="756" xr:uid="{D78571A0-F7A9-4529-8EC3-6A61C80C6BAC}"/>
    <cellStyle name="20% - Accent4 3 2 2" xfId="757" xr:uid="{B06762BD-9D38-4011-A4EB-C721E19B12E5}"/>
    <cellStyle name="20% - Accent4 3 2 3" xfId="758" xr:uid="{A28419AA-1DB5-45AA-BF54-4C832B4BBCD3}"/>
    <cellStyle name="20% - Accent4 3 2 4" xfId="759" xr:uid="{F5735140-9F62-4EA7-876D-944C8EF933A6}"/>
    <cellStyle name="20% - Accent4 3 2 5" xfId="43602" xr:uid="{766579C4-C91A-4DD1-AF5F-B12037BD1191}"/>
    <cellStyle name="20% - Accent4 3 3" xfId="760" xr:uid="{0AE2A246-CFE2-4D8C-B65B-0D678E68BAE0}"/>
    <cellStyle name="20% - Accent4 3 4" xfId="761" xr:uid="{ADE7124B-DECF-4250-8C4B-C2300831CF38}"/>
    <cellStyle name="20% - Accent4 3 4 2" xfId="762" xr:uid="{B8D3D594-B96F-44C7-A240-7618F26E628F}"/>
    <cellStyle name="20% - Accent4 3 4 3" xfId="763" xr:uid="{5C3D710A-620D-4777-8F3E-AD73914B74B0}"/>
    <cellStyle name="20% - Accent4 3 4 4" xfId="764" xr:uid="{7AB3A236-75F7-42C1-AB20-364ABEE3E516}"/>
    <cellStyle name="20% - Accent4 3 5" xfId="765" xr:uid="{120271FF-E8B8-4ED9-A91E-BCBA3A9DA645}"/>
    <cellStyle name="20% - Accent4 3 6" xfId="766" xr:uid="{1371BD7A-EB8A-4A7D-904B-DE76A74C2999}"/>
    <cellStyle name="20% - Accent4 3 6 2" xfId="767" xr:uid="{4219304F-416F-4299-92E3-136C5C966AB3}"/>
    <cellStyle name="20% - Accent4 3 7" xfId="768" xr:uid="{88440E5D-BAB8-41B3-9389-739E78B46C92}"/>
    <cellStyle name="20% - Accent4 3 8" xfId="769" xr:uid="{AFDFBAD6-3BF3-45AB-A3B8-28B5A6E97850}"/>
    <cellStyle name="20% - Accent4 3 9" xfId="770" xr:uid="{7F012BC0-A65B-4264-97E3-3F3BEEBDD1B7}"/>
    <cellStyle name="20% - Accent4 4" xfId="771" xr:uid="{7CE1F36A-0516-4CD0-9DF4-32025E63DEDF}"/>
    <cellStyle name="20% - Accent4 4 2" xfId="772" xr:uid="{ADC16C3A-6965-4709-9539-966AB4D6D266}"/>
    <cellStyle name="20% - Accent4 4 2 2" xfId="43604" xr:uid="{EA7BD1E8-9FD1-4119-88B0-54F0839B0BC6}"/>
    <cellStyle name="20% - Accent4 4 3" xfId="773" xr:uid="{2E954FAA-A603-4C8D-BB5F-69F1375488F2}"/>
    <cellStyle name="20% - Accent4 4 4" xfId="774" xr:uid="{FEC756D9-529B-47B0-94AA-A13FC1BCBD80}"/>
    <cellStyle name="20% - Accent4 4 5" xfId="775" xr:uid="{29118AEA-0D4F-4FFC-811D-7876EDC5AC98}"/>
    <cellStyle name="20% - Accent4 4 6" xfId="43603" xr:uid="{ADC84548-4F1D-4D25-972E-F46D5F1D247E}"/>
    <cellStyle name="20% - Accent4 5" xfId="776" xr:uid="{526FD1B5-9E0C-4E87-B98E-CDE460703574}"/>
    <cellStyle name="20% - Accent4 5 2" xfId="777" xr:uid="{C1944DCC-944C-458C-92D0-B9950FE76368}"/>
    <cellStyle name="20% - Accent4 5 2 2" xfId="43606" xr:uid="{6CD40DF3-AF97-40F5-B868-074CB8B05E13}"/>
    <cellStyle name="20% - Accent4 5 3" xfId="43605" xr:uid="{AE2DC62C-D39E-4587-A07F-3F8B91713CDD}"/>
    <cellStyle name="20% - Accent4 6" xfId="778" xr:uid="{A90C5C77-C932-42D2-8C70-90EBAA148140}"/>
    <cellStyle name="20% - Accent4 6 2" xfId="43607" xr:uid="{0BD0EF55-6F73-4662-B963-1A2AB68CA364}"/>
    <cellStyle name="20% - Accent4 7" xfId="779" xr:uid="{79C5D84B-43D9-471D-960F-DDA6653D1BA0}"/>
    <cellStyle name="20% - Accent4 7 2" xfId="45686" xr:uid="{8288E602-E558-430C-A9FF-5851F3BAFB44}"/>
    <cellStyle name="20% - Accent4 8" xfId="780" xr:uid="{133745D7-1B44-4BCD-9D35-26BE3075F505}"/>
    <cellStyle name="20% - Accent4_KG prices" xfId="43608" xr:uid="{4C34AA84-5EBA-46CA-9D91-68D66AC934F0}"/>
    <cellStyle name="20% - Accent5" xfId="43609" xr:uid="{71807D7C-5AB7-4ABB-B98A-CAC1E71650A6}"/>
    <cellStyle name="20% - Accent5 2" xfId="781" xr:uid="{7523A6F0-3D04-4BEB-ABBA-44C8936DC58B}"/>
    <cellStyle name="20% - Accent5 2 2" xfId="782" xr:uid="{A8B96E97-1F70-495F-B5FF-0FF09CA8BC2B}"/>
    <cellStyle name="20% - Accent5 2 2 2" xfId="783" xr:uid="{83C66181-AD7E-4D67-8895-6828BD7EBF1D}"/>
    <cellStyle name="20% - Accent5 2 2 2 2" xfId="784" xr:uid="{E120DF4D-58B4-45E4-AC1E-E3923561EC27}"/>
    <cellStyle name="20% - Accent5 2 2 2 3" xfId="43612" xr:uid="{F83AD9CD-B040-4B79-A85C-68A63B72AE7C}"/>
    <cellStyle name="20% - Accent5 2 2 3" xfId="785" xr:uid="{50EA9B89-493C-4065-82FE-61B3B04F566C}"/>
    <cellStyle name="20% - Accent5 2 2 4" xfId="43611" xr:uid="{1B9B7BCF-B8BB-4F98-84AE-0303ED2AC015}"/>
    <cellStyle name="20% - Accent5 2 2_Long forecast for Liz liquid Cotton(May-Dec)10312013 (version 1)" xfId="786" xr:uid="{C5C14B8F-9C72-44CB-824C-7A552B406731}"/>
    <cellStyle name="20% - Accent5 2 3" xfId="787" xr:uid="{0B4530AE-384D-4337-855D-437CAC0DDF3D}"/>
    <cellStyle name="20% - Accent5 2 3 2" xfId="788" xr:uid="{D815CCC7-BF96-4F74-97A3-62433D316937}"/>
    <cellStyle name="20% - Accent5 2 3 3" xfId="43613" xr:uid="{E0A57905-5F78-4D5C-862E-7268F4163C27}"/>
    <cellStyle name="20% - Accent5 2 4" xfId="43610" xr:uid="{F4F12125-40B9-4200-B2E7-5C3B6AB3C1AA}"/>
    <cellStyle name="20% - Accent5 2_723_BEDDINGSETS_JLAHome" xfId="789" xr:uid="{9909D608-6E47-484F-92C5-E3DE83719AD4}"/>
    <cellStyle name="20% - Accent5 3" xfId="790" xr:uid="{BAA500FF-D295-4979-8F28-A9F64934697B}"/>
    <cellStyle name="20% - Accent5 3 10" xfId="43614" xr:uid="{4D9A24B4-155D-426E-8706-BFBBA91367EB}"/>
    <cellStyle name="20% - Accent5 3 2" xfId="791" xr:uid="{2D3BABB0-AEF5-4300-A694-591F0A626629}"/>
    <cellStyle name="20% - Accent5 3 2 2" xfId="792" xr:uid="{2329BB90-276B-4F79-84A1-DB1B3459A3EE}"/>
    <cellStyle name="20% - Accent5 3 2 3" xfId="793" xr:uid="{292CB8DA-DD4C-4515-AF8B-518103CE69BC}"/>
    <cellStyle name="20% - Accent5 3 2 4" xfId="794" xr:uid="{6AF54C18-A552-4E3F-A04A-83482186D2A6}"/>
    <cellStyle name="20% - Accent5 3 2 5" xfId="43615" xr:uid="{FBEFB2DC-2F65-436B-9ACE-A9491CBD3265}"/>
    <cellStyle name="20% - Accent5 3 3" xfId="795" xr:uid="{0D1A997B-A584-4A83-B7A5-BFF56343A6D5}"/>
    <cellStyle name="20% - Accent5 3 4" xfId="796" xr:uid="{8CCDE550-AA08-4917-B51A-24BB0A1E4A32}"/>
    <cellStyle name="20% - Accent5 3 4 2" xfId="797" xr:uid="{67774161-B985-426F-BB1F-33279B48505E}"/>
    <cellStyle name="20% - Accent5 3 4 3" xfId="798" xr:uid="{CF6786D9-2AF4-44F4-AB16-85CDDCC872AA}"/>
    <cellStyle name="20% - Accent5 3 4 4" xfId="799" xr:uid="{EAD7BF24-C138-439F-89BF-B1AC82EB8280}"/>
    <cellStyle name="20% - Accent5 3 5" xfId="800" xr:uid="{149990C0-C5E8-4473-B531-8E868CDFD7D1}"/>
    <cellStyle name="20% - Accent5 3 6" xfId="801" xr:uid="{700348FE-EF5C-4F7E-909C-46D3D84BAB25}"/>
    <cellStyle name="20% - Accent5 3 6 2" xfId="802" xr:uid="{B71040B3-BBF3-4290-AA0F-B6C12BB1F571}"/>
    <cellStyle name="20% - Accent5 3 7" xfId="803" xr:uid="{6B609836-8C88-4BBA-B70D-E8D568D0CB76}"/>
    <cellStyle name="20% - Accent5 3 8" xfId="804" xr:uid="{7CAF2A19-0072-474D-98C1-01F483C74026}"/>
    <cellStyle name="20% - Accent5 3 9" xfId="805" xr:uid="{7B844DB3-6B14-4B1C-B4F6-2424DAA500B3}"/>
    <cellStyle name="20% - Accent5 4" xfId="806" xr:uid="{FE159784-3E3A-4D24-9628-0921D07560A0}"/>
    <cellStyle name="20% - Accent5 4 2" xfId="807" xr:uid="{104AB955-4C38-4BEE-8B2F-4D537547FA06}"/>
    <cellStyle name="20% - Accent5 4 2 2" xfId="43617" xr:uid="{1E3CCF86-DF97-4800-BA31-24A0713836EE}"/>
    <cellStyle name="20% - Accent5 4 3" xfId="808" xr:uid="{DD276C32-5D4D-4F0E-AD7F-6B463022D7CB}"/>
    <cellStyle name="20% - Accent5 4 4" xfId="809" xr:uid="{45C7E6C7-C642-4C6A-AFCE-820605BA2A49}"/>
    <cellStyle name="20% - Accent5 4 5" xfId="810" xr:uid="{70BD817F-F5DB-4F3B-A848-231A58A204EA}"/>
    <cellStyle name="20% - Accent5 4 6" xfId="43616" xr:uid="{8EEF4784-BF79-4B5C-AAEC-AE7C0951C68C}"/>
    <cellStyle name="20% - Accent5 5" xfId="811" xr:uid="{0441FFEB-DC58-4359-BBE0-AF0847620F73}"/>
    <cellStyle name="20% - Accent5 5 2" xfId="812" xr:uid="{E8658FB7-1448-4F19-B158-2D79FC28D557}"/>
    <cellStyle name="20% - Accent5 5 2 2" xfId="43619" xr:uid="{5C52034B-F849-4A5F-94D9-B9E3C3B4476F}"/>
    <cellStyle name="20% - Accent5 5 3" xfId="43618" xr:uid="{BFC70151-EC5C-4F6A-A9DF-BC179652A711}"/>
    <cellStyle name="20% - Accent5 6" xfId="813" xr:uid="{65A28D4D-FAB7-4199-9987-925A420495E6}"/>
    <cellStyle name="20% - Accent5 6 2" xfId="43620" xr:uid="{C8746ACE-8A30-4D5B-9D0D-29CDAD53F4AD}"/>
    <cellStyle name="20% - Accent5 7" xfId="814" xr:uid="{CE508F0A-F727-4FB8-AA72-9189B982559B}"/>
    <cellStyle name="20% - Accent5 7 2" xfId="45687" xr:uid="{267AFFF8-FD53-4F07-87F8-C37B630B12D3}"/>
    <cellStyle name="20% - Accent5 8" xfId="815" xr:uid="{BF6FAB1C-1556-451E-8663-EE1F6BC57623}"/>
    <cellStyle name="20% - Accent6" xfId="43621" xr:uid="{8D057546-9087-44E1-B5CC-CB6D41B486E6}"/>
    <cellStyle name="20% - Accent6 2" xfId="816" xr:uid="{11C4F069-9100-4D0E-80C0-38B923C78306}"/>
    <cellStyle name="20% - Accent6 2 2" xfId="817" xr:uid="{D7B8F15E-E68F-4C38-A396-B10BB6EBBBB1}"/>
    <cellStyle name="20% - Accent6 2 2 2" xfId="818" xr:uid="{48663646-3130-4B96-8E0B-1B18F71F5454}"/>
    <cellStyle name="20% - Accent6 2 2 2 2" xfId="819" xr:uid="{72B2A741-8F34-4594-A44A-07B71B32341C}"/>
    <cellStyle name="20% - Accent6 2 2 2 3" xfId="43624" xr:uid="{4DF79131-0A86-4659-930A-B9B4FC371249}"/>
    <cellStyle name="20% - Accent6 2 2 3" xfId="820" xr:uid="{C211D9A4-D289-481E-B7E2-A5951CA774AD}"/>
    <cellStyle name="20% - Accent6 2 2 4" xfId="43623" xr:uid="{CDFACC3F-FA99-4E24-8DBE-CD784F03D1B9}"/>
    <cellStyle name="20% - Accent6 2 2_Long forecast for Liz liquid Cotton(May-Dec)10312013 (version 1)" xfId="821" xr:uid="{E834EC62-6ABF-48DC-8372-7235561F7FA3}"/>
    <cellStyle name="20% - Accent6 2 3" xfId="822" xr:uid="{32E7C9B7-A5E0-446F-BDB3-2BD654AD12E7}"/>
    <cellStyle name="20% - Accent6 2 3 2" xfId="823" xr:uid="{DBF44F9A-5260-4674-B30F-D7AA68AA39E4}"/>
    <cellStyle name="20% - Accent6 2 3 3" xfId="43625" xr:uid="{07124E01-CE6C-4EC9-8A93-D06A390E6D50}"/>
    <cellStyle name="20% - Accent6 2 4" xfId="43622" xr:uid="{AC0BCD67-7228-4221-8B2A-912B114FC371}"/>
    <cellStyle name="20% - Accent6 2_723_BEDDINGSETS_JLAHome" xfId="824" xr:uid="{AF01FBE5-5904-4F32-8C39-88C4A3662207}"/>
    <cellStyle name="20% - Accent6 3" xfId="825" xr:uid="{FC7FD67C-EFD8-4EB5-9F20-32DBDA50F593}"/>
    <cellStyle name="20% - Accent6 3 10" xfId="43626" xr:uid="{E9CA7C61-C71D-4AC7-B575-CA7C722C58C9}"/>
    <cellStyle name="20% - Accent6 3 2" xfId="826" xr:uid="{FED9FE05-7529-48E5-8A8F-BC017E65D5F5}"/>
    <cellStyle name="20% - Accent6 3 2 2" xfId="827" xr:uid="{548E668F-9AAB-4488-B84D-1C9DED8006CD}"/>
    <cellStyle name="20% - Accent6 3 2 3" xfId="828" xr:uid="{49BBB4A3-BED0-41ED-AFBC-25184F1DD880}"/>
    <cellStyle name="20% - Accent6 3 2 4" xfId="829" xr:uid="{CF791CA0-944F-4AC5-927D-B562B1CA1E45}"/>
    <cellStyle name="20% - Accent6 3 2 5" xfId="43627" xr:uid="{2F8852AD-D98E-48AC-AACE-09B1335BC936}"/>
    <cellStyle name="20% - Accent6 3 3" xfId="830" xr:uid="{90A0BC0E-4AE5-4303-8F78-3E5A52871F5A}"/>
    <cellStyle name="20% - Accent6 3 4" xfId="831" xr:uid="{611C0C01-D631-4482-B3EB-15572D9BA84A}"/>
    <cellStyle name="20% - Accent6 3 4 2" xfId="832" xr:uid="{CBBD0121-8D99-4FA9-A171-F662100E6AE8}"/>
    <cellStyle name="20% - Accent6 3 4 3" xfId="833" xr:uid="{BED0AF1B-2C2C-438E-849A-41832CD0696F}"/>
    <cellStyle name="20% - Accent6 3 4 4" xfId="834" xr:uid="{06DC6DAA-B18C-4C3C-940B-A201D03CC7D9}"/>
    <cellStyle name="20% - Accent6 3 5" xfId="835" xr:uid="{E3B01367-3C2E-470D-B689-6E2F9A8C0AAC}"/>
    <cellStyle name="20% - Accent6 3 6" xfId="836" xr:uid="{B3A5DE3F-5FC1-4B0C-9E53-339CE0D23446}"/>
    <cellStyle name="20% - Accent6 3 6 2" xfId="837" xr:uid="{3A3AA3A6-072C-4660-A2DC-C7D083A7C486}"/>
    <cellStyle name="20% - Accent6 3 7" xfId="838" xr:uid="{191633E0-0F1B-4011-99F7-CBEBBD13BFD1}"/>
    <cellStyle name="20% - Accent6 3 8" xfId="839" xr:uid="{1BEAFBD7-4CC7-4DB8-97CE-7CE982C6E00D}"/>
    <cellStyle name="20% - Accent6 3 9" xfId="840" xr:uid="{4E690F41-9D0A-46D0-B4B3-1B071B80A5E4}"/>
    <cellStyle name="20% - Accent6 4" xfId="841" xr:uid="{24D3D147-7DDD-4CC8-AD5A-2214858C5E5A}"/>
    <cellStyle name="20% - Accent6 4 2" xfId="842" xr:uid="{8779E724-ADB4-4514-944C-3AB6C3E93914}"/>
    <cellStyle name="20% - Accent6 4 2 2" xfId="43629" xr:uid="{D4FABE66-1FCE-4BEE-9984-2DB34DACB3EF}"/>
    <cellStyle name="20% - Accent6 4 3" xfId="843" xr:uid="{7F80AB21-F64C-4A68-B174-8981D376C74F}"/>
    <cellStyle name="20% - Accent6 4 4" xfId="844" xr:uid="{D54A1EF2-7EF0-4DCC-A65E-C6CCC9922BB9}"/>
    <cellStyle name="20% - Accent6 4 5" xfId="845" xr:uid="{20F65117-7FD6-42D0-BE21-94044C4A992A}"/>
    <cellStyle name="20% - Accent6 4 6" xfId="43628" xr:uid="{DDD80430-095B-4498-A718-E87E875F8FD3}"/>
    <cellStyle name="20% - Accent6 5" xfId="846" xr:uid="{590C22AB-23F3-4906-994F-FCA05004F74B}"/>
    <cellStyle name="20% - Accent6 5 2" xfId="847" xr:uid="{55D91975-575D-4CE5-BBB8-12B7EC70FC35}"/>
    <cellStyle name="20% - Accent6 5 2 2" xfId="43631" xr:uid="{D2C1B60E-2F29-42DE-A811-6F58AF1F47CD}"/>
    <cellStyle name="20% - Accent6 5 3" xfId="43630" xr:uid="{22E509C7-DCEA-4305-815D-66D834829A24}"/>
    <cellStyle name="20% - Accent6 6" xfId="848" xr:uid="{D7091AAF-4D71-4EA2-8B15-93E2D897B017}"/>
    <cellStyle name="20% - Accent6 6 2" xfId="43632" xr:uid="{7C92A77C-B13D-4C8E-A1D9-0AD1DF300602}"/>
    <cellStyle name="20% - Accent6 7" xfId="849" xr:uid="{00D4D1FA-7CC7-4BF2-9529-9212DC4D73B4}"/>
    <cellStyle name="20% - Accent6 7 2" xfId="45688" xr:uid="{ADA8903D-CF50-4128-912D-8B02F2353EF5}"/>
    <cellStyle name="20% - Accent6 8" xfId="850" xr:uid="{68738137-4525-4074-8452-D6E1DE6FE597}"/>
    <cellStyle name="20% - 强调文字颜色 1" xfId="43633" xr:uid="{EF7C023E-EA4B-4F6E-84C6-6CADECEC26E3}"/>
    <cellStyle name="20% - 强调文字颜色 1 10" xfId="851" xr:uid="{564CEECB-D04A-4B68-928C-557D36C89F21}"/>
    <cellStyle name="20% - 强调文字颜色 1 11" xfId="852" xr:uid="{B7CB2D26-01EB-4E02-9E54-3D5178DFC75B}"/>
    <cellStyle name="20% - 强调文字颜色 1 12" xfId="853" xr:uid="{EBFA4B00-0860-4B6E-9118-7DA694E7E48D}"/>
    <cellStyle name="20% - 强调文字颜色 1 2" xfId="854" xr:uid="{93AA7B04-7552-49DB-9F59-A8344264D182}"/>
    <cellStyle name="20% - 强调文字颜色 1 2 2" xfId="855" xr:uid="{780542D9-21DE-44E3-969E-77AAAD5A9CC8}"/>
    <cellStyle name="20% - 强调文字颜色 1 2 2 2" xfId="856" xr:uid="{1CC80ACE-F79A-46A2-847F-A5B953FA626D}"/>
    <cellStyle name="20% - 强调文字颜色 1 2 2 3" xfId="857" xr:uid="{570BDDF2-FF80-4B0A-B4CF-5DD49345484B}"/>
    <cellStyle name="20% - 强调文字颜色 1 2 2 4" xfId="858" xr:uid="{BFF64440-D05F-43B8-B944-1599AAED6675}"/>
    <cellStyle name="20% - 强调文字颜色 1 2 2 5" xfId="859" xr:uid="{9037E448-F3CB-4725-914C-56ED4E20085E}"/>
    <cellStyle name="20% - 强调文字颜色 1 2 2 6" xfId="43635" xr:uid="{BB786BE9-73F9-465F-9987-FA12A4E2A236}"/>
    <cellStyle name="20% - 强调文字颜色 1 2 3" xfId="860" xr:uid="{B0E3E131-D600-43AF-B75C-F3AB825948C0}"/>
    <cellStyle name="20% - 强调文字颜色 1 2 3 2" xfId="43636" xr:uid="{5A02A0AA-C844-4861-902A-2C99E48B203F}"/>
    <cellStyle name="20% - 强调文字颜色 1 2 4" xfId="861" xr:uid="{D9E57D48-9B37-400A-B853-AA6051C75950}"/>
    <cellStyle name="20% - 强调文字颜色 1 2 5" xfId="862" xr:uid="{1D93947A-1E31-4AED-B6FB-5D19450DBECB}"/>
    <cellStyle name="20% - 强调文字颜色 1 2 6" xfId="43634" xr:uid="{2C1CEDC0-8665-4098-A5EF-C22BCF4D1220}"/>
    <cellStyle name="20% - 强调文字颜色 1 2_Long forecast for Liz liquid Cotton(May-Dec)10312013 (version 1)" xfId="863" xr:uid="{D57CEA1E-24C9-4967-9998-0857E5AFC974}"/>
    <cellStyle name="20% - 强调文字颜色 1 3" xfId="864" xr:uid="{89D6D0A8-F11E-45B8-9A30-E454C1CF74E5}"/>
    <cellStyle name="20% - 强调文字颜色 1 3 2" xfId="865" xr:uid="{5A7BDB0D-67C2-4818-843B-B4933052BA91}"/>
    <cellStyle name="20% - 强调文字颜色 1 3 2 2" xfId="43638" xr:uid="{8A658CAF-53AB-46DF-82C3-CB3E25542F2E}"/>
    <cellStyle name="20% - 强调文字颜色 1 3 3" xfId="43639" xr:uid="{A9C07135-418B-4EF6-84F7-9EA2FF84DF76}"/>
    <cellStyle name="20% - 强调文字颜色 1 3 4" xfId="43637" xr:uid="{C2F874DC-A1A9-4309-865E-4FFC6B7FC2C8}"/>
    <cellStyle name="20% - 强调文字颜色 1 4" xfId="866" xr:uid="{B1CCC767-1105-4B7A-8340-4D4E002011C0}"/>
    <cellStyle name="20% - 强调文字颜色 1 4 2" xfId="867" xr:uid="{9E653B57-FF38-4580-8E22-14F712896D76}"/>
    <cellStyle name="20% - 强调文字颜色 1 4 3" xfId="868" xr:uid="{2026B30D-9519-4061-9169-742C08ABF988}"/>
    <cellStyle name="20% - 强调文字颜色 1 4 4" xfId="869" xr:uid="{400A0733-BB41-4F5E-908D-4AA6427E6E61}"/>
    <cellStyle name="20% - 强调文字颜色 1 4 5" xfId="870" xr:uid="{23C5779F-94A9-4A09-89AF-BD5BD062DE72}"/>
    <cellStyle name="20% - 强调文字颜色 1 4 6" xfId="43640" xr:uid="{41033922-0FB3-4D59-9763-94AE4C4E64A1}"/>
    <cellStyle name="20% - 强调文字颜色 1 5" xfId="871" xr:uid="{7D5E39E4-DF64-4F83-BAEF-4020F04CC8AA}"/>
    <cellStyle name="20% - 强调文字颜色 1 5 2" xfId="872" xr:uid="{DF5D8199-41AD-4538-A4ED-DA05C1AC7A2C}"/>
    <cellStyle name="20% - 强调文字颜色 1 5 3" xfId="873" xr:uid="{3E6A0E08-C0A6-4E55-9143-5C9D59ED67D2}"/>
    <cellStyle name="20% - 强调文字颜色 1 5 4" xfId="874" xr:uid="{341C3ACB-D834-4DBF-B7F6-AF77A7458790}"/>
    <cellStyle name="20% - 强调文字颜色 1 5 5" xfId="43641" xr:uid="{95C26838-2EA7-47FB-807E-EB456E8A52DC}"/>
    <cellStyle name="20% - 强调文字颜色 1 6" xfId="875" xr:uid="{DE8914CE-D870-4BFF-8AA8-D96331253136}"/>
    <cellStyle name="20% - 强调文字颜色 1 7" xfId="876" xr:uid="{1774CD73-020B-4EEB-A541-6326B69B09EF}"/>
    <cellStyle name="20% - 强调文字颜色 1 8" xfId="877" xr:uid="{0DEAFE12-BDCA-4B0D-AA7F-E7968338C226}"/>
    <cellStyle name="20% - 强调文字颜色 1 9" xfId="878" xr:uid="{E5AAC55D-CF1F-499D-BDA9-22FD269191F5}"/>
    <cellStyle name="20% - 强调文字颜色 1_Meijer production schedule_201230_production_sheet set" xfId="879" xr:uid="{61F18752-8E07-4F61-BC41-B6F101EABFCF}"/>
    <cellStyle name="20% - 强调文字颜色 2" xfId="43642" xr:uid="{739BB911-C743-4C0D-A2CF-52A84B92E553}"/>
    <cellStyle name="20% - 强调文字颜色 2 10" xfId="880" xr:uid="{C2053525-B49B-44CB-B059-6BBAAC1D8739}"/>
    <cellStyle name="20% - 强调文字颜色 2 11" xfId="881" xr:uid="{354FB4BC-5539-48EA-A02F-167A78BB7B16}"/>
    <cellStyle name="20% - 强调文字颜色 2 12" xfId="882" xr:uid="{2E4F260D-9838-4C25-9F51-48279427C891}"/>
    <cellStyle name="20% - 强调文字颜色 2 2" xfId="883" xr:uid="{59642FF8-68B7-45FD-8455-043CC9332393}"/>
    <cellStyle name="20% - 强调文字颜色 2 2 2" xfId="884" xr:uid="{2E800F0E-F9DC-40FF-BD70-35CC00DA6D1E}"/>
    <cellStyle name="20% - 强调文字颜色 2 2 2 2" xfId="885" xr:uid="{60AE61D1-7F6C-44DB-A624-6263154F2BA2}"/>
    <cellStyle name="20% - 强调文字颜色 2 2 2 3" xfId="886" xr:uid="{7CC68FC3-6741-4827-954A-B4B50D1A909E}"/>
    <cellStyle name="20% - 强调文字颜色 2 2 2 4" xfId="887" xr:uid="{ECB19613-9760-427D-BB32-CC5F6CA60314}"/>
    <cellStyle name="20% - 强调文字颜色 2 2 2 5" xfId="888" xr:uid="{84B24B9E-0A12-4294-925D-104E836EE377}"/>
    <cellStyle name="20% - 强调文字颜色 2 2 2 6" xfId="43644" xr:uid="{5488EA4B-4253-41DC-9D27-0D7707AEF4B4}"/>
    <cellStyle name="20% - 强调文字颜色 2 2 3" xfId="889" xr:uid="{0CCBCE1D-E5FD-45DA-830D-AA5578798125}"/>
    <cellStyle name="20% - 强调文字颜色 2 2 3 2" xfId="43645" xr:uid="{FC3EF2C7-7316-4C43-AF37-3E2FFC27E4CD}"/>
    <cellStyle name="20% - 强调文字颜色 2 2 4" xfId="890" xr:uid="{E7F38070-1D36-4492-BCB4-0823FEBE58AD}"/>
    <cellStyle name="20% - 强调文字颜色 2 2 5" xfId="891" xr:uid="{5D850AFB-23B0-4869-B4ED-F9CF39678D2E}"/>
    <cellStyle name="20% - 强调文字颜色 2 2 6" xfId="43643" xr:uid="{4A3E7F4A-7CC8-44A8-A106-21E6AF08798A}"/>
    <cellStyle name="20% - 强调文字颜色 2 2_Long forecast for Liz liquid Cotton(May-Dec)10312013 (version 1)" xfId="892" xr:uid="{70D3A228-1E3A-431F-983A-0DA145817AA9}"/>
    <cellStyle name="20% - 强调文字颜色 2 3" xfId="893" xr:uid="{9A841231-D12F-4C37-953F-67DD8E1D153B}"/>
    <cellStyle name="20% - 强调文字颜色 2 3 2" xfId="894" xr:uid="{4109E975-D48A-4A44-9B20-5C3721F7EA8D}"/>
    <cellStyle name="20% - 强调文字颜色 2 3 2 2" xfId="43647" xr:uid="{BE66074F-A02B-4C12-A47A-FE95D3F0324E}"/>
    <cellStyle name="20% - 强调文字颜色 2 3 3" xfId="43648" xr:uid="{2D841385-C13E-46D0-976C-E5EA2E2679A4}"/>
    <cellStyle name="20% - 强调文字颜色 2 3 4" xfId="43646" xr:uid="{24409FD5-A85C-44C3-8B80-A84DB9C1D4BA}"/>
    <cellStyle name="20% - 强调文字颜色 2 4" xfId="895" xr:uid="{01737C0F-C8C4-4D1E-915A-C813537A9E9C}"/>
    <cellStyle name="20% - 强调文字颜色 2 4 2" xfId="896" xr:uid="{7E2A05C5-4C64-4FE3-AB30-E07F162B3CC7}"/>
    <cellStyle name="20% - 强调文字颜色 2 4 3" xfId="897" xr:uid="{B6345890-970B-4C85-94AF-2603F58F44A2}"/>
    <cellStyle name="20% - 强调文字颜色 2 4 4" xfId="898" xr:uid="{A639E31F-2722-41B6-859E-8C3D2B2ABDED}"/>
    <cellStyle name="20% - 强调文字颜色 2 4 5" xfId="899" xr:uid="{0644D13E-B9B4-4E8B-BAC2-9135395EB0AD}"/>
    <cellStyle name="20% - 强调文字颜色 2 4 6" xfId="43649" xr:uid="{24872969-5B42-416B-A16F-AA3B3CA992D8}"/>
    <cellStyle name="20% - 强调文字颜色 2 5" xfId="900" xr:uid="{ED6F3FB7-2171-4A5A-BC04-F761B57BF848}"/>
    <cellStyle name="20% - 强调文字颜色 2 5 2" xfId="901" xr:uid="{8990E5B1-FA5D-4D5B-9407-672D9ED22BDB}"/>
    <cellStyle name="20% - 强调文字颜色 2 5 3" xfId="902" xr:uid="{DC92AC5D-B6B4-4E3E-8225-B7B46D9F40D5}"/>
    <cellStyle name="20% - 强调文字颜色 2 5 4" xfId="903" xr:uid="{639D9996-5066-4F94-B755-45E8D089B8B3}"/>
    <cellStyle name="20% - 强调文字颜色 2 5 5" xfId="43650" xr:uid="{327D18C2-2B1B-4A20-8671-477CF2155BFE}"/>
    <cellStyle name="20% - 强调文字颜色 2 6" xfId="904" xr:uid="{38852DE9-276B-4064-8F1F-F4BCB086114D}"/>
    <cellStyle name="20% - 强调文字颜色 2 7" xfId="905" xr:uid="{18EE2D63-1716-4131-B841-8E38F715D89D}"/>
    <cellStyle name="20% - 强调文字颜色 2 8" xfId="906" xr:uid="{724D6F68-D0C6-4A1A-9D0A-13E796301914}"/>
    <cellStyle name="20% - 强调文字颜色 2 9" xfId="907" xr:uid="{74C40EF6-3F2F-41FE-9ADE-1FDDAB5CF9AB}"/>
    <cellStyle name="20% - 强调文字颜色 2_Meijer production schedule_201230_production_sheet set" xfId="908" xr:uid="{7D4CC622-C340-431D-9D09-44C1547F9F8F}"/>
    <cellStyle name="20% - 强调文字颜色 3" xfId="43651" xr:uid="{A7F52FE5-7684-4FFC-81C5-38FA99F29FC3}"/>
    <cellStyle name="20% - 强调文字颜色 3 10" xfId="909" xr:uid="{4403EA0C-ED9C-46B9-A623-7B8049C05569}"/>
    <cellStyle name="20% - 强调文字颜色 3 11" xfId="910" xr:uid="{3C92DBCC-4BFE-42F5-9BB0-EAC8E72AE86C}"/>
    <cellStyle name="20% - 强调文字颜色 3 12" xfId="911" xr:uid="{5236F2E9-F6A0-4E9E-BB2C-11A5F9EA1958}"/>
    <cellStyle name="20% - 强调文字颜色 3 2" xfId="912" xr:uid="{B0CC14E2-D8BA-40CB-BE2C-A8E78F40045E}"/>
    <cellStyle name="20% - 强调文字颜色 3 2 2" xfId="913" xr:uid="{1157D525-B894-4613-A36D-59215B975202}"/>
    <cellStyle name="20% - 强调文字颜色 3 2 2 2" xfId="914" xr:uid="{9FDA7EDC-53DE-47C7-A3D5-F7D211A7DFFB}"/>
    <cellStyle name="20% - 强调文字颜色 3 2 2 3" xfId="915" xr:uid="{B87BF723-EB87-4E6C-9E48-97AE2B3EED83}"/>
    <cellStyle name="20% - 强调文字颜色 3 2 2 4" xfId="916" xr:uid="{E2C3F881-64EA-45C6-B761-6C143629EAB8}"/>
    <cellStyle name="20% - 强调文字颜色 3 2 2 5" xfId="917" xr:uid="{8BF43CF5-BDD6-4159-A14F-76BD43F9249C}"/>
    <cellStyle name="20% - 强调文字颜色 3 2 2 6" xfId="43653" xr:uid="{12628D1D-585E-44D9-BC1F-22555D2B9989}"/>
    <cellStyle name="20% - 强调文字颜色 3 2 3" xfId="918" xr:uid="{C0BF36A4-FA60-49D5-A4CD-12265605B11E}"/>
    <cellStyle name="20% - 强调文字颜色 3 2 3 2" xfId="43654" xr:uid="{D8564DA7-D500-488E-BA6E-732FC203A8F7}"/>
    <cellStyle name="20% - 强调文字颜色 3 2 4" xfId="919" xr:uid="{F89E45A1-C958-4439-BA7F-EFA4E3C259D7}"/>
    <cellStyle name="20% - 强调文字颜色 3 2 5" xfId="920" xr:uid="{C493EC33-9D8D-44FD-831E-A753C270DC68}"/>
    <cellStyle name="20% - 强调文字颜色 3 2 6" xfId="43652" xr:uid="{63C3BC24-05C7-4D85-90CE-526B09A3CEF2}"/>
    <cellStyle name="20% - 强调文字颜色 3 2_Long forecast for Liz liquid Cotton(May-Dec)10312013 (version 1)" xfId="921" xr:uid="{568D5D1C-B9F3-4043-9B49-A52511977340}"/>
    <cellStyle name="20% - 强调文字颜色 3 3" xfId="922" xr:uid="{4A4B691C-5B2C-4D06-A510-E6B0839BDA6F}"/>
    <cellStyle name="20% - 强调文字颜色 3 3 2" xfId="923" xr:uid="{71FEDA1C-250D-4853-A699-F7AB04743791}"/>
    <cellStyle name="20% - 强调文字颜色 3 3 2 2" xfId="43656" xr:uid="{07C70FBF-684C-41A8-8977-B0F3DE5CAAE6}"/>
    <cellStyle name="20% - 强调文字颜色 3 3 3" xfId="43657" xr:uid="{9C41C206-FB29-443A-8143-DE39A90CBEF1}"/>
    <cellStyle name="20% - 强调文字颜色 3 3 4" xfId="43655" xr:uid="{9F0440A7-730E-4706-84B2-464E94FD1E21}"/>
    <cellStyle name="20% - 强调文字颜色 3 4" xfId="924" xr:uid="{EADC274D-DC2F-4EE1-BF4F-6613FFE00E9C}"/>
    <cellStyle name="20% - 强调文字颜色 3 4 2" xfId="925" xr:uid="{61978ABD-9BD4-407C-B7DE-91EA0DBE660E}"/>
    <cellStyle name="20% - 强调文字颜色 3 4 3" xfId="926" xr:uid="{09268C6B-0023-405C-9C25-0225CA7FC582}"/>
    <cellStyle name="20% - 强调文字颜色 3 4 4" xfId="927" xr:uid="{28FAB669-5D2D-4580-9613-008CA82873B4}"/>
    <cellStyle name="20% - 强调文字颜色 3 4 5" xfId="928" xr:uid="{D727EE76-B60D-41BD-B9DA-D0F6BA10A7DD}"/>
    <cellStyle name="20% - 强调文字颜色 3 4 6" xfId="43658" xr:uid="{25A6832F-A390-4A8A-B303-8BA235F0FE03}"/>
    <cellStyle name="20% - 强调文字颜色 3 5" xfId="929" xr:uid="{3643C74F-05AD-4F99-B3C3-B84ABE004F06}"/>
    <cellStyle name="20% - 强调文字颜色 3 5 2" xfId="930" xr:uid="{760A6357-7271-4B94-AAAD-B8FA13DE55A3}"/>
    <cellStyle name="20% - 强调文字颜色 3 5 3" xfId="931" xr:uid="{80DB2715-2D02-4DDD-B53F-7316A3C5A2B5}"/>
    <cellStyle name="20% - 强调文字颜色 3 5 4" xfId="932" xr:uid="{18A53B3D-C98F-440F-90D4-C275CA94C467}"/>
    <cellStyle name="20% - 强调文字颜色 3 5 5" xfId="43659" xr:uid="{01F7838B-DC43-454F-A661-0E14FD173175}"/>
    <cellStyle name="20% - 强调文字颜色 3 6" xfId="933" xr:uid="{32C65616-BDA9-442F-9E8C-4C3FE655F597}"/>
    <cellStyle name="20% - 强调文字颜色 3 7" xfId="934" xr:uid="{669077DA-CCB4-474A-B1A4-5933E30D744A}"/>
    <cellStyle name="20% - 强调文字颜色 3 8" xfId="935" xr:uid="{3CDD0EE1-C3D6-4970-A7BC-D52EC18CF460}"/>
    <cellStyle name="20% - 强调文字颜色 3 9" xfId="936" xr:uid="{2A4FA79F-53FF-4997-99B5-BDBAEC586C0E}"/>
    <cellStyle name="20% - 强调文字颜色 3_Meijer production schedule_201230_production_sheet set" xfId="937" xr:uid="{5ED19E1A-5128-44E4-A454-9CDF39A72B34}"/>
    <cellStyle name="20% - 强调文字颜色 4" xfId="43660" xr:uid="{68718756-5772-4D4E-AB7A-282F9796E770}"/>
    <cellStyle name="20% - 强调文字颜色 4 10" xfId="938" xr:uid="{60D37D3A-6CFA-4088-A780-6E143AD12F77}"/>
    <cellStyle name="20% - 强调文字颜色 4 11" xfId="939" xr:uid="{9223221C-C8CA-4E64-84BA-AB8F7943FFEE}"/>
    <cellStyle name="20% - 强调文字颜色 4 12" xfId="940" xr:uid="{8B19A103-5A72-4F17-838E-171D22E4A217}"/>
    <cellStyle name="20% - 强调文字颜色 4 2" xfId="941" xr:uid="{D59D1605-543C-425A-A006-93DDC4B75474}"/>
    <cellStyle name="20% - 强调文字颜色 4 2 2" xfId="942" xr:uid="{A7DEE524-3B3E-4357-8E25-0EBC06CB8CF5}"/>
    <cellStyle name="20% - 强调文字颜色 4 2 2 2" xfId="943" xr:uid="{5E5BE440-25FF-49B6-A0EB-9ABB63AA63AF}"/>
    <cellStyle name="20% - 强调文字颜色 4 2 2 3" xfId="944" xr:uid="{3548C527-AD0D-41B7-AD5E-078484C926F5}"/>
    <cellStyle name="20% - 强调文字颜色 4 2 2 4" xfId="945" xr:uid="{FDA5C4B4-73F2-410D-B15D-FAF95DC8CE3B}"/>
    <cellStyle name="20% - 强调文字颜色 4 2 2 5" xfId="946" xr:uid="{7AD38F67-0E71-44CF-A5A3-833E525C655D}"/>
    <cellStyle name="20% - 强调文字颜色 4 2 2 6" xfId="43662" xr:uid="{B279B1BF-B515-4541-B3A9-5F05383811B1}"/>
    <cellStyle name="20% - 强调文字颜色 4 2 3" xfId="947" xr:uid="{0F0201A4-F500-4E31-816F-43769CB6AAE2}"/>
    <cellStyle name="20% - 强调文字颜色 4 2 3 2" xfId="43663" xr:uid="{D9276D0A-BB6E-4510-B2A3-49106C1482D9}"/>
    <cellStyle name="20% - 强调文字颜色 4 2 4" xfId="948" xr:uid="{6D8CF61C-CCB1-42AA-AFDD-7D9D82A72CD3}"/>
    <cellStyle name="20% - 强调文字颜色 4 2 5" xfId="949" xr:uid="{A8DE57CC-C622-4F06-89D0-7D126E0E5083}"/>
    <cellStyle name="20% - 强调文字颜色 4 2 6" xfId="43661" xr:uid="{0FC0F067-0975-495B-A78B-D3E872152441}"/>
    <cellStyle name="20% - 强调文字颜色 4 2_Long forecast for Liz liquid Cotton(May-Dec)10312013 (version 1)" xfId="950" xr:uid="{5BBB0D51-0D55-4CA3-B2D4-95404CF466A3}"/>
    <cellStyle name="20% - 强调文字颜色 4 3" xfId="951" xr:uid="{17A22BF7-DF83-4B66-BC3E-7BB18F6CE947}"/>
    <cellStyle name="20% - 强调文字颜色 4 3 2" xfId="952" xr:uid="{B10B39FB-5782-476C-8041-BCAD89886CA9}"/>
    <cellStyle name="20% - 强调文字颜色 4 3 2 2" xfId="43665" xr:uid="{D95B4988-BA8D-4AF5-B2CC-34B192E9E6FB}"/>
    <cellStyle name="20% - 强调文字颜色 4 3 3" xfId="43666" xr:uid="{08533BC4-06B1-46AA-921C-E8A254260302}"/>
    <cellStyle name="20% - 强调文字颜色 4 3 4" xfId="43664" xr:uid="{218E07E2-ECA7-4961-8F28-B4E5510B25C8}"/>
    <cellStyle name="20% - 强调文字颜色 4 4" xfId="953" xr:uid="{6F8199BB-65B2-4154-9E36-28AC7AF55BE1}"/>
    <cellStyle name="20% - 强调文字颜色 4 4 2" xfId="954" xr:uid="{AD2FF633-CFA0-41F8-8B62-FA4DD59E115B}"/>
    <cellStyle name="20% - 强调文字颜色 4 4 3" xfId="955" xr:uid="{D42E91F6-F57B-48BB-9E84-6B37E0C0B9AA}"/>
    <cellStyle name="20% - 强调文字颜色 4 4 4" xfId="956" xr:uid="{A1E118B1-8FB2-44C5-9645-1CEFA3F434A2}"/>
    <cellStyle name="20% - 强调文字颜色 4 4 5" xfId="957" xr:uid="{BDB963BB-54D9-479C-8AD6-6E5344514A5E}"/>
    <cellStyle name="20% - 强调文字颜色 4 4 6" xfId="43667" xr:uid="{DBFC145A-B3AE-4BDC-B7D8-05F5906B8D50}"/>
    <cellStyle name="20% - 强调文字颜色 4 5" xfId="958" xr:uid="{97267F73-955D-4CDC-9A77-E1415D56A429}"/>
    <cellStyle name="20% - 强调文字颜色 4 5 2" xfId="959" xr:uid="{4B9824DF-B626-43A3-B5B5-242D4F7D8371}"/>
    <cellStyle name="20% - 强调文字颜色 4 5 3" xfId="960" xr:uid="{AC70DABD-2336-47AE-8E89-A8603908397B}"/>
    <cellStyle name="20% - 强调文字颜色 4 5 4" xfId="961" xr:uid="{38AC8363-90A5-4EF3-8FBC-6AEC9E6C4FC3}"/>
    <cellStyle name="20% - 强调文字颜色 4 5 5" xfId="43668" xr:uid="{59E2713A-00D4-4CC9-BE63-AC2CB9F38A28}"/>
    <cellStyle name="20% - 强调文字颜色 4 6" xfId="962" xr:uid="{E5336C8F-E8A0-443E-8395-BDA56877234F}"/>
    <cellStyle name="20% - 强调文字颜色 4 7" xfId="963" xr:uid="{56AD6FD6-7563-4119-96F0-62C3983E3C48}"/>
    <cellStyle name="20% - 强调文字颜色 4 8" xfId="964" xr:uid="{CD1DE625-20DF-4BFF-BDFC-B71303D5C841}"/>
    <cellStyle name="20% - 强调文字颜色 4 9" xfId="965" xr:uid="{D5E97A72-F6DB-47A4-BF9D-85E0F38E22D8}"/>
    <cellStyle name="20% - 强调文字颜色 4_Meijer production schedule_201230_production_sheet set" xfId="966" xr:uid="{ACE04C83-D740-4FF5-8CD1-E48843A966B7}"/>
    <cellStyle name="20% - 强调文字颜色 5" xfId="43669" xr:uid="{90EC95B7-0035-450F-80D3-B92E5DF19A29}"/>
    <cellStyle name="20% - 强调文字颜色 5 10" xfId="967" xr:uid="{7712D0C7-563C-4F95-9A2D-3A13751858B8}"/>
    <cellStyle name="20% - 强调文字颜色 5 11" xfId="968" xr:uid="{D43FDD47-2ECD-4EC7-98A4-EED05ED7C830}"/>
    <cellStyle name="20% - 强调文字颜色 5 12" xfId="969" xr:uid="{91C3EF78-57C1-414A-A87E-1353791DAEC5}"/>
    <cellStyle name="20% - 强调文字颜色 5 2" xfId="970" xr:uid="{65A90014-8BEE-41A7-89F5-23C3C66FAEEE}"/>
    <cellStyle name="20% - 强调文字颜色 5 2 2" xfId="971" xr:uid="{4EC409E3-FE72-4015-BCBD-657EDFC3C418}"/>
    <cellStyle name="20% - 强调文字颜色 5 2 2 2" xfId="972" xr:uid="{ECDAFD83-988B-40E9-AB9F-129774CAB28B}"/>
    <cellStyle name="20% - 强调文字颜色 5 2 2 3" xfId="973" xr:uid="{25A3C794-B37D-4052-ABBF-19688E0F648B}"/>
    <cellStyle name="20% - 强调文字颜色 5 2 2 4" xfId="974" xr:uid="{40CB781A-0F00-48A5-8096-3F0D1ABAC5F3}"/>
    <cellStyle name="20% - 强调文字颜色 5 2 2 5" xfId="975" xr:uid="{2553258B-90C4-41BE-8573-E6505D11241E}"/>
    <cellStyle name="20% - 强调文字颜色 5 2 2 6" xfId="43671" xr:uid="{FC4F94E2-D5C5-4B02-80E4-C7826E082B00}"/>
    <cellStyle name="20% - 强调文字颜色 5 2 3" xfId="976" xr:uid="{DC8FE6BD-B658-4FE6-855F-EE65B0EC2FE0}"/>
    <cellStyle name="20% - 强调文字颜色 5 2 3 2" xfId="43672" xr:uid="{43608A0F-0AA3-48A6-8ED4-564CCB18836C}"/>
    <cellStyle name="20% - 强调文字颜色 5 2 4" xfId="977" xr:uid="{73B3F51D-B2C5-4666-90DF-CEF63009BA9D}"/>
    <cellStyle name="20% - 强调文字颜色 5 2 5" xfId="978" xr:uid="{0F38AEA6-BBEA-48C7-9DDD-71816D845652}"/>
    <cellStyle name="20% - 强调文字颜色 5 2 6" xfId="43670" xr:uid="{D3785995-06A7-47FC-9E64-BE40470C743F}"/>
    <cellStyle name="20% - 强调文字颜色 5 2_Long forecast for Liz liquid Cotton(May-Dec)10312013 (version 1)" xfId="979" xr:uid="{4E586B00-A63F-4FC2-B35D-7798C991D7E4}"/>
    <cellStyle name="20% - 强调文字颜色 5 3" xfId="980" xr:uid="{E89A31C9-2FB9-4A2B-8132-64205118B9E3}"/>
    <cellStyle name="20% - 强调文字颜色 5 3 2" xfId="981" xr:uid="{00269A32-401D-4C25-A139-F29AA2F33924}"/>
    <cellStyle name="20% - 强调文字颜色 5 3 2 2" xfId="43674" xr:uid="{3DF71546-219D-4686-B71F-0FBBBBD8E072}"/>
    <cellStyle name="20% - 强调文字颜色 5 3 3" xfId="43675" xr:uid="{629D5E3E-C16A-4EAC-AE5F-AFAC427761EF}"/>
    <cellStyle name="20% - 强调文字颜色 5 3 4" xfId="43673" xr:uid="{04AA1982-E953-4E13-9679-5DE1CD3848D1}"/>
    <cellStyle name="20% - 强调文字颜色 5 4" xfId="982" xr:uid="{CAE97C73-AB54-4D73-B1F5-40003DE32B4D}"/>
    <cellStyle name="20% - 强调文字颜色 5 4 2" xfId="983" xr:uid="{34E078D8-DBE7-435B-808D-C68A19BFCE21}"/>
    <cellStyle name="20% - 强调文字颜色 5 4 3" xfId="984" xr:uid="{BB2A58B3-56F7-4629-B3F9-BCF675F0FE32}"/>
    <cellStyle name="20% - 强调文字颜色 5 4 4" xfId="985" xr:uid="{9B48ECA4-12D3-46F8-9004-F4C7D3AEA4F9}"/>
    <cellStyle name="20% - 强调文字颜色 5 4 5" xfId="986" xr:uid="{3794F72A-8F48-43B7-8F20-A73E084BE875}"/>
    <cellStyle name="20% - 强调文字颜色 5 4 6" xfId="43676" xr:uid="{FDEE5704-B450-40F0-900C-C6F3B9CE68FE}"/>
    <cellStyle name="20% - 强调文字颜色 5 5" xfId="987" xr:uid="{171E2FF3-367C-4BDE-8CD8-35525B72DA60}"/>
    <cellStyle name="20% - 强调文字颜色 5 5 2" xfId="988" xr:uid="{98F5D9AD-23FB-4517-8E7B-580223723451}"/>
    <cellStyle name="20% - 强调文字颜色 5 5 3" xfId="989" xr:uid="{11B2BE1C-2EF9-4FA6-B356-DB2EF38BB474}"/>
    <cellStyle name="20% - 强调文字颜色 5 5 4" xfId="990" xr:uid="{CF5E1DC0-B4AE-484D-B3D0-BEFE08558BE0}"/>
    <cellStyle name="20% - 强调文字颜色 5 5 5" xfId="43677" xr:uid="{36FCD17F-C8C9-48EC-986E-E328213E4F1E}"/>
    <cellStyle name="20% - 强调文字颜色 5 6" xfId="991" xr:uid="{0A06BDCA-79FF-42E2-8954-50AA5AB5484F}"/>
    <cellStyle name="20% - 强调文字颜色 5 7" xfId="992" xr:uid="{BF9EBD7E-75D2-4CCE-BEC7-E06629A9D1F1}"/>
    <cellStyle name="20% - 强调文字颜色 5 8" xfId="993" xr:uid="{ED3B374E-5D35-4A0F-AE7D-20E2F6D9A24B}"/>
    <cellStyle name="20% - 强调文字颜色 5 9" xfId="994" xr:uid="{818DB670-F18B-4331-B439-8BFC68DBBA98}"/>
    <cellStyle name="20% - 强调文字颜色 6" xfId="43678" xr:uid="{FCC6EF37-ACFD-4AD1-88C7-F03962966779}"/>
    <cellStyle name="20% - 强调文字颜色 6 10" xfId="995" xr:uid="{66B77E62-A123-4C9B-A995-28BAB707CC74}"/>
    <cellStyle name="20% - 强调文字颜色 6 11" xfId="996" xr:uid="{254FBA8E-ACB2-45CD-A682-6589218E22DF}"/>
    <cellStyle name="20% - 强调文字颜色 6 12" xfId="997" xr:uid="{776D14C8-9437-4D27-96D1-6773D32D4851}"/>
    <cellStyle name="20% - 强调文字颜色 6 2" xfId="998" xr:uid="{3D47C979-7C88-460A-ADE7-0DEE92322B21}"/>
    <cellStyle name="20% - 强调文字颜色 6 2 2" xfId="999" xr:uid="{05ABB795-C826-4AC7-AF36-C7A5CAC39F8E}"/>
    <cellStyle name="20% - 强调文字颜色 6 2 2 2" xfId="1000" xr:uid="{9DF9FFBD-F9ED-4171-BEE3-362895998172}"/>
    <cellStyle name="20% - 强调文字颜色 6 2 2 3" xfId="1001" xr:uid="{CAC2C5B5-8C30-48BE-A79A-BF5776EB30CF}"/>
    <cellStyle name="20% - 强调文字颜色 6 2 2 4" xfId="1002" xr:uid="{A8136381-1871-4337-8DF7-EC15F894DE47}"/>
    <cellStyle name="20% - 强调文字颜色 6 2 2 5" xfId="1003" xr:uid="{BE13A706-7C69-418A-890B-99B1DFE57243}"/>
    <cellStyle name="20% - 强调文字颜色 6 2 2 6" xfId="43680" xr:uid="{56E2D9C9-A15D-4259-808D-EE175B6A0FE0}"/>
    <cellStyle name="20% - 强调文字颜色 6 2 3" xfId="1004" xr:uid="{8B571755-D5AD-41F3-9771-3B389439CE35}"/>
    <cellStyle name="20% - 强调文字颜色 6 2 3 2" xfId="43681" xr:uid="{298AA930-CD42-4955-8F4A-602BB38162FB}"/>
    <cellStyle name="20% - 强调文字颜色 6 2 4" xfId="1005" xr:uid="{BB5B52B7-F93B-4106-93BD-4589D5E2BCF0}"/>
    <cellStyle name="20% - 强调文字颜色 6 2 5" xfId="1006" xr:uid="{97491EC4-BC2D-480B-A31D-F20412128BAA}"/>
    <cellStyle name="20% - 强调文字颜色 6 2 6" xfId="43679" xr:uid="{5C7D77E7-F2EF-40CD-BE15-7D26A732AAA3}"/>
    <cellStyle name="20% - 强调文字颜色 6 2_Long forecast for Liz liquid Cotton(May-Dec)10312013 (version 1)" xfId="1007" xr:uid="{00BD1C0F-A988-4B71-AED0-99D771B5DAA1}"/>
    <cellStyle name="20% - 强调文字颜色 6 3" xfId="1008" xr:uid="{9E34FAE2-D87D-4990-92A4-55355F660F6C}"/>
    <cellStyle name="20% - 强调文字颜色 6 3 2" xfId="1009" xr:uid="{1561F585-FE73-4EE2-92FA-1C4CB0500D2B}"/>
    <cellStyle name="20% - 强调文字颜色 6 3 2 2" xfId="43683" xr:uid="{E71959C1-DAF8-4EBD-8C82-694EF2353247}"/>
    <cellStyle name="20% - 强调文字颜色 6 3 3" xfId="43684" xr:uid="{2D44FDE3-7306-4ADC-A710-EAD50ED011C4}"/>
    <cellStyle name="20% - 强调文字颜色 6 3 4" xfId="43682" xr:uid="{CC523FAC-A450-40AD-B1F5-26B13A0791A0}"/>
    <cellStyle name="20% - 强调文字颜色 6 4" xfId="1010" xr:uid="{A0E15271-F7E1-4ED1-AD9F-807D71392059}"/>
    <cellStyle name="20% - 强调文字颜色 6 4 2" xfId="1011" xr:uid="{E9C1FB9F-6E06-4802-8F22-4AC1DFB34481}"/>
    <cellStyle name="20% - 强调文字颜色 6 4 3" xfId="1012" xr:uid="{B8C2CF34-C3B1-4B03-B894-D82ABE410584}"/>
    <cellStyle name="20% - 强调文字颜色 6 4 4" xfId="1013" xr:uid="{1A01C5CE-C311-4225-B77C-74F6A6DD4718}"/>
    <cellStyle name="20% - 强调文字颜色 6 4 5" xfId="1014" xr:uid="{47B59204-BF9D-4323-95B8-56C59E3231A8}"/>
    <cellStyle name="20% - 强调文字颜色 6 4 6" xfId="43685" xr:uid="{A62032C2-2452-4FC1-A394-58AEC9672E00}"/>
    <cellStyle name="20% - 强调文字颜色 6 5" xfId="1015" xr:uid="{D5E184FC-9932-4891-AE22-599FFA1FECAF}"/>
    <cellStyle name="20% - 强调文字颜色 6 5 2" xfId="1016" xr:uid="{522B513B-4FE1-4F3A-90AF-DC1210B5D8FE}"/>
    <cellStyle name="20% - 强调文字颜色 6 5 3" xfId="1017" xr:uid="{434CD440-A4AE-4AB6-B62E-DCF0F4690355}"/>
    <cellStyle name="20% - 强调文字颜色 6 5 4" xfId="1018" xr:uid="{A6F09F56-F062-484B-8CD0-26861D4C63E0}"/>
    <cellStyle name="20% - 强调文字颜色 6 5 5" xfId="43686" xr:uid="{3FB9639C-3092-42BA-9251-FB3A24724865}"/>
    <cellStyle name="20% - 强调文字颜色 6 6" xfId="1019" xr:uid="{92F4E908-A556-411A-B1AC-BF54FAA78517}"/>
    <cellStyle name="20% - 强调文字颜色 6 7" xfId="1020" xr:uid="{366D5651-15AC-4864-BDFE-5791D9F9F620}"/>
    <cellStyle name="20% - 强调文字颜色 6 8" xfId="1021" xr:uid="{BC5B7DC4-A013-417D-8616-A372A40F2E21}"/>
    <cellStyle name="20% - 强调文字颜色 6 9" xfId="1022" xr:uid="{3CADB74F-9A3B-446C-8A34-8CB27B955B56}"/>
    <cellStyle name="20% - 强调文字颜色 6_Meijer production schedule_201230_production_sheet set" xfId="1023" xr:uid="{89805C6A-59FE-4342-B05E-11DACC75CB34}"/>
    <cellStyle name="20% - 着色 1 2" xfId="6" xr:uid="{22FF8983-3BA4-474B-A579-C0812229B61B}"/>
    <cellStyle name="20% - 着色 1 2 10" xfId="27476" xr:uid="{D7088EBA-192C-4B34-9D26-F5D545497AAB}"/>
    <cellStyle name="20% - 着色 1 2 2" xfId="5116" xr:uid="{E11E86F4-2991-4BE7-AC94-068C65AD57B8}"/>
    <cellStyle name="20% - 着色 1 2 2 2" xfId="5241" xr:uid="{04C2F125-8DEB-4E31-9782-7F33BA753534}"/>
    <cellStyle name="20% - 着色 1 2 2 2 2" xfId="5487" xr:uid="{21FBC8EF-6C23-4285-81E9-654C9CFBBB90}"/>
    <cellStyle name="20% - 着色 1 2 2 2 2 2" xfId="6384" xr:uid="{36B9771B-D367-4585-BC85-7D32E132EC73}"/>
    <cellStyle name="20% - 着色 1 2 2 2 2 2 2" xfId="7786" xr:uid="{386EACA8-C611-4E6B-BFE4-0387E5BC0C14}"/>
    <cellStyle name="20% - 着色 1 2 2 2 2 2 2 2" xfId="10588" xr:uid="{29126E39-06A1-407D-892F-22A08DD50726}"/>
    <cellStyle name="20% - 着色 1 2 2 2 2 2 2 2 2" xfId="16193" xr:uid="{059EA6BD-CFD5-4BDE-AAD6-8D06C2D7BDDD}"/>
    <cellStyle name="20% - 着色 1 2 2 2 2 2 2 2 2 2" xfId="27402" xr:uid="{523CEDA1-E685-40FF-BC39-0E4A245CF675}"/>
    <cellStyle name="20% - 着色 1 2 2 2 2 2 2 2 2 2 2" xfId="43189" xr:uid="{71E7D1E1-CB6D-4237-8F7C-9C9F329783D3}"/>
    <cellStyle name="20% - 着色 1 2 2 2 2 2 2 2 2 3" xfId="35301" xr:uid="{094854C2-75B6-418A-9CC7-52365BC367E1}"/>
    <cellStyle name="20% - 着色 1 2 2 2 2 2 2 2 3" xfId="21798" xr:uid="{698C1A7B-C615-46D7-ADA1-EF90E8BAF3E5}"/>
    <cellStyle name="20% - 着色 1 2 2 2 2 2 2 2 3 2" xfId="39245" xr:uid="{F51845C4-8204-43A9-A86B-4CF238FC72C1}"/>
    <cellStyle name="20% - 着色 1 2 2 2 2 2 2 2 4" xfId="31357" xr:uid="{044D93E6-084B-4F97-8370-95BCCA9F01A2}"/>
    <cellStyle name="20% - 着色 1 2 2 2 2 2 2 3" xfId="13391" xr:uid="{6326B97C-95CF-4E7A-A7E0-2EB53734E9AA}"/>
    <cellStyle name="20% - 着色 1 2 2 2 2 2 2 3 2" xfId="24600" xr:uid="{242E69EC-B28A-47E0-B681-957FB946F933}"/>
    <cellStyle name="20% - 着色 1 2 2 2 2 2 2 3 2 2" xfId="41217" xr:uid="{C8038B01-07C1-4A30-B72E-55BE28215FF7}"/>
    <cellStyle name="20% - 着色 1 2 2 2 2 2 2 3 3" xfId="33329" xr:uid="{79ADC7C0-40A3-4F95-8512-6347CA65F85D}"/>
    <cellStyle name="20% - 着色 1 2 2 2 2 2 2 4" xfId="18996" xr:uid="{4C3B745B-DAEA-49A0-B3D9-72451CDF16F3}"/>
    <cellStyle name="20% - 着色 1 2 2 2 2 2 2 4 2" xfId="37273" xr:uid="{4CEB68FB-FA15-428D-8BEB-316C1B8FD458}"/>
    <cellStyle name="20% - 着色 1 2 2 2 2 2 2 5" xfId="29385" xr:uid="{743CF222-9FA0-4C49-B130-03F3B6C28CCA}"/>
    <cellStyle name="20% - 着色 1 2 2 2 2 2 3" xfId="9186" xr:uid="{10EBF34C-9BBB-4ABF-91A7-2C8F3D9C0A9B}"/>
    <cellStyle name="20% - 着色 1 2 2 2 2 2 3 2" xfId="14791" xr:uid="{FE096224-615A-42DB-8926-A84003B5BFAC}"/>
    <cellStyle name="20% - 着色 1 2 2 2 2 2 3 2 2" xfId="26000" xr:uid="{A493C9DA-1B7C-4A79-A152-CA41F518C866}"/>
    <cellStyle name="20% - 着色 1 2 2 2 2 2 3 2 2 2" xfId="42203" xr:uid="{B7ACE441-3DA4-4659-BDDD-90B5D28F3841}"/>
    <cellStyle name="20% - 着色 1 2 2 2 2 2 3 2 3" xfId="34315" xr:uid="{CBAF3EA1-5BD8-46B9-B3B7-171EA4139EE6}"/>
    <cellStyle name="20% - 着色 1 2 2 2 2 2 3 3" xfId="20396" xr:uid="{242BCED4-AE1B-4A57-B9EE-A14470BB5CD6}"/>
    <cellStyle name="20% - 着色 1 2 2 2 2 2 3 3 2" xfId="38259" xr:uid="{496CDCD6-E8D1-4859-B74B-B0F395932C25}"/>
    <cellStyle name="20% - 着色 1 2 2 2 2 2 3 4" xfId="30371" xr:uid="{B364514E-755B-4B27-93FF-DBC3DE9AD288}"/>
    <cellStyle name="20% - 着色 1 2 2 2 2 2 4" xfId="11989" xr:uid="{8979BA70-8FF6-4CA3-95A8-09F77282F2F2}"/>
    <cellStyle name="20% - 着色 1 2 2 2 2 2 4 2" xfId="23198" xr:uid="{F1A51ED7-63C4-4029-A2A2-1FB50533A9AE}"/>
    <cellStyle name="20% - 着色 1 2 2 2 2 2 4 2 2" xfId="40231" xr:uid="{BE8EB676-EECC-4DCB-9BDD-95FF771DFDD0}"/>
    <cellStyle name="20% - 着色 1 2 2 2 2 2 4 3" xfId="32343" xr:uid="{ED52F91E-9A1A-40D6-B7C7-9C4251387B77}"/>
    <cellStyle name="20% - 着色 1 2 2 2 2 2 5" xfId="17594" xr:uid="{715B0805-0858-4D43-A875-EBE0D57C36AA}"/>
    <cellStyle name="20% - 着色 1 2 2 2 2 2 5 2" xfId="36287" xr:uid="{F6E39F11-DCD3-4B6F-84A5-E3BDB96666A8}"/>
    <cellStyle name="20% - 着色 1 2 2 2 2 2 6" xfId="28399" xr:uid="{6F286D91-03E7-40CC-9DF6-29742FC1B1F6}"/>
    <cellStyle name="20% - 着色 1 2 2 2 2 3" xfId="6889" xr:uid="{E7D0582E-7496-4BE2-97E0-30AB6DE910FF}"/>
    <cellStyle name="20% - 着色 1 2 2 2 2 3 2" xfId="9691" xr:uid="{28032BB9-4F4F-45BC-91EB-8C491EF17933}"/>
    <cellStyle name="20% - 着色 1 2 2 2 2 3 2 2" xfId="15296" xr:uid="{4DA0A037-F1D8-41F0-A535-2A01F3860A6C}"/>
    <cellStyle name="20% - 着色 1 2 2 2 2 3 2 2 2" xfId="26505" xr:uid="{E302AF07-6089-4D59-B8DC-F1EE2D3FA9CA}"/>
    <cellStyle name="20% - 着色 1 2 2 2 2 3 2 2 2 2" xfId="42695" xr:uid="{1CDC5DF9-C9DC-4B21-8036-36E68922C606}"/>
    <cellStyle name="20% - 着色 1 2 2 2 2 3 2 2 3" xfId="34807" xr:uid="{FDF60CEB-08CB-4BF8-ADFD-D9AC02B35382}"/>
    <cellStyle name="20% - 着色 1 2 2 2 2 3 2 3" xfId="20901" xr:uid="{90705958-5EED-4773-B32A-C1B665726BB8}"/>
    <cellStyle name="20% - 着色 1 2 2 2 2 3 2 3 2" xfId="38751" xr:uid="{CD43BFFD-36B3-4B36-BD54-421404D198DA}"/>
    <cellStyle name="20% - 着色 1 2 2 2 2 3 2 4" xfId="30863" xr:uid="{7366D778-4E27-4AD9-B337-E9837BBB8409}"/>
    <cellStyle name="20% - 着色 1 2 2 2 2 3 3" xfId="12494" xr:uid="{355C371A-B2A8-493C-BD65-094CA281141B}"/>
    <cellStyle name="20% - 着色 1 2 2 2 2 3 3 2" xfId="23703" xr:uid="{78E1CA18-D0BE-404D-AE3F-6667C88F0CB3}"/>
    <cellStyle name="20% - 着色 1 2 2 2 2 3 3 2 2" xfId="40723" xr:uid="{1DCF2322-39D5-4DDD-B9FA-9C601B3BE24F}"/>
    <cellStyle name="20% - 着色 1 2 2 2 2 3 3 3" xfId="32835" xr:uid="{23DFE774-531F-4C5C-9D37-C020B5E97A44}"/>
    <cellStyle name="20% - 着色 1 2 2 2 2 3 4" xfId="18099" xr:uid="{4E8971EC-BE77-4EC8-9802-651606BBA432}"/>
    <cellStyle name="20% - 着色 1 2 2 2 2 3 4 2" xfId="36779" xr:uid="{EC05F67B-AEB1-41E5-BBA5-56458850712E}"/>
    <cellStyle name="20% - 着色 1 2 2 2 2 3 5" xfId="28891" xr:uid="{C1C20FAF-2360-475D-86A9-AFEDBD85E5AB}"/>
    <cellStyle name="20% - 着色 1 2 2 2 2 4" xfId="8289" xr:uid="{D1832F20-7E38-4464-8A83-B3322DFBA23E}"/>
    <cellStyle name="20% - 着色 1 2 2 2 2 4 2" xfId="13894" xr:uid="{39C7DFA4-D5BA-4C2D-A021-AAAD5B14FEDA}"/>
    <cellStyle name="20% - 着色 1 2 2 2 2 4 2 2" xfId="25103" xr:uid="{745B2309-27ED-46C3-AE5B-59033E00331E}"/>
    <cellStyle name="20% - 着色 1 2 2 2 2 4 2 2 2" xfId="41709" xr:uid="{603EC661-4456-43DE-96C6-5FE12358925D}"/>
    <cellStyle name="20% - 着色 1 2 2 2 2 4 2 3" xfId="33821" xr:uid="{003ECB97-7DE8-4D37-95F2-73CDD93385B8}"/>
    <cellStyle name="20% - 着色 1 2 2 2 2 4 3" xfId="19499" xr:uid="{6941B47D-BC2A-4D9F-8D87-A454FBFCAF27}"/>
    <cellStyle name="20% - 着色 1 2 2 2 2 4 3 2" xfId="37765" xr:uid="{BD89C033-5C1D-4D99-9977-B691549539E1}"/>
    <cellStyle name="20% - 着色 1 2 2 2 2 4 4" xfId="29877" xr:uid="{46510B06-8537-4847-B393-022CC9407A12}"/>
    <cellStyle name="20% - 着色 1 2 2 2 2 5" xfId="11092" xr:uid="{1E8A7198-3A5C-4347-9A74-86FF00DFAFF5}"/>
    <cellStyle name="20% - 着色 1 2 2 2 2 5 2" xfId="22301" xr:uid="{54DCD082-03D8-4826-B77C-BD1880E16F92}"/>
    <cellStyle name="20% - 着色 1 2 2 2 2 5 2 2" xfId="39737" xr:uid="{B8A06D7B-2DEE-4483-AF09-A3B598692F81}"/>
    <cellStyle name="20% - 着色 1 2 2 2 2 5 3" xfId="31849" xr:uid="{10F9BE66-BEC6-457B-9C3D-630634CF1709}"/>
    <cellStyle name="20% - 着色 1 2 2 2 2 6" xfId="16697" xr:uid="{059804D9-6245-4AD2-B540-97EC00182DC4}"/>
    <cellStyle name="20% - 着色 1 2 2 2 2 6 2" xfId="35793" xr:uid="{DB7A7C89-53EC-407B-8927-C118097F6D9C}"/>
    <cellStyle name="20% - 着色 1 2 2 2 2 7" xfId="27905" xr:uid="{BF5051DC-782F-4A22-BECD-3C9872D9DC48}"/>
    <cellStyle name="20% - 着色 1 2 2 2 3" xfId="6138" xr:uid="{9F20E7F2-B5FB-4574-992D-A6700EB7120C}"/>
    <cellStyle name="20% - 着色 1 2 2 2 3 2" xfId="7540" xr:uid="{EB0E8FAF-090D-4506-948D-8BD7D62F6760}"/>
    <cellStyle name="20% - 着色 1 2 2 2 3 2 2" xfId="10342" xr:uid="{D8E7F17F-7BE7-492C-A745-BE878E8F607D}"/>
    <cellStyle name="20% - 着色 1 2 2 2 3 2 2 2" xfId="15947" xr:uid="{4474C8A5-A62E-4F02-AE51-0C949F747F8D}"/>
    <cellStyle name="20% - 着色 1 2 2 2 3 2 2 2 2" xfId="27156" xr:uid="{9443554B-25DD-40AE-A85C-4171BABA5026}"/>
    <cellStyle name="20% - 着色 1 2 2 2 3 2 2 2 2 2" xfId="42943" xr:uid="{79188873-04F7-4219-BC03-29FA1F2C7BD5}"/>
    <cellStyle name="20% - 着色 1 2 2 2 3 2 2 2 3" xfId="35055" xr:uid="{5B72DB61-7F44-4935-8DFF-5616A729D989}"/>
    <cellStyle name="20% - 着色 1 2 2 2 3 2 2 3" xfId="21552" xr:uid="{D0E9ECB8-F545-431D-BA12-2996298C8D39}"/>
    <cellStyle name="20% - 着色 1 2 2 2 3 2 2 3 2" xfId="38999" xr:uid="{8CB83834-3258-45C9-88F3-E46822B5C920}"/>
    <cellStyle name="20% - 着色 1 2 2 2 3 2 2 4" xfId="31111" xr:uid="{C1A844F9-7917-4775-AA32-13481335554E}"/>
    <cellStyle name="20% - 着色 1 2 2 2 3 2 3" xfId="13145" xr:uid="{84E551B6-278D-4A7E-AB97-2E59F1785DED}"/>
    <cellStyle name="20% - 着色 1 2 2 2 3 2 3 2" xfId="24354" xr:uid="{31223D21-06B6-4E60-8798-DDBB9E78E58C}"/>
    <cellStyle name="20% - 着色 1 2 2 2 3 2 3 2 2" xfId="40971" xr:uid="{F589676B-B1D1-4C84-BB4C-43D93D33ECA9}"/>
    <cellStyle name="20% - 着色 1 2 2 2 3 2 3 3" xfId="33083" xr:uid="{73AF698E-5839-4587-AE46-B9C555547E5B}"/>
    <cellStyle name="20% - 着色 1 2 2 2 3 2 4" xfId="18750" xr:uid="{069D1780-CCCA-4C57-8ED0-3003765A63EA}"/>
    <cellStyle name="20% - 着色 1 2 2 2 3 2 4 2" xfId="37027" xr:uid="{B010C697-E31B-40B6-97E7-131EAC244DCD}"/>
    <cellStyle name="20% - 着色 1 2 2 2 3 2 5" xfId="29139" xr:uid="{2E20C316-1CB6-43BD-A225-5FBFFF544A17}"/>
    <cellStyle name="20% - 着色 1 2 2 2 3 3" xfId="8940" xr:uid="{C154E0CB-D6B3-4F9E-83B3-DC8719C9A965}"/>
    <cellStyle name="20% - 着色 1 2 2 2 3 3 2" xfId="14545" xr:uid="{52116DCF-00F6-406D-845C-CE74D2E6B3BD}"/>
    <cellStyle name="20% - 着色 1 2 2 2 3 3 2 2" xfId="25754" xr:uid="{75F97064-900D-443A-A2FF-4AE9E2A3BC20}"/>
    <cellStyle name="20% - 着色 1 2 2 2 3 3 2 2 2" xfId="41957" xr:uid="{727B24F4-3593-4876-BCCE-C2902FE35694}"/>
    <cellStyle name="20% - 着色 1 2 2 2 3 3 2 3" xfId="34069" xr:uid="{F7860401-7E57-4F89-812E-7BE8CDE2CBA8}"/>
    <cellStyle name="20% - 着色 1 2 2 2 3 3 3" xfId="20150" xr:uid="{C35330D5-5FC1-4D92-939F-9D4EBD37F336}"/>
    <cellStyle name="20% - 着色 1 2 2 2 3 3 3 2" xfId="38013" xr:uid="{A985866B-E504-4D02-8A04-7C3610F83CD6}"/>
    <cellStyle name="20% - 着色 1 2 2 2 3 3 4" xfId="30125" xr:uid="{3E43812D-591A-472E-8BBE-BBDC9A6654C5}"/>
    <cellStyle name="20% - 着色 1 2 2 2 3 4" xfId="11743" xr:uid="{9A133249-85F5-4538-9643-32B765D58615}"/>
    <cellStyle name="20% - 着色 1 2 2 2 3 4 2" xfId="22952" xr:uid="{8644308A-0C4C-4A74-BB2C-EE7A2B6F126D}"/>
    <cellStyle name="20% - 着色 1 2 2 2 3 4 2 2" xfId="39985" xr:uid="{9BD06FC3-A9A1-486B-86F7-C364BE7ED550}"/>
    <cellStyle name="20% - 着色 1 2 2 2 3 4 3" xfId="32097" xr:uid="{CB7B23B6-8AF7-4B2E-B872-30411483FF38}"/>
    <cellStyle name="20% - 着色 1 2 2 2 3 5" xfId="17348" xr:uid="{20A06EA2-2957-46B3-944F-C3C8A9249DD5}"/>
    <cellStyle name="20% - 着色 1 2 2 2 3 5 2" xfId="36041" xr:uid="{F0D09714-0562-4274-8163-C86A35BE7411}"/>
    <cellStyle name="20% - 着色 1 2 2 2 3 6" xfId="28153" xr:uid="{6B62B701-B1E8-44A1-AA5D-A4BF0536F9AA}"/>
    <cellStyle name="20% - 着色 1 2 2 2 4" xfId="6643" xr:uid="{63BED4BD-FBFD-4CFD-AB75-3386390F4261}"/>
    <cellStyle name="20% - 着色 1 2 2 2 4 2" xfId="9445" xr:uid="{68D51CBF-A32E-41BC-8682-DFEA4C3D4CE4}"/>
    <cellStyle name="20% - 着色 1 2 2 2 4 2 2" xfId="15050" xr:uid="{DE1B99DB-EC5B-4162-8F8B-65F343DBC1F5}"/>
    <cellStyle name="20% - 着色 1 2 2 2 4 2 2 2" xfId="26259" xr:uid="{98E92EFE-DCB9-4582-B16A-3C70ACCAA89A}"/>
    <cellStyle name="20% - 着色 1 2 2 2 4 2 2 2 2" xfId="42449" xr:uid="{12970C59-6F94-48E9-BF56-E871D7F5ACA5}"/>
    <cellStyle name="20% - 着色 1 2 2 2 4 2 2 3" xfId="34561" xr:uid="{A7EE88FC-1A01-4CD8-9167-A9209E9F9B68}"/>
    <cellStyle name="20% - 着色 1 2 2 2 4 2 3" xfId="20655" xr:uid="{6085E812-D9FE-49C9-8750-660E2872A60E}"/>
    <cellStyle name="20% - 着色 1 2 2 2 4 2 3 2" xfId="38505" xr:uid="{528D07FE-A74F-4DE1-97AF-608CC6BA251A}"/>
    <cellStyle name="20% - 着色 1 2 2 2 4 2 4" xfId="30617" xr:uid="{11AB11D8-F4C0-4344-A8E3-3267BC556396}"/>
    <cellStyle name="20% - 着色 1 2 2 2 4 3" xfId="12248" xr:uid="{F0AC306E-21F7-4F0D-B709-EED74D78168A}"/>
    <cellStyle name="20% - 着色 1 2 2 2 4 3 2" xfId="23457" xr:uid="{BAFD6A01-F30E-48DD-9526-48473F3ED9EA}"/>
    <cellStyle name="20% - 着色 1 2 2 2 4 3 2 2" xfId="40477" xr:uid="{F906DF74-1D16-413E-842D-5F4499854D63}"/>
    <cellStyle name="20% - 着色 1 2 2 2 4 3 3" xfId="32589" xr:uid="{53427674-1B56-4810-97EF-6E5355896B10}"/>
    <cellStyle name="20% - 着色 1 2 2 2 4 4" xfId="17853" xr:uid="{32D25CCD-1976-4D3D-B219-C7B2CB9A9763}"/>
    <cellStyle name="20% - 着色 1 2 2 2 4 4 2" xfId="36533" xr:uid="{4FCECC85-B71A-4BD0-A68C-A42FD8FF0383}"/>
    <cellStyle name="20% - 着色 1 2 2 2 4 5" xfId="28645" xr:uid="{E44BC7E4-FB87-47DD-B635-380CFECCA2F2}"/>
    <cellStyle name="20% - 着色 1 2 2 2 5" xfId="8043" xr:uid="{A1BE13C5-C2DF-4389-B74C-092B296C07C4}"/>
    <cellStyle name="20% - 着色 1 2 2 2 5 2" xfId="13648" xr:uid="{52608868-47C9-48CA-9249-9FEA43C0D674}"/>
    <cellStyle name="20% - 着色 1 2 2 2 5 2 2" xfId="24857" xr:uid="{62B5046B-443F-43C3-AF1C-B44F3B2C4AED}"/>
    <cellStyle name="20% - 着色 1 2 2 2 5 2 2 2" xfId="41463" xr:uid="{21AEE46C-4C5D-4FA2-A10D-00DD31C09337}"/>
    <cellStyle name="20% - 着色 1 2 2 2 5 2 3" xfId="33575" xr:uid="{0033D4B6-7E88-487C-A14A-B79765A41725}"/>
    <cellStyle name="20% - 着色 1 2 2 2 5 3" xfId="19253" xr:uid="{562BA2B7-695F-4DC2-9AFB-8E8560305EFA}"/>
    <cellStyle name="20% - 着色 1 2 2 2 5 3 2" xfId="37519" xr:uid="{7B1E8B1C-5E97-4DF0-8F0C-02FD71F217E0}"/>
    <cellStyle name="20% - 着色 1 2 2 2 5 4" xfId="29631" xr:uid="{39B3BFB2-2F6F-4859-AFE4-3B644C284602}"/>
    <cellStyle name="20% - 着色 1 2 2 2 6" xfId="10846" xr:uid="{310C06AA-E43A-435D-9009-928B463E79AB}"/>
    <cellStyle name="20% - 着色 1 2 2 2 6 2" xfId="22055" xr:uid="{3493D275-21DF-4E6F-946A-7FA25FE3CD80}"/>
    <cellStyle name="20% - 着色 1 2 2 2 6 2 2" xfId="39491" xr:uid="{DBE62A59-FB98-4C2E-9EC8-596156B6D6A7}"/>
    <cellStyle name="20% - 着色 1 2 2 2 6 3" xfId="31603" xr:uid="{435285E1-EF73-430C-941D-EFF92D268F96}"/>
    <cellStyle name="20% - 着色 1 2 2 2 7" xfId="16451" xr:uid="{3882D7F4-01BB-4A96-BCF9-A02058D8A5BA}"/>
    <cellStyle name="20% - 着色 1 2 2 2 7 2" xfId="35547" xr:uid="{65A7C3F0-5751-4274-8BA0-5CEA876876C7}"/>
    <cellStyle name="20% - 着色 1 2 2 2 8" xfId="27659" xr:uid="{0C1C1D4D-1F89-4435-B660-1BF2D2842ABA}"/>
    <cellStyle name="20% - 着色 1 2 2 3" xfId="5363" xr:uid="{21D71868-300B-41FC-A1C1-C16E5A275EE1}"/>
    <cellStyle name="20% - 着色 1 2 2 3 2" xfId="6260" xr:uid="{C252CB05-ACAF-4609-ADDB-561A90E20046}"/>
    <cellStyle name="20% - 着色 1 2 2 3 2 2" xfId="7662" xr:uid="{2AB21A27-BC86-4B9B-8796-03A638CCA4B1}"/>
    <cellStyle name="20% - 着色 1 2 2 3 2 2 2" xfId="10464" xr:uid="{D78A9D28-5F5C-448B-9B9C-D3691F5DA749}"/>
    <cellStyle name="20% - 着色 1 2 2 3 2 2 2 2" xfId="16069" xr:uid="{8C3FCDE1-BF04-4C09-BD38-65F1EE88A620}"/>
    <cellStyle name="20% - 着色 1 2 2 3 2 2 2 2 2" xfId="27278" xr:uid="{633E21C1-C207-445D-BD56-9D3DCBC2E9ED}"/>
    <cellStyle name="20% - 着色 1 2 2 3 2 2 2 2 2 2" xfId="43065" xr:uid="{5A552D3C-B535-46F8-A35C-AB3E554356A2}"/>
    <cellStyle name="20% - 着色 1 2 2 3 2 2 2 2 3" xfId="35177" xr:uid="{85D2336A-F12E-4F70-878F-FFAF6E6258E5}"/>
    <cellStyle name="20% - 着色 1 2 2 3 2 2 2 3" xfId="21674" xr:uid="{C7C94EAC-3DF1-4B4D-9385-3964B504AFAB}"/>
    <cellStyle name="20% - 着色 1 2 2 3 2 2 2 3 2" xfId="39121" xr:uid="{A7D84C17-097D-4280-81F3-D4B171307659}"/>
    <cellStyle name="20% - 着色 1 2 2 3 2 2 2 4" xfId="31233" xr:uid="{886F6D36-03FA-4A0F-8D55-65CE680801C1}"/>
    <cellStyle name="20% - 着色 1 2 2 3 2 2 3" xfId="13267" xr:uid="{AE5DF192-DA42-4152-B9F6-630A09966329}"/>
    <cellStyle name="20% - 着色 1 2 2 3 2 2 3 2" xfId="24476" xr:uid="{E7B2B14A-6466-4C9B-8611-0E993E678B58}"/>
    <cellStyle name="20% - 着色 1 2 2 3 2 2 3 2 2" xfId="41093" xr:uid="{41E13C60-3332-4389-A4FC-07D3739D8265}"/>
    <cellStyle name="20% - 着色 1 2 2 3 2 2 3 3" xfId="33205" xr:uid="{0192E4B8-75D3-43E4-A753-3B0A0D98371C}"/>
    <cellStyle name="20% - 着色 1 2 2 3 2 2 4" xfId="18872" xr:uid="{8BCE3521-DC54-4866-890F-210CE4625126}"/>
    <cellStyle name="20% - 着色 1 2 2 3 2 2 4 2" xfId="37149" xr:uid="{51EE0B3E-A695-4F7E-A859-7B32155350C2}"/>
    <cellStyle name="20% - 着色 1 2 2 3 2 2 5" xfId="29261" xr:uid="{19107CCA-A873-4A8D-93EC-B598658953CA}"/>
    <cellStyle name="20% - 着色 1 2 2 3 2 3" xfId="9062" xr:uid="{B3D48D99-ABF1-41D7-B8E1-C06A42856126}"/>
    <cellStyle name="20% - 着色 1 2 2 3 2 3 2" xfId="14667" xr:uid="{F4FE5209-7DDA-41EB-B196-CB6498E29EE4}"/>
    <cellStyle name="20% - 着色 1 2 2 3 2 3 2 2" xfId="25876" xr:uid="{926814E8-7946-4386-A1BD-706000828D5E}"/>
    <cellStyle name="20% - 着色 1 2 2 3 2 3 2 2 2" xfId="42079" xr:uid="{AEDB2A80-D877-42CA-9154-CA901227AA35}"/>
    <cellStyle name="20% - 着色 1 2 2 3 2 3 2 3" xfId="34191" xr:uid="{14F49B3D-40A9-4682-BC5D-338B973E1768}"/>
    <cellStyle name="20% - 着色 1 2 2 3 2 3 3" xfId="20272" xr:uid="{D2E40806-29B3-4040-AE5E-318538D24D9D}"/>
    <cellStyle name="20% - 着色 1 2 2 3 2 3 3 2" xfId="38135" xr:uid="{1E74C71E-2333-45FC-9FAE-2EC3297D628F}"/>
    <cellStyle name="20% - 着色 1 2 2 3 2 3 4" xfId="30247" xr:uid="{F5632E29-56AE-457A-953E-C5B029375D06}"/>
    <cellStyle name="20% - 着色 1 2 2 3 2 4" xfId="11865" xr:uid="{5C3E132B-3D0E-4BCC-81DC-222132B94675}"/>
    <cellStyle name="20% - 着色 1 2 2 3 2 4 2" xfId="23074" xr:uid="{94FF39E5-724E-4D20-98BD-B0CA8CCDB4EF}"/>
    <cellStyle name="20% - 着色 1 2 2 3 2 4 2 2" xfId="40107" xr:uid="{141415DE-DE9F-4237-B49D-E28E7D30F085}"/>
    <cellStyle name="20% - 着色 1 2 2 3 2 4 3" xfId="32219" xr:uid="{A92F4F23-3D3C-41D5-8ECB-EFE9C9F580E6}"/>
    <cellStyle name="20% - 着色 1 2 2 3 2 5" xfId="17470" xr:uid="{DE91D69B-C7AD-402E-ABAC-C58F6538D85D}"/>
    <cellStyle name="20% - 着色 1 2 2 3 2 5 2" xfId="36163" xr:uid="{15E3494E-420B-4512-B340-7228C6A5E008}"/>
    <cellStyle name="20% - 着色 1 2 2 3 2 6" xfId="28275" xr:uid="{C9F9F55B-B2D4-45AB-8CF9-9F9AA2A5251C}"/>
    <cellStyle name="20% - 着色 1 2 2 3 3" xfId="6765" xr:uid="{7CDDB3FA-87F4-455E-BFAE-128D895FDB7C}"/>
    <cellStyle name="20% - 着色 1 2 2 3 3 2" xfId="9567" xr:uid="{202607CB-96E7-47A2-8063-1AB8F626F2EA}"/>
    <cellStyle name="20% - 着色 1 2 2 3 3 2 2" xfId="15172" xr:uid="{6AD89D89-8455-4906-9C2B-B881FE9E8056}"/>
    <cellStyle name="20% - 着色 1 2 2 3 3 2 2 2" xfId="26381" xr:uid="{10319299-359D-4658-9198-E30E1D042A2A}"/>
    <cellStyle name="20% - 着色 1 2 2 3 3 2 2 2 2" xfId="42571" xr:uid="{B7E27D1B-EB83-4A17-B5FB-453E44819743}"/>
    <cellStyle name="20% - 着色 1 2 2 3 3 2 2 3" xfId="34683" xr:uid="{431DED7E-4BA3-4E80-BD43-A255F1E387E4}"/>
    <cellStyle name="20% - 着色 1 2 2 3 3 2 3" xfId="20777" xr:uid="{1D0B258A-3070-42B7-9CB3-0A63F1CE55AE}"/>
    <cellStyle name="20% - 着色 1 2 2 3 3 2 3 2" xfId="38627" xr:uid="{23228723-8C5D-4B6C-A5BA-715F22FD0092}"/>
    <cellStyle name="20% - 着色 1 2 2 3 3 2 4" xfId="30739" xr:uid="{EF3101A9-59CE-47E6-9434-FA00DD51BF54}"/>
    <cellStyle name="20% - 着色 1 2 2 3 3 3" xfId="12370" xr:uid="{A26569BD-CDEE-4E3E-80DD-0079C04ECB44}"/>
    <cellStyle name="20% - 着色 1 2 2 3 3 3 2" xfId="23579" xr:uid="{F0F3CCA4-7696-4593-8643-446E26C58C9E}"/>
    <cellStyle name="20% - 着色 1 2 2 3 3 3 2 2" xfId="40599" xr:uid="{6790B0FE-B37F-4B80-9F95-C4E6BCE04E27}"/>
    <cellStyle name="20% - 着色 1 2 2 3 3 3 3" xfId="32711" xr:uid="{23D434B8-33B7-4749-A9CB-DF007B4C4FB5}"/>
    <cellStyle name="20% - 着色 1 2 2 3 3 4" xfId="17975" xr:uid="{5391926D-00FF-4783-8339-70B71B2DEC3D}"/>
    <cellStyle name="20% - 着色 1 2 2 3 3 4 2" xfId="36655" xr:uid="{301AF3AB-5F9C-40E3-A455-D247D646944D}"/>
    <cellStyle name="20% - 着色 1 2 2 3 3 5" xfId="28767" xr:uid="{E3A9E351-0CC8-408F-9620-0C3D9E603A4D}"/>
    <cellStyle name="20% - 着色 1 2 2 3 4" xfId="8165" xr:uid="{7773F9CA-03FC-48A6-ACE7-B0B909B1AE86}"/>
    <cellStyle name="20% - 着色 1 2 2 3 4 2" xfId="13770" xr:uid="{F74881C3-BF4B-4157-B0C4-8C1A389FB769}"/>
    <cellStyle name="20% - 着色 1 2 2 3 4 2 2" xfId="24979" xr:uid="{64F7A4B1-BCBF-4F1B-967D-51525C5396A9}"/>
    <cellStyle name="20% - 着色 1 2 2 3 4 2 2 2" xfId="41585" xr:uid="{8671A174-25F6-4482-86A3-3084DAA0A38D}"/>
    <cellStyle name="20% - 着色 1 2 2 3 4 2 3" xfId="33697" xr:uid="{ADF2AA52-BDA9-4E59-9A10-81FEE60DA592}"/>
    <cellStyle name="20% - 着色 1 2 2 3 4 3" xfId="19375" xr:uid="{4C4DC104-6B91-4425-88B5-D04280CFFD06}"/>
    <cellStyle name="20% - 着色 1 2 2 3 4 3 2" xfId="37641" xr:uid="{5AF200EB-8383-4ED7-81EB-0CBF88FE656C}"/>
    <cellStyle name="20% - 着色 1 2 2 3 4 4" xfId="29753" xr:uid="{2BED68A8-66A0-424D-AA7A-37001E98ACBE}"/>
    <cellStyle name="20% - 着色 1 2 2 3 5" xfId="10968" xr:uid="{D4D1DDF6-D21C-4726-BEEB-2297982E41C4}"/>
    <cellStyle name="20% - 着色 1 2 2 3 5 2" xfId="22177" xr:uid="{534589B6-38FA-40A0-86E9-D61F0A1699D5}"/>
    <cellStyle name="20% - 着色 1 2 2 3 5 2 2" xfId="39613" xr:uid="{DDC80433-F3E8-4B55-ADD6-FAE3E4B93D65}"/>
    <cellStyle name="20% - 着色 1 2 2 3 5 3" xfId="31725" xr:uid="{E3DA077E-EAEA-48C8-A6AF-65E5CFDA80EA}"/>
    <cellStyle name="20% - 着色 1 2 2 3 6" xfId="16573" xr:uid="{FAE56A75-95E0-46F0-88BD-DEFA79368797}"/>
    <cellStyle name="20% - 着色 1 2 2 3 6 2" xfId="35669" xr:uid="{72E368F8-BA27-490B-B2E6-88BD13E263E6}"/>
    <cellStyle name="20% - 着色 1 2 2 3 7" xfId="27781" xr:uid="{8F5F0579-469C-4993-8116-166BC8D1025D}"/>
    <cellStyle name="20% - 着色 1 2 2 4" xfId="6014" xr:uid="{5BF6B19A-1DAB-4202-B506-ABD3F0404016}"/>
    <cellStyle name="20% - 着色 1 2 2 4 2" xfId="7416" xr:uid="{4D1009D6-BD5A-4DD7-BEC0-01AB0247112D}"/>
    <cellStyle name="20% - 着色 1 2 2 4 2 2" xfId="10218" xr:uid="{8CAEA538-7BFD-41A2-90D1-DE9DE3B9CED5}"/>
    <cellStyle name="20% - 着色 1 2 2 4 2 2 2" xfId="15823" xr:uid="{0DD94767-7EA7-4EA9-A5D5-5409BA81E077}"/>
    <cellStyle name="20% - 着色 1 2 2 4 2 2 2 2" xfId="27032" xr:uid="{8C52569D-AFE2-46C1-8315-722246591BFA}"/>
    <cellStyle name="20% - 着色 1 2 2 4 2 2 2 2 2" xfId="42819" xr:uid="{050DAAC6-FCB9-4176-998B-219011C352C7}"/>
    <cellStyle name="20% - 着色 1 2 2 4 2 2 2 3" xfId="34931" xr:uid="{2783CA14-EDE5-415A-BA88-62A0717B34A1}"/>
    <cellStyle name="20% - 着色 1 2 2 4 2 2 3" xfId="21428" xr:uid="{39EB56DC-D085-48E9-959F-E2102D042FBB}"/>
    <cellStyle name="20% - 着色 1 2 2 4 2 2 3 2" xfId="38875" xr:uid="{DC0731FC-241B-4EA6-9FF5-947647627E5A}"/>
    <cellStyle name="20% - 着色 1 2 2 4 2 2 4" xfId="30987" xr:uid="{7CD78868-36ED-4C4D-8DF8-5B894F9FF0BB}"/>
    <cellStyle name="20% - 着色 1 2 2 4 2 3" xfId="13021" xr:uid="{6BA4B933-81C3-461B-A8E3-7276B442A323}"/>
    <cellStyle name="20% - 着色 1 2 2 4 2 3 2" xfId="24230" xr:uid="{3C27A4F8-CB0B-4DD9-B581-68204377DCEF}"/>
    <cellStyle name="20% - 着色 1 2 2 4 2 3 2 2" xfId="40847" xr:uid="{0CA96CA0-B41E-44E5-BE87-B7A5C4F2846F}"/>
    <cellStyle name="20% - 着色 1 2 2 4 2 3 3" xfId="32959" xr:uid="{70EACDC7-8422-47C0-9825-E899C838BEE7}"/>
    <cellStyle name="20% - 着色 1 2 2 4 2 4" xfId="18626" xr:uid="{A438832B-49E7-4720-AD37-9462F384FDA5}"/>
    <cellStyle name="20% - 着色 1 2 2 4 2 4 2" xfId="36903" xr:uid="{D31B3586-A20F-4587-85E6-8A5B99FA65C4}"/>
    <cellStyle name="20% - 着色 1 2 2 4 2 5" xfId="29015" xr:uid="{09C0F980-370A-4321-8819-3860DA4ECC6C}"/>
    <cellStyle name="20% - 着色 1 2 2 4 3" xfId="8816" xr:uid="{C85765BD-8459-498D-84EA-89A86B20FB56}"/>
    <cellStyle name="20% - 着色 1 2 2 4 3 2" xfId="14421" xr:uid="{94220018-C9D7-49A1-B2E3-CABA761B89FF}"/>
    <cellStyle name="20% - 着色 1 2 2 4 3 2 2" xfId="25630" xr:uid="{6634AEA6-F414-4166-91EA-4498A2A5787B}"/>
    <cellStyle name="20% - 着色 1 2 2 4 3 2 2 2" xfId="41833" xr:uid="{26A05D16-C7D2-4564-B25B-48E4BA09CBC8}"/>
    <cellStyle name="20% - 着色 1 2 2 4 3 2 3" xfId="33945" xr:uid="{0AD636A5-4B91-4B00-8B81-089C13CD08C4}"/>
    <cellStyle name="20% - 着色 1 2 2 4 3 3" xfId="20026" xr:uid="{DBDA320B-FE05-4846-9A44-E8D0D001D2B6}"/>
    <cellStyle name="20% - 着色 1 2 2 4 3 3 2" xfId="37889" xr:uid="{9F8531C8-5592-468F-8AC9-8F9F204B131A}"/>
    <cellStyle name="20% - 着色 1 2 2 4 3 4" xfId="30001" xr:uid="{4A808545-4BA5-442E-84BE-9431BA1319CA}"/>
    <cellStyle name="20% - 着色 1 2 2 4 4" xfId="11619" xr:uid="{E24B3BA6-0ECB-4CB4-A72E-FE40D5D94CC6}"/>
    <cellStyle name="20% - 着色 1 2 2 4 4 2" xfId="22828" xr:uid="{1799C9FF-FA08-4C50-8FE2-3E5CA13E0694}"/>
    <cellStyle name="20% - 着色 1 2 2 4 4 2 2" xfId="39861" xr:uid="{F3DAD432-309C-4FF9-B3F0-F45863250123}"/>
    <cellStyle name="20% - 着色 1 2 2 4 4 3" xfId="31973" xr:uid="{D8E22F82-F30A-47AA-A8B3-7EE821BA20CD}"/>
    <cellStyle name="20% - 着色 1 2 2 4 5" xfId="17224" xr:uid="{59469BD4-BC95-4817-B4A5-AC1E6370BD9C}"/>
    <cellStyle name="20% - 着色 1 2 2 4 5 2" xfId="35917" xr:uid="{8EA6F205-E7D2-4ECD-B4E3-1A9163E3F792}"/>
    <cellStyle name="20% - 着色 1 2 2 4 6" xfId="28029" xr:uid="{531A3520-671E-4F7A-9241-251F1E7DCAF1}"/>
    <cellStyle name="20% - 着色 1 2 2 5" xfId="6518" xr:uid="{86EDFFEF-C09F-4759-8956-E08B55331832}"/>
    <cellStyle name="20% - 着色 1 2 2 5 2" xfId="9320" xr:uid="{C87684C4-E871-4924-8629-28E5F253866F}"/>
    <cellStyle name="20% - 着色 1 2 2 5 2 2" xfId="14925" xr:uid="{7FC2DC0B-CBA2-4C01-95DB-A04F013FC837}"/>
    <cellStyle name="20% - 着色 1 2 2 5 2 2 2" xfId="26134" xr:uid="{E2A30A16-62C9-419D-836F-5A00D59280D6}"/>
    <cellStyle name="20% - 着色 1 2 2 5 2 2 2 2" xfId="42325" xr:uid="{E84E8D03-0EAF-4F08-ABC4-12AC97DF06D6}"/>
    <cellStyle name="20% - 着色 1 2 2 5 2 2 3" xfId="34437" xr:uid="{47932673-B29E-4B11-B4B9-DA9AC506EE80}"/>
    <cellStyle name="20% - 着色 1 2 2 5 2 3" xfId="20530" xr:uid="{AA783382-E179-40B5-84A2-E6234D65D975}"/>
    <cellStyle name="20% - 着色 1 2 2 5 2 3 2" xfId="38381" xr:uid="{100EA7EA-BF5C-4876-ADBA-1554BF8485AE}"/>
    <cellStyle name="20% - 着色 1 2 2 5 2 4" xfId="30493" xr:uid="{91C52634-BFED-4DA7-B8A3-207610B2908C}"/>
    <cellStyle name="20% - 着色 1 2 2 5 3" xfId="12123" xr:uid="{A8B7CE6C-469B-4351-ACCD-BB0640C11FB4}"/>
    <cellStyle name="20% - 着色 1 2 2 5 3 2" xfId="23332" xr:uid="{1C15B7A0-907A-4474-8EA7-B1A7970DA6EB}"/>
    <cellStyle name="20% - 着色 1 2 2 5 3 2 2" xfId="40353" xr:uid="{3C1E17B6-8573-4C18-AC60-40FE78BE493E}"/>
    <cellStyle name="20% - 着色 1 2 2 5 3 3" xfId="32465" xr:uid="{D653ED8A-048E-47CE-AF09-D1EEB4CAFA10}"/>
    <cellStyle name="20% - 着色 1 2 2 5 4" xfId="17728" xr:uid="{64C67EC7-21D9-4EB2-B5D5-A292E540A78F}"/>
    <cellStyle name="20% - 着色 1 2 2 5 4 2" xfId="36409" xr:uid="{73BBB8EC-17C2-4760-85A8-3BC8D3137843}"/>
    <cellStyle name="20% - 着色 1 2 2 5 5" xfId="28521" xr:uid="{87D6D9F7-AE64-486C-99F0-3FBF98929B1B}"/>
    <cellStyle name="20% - 着色 1 2 2 6" xfId="7919" xr:uid="{006D32C0-2E62-486A-B8C8-CA9C818B6063}"/>
    <cellStyle name="20% - 着色 1 2 2 6 2" xfId="13524" xr:uid="{4F3268A8-7D20-4850-89B2-5B04A199FAC2}"/>
    <cellStyle name="20% - 着色 1 2 2 6 2 2" xfId="24733" xr:uid="{6193E545-0FB8-4F7B-BEA2-5C0E895445F0}"/>
    <cellStyle name="20% - 着色 1 2 2 6 2 2 2" xfId="41339" xr:uid="{8A041B84-80F1-4856-8BAD-BB82269AB833}"/>
    <cellStyle name="20% - 着色 1 2 2 6 2 3" xfId="33451" xr:uid="{92B3F2FA-3BB7-4E98-998E-430B50BA9547}"/>
    <cellStyle name="20% - 着色 1 2 2 6 3" xfId="19129" xr:uid="{BF88299B-FBB6-40F8-BF73-C661A153979A}"/>
    <cellStyle name="20% - 着色 1 2 2 6 3 2" xfId="37395" xr:uid="{34F92B04-D3D1-41E2-9A24-260CAD08FBDE}"/>
    <cellStyle name="20% - 着色 1 2 2 6 4" xfId="29507" xr:uid="{EA8D1254-58DF-4D88-83CC-F64FE5512637}"/>
    <cellStyle name="20% - 着色 1 2 2 7" xfId="10722" xr:uid="{4378E2C4-12E3-4BB0-A5B1-0CFA697A5C94}"/>
    <cellStyle name="20% - 着色 1 2 2 7 2" xfId="21931" xr:uid="{0A87B9D4-53FA-4F2A-A41F-CAED59C28212}"/>
    <cellStyle name="20% - 着色 1 2 2 7 2 2" xfId="39367" xr:uid="{65F212B1-7BD0-4BC9-8AF4-4D4E1A97EA5B}"/>
    <cellStyle name="20% - 着色 1 2 2 7 3" xfId="31479" xr:uid="{C679E669-B87D-4A5E-B3E5-1708CBD740FB}"/>
    <cellStyle name="20% - 着色 1 2 2 8" xfId="16327" xr:uid="{A9626263-671A-4D26-A80D-D3C3D71EA61E}"/>
    <cellStyle name="20% - 着色 1 2 2 8 2" xfId="35423" xr:uid="{4B1F9AC6-2CA9-4DC5-A539-A534B367CD4D}"/>
    <cellStyle name="20% - 着色 1 2 2 9" xfId="27535" xr:uid="{859584A3-3BEE-4F28-8FCC-076A2BFF8123}"/>
    <cellStyle name="20% - 着色 1 2 3" xfId="5180" xr:uid="{A9B7B6F1-5632-49D9-AFA5-3ACFBDD05348}"/>
    <cellStyle name="20% - 着色 1 2 3 2" xfId="5426" xr:uid="{B10CA8EC-E7F7-4ADC-8316-C9E8A1B87A51}"/>
    <cellStyle name="20% - 着色 1 2 3 2 2" xfId="6323" xr:uid="{19BF6AA2-601B-4951-8775-53A3B99F2599}"/>
    <cellStyle name="20% - 着色 1 2 3 2 2 2" xfId="7725" xr:uid="{C2B30D32-9E6B-4B3F-BC0F-4033BD21D316}"/>
    <cellStyle name="20% - 着色 1 2 3 2 2 2 2" xfId="10527" xr:uid="{D9D907E3-3B8C-40D3-8326-EAF23946585A}"/>
    <cellStyle name="20% - 着色 1 2 3 2 2 2 2 2" xfId="16132" xr:uid="{B10EA09B-FBA0-416B-91FF-CEA47A60DCE4}"/>
    <cellStyle name="20% - 着色 1 2 3 2 2 2 2 2 2" xfId="27341" xr:uid="{98D1B843-A69E-4FFA-B3F6-F296E17D3320}"/>
    <cellStyle name="20% - 着色 1 2 3 2 2 2 2 2 2 2" xfId="43128" xr:uid="{7D622D1F-7AA4-4AED-AB4D-C26D54490ED0}"/>
    <cellStyle name="20% - 着色 1 2 3 2 2 2 2 2 3" xfId="35240" xr:uid="{B04DA632-978D-4AA1-9145-EF7B66C6318E}"/>
    <cellStyle name="20% - 着色 1 2 3 2 2 2 2 3" xfId="21737" xr:uid="{08B91BE2-4923-4314-AF9C-E72A156333A3}"/>
    <cellStyle name="20% - 着色 1 2 3 2 2 2 2 3 2" xfId="39184" xr:uid="{8BFD8409-E229-4C38-9B8C-DFD2775F633A}"/>
    <cellStyle name="20% - 着色 1 2 3 2 2 2 2 4" xfId="31296" xr:uid="{70048089-4BC8-4E00-955A-EA33E118806C}"/>
    <cellStyle name="20% - 着色 1 2 3 2 2 2 3" xfId="13330" xr:uid="{5FEEAF0B-3567-4AD7-BD02-2A54C86294B2}"/>
    <cellStyle name="20% - 着色 1 2 3 2 2 2 3 2" xfId="24539" xr:uid="{164C9648-F78C-45CB-A4E1-7992BAA86873}"/>
    <cellStyle name="20% - 着色 1 2 3 2 2 2 3 2 2" xfId="41156" xr:uid="{72C91A39-95A5-4880-8D6A-1539971FBB7E}"/>
    <cellStyle name="20% - 着色 1 2 3 2 2 2 3 3" xfId="33268" xr:uid="{0CE5B470-F11F-4EAD-86A4-754A8ECEF3B8}"/>
    <cellStyle name="20% - 着色 1 2 3 2 2 2 4" xfId="18935" xr:uid="{F0B6A886-3449-49D6-8878-D8A41472E69C}"/>
    <cellStyle name="20% - 着色 1 2 3 2 2 2 4 2" xfId="37212" xr:uid="{3AE4FFA1-16F3-4ECC-B3DA-FBD83E7EF5D2}"/>
    <cellStyle name="20% - 着色 1 2 3 2 2 2 5" xfId="29324" xr:uid="{9E074E16-E674-43E1-96CD-F96204591620}"/>
    <cellStyle name="20% - 着色 1 2 3 2 2 3" xfId="9125" xr:uid="{AE2A4CAB-9035-49C7-89A3-EA7C604D9C2B}"/>
    <cellStyle name="20% - 着色 1 2 3 2 2 3 2" xfId="14730" xr:uid="{AE676614-B65C-4FBF-B8A1-64CC9E2345F2}"/>
    <cellStyle name="20% - 着色 1 2 3 2 2 3 2 2" xfId="25939" xr:uid="{76254B7B-BD87-40A4-919D-386F16C19349}"/>
    <cellStyle name="20% - 着色 1 2 3 2 2 3 2 2 2" xfId="42142" xr:uid="{8DFDC044-EF43-4C87-AB4D-DF3880405E3F}"/>
    <cellStyle name="20% - 着色 1 2 3 2 2 3 2 3" xfId="34254" xr:uid="{9D198CBF-E639-4641-97CA-5E6BE3E03485}"/>
    <cellStyle name="20% - 着色 1 2 3 2 2 3 3" xfId="20335" xr:uid="{1D513C95-7C93-435A-97E3-458337BD5481}"/>
    <cellStyle name="20% - 着色 1 2 3 2 2 3 3 2" xfId="38198" xr:uid="{356E9D78-AADE-4C70-AF1B-16F0F1373430}"/>
    <cellStyle name="20% - 着色 1 2 3 2 2 3 4" xfId="30310" xr:uid="{09A0D2D0-F8D6-40AF-8445-7D0EC93D8E13}"/>
    <cellStyle name="20% - 着色 1 2 3 2 2 4" xfId="11928" xr:uid="{7EBD1AFD-F1A7-4094-905A-EFE96CE6C663}"/>
    <cellStyle name="20% - 着色 1 2 3 2 2 4 2" xfId="23137" xr:uid="{ECA60EEB-F4F9-4113-A1E2-38282440FD9B}"/>
    <cellStyle name="20% - 着色 1 2 3 2 2 4 2 2" xfId="40170" xr:uid="{F872B52C-8775-4853-A157-8AAF685FB014}"/>
    <cellStyle name="20% - 着色 1 2 3 2 2 4 3" xfId="32282" xr:uid="{A4AD9063-0C71-49ED-B656-DE4D22E2B530}"/>
    <cellStyle name="20% - 着色 1 2 3 2 2 5" xfId="17533" xr:uid="{6BC20F43-B4A7-43D4-86A4-5DF77E2E6A91}"/>
    <cellStyle name="20% - 着色 1 2 3 2 2 5 2" xfId="36226" xr:uid="{30B94211-C5D2-4A8F-BE86-CAD8F1D46706}"/>
    <cellStyle name="20% - 着色 1 2 3 2 2 6" xfId="28338" xr:uid="{26DB11A8-4373-4D30-98A5-95A28BF08CC5}"/>
    <cellStyle name="20% - 着色 1 2 3 2 3" xfId="6828" xr:uid="{46617048-8A4A-4210-98B6-2B4E2FF4677D}"/>
    <cellStyle name="20% - 着色 1 2 3 2 3 2" xfId="9630" xr:uid="{EA2836E9-552E-4737-BFD5-A460F824AE70}"/>
    <cellStyle name="20% - 着色 1 2 3 2 3 2 2" xfId="15235" xr:uid="{C9E20DA8-19A2-438B-85ED-E60C12877B46}"/>
    <cellStyle name="20% - 着色 1 2 3 2 3 2 2 2" xfId="26444" xr:uid="{C9B43DDE-C380-45D0-9880-041876243966}"/>
    <cellStyle name="20% - 着色 1 2 3 2 3 2 2 2 2" xfId="42634" xr:uid="{7F5C15D0-2733-4CAA-BC06-9882E45810C4}"/>
    <cellStyle name="20% - 着色 1 2 3 2 3 2 2 3" xfId="34746" xr:uid="{802C547B-DC54-487F-AEDB-16BAF2D0E5AE}"/>
    <cellStyle name="20% - 着色 1 2 3 2 3 2 3" xfId="20840" xr:uid="{6EB8066F-5343-4CD7-8F5D-2966B69DA23C}"/>
    <cellStyle name="20% - 着色 1 2 3 2 3 2 3 2" xfId="38690" xr:uid="{C7333E5E-8BFF-4EFA-959B-E86F058103C7}"/>
    <cellStyle name="20% - 着色 1 2 3 2 3 2 4" xfId="30802" xr:uid="{6DD0F48E-8833-4F22-96C0-352336F9ED64}"/>
    <cellStyle name="20% - 着色 1 2 3 2 3 3" xfId="12433" xr:uid="{6DE9869A-962B-4DB2-8305-7A481FB15038}"/>
    <cellStyle name="20% - 着色 1 2 3 2 3 3 2" xfId="23642" xr:uid="{FC2EEAEE-1912-4707-858A-F978102FCCDD}"/>
    <cellStyle name="20% - 着色 1 2 3 2 3 3 2 2" xfId="40662" xr:uid="{950FECD5-7751-46AC-9FCA-589B4E3807CE}"/>
    <cellStyle name="20% - 着色 1 2 3 2 3 3 3" xfId="32774" xr:uid="{5E979BB3-D29C-474A-82E3-ACE224CBC2AB}"/>
    <cellStyle name="20% - 着色 1 2 3 2 3 4" xfId="18038" xr:uid="{A84F143B-69DF-4040-B5ED-1F04AA1A1612}"/>
    <cellStyle name="20% - 着色 1 2 3 2 3 4 2" xfId="36718" xr:uid="{7AA59BD3-30D7-44D3-9F92-8D5DCFA3851B}"/>
    <cellStyle name="20% - 着色 1 2 3 2 3 5" xfId="28830" xr:uid="{EBE2940F-C280-4FB0-81DA-2076B49229EC}"/>
    <cellStyle name="20% - 着色 1 2 3 2 4" xfId="8228" xr:uid="{C6A65EC7-79BC-46B9-A323-CEBB47A61367}"/>
    <cellStyle name="20% - 着色 1 2 3 2 4 2" xfId="13833" xr:uid="{F101666C-E237-4056-B60F-E5E67917E83C}"/>
    <cellStyle name="20% - 着色 1 2 3 2 4 2 2" xfId="25042" xr:uid="{94B5E31D-4A05-4D5F-8DB8-E8504B5CA47E}"/>
    <cellStyle name="20% - 着色 1 2 3 2 4 2 2 2" xfId="41648" xr:uid="{5AECE86C-1042-4475-90D9-6C13AC0DC92E}"/>
    <cellStyle name="20% - 着色 1 2 3 2 4 2 3" xfId="33760" xr:uid="{5044975D-BD1F-4863-9D4E-7A435CFD1437}"/>
    <cellStyle name="20% - 着色 1 2 3 2 4 3" xfId="19438" xr:uid="{ABD6C21B-A121-491E-A0C7-2806D1EB883C}"/>
    <cellStyle name="20% - 着色 1 2 3 2 4 3 2" xfId="37704" xr:uid="{7CC20D93-47C9-4C70-8A08-AE8AB4CD9C05}"/>
    <cellStyle name="20% - 着色 1 2 3 2 4 4" xfId="29816" xr:uid="{1DFFF7CB-58C0-42F2-B71B-4A8A9A59D56D}"/>
    <cellStyle name="20% - 着色 1 2 3 2 5" xfId="11031" xr:uid="{B57C2D2B-76E7-43D8-8E95-CF3BD72326EF}"/>
    <cellStyle name="20% - 着色 1 2 3 2 5 2" xfId="22240" xr:uid="{32F935A8-60D8-400E-A7CD-5B486DDDF080}"/>
    <cellStyle name="20% - 着色 1 2 3 2 5 2 2" xfId="39676" xr:uid="{07412B0B-0EFC-43BC-AD1A-614571E73264}"/>
    <cellStyle name="20% - 着色 1 2 3 2 5 3" xfId="31788" xr:uid="{E00C3E53-5BA9-427E-A60A-54F7CC07111D}"/>
    <cellStyle name="20% - 着色 1 2 3 2 6" xfId="16636" xr:uid="{75A3622B-BA2E-4E73-9246-DC5C54E3D532}"/>
    <cellStyle name="20% - 着色 1 2 3 2 6 2" xfId="35732" xr:uid="{035090EE-CC83-461D-8597-21DB4E1C461C}"/>
    <cellStyle name="20% - 着色 1 2 3 2 7" xfId="27844" xr:uid="{F8B46EA7-AD03-4A47-B502-A8B144350A40}"/>
    <cellStyle name="20% - 着色 1 2 3 3" xfId="6077" xr:uid="{8AC3B584-70AB-41B8-987A-CB1A98AE4268}"/>
    <cellStyle name="20% - 着色 1 2 3 3 2" xfId="7479" xr:uid="{9DFDDFD9-E67E-4802-B341-BE1194DDF301}"/>
    <cellStyle name="20% - 着色 1 2 3 3 2 2" xfId="10281" xr:uid="{57F93C47-139A-4BB2-957A-43A3375600C2}"/>
    <cellStyle name="20% - 着色 1 2 3 3 2 2 2" xfId="15886" xr:uid="{07B2E54F-6616-43F5-8D9B-1B535F8385D9}"/>
    <cellStyle name="20% - 着色 1 2 3 3 2 2 2 2" xfId="27095" xr:uid="{BAA7CC97-3C7A-4497-AFAE-DE78348E2B56}"/>
    <cellStyle name="20% - 着色 1 2 3 3 2 2 2 2 2" xfId="42882" xr:uid="{3D92B7D3-3FEC-470E-ACA8-EF24D09598CB}"/>
    <cellStyle name="20% - 着色 1 2 3 3 2 2 2 3" xfId="34994" xr:uid="{E88A1DD8-76E3-4EC6-8EE9-5613B75E0A35}"/>
    <cellStyle name="20% - 着色 1 2 3 3 2 2 3" xfId="21491" xr:uid="{0EEC1C66-A0B5-48F3-93D6-B023A4F94B64}"/>
    <cellStyle name="20% - 着色 1 2 3 3 2 2 3 2" xfId="38938" xr:uid="{4FE6FE3C-758D-4CA8-9E03-2BE0CB4E9778}"/>
    <cellStyle name="20% - 着色 1 2 3 3 2 2 4" xfId="31050" xr:uid="{84418927-EA77-43FD-9A7F-037A0624B301}"/>
    <cellStyle name="20% - 着色 1 2 3 3 2 3" xfId="13084" xr:uid="{CBB15FF4-B73E-4C2D-B6B5-5B8D5CE13DBF}"/>
    <cellStyle name="20% - 着色 1 2 3 3 2 3 2" xfId="24293" xr:uid="{C958D9A2-4A6A-419A-A5B1-7B667FEA5959}"/>
    <cellStyle name="20% - 着色 1 2 3 3 2 3 2 2" xfId="40910" xr:uid="{9EF50C57-4210-4BB8-8849-4B49F8CA5C2B}"/>
    <cellStyle name="20% - 着色 1 2 3 3 2 3 3" xfId="33022" xr:uid="{CB6EF3C7-39C2-4B9A-8624-8E7C4227E2DB}"/>
    <cellStyle name="20% - 着色 1 2 3 3 2 4" xfId="18689" xr:uid="{D5122D90-09A8-4053-AC63-4EF9844A348F}"/>
    <cellStyle name="20% - 着色 1 2 3 3 2 4 2" xfId="36966" xr:uid="{195F1906-AB0F-48CD-BCC6-A3BBEF41C14A}"/>
    <cellStyle name="20% - 着色 1 2 3 3 2 5" xfId="29078" xr:uid="{457D2BD9-5B25-4C1F-B2C0-E9E1E375EB7C}"/>
    <cellStyle name="20% - 着色 1 2 3 3 3" xfId="8879" xr:uid="{2664E808-B3CA-4143-BF62-B2EFF8C42696}"/>
    <cellStyle name="20% - 着色 1 2 3 3 3 2" xfId="14484" xr:uid="{F62673A9-7771-4AF4-A247-FA644BA14DC3}"/>
    <cellStyle name="20% - 着色 1 2 3 3 3 2 2" xfId="25693" xr:uid="{9221AF90-471C-4ECC-BF85-F60BE16ABD3F}"/>
    <cellStyle name="20% - 着色 1 2 3 3 3 2 2 2" xfId="41896" xr:uid="{DAE44D4C-69C2-4FAD-8B5E-53498268B0B1}"/>
    <cellStyle name="20% - 着色 1 2 3 3 3 2 3" xfId="34008" xr:uid="{5B5C60ED-52A7-4B14-9693-52BB76066374}"/>
    <cellStyle name="20% - 着色 1 2 3 3 3 3" xfId="20089" xr:uid="{E045B44B-2D1B-4294-A828-908463862D79}"/>
    <cellStyle name="20% - 着色 1 2 3 3 3 3 2" xfId="37952" xr:uid="{DDA15EC2-129D-48F9-986F-B1F7B83DD9C6}"/>
    <cellStyle name="20% - 着色 1 2 3 3 3 4" xfId="30064" xr:uid="{82E9DC24-CA51-4582-BF7C-07D1DE04F0F1}"/>
    <cellStyle name="20% - 着色 1 2 3 3 4" xfId="11682" xr:uid="{64AD65E8-A94B-46A8-8CD6-1DEDA5C0CD17}"/>
    <cellStyle name="20% - 着色 1 2 3 3 4 2" xfId="22891" xr:uid="{DA82AC70-D32B-4833-BDB5-6A237C686137}"/>
    <cellStyle name="20% - 着色 1 2 3 3 4 2 2" xfId="39924" xr:uid="{E5434F48-588B-4F3D-B61C-1912EF19958A}"/>
    <cellStyle name="20% - 着色 1 2 3 3 4 3" xfId="32036" xr:uid="{5C8AAC44-A71B-4D1A-A396-1F0F8D2A96D1}"/>
    <cellStyle name="20% - 着色 1 2 3 3 5" xfId="17287" xr:uid="{9FAA6162-1865-4B9C-86AA-1473EBBB69F5}"/>
    <cellStyle name="20% - 着色 1 2 3 3 5 2" xfId="35980" xr:uid="{645446EA-C18E-4154-8185-BE9C45C08D60}"/>
    <cellStyle name="20% - 着色 1 2 3 3 6" xfId="28092" xr:uid="{3692965C-E5F6-418C-A1EB-6B8D103FEBB8}"/>
    <cellStyle name="20% - 着色 1 2 3 4" xfId="6582" xr:uid="{B9191B5A-7FE3-48A5-9462-3F5D6E5F5374}"/>
    <cellStyle name="20% - 着色 1 2 3 4 2" xfId="9384" xr:uid="{AF66EF05-A6FE-4DDC-B2B1-FB43C704F8C4}"/>
    <cellStyle name="20% - 着色 1 2 3 4 2 2" xfId="14989" xr:uid="{61D1BCA6-47A2-4EC3-84AC-A41FBDAB5A6D}"/>
    <cellStyle name="20% - 着色 1 2 3 4 2 2 2" xfId="26198" xr:uid="{EC6881BF-64D8-4619-BF68-CE2786BDA241}"/>
    <cellStyle name="20% - 着色 1 2 3 4 2 2 2 2" xfId="42388" xr:uid="{C1F40769-59AD-48EC-B1F6-5D128D8C090F}"/>
    <cellStyle name="20% - 着色 1 2 3 4 2 2 3" xfId="34500" xr:uid="{F889D0B1-351C-4C64-A0F8-A1AA0AE02A23}"/>
    <cellStyle name="20% - 着色 1 2 3 4 2 3" xfId="20594" xr:uid="{33998F5E-78C8-4117-B87A-50C2428C07B1}"/>
    <cellStyle name="20% - 着色 1 2 3 4 2 3 2" xfId="38444" xr:uid="{E4F50DD7-6D87-4ED2-82FF-F8500B52E1D8}"/>
    <cellStyle name="20% - 着色 1 2 3 4 2 4" xfId="30556" xr:uid="{56792F67-DEC2-4138-B241-34F8F3722FC7}"/>
    <cellStyle name="20% - 着色 1 2 3 4 3" xfId="12187" xr:uid="{D9915BA6-AF35-4C6E-A19A-C7AB66365DF1}"/>
    <cellStyle name="20% - 着色 1 2 3 4 3 2" xfId="23396" xr:uid="{386DFBF3-2F53-410F-B390-BC282237C19F}"/>
    <cellStyle name="20% - 着色 1 2 3 4 3 2 2" xfId="40416" xr:uid="{E6024D38-3A2D-4A5A-B267-18D886B5DDFB}"/>
    <cellStyle name="20% - 着色 1 2 3 4 3 3" xfId="32528" xr:uid="{885A8D8D-1D60-4042-955F-68A397ECC8DC}"/>
    <cellStyle name="20% - 着色 1 2 3 4 4" xfId="17792" xr:uid="{3874BBF3-757E-419E-8C55-3CBCE423F41B}"/>
    <cellStyle name="20% - 着色 1 2 3 4 4 2" xfId="36472" xr:uid="{01F590A0-CFDF-4A3D-9C87-BAA180D0A700}"/>
    <cellStyle name="20% - 着色 1 2 3 4 5" xfId="28584" xr:uid="{FA1ADC99-B0EB-4601-A782-D2A4699BA308}"/>
    <cellStyle name="20% - 着色 1 2 3 5" xfId="7982" xr:uid="{53CB29C9-0097-4057-9008-7BBAD987CBFC}"/>
    <cellStyle name="20% - 着色 1 2 3 5 2" xfId="13587" xr:uid="{8BCDA9B8-3FE8-4EE8-ACBC-71713C9F4456}"/>
    <cellStyle name="20% - 着色 1 2 3 5 2 2" xfId="24796" xr:uid="{9A8A5124-7C12-444A-B246-5A0462371862}"/>
    <cellStyle name="20% - 着色 1 2 3 5 2 2 2" xfId="41402" xr:uid="{CD451007-F74F-48E1-9120-023D99F42EAC}"/>
    <cellStyle name="20% - 着色 1 2 3 5 2 3" xfId="33514" xr:uid="{936D0709-0F1B-47E5-8662-B4734A3D0B79}"/>
    <cellStyle name="20% - 着色 1 2 3 5 3" xfId="19192" xr:uid="{8E9DFD41-E2C3-44FA-8EF2-B73AD541BB25}"/>
    <cellStyle name="20% - 着色 1 2 3 5 3 2" xfId="37458" xr:uid="{1283C544-416F-429E-AB9A-4D1B1DD45608}"/>
    <cellStyle name="20% - 着色 1 2 3 5 4" xfId="29570" xr:uid="{AC9C5844-B781-44D7-9F81-C60525184284}"/>
    <cellStyle name="20% - 着色 1 2 3 6" xfId="10785" xr:uid="{2BAD0BBB-0A0D-43C2-8900-7AFC42FB96F5}"/>
    <cellStyle name="20% - 着色 1 2 3 6 2" xfId="21994" xr:uid="{C8F4006C-FDB0-48B9-962B-1020D1D6E910}"/>
    <cellStyle name="20% - 着色 1 2 3 6 2 2" xfId="39430" xr:uid="{9601322E-4306-45CF-B1EC-9BA9387AD0EE}"/>
    <cellStyle name="20% - 着色 1 2 3 6 3" xfId="31542" xr:uid="{8E66EE5E-11F2-4F8B-ABE7-9D5752533396}"/>
    <cellStyle name="20% - 着色 1 2 3 7" xfId="16390" xr:uid="{58797BE1-67F0-4B64-B38F-7EA5970A873C}"/>
    <cellStyle name="20% - 着色 1 2 3 7 2" xfId="35486" xr:uid="{8FE543D7-1D16-4196-902F-7723F3BCBA90}"/>
    <cellStyle name="20% - 着色 1 2 3 8" xfId="27598" xr:uid="{ACC9B944-4064-48D1-B3B9-7E7841403DA0}"/>
    <cellStyle name="20% - 着色 1 2 4" xfId="5304" xr:uid="{19540B47-B761-4961-9A2C-0A79F42A7D67}"/>
    <cellStyle name="20% - 着色 1 2 4 2" xfId="6201" xr:uid="{950FB072-1E94-448F-BBE9-2FB5C836E101}"/>
    <cellStyle name="20% - 着色 1 2 4 2 2" xfId="7603" xr:uid="{99CA4DCD-CD82-4A1D-AB3C-C8779DED0739}"/>
    <cellStyle name="20% - 着色 1 2 4 2 2 2" xfId="10405" xr:uid="{CAA71D24-006E-4CD0-9DED-9DA4CB2DABB8}"/>
    <cellStyle name="20% - 着色 1 2 4 2 2 2 2" xfId="16010" xr:uid="{426AC7BF-27BF-4F66-AA9A-3CC46E2F5CD2}"/>
    <cellStyle name="20% - 着色 1 2 4 2 2 2 2 2" xfId="27219" xr:uid="{4617B32C-089C-4DDB-9755-FD42268FBB03}"/>
    <cellStyle name="20% - 着色 1 2 4 2 2 2 2 2 2" xfId="43006" xr:uid="{1FB9DEE4-7B1C-4DFC-8860-24E781B2215A}"/>
    <cellStyle name="20% - 着色 1 2 4 2 2 2 2 3" xfId="35118" xr:uid="{1C5FE321-04E9-4AB2-93B2-739E611BCAD2}"/>
    <cellStyle name="20% - 着色 1 2 4 2 2 2 3" xfId="21615" xr:uid="{F28B1DF6-8A29-4B15-9F61-C1E556C1D8DA}"/>
    <cellStyle name="20% - 着色 1 2 4 2 2 2 3 2" xfId="39062" xr:uid="{FEC98724-2A19-41D0-AFE7-F9568AA2FD23}"/>
    <cellStyle name="20% - 着色 1 2 4 2 2 2 4" xfId="31174" xr:uid="{724E147D-7514-4884-9C44-8B05710E7E34}"/>
    <cellStyle name="20% - 着色 1 2 4 2 2 3" xfId="13208" xr:uid="{6D0EE4C6-F96C-4E04-BB21-AA74DEDB1E84}"/>
    <cellStyle name="20% - 着色 1 2 4 2 2 3 2" xfId="24417" xr:uid="{8FF538E1-9035-42AA-A3D6-07E03A3C306B}"/>
    <cellStyle name="20% - 着色 1 2 4 2 2 3 2 2" xfId="41034" xr:uid="{F933CC95-EABF-4F9E-A6D8-F947B16C5412}"/>
    <cellStyle name="20% - 着色 1 2 4 2 2 3 3" xfId="33146" xr:uid="{7F58FCAC-87A3-4837-9FDC-D08658BF983B}"/>
    <cellStyle name="20% - 着色 1 2 4 2 2 4" xfId="18813" xr:uid="{5B307065-EEC4-40C3-8B92-61B29ABD7D44}"/>
    <cellStyle name="20% - 着色 1 2 4 2 2 4 2" xfId="37090" xr:uid="{9B018209-E1A4-4BE9-92D9-0CA4DE413CC7}"/>
    <cellStyle name="20% - 着色 1 2 4 2 2 5" xfId="29202" xr:uid="{E7D2BC34-8CAD-43A3-95FE-5B3E0A2A2617}"/>
    <cellStyle name="20% - 着色 1 2 4 2 3" xfId="9003" xr:uid="{71988C72-363D-4ECE-AE75-2812B9C6C807}"/>
    <cellStyle name="20% - 着色 1 2 4 2 3 2" xfId="14608" xr:uid="{CBE49B5E-F962-4A6E-BDF3-97C5D4EBF0E3}"/>
    <cellStyle name="20% - 着色 1 2 4 2 3 2 2" xfId="25817" xr:uid="{6DDB4762-2D7D-4247-BEC9-B1FA926F1171}"/>
    <cellStyle name="20% - 着色 1 2 4 2 3 2 2 2" xfId="42020" xr:uid="{5C9ED70A-BF67-4504-8519-BBCC389B3377}"/>
    <cellStyle name="20% - 着色 1 2 4 2 3 2 3" xfId="34132" xr:uid="{DC8D1E98-2C27-4B82-8736-6FB16A60D455}"/>
    <cellStyle name="20% - 着色 1 2 4 2 3 3" xfId="20213" xr:uid="{45EFE05F-8362-4426-AAB5-F0E99BAF455F}"/>
    <cellStyle name="20% - 着色 1 2 4 2 3 3 2" xfId="38076" xr:uid="{F41B8FBF-35A3-40DE-9B0A-0ACE404E2735}"/>
    <cellStyle name="20% - 着色 1 2 4 2 3 4" xfId="30188" xr:uid="{E7EEAD42-944B-4A5E-A3F4-D29269500351}"/>
    <cellStyle name="20% - 着色 1 2 4 2 4" xfId="11806" xr:uid="{087FE394-54C8-453E-B4FF-9DE10AF9C924}"/>
    <cellStyle name="20% - 着色 1 2 4 2 4 2" xfId="23015" xr:uid="{E3B87AD3-03FC-42A4-BD63-00E219BD9A08}"/>
    <cellStyle name="20% - 着色 1 2 4 2 4 2 2" xfId="40048" xr:uid="{4272BA79-FB1C-43CE-BF88-E8D882F1D9FB}"/>
    <cellStyle name="20% - 着色 1 2 4 2 4 3" xfId="32160" xr:uid="{AC7F31DA-650C-4F16-997A-C6BCA8378CA6}"/>
    <cellStyle name="20% - 着色 1 2 4 2 5" xfId="17411" xr:uid="{B19A484F-33C4-4459-B4D8-EFA2D73276B6}"/>
    <cellStyle name="20% - 着色 1 2 4 2 5 2" xfId="36104" xr:uid="{0CC073E7-1EB1-4EF7-A6D6-6155361A8B81}"/>
    <cellStyle name="20% - 着色 1 2 4 2 6" xfId="28216" xr:uid="{BB063C16-9063-4B48-9585-FEFBBC16BB85}"/>
    <cellStyle name="20% - 着色 1 2 4 3" xfId="6706" xr:uid="{508E8868-E556-46E1-B71F-5838F2B1277C}"/>
    <cellStyle name="20% - 着色 1 2 4 3 2" xfId="9508" xr:uid="{B82BD15F-09C7-4F95-9C23-2F60B6C641ED}"/>
    <cellStyle name="20% - 着色 1 2 4 3 2 2" xfId="15113" xr:uid="{B8903968-1219-4734-91B7-8085687AF8FC}"/>
    <cellStyle name="20% - 着色 1 2 4 3 2 2 2" xfId="26322" xr:uid="{C43B8157-26B8-4B92-92BB-D6CBEC980015}"/>
    <cellStyle name="20% - 着色 1 2 4 3 2 2 2 2" xfId="42512" xr:uid="{588BC374-3E3D-4F82-9AEF-8866086D6363}"/>
    <cellStyle name="20% - 着色 1 2 4 3 2 2 3" xfId="34624" xr:uid="{855ACFDD-0317-4EC9-BFA6-550C6AD2AC8A}"/>
    <cellStyle name="20% - 着色 1 2 4 3 2 3" xfId="20718" xr:uid="{EA7D4F2A-6A56-43A1-ADE6-E7B228DF201E}"/>
    <cellStyle name="20% - 着色 1 2 4 3 2 3 2" xfId="38568" xr:uid="{6E23452F-043E-4FA6-B06E-71E53569F559}"/>
    <cellStyle name="20% - 着色 1 2 4 3 2 4" xfId="30680" xr:uid="{8E1F2475-CDBA-4861-847B-51FE26E9C467}"/>
    <cellStyle name="20% - 着色 1 2 4 3 3" xfId="12311" xr:uid="{6D7F6E70-A19C-42D1-8354-591176891D31}"/>
    <cellStyle name="20% - 着色 1 2 4 3 3 2" xfId="23520" xr:uid="{CDD5E462-AFEE-483E-804D-3DAE01B70F24}"/>
    <cellStyle name="20% - 着色 1 2 4 3 3 2 2" xfId="40540" xr:uid="{48534BD5-4862-4294-8BDD-658E46F9F062}"/>
    <cellStyle name="20% - 着色 1 2 4 3 3 3" xfId="32652" xr:uid="{D4F8C6CA-9CFC-4DD3-A0B3-7766340CC0B7}"/>
    <cellStyle name="20% - 着色 1 2 4 3 4" xfId="17916" xr:uid="{5A7AC415-A8EE-43A5-B731-8D0211A8DF76}"/>
    <cellStyle name="20% - 着色 1 2 4 3 4 2" xfId="36596" xr:uid="{64E08ADF-82B2-4DDF-B244-2999FCCC8A3B}"/>
    <cellStyle name="20% - 着色 1 2 4 3 5" xfId="28708" xr:uid="{7F0E0F77-BB1E-452C-B42F-4ABD0B218325}"/>
    <cellStyle name="20% - 着色 1 2 4 4" xfId="8106" xr:uid="{6251039E-3981-49A9-BDA4-188F72A8C8ED}"/>
    <cellStyle name="20% - 着色 1 2 4 4 2" xfId="13711" xr:uid="{4451ED25-572B-455E-B9B4-81656174D526}"/>
    <cellStyle name="20% - 着色 1 2 4 4 2 2" xfId="24920" xr:uid="{C9868811-08C8-44B3-B50B-7F54FDA5CC1E}"/>
    <cellStyle name="20% - 着色 1 2 4 4 2 2 2" xfId="41526" xr:uid="{5DCE74E0-71BA-427E-B1C2-8C4C3C5709F6}"/>
    <cellStyle name="20% - 着色 1 2 4 4 2 3" xfId="33638" xr:uid="{2A483FF5-114F-4476-8A08-84CE7461606D}"/>
    <cellStyle name="20% - 着色 1 2 4 4 3" xfId="19316" xr:uid="{2DFAFEE6-5E46-469F-9903-8E3A51B89BBC}"/>
    <cellStyle name="20% - 着色 1 2 4 4 3 2" xfId="37582" xr:uid="{A0CBE64F-7C5E-4F3A-84D8-9DEDE930B198}"/>
    <cellStyle name="20% - 着色 1 2 4 4 4" xfId="29694" xr:uid="{3B1CCD2B-F101-4F0A-A6B5-6E25B87FE6C8}"/>
    <cellStyle name="20% - 着色 1 2 4 5" xfId="10909" xr:uid="{5363403F-EA16-4319-B933-9B846F890A70}"/>
    <cellStyle name="20% - 着色 1 2 4 5 2" xfId="22118" xr:uid="{CBC931DA-29E8-4267-983C-46F6F67E4913}"/>
    <cellStyle name="20% - 着色 1 2 4 5 2 2" xfId="39554" xr:uid="{391456DE-046D-48AE-AE8E-95C54A34F74D}"/>
    <cellStyle name="20% - 着色 1 2 4 5 3" xfId="31666" xr:uid="{242D1884-C489-494E-9766-DF2B0412FB73}"/>
    <cellStyle name="20% - 着色 1 2 4 6" xfId="16514" xr:uid="{69B799AA-DA46-4561-982F-8C6FA997D434}"/>
    <cellStyle name="20% - 着色 1 2 4 6 2" xfId="35610" xr:uid="{834C7C47-7704-4CCF-9BF1-CBE1DBC3BE76}"/>
    <cellStyle name="20% - 着色 1 2 4 7" xfId="27722" xr:uid="{D343D64C-2D63-4E00-B84D-B2920738DF94}"/>
    <cellStyle name="20% - 着色 1 2 5" xfId="5550" xr:uid="{F1A1DEAA-AE3E-4A26-80D7-E022A8CE65AB}"/>
    <cellStyle name="20% - 着色 1 2 5 2" xfId="6952" xr:uid="{AAFA9139-E661-4C55-8AF1-841DE4662B32}"/>
    <cellStyle name="20% - 着色 1 2 5 2 2" xfId="9754" xr:uid="{A3B581C5-206D-449D-AAE8-4ED8747F2268}"/>
    <cellStyle name="20% - 着色 1 2 5 2 2 2" xfId="15359" xr:uid="{A12E9EC5-B77B-4B2B-92AB-315124FE6802}"/>
    <cellStyle name="20% - 着色 1 2 5 2 2 2 2" xfId="26568" xr:uid="{0B6F15D5-5841-43A5-8558-C43E089569F5}"/>
    <cellStyle name="20% - 着色 1 2 5 2 2 2 2 2" xfId="42758" xr:uid="{A6F007F7-C4F0-49F8-92AF-AF437ECE49BF}"/>
    <cellStyle name="20% - 着色 1 2 5 2 2 2 3" xfId="34870" xr:uid="{054241FD-1A67-4D99-ADAB-205437834D1D}"/>
    <cellStyle name="20% - 着色 1 2 5 2 2 3" xfId="20964" xr:uid="{67A4507C-13E4-46C0-9331-650DE94327C7}"/>
    <cellStyle name="20% - 着色 1 2 5 2 2 3 2" xfId="38814" xr:uid="{6B511CB1-9B8D-46CE-B7D4-F6285A0BAE0A}"/>
    <cellStyle name="20% - 着色 1 2 5 2 2 4" xfId="30926" xr:uid="{1DEC2053-728A-4726-80CE-4B95E268060D}"/>
    <cellStyle name="20% - 着色 1 2 5 2 3" xfId="12557" xr:uid="{591E908E-42F7-4C46-B6A1-0739556237C2}"/>
    <cellStyle name="20% - 着色 1 2 5 2 3 2" xfId="23766" xr:uid="{61001DB0-FF2B-472B-881C-ECC37A1C9136}"/>
    <cellStyle name="20% - 着色 1 2 5 2 3 2 2" xfId="40786" xr:uid="{ADE1C149-917A-4C87-90A8-54C463914ED0}"/>
    <cellStyle name="20% - 着色 1 2 5 2 3 3" xfId="32898" xr:uid="{2E17839F-67FE-4393-B1B6-B7C822D86C09}"/>
    <cellStyle name="20% - 着色 1 2 5 2 4" xfId="18162" xr:uid="{ACFE9B48-D31B-4037-9397-0935CC6079ED}"/>
    <cellStyle name="20% - 着色 1 2 5 2 4 2" xfId="36842" xr:uid="{7A85A3DE-5553-46D2-85B7-D9C5BDDEE9FF}"/>
    <cellStyle name="20% - 着色 1 2 5 2 5" xfId="28954" xr:uid="{A4CE65BF-A11D-4410-A846-994AB98C28BC}"/>
    <cellStyle name="20% - 着色 1 2 5 3" xfId="8352" xr:uid="{AE51B252-57F8-4163-8033-ED0F253D98C3}"/>
    <cellStyle name="20% - 着色 1 2 5 3 2" xfId="13957" xr:uid="{9743DFD5-917E-4515-B63D-A5DF7610BFEE}"/>
    <cellStyle name="20% - 着色 1 2 5 3 2 2" xfId="25166" xr:uid="{30774B7B-3839-43A5-81AC-409B068A1745}"/>
    <cellStyle name="20% - 着色 1 2 5 3 2 2 2" xfId="41772" xr:uid="{0F26D914-1B42-4F53-884F-2481EAB31587}"/>
    <cellStyle name="20% - 着色 1 2 5 3 2 3" xfId="33884" xr:uid="{86FC83CB-616C-47A7-96FA-A69A1D7D7F27}"/>
    <cellStyle name="20% - 着色 1 2 5 3 3" xfId="19562" xr:uid="{0592E7CD-67BF-42A0-BA24-4EB49BF2DC10}"/>
    <cellStyle name="20% - 着色 1 2 5 3 3 2" xfId="37828" xr:uid="{321BFB86-8DB4-4752-B248-00255A0FCE8E}"/>
    <cellStyle name="20% - 着色 1 2 5 3 4" xfId="29940" xr:uid="{2C8A3B78-15FD-46FB-ADCE-529DCA99F333}"/>
    <cellStyle name="20% - 着色 1 2 5 4" xfId="11155" xr:uid="{0824E431-C30C-4A08-8B19-FE655971FD2A}"/>
    <cellStyle name="20% - 着色 1 2 5 4 2" xfId="22364" xr:uid="{53DFB6E7-1B57-4476-B35D-57D1991A186C}"/>
    <cellStyle name="20% - 着色 1 2 5 4 2 2" xfId="39800" xr:uid="{6E0E6C55-293A-4917-A264-379E2FD57E78}"/>
    <cellStyle name="20% - 着色 1 2 5 4 3" xfId="31912" xr:uid="{9C08D8EC-55FC-4B77-BA5F-741B4A20888E}"/>
    <cellStyle name="20% - 着色 1 2 5 5" xfId="16760" xr:uid="{461022BD-ABB0-4BFB-96FC-105BD3132B20}"/>
    <cellStyle name="20% - 着色 1 2 5 5 2" xfId="35856" xr:uid="{67CA1ABD-3A59-42F3-85B6-ADAE284F905E}"/>
    <cellStyle name="20% - 着色 1 2 5 6" xfId="27968" xr:uid="{E974A07C-7439-4684-AA8B-5BD30CD770A3}"/>
    <cellStyle name="20% - 着色 1 2 6" xfId="6458" xr:uid="{44111F5D-4E87-4668-B311-A483A14ED31F}"/>
    <cellStyle name="20% - 着色 1 2 6 2" xfId="9260" xr:uid="{786ED3AB-AEC1-469A-8464-4F11A82C2A52}"/>
    <cellStyle name="20% - 着色 1 2 6 2 2" xfId="14865" xr:uid="{756571F4-3C29-4E3A-B7EB-60429BE62054}"/>
    <cellStyle name="20% - 着色 1 2 6 2 2 2" xfId="26074" xr:uid="{89969E18-7C25-4FD8-878C-5E03C645254E}"/>
    <cellStyle name="20% - 着色 1 2 6 2 2 2 2" xfId="42266" xr:uid="{12A898F1-C790-4054-B2A7-CDA7869D6E9C}"/>
    <cellStyle name="20% - 着色 1 2 6 2 2 3" xfId="34378" xr:uid="{2F9D7A52-A36B-4CBA-A68A-B82AB33DE38A}"/>
    <cellStyle name="20% - 着色 1 2 6 2 3" xfId="20470" xr:uid="{9DED38FA-DFE9-49B6-8A65-5EDC745B2D87}"/>
    <cellStyle name="20% - 着色 1 2 6 2 3 2" xfId="38322" xr:uid="{C4D86195-6BC6-449A-8EA8-7A99ABF479E4}"/>
    <cellStyle name="20% - 着色 1 2 6 2 4" xfId="30434" xr:uid="{74D3EFBC-A3EB-45FB-A6AB-24A08D90794C}"/>
    <cellStyle name="20% - 着色 1 2 6 3" xfId="12063" xr:uid="{DD41AC2D-A4A6-45CF-8CF2-DF757601D5BE}"/>
    <cellStyle name="20% - 着色 1 2 6 3 2" xfId="23272" xr:uid="{9FD3065D-00B3-426C-8FF5-A2FC69350FBC}"/>
    <cellStyle name="20% - 着色 1 2 6 3 2 2" xfId="40294" xr:uid="{D1088B67-FD88-419F-AEF1-275F5DA2AA5B}"/>
    <cellStyle name="20% - 着色 1 2 6 3 3" xfId="32406" xr:uid="{AC513DF1-3744-4104-8D79-3A0EFBEDD086}"/>
    <cellStyle name="20% - 着色 1 2 6 4" xfId="17668" xr:uid="{93AA11B2-2EC1-43DA-9653-0FBF16AAF571}"/>
    <cellStyle name="20% - 着色 1 2 6 4 2" xfId="36350" xr:uid="{C15B3236-1521-40B7-AFDC-B6F333D32C5F}"/>
    <cellStyle name="20% - 着色 1 2 6 5" xfId="28462" xr:uid="{24805AE8-E043-4487-993B-8573024B40C2}"/>
    <cellStyle name="20% - 着色 1 2 7" xfId="7860" xr:uid="{3A09D7E7-82F2-48C3-879C-CE1A421FD311}"/>
    <cellStyle name="20% - 着色 1 2 7 2" xfId="13465" xr:uid="{1A5D53F7-54B5-4410-9E97-371F93195A88}"/>
    <cellStyle name="20% - 着色 1 2 7 2 2" xfId="24674" xr:uid="{B87FED5D-5C6C-47BE-8CF9-94D6123F68B1}"/>
    <cellStyle name="20% - 着色 1 2 7 2 2 2" xfId="41280" xr:uid="{B7B26E1C-7A78-4780-B03C-DE494B67F6DB}"/>
    <cellStyle name="20% - 着色 1 2 7 2 3" xfId="33392" xr:uid="{1CE291F5-A40E-4BFC-85E5-5F0FE2FDC8BA}"/>
    <cellStyle name="20% - 着色 1 2 7 3" xfId="19070" xr:uid="{AD4A1A2D-1AC3-45E3-9F32-0D87A1547AA6}"/>
    <cellStyle name="20% - 着色 1 2 7 3 2" xfId="37336" xr:uid="{61248D59-B4F1-4EAA-B1F3-FB42E19578D1}"/>
    <cellStyle name="20% - 着色 1 2 7 4" xfId="29448" xr:uid="{DA6432C7-5AA3-43F3-9897-32CCD8A8B34A}"/>
    <cellStyle name="20% - 着色 1 2 8" xfId="10662" xr:uid="{EDDE455C-BC06-4429-916F-E94432E5B4D9}"/>
    <cellStyle name="20% - 着色 1 2 8 2" xfId="21872" xr:uid="{07B329F0-4136-4CF9-AF99-96977285C680}"/>
    <cellStyle name="20% - 着色 1 2 8 2 2" xfId="39308" xr:uid="{1D155120-B0B5-4291-9B20-34E7A0A60A39}"/>
    <cellStyle name="20% - 着色 1 2 8 3" xfId="31420" xr:uid="{45867C20-8DDC-43F4-8022-505C4D569223}"/>
    <cellStyle name="20% - 着色 1 2 9" xfId="16268" xr:uid="{6A5C1616-9FB4-4937-86E1-C75E1A027ACB}"/>
    <cellStyle name="20% - 着色 1 2 9 2" xfId="35364" xr:uid="{81351BFA-887B-4E16-85AD-1A53A715216E}"/>
    <cellStyle name="20% - 着色 2 2" xfId="7" xr:uid="{08C25948-425E-4EEC-87BE-58E6C668B46F}"/>
    <cellStyle name="20% - 着色 2 2 10" xfId="27477" xr:uid="{5CEC371E-7E90-4C0C-8D51-388857FDB5AE}"/>
    <cellStyle name="20% - 着色 2 2 2" xfId="5117" xr:uid="{35914737-4041-4C55-BBF1-4C7AE3271740}"/>
    <cellStyle name="20% - 着色 2 2 2 2" xfId="5242" xr:uid="{55587414-1DFE-4BB1-95A6-9D026F737666}"/>
    <cellStyle name="20% - 着色 2 2 2 2 2" xfId="5488" xr:uid="{21A61FF9-D5E1-471B-A861-A481F6C6423D}"/>
    <cellStyle name="20% - 着色 2 2 2 2 2 2" xfId="6385" xr:uid="{F047A87D-AD10-4011-8AA4-A591B461A0F3}"/>
    <cellStyle name="20% - 着色 2 2 2 2 2 2 2" xfId="7787" xr:uid="{AFAC56EF-8B8C-4FE2-8F6D-10AC5364062B}"/>
    <cellStyle name="20% - 着色 2 2 2 2 2 2 2 2" xfId="10589" xr:uid="{1A28B237-29D6-4A25-A7FD-FBE9694FFB52}"/>
    <cellStyle name="20% - 着色 2 2 2 2 2 2 2 2 2" xfId="16194" xr:uid="{4F4A62CD-2887-4D0F-B29C-388EACFB10D4}"/>
    <cellStyle name="20% - 着色 2 2 2 2 2 2 2 2 2 2" xfId="27403" xr:uid="{AB888F2F-266A-45D2-9F1A-AE7F34B19FDF}"/>
    <cellStyle name="20% - 着色 2 2 2 2 2 2 2 2 2 2 2" xfId="43190" xr:uid="{E1F23FEE-CE9F-4325-9C2D-9A174062C546}"/>
    <cellStyle name="20% - 着色 2 2 2 2 2 2 2 2 2 3" xfId="35302" xr:uid="{FD36B948-44C4-434D-AA34-B64896B88104}"/>
    <cellStyle name="20% - 着色 2 2 2 2 2 2 2 2 3" xfId="21799" xr:uid="{F67F3696-8350-4C44-97E8-47ECEF5BF933}"/>
    <cellStyle name="20% - 着色 2 2 2 2 2 2 2 2 3 2" xfId="39246" xr:uid="{C6C78285-93D8-42A4-8BF0-D6AF613C0CB2}"/>
    <cellStyle name="20% - 着色 2 2 2 2 2 2 2 2 4" xfId="31358" xr:uid="{2EB1E703-7FA2-4010-B7DC-CF9D44CF4AC5}"/>
    <cellStyle name="20% - 着色 2 2 2 2 2 2 2 3" xfId="13392" xr:uid="{8B5234CE-C92E-4D77-B171-852D831D8D13}"/>
    <cellStyle name="20% - 着色 2 2 2 2 2 2 2 3 2" xfId="24601" xr:uid="{64EEDD1B-279D-4C1B-A8CF-2203B5E271AC}"/>
    <cellStyle name="20% - 着色 2 2 2 2 2 2 2 3 2 2" xfId="41218" xr:uid="{5EA5EFCD-1272-4E09-8FBC-F8179496B655}"/>
    <cellStyle name="20% - 着色 2 2 2 2 2 2 2 3 3" xfId="33330" xr:uid="{386D489A-977A-40BF-9F1A-25CC520CBC9F}"/>
    <cellStyle name="20% - 着色 2 2 2 2 2 2 2 4" xfId="18997" xr:uid="{841CE471-7CE2-4359-87C2-C2527D6449FA}"/>
    <cellStyle name="20% - 着色 2 2 2 2 2 2 2 4 2" xfId="37274" xr:uid="{91CCF6DC-F6ED-486F-AC05-94C81791EF53}"/>
    <cellStyle name="20% - 着色 2 2 2 2 2 2 2 5" xfId="29386" xr:uid="{D23162CA-8F7A-4E80-AEA4-3ACE6C9F74B4}"/>
    <cellStyle name="20% - 着色 2 2 2 2 2 2 3" xfId="9187" xr:uid="{0E1EDEDA-7052-413D-9920-7C24948E26EA}"/>
    <cellStyle name="20% - 着色 2 2 2 2 2 2 3 2" xfId="14792" xr:uid="{3942E856-BF2F-4D70-AFCB-B67C6EBAB190}"/>
    <cellStyle name="20% - 着色 2 2 2 2 2 2 3 2 2" xfId="26001" xr:uid="{D0F2B9C5-241A-4B60-8EE8-2A70B5E6CD1F}"/>
    <cellStyle name="20% - 着色 2 2 2 2 2 2 3 2 2 2" xfId="42204" xr:uid="{2CBB2F3D-927B-404B-843A-699B7D4F3B73}"/>
    <cellStyle name="20% - 着色 2 2 2 2 2 2 3 2 3" xfId="34316" xr:uid="{362C28F4-0D78-49AD-8547-DD301CB22F37}"/>
    <cellStyle name="20% - 着色 2 2 2 2 2 2 3 3" xfId="20397" xr:uid="{B97DD737-5A7A-4F9D-AE05-63F064DF6940}"/>
    <cellStyle name="20% - 着色 2 2 2 2 2 2 3 3 2" xfId="38260" xr:uid="{6BF50D85-3B4E-4B87-B182-C2A62F187EA2}"/>
    <cellStyle name="20% - 着色 2 2 2 2 2 2 3 4" xfId="30372" xr:uid="{8366C0A8-D43D-4014-ADC9-F39BF4ACFD2B}"/>
    <cellStyle name="20% - 着色 2 2 2 2 2 2 4" xfId="11990" xr:uid="{10329AEF-DA07-4E8D-9529-C173D7729E8B}"/>
    <cellStyle name="20% - 着色 2 2 2 2 2 2 4 2" xfId="23199" xr:uid="{7F982891-9E70-4C71-BAA7-0C67F65F0A6C}"/>
    <cellStyle name="20% - 着色 2 2 2 2 2 2 4 2 2" xfId="40232" xr:uid="{3E16EFA8-F750-466F-B27A-DA520FB53589}"/>
    <cellStyle name="20% - 着色 2 2 2 2 2 2 4 3" xfId="32344" xr:uid="{9E1B70F3-4AAB-480A-BE37-13BFB67A9F37}"/>
    <cellStyle name="20% - 着色 2 2 2 2 2 2 5" xfId="17595" xr:uid="{1530F363-77BA-4DAB-9AA3-3D579B635123}"/>
    <cellStyle name="20% - 着色 2 2 2 2 2 2 5 2" xfId="36288" xr:uid="{A67A73BE-C76A-468D-B93C-14B2C94A9BDF}"/>
    <cellStyle name="20% - 着色 2 2 2 2 2 2 6" xfId="28400" xr:uid="{12A588AD-379C-4FE9-8C04-40906579814E}"/>
    <cellStyle name="20% - 着色 2 2 2 2 2 3" xfId="6890" xr:uid="{634BD358-0644-49B9-A68D-38993477B71B}"/>
    <cellStyle name="20% - 着色 2 2 2 2 2 3 2" xfId="9692" xr:uid="{D6BFF548-609C-41CC-B2C7-0BBE2BA9526C}"/>
    <cellStyle name="20% - 着色 2 2 2 2 2 3 2 2" xfId="15297" xr:uid="{DD360231-2AF8-4BA1-AFCF-A7AC507B9B31}"/>
    <cellStyle name="20% - 着色 2 2 2 2 2 3 2 2 2" xfId="26506" xr:uid="{75FA3B45-042F-4C4A-BBB1-2AB153B5296E}"/>
    <cellStyle name="20% - 着色 2 2 2 2 2 3 2 2 2 2" xfId="42696" xr:uid="{1C5CEC4B-CAC4-4337-AC82-7A1BC63649C4}"/>
    <cellStyle name="20% - 着色 2 2 2 2 2 3 2 2 3" xfId="34808" xr:uid="{4D834D49-5B59-430B-872B-FC5EE6250B0F}"/>
    <cellStyle name="20% - 着色 2 2 2 2 2 3 2 3" xfId="20902" xr:uid="{939FC9DD-D55C-46FE-9FF8-FAFE365F6F94}"/>
    <cellStyle name="20% - 着色 2 2 2 2 2 3 2 3 2" xfId="38752" xr:uid="{9864AF79-942C-4D3D-9171-C0C92467416E}"/>
    <cellStyle name="20% - 着色 2 2 2 2 2 3 2 4" xfId="30864" xr:uid="{37F18706-8C2B-4A98-8934-7F0888BF3C20}"/>
    <cellStyle name="20% - 着色 2 2 2 2 2 3 3" xfId="12495" xr:uid="{5BCA578C-C3D4-4718-AEB3-2EFA66FF56B8}"/>
    <cellStyle name="20% - 着色 2 2 2 2 2 3 3 2" xfId="23704" xr:uid="{7E08B3C4-D03B-4827-BFC3-6D14FFDB4BBB}"/>
    <cellStyle name="20% - 着色 2 2 2 2 2 3 3 2 2" xfId="40724" xr:uid="{02E68938-ADE0-4D5E-A385-6BBD45CA27FB}"/>
    <cellStyle name="20% - 着色 2 2 2 2 2 3 3 3" xfId="32836" xr:uid="{3E0350FB-D406-48CC-A24E-AFE2FBC53F00}"/>
    <cellStyle name="20% - 着色 2 2 2 2 2 3 4" xfId="18100" xr:uid="{BBEE8D31-7101-4745-80EE-5155109E6B31}"/>
    <cellStyle name="20% - 着色 2 2 2 2 2 3 4 2" xfId="36780" xr:uid="{DE51385C-D736-444F-BF77-B85D7F507EBC}"/>
    <cellStyle name="20% - 着色 2 2 2 2 2 3 5" xfId="28892" xr:uid="{A020FE89-54AE-46BE-A49B-2D76EAB57A5D}"/>
    <cellStyle name="20% - 着色 2 2 2 2 2 4" xfId="8290" xr:uid="{F9CFD1F3-025F-4664-A704-25EABB54FBFC}"/>
    <cellStyle name="20% - 着色 2 2 2 2 2 4 2" xfId="13895" xr:uid="{FF96BB8D-C830-4276-ABAC-BE3721A75DCD}"/>
    <cellStyle name="20% - 着色 2 2 2 2 2 4 2 2" xfId="25104" xr:uid="{5F2A5241-2844-49B1-A153-0468DC36F803}"/>
    <cellStyle name="20% - 着色 2 2 2 2 2 4 2 2 2" xfId="41710" xr:uid="{B4D695C8-EFFA-42CD-AC0B-18680F7E87EA}"/>
    <cellStyle name="20% - 着色 2 2 2 2 2 4 2 3" xfId="33822" xr:uid="{32BB9648-A534-42CE-94A9-27A8B9CB8707}"/>
    <cellStyle name="20% - 着色 2 2 2 2 2 4 3" xfId="19500" xr:uid="{6B0EC02C-A2F5-456D-974F-FF73C6F28695}"/>
    <cellStyle name="20% - 着色 2 2 2 2 2 4 3 2" xfId="37766" xr:uid="{391C9E94-FD3C-4F24-B758-06A0B5ADE14C}"/>
    <cellStyle name="20% - 着色 2 2 2 2 2 4 4" xfId="29878" xr:uid="{086F99A4-C03E-4D83-B0F9-F85D27068110}"/>
    <cellStyle name="20% - 着色 2 2 2 2 2 5" xfId="11093" xr:uid="{0E0CB9BB-ABFE-4FEA-A2B0-2312BDBDC98A}"/>
    <cellStyle name="20% - 着色 2 2 2 2 2 5 2" xfId="22302" xr:uid="{3673BB63-430A-439E-9B2E-B96B1ABA776E}"/>
    <cellStyle name="20% - 着色 2 2 2 2 2 5 2 2" xfId="39738" xr:uid="{1165B4E9-E66D-43E8-BF04-517A8DF8E207}"/>
    <cellStyle name="20% - 着色 2 2 2 2 2 5 3" xfId="31850" xr:uid="{80BFAB85-9730-4617-B5C0-EA3E56AF27C7}"/>
    <cellStyle name="20% - 着色 2 2 2 2 2 6" xfId="16698" xr:uid="{98AB790D-4B66-474D-8A77-3C7DC0A2EC12}"/>
    <cellStyle name="20% - 着色 2 2 2 2 2 6 2" xfId="35794" xr:uid="{EB22ECF5-FB98-4202-A286-775BABEA884C}"/>
    <cellStyle name="20% - 着色 2 2 2 2 2 7" xfId="27906" xr:uid="{5613046F-4D02-4E57-BBA5-31B26411E092}"/>
    <cellStyle name="20% - 着色 2 2 2 2 3" xfId="6139" xr:uid="{07DCEDD0-B76B-47E1-B6BA-514BFC0E1207}"/>
    <cellStyle name="20% - 着色 2 2 2 2 3 2" xfId="7541" xr:uid="{824A940F-AFC7-4C22-B6AD-2EDE707B51AC}"/>
    <cellStyle name="20% - 着色 2 2 2 2 3 2 2" xfId="10343" xr:uid="{C8FA62B9-E533-40F8-B21F-115D37C96D8F}"/>
    <cellStyle name="20% - 着色 2 2 2 2 3 2 2 2" xfId="15948" xr:uid="{18B5F789-A634-4366-986C-650E42C77265}"/>
    <cellStyle name="20% - 着色 2 2 2 2 3 2 2 2 2" xfId="27157" xr:uid="{977B9288-F5C8-4288-A251-C8DFE6C67467}"/>
    <cellStyle name="20% - 着色 2 2 2 2 3 2 2 2 2 2" xfId="42944" xr:uid="{AD9B3746-EA3C-4776-8D33-140E8CEDD5FA}"/>
    <cellStyle name="20% - 着色 2 2 2 2 3 2 2 2 3" xfId="35056" xr:uid="{E31D5198-215E-4B8C-9B96-310FFC83F6A0}"/>
    <cellStyle name="20% - 着色 2 2 2 2 3 2 2 3" xfId="21553" xr:uid="{E1E6D66D-386D-43C5-94DF-B740EEFE628D}"/>
    <cellStyle name="20% - 着色 2 2 2 2 3 2 2 3 2" xfId="39000" xr:uid="{C7EE6078-C875-4B22-ADAD-8AB6B5A013A9}"/>
    <cellStyle name="20% - 着色 2 2 2 2 3 2 2 4" xfId="31112" xr:uid="{7E03B6A6-9578-4E76-AF1D-1645880ECAD2}"/>
    <cellStyle name="20% - 着色 2 2 2 2 3 2 3" xfId="13146" xr:uid="{089138CD-BC0B-4760-BE53-3DBF99837761}"/>
    <cellStyle name="20% - 着色 2 2 2 2 3 2 3 2" xfId="24355" xr:uid="{97BF57F5-65CE-4A3C-95B9-FC381199B1DC}"/>
    <cellStyle name="20% - 着色 2 2 2 2 3 2 3 2 2" xfId="40972" xr:uid="{243712DB-DBD1-4185-9840-5282DEF6E429}"/>
    <cellStyle name="20% - 着色 2 2 2 2 3 2 3 3" xfId="33084" xr:uid="{28C97EB9-337E-4DC4-B3E6-A5EB142BA8C5}"/>
    <cellStyle name="20% - 着色 2 2 2 2 3 2 4" xfId="18751" xr:uid="{DA85A925-73DA-46A0-84E8-7433B26C8448}"/>
    <cellStyle name="20% - 着色 2 2 2 2 3 2 4 2" xfId="37028" xr:uid="{2C9B0799-46A7-48E2-84BC-E48A6BD830C5}"/>
    <cellStyle name="20% - 着色 2 2 2 2 3 2 5" xfId="29140" xr:uid="{AC61B1F8-ACF4-411F-8900-E082D84057D0}"/>
    <cellStyle name="20% - 着色 2 2 2 2 3 3" xfId="8941" xr:uid="{1F05EEF2-18FC-4B8E-943D-C4BC4B3B94D2}"/>
    <cellStyle name="20% - 着色 2 2 2 2 3 3 2" xfId="14546" xr:uid="{A14F7848-6316-461C-9B7D-6FE7FD0A75FB}"/>
    <cellStyle name="20% - 着色 2 2 2 2 3 3 2 2" xfId="25755" xr:uid="{FF7D1EF8-370E-4892-839B-1EF37A3CE3CA}"/>
    <cellStyle name="20% - 着色 2 2 2 2 3 3 2 2 2" xfId="41958" xr:uid="{8885092D-18DD-48E1-9F8D-6D321FB66C1A}"/>
    <cellStyle name="20% - 着色 2 2 2 2 3 3 2 3" xfId="34070" xr:uid="{F0F3DBDD-C7D6-474D-B8A8-1030424E2741}"/>
    <cellStyle name="20% - 着色 2 2 2 2 3 3 3" xfId="20151" xr:uid="{28BE3B0B-D4AB-40B1-A424-2AEA1E67000B}"/>
    <cellStyle name="20% - 着色 2 2 2 2 3 3 3 2" xfId="38014" xr:uid="{1C51744C-D75C-4ACC-BC63-E385BD43FEE8}"/>
    <cellStyle name="20% - 着色 2 2 2 2 3 3 4" xfId="30126" xr:uid="{DF382E2F-F6F8-4418-926B-D1ECCE869DAA}"/>
    <cellStyle name="20% - 着色 2 2 2 2 3 4" xfId="11744" xr:uid="{C15434A5-98F4-426C-BCDE-2B17D64CC109}"/>
    <cellStyle name="20% - 着色 2 2 2 2 3 4 2" xfId="22953" xr:uid="{F4622A79-CCE4-4566-91C0-8D4C4DE96FC0}"/>
    <cellStyle name="20% - 着色 2 2 2 2 3 4 2 2" xfId="39986" xr:uid="{68B739FD-A266-49CE-913B-40FA5FCF8418}"/>
    <cellStyle name="20% - 着色 2 2 2 2 3 4 3" xfId="32098" xr:uid="{94AA971B-1B4E-4C38-8A7D-F53A0FB49DCA}"/>
    <cellStyle name="20% - 着色 2 2 2 2 3 5" xfId="17349" xr:uid="{ADA739BC-1F51-427B-A3CE-17B1719F646E}"/>
    <cellStyle name="20% - 着色 2 2 2 2 3 5 2" xfId="36042" xr:uid="{75D60BE2-417B-4174-B427-A0FF7BC9118B}"/>
    <cellStyle name="20% - 着色 2 2 2 2 3 6" xfId="28154" xr:uid="{CE6D1F4A-DCEC-426B-B4A7-B73EFC42E363}"/>
    <cellStyle name="20% - 着色 2 2 2 2 4" xfId="6644" xr:uid="{175C7D47-B1C1-40C8-BDA1-8F4D5FB4B2E4}"/>
    <cellStyle name="20% - 着色 2 2 2 2 4 2" xfId="9446" xr:uid="{1DF068BB-D0A0-448D-B808-FF313AEBF541}"/>
    <cellStyle name="20% - 着色 2 2 2 2 4 2 2" xfId="15051" xr:uid="{E8C79C17-DD92-42AD-9779-99E42FAD56C0}"/>
    <cellStyle name="20% - 着色 2 2 2 2 4 2 2 2" xfId="26260" xr:uid="{7A137351-D80B-4ED3-A603-E2DBD72A9AA2}"/>
    <cellStyle name="20% - 着色 2 2 2 2 4 2 2 2 2" xfId="42450" xr:uid="{700FA20F-C3B2-4FD1-8104-E0320974165D}"/>
    <cellStyle name="20% - 着色 2 2 2 2 4 2 2 3" xfId="34562" xr:uid="{6CB3365C-6C9C-4107-924E-2A00819F1DE8}"/>
    <cellStyle name="20% - 着色 2 2 2 2 4 2 3" xfId="20656" xr:uid="{3AEB969A-7962-4C56-AA72-7C5D12D37DD7}"/>
    <cellStyle name="20% - 着色 2 2 2 2 4 2 3 2" xfId="38506" xr:uid="{42D7E72D-270F-4B5F-9538-2D2581469F77}"/>
    <cellStyle name="20% - 着色 2 2 2 2 4 2 4" xfId="30618" xr:uid="{6C0ACCA0-8F26-47DF-957E-B66DBD3AFAA0}"/>
    <cellStyle name="20% - 着色 2 2 2 2 4 3" xfId="12249" xr:uid="{86DC9CCC-A2D4-402B-9E08-69E56436AEE1}"/>
    <cellStyle name="20% - 着色 2 2 2 2 4 3 2" xfId="23458" xr:uid="{2F3CAC74-C1C2-46B3-B656-9F44CCA6BC9A}"/>
    <cellStyle name="20% - 着色 2 2 2 2 4 3 2 2" xfId="40478" xr:uid="{6CA2D176-1C53-4BBB-A96F-AECB7A7F705D}"/>
    <cellStyle name="20% - 着色 2 2 2 2 4 3 3" xfId="32590" xr:uid="{A3FAE785-73C4-47A4-91DE-300CADDCD1E1}"/>
    <cellStyle name="20% - 着色 2 2 2 2 4 4" xfId="17854" xr:uid="{DD5409B1-C30C-4687-AAC9-077A4AD38682}"/>
    <cellStyle name="20% - 着色 2 2 2 2 4 4 2" xfId="36534" xr:uid="{D1D970BC-F210-4854-8A79-802A30D10FFB}"/>
    <cellStyle name="20% - 着色 2 2 2 2 4 5" xfId="28646" xr:uid="{2AA5769D-512F-4CCB-9D28-038C8ED61158}"/>
    <cellStyle name="20% - 着色 2 2 2 2 5" xfId="8044" xr:uid="{12553442-D1F4-4F53-BBDB-31A9F9435376}"/>
    <cellStyle name="20% - 着色 2 2 2 2 5 2" xfId="13649" xr:uid="{A2D852CC-857C-441E-A464-46FBF42E8E62}"/>
    <cellStyle name="20% - 着色 2 2 2 2 5 2 2" xfId="24858" xr:uid="{134E9BDD-DD7B-405D-A17B-F7E9508E7447}"/>
    <cellStyle name="20% - 着色 2 2 2 2 5 2 2 2" xfId="41464" xr:uid="{BA2158F9-92EA-4ED8-8EE2-1F07552D4241}"/>
    <cellStyle name="20% - 着色 2 2 2 2 5 2 3" xfId="33576" xr:uid="{82EF58CC-33BA-457C-9A58-2E0D32901490}"/>
    <cellStyle name="20% - 着色 2 2 2 2 5 3" xfId="19254" xr:uid="{C7B7C7DE-89E3-4001-BA0B-C48E97926C31}"/>
    <cellStyle name="20% - 着色 2 2 2 2 5 3 2" xfId="37520" xr:uid="{21114442-17DD-4053-B039-886CEC8E98AD}"/>
    <cellStyle name="20% - 着色 2 2 2 2 5 4" xfId="29632" xr:uid="{4227D177-CCFB-4F76-8BBF-D4629099C3F5}"/>
    <cellStyle name="20% - 着色 2 2 2 2 6" xfId="10847" xr:uid="{C3F7C09C-D9F6-45BE-87EF-1E593B46750A}"/>
    <cellStyle name="20% - 着色 2 2 2 2 6 2" xfId="22056" xr:uid="{84A1BF6B-DA00-47F3-9801-26AB594A8E26}"/>
    <cellStyle name="20% - 着色 2 2 2 2 6 2 2" xfId="39492" xr:uid="{E468D0E0-958D-43F1-A9BD-DB086105FFE7}"/>
    <cellStyle name="20% - 着色 2 2 2 2 6 3" xfId="31604" xr:uid="{050F5031-D892-4117-80B8-33747C017EB8}"/>
    <cellStyle name="20% - 着色 2 2 2 2 7" xfId="16452" xr:uid="{824BBA4B-F6E5-4C6B-94E4-3B177FA804C2}"/>
    <cellStyle name="20% - 着色 2 2 2 2 7 2" xfId="35548" xr:uid="{85603652-E5C9-4723-9716-D2F807E03FAC}"/>
    <cellStyle name="20% - 着色 2 2 2 2 8" xfId="27660" xr:uid="{617144A0-0A76-4922-B422-7BF12B8C99C0}"/>
    <cellStyle name="20% - 着色 2 2 2 3" xfId="5364" xr:uid="{C72D94A0-766E-4F82-85FF-6F52B2E27C40}"/>
    <cellStyle name="20% - 着色 2 2 2 3 2" xfId="6261" xr:uid="{AC42DCD0-893A-435C-8810-E2BD26AE1A4E}"/>
    <cellStyle name="20% - 着色 2 2 2 3 2 2" xfId="7663" xr:uid="{F867285E-2191-4C9D-8A13-8571C347C590}"/>
    <cellStyle name="20% - 着色 2 2 2 3 2 2 2" xfId="10465" xr:uid="{32BDA8B9-45D3-4A6B-A11B-D0AF58115004}"/>
    <cellStyle name="20% - 着色 2 2 2 3 2 2 2 2" xfId="16070" xr:uid="{56DC3CC5-4B5C-4075-95F3-97091236EA03}"/>
    <cellStyle name="20% - 着色 2 2 2 3 2 2 2 2 2" xfId="27279" xr:uid="{5871B2EC-A7F0-445E-AC4B-DB4CCC3FBF2A}"/>
    <cellStyle name="20% - 着色 2 2 2 3 2 2 2 2 2 2" xfId="43066" xr:uid="{FFE99947-11B8-4EBF-BA7D-448705BB0053}"/>
    <cellStyle name="20% - 着色 2 2 2 3 2 2 2 2 3" xfId="35178" xr:uid="{75C2E208-75C1-455C-8D5D-6E7B1CFAC677}"/>
    <cellStyle name="20% - 着色 2 2 2 3 2 2 2 3" xfId="21675" xr:uid="{F501D2FC-93D5-48DB-A110-F8EA4502DCBA}"/>
    <cellStyle name="20% - 着色 2 2 2 3 2 2 2 3 2" xfId="39122" xr:uid="{5F0931FA-E993-4FE9-9773-094DF2A294EB}"/>
    <cellStyle name="20% - 着色 2 2 2 3 2 2 2 4" xfId="31234" xr:uid="{D0FF23B3-A82E-4A29-B200-7240AD2412C8}"/>
    <cellStyle name="20% - 着色 2 2 2 3 2 2 3" xfId="13268" xr:uid="{FCFBC751-FED8-4AE0-866C-4D8FC3AAEBCB}"/>
    <cellStyle name="20% - 着色 2 2 2 3 2 2 3 2" xfId="24477" xr:uid="{ACF022CA-BE3D-4E45-AEAE-DF8BC5626D7E}"/>
    <cellStyle name="20% - 着色 2 2 2 3 2 2 3 2 2" xfId="41094" xr:uid="{FBA9B619-DAF5-4E1B-923F-314883A6FDD5}"/>
    <cellStyle name="20% - 着色 2 2 2 3 2 2 3 3" xfId="33206" xr:uid="{5B91A820-2A65-4B80-8016-5374C412A6F2}"/>
    <cellStyle name="20% - 着色 2 2 2 3 2 2 4" xfId="18873" xr:uid="{F4634E75-E058-4D30-ABD4-4C85035F8F49}"/>
    <cellStyle name="20% - 着色 2 2 2 3 2 2 4 2" xfId="37150" xr:uid="{80B57604-9DE8-4939-9E2B-38C52150A94F}"/>
    <cellStyle name="20% - 着色 2 2 2 3 2 2 5" xfId="29262" xr:uid="{2B7028F9-8251-4EF1-B095-BDF59E8D2974}"/>
    <cellStyle name="20% - 着色 2 2 2 3 2 3" xfId="9063" xr:uid="{0D820C54-637D-4C74-BD6B-2F6931AF4BE3}"/>
    <cellStyle name="20% - 着色 2 2 2 3 2 3 2" xfId="14668" xr:uid="{A6326D8A-1297-41DC-AE38-0AAF75B586C0}"/>
    <cellStyle name="20% - 着色 2 2 2 3 2 3 2 2" xfId="25877" xr:uid="{0D84DA70-3FE8-4C05-A601-1468296500C7}"/>
    <cellStyle name="20% - 着色 2 2 2 3 2 3 2 2 2" xfId="42080" xr:uid="{E3FBAA11-96F8-497E-BE96-208C21B6E07C}"/>
    <cellStyle name="20% - 着色 2 2 2 3 2 3 2 3" xfId="34192" xr:uid="{62E8BC37-E837-4966-BF6A-5B5110A7E61F}"/>
    <cellStyle name="20% - 着色 2 2 2 3 2 3 3" xfId="20273" xr:uid="{8792F62A-1E86-42F7-BC9F-E16EBCD8E896}"/>
    <cellStyle name="20% - 着色 2 2 2 3 2 3 3 2" xfId="38136" xr:uid="{42A8A52C-0309-4C0B-8D5D-FD0852EC09D4}"/>
    <cellStyle name="20% - 着色 2 2 2 3 2 3 4" xfId="30248" xr:uid="{0087D26C-4C60-4B24-A8A1-FE27C777C84A}"/>
    <cellStyle name="20% - 着色 2 2 2 3 2 4" xfId="11866" xr:uid="{401AD7E2-BC69-4510-A7AD-B8411F11AD2A}"/>
    <cellStyle name="20% - 着色 2 2 2 3 2 4 2" xfId="23075" xr:uid="{7B0ADE19-6147-4A10-AB64-381BD9439719}"/>
    <cellStyle name="20% - 着色 2 2 2 3 2 4 2 2" xfId="40108" xr:uid="{54C954C3-ED8B-46FE-B56D-DEED1FFEED57}"/>
    <cellStyle name="20% - 着色 2 2 2 3 2 4 3" xfId="32220" xr:uid="{E44D31F0-187F-4DE6-937F-9047301B2909}"/>
    <cellStyle name="20% - 着色 2 2 2 3 2 5" xfId="17471" xr:uid="{1DB20150-5FD3-4287-9B1D-A444B86D79AD}"/>
    <cellStyle name="20% - 着色 2 2 2 3 2 5 2" xfId="36164" xr:uid="{E3C88967-286E-4277-95E7-023174BC856B}"/>
    <cellStyle name="20% - 着色 2 2 2 3 2 6" xfId="28276" xr:uid="{2FCCC81F-E3FE-4956-A62E-7E3428FE5199}"/>
    <cellStyle name="20% - 着色 2 2 2 3 3" xfId="6766" xr:uid="{53C24A34-C113-429B-9E14-91DC61631F75}"/>
    <cellStyle name="20% - 着色 2 2 2 3 3 2" xfId="9568" xr:uid="{E26477BE-80BB-4BFD-AD86-C919785FD000}"/>
    <cellStyle name="20% - 着色 2 2 2 3 3 2 2" xfId="15173" xr:uid="{A5908064-BBF4-4668-967E-238BEBE080A5}"/>
    <cellStyle name="20% - 着色 2 2 2 3 3 2 2 2" xfId="26382" xr:uid="{80E33B52-7FD7-4013-BBE5-D4A3D596EC77}"/>
    <cellStyle name="20% - 着色 2 2 2 3 3 2 2 2 2" xfId="42572" xr:uid="{F6763209-A962-4AD9-97E0-634BFF6CC3CF}"/>
    <cellStyle name="20% - 着色 2 2 2 3 3 2 2 3" xfId="34684" xr:uid="{191D8606-789B-4B11-A7A8-2456FACCD365}"/>
    <cellStyle name="20% - 着色 2 2 2 3 3 2 3" xfId="20778" xr:uid="{71145E9A-4A8E-495A-8C82-60797DC93615}"/>
    <cellStyle name="20% - 着色 2 2 2 3 3 2 3 2" xfId="38628" xr:uid="{71AFDC9F-3E30-4F65-8257-3F47778C5D40}"/>
    <cellStyle name="20% - 着色 2 2 2 3 3 2 4" xfId="30740" xr:uid="{CF70A41D-7DCE-4950-AB7B-135E9DEE8AFD}"/>
    <cellStyle name="20% - 着色 2 2 2 3 3 3" xfId="12371" xr:uid="{F4ABAB7A-0199-4072-BB8E-019AE49C42DA}"/>
    <cellStyle name="20% - 着色 2 2 2 3 3 3 2" xfId="23580" xr:uid="{E77600B8-8F2C-4A39-94CE-EA853F5870CC}"/>
    <cellStyle name="20% - 着色 2 2 2 3 3 3 2 2" xfId="40600" xr:uid="{A478E81F-5101-4933-8D6B-BFA662EC8845}"/>
    <cellStyle name="20% - 着色 2 2 2 3 3 3 3" xfId="32712" xr:uid="{0C5F2DFA-775A-4E19-A622-47D96C9A10AE}"/>
    <cellStyle name="20% - 着色 2 2 2 3 3 4" xfId="17976" xr:uid="{6CDC5775-C7C4-4194-81CB-7686D06313DF}"/>
    <cellStyle name="20% - 着色 2 2 2 3 3 4 2" xfId="36656" xr:uid="{D3CA576B-D020-40A1-825B-020D3FDE67DC}"/>
    <cellStyle name="20% - 着色 2 2 2 3 3 5" xfId="28768" xr:uid="{F94C745B-64E4-42BD-9D2C-BD87118C020A}"/>
    <cellStyle name="20% - 着色 2 2 2 3 4" xfId="8166" xr:uid="{1B158748-E872-4E93-85D3-2FB1103EDCBE}"/>
    <cellStyle name="20% - 着色 2 2 2 3 4 2" xfId="13771" xr:uid="{72E986A1-9DEF-42CA-9E77-6A1D64447150}"/>
    <cellStyle name="20% - 着色 2 2 2 3 4 2 2" xfId="24980" xr:uid="{B6933499-8205-4686-95A9-1A34E46C315F}"/>
    <cellStyle name="20% - 着色 2 2 2 3 4 2 2 2" xfId="41586" xr:uid="{AB32AF21-942C-4E0D-BDBC-3543D7293B90}"/>
    <cellStyle name="20% - 着色 2 2 2 3 4 2 3" xfId="33698" xr:uid="{DA712E75-391B-4B03-9E8B-3553EF070C0A}"/>
    <cellStyle name="20% - 着色 2 2 2 3 4 3" xfId="19376" xr:uid="{F7F9D08C-9018-4171-BC9E-BD94038CDECC}"/>
    <cellStyle name="20% - 着色 2 2 2 3 4 3 2" xfId="37642" xr:uid="{A84ABC4E-2C8D-45AA-BD33-AC568224B1EC}"/>
    <cellStyle name="20% - 着色 2 2 2 3 4 4" xfId="29754" xr:uid="{3E45B37D-1FB0-46B1-904B-893C1BA04D9C}"/>
    <cellStyle name="20% - 着色 2 2 2 3 5" xfId="10969" xr:uid="{92EDF906-24C2-4203-811A-AEB4808352C7}"/>
    <cellStyle name="20% - 着色 2 2 2 3 5 2" xfId="22178" xr:uid="{FFC6770C-65EC-49FA-AB3A-6E16FCC6B8FE}"/>
    <cellStyle name="20% - 着色 2 2 2 3 5 2 2" xfId="39614" xr:uid="{A57E0D8C-0B48-4C56-BDAE-A049937B15BC}"/>
    <cellStyle name="20% - 着色 2 2 2 3 5 3" xfId="31726" xr:uid="{2D994529-34F8-457B-B74C-87BEFA46749C}"/>
    <cellStyle name="20% - 着色 2 2 2 3 6" xfId="16574" xr:uid="{210E3B10-05AA-4F03-925C-6976410FB903}"/>
    <cellStyle name="20% - 着色 2 2 2 3 6 2" xfId="35670" xr:uid="{D3B66723-CF7A-4B8F-B2AA-7429C5896595}"/>
    <cellStyle name="20% - 着色 2 2 2 3 7" xfId="27782" xr:uid="{4F364165-7BF5-47A9-93BC-8138EEE7AEFE}"/>
    <cellStyle name="20% - 着色 2 2 2 4" xfId="6015" xr:uid="{EC8A313E-B36D-4025-B9E0-DEB357F9A703}"/>
    <cellStyle name="20% - 着色 2 2 2 4 2" xfId="7417" xr:uid="{C3B07440-4E5A-4552-9A39-C190DE1A3B8A}"/>
    <cellStyle name="20% - 着色 2 2 2 4 2 2" xfId="10219" xr:uid="{2CD92607-A593-4922-BB84-3851C8899C9F}"/>
    <cellStyle name="20% - 着色 2 2 2 4 2 2 2" xfId="15824" xr:uid="{8AC926F9-6331-4F67-A7D4-78EC815A7860}"/>
    <cellStyle name="20% - 着色 2 2 2 4 2 2 2 2" xfId="27033" xr:uid="{6CFCC198-68D5-4BE9-8293-3C3CDF13F06D}"/>
    <cellStyle name="20% - 着色 2 2 2 4 2 2 2 2 2" xfId="42820" xr:uid="{E5216384-C471-41F2-801C-F65444B0793F}"/>
    <cellStyle name="20% - 着色 2 2 2 4 2 2 2 3" xfId="34932" xr:uid="{906B7139-6433-43B6-A294-A426FAC49F7B}"/>
    <cellStyle name="20% - 着色 2 2 2 4 2 2 3" xfId="21429" xr:uid="{2A41026F-D6D1-4993-BE21-1EF6CD5DD4A5}"/>
    <cellStyle name="20% - 着色 2 2 2 4 2 2 3 2" xfId="38876" xr:uid="{D299DB92-0868-4E0B-8999-525F0C750037}"/>
    <cellStyle name="20% - 着色 2 2 2 4 2 2 4" xfId="30988" xr:uid="{41797580-9371-437A-8053-BECBAEADEF9B}"/>
    <cellStyle name="20% - 着色 2 2 2 4 2 3" xfId="13022" xr:uid="{7EA0B519-653C-4F00-8A65-CFD0DB28A9E6}"/>
    <cellStyle name="20% - 着色 2 2 2 4 2 3 2" xfId="24231" xr:uid="{4D81487F-B73B-408C-A0AD-EA2EAC59AD72}"/>
    <cellStyle name="20% - 着色 2 2 2 4 2 3 2 2" xfId="40848" xr:uid="{8D8E80C1-7C7B-4585-8723-8502622D77AD}"/>
    <cellStyle name="20% - 着色 2 2 2 4 2 3 3" xfId="32960" xr:uid="{941F976D-F3B0-4B8B-9720-3A05D7D97822}"/>
    <cellStyle name="20% - 着色 2 2 2 4 2 4" xfId="18627" xr:uid="{2B70F786-7C42-4B01-8836-2E56F57F125D}"/>
    <cellStyle name="20% - 着色 2 2 2 4 2 4 2" xfId="36904" xr:uid="{20C41E1E-524E-4F90-A472-4925C6511643}"/>
    <cellStyle name="20% - 着色 2 2 2 4 2 5" xfId="29016" xr:uid="{7A129D32-226C-4F04-A4ED-742789DFFE09}"/>
    <cellStyle name="20% - 着色 2 2 2 4 3" xfId="8817" xr:uid="{F21001ED-CD49-43A8-BF12-5B5E895645BE}"/>
    <cellStyle name="20% - 着色 2 2 2 4 3 2" xfId="14422" xr:uid="{B0518797-7601-42C1-8DB1-03FC0AC3B265}"/>
    <cellStyle name="20% - 着色 2 2 2 4 3 2 2" xfId="25631" xr:uid="{6B8DE4E4-7B38-48F9-8841-44D3404AFDD9}"/>
    <cellStyle name="20% - 着色 2 2 2 4 3 2 2 2" xfId="41834" xr:uid="{8B167CF4-9C1A-429E-9629-CF31F53BA2A2}"/>
    <cellStyle name="20% - 着色 2 2 2 4 3 2 3" xfId="33946" xr:uid="{9E800353-5958-4FB2-92AC-FB9AA7A01D2B}"/>
    <cellStyle name="20% - 着色 2 2 2 4 3 3" xfId="20027" xr:uid="{DBFD4E85-7A52-4324-A954-10BDD437732E}"/>
    <cellStyle name="20% - 着色 2 2 2 4 3 3 2" xfId="37890" xr:uid="{B54DFA1B-359E-4A05-A336-0EAC9E8DC166}"/>
    <cellStyle name="20% - 着色 2 2 2 4 3 4" xfId="30002" xr:uid="{7B20770D-83B4-4364-A967-740E0A52A3BB}"/>
    <cellStyle name="20% - 着色 2 2 2 4 4" xfId="11620" xr:uid="{6D4248DC-F580-446E-BBA3-CF9EC7343AD1}"/>
    <cellStyle name="20% - 着色 2 2 2 4 4 2" xfId="22829" xr:uid="{36561D48-4E0B-4E29-848D-F3B78CB6F474}"/>
    <cellStyle name="20% - 着色 2 2 2 4 4 2 2" xfId="39862" xr:uid="{035D1F9F-C56A-4EF1-8060-16F2D5A1D2A5}"/>
    <cellStyle name="20% - 着色 2 2 2 4 4 3" xfId="31974" xr:uid="{DD5001EB-306F-4ED3-9C4B-4EB6781BB28D}"/>
    <cellStyle name="20% - 着色 2 2 2 4 5" xfId="17225" xr:uid="{831E66BF-B4A7-49C0-A433-80BDB2E4E31E}"/>
    <cellStyle name="20% - 着色 2 2 2 4 5 2" xfId="35918" xr:uid="{E0D7CD6D-6C01-463B-ADBE-DF047C2691DC}"/>
    <cellStyle name="20% - 着色 2 2 2 4 6" xfId="28030" xr:uid="{DE845A7D-4911-4AE1-98AF-2066F5C34B40}"/>
    <cellStyle name="20% - 着色 2 2 2 5" xfId="6519" xr:uid="{E118F5B0-C057-4004-8426-3D67201EFD2C}"/>
    <cellStyle name="20% - 着色 2 2 2 5 2" xfId="9321" xr:uid="{819748F7-B3DF-4226-9450-F16A081F2779}"/>
    <cellStyle name="20% - 着色 2 2 2 5 2 2" xfId="14926" xr:uid="{35A84B10-4693-4EF2-8AED-9BB2D7CBE613}"/>
    <cellStyle name="20% - 着色 2 2 2 5 2 2 2" xfId="26135" xr:uid="{CFD497A6-13BD-40FE-9732-5C4E4F8408E6}"/>
    <cellStyle name="20% - 着色 2 2 2 5 2 2 2 2" xfId="42326" xr:uid="{7AF329D7-F00A-4EF7-AB28-FB679391670B}"/>
    <cellStyle name="20% - 着色 2 2 2 5 2 2 3" xfId="34438" xr:uid="{DC95AC11-3D2E-4F79-AC3B-D8D77D8781AA}"/>
    <cellStyle name="20% - 着色 2 2 2 5 2 3" xfId="20531" xr:uid="{6E9C74F6-696A-4E17-AEEF-14D60DB380EE}"/>
    <cellStyle name="20% - 着色 2 2 2 5 2 3 2" xfId="38382" xr:uid="{F651FA08-FE29-4CF4-B823-0944BDA30909}"/>
    <cellStyle name="20% - 着色 2 2 2 5 2 4" xfId="30494" xr:uid="{D6AC7310-4B4F-4F80-98FB-4108E6F0E35C}"/>
    <cellStyle name="20% - 着色 2 2 2 5 3" xfId="12124" xr:uid="{A0C8E40A-887B-4A69-B20E-E01358944FF9}"/>
    <cellStyle name="20% - 着色 2 2 2 5 3 2" xfId="23333" xr:uid="{2AE2152E-867A-4640-9B9F-3A427AE137D8}"/>
    <cellStyle name="20% - 着色 2 2 2 5 3 2 2" xfId="40354" xr:uid="{C81BFCEC-3B20-4125-B058-83583738164E}"/>
    <cellStyle name="20% - 着色 2 2 2 5 3 3" xfId="32466" xr:uid="{1E125DD3-5969-4AF8-8752-6E795413434E}"/>
    <cellStyle name="20% - 着色 2 2 2 5 4" xfId="17729" xr:uid="{D7C5E993-40DE-4007-9DA0-3C42276D4201}"/>
    <cellStyle name="20% - 着色 2 2 2 5 4 2" xfId="36410" xr:uid="{D06818C3-C276-4D14-81EB-8099778C51EE}"/>
    <cellStyle name="20% - 着色 2 2 2 5 5" xfId="28522" xr:uid="{ECFCDC5E-C5F0-4F7F-A13F-93104CD24940}"/>
    <cellStyle name="20% - 着色 2 2 2 6" xfId="7920" xr:uid="{D872D6F4-A37D-4947-B697-136FF6478639}"/>
    <cellStyle name="20% - 着色 2 2 2 6 2" xfId="13525" xr:uid="{D83632B9-C360-4B37-B6C5-D37514F4BD24}"/>
    <cellStyle name="20% - 着色 2 2 2 6 2 2" xfId="24734" xr:uid="{A357B896-1C32-47E6-A07B-9E35EE70D45A}"/>
    <cellStyle name="20% - 着色 2 2 2 6 2 2 2" xfId="41340" xr:uid="{4974C775-F444-480B-94F9-2D71952734CB}"/>
    <cellStyle name="20% - 着色 2 2 2 6 2 3" xfId="33452" xr:uid="{2ABC0F29-5925-4B34-BFEA-E95065022758}"/>
    <cellStyle name="20% - 着色 2 2 2 6 3" xfId="19130" xr:uid="{5F161FF1-9B72-4923-8913-EC8C25227F4A}"/>
    <cellStyle name="20% - 着色 2 2 2 6 3 2" xfId="37396" xr:uid="{A24237D7-4A92-4A07-B3AD-E58D471985C3}"/>
    <cellStyle name="20% - 着色 2 2 2 6 4" xfId="29508" xr:uid="{33646A74-79A7-4644-81D0-300BDDD83C26}"/>
    <cellStyle name="20% - 着色 2 2 2 7" xfId="10723" xr:uid="{5153900C-7E0C-4073-884D-6ACC35539B1E}"/>
    <cellStyle name="20% - 着色 2 2 2 7 2" xfId="21932" xr:uid="{A169DF35-9D53-4580-9F25-9DD1CAD18FAB}"/>
    <cellStyle name="20% - 着色 2 2 2 7 2 2" xfId="39368" xr:uid="{D479DB7C-1328-4969-B4D5-15617022CB28}"/>
    <cellStyle name="20% - 着色 2 2 2 7 3" xfId="31480" xr:uid="{BE184F0A-B2A7-4309-A4EB-318F0F4C01DC}"/>
    <cellStyle name="20% - 着色 2 2 2 8" xfId="16328" xr:uid="{AB308FDB-5592-4C57-9CE4-F87E45F73772}"/>
    <cellStyle name="20% - 着色 2 2 2 8 2" xfId="35424" xr:uid="{4894DED1-72FA-4801-A9D0-4BE4294EFCC0}"/>
    <cellStyle name="20% - 着色 2 2 2 9" xfId="27536" xr:uid="{0141A152-B979-4FEB-8543-978F46FC3BF7}"/>
    <cellStyle name="20% - 着色 2 2 3" xfId="5181" xr:uid="{EDC26458-5C96-4D14-BD1B-DF553BAFC8B8}"/>
    <cellStyle name="20% - 着色 2 2 3 2" xfId="5427" xr:uid="{80D743AF-8039-4521-AE5B-426EA69AA3B7}"/>
    <cellStyle name="20% - 着色 2 2 3 2 2" xfId="6324" xr:uid="{02C1CBA1-26C4-4A03-BAA5-DA2A240E4813}"/>
    <cellStyle name="20% - 着色 2 2 3 2 2 2" xfId="7726" xr:uid="{B599F874-2C67-4E7B-B2EF-B903D279BF76}"/>
    <cellStyle name="20% - 着色 2 2 3 2 2 2 2" xfId="10528" xr:uid="{2C6E841F-CB03-4B75-AB25-0D54BB3CA5DD}"/>
    <cellStyle name="20% - 着色 2 2 3 2 2 2 2 2" xfId="16133" xr:uid="{3EBFC4F3-726C-45FC-B0FA-95263E308154}"/>
    <cellStyle name="20% - 着色 2 2 3 2 2 2 2 2 2" xfId="27342" xr:uid="{3D5E27D3-CE54-4D75-832B-C42E18DC6607}"/>
    <cellStyle name="20% - 着色 2 2 3 2 2 2 2 2 2 2" xfId="43129" xr:uid="{1124CC93-7E07-4524-B146-3B6E1D6DDD59}"/>
    <cellStyle name="20% - 着色 2 2 3 2 2 2 2 2 3" xfId="35241" xr:uid="{24393A48-4523-41CA-8DFA-BAACECACC35D}"/>
    <cellStyle name="20% - 着色 2 2 3 2 2 2 2 3" xfId="21738" xr:uid="{C3862BCA-C17E-4F29-91DB-F3309CDAF767}"/>
    <cellStyle name="20% - 着色 2 2 3 2 2 2 2 3 2" xfId="39185" xr:uid="{0A108274-3510-47D5-8B3C-0BDEDC84E563}"/>
    <cellStyle name="20% - 着色 2 2 3 2 2 2 2 4" xfId="31297" xr:uid="{026457F2-FFCE-43BF-A5E3-434BF3E3B4A0}"/>
    <cellStyle name="20% - 着色 2 2 3 2 2 2 3" xfId="13331" xr:uid="{FBACF18E-CF71-4253-B504-643235A988AF}"/>
    <cellStyle name="20% - 着色 2 2 3 2 2 2 3 2" xfId="24540" xr:uid="{99AB7EC1-FBE4-410A-A054-ABCF119A20D5}"/>
    <cellStyle name="20% - 着色 2 2 3 2 2 2 3 2 2" xfId="41157" xr:uid="{47B5EAED-30FC-410B-8DAD-FA0CCE8B8535}"/>
    <cellStyle name="20% - 着色 2 2 3 2 2 2 3 3" xfId="33269" xr:uid="{5DEBC9F0-05C9-4363-972F-4AD4FE746A20}"/>
    <cellStyle name="20% - 着色 2 2 3 2 2 2 4" xfId="18936" xr:uid="{BCD1115E-0BCD-4AB6-8388-7803B6D90AA3}"/>
    <cellStyle name="20% - 着色 2 2 3 2 2 2 4 2" xfId="37213" xr:uid="{CC0A66C8-71B4-42B9-A4A3-BCFC20E9A874}"/>
    <cellStyle name="20% - 着色 2 2 3 2 2 2 5" xfId="29325" xr:uid="{A4DF9EAD-ABAE-4163-9CA1-1943268EAD37}"/>
    <cellStyle name="20% - 着色 2 2 3 2 2 3" xfId="9126" xr:uid="{7C1CC73C-4EE1-4D26-8E0F-0CE2D9941E07}"/>
    <cellStyle name="20% - 着色 2 2 3 2 2 3 2" xfId="14731" xr:uid="{D0513C3F-42E3-4802-8DB8-F88648AA5258}"/>
    <cellStyle name="20% - 着色 2 2 3 2 2 3 2 2" xfId="25940" xr:uid="{47A31A84-3B7E-4DE6-8890-05D185B2B5ED}"/>
    <cellStyle name="20% - 着色 2 2 3 2 2 3 2 2 2" xfId="42143" xr:uid="{3117967E-1218-46CB-9DF9-ACF72F2D9CD5}"/>
    <cellStyle name="20% - 着色 2 2 3 2 2 3 2 3" xfId="34255" xr:uid="{9A9BA8C7-534E-4131-80FA-6589753690A7}"/>
    <cellStyle name="20% - 着色 2 2 3 2 2 3 3" xfId="20336" xr:uid="{2B25AD2C-1C73-423C-8A5E-73880665E49D}"/>
    <cellStyle name="20% - 着色 2 2 3 2 2 3 3 2" xfId="38199" xr:uid="{AEC17CD7-7549-429B-964B-8B49B266886C}"/>
    <cellStyle name="20% - 着色 2 2 3 2 2 3 4" xfId="30311" xr:uid="{EEA72A6F-3204-4909-BD7D-D7A60CDAA5AD}"/>
    <cellStyle name="20% - 着色 2 2 3 2 2 4" xfId="11929" xr:uid="{A6495E45-F7C9-42A3-8D2C-06B4617E05DC}"/>
    <cellStyle name="20% - 着色 2 2 3 2 2 4 2" xfId="23138" xr:uid="{EE25D5EF-B524-4474-AA6E-7C6561EA5BB7}"/>
    <cellStyle name="20% - 着色 2 2 3 2 2 4 2 2" xfId="40171" xr:uid="{4DB8F108-DF6E-4122-A6FD-B93E2120F444}"/>
    <cellStyle name="20% - 着色 2 2 3 2 2 4 3" xfId="32283" xr:uid="{69C6E1D5-D880-4B39-9543-C61A8918E696}"/>
    <cellStyle name="20% - 着色 2 2 3 2 2 5" xfId="17534" xr:uid="{228FE066-8DA2-466A-BF8D-2CED2A9265C5}"/>
    <cellStyle name="20% - 着色 2 2 3 2 2 5 2" xfId="36227" xr:uid="{EAD2E745-2FB9-4FC6-8A68-3DB75C0A76E1}"/>
    <cellStyle name="20% - 着色 2 2 3 2 2 6" xfId="28339" xr:uid="{3866FC08-0E0E-4764-9351-0113C811031C}"/>
    <cellStyle name="20% - 着色 2 2 3 2 3" xfId="6829" xr:uid="{5AB32C4B-42AA-421B-8227-DE5026F2618E}"/>
    <cellStyle name="20% - 着色 2 2 3 2 3 2" xfId="9631" xr:uid="{ECB062BF-073E-494F-9CDE-235CC6CED280}"/>
    <cellStyle name="20% - 着色 2 2 3 2 3 2 2" xfId="15236" xr:uid="{9F1380C1-AC10-4F91-9A0C-8BC9B903FAD8}"/>
    <cellStyle name="20% - 着色 2 2 3 2 3 2 2 2" xfId="26445" xr:uid="{9A622BD0-708C-4ADC-88DD-9BE5F0D6D9DF}"/>
    <cellStyle name="20% - 着色 2 2 3 2 3 2 2 2 2" xfId="42635" xr:uid="{E959D238-BA76-4712-8364-AA5B5816AA54}"/>
    <cellStyle name="20% - 着色 2 2 3 2 3 2 2 3" xfId="34747" xr:uid="{1A7F2EAC-5D49-4676-A3EE-664FEEB9540C}"/>
    <cellStyle name="20% - 着色 2 2 3 2 3 2 3" xfId="20841" xr:uid="{908F1D11-03AD-4729-A260-17541DF36011}"/>
    <cellStyle name="20% - 着色 2 2 3 2 3 2 3 2" xfId="38691" xr:uid="{B0A32EC3-3202-4762-A15D-BF451D63C08B}"/>
    <cellStyle name="20% - 着色 2 2 3 2 3 2 4" xfId="30803" xr:uid="{325378B5-9912-4DE7-A0A9-155B9B92106B}"/>
    <cellStyle name="20% - 着色 2 2 3 2 3 3" xfId="12434" xr:uid="{C4F70F34-30E9-4340-8A3A-6705E61D3A07}"/>
    <cellStyle name="20% - 着色 2 2 3 2 3 3 2" xfId="23643" xr:uid="{C62570BF-EFEF-4706-A008-DD5FE9BF1DA3}"/>
    <cellStyle name="20% - 着色 2 2 3 2 3 3 2 2" xfId="40663" xr:uid="{B717D343-E219-4462-B6FA-1BEAA0716AA9}"/>
    <cellStyle name="20% - 着色 2 2 3 2 3 3 3" xfId="32775" xr:uid="{859C1AB9-1447-4C46-A615-28C2C2426CE2}"/>
    <cellStyle name="20% - 着色 2 2 3 2 3 4" xfId="18039" xr:uid="{E318DBC3-5D3E-42C0-98E9-607681D9A8E6}"/>
    <cellStyle name="20% - 着色 2 2 3 2 3 4 2" xfId="36719" xr:uid="{DFCB4FA8-52AD-4B55-83E0-FCF153C4A9B7}"/>
    <cellStyle name="20% - 着色 2 2 3 2 3 5" xfId="28831" xr:uid="{0C2A2DB7-E678-4FFB-9CE4-921D504D43F6}"/>
    <cellStyle name="20% - 着色 2 2 3 2 4" xfId="8229" xr:uid="{748D8A68-CBBE-4763-83D4-0F8EFB01555F}"/>
    <cellStyle name="20% - 着色 2 2 3 2 4 2" xfId="13834" xr:uid="{1D08AA67-B9F1-48A1-AD01-49DBD8EBF2CC}"/>
    <cellStyle name="20% - 着色 2 2 3 2 4 2 2" xfId="25043" xr:uid="{06D23803-490B-4BA8-AF92-CEC955FC5F46}"/>
    <cellStyle name="20% - 着色 2 2 3 2 4 2 2 2" xfId="41649" xr:uid="{08C9690F-3486-4A1A-9DD9-969A04DBFB83}"/>
    <cellStyle name="20% - 着色 2 2 3 2 4 2 3" xfId="33761" xr:uid="{C333AEA6-6CA5-4D09-BFA9-F70C293296D7}"/>
    <cellStyle name="20% - 着色 2 2 3 2 4 3" xfId="19439" xr:uid="{83F6906C-C848-4149-8CD0-BDFA70E22EAB}"/>
    <cellStyle name="20% - 着色 2 2 3 2 4 3 2" xfId="37705" xr:uid="{DE8D83A9-0D27-4583-B767-882FE8282EDE}"/>
    <cellStyle name="20% - 着色 2 2 3 2 4 4" xfId="29817" xr:uid="{82E9565B-9AC1-49FD-A105-32320910020D}"/>
    <cellStyle name="20% - 着色 2 2 3 2 5" xfId="11032" xr:uid="{51BA6CAC-55E6-4D19-A000-509DED4106D3}"/>
    <cellStyle name="20% - 着色 2 2 3 2 5 2" xfId="22241" xr:uid="{7C6688EF-A266-41C3-9A83-9D211155050D}"/>
    <cellStyle name="20% - 着色 2 2 3 2 5 2 2" xfId="39677" xr:uid="{1D77A187-5F5F-4599-A719-1248AA60E007}"/>
    <cellStyle name="20% - 着色 2 2 3 2 5 3" xfId="31789" xr:uid="{9D0560A2-D2F4-4792-AAA7-4C7FB662303E}"/>
    <cellStyle name="20% - 着色 2 2 3 2 6" xfId="16637" xr:uid="{F6DF345E-10E1-465D-9C43-8CF5CC49D451}"/>
    <cellStyle name="20% - 着色 2 2 3 2 6 2" xfId="35733" xr:uid="{90142764-B794-452A-B50C-96CBFFC73850}"/>
    <cellStyle name="20% - 着色 2 2 3 2 7" xfId="27845" xr:uid="{C3992636-6F24-41FF-8F8F-EAFE377E6C21}"/>
    <cellStyle name="20% - 着色 2 2 3 3" xfId="6078" xr:uid="{58430379-1E88-486B-B371-3EBE1C26D451}"/>
    <cellStyle name="20% - 着色 2 2 3 3 2" xfId="7480" xr:uid="{E4425A64-1395-4204-827F-6E12AC90CC9E}"/>
    <cellStyle name="20% - 着色 2 2 3 3 2 2" xfId="10282" xr:uid="{CDAC3A30-6A70-4701-9200-8A9AC89158F2}"/>
    <cellStyle name="20% - 着色 2 2 3 3 2 2 2" xfId="15887" xr:uid="{792C1ADF-19EB-4A05-8AA9-1700643F0392}"/>
    <cellStyle name="20% - 着色 2 2 3 3 2 2 2 2" xfId="27096" xr:uid="{DB3431FD-D7C9-4333-AB3D-98C3FD4C000D}"/>
    <cellStyle name="20% - 着色 2 2 3 3 2 2 2 2 2" xfId="42883" xr:uid="{18F84DF9-C8EB-47ED-983F-F4FCDEC2ADB7}"/>
    <cellStyle name="20% - 着色 2 2 3 3 2 2 2 3" xfId="34995" xr:uid="{A9EF7223-1248-49BD-BEE8-039D6FA149D4}"/>
    <cellStyle name="20% - 着色 2 2 3 3 2 2 3" xfId="21492" xr:uid="{B9C9D17C-A1CF-480B-931D-86BEA0D4D4FC}"/>
    <cellStyle name="20% - 着色 2 2 3 3 2 2 3 2" xfId="38939" xr:uid="{577E0698-58E2-40B7-8BA0-B9CF8A06B61E}"/>
    <cellStyle name="20% - 着色 2 2 3 3 2 2 4" xfId="31051" xr:uid="{04F8BB4E-E284-45C5-B3FD-01E21BE09563}"/>
    <cellStyle name="20% - 着色 2 2 3 3 2 3" xfId="13085" xr:uid="{E0FFA326-1BD0-410B-B4AA-497911AC039F}"/>
    <cellStyle name="20% - 着色 2 2 3 3 2 3 2" xfId="24294" xr:uid="{95790829-1543-4A14-8FF5-534184129204}"/>
    <cellStyle name="20% - 着色 2 2 3 3 2 3 2 2" xfId="40911" xr:uid="{F19C06A3-AC9C-4606-A912-344EF618162A}"/>
    <cellStyle name="20% - 着色 2 2 3 3 2 3 3" xfId="33023" xr:uid="{1DA37856-187A-42EE-8FCD-D1398F449EEF}"/>
    <cellStyle name="20% - 着色 2 2 3 3 2 4" xfId="18690" xr:uid="{A9154918-8618-4998-BADE-3961F13FABA1}"/>
    <cellStyle name="20% - 着色 2 2 3 3 2 4 2" xfId="36967" xr:uid="{0876E428-8E2D-4BBA-871C-9FFF3697B40F}"/>
    <cellStyle name="20% - 着色 2 2 3 3 2 5" xfId="29079" xr:uid="{6070C1BD-7F10-4AB9-B13F-42AF418E660F}"/>
    <cellStyle name="20% - 着色 2 2 3 3 3" xfId="8880" xr:uid="{D7F85E83-1B91-42EB-970D-A3B7E60A1C99}"/>
    <cellStyle name="20% - 着色 2 2 3 3 3 2" xfId="14485" xr:uid="{7DD2DA62-33BF-4066-961C-2E165CAA9BCB}"/>
    <cellStyle name="20% - 着色 2 2 3 3 3 2 2" xfId="25694" xr:uid="{C06EDC10-55ED-44F7-9FB2-A8BF3F16905A}"/>
    <cellStyle name="20% - 着色 2 2 3 3 3 2 2 2" xfId="41897" xr:uid="{8DC44568-0809-481E-8AAD-661FFEFCC783}"/>
    <cellStyle name="20% - 着色 2 2 3 3 3 2 3" xfId="34009" xr:uid="{3B9BFBFE-AE11-49F5-B966-28E2E3A1858E}"/>
    <cellStyle name="20% - 着色 2 2 3 3 3 3" xfId="20090" xr:uid="{D5562287-1D3C-4DFE-99A7-1F8E8E496D4B}"/>
    <cellStyle name="20% - 着色 2 2 3 3 3 3 2" xfId="37953" xr:uid="{8EC84BA8-C962-498D-9EBE-653373E7CA37}"/>
    <cellStyle name="20% - 着色 2 2 3 3 3 4" xfId="30065" xr:uid="{CC2336DA-FD34-4C81-96FE-F5413ADB1B41}"/>
    <cellStyle name="20% - 着色 2 2 3 3 4" xfId="11683" xr:uid="{A42D7E9C-68BF-4047-BF34-3A72790BE23A}"/>
    <cellStyle name="20% - 着色 2 2 3 3 4 2" xfId="22892" xr:uid="{51C914A3-A2CA-43D9-8749-6AB7F6092EA5}"/>
    <cellStyle name="20% - 着色 2 2 3 3 4 2 2" xfId="39925" xr:uid="{ACA346F3-01F8-40DC-877E-D286F65F12E9}"/>
    <cellStyle name="20% - 着色 2 2 3 3 4 3" xfId="32037" xr:uid="{1F078B27-52A0-44F4-963B-AE78C98A6368}"/>
    <cellStyle name="20% - 着色 2 2 3 3 5" xfId="17288" xr:uid="{99E9F2C0-8642-4F28-8CDF-2DC4B7B78A16}"/>
    <cellStyle name="20% - 着色 2 2 3 3 5 2" xfId="35981" xr:uid="{7ED63E63-FA98-4619-BA53-4BEC5805569E}"/>
    <cellStyle name="20% - 着色 2 2 3 3 6" xfId="28093" xr:uid="{06385528-5872-4F14-89A0-3F5DA5CA9049}"/>
    <cellStyle name="20% - 着色 2 2 3 4" xfId="6583" xr:uid="{A610AE88-6BBA-405F-9A58-ACC777A57D2B}"/>
    <cellStyle name="20% - 着色 2 2 3 4 2" xfId="9385" xr:uid="{F354D102-170B-40A9-8973-85CC11E25769}"/>
    <cellStyle name="20% - 着色 2 2 3 4 2 2" xfId="14990" xr:uid="{E0575A47-BBE4-4C2C-B004-30A6375BB35B}"/>
    <cellStyle name="20% - 着色 2 2 3 4 2 2 2" xfId="26199" xr:uid="{953A4E6E-7516-4E74-9D8E-93DE73BC16CF}"/>
    <cellStyle name="20% - 着色 2 2 3 4 2 2 2 2" xfId="42389" xr:uid="{8E114135-0EAC-4BE3-B68F-ABFF23AA183B}"/>
    <cellStyle name="20% - 着色 2 2 3 4 2 2 3" xfId="34501" xr:uid="{7B4B421A-00D5-4D96-9C64-1EFEA47D0B46}"/>
    <cellStyle name="20% - 着色 2 2 3 4 2 3" xfId="20595" xr:uid="{7A1D843C-AD1E-46FF-A1BE-1E577D08B309}"/>
    <cellStyle name="20% - 着色 2 2 3 4 2 3 2" xfId="38445" xr:uid="{CEAD0717-45AA-4E54-927F-DE3502535415}"/>
    <cellStyle name="20% - 着色 2 2 3 4 2 4" xfId="30557" xr:uid="{03BC9AF0-32A4-4E5F-9DDE-344E112E0204}"/>
    <cellStyle name="20% - 着色 2 2 3 4 3" xfId="12188" xr:uid="{BCAF4E01-B1C5-4B49-BE32-2E2491BD84E1}"/>
    <cellStyle name="20% - 着色 2 2 3 4 3 2" xfId="23397" xr:uid="{41C3F2BC-62C4-46B2-9FDC-202AC41F4241}"/>
    <cellStyle name="20% - 着色 2 2 3 4 3 2 2" xfId="40417" xr:uid="{90575FEE-C37D-4AC3-8207-53F280C7903F}"/>
    <cellStyle name="20% - 着色 2 2 3 4 3 3" xfId="32529" xr:uid="{DC9AEACB-0C34-4E54-AFE8-F82A528F58F4}"/>
    <cellStyle name="20% - 着色 2 2 3 4 4" xfId="17793" xr:uid="{0B165469-06C0-4D3D-8BC3-BA1A8060C5EB}"/>
    <cellStyle name="20% - 着色 2 2 3 4 4 2" xfId="36473" xr:uid="{00119D2C-8292-4695-BC04-78D9C2D51210}"/>
    <cellStyle name="20% - 着色 2 2 3 4 5" xfId="28585" xr:uid="{0A6FEE21-7063-48E1-8DE6-BBEA1EF4372A}"/>
    <cellStyle name="20% - 着色 2 2 3 5" xfId="7983" xr:uid="{2C8A4A69-51D9-46D5-9B0F-3066F4840D25}"/>
    <cellStyle name="20% - 着色 2 2 3 5 2" xfId="13588" xr:uid="{BBDF6669-D921-433F-B7A6-1FAECA989C4A}"/>
    <cellStyle name="20% - 着色 2 2 3 5 2 2" xfId="24797" xr:uid="{44C479BA-1CC5-4429-AB4C-52B2428046AD}"/>
    <cellStyle name="20% - 着色 2 2 3 5 2 2 2" xfId="41403" xr:uid="{AA5C85CC-1A26-4449-B744-BBF8F052D9C4}"/>
    <cellStyle name="20% - 着色 2 2 3 5 2 3" xfId="33515" xr:uid="{9AE54AEF-DA52-4A44-8B95-0B1C91302FC0}"/>
    <cellStyle name="20% - 着色 2 2 3 5 3" xfId="19193" xr:uid="{09FE23DC-557A-43BE-A848-28000E059829}"/>
    <cellStyle name="20% - 着色 2 2 3 5 3 2" xfId="37459" xr:uid="{33DE1E13-8B02-4F69-A039-C008C1DDCA01}"/>
    <cellStyle name="20% - 着色 2 2 3 5 4" xfId="29571" xr:uid="{A9432208-7D70-4231-ACAE-0DDAA4A85577}"/>
    <cellStyle name="20% - 着色 2 2 3 6" xfId="10786" xr:uid="{C41B3B5F-05AE-46ED-A60B-5E82E37B264E}"/>
    <cellStyle name="20% - 着色 2 2 3 6 2" xfId="21995" xr:uid="{8A43D6A4-4E82-45DC-ABAB-B6AB1DC8C597}"/>
    <cellStyle name="20% - 着色 2 2 3 6 2 2" xfId="39431" xr:uid="{63F7410E-1069-4A14-9BCC-E5115BAE5456}"/>
    <cellStyle name="20% - 着色 2 2 3 6 3" xfId="31543" xr:uid="{81BBEF15-0EBA-4C3A-91FA-D56EFD87A610}"/>
    <cellStyle name="20% - 着色 2 2 3 7" xfId="16391" xr:uid="{EB97E7AA-31EF-4138-B10B-F0B6359C5113}"/>
    <cellStyle name="20% - 着色 2 2 3 7 2" xfId="35487" xr:uid="{0CFAFFE3-3F5E-436A-A191-6F27B7440CA6}"/>
    <cellStyle name="20% - 着色 2 2 3 8" xfId="27599" xr:uid="{176F7163-5BA1-461D-B3E3-E573469AB45E}"/>
    <cellStyle name="20% - 着色 2 2 4" xfId="5305" xr:uid="{6E863D2F-5121-41B7-8C86-2DA4CDCE8A12}"/>
    <cellStyle name="20% - 着色 2 2 4 2" xfId="6202" xr:uid="{D5E9CF41-6BEC-4139-8533-43404C588C9A}"/>
    <cellStyle name="20% - 着色 2 2 4 2 2" xfId="7604" xr:uid="{27719C38-0A37-4944-BF6C-92B0646D9128}"/>
    <cellStyle name="20% - 着色 2 2 4 2 2 2" xfId="10406" xr:uid="{3044CF0E-410B-4211-9F08-04CC18442D69}"/>
    <cellStyle name="20% - 着色 2 2 4 2 2 2 2" xfId="16011" xr:uid="{E65178B7-6B85-4320-AEE6-07420CA65DF5}"/>
    <cellStyle name="20% - 着色 2 2 4 2 2 2 2 2" xfId="27220" xr:uid="{DA9824D3-87B0-4400-BB0B-ADB1AE211DE2}"/>
    <cellStyle name="20% - 着色 2 2 4 2 2 2 2 2 2" xfId="43007" xr:uid="{DEC2E1D3-D852-43F1-8A0C-E883950EC7FD}"/>
    <cellStyle name="20% - 着色 2 2 4 2 2 2 2 3" xfId="35119" xr:uid="{C1618F7B-BDAE-42EA-8544-F9AA96265E8B}"/>
    <cellStyle name="20% - 着色 2 2 4 2 2 2 3" xfId="21616" xr:uid="{BCBC1235-7F2D-4B25-9D29-7CB7697AA8A3}"/>
    <cellStyle name="20% - 着色 2 2 4 2 2 2 3 2" xfId="39063" xr:uid="{81DAA1EC-26C2-4BB9-9F39-AAC0085DF9B4}"/>
    <cellStyle name="20% - 着色 2 2 4 2 2 2 4" xfId="31175" xr:uid="{547B323D-03B2-4374-833D-F087C99A3142}"/>
    <cellStyle name="20% - 着色 2 2 4 2 2 3" xfId="13209" xr:uid="{FAAC0A08-840C-442C-8D60-D4787662EBD2}"/>
    <cellStyle name="20% - 着色 2 2 4 2 2 3 2" xfId="24418" xr:uid="{A1533AB6-3DED-4E8B-8E57-9287950F806B}"/>
    <cellStyle name="20% - 着色 2 2 4 2 2 3 2 2" xfId="41035" xr:uid="{00C51724-40DD-49A6-B334-7009ED65EFE9}"/>
    <cellStyle name="20% - 着色 2 2 4 2 2 3 3" xfId="33147" xr:uid="{2F53E003-154D-45E2-BCCF-8F4718EE918D}"/>
    <cellStyle name="20% - 着色 2 2 4 2 2 4" xfId="18814" xr:uid="{D7F68C8A-9F76-4F8B-844E-BDDBAA7584D0}"/>
    <cellStyle name="20% - 着色 2 2 4 2 2 4 2" xfId="37091" xr:uid="{CE302BB1-B26C-4C4F-AC10-F42CD0F4CF9E}"/>
    <cellStyle name="20% - 着色 2 2 4 2 2 5" xfId="29203" xr:uid="{0E83E60C-C35A-469D-A822-875BFA5E5E72}"/>
    <cellStyle name="20% - 着色 2 2 4 2 3" xfId="9004" xr:uid="{0B9167DD-7EE4-4AEE-B1AB-F04FFED84CCD}"/>
    <cellStyle name="20% - 着色 2 2 4 2 3 2" xfId="14609" xr:uid="{6FCF32DA-FCAB-4011-81D8-5C6DFB1877DD}"/>
    <cellStyle name="20% - 着色 2 2 4 2 3 2 2" xfId="25818" xr:uid="{1C884613-B9D2-4F63-920C-C7EBDD198500}"/>
    <cellStyle name="20% - 着色 2 2 4 2 3 2 2 2" xfId="42021" xr:uid="{FBF3146E-9D73-4B0E-A054-F3899167A8D3}"/>
    <cellStyle name="20% - 着色 2 2 4 2 3 2 3" xfId="34133" xr:uid="{D8C865E5-A500-460B-B7DE-8787AA0E1C4F}"/>
    <cellStyle name="20% - 着色 2 2 4 2 3 3" xfId="20214" xr:uid="{F862C9AF-03A5-41C7-8DA4-0A83B4BB8DD1}"/>
    <cellStyle name="20% - 着色 2 2 4 2 3 3 2" xfId="38077" xr:uid="{B1213C98-4652-45D3-A005-14CBC5007127}"/>
    <cellStyle name="20% - 着色 2 2 4 2 3 4" xfId="30189" xr:uid="{D34D8CC8-0EEE-4856-85BF-60C1A2F77BA4}"/>
    <cellStyle name="20% - 着色 2 2 4 2 4" xfId="11807" xr:uid="{26EB68C1-CF78-409E-AF61-610CF57D4FAA}"/>
    <cellStyle name="20% - 着色 2 2 4 2 4 2" xfId="23016" xr:uid="{573EDA92-7C79-4A3B-BDD3-47470C316929}"/>
    <cellStyle name="20% - 着色 2 2 4 2 4 2 2" xfId="40049" xr:uid="{7D5D014B-5A2F-4B3E-8E2E-BF3BE76787EF}"/>
    <cellStyle name="20% - 着色 2 2 4 2 4 3" xfId="32161" xr:uid="{363E4589-3A6C-41F0-8E2E-4E95FC567D79}"/>
    <cellStyle name="20% - 着色 2 2 4 2 5" xfId="17412" xr:uid="{E7D36458-9627-4B54-A3BA-D22DF2692211}"/>
    <cellStyle name="20% - 着色 2 2 4 2 5 2" xfId="36105" xr:uid="{40B9CE91-A6DF-4C9C-854C-972DAFB055EE}"/>
    <cellStyle name="20% - 着色 2 2 4 2 6" xfId="28217" xr:uid="{FDBDC378-E145-451D-9529-BD1F2BB29DE0}"/>
    <cellStyle name="20% - 着色 2 2 4 3" xfId="6707" xr:uid="{137216DB-4B2A-4FB3-8F19-248673847A43}"/>
    <cellStyle name="20% - 着色 2 2 4 3 2" xfId="9509" xr:uid="{B0F7BD24-0090-4129-A220-4E8D239BDA95}"/>
    <cellStyle name="20% - 着色 2 2 4 3 2 2" xfId="15114" xr:uid="{F57DAFFF-BE3F-4656-B422-C7DF4019E15C}"/>
    <cellStyle name="20% - 着色 2 2 4 3 2 2 2" xfId="26323" xr:uid="{8EE31861-15F5-4C52-9321-1F347C1A39B0}"/>
    <cellStyle name="20% - 着色 2 2 4 3 2 2 2 2" xfId="42513" xr:uid="{CC6F047B-5E37-4259-BBC8-ACA8026217BF}"/>
    <cellStyle name="20% - 着色 2 2 4 3 2 2 3" xfId="34625" xr:uid="{8C0AE2BA-CAF3-4D28-946D-22BEB04CE8FB}"/>
    <cellStyle name="20% - 着色 2 2 4 3 2 3" xfId="20719" xr:uid="{CE929B35-A670-4D0B-8DA7-8A6149BE71A1}"/>
    <cellStyle name="20% - 着色 2 2 4 3 2 3 2" xfId="38569" xr:uid="{30F8A67C-955C-4B51-8401-BC22AE04A4D5}"/>
    <cellStyle name="20% - 着色 2 2 4 3 2 4" xfId="30681" xr:uid="{05ABA500-E6AF-4D3E-9EEA-D6C4F3956DC1}"/>
    <cellStyle name="20% - 着色 2 2 4 3 3" xfId="12312" xr:uid="{A1B7F568-40CD-49BB-9902-310005456A86}"/>
    <cellStyle name="20% - 着色 2 2 4 3 3 2" xfId="23521" xr:uid="{02542FD0-451B-49DF-A4E6-3D899BEE00D5}"/>
    <cellStyle name="20% - 着色 2 2 4 3 3 2 2" xfId="40541" xr:uid="{B1A17CEC-2A5D-484A-9FEC-32AE33F53673}"/>
    <cellStyle name="20% - 着色 2 2 4 3 3 3" xfId="32653" xr:uid="{16240A9E-2B7D-4BB1-986F-65732AAF4695}"/>
    <cellStyle name="20% - 着色 2 2 4 3 4" xfId="17917" xr:uid="{C9FC9F61-E429-442C-8CAC-CB3144CB709B}"/>
    <cellStyle name="20% - 着色 2 2 4 3 4 2" xfId="36597" xr:uid="{68FD6B96-9FA6-43A4-BBC1-A668F6CFF118}"/>
    <cellStyle name="20% - 着色 2 2 4 3 5" xfId="28709" xr:uid="{6D0F9E8B-60F4-466B-8111-00C085EC6D73}"/>
    <cellStyle name="20% - 着色 2 2 4 4" xfId="8107" xr:uid="{6F9A5048-9662-42F6-ACA5-BC8BB3ED44DF}"/>
    <cellStyle name="20% - 着色 2 2 4 4 2" xfId="13712" xr:uid="{D5E19573-0997-427D-B6C3-7EBD28AFAE36}"/>
    <cellStyle name="20% - 着色 2 2 4 4 2 2" xfId="24921" xr:uid="{8AF2B38C-CF6C-4F95-89C2-2EADC464F02E}"/>
    <cellStyle name="20% - 着色 2 2 4 4 2 2 2" xfId="41527" xr:uid="{BA4A2FDF-ED82-4460-BDFE-6098CCEC5DE1}"/>
    <cellStyle name="20% - 着色 2 2 4 4 2 3" xfId="33639" xr:uid="{01D6A366-FAC2-4FDF-B644-A5C827714DDC}"/>
    <cellStyle name="20% - 着色 2 2 4 4 3" xfId="19317" xr:uid="{243592E1-56E2-4416-9C1F-C96B27548C21}"/>
    <cellStyle name="20% - 着色 2 2 4 4 3 2" xfId="37583" xr:uid="{50FD966F-7BAA-4FB8-88B3-C92965C9A295}"/>
    <cellStyle name="20% - 着色 2 2 4 4 4" xfId="29695" xr:uid="{915FE86F-A659-47D9-8925-5122FEECB384}"/>
    <cellStyle name="20% - 着色 2 2 4 5" xfId="10910" xr:uid="{AB885126-5E40-47F2-82B7-47510C36D36E}"/>
    <cellStyle name="20% - 着色 2 2 4 5 2" xfId="22119" xr:uid="{57A100EB-2557-4F3E-86AA-53E91C0ED056}"/>
    <cellStyle name="20% - 着色 2 2 4 5 2 2" xfId="39555" xr:uid="{5C6B198C-C356-48F5-994E-CE94BEE448E8}"/>
    <cellStyle name="20% - 着色 2 2 4 5 3" xfId="31667" xr:uid="{E51C99FF-BA28-4D5A-A764-247E75FA71C9}"/>
    <cellStyle name="20% - 着色 2 2 4 6" xfId="16515" xr:uid="{DB267B1B-BA9F-402A-8E56-9CA44447359F}"/>
    <cellStyle name="20% - 着色 2 2 4 6 2" xfId="35611" xr:uid="{4EDD0F99-45D3-4C91-8FD0-EC709F56330F}"/>
    <cellStyle name="20% - 着色 2 2 4 7" xfId="27723" xr:uid="{88F16769-A058-4013-BB50-E0A25AE199C8}"/>
    <cellStyle name="20% - 着色 2 2 5" xfId="5551" xr:uid="{E81529AC-ECEE-4287-8319-CC895EA2D59D}"/>
    <cellStyle name="20% - 着色 2 2 5 2" xfId="6953" xr:uid="{BA2C1E21-5569-4204-B5B9-942D5CAE17F8}"/>
    <cellStyle name="20% - 着色 2 2 5 2 2" xfId="9755" xr:uid="{3E4DB451-F4E4-4EB2-BA3B-7CD39617E26B}"/>
    <cellStyle name="20% - 着色 2 2 5 2 2 2" xfId="15360" xr:uid="{85ACC9DC-809E-4030-8606-D2E8F5D84FD0}"/>
    <cellStyle name="20% - 着色 2 2 5 2 2 2 2" xfId="26569" xr:uid="{57F56A4B-2FE1-4642-A3BE-1B552D061EEC}"/>
    <cellStyle name="20% - 着色 2 2 5 2 2 2 2 2" xfId="42759" xr:uid="{875B1A82-47E9-40DA-BB6A-AB9800253892}"/>
    <cellStyle name="20% - 着色 2 2 5 2 2 2 3" xfId="34871" xr:uid="{23FB1616-466C-44FC-96A4-99253AAAC650}"/>
    <cellStyle name="20% - 着色 2 2 5 2 2 3" xfId="20965" xr:uid="{7FD89DF4-2252-4465-A9DB-3E57A8C636B7}"/>
    <cellStyle name="20% - 着色 2 2 5 2 2 3 2" xfId="38815" xr:uid="{EB14B599-EFB0-452A-99FF-200A660E519B}"/>
    <cellStyle name="20% - 着色 2 2 5 2 2 4" xfId="30927" xr:uid="{163EE826-02D8-4D69-9709-9CCBCE7F37AC}"/>
    <cellStyle name="20% - 着色 2 2 5 2 3" xfId="12558" xr:uid="{049B5BA2-B57B-45A3-AC6A-8C0555CCD2D5}"/>
    <cellStyle name="20% - 着色 2 2 5 2 3 2" xfId="23767" xr:uid="{F76AD39F-7E06-4199-8C03-38A07F85F693}"/>
    <cellStyle name="20% - 着色 2 2 5 2 3 2 2" xfId="40787" xr:uid="{4ED0E35E-A295-4DD4-95A4-6E10D8181490}"/>
    <cellStyle name="20% - 着色 2 2 5 2 3 3" xfId="32899" xr:uid="{5D7D0B58-2CE1-45E6-962D-6E20210F9A5D}"/>
    <cellStyle name="20% - 着色 2 2 5 2 4" xfId="18163" xr:uid="{E5C6B56A-157E-47CC-AC4E-68ADC99BB567}"/>
    <cellStyle name="20% - 着色 2 2 5 2 4 2" xfId="36843" xr:uid="{A28D0F8F-080A-4B48-8554-CFFBD404CDDC}"/>
    <cellStyle name="20% - 着色 2 2 5 2 5" xfId="28955" xr:uid="{192E5B2D-A330-4638-8B50-774D83F29730}"/>
    <cellStyle name="20% - 着色 2 2 5 3" xfId="8353" xr:uid="{48F3A4E4-493F-45F1-9A74-833A1C322CB0}"/>
    <cellStyle name="20% - 着色 2 2 5 3 2" xfId="13958" xr:uid="{5FEE07B7-6D52-4F1F-8E33-CDF5425B7DCA}"/>
    <cellStyle name="20% - 着色 2 2 5 3 2 2" xfId="25167" xr:uid="{0872F92F-5FBB-420D-9855-298952F85A0A}"/>
    <cellStyle name="20% - 着色 2 2 5 3 2 2 2" xfId="41773" xr:uid="{02F17875-DE2D-43DA-B8EA-50EB5BA61DFF}"/>
    <cellStyle name="20% - 着色 2 2 5 3 2 3" xfId="33885" xr:uid="{6530C484-FA37-4182-9DF5-2BDF33BB0D30}"/>
    <cellStyle name="20% - 着色 2 2 5 3 3" xfId="19563" xr:uid="{EC295F91-9CBD-4F36-94DA-6BFC1CFF0033}"/>
    <cellStyle name="20% - 着色 2 2 5 3 3 2" xfId="37829" xr:uid="{7828178C-706B-477D-B868-208D568DBBF1}"/>
    <cellStyle name="20% - 着色 2 2 5 3 4" xfId="29941" xr:uid="{9BE52D27-26F8-4FA0-9F4D-F88C3AD5FE94}"/>
    <cellStyle name="20% - 着色 2 2 5 4" xfId="11156" xr:uid="{13D723E8-7827-4F3B-A455-C6D1550F5A72}"/>
    <cellStyle name="20% - 着色 2 2 5 4 2" xfId="22365" xr:uid="{63AB97C3-A8EE-406C-955D-9B6110B36C8C}"/>
    <cellStyle name="20% - 着色 2 2 5 4 2 2" xfId="39801" xr:uid="{7DD2444D-6162-40AB-9BDD-BD54B145B43B}"/>
    <cellStyle name="20% - 着色 2 2 5 4 3" xfId="31913" xr:uid="{9FDF31C8-CA73-45FD-B57B-DDB6AEF8FDE9}"/>
    <cellStyle name="20% - 着色 2 2 5 5" xfId="16761" xr:uid="{2781575E-D26F-4D57-A084-402C52E969A3}"/>
    <cellStyle name="20% - 着色 2 2 5 5 2" xfId="35857" xr:uid="{8D8A7BA3-8617-4D2F-AD8D-ADA672AB88D0}"/>
    <cellStyle name="20% - 着色 2 2 5 6" xfId="27969" xr:uid="{C53318EF-21DD-4F13-9384-C4488B8D9E0D}"/>
    <cellStyle name="20% - 着色 2 2 6" xfId="6459" xr:uid="{C951B873-B095-4DD4-B6EF-C6D8758EC4CC}"/>
    <cellStyle name="20% - 着色 2 2 6 2" xfId="9261" xr:uid="{58ACC15A-75E9-4B62-8356-A7761BC8EE77}"/>
    <cellStyle name="20% - 着色 2 2 6 2 2" xfId="14866" xr:uid="{DC07FFDE-C943-4CF4-A981-6A2227150DF6}"/>
    <cellStyle name="20% - 着色 2 2 6 2 2 2" xfId="26075" xr:uid="{6CF5F3C3-9886-44F9-871E-A858C13BF491}"/>
    <cellStyle name="20% - 着色 2 2 6 2 2 2 2" xfId="42267" xr:uid="{0BB72E34-44FA-48A6-83F0-7097867256EB}"/>
    <cellStyle name="20% - 着色 2 2 6 2 2 3" xfId="34379" xr:uid="{843359A4-9900-4D4A-9CA0-96C923CC75B5}"/>
    <cellStyle name="20% - 着色 2 2 6 2 3" xfId="20471" xr:uid="{2506D8F1-B426-4408-8964-C4F6BA6651AC}"/>
    <cellStyle name="20% - 着色 2 2 6 2 3 2" xfId="38323" xr:uid="{1D05244B-0A18-489A-B006-F214C3AB5F30}"/>
    <cellStyle name="20% - 着色 2 2 6 2 4" xfId="30435" xr:uid="{71CBE56F-E4C1-4E5C-B0C6-51716EAFEEA2}"/>
    <cellStyle name="20% - 着色 2 2 6 3" xfId="12064" xr:uid="{4A09EBEF-475B-4DFC-9AB0-04311C2F1BAD}"/>
    <cellStyle name="20% - 着色 2 2 6 3 2" xfId="23273" xr:uid="{A4037084-0EF7-4C1E-8E93-C2E5A4B898CE}"/>
    <cellStyle name="20% - 着色 2 2 6 3 2 2" xfId="40295" xr:uid="{A1A2FF45-2FD6-4901-B3EC-065199F2AB50}"/>
    <cellStyle name="20% - 着色 2 2 6 3 3" xfId="32407" xr:uid="{0657C694-98F4-42B6-BFFF-37F926F345A4}"/>
    <cellStyle name="20% - 着色 2 2 6 4" xfId="17669" xr:uid="{BA2A89F8-8614-4903-8894-DAFCA89EF500}"/>
    <cellStyle name="20% - 着色 2 2 6 4 2" xfId="36351" xr:uid="{030411B8-736D-4DAF-BAF6-049FA368AD9B}"/>
    <cellStyle name="20% - 着色 2 2 6 5" xfId="28463" xr:uid="{AEDA5771-F9A2-4A1E-A81A-6A5E53130F92}"/>
    <cellStyle name="20% - 着色 2 2 7" xfId="7861" xr:uid="{F42C55F7-527A-43BD-8B2B-E9FF5E6A4036}"/>
    <cellStyle name="20% - 着色 2 2 7 2" xfId="13466" xr:uid="{6850B32B-B6DE-4674-BBC9-D06DF4887F1B}"/>
    <cellStyle name="20% - 着色 2 2 7 2 2" xfId="24675" xr:uid="{01A07FC8-07C1-4CD6-A014-EB884DB34EAB}"/>
    <cellStyle name="20% - 着色 2 2 7 2 2 2" xfId="41281" xr:uid="{767FEF83-DE6E-4694-95A3-AF7D91072E52}"/>
    <cellStyle name="20% - 着色 2 2 7 2 3" xfId="33393" xr:uid="{D6AD4DA1-71CC-4B39-B730-8323E1474922}"/>
    <cellStyle name="20% - 着色 2 2 7 3" xfId="19071" xr:uid="{21F594C2-7960-4E9B-B762-99A900E38EE3}"/>
    <cellStyle name="20% - 着色 2 2 7 3 2" xfId="37337" xr:uid="{08905FC5-E5B1-414B-B1A7-7E810FDEF858}"/>
    <cellStyle name="20% - 着色 2 2 7 4" xfId="29449" xr:uid="{8EFB80AB-EFB8-4BDB-B377-FDE00F3DCC98}"/>
    <cellStyle name="20% - 着色 2 2 8" xfId="10663" xr:uid="{DC5EBA79-1D88-473F-B9F0-346C50C5B9D8}"/>
    <cellStyle name="20% - 着色 2 2 8 2" xfId="21873" xr:uid="{1C85E2EB-E7AA-4EDC-A1A1-E0EA6BF181FE}"/>
    <cellStyle name="20% - 着色 2 2 8 2 2" xfId="39309" xr:uid="{FF1920A6-1DA2-4385-95DD-DB0B3D042FE4}"/>
    <cellStyle name="20% - 着色 2 2 8 3" xfId="31421" xr:uid="{668B9438-69F0-4C5F-A047-421424CD7E96}"/>
    <cellStyle name="20% - 着色 2 2 9" xfId="16269" xr:uid="{A479EA76-EA2F-4A47-B214-506446569AFD}"/>
    <cellStyle name="20% - 着色 2 2 9 2" xfId="35365" xr:uid="{448448FC-414B-4F4C-8372-EBB1EEDD4D0A}"/>
    <cellStyle name="20% - 着色 3 2" xfId="8" xr:uid="{4F33F526-9D85-4137-97F3-6F04631CA1F0}"/>
    <cellStyle name="20% - 着色 3 2 10" xfId="27478" xr:uid="{DEC52559-4756-4986-91DC-256150F8FC64}"/>
    <cellStyle name="20% - 着色 3 2 2" xfId="5118" xr:uid="{6B10924D-3D3D-4B65-A407-2CB2D14241E5}"/>
    <cellStyle name="20% - 着色 3 2 2 2" xfId="5243" xr:uid="{20633349-CCE8-41F5-8134-E23BC6B7FE88}"/>
    <cellStyle name="20% - 着色 3 2 2 2 2" xfId="5489" xr:uid="{F588D0DB-42A3-4156-A7E2-9B1B1FA3501E}"/>
    <cellStyle name="20% - 着色 3 2 2 2 2 2" xfId="6386" xr:uid="{7336C08A-915B-490F-A250-16EA6F8D2EA2}"/>
    <cellStyle name="20% - 着色 3 2 2 2 2 2 2" xfId="7788" xr:uid="{5A8B527C-C3C0-41EB-BEA3-63725F6EFC6B}"/>
    <cellStyle name="20% - 着色 3 2 2 2 2 2 2 2" xfId="10590" xr:uid="{159C1A91-A48B-42C9-A05F-4FA0612777C8}"/>
    <cellStyle name="20% - 着色 3 2 2 2 2 2 2 2 2" xfId="16195" xr:uid="{7219A40F-7626-4DF6-80DE-2100863B2462}"/>
    <cellStyle name="20% - 着色 3 2 2 2 2 2 2 2 2 2" xfId="27404" xr:uid="{5F7EE2F7-E48B-4E0E-AA8E-12ABFAC8DA20}"/>
    <cellStyle name="20% - 着色 3 2 2 2 2 2 2 2 2 2 2" xfId="43191" xr:uid="{DC15D2D2-6ACD-49CD-BD37-23CB648BCF47}"/>
    <cellStyle name="20% - 着色 3 2 2 2 2 2 2 2 2 3" xfId="35303" xr:uid="{3D70AE96-8F4F-43FD-B65C-C9A7ABE910C1}"/>
    <cellStyle name="20% - 着色 3 2 2 2 2 2 2 2 3" xfId="21800" xr:uid="{D661988F-EEFD-4E3C-A743-8A169D461CA1}"/>
    <cellStyle name="20% - 着色 3 2 2 2 2 2 2 2 3 2" xfId="39247" xr:uid="{B42CA7C1-7695-4EB5-B94B-B34CDF4D162A}"/>
    <cellStyle name="20% - 着色 3 2 2 2 2 2 2 2 4" xfId="31359" xr:uid="{8EC595E9-6E94-4EA2-B3E4-6F76AD261ABB}"/>
    <cellStyle name="20% - 着色 3 2 2 2 2 2 2 3" xfId="13393" xr:uid="{2F14E482-0CDE-4DC2-AEF7-3D727EEBB55D}"/>
    <cellStyle name="20% - 着色 3 2 2 2 2 2 2 3 2" xfId="24602" xr:uid="{A4CA476F-57A6-4D6F-B5EA-56CD68BF27C4}"/>
    <cellStyle name="20% - 着色 3 2 2 2 2 2 2 3 2 2" xfId="41219" xr:uid="{B26027CC-02B8-4F2F-8958-15F7510C313C}"/>
    <cellStyle name="20% - 着色 3 2 2 2 2 2 2 3 3" xfId="33331" xr:uid="{518EB772-5FB9-445B-A1E8-9B17B7879340}"/>
    <cellStyle name="20% - 着色 3 2 2 2 2 2 2 4" xfId="18998" xr:uid="{BD5A4288-3CBE-4470-B8FC-3AD2FE22162E}"/>
    <cellStyle name="20% - 着色 3 2 2 2 2 2 2 4 2" xfId="37275" xr:uid="{32A9BBDD-A770-4C56-B2E6-42AEA120885E}"/>
    <cellStyle name="20% - 着色 3 2 2 2 2 2 2 5" xfId="29387" xr:uid="{DA8CECA0-B3D8-42DD-989E-3C1F4E1645E7}"/>
    <cellStyle name="20% - 着色 3 2 2 2 2 2 3" xfId="9188" xr:uid="{59DCA9DE-68FD-4F8F-AAC0-62C769080CDE}"/>
    <cellStyle name="20% - 着色 3 2 2 2 2 2 3 2" xfId="14793" xr:uid="{A9107F9C-4CE0-478E-9163-38A9AB9D0D51}"/>
    <cellStyle name="20% - 着色 3 2 2 2 2 2 3 2 2" xfId="26002" xr:uid="{EBB06ACA-A11A-4178-BC97-569DFC3993C9}"/>
    <cellStyle name="20% - 着色 3 2 2 2 2 2 3 2 2 2" xfId="42205" xr:uid="{3920C791-0C37-4023-8DAF-2FBB8172E06E}"/>
    <cellStyle name="20% - 着色 3 2 2 2 2 2 3 2 3" xfId="34317" xr:uid="{0EFE1565-A246-4336-99BA-88C47B8380BC}"/>
    <cellStyle name="20% - 着色 3 2 2 2 2 2 3 3" xfId="20398" xr:uid="{D48BBA50-7322-46F0-8FE6-B412330F259D}"/>
    <cellStyle name="20% - 着色 3 2 2 2 2 2 3 3 2" xfId="38261" xr:uid="{034F0F95-580A-4CB2-9205-2775840792FA}"/>
    <cellStyle name="20% - 着色 3 2 2 2 2 2 3 4" xfId="30373" xr:uid="{37A2ECBB-1982-4021-A4D3-857B1F060DE5}"/>
    <cellStyle name="20% - 着色 3 2 2 2 2 2 4" xfId="11991" xr:uid="{4B030F92-6452-4ACE-B095-9A3BDDC4BA11}"/>
    <cellStyle name="20% - 着色 3 2 2 2 2 2 4 2" xfId="23200" xr:uid="{9FA1BBE5-767B-4D13-8EED-B3E8EAC4F4E2}"/>
    <cellStyle name="20% - 着色 3 2 2 2 2 2 4 2 2" xfId="40233" xr:uid="{F501E99D-5431-4D54-9D68-FB5DE35C6B9B}"/>
    <cellStyle name="20% - 着色 3 2 2 2 2 2 4 3" xfId="32345" xr:uid="{A6014F2C-B805-4AAC-A4F5-FD0BAB7DCA8B}"/>
    <cellStyle name="20% - 着色 3 2 2 2 2 2 5" xfId="17596" xr:uid="{FE224707-7D02-4D18-A296-8168AA3A1E24}"/>
    <cellStyle name="20% - 着色 3 2 2 2 2 2 5 2" xfId="36289" xr:uid="{F8E8EC83-30A8-4924-849E-63A1EE545B19}"/>
    <cellStyle name="20% - 着色 3 2 2 2 2 2 6" xfId="28401" xr:uid="{5B78D0FA-16B9-4798-BB32-6130D7379D02}"/>
    <cellStyle name="20% - 着色 3 2 2 2 2 3" xfId="6891" xr:uid="{B0543B93-A55B-4743-99DB-9AA6E729EDC1}"/>
    <cellStyle name="20% - 着色 3 2 2 2 2 3 2" xfId="9693" xr:uid="{A8C89120-4615-4907-909E-CDEFBE04689B}"/>
    <cellStyle name="20% - 着色 3 2 2 2 2 3 2 2" xfId="15298" xr:uid="{2693FBD8-A8D1-4C13-8C56-A729D952CC42}"/>
    <cellStyle name="20% - 着色 3 2 2 2 2 3 2 2 2" xfId="26507" xr:uid="{D1EF78E6-4AAE-498A-B8A1-54FC2CAF7F89}"/>
    <cellStyle name="20% - 着色 3 2 2 2 2 3 2 2 2 2" xfId="42697" xr:uid="{0DEBDAC5-5CA6-4D69-8B66-6E1817CE5749}"/>
    <cellStyle name="20% - 着色 3 2 2 2 2 3 2 2 3" xfId="34809" xr:uid="{A1E10651-C458-4635-BD9C-4DF25CE74DB1}"/>
    <cellStyle name="20% - 着色 3 2 2 2 2 3 2 3" xfId="20903" xr:uid="{F20F8B9D-1D92-414F-AD87-DCD8EB2A451B}"/>
    <cellStyle name="20% - 着色 3 2 2 2 2 3 2 3 2" xfId="38753" xr:uid="{F5EA85D4-8797-4F8A-A414-9CD02BBD606C}"/>
    <cellStyle name="20% - 着色 3 2 2 2 2 3 2 4" xfId="30865" xr:uid="{CF112EC0-D2E2-42AD-80E2-AF4A9E3E55AE}"/>
    <cellStyle name="20% - 着色 3 2 2 2 2 3 3" xfId="12496" xr:uid="{CC8B2562-DADF-4041-802C-7AEF6BA1C477}"/>
    <cellStyle name="20% - 着色 3 2 2 2 2 3 3 2" xfId="23705" xr:uid="{F567D957-3C0B-4458-B0EC-060E424C03DC}"/>
    <cellStyle name="20% - 着色 3 2 2 2 2 3 3 2 2" xfId="40725" xr:uid="{73384E11-6CC7-4CF6-8A26-FF190E100096}"/>
    <cellStyle name="20% - 着色 3 2 2 2 2 3 3 3" xfId="32837" xr:uid="{ABBD205A-BFE7-4659-A95C-0821F2B3E68E}"/>
    <cellStyle name="20% - 着色 3 2 2 2 2 3 4" xfId="18101" xr:uid="{2FF5EF39-39A6-49D4-ABAE-690C7B3A45A1}"/>
    <cellStyle name="20% - 着色 3 2 2 2 2 3 4 2" xfId="36781" xr:uid="{94DCAA01-A8CA-4469-AB5A-E2D7576D43C2}"/>
    <cellStyle name="20% - 着色 3 2 2 2 2 3 5" xfId="28893" xr:uid="{22619528-D413-4878-AD39-64A7C778EA71}"/>
    <cellStyle name="20% - 着色 3 2 2 2 2 4" xfId="8291" xr:uid="{48CFEECF-53E2-4873-ACED-ECE91F536795}"/>
    <cellStyle name="20% - 着色 3 2 2 2 2 4 2" xfId="13896" xr:uid="{208E9A6D-E681-4C7B-954E-B1F340C994A8}"/>
    <cellStyle name="20% - 着色 3 2 2 2 2 4 2 2" xfId="25105" xr:uid="{5C4BA0A1-2F5F-42A6-81C2-D530AA698D98}"/>
    <cellStyle name="20% - 着色 3 2 2 2 2 4 2 2 2" xfId="41711" xr:uid="{1C341919-0A08-40AA-B7BC-9572D146B0B9}"/>
    <cellStyle name="20% - 着色 3 2 2 2 2 4 2 3" xfId="33823" xr:uid="{C8A9D5F7-F64D-483F-AA87-16D055DD4B52}"/>
    <cellStyle name="20% - 着色 3 2 2 2 2 4 3" xfId="19501" xr:uid="{DE610CAB-E6F9-462C-B21B-FE7AD75096F9}"/>
    <cellStyle name="20% - 着色 3 2 2 2 2 4 3 2" xfId="37767" xr:uid="{C517969E-9059-4A86-81FE-9258D235CB85}"/>
    <cellStyle name="20% - 着色 3 2 2 2 2 4 4" xfId="29879" xr:uid="{ABBCB669-CA9D-4B15-889E-FCDB34D88EB8}"/>
    <cellStyle name="20% - 着色 3 2 2 2 2 5" xfId="11094" xr:uid="{90D91DF4-C407-42F2-951F-86FC32787C9E}"/>
    <cellStyle name="20% - 着色 3 2 2 2 2 5 2" xfId="22303" xr:uid="{C055927B-5BEC-4B9E-90EA-FDE3924BDE86}"/>
    <cellStyle name="20% - 着色 3 2 2 2 2 5 2 2" xfId="39739" xr:uid="{ECF84346-92FC-47F3-A858-57E8D8FDFA6C}"/>
    <cellStyle name="20% - 着色 3 2 2 2 2 5 3" xfId="31851" xr:uid="{FCC79E50-49E8-40A7-9600-604E47F68B23}"/>
    <cellStyle name="20% - 着色 3 2 2 2 2 6" xfId="16699" xr:uid="{A74432D1-8EAC-4331-BAC8-69DF4F22BBA3}"/>
    <cellStyle name="20% - 着色 3 2 2 2 2 6 2" xfId="35795" xr:uid="{95F587DD-5BA3-4EEB-8D1D-E9F06377C486}"/>
    <cellStyle name="20% - 着色 3 2 2 2 2 7" xfId="27907" xr:uid="{3688A15E-AC1A-4095-8FB6-B8077A4E32C4}"/>
    <cellStyle name="20% - 着色 3 2 2 2 3" xfId="6140" xr:uid="{ABE9A22E-21BE-4140-AD61-271980542E07}"/>
    <cellStyle name="20% - 着色 3 2 2 2 3 2" xfId="7542" xr:uid="{CDF1364D-38C3-4B49-AC5F-D520375060C0}"/>
    <cellStyle name="20% - 着色 3 2 2 2 3 2 2" xfId="10344" xr:uid="{FA6D69B8-F03E-4917-8C16-6A5BBAE60555}"/>
    <cellStyle name="20% - 着色 3 2 2 2 3 2 2 2" xfId="15949" xr:uid="{95645504-284C-4EE8-80A0-D3CB1A796EBB}"/>
    <cellStyle name="20% - 着色 3 2 2 2 3 2 2 2 2" xfId="27158" xr:uid="{9A4C030C-9E23-4DA2-B0FC-4BE15C3C2F30}"/>
    <cellStyle name="20% - 着色 3 2 2 2 3 2 2 2 2 2" xfId="42945" xr:uid="{E276FB65-2A3E-427A-9DE5-F2317DC14825}"/>
    <cellStyle name="20% - 着色 3 2 2 2 3 2 2 2 3" xfId="35057" xr:uid="{0703C114-86C6-4BDE-BCAB-EB14239DAC71}"/>
    <cellStyle name="20% - 着色 3 2 2 2 3 2 2 3" xfId="21554" xr:uid="{01F27234-46A3-4858-AC35-B1492B2D0BBF}"/>
    <cellStyle name="20% - 着色 3 2 2 2 3 2 2 3 2" xfId="39001" xr:uid="{5E05120F-5371-4843-A16A-8FDF1292CDE2}"/>
    <cellStyle name="20% - 着色 3 2 2 2 3 2 2 4" xfId="31113" xr:uid="{41E0567D-1538-4E49-8659-51B572E7EA19}"/>
    <cellStyle name="20% - 着色 3 2 2 2 3 2 3" xfId="13147" xr:uid="{C4B83750-327A-4E5A-8CC3-8CA9B2B73076}"/>
    <cellStyle name="20% - 着色 3 2 2 2 3 2 3 2" xfId="24356" xr:uid="{5ED07E8C-41C8-49EB-B7B7-4E83B3EF69EE}"/>
    <cellStyle name="20% - 着色 3 2 2 2 3 2 3 2 2" xfId="40973" xr:uid="{F9FF63A6-8FC2-4AB1-A84B-1B46893680AB}"/>
    <cellStyle name="20% - 着色 3 2 2 2 3 2 3 3" xfId="33085" xr:uid="{6F5F3021-F4C7-444E-B85F-C1824107E461}"/>
    <cellStyle name="20% - 着色 3 2 2 2 3 2 4" xfId="18752" xr:uid="{B692071B-FD45-4BA2-A1B6-4207A0C1F1B0}"/>
    <cellStyle name="20% - 着色 3 2 2 2 3 2 4 2" xfId="37029" xr:uid="{EFFE3613-B712-44EA-8377-7DA4757A7E17}"/>
    <cellStyle name="20% - 着色 3 2 2 2 3 2 5" xfId="29141" xr:uid="{9A851E6E-DCF4-4FE0-AF74-6C5E5B6E670A}"/>
    <cellStyle name="20% - 着色 3 2 2 2 3 3" xfId="8942" xr:uid="{E8B083CF-6508-4492-9F12-CFA3008083E0}"/>
    <cellStyle name="20% - 着色 3 2 2 2 3 3 2" xfId="14547" xr:uid="{5D5E7A8F-AECF-4525-B595-674A7D08F85A}"/>
    <cellStyle name="20% - 着色 3 2 2 2 3 3 2 2" xfId="25756" xr:uid="{E6334995-28F9-43FF-955D-25A8778B3920}"/>
    <cellStyle name="20% - 着色 3 2 2 2 3 3 2 2 2" xfId="41959" xr:uid="{CE92C72F-BBDB-4B52-84E8-854621EE8B77}"/>
    <cellStyle name="20% - 着色 3 2 2 2 3 3 2 3" xfId="34071" xr:uid="{8CAB77A8-2625-4B3B-885A-CF3AB38FAF21}"/>
    <cellStyle name="20% - 着色 3 2 2 2 3 3 3" xfId="20152" xr:uid="{9E0E1851-0134-4479-BD20-483E8A8453D2}"/>
    <cellStyle name="20% - 着色 3 2 2 2 3 3 3 2" xfId="38015" xr:uid="{50FE89BD-148E-4812-8169-BC4FB66EA9B4}"/>
    <cellStyle name="20% - 着色 3 2 2 2 3 3 4" xfId="30127" xr:uid="{4BCD9B3A-D2B7-42E6-8FE2-57A6C8851038}"/>
    <cellStyle name="20% - 着色 3 2 2 2 3 4" xfId="11745" xr:uid="{EF1F98F0-6A89-4348-8ACD-6711C76A1440}"/>
    <cellStyle name="20% - 着色 3 2 2 2 3 4 2" xfId="22954" xr:uid="{1402CF2A-8EB4-4BCC-A04A-E2061B0B9CBD}"/>
    <cellStyle name="20% - 着色 3 2 2 2 3 4 2 2" xfId="39987" xr:uid="{502AB710-09B3-4BC1-A603-5A3422BBF4DD}"/>
    <cellStyle name="20% - 着色 3 2 2 2 3 4 3" xfId="32099" xr:uid="{FEE5CA49-00E7-4F6A-BFC9-17709BB489C7}"/>
    <cellStyle name="20% - 着色 3 2 2 2 3 5" xfId="17350" xr:uid="{ACD91715-C646-4081-8A40-B2AA5D166343}"/>
    <cellStyle name="20% - 着色 3 2 2 2 3 5 2" xfId="36043" xr:uid="{EBCBFCCB-E74C-4F21-9A9D-3FB443ED1841}"/>
    <cellStyle name="20% - 着色 3 2 2 2 3 6" xfId="28155" xr:uid="{C8C4ACC2-18D4-439A-BCD8-5C587A6433F7}"/>
    <cellStyle name="20% - 着色 3 2 2 2 4" xfId="6645" xr:uid="{C72AC53C-CB4B-4DF9-B471-D28067B61727}"/>
    <cellStyle name="20% - 着色 3 2 2 2 4 2" xfId="9447" xr:uid="{B98394FD-2796-400F-8439-0D3D272DE820}"/>
    <cellStyle name="20% - 着色 3 2 2 2 4 2 2" xfId="15052" xr:uid="{01706D81-4442-4D54-A697-EAA49AB6A72F}"/>
    <cellStyle name="20% - 着色 3 2 2 2 4 2 2 2" xfId="26261" xr:uid="{7D83AB0D-40E3-40B7-956F-1A131989E46F}"/>
    <cellStyle name="20% - 着色 3 2 2 2 4 2 2 2 2" xfId="42451" xr:uid="{C24D690C-E046-409A-87B4-CF3B653EAE3E}"/>
    <cellStyle name="20% - 着色 3 2 2 2 4 2 2 3" xfId="34563" xr:uid="{3867D904-78B3-4519-9AF4-573BD22EF08E}"/>
    <cellStyle name="20% - 着色 3 2 2 2 4 2 3" xfId="20657" xr:uid="{14A9A377-D6F9-4165-944E-4BE7102F65A3}"/>
    <cellStyle name="20% - 着色 3 2 2 2 4 2 3 2" xfId="38507" xr:uid="{2A9EE951-185E-48BE-9B33-EC85F3C30306}"/>
    <cellStyle name="20% - 着色 3 2 2 2 4 2 4" xfId="30619" xr:uid="{884EC79E-8116-4BD5-977E-A5A8EB6091AC}"/>
    <cellStyle name="20% - 着色 3 2 2 2 4 3" xfId="12250" xr:uid="{572C7570-C05E-49B5-953E-43670F0AA6F1}"/>
    <cellStyle name="20% - 着色 3 2 2 2 4 3 2" xfId="23459" xr:uid="{3FDF7498-0095-40B1-A4BB-0EA9C60D59ED}"/>
    <cellStyle name="20% - 着色 3 2 2 2 4 3 2 2" xfId="40479" xr:uid="{FFD33493-E483-46BA-A0A6-19A49E4A328D}"/>
    <cellStyle name="20% - 着色 3 2 2 2 4 3 3" xfId="32591" xr:uid="{32B2C503-925B-419B-9A3A-0FB32393106B}"/>
    <cellStyle name="20% - 着色 3 2 2 2 4 4" xfId="17855" xr:uid="{7B158ABE-FDD2-4130-8F91-ED6FB24D0907}"/>
    <cellStyle name="20% - 着色 3 2 2 2 4 4 2" xfId="36535" xr:uid="{69F82C18-3E6C-4131-ADA8-D9BC42FE5C82}"/>
    <cellStyle name="20% - 着色 3 2 2 2 4 5" xfId="28647" xr:uid="{612B0345-AA65-4400-9357-8A33E787660B}"/>
    <cellStyle name="20% - 着色 3 2 2 2 5" xfId="8045" xr:uid="{A6236839-F2E2-4F65-8577-51A13E1F6A0A}"/>
    <cellStyle name="20% - 着色 3 2 2 2 5 2" xfId="13650" xr:uid="{DD584337-0965-4019-8CD0-B6A8AB7F832D}"/>
    <cellStyle name="20% - 着色 3 2 2 2 5 2 2" xfId="24859" xr:uid="{D1E11CFE-9974-47BA-9200-97953878F444}"/>
    <cellStyle name="20% - 着色 3 2 2 2 5 2 2 2" xfId="41465" xr:uid="{D674B5B8-2451-4F76-A049-2A96AF650DC0}"/>
    <cellStyle name="20% - 着色 3 2 2 2 5 2 3" xfId="33577" xr:uid="{86FEB1A6-D215-4FE7-A02D-B10121538F4A}"/>
    <cellStyle name="20% - 着色 3 2 2 2 5 3" xfId="19255" xr:uid="{DB2EE223-B46B-4D50-A1C2-D8E7275A9742}"/>
    <cellStyle name="20% - 着色 3 2 2 2 5 3 2" xfId="37521" xr:uid="{1F6AEE96-95E8-4B7D-BDAE-493A0F9A3DBE}"/>
    <cellStyle name="20% - 着色 3 2 2 2 5 4" xfId="29633" xr:uid="{EC8EA8C1-B501-4F63-9365-BBB04D30EA2E}"/>
    <cellStyle name="20% - 着色 3 2 2 2 6" xfId="10848" xr:uid="{0CE21549-96A2-4190-AECC-B2E5A9CE7668}"/>
    <cellStyle name="20% - 着色 3 2 2 2 6 2" xfId="22057" xr:uid="{30CEF9FB-2EC7-45CE-AB19-87CC7AF3751B}"/>
    <cellStyle name="20% - 着色 3 2 2 2 6 2 2" xfId="39493" xr:uid="{C2EDBA26-D538-4CF0-B67F-21DF268BF41B}"/>
    <cellStyle name="20% - 着色 3 2 2 2 6 3" xfId="31605" xr:uid="{BC47707C-B6F8-4339-96CD-45579A18294D}"/>
    <cellStyle name="20% - 着色 3 2 2 2 7" xfId="16453" xr:uid="{A8B34272-0BE5-429C-A384-AED2553FE5DB}"/>
    <cellStyle name="20% - 着色 3 2 2 2 7 2" xfId="35549" xr:uid="{C48609FE-9D04-46C6-BE16-7D6106D3B646}"/>
    <cellStyle name="20% - 着色 3 2 2 2 8" xfId="27661" xr:uid="{BAE5E43C-75A2-4EF0-8891-2AD54F06119B}"/>
    <cellStyle name="20% - 着色 3 2 2 3" xfId="5365" xr:uid="{76150008-6306-45F4-85C3-4A57B98A4865}"/>
    <cellStyle name="20% - 着色 3 2 2 3 2" xfId="6262" xr:uid="{53BA9F6C-B805-4C8F-B60F-43307F874A19}"/>
    <cellStyle name="20% - 着色 3 2 2 3 2 2" xfId="7664" xr:uid="{94149BCB-5E9F-41AC-A344-3E3E7B503C2B}"/>
    <cellStyle name="20% - 着色 3 2 2 3 2 2 2" xfId="10466" xr:uid="{955A96B8-030D-4DA7-8A66-257E8A72D254}"/>
    <cellStyle name="20% - 着色 3 2 2 3 2 2 2 2" xfId="16071" xr:uid="{AF5406C7-3374-4202-8011-BCB84332EB2B}"/>
    <cellStyle name="20% - 着色 3 2 2 3 2 2 2 2 2" xfId="27280" xr:uid="{333198D2-8AC5-4A3B-B97F-7AD0E5618451}"/>
    <cellStyle name="20% - 着色 3 2 2 3 2 2 2 2 2 2" xfId="43067" xr:uid="{A8D2060B-2363-4832-9C2A-869899160723}"/>
    <cellStyle name="20% - 着色 3 2 2 3 2 2 2 2 3" xfId="35179" xr:uid="{BE4E4B43-AB79-49F0-8582-361B9CBEB2FA}"/>
    <cellStyle name="20% - 着色 3 2 2 3 2 2 2 3" xfId="21676" xr:uid="{FE1FD120-7AB4-4750-9B20-B7712CD36B36}"/>
    <cellStyle name="20% - 着色 3 2 2 3 2 2 2 3 2" xfId="39123" xr:uid="{48FEC122-CBBB-43F8-948B-EA901141D775}"/>
    <cellStyle name="20% - 着色 3 2 2 3 2 2 2 4" xfId="31235" xr:uid="{F3231F5D-3561-4D43-BDA3-6DA9D13C8031}"/>
    <cellStyle name="20% - 着色 3 2 2 3 2 2 3" xfId="13269" xr:uid="{D6CFCDBD-D12D-4717-8EBE-C34FF33C63F1}"/>
    <cellStyle name="20% - 着色 3 2 2 3 2 2 3 2" xfId="24478" xr:uid="{6E1250F0-AE8A-4B5C-880A-D13FC2C65118}"/>
    <cellStyle name="20% - 着色 3 2 2 3 2 2 3 2 2" xfId="41095" xr:uid="{F32B66B3-1D78-4D08-9B8E-CEC74BCDC11A}"/>
    <cellStyle name="20% - 着色 3 2 2 3 2 2 3 3" xfId="33207" xr:uid="{FAFE0BC4-C514-4075-AFC8-A62BB2B2954E}"/>
    <cellStyle name="20% - 着色 3 2 2 3 2 2 4" xfId="18874" xr:uid="{08614E02-B65F-4209-ADE6-33E2DB0A3163}"/>
    <cellStyle name="20% - 着色 3 2 2 3 2 2 4 2" xfId="37151" xr:uid="{CA0D99A2-77C6-4A81-ADE3-D1DC8F22C241}"/>
    <cellStyle name="20% - 着色 3 2 2 3 2 2 5" xfId="29263" xr:uid="{2BE0EC65-2635-4BFA-B4A8-83BB5C57FD26}"/>
    <cellStyle name="20% - 着色 3 2 2 3 2 3" xfId="9064" xr:uid="{21F8A74F-4E06-47F6-B3A1-478D01329FE3}"/>
    <cellStyle name="20% - 着色 3 2 2 3 2 3 2" xfId="14669" xr:uid="{2700392A-CA57-46B9-9947-A4F429DA09E0}"/>
    <cellStyle name="20% - 着色 3 2 2 3 2 3 2 2" xfId="25878" xr:uid="{FD4C9032-E230-4891-91F9-592554EFD8CF}"/>
    <cellStyle name="20% - 着色 3 2 2 3 2 3 2 2 2" xfId="42081" xr:uid="{D7D4B886-677D-4091-9A64-3BEB35E79243}"/>
    <cellStyle name="20% - 着色 3 2 2 3 2 3 2 3" xfId="34193" xr:uid="{D1586284-503F-4E6C-BC48-09A395E81C8A}"/>
    <cellStyle name="20% - 着色 3 2 2 3 2 3 3" xfId="20274" xr:uid="{A569B18E-DB4E-47E3-B51D-1FBA7DCDB648}"/>
    <cellStyle name="20% - 着色 3 2 2 3 2 3 3 2" xfId="38137" xr:uid="{D55C89E5-CCD0-4A16-BC61-E6292428FC5F}"/>
    <cellStyle name="20% - 着色 3 2 2 3 2 3 4" xfId="30249" xr:uid="{C57EBAFD-07C5-4B0B-B23E-B5E6EA0EEF6C}"/>
    <cellStyle name="20% - 着色 3 2 2 3 2 4" xfId="11867" xr:uid="{1694EA06-A335-42E8-8761-B02265173D2E}"/>
    <cellStyle name="20% - 着色 3 2 2 3 2 4 2" xfId="23076" xr:uid="{8F879AAA-3067-42E8-9E44-46940B6664A3}"/>
    <cellStyle name="20% - 着色 3 2 2 3 2 4 2 2" xfId="40109" xr:uid="{60319A09-B9F8-4212-8349-6B87FE2AF3F6}"/>
    <cellStyle name="20% - 着色 3 2 2 3 2 4 3" xfId="32221" xr:uid="{CD8518BF-CFA8-4DDF-B954-C72E18F6EC69}"/>
    <cellStyle name="20% - 着色 3 2 2 3 2 5" xfId="17472" xr:uid="{AD5C87D3-A9C0-4CD4-9E40-3194BA6E031E}"/>
    <cellStyle name="20% - 着色 3 2 2 3 2 5 2" xfId="36165" xr:uid="{FDFCDAC2-D54A-4A69-A3F5-ADF803D65AD2}"/>
    <cellStyle name="20% - 着色 3 2 2 3 2 6" xfId="28277" xr:uid="{10074EB8-1B12-47B5-B507-6E7D39A71FC4}"/>
    <cellStyle name="20% - 着色 3 2 2 3 3" xfId="6767" xr:uid="{385FA5AD-973F-4D27-BD65-70F0309203C7}"/>
    <cellStyle name="20% - 着色 3 2 2 3 3 2" xfId="9569" xr:uid="{0C80CC43-970D-44BF-8F8E-D1201D8EA845}"/>
    <cellStyle name="20% - 着色 3 2 2 3 3 2 2" xfId="15174" xr:uid="{30624A53-81B5-4797-96C9-90874041F944}"/>
    <cellStyle name="20% - 着色 3 2 2 3 3 2 2 2" xfId="26383" xr:uid="{128255EC-EBC8-485A-937E-C3D4C7184715}"/>
    <cellStyle name="20% - 着色 3 2 2 3 3 2 2 2 2" xfId="42573" xr:uid="{8C350BC8-A286-49E8-A050-14E588F6E939}"/>
    <cellStyle name="20% - 着色 3 2 2 3 3 2 2 3" xfId="34685" xr:uid="{B65D5FCD-0C6E-43C8-8ED0-0316E19786D6}"/>
    <cellStyle name="20% - 着色 3 2 2 3 3 2 3" xfId="20779" xr:uid="{8554A6D4-5CB4-48A9-8CBC-814E5E702909}"/>
    <cellStyle name="20% - 着色 3 2 2 3 3 2 3 2" xfId="38629" xr:uid="{127EC099-83FD-45A6-ADB6-CF8A17FB9AF2}"/>
    <cellStyle name="20% - 着色 3 2 2 3 3 2 4" xfId="30741" xr:uid="{F64DB717-8DFE-412E-8BF6-77776AA94848}"/>
    <cellStyle name="20% - 着色 3 2 2 3 3 3" xfId="12372" xr:uid="{DA939C14-FB80-4F56-9844-D28E9BF79BAA}"/>
    <cellStyle name="20% - 着色 3 2 2 3 3 3 2" xfId="23581" xr:uid="{AB7A5F75-14CC-4C5E-A6BB-7FD015CAEA63}"/>
    <cellStyle name="20% - 着色 3 2 2 3 3 3 2 2" xfId="40601" xr:uid="{BA2DE63F-31E6-4C9F-9E01-4BB64F828EB9}"/>
    <cellStyle name="20% - 着色 3 2 2 3 3 3 3" xfId="32713" xr:uid="{1A02693F-6661-4DF1-B6D5-4BD6F89651E1}"/>
    <cellStyle name="20% - 着色 3 2 2 3 3 4" xfId="17977" xr:uid="{BE6ED189-C719-4593-BB4B-5666D10AC028}"/>
    <cellStyle name="20% - 着色 3 2 2 3 3 4 2" xfId="36657" xr:uid="{11724C42-9077-420E-9B0E-035D00D78981}"/>
    <cellStyle name="20% - 着色 3 2 2 3 3 5" xfId="28769" xr:uid="{3C2EDF8D-3CE9-4CB8-B1F0-B38F81C0C140}"/>
    <cellStyle name="20% - 着色 3 2 2 3 4" xfId="8167" xr:uid="{048B8A51-EEAD-4BC3-A082-2363A34F2B87}"/>
    <cellStyle name="20% - 着色 3 2 2 3 4 2" xfId="13772" xr:uid="{A1556C03-4A52-4426-A562-74D9AF353C27}"/>
    <cellStyle name="20% - 着色 3 2 2 3 4 2 2" xfId="24981" xr:uid="{B4E640D3-F52E-4DD2-BF9E-F45C89459704}"/>
    <cellStyle name="20% - 着色 3 2 2 3 4 2 2 2" xfId="41587" xr:uid="{F8641EAB-3E16-4484-97EA-9905A63D6102}"/>
    <cellStyle name="20% - 着色 3 2 2 3 4 2 3" xfId="33699" xr:uid="{BC3627B5-148E-4528-B457-6F64E0EDC3D8}"/>
    <cellStyle name="20% - 着色 3 2 2 3 4 3" xfId="19377" xr:uid="{45329146-33FB-41FD-B37E-70D030C4477D}"/>
    <cellStyle name="20% - 着色 3 2 2 3 4 3 2" xfId="37643" xr:uid="{A65D3F35-EB61-4AA9-88A1-C467F36A3EFF}"/>
    <cellStyle name="20% - 着色 3 2 2 3 4 4" xfId="29755" xr:uid="{1D7B6F67-05AF-4975-B947-CCB48C0CDCD1}"/>
    <cellStyle name="20% - 着色 3 2 2 3 5" xfId="10970" xr:uid="{EC9778F1-A6B0-443A-B575-1AD2530E9C01}"/>
    <cellStyle name="20% - 着色 3 2 2 3 5 2" xfId="22179" xr:uid="{BE44836A-5571-424C-97C0-4C411C945549}"/>
    <cellStyle name="20% - 着色 3 2 2 3 5 2 2" xfId="39615" xr:uid="{8DED6C6E-5B08-4325-BFC9-EDA3F5FF78B9}"/>
    <cellStyle name="20% - 着色 3 2 2 3 5 3" xfId="31727" xr:uid="{B0786589-ED50-4DF0-A1C6-55FC35D7792B}"/>
    <cellStyle name="20% - 着色 3 2 2 3 6" xfId="16575" xr:uid="{2E37F377-7A8A-4DFC-9BD5-98B298A21965}"/>
    <cellStyle name="20% - 着色 3 2 2 3 6 2" xfId="35671" xr:uid="{C73F6ABB-1996-4E47-A5C0-78815313AA86}"/>
    <cellStyle name="20% - 着色 3 2 2 3 7" xfId="27783" xr:uid="{9D86305A-ECD6-43A1-9EE2-5704DDB807C6}"/>
    <cellStyle name="20% - 着色 3 2 2 4" xfId="6016" xr:uid="{4747FB56-3C4F-42C0-A542-52455E1E375D}"/>
    <cellStyle name="20% - 着色 3 2 2 4 2" xfId="7418" xr:uid="{BA1E7BF6-4316-4D85-B865-883FF9A4A6CD}"/>
    <cellStyle name="20% - 着色 3 2 2 4 2 2" xfId="10220" xr:uid="{6AA1EA61-CBFF-4E41-B370-A850619B1BBD}"/>
    <cellStyle name="20% - 着色 3 2 2 4 2 2 2" xfId="15825" xr:uid="{8229F86B-57B7-4106-AE75-5CD16C598BFC}"/>
    <cellStyle name="20% - 着色 3 2 2 4 2 2 2 2" xfId="27034" xr:uid="{B6655FBD-E12D-46FB-9B91-F7AF9A5B6B99}"/>
    <cellStyle name="20% - 着色 3 2 2 4 2 2 2 2 2" xfId="42821" xr:uid="{141BCF2D-2296-4686-8A25-9543CB1F78B2}"/>
    <cellStyle name="20% - 着色 3 2 2 4 2 2 2 3" xfId="34933" xr:uid="{6DB80B5D-D92A-455A-9EED-78C5DC025168}"/>
    <cellStyle name="20% - 着色 3 2 2 4 2 2 3" xfId="21430" xr:uid="{954FBE77-3BC1-4F5D-9D4D-FEC7579385C2}"/>
    <cellStyle name="20% - 着色 3 2 2 4 2 2 3 2" xfId="38877" xr:uid="{CE6C59E5-21F7-47CC-AA85-868719D7269F}"/>
    <cellStyle name="20% - 着色 3 2 2 4 2 2 4" xfId="30989" xr:uid="{120D6868-C698-4F05-803B-24EFE7A9AF4D}"/>
    <cellStyle name="20% - 着色 3 2 2 4 2 3" xfId="13023" xr:uid="{F16615CD-DC72-45F0-9892-824150DFFE49}"/>
    <cellStyle name="20% - 着色 3 2 2 4 2 3 2" xfId="24232" xr:uid="{574A6BB2-2BFF-4E8E-8167-02919CBD0993}"/>
    <cellStyle name="20% - 着色 3 2 2 4 2 3 2 2" xfId="40849" xr:uid="{E6670320-B501-478F-A767-49172EDE0C27}"/>
    <cellStyle name="20% - 着色 3 2 2 4 2 3 3" xfId="32961" xr:uid="{3CE74DB6-9168-4C52-8B9C-FB57AE00D3E5}"/>
    <cellStyle name="20% - 着色 3 2 2 4 2 4" xfId="18628" xr:uid="{B9086C0C-6EE9-4B88-946C-47B9A20DBF92}"/>
    <cellStyle name="20% - 着色 3 2 2 4 2 4 2" xfId="36905" xr:uid="{39EBC8A3-94C4-4D64-A471-72113E53CDDA}"/>
    <cellStyle name="20% - 着色 3 2 2 4 2 5" xfId="29017" xr:uid="{9053EF5D-25D2-4DD7-AF1B-28A7B6555500}"/>
    <cellStyle name="20% - 着色 3 2 2 4 3" xfId="8818" xr:uid="{74BAF245-9FAA-4F4A-8515-B05FBEB98FED}"/>
    <cellStyle name="20% - 着色 3 2 2 4 3 2" xfId="14423" xr:uid="{BAFA704C-EE13-4DAC-9F78-5DCE3EC36C7E}"/>
    <cellStyle name="20% - 着色 3 2 2 4 3 2 2" xfId="25632" xr:uid="{4625986B-04DA-46F7-B561-FFA2001EBE0A}"/>
    <cellStyle name="20% - 着色 3 2 2 4 3 2 2 2" xfId="41835" xr:uid="{20510194-F75A-4587-A708-EAB0A758EADA}"/>
    <cellStyle name="20% - 着色 3 2 2 4 3 2 3" xfId="33947" xr:uid="{DF1C841C-5BBC-44BC-9F7A-B5E79DF12A76}"/>
    <cellStyle name="20% - 着色 3 2 2 4 3 3" xfId="20028" xr:uid="{3374B217-981B-4CF3-8B76-7DBC634A9022}"/>
    <cellStyle name="20% - 着色 3 2 2 4 3 3 2" xfId="37891" xr:uid="{4969B687-F471-4E6C-9DE5-32C59DFF8532}"/>
    <cellStyle name="20% - 着色 3 2 2 4 3 4" xfId="30003" xr:uid="{8E8C97D4-E4F5-4008-B88C-DC0FA641F724}"/>
    <cellStyle name="20% - 着色 3 2 2 4 4" xfId="11621" xr:uid="{18B28D71-9468-4A63-B80A-D53CA4EA80A2}"/>
    <cellStyle name="20% - 着色 3 2 2 4 4 2" xfId="22830" xr:uid="{36FF4C01-59E1-4BDC-BEFD-2D4DF47F29FC}"/>
    <cellStyle name="20% - 着色 3 2 2 4 4 2 2" xfId="39863" xr:uid="{676F2FAF-3BB2-4BEF-A37B-713DE81BD0D6}"/>
    <cellStyle name="20% - 着色 3 2 2 4 4 3" xfId="31975" xr:uid="{EEA45154-394D-48BA-A1FD-96FACB3664B3}"/>
    <cellStyle name="20% - 着色 3 2 2 4 5" xfId="17226" xr:uid="{EF14B25A-D217-4B79-9FC7-E0C5E9B371F3}"/>
    <cellStyle name="20% - 着色 3 2 2 4 5 2" xfId="35919" xr:uid="{4227A054-55C0-4A6C-BB81-D5C0AE8246E0}"/>
    <cellStyle name="20% - 着色 3 2 2 4 6" xfId="28031" xr:uid="{46A454D5-61BA-4E3F-9D45-85510261185F}"/>
    <cellStyle name="20% - 着色 3 2 2 5" xfId="6520" xr:uid="{0750EE5F-7EFF-4BA7-980A-DBA47CB1B6B9}"/>
    <cellStyle name="20% - 着色 3 2 2 5 2" xfId="9322" xr:uid="{BD26E0B9-E570-4867-B564-6638294404D3}"/>
    <cellStyle name="20% - 着色 3 2 2 5 2 2" xfId="14927" xr:uid="{1307C902-4501-42A7-8784-0243AC69C85A}"/>
    <cellStyle name="20% - 着色 3 2 2 5 2 2 2" xfId="26136" xr:uid="{83786831-E274-4D82-AF8A-0B517AB20ED3}"/>
    <cellStyle name="20% - 着色 3 2 2 5 2 2 2 2" xfId="42327" xr:uid="{F7040512-6305-400D-9661-A6A3B211B226}"/>
    <cellStyle name="20% - 着色 3 2 2 5 2 2 3" xfId="34439" xr:uid="{07EC0E67-AAAA-4BC3-8253-611D1B5DB172}"/>
    <cellStyle name="20% - 着色 3 2 2 5 2 3" xfId="20532" xr:uid="{3D536485-1255-464F-BEC9-0D6642F1B2B4}"/>
    <cellStyle name="20% - 着色 3 2 2 5 2 3 2" xfId="38383" xr:uid="{10B0E0DA-E95D-4E5D-828B-434713F28013}"/>
    <cellStyle name="20% - 着色 3 2 2 5 2 4" xfId="30495" xr:uid="{C20E2E05-64FE-47F1-AE58-AAF698EC587D}"/>
    <cellStyle name="20% - 着色 3 2 2 5 3" xfId="12125" xr:uid="{A47D5B65-A5A5-47B1-8542-A4DDFC0446D9}"/>
    <cellStyle name="20% - 着色 3 2 2 5 3 2" xfId="23334" xr:uid="{99BE189B-36D9-4431-8D19-8C7AFE35C362}"/>
    <cellStyle name="20% - 着色 3 2 2 5 3 2 2" xfId="40355" xr:uid="{89A50185-E8F0-4846-AC8D-3D63B20A8C85}"/>
    <cellStyle name="20% - 着色 3 2 2 5 3 3" xfId="32467" xr:uid="{BA277A49-E1DA-4FF3-8875-27911D9E227C}"/>
    <cellStyle name="20% - 着色 3 2 2 5 4" xfId="17730" xr:uid="{4D3227A6-2440-4C84-A0CE-3E172FDCDF18}"/>
    <cellStyle name="20% - 着色 3 2 2 5 4 2" xfId="36411" xr:uid="{53197F2A-D2F1-435E-B270-05BE9060DF38}"/>
    <cellStyle name="20% - 着色 3 2 2 5 5" xfId="28523" xr:uid="{C7049E36-9B21-43F4-9E77-A36A81EB0DAE}"/>
    <cellStyle name="20% - 着色 3 2 2 6" xfId="7921" xr:uid="{EF1CAADB-2360-4642-8726-257BDDDE9785}"/>
    <cellStyle name="20% - 着色 3 2 2 6 2" xfId="13526" xr:uid="{0433D10D-900C-458B-B6EE-C3A4DD71A01D}"/>
    <cellStyle name="20% - 着色 3 2 2 6 2 2" xfId="24735" xr:uid="{74825367-A8B2-440A-A4BD-E9695FF0D780}"/>
    <cellStyle name="20% - 着色 3 2 2 6 2 2 2" xfId="41341" xr:uid="{B7D55ACC-3874-402E-A0B7-1EF0659F7369}"/>
    <cellStyle name="20% - 着色 3 2 2 6 2 3" xfId="33453" xr:uid="{EDFBF41E-ACA7-48BB-A781-3B8470D4F1BA}"/>
    <cellStyle name="20% - 着色 3 2 2 6 3" xfId="19131" xr:uid="{F2379D4E-5085-4E95-B54A-1322433FA7ED}"/>
    <cellStyle name="20% - 着色 3 2 2 6 3 2" xfId="37397" xr:uid="{5743B9CF-7DD0-49CA-8BB5-5DAF421EF324}"/>
    <cellStyle name="20% - 着色 3 2 2 6 4" xfId="29509" xr:uid="{53ACE465-44FC-4734-AB13-7AFCFE46949E}"/>
    <cellStyle name="20% - 着色 3 2 2 7" xfId="10724" xr:uid="{803C2B76-95E8-48D5-9D29-7E088BA7C896}"/>
    <cellStyle name="20% - 着色 3 2 2 7 2" xfId="21933" xr:uid="{74BACF51-C0D3-48F4-87EF-81A46C1AFCFD}"/>
    <cellStyle name="20% - 着色 3 2 2 7 2 2" xfId="39369" xr:uid="{193DD6BE-1FAF-4789-AFE4-E15642BBBFB2}"/>
    <cellStyle name="20% - 着色 3 2 2 7 3" xfId="31481" xr:uid="{83D26C11-CA70-4D92-ACC4-A181D012A3C3}"/>
    <cellStyle name="20% - 着色 3 2 2 8" xfId="16329" xr:uid="{701ECDB7-FE1C-464B-AC96-79581A5FADD4}"/>
    <cellStyle name="20% - 着色 3 2 2 8 2" xfId="35425" xr:uid="{26D66AF8-4DB7-49E6-BC9F-A7FD91B849DD}"/>
    <cellStyle name="20% - 着色 3 2 2 9" xfId="27537" xr:uid="{3E1B5B82-1340-4979-9930-99916B7F13C3}"/>
    <cellStyle name="20% - 着色 3 2 3" xfId="5182" xr:uid="{E6722F2F-7A6C-4FF3-A7AF-4F166AF45759}"/>
    <cellStyle name="20% - 着色 3 2 3 2" xfId="5428" xr:uid="{ECBE51EE-ED7E-4708-B706-B69F5C4A50D4}"/>
    <cellStyle name="20% - 着色 3 2 3 2 2" xfId="6325" xr:uid="{D9B94E01-33CE-43D7-8D0C-7D426912B0FA}"/>
    <cellStyle name="20% - 着色 3 2 3 2 2 2" xfId="7727" xr:uid="{4465EB32-9D7F-40C8-8294-9141EE022306}"/>
    <cellStyle name="20% - 着色 3 2 3 2 2 2 2" xfId="10529" xr:uid="{0082F504-258E-4A41-846C-653FA77ECB87}"/>
    <cellStyle name="20% - 着色 3 2 3 2 2 2 2 2" xfId="16134" xr:uid="{F5F571EE-28C7-4C27-AD9E-A670211A1E16}"/>
    <cellStyle name="20% - 着色 3 2 3 2 2 2 2 2 2" xfId="27343" xr:uid="{3C7C87F0-1293-4F09-AC4B-3CCE48901F55}"/>
    <cellStyle name="20% - 着色 3 2 3 2 2 2 2 2 2 2" xfId="43130" xr:uid="{929C553C-C5FF-486B-8727-CF869B25D014}"/>
    <cellStyle name="20% - 着色 3 2 3 2 2 2 2 2 3" xfId="35242" xr:uid="{72F21DC3-ACE2-4A14-806B-341349603145}"/>
    <cellStyle name="20% - 着色 3 2 3 2 2 2 2 3" xfId="21739" xr:uid="{F6EE6419-64AC-4A98-B93E-529466958153}"/>
    <cellStyle name="20% - 着色 3 2 3 2 2 2 2 3 2" xfId="39186" xr:uid="{D7B2E36B-806B-4576-BBC7-16AA63AA65E5}"/>
    <cellStyle name="20% - 着色 3 2 3 2 2 2 2 4" xfId="31298" xr:uid="{EA67E0C9-FB40-4A4B-936E-DEEC31C4A2A5}"/>
    <cellStyle name="20% - 着色 3 2 3 2 2 2 3" xfId="13332" xr:uid="{CF732AC9-E0CA-4FF5-95F3-F81D9DB264D6}"/>
    <cellStyle name="20% - 着色 3 2 3 2 2 2 3 2" xfId="24541" xr:uid="{89608D18-DB7E-4D47-82EF-7ADDB55F5EE0}"/>
    <cellStyle name="20% - 着色 3 2 3 2 2 2 3 2 2" xfId="41158" xr:uid="{78E4D768-FB38-4243-A486-FDA91A893DBF}"/>
    <cellStyle name="20% - 着色 3 2 3 2 2 2 3 3" xfId="33270" xr:uid="{80A2C4FA-F91F-44BE-9661-C95EA6856170}"/>
    <cellStyle name="20% - 着色 3 2 3 2 2 2 4" xfId="18937" xr:uid="{4E3741C3-DE17-4E29-B5A0-D7B0455717F3}"/>
    <cellStyle name="20% - 着色 3 2 3 2 2 2 4 2" xfId="37214" xr:uid="{2BE30A70-9E89-4DE9-A517-A28084F2D35D}"/>
    <cellStyle name="20% - 着色 3 2 3 2 2 2 5" xfId="29326" xr:uid="{1CCED711-3463-4E45-BD55-7200D5DB49FB}"/>
    <cellStyle name="20% - 着色 3 2 3 2 2 3" xfId="9127" xr:uid="{F31BD423-DA83-4ED1-91E4-87EA585486D5}"/>
    <cellStyle name="20% - 着色 3 2 3 2 2 3 2" xfId="14732" xr:uid="{F11A8DF0-08AB-4543-B92D-56CA40AB0A91}"/>
    <cellStyle name="20% - 着色 3 2 3 2 2 3 2 2" xfId="25941" xr:uid="{FEF74984-6DF9-474E-8289-5850EEB9AD1D}"/>
    <cellStyle name="20% - 着色 3 2 3 2 2 3 2 2 2" xfId="42144" xr:uid="{ECF79A45-A5E0-4338-A4DD-E3DE0E88D88A}"/>
    <cellStyle name="20% - 着色 3 2 3 2 2 3 2 3" xfId="34256" xr:uid="{7F8EBB8C-5B80-41A8-8B42-DDFA5D1C187D}"/>
    <cellStyle name="20% - 着色 3 2 3 2 2 3 3" xfId="20337" xr:uid="{8DC17A28-B54C-43C9-AC81-F5DA6BE3B6AC}"/>
    <cellStyle name="20% - 着色 3 2 3 2 2 3 3 2" xfId="38200" xr:uid="{701CD8DA-8347-4284-9D06-48D6D3F82F69}"/>
    <cellStyle name="20% - 着色 3 2 3 2 2 3 4" xfId="30312" xr:uid="{6790C5B5-B782-40D8-85B4-1E7398A3B436}"/>
    <cellStyle name="20% - 着色 3 2 3 2 2 4" xfId="11930" xr:uid="{7F900DAC-DDB1-4835-85B1-374064482399}"/>
    <cellStyle name="20% - 着色 3 2 3 2 2 4 2" xfId="23139" xr:uid="{FFCAB804-188F-44AF-92EB-25DD2488EA89}"/>
    <cellStyle name="20% - 着色 3 2 3 2 2 4 2 2" xfId="40172" xr:uid="{1A96F424-B8B1-451B-B585-2D5B08DFFD32}"/>
    <cellStyle name="20% - 着色 3 2 3 2 2 4 3" xfId="32284" xr:uid="{ED308E98-3215-4147-85E5-832ACF8C7D75}"/>
    <cellStyle name="20% - 着色 3 2 3 2 2 5" xfId="17535" xr:uid="{64B56DC8-405C-4DEC-9B64-6FA15A3A148F}"/>
    <cellStyle name="20% - 着色 3 2 3 2 2 5 2" xfId="36228" xr:uid="{4D6518CB-5092-4196-B53B-FE540995E342}"/>
    <cellStyle name="20% - 着色 3 2 3 2 2 6" xfId="28340" xr:uid="{6B7A95DA-B7DF-4821-8B7F-0AB008329DDF}"/>
    <cellStyle name="20% - 着色 3 2 3 2 3" xfId="6830" xr:uid="{2AC16DA1-003C-4CE2-8C65-5D9B1703A887}"/>
    <cellStyle name="20% - 着色 3 2 3 2 3 2" xfId="9632" xr:uid="{7F4331B4-26E5-42EA-8BD5-72317E616A3D}"/>
    <cellStyle name="20% - 着色 3 2 3 2 3 2 2" xfId="15237" xr:uid="{73E193A4-6878-49D2-AE17-89241E0134E2}"/>
    <cellStyle name="20% - 着色 3 2 3 2 3 2 2 2" xfId="26446" xr:uid="{C25A1344-3D7F-4A65-8D2D-AE6972C7F88A}"/>
    <cellStyle name="20% - 着色 3 2 3 2 3 2 2 2 2" xfId="42636" xr:uid="{904561E2-38B5-4D6C-BC97-2928D5336EA0}"/>
    <cellStyle name="20% - 着色 3 2 3 2 3 2 2 3" xfId="34748" xr:uid="{F8E28E7F-1D6F-435B-A601-73EF9ECD94AD}"/>
    <cellStyle name="20% - 着色 3 2 3 2 3 2 3" xfId="20842" xr:uid="{D6E859F1-B81B-47F0-A78E-77A852E04063}"/>
    <cellStyle name="20% - 着色 3 2 3 2 3 2 3 2" xfId="38692" xr:uid="{56B7055C-0F2F-454E-8DF0-67C39A56F4E8}"/>
    <cellStyle name="20% - 着色 3 2 3 2 3 2 4" xfId="30804" xr:uid="{EA785775-6E02-429D-AC79-57C629298062}"/>
    <cellStyle name="20% - 着色 3 2 3 2 3 3" xfId="12435" xr:uid="{EF68C270-3349-440F-B038-EA0638F44A1D}"/>
    <cellStyle name="20% - 着色 3 2 3 2 3 3 2" xfId="23644" xr:uid="{7E946352-B078-4024-9423-551AAE386A06}"/>
    <cellStyle name="20% - 着色 3 2 3 2 3 3 2 2" xfId="40664" xr:uid="{1D0F4F15-2D57-407C-98BA-5F25DFA78754}"/>
    <cellStyle name="20% - 着色 3 2 3 2 3 3 3" xfId="32776" xr:uid="{7BA3F5D6-2B0C-42D6-AD33-4F489CA103F3}"/>
    <cellStyle name="20% - 着色 3 2 3 2 3 4" xfId="18040" xr:uid="{AE076855-49CB-4EB0-9736-56A154ACBBF0}"/>
    <cellStyle name="20% - 着色 3 2 3 2 3 4 2" xfId="36720" xr:uid="{43993FE0-CF19-496E-8E37-94D3C8ADD05C}"/>
    <cellStyle name="20% - 着色 3 2 3 2 3 5" xfId="28832" xr:uid="{CB612A7E-A391-4715-96EE-18B4DEF4C879}"/>
    <cellStyle name="20% - 着色 3 2 3 2 4" xfId="8230" xr:uid="{29468368-9973-41D1-944D-790A17B4647D}"/>
    <cellStyle name="20% - 着色 3 2 3 2 4 2" xfId="13835" xr:uid="{FE93983E-E51E-4E98-9AF3-2217FDD244A9}"/>
    <cellStyle name="20% - 着色 3 2 3 2 4 2 2" xfId="25044" xr:uid="{BF2A614F-69BF-4358-BBC6-541A7BF82B62}"/>
    <cellStyle name="20% - 着色 3 2 3 2 4 2 2 2" xfId="41650" xr:uid="{91D7D5F6-A7FC-4AE3-9964-0EC5606F482E}"/>
    <cellStyle name="20% - 着色 3 2 3 2 4 2 3" xfId="33762" xr:uid="{708E1927-8DF1-4413-AED5-C946C31745F1}"/>
    <cellStyle name="20% - 着色 3 2 3 2 4 3" xfId="19440" xr:uid="{8185F740-5AA1-437C-90E1-46109292B257}"/>
    <cellStyle name="20% - 着色 3 2 3 2 4 3 2" xfId="37706" xr:uid="{3CA242F3-DBB6-497F-89AD-C8A1E365C66E}"/>
    <cellStyle name="20% - 着色 3 2 3 2 4 4" xfId="29818" xr:uid="{E5903C2F-FDFF-4096-A892-DFDA686D657D}"/>
    <cellStyle name="20% - 着色 3 2 3 2 5" xfId="11033" xr:uid="{C7D2BEAE-40CC-4F44-B152-CF1EE9EDE6A6}"/>
    <cellStyle name="20% - 着色 3 2 3 2 5 2" xfId="22242" xr:uid="{E80DEDB8-B15C-49C9-AE30-AC8D0E6642AF}"/>
    <cellStyle name="20% - 着色 3 2 3 2 5 2 2" xfId="39678" xr:uid="{32923B34-D617-4329-BD2A-74485C689B6A}"/>
    <cellStyle name="20% - 着色 3 2 3 2 5 3" xfId="31790" xr:uid="{147AE29B-FCAA-45B7-A5D6-B3932B9FC561}"/>
    <cellStyle name="20% - 着色 3 2 3 2 6" xfId="16638" xr:uid="{701A519F-B3B0-413E-AA8E-5770E24FDC58}"/>
    <cellStyle name="20% - 着色 3 2 3 2 6 2" xfId="35734" xr:uid="{004D4169-EA9E-4A63-AB4D-F45D62060CC1}"/>
    <cellStyle name="20% - 着色 3 2 3 2 7" xfId="27846" xr:uid="{129148FD-8BF1-43DF-B154-8698AF7433C7}"/>
    <cellStyle name="20% - 着色 3 2 3 3" xfId="6079" xr:uid="{219874A8-DB5C-4C88-B0C5-6B3E5429809B}"/>
    <cellStyle name="20% - 着色 3 2 3 3 2" xfId="7481" xr:uid="{93E24BAA-8914-437F-9192-BA6943269A25}"/>
    <cellStyle name="20% - 着色 3 2 3 3 2 2" xfId="10283" xr:uid="{89B83F1A-64D5-42A3-AE89-EA15BB6F7873}"/>
    <cellStyle name="20% - 着色 3 2 3 3 2 2 2" xfId="15888" xr:uid="{13B083A5-B7AB-47EB-A0DB-9D77B71613D6}"/>
    <cellStyle name="20% - 着色 3 2 3 3 2 2 2 2" xfId="27097" xr:uid="{5C732BC1-1609-4121-BF74-4FCE5D76AE7F}"/>
    <cellStyle name="20% - 着色 3 2 3 3 2 2 2 2 2" xfId="42884" xr:uid="{A8A47029-C73C-4935-B525-84B4265F36AD}"/>
    <cellStyle name="20% - 着色 3 2 3 3 2 2 2 3" xfId="34996" xr:uid="{B7CEE816-A8A9-483E-B2F0-1B67A5D5ED13}"/>
    <cellStyle name="20% - 着色 3 2 3 3 2 2 3" xfId="21493" xr:uid="{5137A04E-658B-4E54-93B2-BC8FCDC625F7}"/>
    <cellStyle name="20% - 着色 3 2 3 3 2 2 3 2" xfId="38940" xr:uid="{0C24F3C7-DE42-45CB-8C14-F429A8C71CFC}"/>
    <cellStyle name="20% - 着色 3 2 3 3 2 2 4" xfId="31052" xr:uid="{E39821A7-1416-4D52-BAB2-8A5E6FCE2A6D}"/>
    <cellStyle name="20% - 着色 3 2 3 3 2 3" xfId="13086" xr:uid="{0C0919B7-40F1-4E92-AF23-78F9AC7735C8}"/>
    <cellStyle name="20% - 着色 3 2 3 3 2 3 2" xfId="24295" xr:uid="{604B75A6-C0C4-4EA6-9E7C-2190662B45CB}"/>
    <cellStyle name="20% - 着色 3 2 3 3 2 3 2 2" xfId="40912" xr:uid="{51772532-FE79-4620-8C5F-EAECFB4BD7B8}"/>
    <cellStyle name="20% - 着色 3 2 3 3 2 3 3" xfId="33024" xr:uid="{16126074-8027-48E3-A5D7-7108008F6588}"/>
    <cellStyle name="20% - 着色 3 2 3 3 2 4" xfId="18691" xr:uid="{D3F79A26-9473-4822-9A07-7863632A91A5}"/>
    <cellStyle name="20% - 着色 3 2 3 3 2 4 2" xfId="36968" xr:uid="{A5EF5D25-EFCD-4141-9AB7-2FABB59973C1}"/>
    <cellStyle name="20% - 着色 3 2 3 3 2 5" xfId="29080" xr:uid="{182A9EC6-FE7D-4E37-9F92-D0334FC29B5A}"/>
    <cellStyle name="20% - 着色 3 2 3 3 3" xfId="8881" xr:uid="{68487073-451E-4399-BBF4-EB76BD5C19A4}"/>
    <cellStyle name="20% - 着色 3 2 3 3 3 2" xfId="14486" xr:uid="{20D65E95-1116-4A2C-851D-E3E730F896A2}"/>
    <cellStyle name="20% - 着色 3 2 3 3 3 2 2" xfId="25695" xr:uid="{F56F00B0-4303-4398-A87B-809F71519B58}"/>
    <cellStyle name="20% - 着色 3 2 3 3 3 2 2 2" xfId="41898" xr:uid="{883B2239-48F1-4F78-B41E-6315DFBD9EE8}"/>
    <cellStyle name="20% - 着色 3 2 3 3 3 2 3" xfId="34010" xr:uid="{CF934A7A-FA3E-4D9C-8A58-7461D649E047}"/>
    <cellStyle name="20% - 着色 3 2 3 3 3 3" xfId="20091" xr:uid="{7F07BFF4-1274-40D3-8EA7-9CF065DCCCC8}"/>
    <cellStyle name="20% - 着色 3 2 3 3 3 3 2" xfId="37954" xr:uid="{D6498AED-957F-41DA-BE40-FA17996A8EA4}"/>
    <cellStyle name="20% - 着色 3 2 3 3 3 4" xfId="30066" xr:uid="{5DFB423C-70AA-4CD0-B656-76CBB9CC1BC8}"/>
    <cellStyle name="20% - 着色 3 2 3 3 4" xfId="11684" xr:uid="{29C45C23-66A8-44C3-847C-C087F1161B0F}"/>
    <cellStyle name="20% - 着色 3 2 3 3 4 2" xfId="22893" xr:uid="{8124B59D-88A9-4091-AE4C-54A087E62519}"/>
    <cellStyle name="20% - 着色 3 2 3 3 4 2 2" xfId="39926" xr:uid="{F776AD21-B8E1-4360-B02D-29D5AF8DCFC8}"/>
    <cellStyle name="20% - 着色 3 2 3 3 4 3" xfId="32038" xr:uid="{E6EBAC56-3C82-45E2-BB87-C884F273B13E}"/>
    <cellStyle name="20% - 着色 3 2 3 3 5" xfId="17289" xr:uid="{2D1578A4-E859-40EF-BDDC-C0CABE517AA9}"/>
    <cellStyle name="20% - 着色 3 2 3 3 5 2" xfId="35982" xr:uid="{B794DEA6-588D-43A3-A4FB-0D05B23B19B3}"/>
    <cellStyle name="20% - 着色 3 2 3 3 6" xfId="28094" xr:uid="{43388960-0795-40BA-B7DC-82A99A004DC2}"/>
    <cellStyle name="20% - 着色 3 2 3 4" xfId="6584" xr:uid="{1D34B42E-500B-46CE-A980-18623C482066}"/>
    <cellStyle name="20% - 着色 3 2 3 4 2" xfId="9386" xr:uid="{5CAAB4BF-5763-4293-AC3A-223511AD3925}"/>
    <cellStyle name="20% - 着色 3 2 3 4 2 2" xfId="14991" xr:uid="{C132324E-F857-4674-99E0-507071CC0D8D}"/>
    <cellStyle name="20% - 着色 3 2 3 4 2 2 2" xfId="26200" xr:uid="{594AB44E-B10D-4A06-A3F4-0FC0364C65EE}"/>
    <cellStyle name="20% - 着色 3 2 3 4 2 2 2 2" xfId="42390" xr:uid="{E61FD46D-3ABD-4BC1-B159-580782742080}"/>
    <cellStyle name="20% - 着色 3 2 3 4 2 2 3" xfId="34502" xr:uid="{CFB66710-B52A-4720-82D5-F7D044135C00}"/>
    <cellStyle name="20% - 着色 3 2 3 4 2 3" xfId="20596" xr:uid="{BA0D134D-A171-4F6F-8937-0F4492724818}"/>
    <cellStyle name="20% - 着色 3 2 3 4 2 3 2" xfId="38446" xr:uid="{A1E89A74-1B0C-46B6-AF3F-06581C0CAA0D}"/>
    <cellStyle name="20% - 着色 3 2 3 4 2 4" xfId="30558" xr:uid="{6FCF9947-E851-4A89-AFE6-75D9D79DD4DA}"/>
    <cellStyle name="20% - 着色 3 2 3 4 3" xfId="12189" xr:uid="{56805590-D6C0-4F5B-BB75-172881457ED1}"/>
    <cellStyle name="20% - 着色 3 2 3 4 3 2" xfId="23398" xr:uid="{A166F5C4-CE27-45CD-B26A-AD35B0443533}"/>
    <cellStyle name="20% - 着色 3 2 3 4 3 2 2" xfId="40418" xr:uid="{374DEAEA-68C2-4248-AE74-F3507725E18A}"/>
    <cellStyle name="20% - 着色 3 2 3 4 3 3" xfId="32530" xr:uid="{570F7FA1-502B-4465-B593-35B4E4902217}"/>
    <cellStyle name="20% - 着色 3 2 3 4 4" xfId="17794" xr:uid="{031AFF3D-AE25-4C11-8B97-B8C82E1319DC}"/>
    <cellStyle name="20% - 着色 3 2 3 4 4 2" xfId="36474" xr:uid="{9EFB0B8D-F56A-44F6-984A-7508DDAF635B}"/>
    <cellStyle name="20% - 着色 3 2 3 4 5" xfId="28586" xr:uid="{EE7517C2-775D-48E7-94CB-91C78BC1E3E4}"/>
    <cellStyle name="20% - 着色 3 2 3 5" xfId="7984" xr:uid="{DD1FC872-5E13-4257-B715-89A3DF2E8C7C}"/>
    <cellStyle name="20% - 着色 3 2 3 5 2" xfId="13589" xr:uid="{7D515BD6-9C54-47E7-8B7F-50BD2654F986}"/>
    <cellStyle name="20% - 着色 3 2 3 5 2 2" xfId="24798" xr:uid="{D817E618-89D7-4069-AFC4-9661496727D3}"/>
    <cellStyle name="20% - 着色 3 2 3 5 2 2 2" xfId="41404" xr:uid="{B2B16521-320F-4C00-B4B5-2CF5F69E8480}"/>
    <cellStyle name="20% - 着色 3 2 3 5 2 3" xfId="33516" xr:uid="{463A6B0A-1A27-46E6-B7DA-3B473D49F7B0}"/>
    <cellStyle name="20% - 着色 3 2 3 5 3" xfId="19194" xr:uid="{A4941429-FD64-4DE4-8651-E7F37D601563}"/>
    <cellStyle name="20% - 着色 3 2 3 5 3 2" xfId="37460" xr:uid="{34FCC92E-209E-4F05-91C8-0972BFA3FB83}"/>
    <cellStyle name="20% - 着色 3 2 3 5 4" xfId="29572" xr:uid="{1B4523D3-9FF7-40C6-8F15-7817F2225215}"/>
    <cellStyle name="20% - 着色 3 2 3 6" xfId="10787" xr:uid="{50EA7B89-97F1-4830-AF5B-B710A346E3E1}"/>
    <cellStyle name="20% - 着色 3 2 3 6 2" xfId="21996" xr:uid="{ABE6FBEF-850B-4E1C-BEC1-64DCDECC6412}"/>
    <cellStyle name="20% - 着色 3 2 3 6 2 2" xfId="39432" xr:uid="{94D61715-4A8E-4C7D-B0F0-B3DFC1CBD58C}"/>
    <cellStyle name="20% - 着色 3 2 3 6 3" xfId="31544" xr:uid="{32443935-425C-4E07-8D67-9C8DB4A23EE4}"/>
    <cellStyle name="20% - 着色 3 2 3 7" xfId="16392" xr:uid="{12DAA2AE-F9DD-4B56-B4AC-E4AAF0ABD19C}"/>
    <cellStyle name="20% - 着色 3 2 3 7 2" xfId="35488" xr:uid="{47876419-A03A-46EA-A457-662FD44E7270}"/>
    <cellStyle name="20% - 着色 3 2 3 8" xfId="27600" xr:uid="{3772CBFA-5F31-4C38-89D6-3FDDBBFC4D95}"/>
    <cellStyle name="20% - 着色 3 2 4" xfId="5306" xr:uid="{3A6F34F2-D914-49C2-8C95-795F4E0A0114}"/>
    <cellStyle name="20% - 着色 3 2 4 2" xfId="6203" xr:uid="{1010FC76-4324-44C8-8753-77EFD23FCAF7}"/>
    <cellStyle name="20% - 着色 3 2 4 2 2" xfId="7605" xr:uid="{76045B65-F613-46F8-B271-52EE7D11C6C7}"/>
    <cellStyle name="20% - 着色 3 2 4 2 2 2" xfId="10407" xr:uid="{9D63F7F1-F5EB-4A45-907B-D6843456DA2C}"/>
    <cellStyle name="20% - 着色 3 2 4 2 2 2 2" xfId="16012" xr:uid="{1787DE0F-105E-4334-856B-4DC0CEADD093}"/>
    <cellStyle name="20% - 着色 3 2 4 2 2 2 2 2" xfId="27221" xr:uid="{C2D15109-504D-4D3D-B3D5-3DCCDDF7CF53}"/>
    <cellStyle name="20% - 着色 3 2 4 2 2 2 2 2 2" xfId="43008" xr:uid="{794C777F-08C4-4806-BD9B-8CBF722061B6}"/>
    <cellStyle name="20% - 着色 3 2 4 2 2 2 2 3" xfId="35120" xr:uid="{22E8E7FD-C7C6-49A3-A7E5-1A8A47E346C2}"/>
    <cellStyle name="20% - 着色 3 2 4 2 2 2 3" xfId="21617" xr:uid="{1CDCE323-8060-4E25-BBD7-E35CD04D562D}"/>
    <cellStyle name="20% - 着色 3 2 4 2 2 2 3 2" xfId="39064" xr:uid="{5F47E3AA-CF61-4F3D-BC20-7D7FEBAC4779}"/>
    <cellStyle name="20% - 着色 3 2 4 2 2 2 4" xfId="31176" xr:uid="{8B7BC9A0-33CD-42D4-9529-C9D0E0A680A2}"/>
    <cellStyle name="20% - 着色 3 2 4 2 2 3" xfId="13210" xr:uid="{C0916C70-75FE-47C5-9138-178B1F6C7156}"/>
    <cellStyle name="20% - 着色 3 2 4 2 2 3 2" xfId="24419" xr:uid="{C2B5F4FB-D99B-4B55-990C-B3AFE5604D27}"/>
    <cellStyle name="20% - 着色 3 2 4 2 2 3 2 2" xfId="41036" xr:uid="{8D2C3933-FEA6-4EA3-A22B-1EC39A8B8186}"/>
    <cellStyle name="20% - 着色 3 2 4 2 2 3 3" xfId="33148" xr:uid="{BB3F084D-29C1-4266-B21D-D99979100164}"/>
    <cellStyle name="20% - 着色 3 2 4 2 2 4" xfId="18815" xr:uid="{644EBF75-626D-4FEA-9548-907A5FD4061D}"/>
    <cellStyle name="20% - 着色 3 2 4 2 2 4 2" xfId="37092" xr:uid="{3C32E841-2A18-4819-8CDB-841F3A30AD6D}"/>
    <cellStyle name="20% - 着色 3 2 4 2 2 5" xfId="29204" xr:uid="{848B385D-71C9-4186-8E7C-78B22CE62ABC}"/>
    <cellStyle name="20% - 着色 3 2 4 2 3" xfId="9005" xr:uid="{839AEECD-7BF8-4ECF-86EC-EADA0EE89AE0}"/>
    <cellStyle name="20% - 着色 3 2 4 2 3 2" xfId="14610" xr:uid="{F0718166-C248-4E26-A789-BC2C5C057F96}"/>
    <cellStyle name="20% - 着色 3 2 4 2 3 2 2" xfId="25819" xr:uid="{905AC182-D66D-49DC-9FBC-64A4DB124891}"/>
    <cellStyle name="20% - 着色 3 2 4 2 3 2 2 2" xfId="42022" xr:uid="{F01B7632-B06D-438B-8F1D-03F0A90DD751}"/>
    <cellStyle name="20% - 着色 3 2 4 2 3 2 3" xfId="34134" xr:uid="{293A0F98-51C5-4F65-A03A-C8190B854145}"/>
    <cellStyle name="20% - 着色 3 2 4 2 3 3" xfId="20215" xr:uid="{F8FB26DC-01AD-4957-8BB1-B820EC3D4661}"/>
    <cellStyle name="20% - 着色 3 2 4 2 3 3 2" xfId="38078" xr:uid="{733BF19A-94EB-44DA-A4C6-980B574ADD00}"/>
    <cellStyle name="20% - 着色 3 2 4 2 3 4" xfId="30190" xr:uid="{6908DABA-F87C-4803-BAF0-5685C82A65CE}"/>
    <cellStyle name="20% - 着色 3 2 4 2 4" xfId="11808" xr:uid="{E631EB2F-F703-4E4B-8336-91B151603737}"/>
    <cellStyle name="20% - 着色 3 2 4 2 4 2" xfId="23017" xr:uid="{4DB1B0E5-C52A-4EDF-BA38-12D42DFF26B6}"/>
    <cellStyle name="20% - 着色 3 2 4 2 4 2 2" xfId="40050" xr:uid="{C6E53DE8-4816-4A40-9677-F63218DDE3BD}"/>
    <cellStyle name="20% - 着色 3 2 4 2 4 3" xfId="32162" xr:uid="{757568E8-58EC-490E-9035-39921F2D0ECD}"/>
    <cellStyle name="20% - 着色 3 2 4 2 5" xfId="17413" xr:uid="{695AEA7F-CB7B-4233-9CF4-8A3A153B7A4C}"/>
    <cellStyle name="20% - 着色 3 2 4 2 5 2" xfId="36106" xr:uid="{B3B57C4D-959A-42D7-93E7-B400E4FD2DC3}"/>
    <cellStyle name="20% - 着色 3 2 4 2 6" xfId="28218" xr:uid="{0C37CFBC-7BA1-4890-96DD-4A1AFA897B1C}"/>
    <cellStyle name="20% - 着色 3 2 4 3" xfId="6708" xr:uid="{813C1D5E-FDE9-4BC1-82E3-0935AF3948DC}"/>
    <cellStyle name="20% - 着色 3 2 4 3 2" xfId="9510" xr:uid="{76B75357-446E-424A-9A31-7E53E611182C}"/>
    <cellStyle name="20% - 着色 3 2 4 3 2 2" xfId="15115" xr:uid="{56E5E1CD-7710-4201-9798-C5616C10EE78}"/>
    <cellStyle name="20% - 着色 3 2 4 3 2 2 2" xfId="26324" xr:uid="{C3B98945-0AFF-4340-A157-745864532B59}"/>
    <cellStyle name="20% - 着色 3 2 4 3 2 2 2 2" xfId="42514" xr:uid="{690F0CA5-17B3-433B-940D-2F6761355724}"/>
    <cellStyle name="20% - 着色 3 2 4 3 2 2 3" xfId="34626" xr:uid="{40E8A697-1CC4-4613-BC26-3DCA4EBB805A}"/>
    <cellStyle name="20% - 着色 3 2 4 3 2 3" xfId="20720" xr:uid="{E263E3C2-9CD4-44A3-A3E0-5A1B0E1F7C33}"/>
    <cellStyle name="20% - 着色 3 2 4 3 2 3 2" xfId="38570" xr:uid="{31388C80-B880-45EC-91FD-4B2744207D4F}"/>
    <cellStyle name="20% - 着色 3 2 4 3 2 4" xfId="30682" xr:uid="{AF55D21D-FED8-4307-BD33-D92E45D72C6F}"/>
    <cellStyle name="20% - 着色 3 2 4 3 3" xfId="12313" xr:uid="{2B64D7F3-6507-4329-B3D3-317005DE239E}"/>
    <cellStyle name="20% - 着色 3 2 4 3 3 2" xfId="23522" xr:uid="{06FB1504-51E3-423F-8DCB-44A5BE842C96}"/>
    <cellStyle name="20% - 着色 3 2 4 3 3 2 2" xfId="40542" xr:uid="{63290933-018F-4FD1-8C34-EBC8B71E1D94}"/>
    <cellStyle name="20% - 着色 3 2 4 3 3 3" xfId="32654" xr:uid="{93B237AE-B60D-4910-9315-456F82FB9542}"/>
    <cellStyle name="20% - 着色 3 2 4 3 4" xfId="17918" xr:uid="{1D8B42BD-427D-41D6-98CF-972DD6F832F8}"/>
    <cellStyle name="20% - 着色 3 2 4 3 4 2" xfId="36598" xr:uid="{924E9945-837E-42F9-96F0-6D31BE971310}"/>
    <cellStyle name="20% - 着色 3 2 4 3 5" xfId="28710" xr:uid="{87DCF024-2413-4847-B014-6B0D648EDBD2}"/>
    <cellStyle name="20% - 着色 3 2 4 4" xfId="8108" xr:uid="{4B7386C6-9E25-44C1-841F-E72E0B3A181F}"/>
    <cellStyle name="20% - 着色 3 2 4 4 2" xfId="13713" xr:uid="{D7F8DD28-46CD-41E4-9277-5F2E00679501}"/>
    <cellStyle name="20% - 着色 3 2 4 4 2 2" xfId="24922" xr:uid="{A59429F3-8377-45F7-8517-D12F0EEC6344}"/>
    <cellStyle name="20% - 着色 3 2 4 4 2 2 2" xfId="41528" xr:uid="{83F5CA9A-623B-48BE-B94B-0E68CC806875}"/>
    <cellStyle name="20% - 着色 3 2 4 4 2 3" xfId="33640" xr:uid="{FD202D6F-A8BC-45BE-B87E-E82105481181}"/>
    <cellStyle name="20% - 着色 3 2 4 4 3" xfId="19318" xr:uid="{B02AB71B-EE84-4B25-9DE5-9172047B2E61}"/>
    <cellStyle name="20% - 着色 3 2 4 4 3 2" xfId="37584" xr:uid="{FE26BFD2-280C-4308-B524-9F4608FB2612}"/>
    <cellStyle name="20% - 着色 3 2 4 4 4" xfId="29696" xr:uid="{4E182112-4586-4F6E-B53D-BEA4EF49985B}"/>
    <cellStyle name="20% - 着色 3 2 4 5" xfId="10911" xr:uid="{044357FA-5931-4E8C-955A-BB5BBB9F248C}"/>
    <cellStyle name="20% - 着色 3 2 4 5 2" xfId="22120" xr:uid="{ABEA1444-D7ED-4DBE-98EE-ACB192B35F37}"/>
    <cellStyle name="20% - 着色 3 2 4 5 2 2" xfId="39556" xr:uid="{BF2D4349-B9B5-4816-84AB-3A64485970AF}"/>
    <cellStyle name="20% - 着色 3 2 4 5 3" xfId="31668" xr:uid="{15E97BF4-1D12-43CB-A36F-4B9A66D012A0}"/>
    <cellStyle name="20% - 着色 3 2 4 6" xfId="16516" xr:uid="{5FF1AA8A-28A3-47BD-ABD0-F774F6C870F4}"/>
    <cellStyle name="20% - 着色 3 2 4 6 2" xfId="35612" xr:uid="{58F65A42-E387-401B-A048-6AC6724ED9E1}"/>
    <cellStyle name="20% - 着色 3 2 4 7" xfId="27724" xr:uid="{B6418103-2AD8-41E0-AAAE-0DCEE552FF83}"/>
    <cellStyle name="20% - 着色 3 2 5" xfId="5552" xr:uid="{4B98133A-0E1A-4AD3-91B0-90F8B401B896}"/>
    <cellStyle name="20% - 着色 3 2 5 2" xfId="6954" xr:uid="{DF8F5045-D423-4BC2-A148-A816A63210DC}"/>
    <cellStyle name="20% - 着色 3 2 5 2 2" xfId="9756" xr:uid="{85C66868-CA10-4973-865B-C3DB5400EC25}"/>
    <cellStyle name="20% - 着色 3 2 5 2 2 2" xfId="15361" xr:uid="{72C9B83E-7603-49E6-879C-78B77175002C}"/>
    <cellStyle name="20% - 着色 3 2 5 2 2 2 2" xfId="26570" xr:uid="{13F39475-5F4E-4829-BBFD-89FCE4BEFA3D}"/>
    <cellStyle name="20% - 着色 3 2 5 2 2 2 2 2" xfId="42760" xr:uid="{46832E1B-8CBA-4700-8A23-7237EBC295B4}"/>
    <cellStyle name="20% - 着色 3 2 5 2 2 2 3" xfId="34872" xr:uid="{0468DBD9-051D-4B4F-B390-8A0F1D7262AD}"/>
    <cellStyle name="20% - 着色 3 2 5 2 2 3" xfId="20966" xr:uid="{6237AEE7-BE3D-468D-8A84-1D97F48FE8C9}"/>
    <cellStyle name="20% - 着色 3 2 5 2 2 3 2" xfId="38816" xr:uid="{4619D3F2-D9B9-47DF-8E64-B8E0FFF0DE37}"/>
    <cellStyle name="20% - 着色 3 2 5 2 2 4" xfId="30928" xr:uid="{77D7C424-501B-4C05-9244-9C3E98D6F185}"/>
    <cellStyle name="20% - 着色 3 2 5 2 3" xfId="12559" xr:uid="{2368F1DE-9DF3-4A5C-9ADC-623767905018}"/>
    <cellStyle name="20% - 着色 3 2 5 2 3 2" xfId="23768" xr:uid="{83317EAB-FCC0-4098-B18A-E012B0790A24}"/>
    <cellStyle name="20% - 着色 3 2 5 2 3 2 2" xfId="40788" xr:uid="{58B49691-A0DC-4A01-A9D6-21A747A21D1F}"/>
    <cellStyle name="20% - 着色 3 2 5 2 3 3" xfId="32900" xr:uid="{987EAC39-DBB9-4375-92FA-BD804232A919}"/>
    <cellStyle name="20% - 着色 3 2 5 2 4" xfId="18164" xr:uid="{EFFB5844-319D-41E7-9B0E-B4152EAD5673}"/>
    <cellStyle name="20% - 着色 3 2 5 2 4 2" xfId="36844" xr:uid="{319C9FC7-13F3-487B-AF4E-E80F3F60543C}"/>
    <cellStyle name="20% - 着色 3 2 5 2 5" xfId="28956" xr:uid="{B30ABD93-6C37-4F07-96FD-1915245CD74A}"/>
    <cellStyle name="20% - 着色 3 2 5 3" xfId="8354" xr:uid="{D07B55E1-8D59-4259-9AF5-1D2F6920F810}"/>
    <cellStyle name="20% - 着色 3 2 5 3 2" xfId="13959" xr:uid="{B6579DF7-8604-4290-BA47-777D65A06261}"/>
    <cellStyle name="20% - 着色 3 2 5 3 2 2" xfId="25168" xr:uid="{D3AF7978-23BB-4284-8F22-A4A6FBEFE39C}"/>
    <cellStyle name="20% - 着色 3 2 5 3 2 2 2" xfId="41774" xr:uid="{F09EE083-F7A3-43C1-8148-B949F07D245E}"/>
    <cellStyle name="20% - 着色 3 2 5 3 2 3" xfId="33886" xr:uid="{E586D852-5DAC-4417-BCA0-1D7C2EEC19AA}"/>
    <cellStyle name="20% - 着色 3 2 5 3 3" xfId="19564" xr:uid="{482BCEB1-9F3A-40FF-BEDA-6BC0FAE83797}"/>
    <cellStyle name="20% - 着色 3 2 5 3 3 2" xfId="37830" xr:uid="{1987CA59-4C88-4DC5-98CB-B39541B0C90E}"/>
    <cellStyle name="20% - 着色 3 2 5 3 4" xfId="29942" xr:uid="{16AFC2E6-C00F-4751-B7F7-FB59F84E1BEB}"/>
    <cellStyle name="20% - 着色 3 2 5 4" xfId="11157" xr:uid="{4C16AB1D-8B3B-4B28-8E5A-E96A718E36B2}"/>
    <cellStyle name="20% - 着色 3 2 5 4 2" xfId="22366" xr:uid="{881B96BB-AE45-41E7-A977-07EEE40E98B2}"/>
    <cellStyle name="20% - 着色 3 2 5 4 2 2" xfId="39802" xr:uid="{A6C23290-84F5-4D4F-8DFE-3E629C4A2F27}"/>
    <cellStyle name="20% - 着色 3 2 5 4 3" xfId="31914" xr:uid="{333656E7-2DB2-4B0C-87F3-062B50AFB489}"/>
    <cellStyle name="20% - 着色 3 2 5 5" xfId="16762" xr:uid="{AD5FCE9C-653B-4336-A51B-5429462DE451}"/>
    <cellStyle name="20% - 着色 3 2 5 5 2" xfId="35858" xr:uid="{0BD8E6DD-9A43-4800-ACE3-0B26A71C9FB2}"/>
    <cellStyle name="20% - 着色 3 2 5 6" xfId="27970" xr:uid="{0C280AF6-0A3C-4C52-AAB4-22FBD568BD38}"/>
    <cellStyle name="20% - 着色 3 2 6" xfId="6460" xr:uid="{E68406B0-EB1E-4140-B755-BD9C1AB940E7}"/>
    <cellStyle name="20% - 着色 3 2 6 2" xfId="9262" xr:uid="{BFF704C0-E925-4FD2-BB52-3CBBDF7703EE}"/>
    <cellStyle name="20% - 着色 3 2 6 2 2" xfId="14867" xr:uid="{E30AF368-5781-4AAF-976F-5BF6C7B6CAAC}"/>
    <cellStyle name="20% - 着色 3 2 6 2 2 2" xfId="26076" xr:uid="{7F20064F-A242-4176-A648-874EE7D8EC38}"/>
    <cellStyle name="20% - 着色 3 2 6 2 2 2 2" xfId="42268" xr:uid="{94732CB3-71F3-4A52-BF78-ABE78556AC67}"/>
    <cellStyle name="20% - 着色 3 2 6 2 2 3" xfId="34380" xr:uid="{DE3926E7-F715-4DDA-AF64-6F9809241C0A}"/>
    <cellStyle name="20% - 着色 3 2 6 2 3" xfId="20472" xr:uid="{6C8BAD72-93BD-4259-BEB6-CB148C9D50F4}"/>
    <cellStyle name="20% - 着色 3 2 6 2 3 2" xfId="38324" xr:uid="{B10939FF-270F-4685-A613-CFBBF8907074}"/>
    <cellStyle name="20% - 着色 3 2 6 2 4" xfId="30436" xr:uid="{8ECBA555-729F-4855-9F04-1D6B7BD7076A}"/>
    <cellStyle name="20% - 着色 3 2 6 3" xfId="12065" xr:uid="{ADE08908-4D46-42C0-9549-0C8483BA5F42}"/>
    <cellStyle name="20% - 着色 3 2 6 3 2" xfId="23274" xr:uid="{53F6C39D-A90D-4539-915C-B18139C5B231}"/>
    <cellStyle name="20% - 着色 3 2 6 3 2 2" xfId="40296" xr:uid="{AD971CF1-EF44-4712-B72B-13E1020D2C40}"/>
    <cellStyle name="20% - 着色 3 2 6 3 3" xfId="32408" xr:uid="{2D560FB7-835B-47E7-AD26-A486A6E62A5D}"/>
    <cellStyle name="20% - 着色 3 2 6 4" xfId="17670" xr:uid="{62706CB3-6630-4CBA-B166-0EEB9E12D6EB}"/>
    <cellStyle name="20% - 着色 3 2 6 4 2" xfId="36352" xr:uid="{FFB592E3-C019-4B4E-B4EB-74CA9A1FC3CF}"/>
    <cellStyle name="20% - 着色 3 2 6 5" xfId="28464" xr:uid="{7FA06F11-C4B1-4B54-BDC4-8F0EF920467D}"/>
    <cellStyle name="20% - 着色 3 2 7" xfId="7862" xr:uid="{13A46C45-2A4A-457A-B5A6-4BDECDF15773}"/>
    <cellStyle name="20% - 着色 3 2 7 2" xfId="13467" xr:uid="{31399919-204B-433B-A361-52A3065C5BAE}"/>
    <cellStyle name="20% - 着色 3 2 7 2 2" xfId="24676" xr:uid="{9E0F89E7-6DF4-4680-B484-F4F323F71B55}"/>
    <cellStyle name="20% - 着色 3 2 7 2 2 2" xfId="41282" xr:uid="{CCA510AD-D735-4A7C-B947-213777CCF854}"/>
    <cellStyle name="20% - 着色 3 2 7 2 3" xfId="33394" xr:uid="{8C4F5C85-4216-472F-91C8-A23AEE9019D7}"/>
    <cellStyle name="20% - 着色 3 2 7 3" xfId="19072" xr:uid="{59143593-BAE8-420F-BEB6-503EBF1E3697}"/>
    <cellStyle name="20% - 着色 3 2 7 3 2" xfId="37338" xr:uid="{03DDA55C-B135-4BA6-A082-B16923A4247F}"/>
    <cellStyle name="20% - 着色 3 2 7 4" xfId="29450" xr:uid="{ACE00508-AE31-4A5B-9AE4-EE8C361604AF}"/>
    <cellStyle name="20% - 着色 3 2 8" xfId="10664" xr:uid="{648B55EF-D8EF-4B21-942A-7038452B738A}"/>
    <cellStyle name="20% - 着色 3 2 8 2" xfId="21874" xr:uid="{11177EAA-B6F6-4F6E-B32C-C62EF9777C8F}"/>
    <cellStyle name="20% - 着色 3 2 8 2 2" xfId="39310" xr:uid="{77FD2007-7A3E-478F-9AF6-FAD5C7ABE236}"/>
    <cellStyle name="20% - 着色 3 2 8 3" xfId="31422" xr:uid="{5DD36BD9-134F-4123-855D-2C08C065E708}"/>
    <cellStyle name="20% - 着色 3 2 9" xfId="16270" xr:uid="{885820AE-CA2F-43F8-AB5A-21E1558A532F}"/>
    <cellStyle name="20% - 着色 3 2 9 2" xfId="35366" xr:uid="{B23F042B-D209-4A2D-A3F4-2A0239803280}"/>
    <cellStyle name="20% - 着色 4 2" xfId="9" xr:uid="{C9D13387-ACEA-418C-AADE-E523E657F363}"/>
    <cellStyle name="20% - 着色 4 2 10" xfId="27479" xr:uid="{54B021F5-930F-4FCB-9EF1-195F2CAD5FCC}"/>
    <cellStyle name="20% - 着色 4 2 2" xfId="5119" xr:uid="{7927BD69-BA1F-45AF-BB0E-F1D4DB34CEB5}"/>
    <cellStyle name="20% - 着色 4 2 2 2" xfId="5244" xr:uid="{BA7D98D3-0A41-4333-9180-368A76468CF3}"/>
    <cellStyle name="20% - 着色 4 2 2 2 2" xfId="5490" xr:uid="{9A8ABC77-3112-4D4F-B0EA-0F900D1CDFE9}"/>
    <cellStyle name="20% - 着色 4 2 2 2 2 2" xfId="6387" xr:uid="{11C37954-4CB3-40BC-AB72-BF2488A1DD6D}"/>
    <cellStyle name="20% - 着色 4 2 2 2 2 2 2" xfId="7789" xr:uid="{DBC79ADB-E169-4AEF-9CD0-6D10769F5704}"/>
    <cellStyle name="20% - 着色 4 2 2 2 2 2 2 2" xfId="10591" xr:uid="{D173CCEE-9624-462C-8647-39A3A0969C21}"/>
    <cellStyle name="20% - 着色 4 2 2 2 2 2 2 2 2" xfId="16196" xr:uid="{A1FA1640-5D6E-4F2A-B062-BDC5BE336377}"/>
    <cellStyle name="20% - 着色 4 2 2 2 2 2 2 2 2 2" xfId="27405" xr:uid="{37628934-5D90-4E3D-BEA1-06D54745DF49}"/>
    <cellStyle name="20% - 着色 4 2 2 2 2 2 2 2 2 2 2" xfId="43192" xr:uid="{5535848F-D0C6-4625-B47E-EFAEA0B1C2A1}"/>
    <cellStyle name="20% - 着色 4 2 2 2 2 2 2 2 2 3" xfId="35304" xr:uid="{5D65BCA9-A88C-4EF4-A110-84757A37ED38}"/>
    <cellStyle name="20% - 着色 4 2 2 2 2 2 2 2 3" xfId="21801" xr:uid="{304FEF73-BA48-4430-AD23-93807A0A703E}"/>
    <cellStyle name="20% - 着色 4 2 2 2 2 2 2 2 3 2" xfId="39248" xr:uid="{44C4B45F-FAB8-4B3F-9D61-93E344C9F81A}"/>
    <cellStyle name="20% - 着色 4 2 2 2 2 2 2 2 4" xfId="31360" xr:uid="{E379F712-8D12-4503-8F57-64C283F4E8DE}"/>
    <cellStyle name="20% - 着色 4 2 2 2 2 2 2 3" xfId="13394" xr:uid="{64F22F17-4354-467A-8EAE-BA1B5F0209C9}"/>
    <cellStyle name="20% - 着色 4 2 2 2 2 2 2 3 2" xfId="24603" xr:uid="{6BBF9B84-9ED3-4538-B560-5EDB93B6E061}"/>
    <cellStyle name="20% - 着色 4 2 2 2 2 2 2 3 2 2" xfId="41220" xr:uid="{B9E06F93-BD6D-41CC-88CB-667FACE863C5}"/>
    <cellStyle name="20% - 着色 4 2 2 2 2 2 2 3 3" xfId="33332" xr:uid="{4AF12D5C-0808-41B0-B6A4-15401ACF3757}"/>
    <cellStyle name="20% - 着色 4 2 2 2 2 2 2 4" xfId="18999" xr:uid="{3AA48B1F-CEB7-4FAD-A65C-01A51D709ABC}"/>
    <cellStyle name="20% - 着色 4 2 2 2 2 2 2 4 2" xfId="37276" xr:uid="{4364B266-B30D-48B1-A7FB-97FE93A766E5}"/>
    <cellStyle name="20% - 着色 4 2 2 2 2 2 2 5" xfId="29388" xr:uid="{F29BACAD-2859-4DA2-B9EB-60C6C4943D09}"/>
    <cellStyle name="20% - 着色 4 2 2 2 2 2 3" xfId="9189" xr:uid="{70BA6125-66C2-4D3C-A8DD-0E813DC7F682}"/>
    <cellStyle name="20% - 着色 4 2 2 2 2 2 3 2" xfId="14794" xr:uid="{49B35D37-9D09-4E55-B4FA-FD3B44AC2EE9}"/>
    <cellStyle name="20% - 着色 4 2 2 2 2 2 3 2 2" xfId="26003" xr:uid="{15C17BBC-CEB7-4722-9814-0FAE24C97781}"/>
    <cellStyle name="20% - 着色 4 2 2 2 2 2 3 2 2 2" xfId="42206" xr:uid="{39577B79-5500-46A8-8697-65314B5BF690}"/>
    <cellStyle name="20% - 着色 4 2 2 2 2 2 3 2 3" xfId="34318" xr:uid="{0C237391-E2CE-4453-B068-B4BE3D11652C}"/>
    <cellStyle name="20% - 着色 4 2 2 2 2 2 3 3" xfId="20399" xr:uid="{853F5E47-75BE-4B69-9BD0-BF9006E934C5}"/>
    <cellStyle name="20% - 着色 4 2 2 2 2 2 3 3 2" xfId="38262" xr:uid="{43529DA3-EA9A-4B56-9992-E5F06D80517B}"/>
    <cellStyle name="20% - 着色 4 2 2 2 2 2 3 4" xfId="30374" xr:uid="{3BB19C1B-5229-49F3-B505-46128F564B06}"/>
    <cellStyle name="20% - 着色 4 2 2 2 2 2 4" xfId="11992" xr:uid="{A429F81F-9C58-437C-B35D-C755EAA546A4}"/>
    <cellStyle name="20% - 着色 4 2 2 2 2 2 4 2" xfId="23201" xr:uid="{9B1F3813-D1F1-4A23-80CA-D89D8B4AB066}"/>
    <cellStyle name="20% - 着色 4 2 2 2 2 2 4 2 2" xfId="40234" xr:uid="{C7889F47-BA4E-46A3-B711-C7D469411384}"/>
    <cellStyle name="20% - 着色 4 2 2 2 2 2 4 3" xfId="32346" xr:uid="{3623B2CC-6622-4936-933D-AF1CA66AB77A}"/>
    <cellStyle name="20% - 着色 4 2 2 2 2 2 5" xfId="17597" xr:uid="{19ED23F4-3DA6-44B2-A30B-FB6CA30F6077}"/>
    <cellStyle name="20% - 着色 4 2 2 2 2 2 5 2" xfId="36290" xr:uid="{35B87DF5-363F-4A6A-90AE-2C5539884C39}"/>
    <cellStyle name="20% - 着色 4 2 2 2 2 2 6" xfId="28402" xr:uid="{4A4EA99A-3DC7-47BB-99C4-15891093E5A6}"/>
    <cellStyle name="20% - 着色 4 2 2 2 2 3" xfId="6892" xr:uid="{83245977-1DCF-412A-87F1-8167B0ACAF75}"/>
    <cellStyle name="20% - 着色 4 2 2 2 2 3 2" xfId="9694" xr:uid="{09D8C97D-EF0E-44E2-8FC7-C90CF2955F68}"/>
    <cellStyle name="20% - 着色 4 2 2 2 2 3 2 2" xfId="15299" xr:uid="{5A719257-E96B-4489-BB8B-E9A64A25DB26}"/>
    <cellStyle name="20% - 着色 4 2 2 2 2 3 2 2 2" xfId="26508" xr:uid="{B7BE7547-7B67-42B2-999A-FF63F1BA20F5}"/>
    <cellStyle name="20% - 着色 4 2 2 2 2 3 2 2 2 2" xfId="42698" xr:uid="{EC930A0A-223F-4F26-BB05-31CEDEA446E4}"/>
    <cellStyle name="20% - 着色 4 2 2 2 2 3 2 2 3" xfId="34810" xr:uid="{5856C1F3-17D2-4A44-8B11-A286E56864A1}"/>
    <cellStyle name="20% - 着色 4 2 2 2 2 3 2 3" xfId="20904" xr:uid="{7B237B24-7E06-4E86-BBA4-49B69C2E68F8}"/>
    <cellStyle name="20% - 着色 4 2 2 2 2 3 2 3 2" xfId="38754" xr:uid="{3481528E-FE73-4758-96C8-81AAF346D8FC}"/>
    <cellStyle name="20% - 着色 4 2 2 2 2 3 2 4" xfId="30866" xr:uid="{A6512197-CB9D-4AE0-88C0-7D158A3057B1}"/>
    <cellStyle name="20% - 着色 4 2 2 2 2 3 3" xfId="12497" xr:uid="{CE6756CD-DCB6-46A0-929F-008F809967D6}"/>
    <cellStyle name="20% - 着色 4 2 2 2 2 3 3 2" xfId="23706" xr:uid="{50FB2AC3-E3E9-456C-97B7-486A8D85B149}"/>
    <cellStyle name="20% - 着色 4 2 2 2 2 3 3 2 2" xfId="40726" xr:uid="{FD74D762-0CFF-47E5-AC25-D5364DC03440}"/>
    <cellStyle name="20% - 着色 4 2 2 2 2 3 3 3" xfId="32838" xr:uid="{8CDEAF2C-0C29-4875-87A1-E96680145933}"/>
    <cellStyle name="20% - 着色 4 2 2 2 2 3 4" xfId="18102" xr:uid="{A3139059-D65C-43F5-AE47-CF997A434E23}"/>
    <cellStyle name="20% - 着色 4 2 2 2 2 3 4 2" xfId="36782" xr:uid="{50CFD765-55B7-4364-9EFB-399554BE0154}"/>
    <cellStyle name="20% - 着色 4 2 2 2 2 3 5" xfId="28894" xr:uid="{05B5FDD1-60A8-4B84-B6F0-AEBE8F5D6C89}"/>
    <cellStyle name="20% - 着色 4 2 2 2 2 4" xfId="8292" xr:uid="{1E53ED8C-0850-4262-9366-6941E82333A0}"/>
    <cellStyle name="20% - 着色 4 2 2 2 2 4 2" xfId="13897" xr:uid="{436C2CB1-36BD-41DE-B97D-4B75EA6D4FBC}"/>
    <cellStyle name="20% - 着色 4 2 2 2 2 4 2 2" xfId="25106" xr:uid="{0C42917E-F520-4B74-96CB-8598E3218ECD}"/>
    <cellStyle name="20% - 着色 4 2 2 2 2 4 2 2 2" xfId="41712" xr:uid="{E82AEB6C-D0CC-46D2-95AB-67486EE7E93C}"/>
    <cellStyle name="20% - 着色 4 2 2 2 2 4 2 3" xfId="33824" xr:uid="{F48E648E-1059-46C9-B846-AE58D1F49807}"/>
    <cellStyle name="20% - 着色 4 2 2 2 2 4 3" xfId="19502" xr:uid="{2532B150-775D-4CD4-ADEB-72256C4D379F}"/>
    <cellStyle name="20% - 着色 4 2 2 2 2 4 3 2" xfId="37768" xr:uid="{1ED9192E-EC80-45A5-A16E-45D554B207C7}"/>
    <cellStyle name="20% - 着色 4 2 2 2 2 4 4" xfId="29880" xr:uid="{EE6B8A73-74ED-4196-98F7-CB525CE46F3D}"/>
    <cellStyle name="20% - 着色 4 2 2 2 2 5" xfId="11095" xr:uid="{EC91ABF0-7AB9-4BE6-8C04-7160D6E29583}"/>
    <cellStyle name="20% - 着色 4 2 2 2 2 5 2" xfId="22304" xr:uid="{3DB07E36-9BB2-4101-BFB1-7DA0A909FE9F}"/>
    <cellStyle name="20% - 着色 4 2 2 2 2 5 2 2" xfId="39740" xr:uid="{20168616-D0DF-4F0D-8C73-865377FCDDB0}"/>
    <cellStyle name="20% - 着色 4 2 2 2 2 5 3" xfId="31852" xr:uid="{ECE052DD-2FFF-47AC-9F1E-D1103D57A953}"/>
    <cellStyle name="20% - 着色 4 2 2 2 2 6" xfId="16700" xr:uid="{CEC83E59-5352-4B94-B272-06F8244BC759}"/>
    <cellStyle name="20% - 着色 4 2 2 2 2 6 2" xfId="35796" xr:uid="{B2C72E32-4A55-4AD8-A75F-26D9068C1B27}"/>
    <cellStyle name="20% - 着色 4 2 2 2 2 7" xfId="27908" xr:uid="{51CE148B-24BD-4F25-8670-49C63310022E}"/>
    <cellStyle name="20% - 着色 4 2 2 2 3" xfId="6141" xr:uid="{29622343-5BFC-493D-92C4-3349AECBE73F}"/>
    <cellStyle name="20% - 着色 4 2 2 2 3 2" xfId="7543" xr:uid="{166A646A-0757-4F10-A840-FB5B04C2BA32}"/>
    <cellStyle name="20% - 着色 4 2 2 2 3 2 2" xfId="10345" xr:uid="{110D3C6D-2EC7-43D9-858A-625CF3EA2D4F}"/>
    <cellStyle name="20% - 着色 4 2 2 2 3 2 2 2" xfId="15950" xr:uid="{311FFC60-9021-470D-85FF-B6F87E4C6298}"/>
    <cellStyle name="20% - 着色 4 2 2 2 3 2 2 2 2" xfId="27159" xr:uid="{4029BBA3-4745-444D-9AFD-103D80D418B3}"/>
    <cellStyle name="20% - 着色 4 2 2 2 3 2 2 2 2 2" xfId="42946" xr:uid="{DB1B1388-6CB9-43BE-A9CE-F1155D728D99}"/>
    <cellStyle name="20% - 着色 4 2 2 2 3 2 2 2 3" xfId="35058" xr:uid="{1DA3041A-8EC5-4ADF-9527-286D8575578B}"/>
    <cellStyle name="20% - 着色 4 2 2 2 3 2 2 3" xfId="21555" xr:uid="{DC75D218-5A1C-4DFE-991D-4437644DA3AC}"/>
    <cellStyle name="20% - 着色 4 2 2 2 3 2 2 3 2" xfId="39002" xr:uid="{CC9F1241-6294-4F98-A72A-31B928C1B3EC}"/>
    <cellStyle name="20% - 着色 4 2 2 2 3 2 2 4" xfId="31114" xr:uid="{182500A3-E6BD-4ECA-A7EE-48C122F6FAA0}"/>
    <cellStyle name="20% - 着色 4 2 2 2 3 2 3" xfId="13148" xr:uid="{4BCEC834-B91C-485E-8B44-F13B979AD394}"/>
    <cellStyle name="20% - 着色 4 2 2 2 3 2 3 2" xfId="24357" xr:uid="{FFE6F321-A46C-4615-8145-313FB72B1FE5}"/>
    <cellStyle name="20% - 着色 4 2 2 2 3 2 3 2 2" xfId="40974" xr:uid="{41B8DBEC-2E45-4980-8971-F2E56AE1B754}"/>
    <cellStyle name="20% - 着色 4 2 2 2 3 2 3 3" xfId="33086" xr:uid="{93B7B93F-844D-44D9-B72F-37D50F3847E0}"/>
    <cellStyle name="20% - 着色 4 2 2 2 3 2 4" xfId="18753" xr:uid="{847F0893-25D5-42DE-8973-128408032685}"/>
    <cellStyle name="20% - 着色 4 2 2 2 3 2 4 2" xfId="37030" xr:uid="{BA3D2F5E-7402-4820-A095-C1125C13B5D0}"/>
    <cellStyle name="20% - 着色 4 2 2 2 3 2 5" xfId="29142" xr:uid="{83D3CF40-A3C7-4308-BE7B-6C38F3476E1C}"/>
    <cellStyle name="20% - 着色 4 2 2 2 3 3" xfId="8943" xr:uid="{21ED3D39-6BDC-46EC-9FDB-C79921157000}"/>
    <cellStyle name="20% - 着色 4 2 2 2 3 3 2" xfId="14548" xr:uid="{61F9B766-3752-4D98-B472-C7CA4765EBDB}"/>
    <cellStyle name="20% - 着色 4 2 2 2 3 3 2 2" xfId="25757" xr:uid="{5B7D909B-7095-4DA7-9618-72087E1CBDDD}"/>
    <cellStyle name="20% - 着色 4 2 2 2 3 3 2 2 2" xfId="41960" xr:uid="{A6AB4198-DB43-4AE3-AC8D-79D2087D6F7A}"/>
    <cellStyle name="20% - 着色 4 2 2 2 3 3 2 3" xfId="34072" xr:uid="{665CC990-0BA6-42D6-9569-229C34591861}"/>
    <cellStyle name="20% - 着色 4 2 2 2 3 3 3" xfId="20153" xr:uid="{7CA50170-824C-4A8D-8EB1-9D20CA690624}"/>
    <cellStyle name="20% - 着色 4 2 2 2 3 3 3 2" xfId="38016" xr:uid="{241ACE7A-A043-4A2B-ADC2-6932CB2200A0}"/>
    <cellStyle name="20% - 着色 4 2 2 2 3 3 4" xfId="30128" xr:uid="{469D41F8-E281-4A9B-A57B-F776624234E4}"/>
    <cellStyle name="20% - 着色 4 2 2 2 3 4" xfId="11746" xr:uid="{B91CB99C-1012-4989-8013-A756A1482178}"/>
    <cellStyle name="20% - 着色 4 2 2 2 3 4 2" xfId="22955" xr:uid="{8B546DD0-D2D7-420A-9AFB-50D2916171EE}"/>
    <cellStyle name="20% - 着色 4 2 2 2 3 4 2 2" xfId="39988" xr:uid="{91A5869C-DEBA-4C0B-BA77-C0DA7FEB427D}"/>
    <cellStyle name="20% - 着色 4 2 2 2 3 4 3" xfId="32100" xr:uid="{57856FF1-BEA6-4239-8D69-51884327B444}"/>
    <cellStyle name="20% - 着色 4 2 2 2 3 5" xfId="17351" xr:uid="{F9539679-6523-4948-A68D-D5330AD7C522}"/>
    <cellStyle name="20% - 着色 4 2 2 2 3 5 2" xfId="36044" xr:uid="{301C6664-642F-40FB-A420-A1CD43A2C075}"/>
    <cellStyle name="20% - 着色 4 2 2 2 3 6" xfId="28156" xr:uid="{5BE232FB-66A1-417D-B4EF-E65BB2706721}"/>
    <cellStyle name="20% - 着色 4 2 2 2 4" xfId="6646" xr:uid="{4319F62C-A9D6-4261-9FEA-4274D09946F0}"/>
    <cellStyle name="20% - 着色 4 2 2 2 4 2" xfId="9448" xr:uid="{7348D595-15E4-461C-9D8F-F7A12725E46D}"/>
    <cellStyle name="20% - 着色 4 2 2 2 4 2 2" xfId="15053" xr:uid="{DD5D6F62-1F67-40A9-B3CB-3E2B160AE1B3}"/>
    <cellStyle name="20% - 着色 4 2 2 2 4 2 2 2" xfId="26262" xr:uid="{072E22E1-68E8-4403-892B-5F860BA2BA2C}"/>
    <cellStyle name="20% - 着色 4 2 2 2 4 2 2 2 2" xfId="42452" xr:uid="{23B887AD-5AF7-4669-82AB-E037D19CA985}"/>
    <cellStyle name="20% - 着色 4 2 2 2 4 2 2 3" xfId="34564" xr:uid="{56212D33-5A53-4359-A99C-BD8E41B62E39}"/>
    <cellStyle name="20% - 着色 4 2 2 2 4 2 3" xfId="20658" xr:uid="{D58C9B78-6AAF-41BD-8C9A-873C53F5E3DB}"/>
    <cellStyle name="20% - 着色 4 2 2 2 4 2 3 2" xfId="38508" xr:uid="{41596488-53DB-4415-B573-06EF373F133E}"/>
    <cellStyle name="20% - 着色 4 2 2 2 4 2 4" xfId="30620" xr:uid="{32FDE04B-7519-4D11-BF12-8E59DC509E10}"/>
    <cellStyle name="20% - 着色 4 2 2 2 4 3" xfId="12251" xr:uid="{013F63D3-4C55-472C-97A1-BD0F5F913389}"/>
    <cellStyle name="20% - 着色 4 2 2 2 4 3 2" xfId="23460" xr:uid="{58D7D6F2-BBF8-4D50-84C8-8B2FCA625ED3}"/>
    <cellStyle name="20% - 着色 4 2 2 2 4 3 2 2" xfId="40480" xr:uid="{5561DEBC-152A-44C0-B29E-EBE76360DD14}"/>
    <cellStyle name="20% - 着色 4 2 2 2 4 3 3" xfId="32592" xr:uid="{175940D8-01B5-469C-B07D-7D2D4A12F222}"/>
    <cellStyle name="20% - 着色 4 2 2 2 4 4" xfId="17856" xr:uid="{B0769592-7E09-480F-91F4-B9A1DAF2C8DC}"/>
    <cellStyle name="20% - 着色 4 2 2 2 4 4 2" xfId="36536" xr:uid="{A5A0A5B9-F5B7-4F96-9F61-FA48182F52BC}"/>
    <cellStyle name="20% - 着色 4 2 2 2 4 5" xfId="28648" xr:uid="{5F4549C4-8163-40B5-BB61-2C39287C86BB}"/>
    <cellStyle name="20% - 着色 4 2 2 2 5" xfId="8046" xr:uid="{018DBC10-BEDB-4FA3-96C8-6F76D50CA65E}"/>
    <cellStyle name="20% - 着色 4 2 2 2 5 2" xfId="13651" xr:uid="{CC6A79A7-DB20-4E01-A1EB-DDBF5CC9155B}"/>
    <cellStyle name="20% - 着色 4 2 2 2 5 2 2" xfId="24860" xr:uid="{8C96860F-6809-4977-87CD-98924C5CA394}"/>
    <cellStyle name="20% - 着色 4 2 2 2 5 2 2 2" xfId="41466" xr:uid="{2077A337-3C53-47F2-ACFF-49ACE42ABF99}"/>
    <cellStyle name="20% - 着色 4 2 2 2 5 2 3" xfId="33578" xr:uid="{133CD99F-A297-4624-B6F9-27F4346EC6B1}"/>
    <cellStyle name="20% - 着色 4 2 2 2 5 3" xfId="19256" xr:uid="{D4218BB1-C977-475C-8E5E-C7FEE0556C5E}"/>
    <cellStyle name="20% - 着色 4 2 2 2 5 3 2" xfId="37522" xr:uid="{C5EA56D0-1F3D-4869-9968-8E035A814ACB}"/>
    <cellStyle name="20% - 着色 4 2 2 2 5 4" xfId="29634" xr:uid="{82036F1D-B83F-4D17-B14C-EA6F5DBA538D}"/>
    <cellStyle name="20% - 着色 4 2 2 2 6" xfId="10849" xr:uid="{9A5763F0-83BC-497F-880E-458171BA89E6}"/>
    <cellStyle name="20% - 着色 4 2 2 2 6 2" xfId="22058" xr:uid="{7D2D628F-116C-455F-AB1B-7BDAB82A4378}"/>
    <cellStyle name="20% - 着色 4 2 2 2 6 2 2" xfId="39494" xr:uid="{6D6236DE-ADC3-4251-AB53-F132A9D319B5}"/>
    <cellStyle name="20% - 着色 4 2 2 2 6 3" xfId="31606" xr:uid="{A340840C-C763-49FC-836B-96812198460C}"/>
    <cellStyle name="20% - 着色 4 2 2 2 7" xfId="16454" xr:uid="{789CD3EA-3ACE-40F6-8CB1-184A49DB701E}"/>
    <cellStyle name="20% - 着色 4 2 2 2 7 2" xfId="35550" xr:uid="{B765D404-536C-4229-8D49-A9E9C5B534D4}"/>
    <cellStyle name="20% - 着色 4 2 2 2 8" xfId="27662" xr:uid="{4ED67D77-5900-4E62-BF3D-325F07BD7883}"/>
    <cellStyle name="20% - 着色 4 2 2 3" xfId="5366" xr:uid="{BE4F0BF6-28C2-469F-8C2C-C829A5880BB2}"/>
    <cellStyle name="20% - 着色 4 2 2 3 2" xfId="6263" xr:uid="{F851F717-6F88-4ADC-94E9-D8ED709A74F1}"/>
    <cellStyle name="20% - 着色 4 2 2 3 2 2" xfId="7665" xr:uid="{B5ADB929-A2D1-4E0D-A261-CC39DBEDCDB4}"/>
    <cellStyle name="20% - 着色 4 2 2 3 2 2 2" xfId="10467" xr:uid="{A1E7CCD8-C92E-492A-8A4A-F272EB71F4AF}"/>
    <cellStyle name="20% - 着色 4 2 2 3 2 2 2 2" xfId="16072" xr:uid="{FD245E12-C07B-493A-955D-3B0B6B90EF62}"/>
    <cellStyle name="20% - 着色 4 2 2 3 2 2 2 2 2" xfId="27281" xr:uid="{42C3B19C-5E82-4F5B-8364-93F4B256E1E2}"/>
    <cellStyle name="20% - 着色 4 2 2 3 2 2 2 2 2 2" xfId="43068" xr:uid="{246AD050-83ED-43D1-B404-F19D58746655}"/>
    <cellStyle name="20% - 着色 4 2 2 3 2 2 2 2 3" xfId="35180" xr:uid="{7D9850BF-57BB-4DC6-A108-7360315DBDC0}"/>
    <cellStyle name="20% - 着色 4 2 2 3 2 2 2 3" xfId="21677" xr:uid="{A92A0707-43E0-40CB-97E9-F4F51D7206EB}"/>
    <cellStyle name="20% - 着色 4 2 2 3 2 2 2 3 2" xfId="39124" xr:uid="{69F1E8DC-449D-4339-9033-4B9F159C3058}"/>
    <cellStyle name="20% - 着色 4 2 2 3 2 2 2 4" xfId="31236" xr:uid="{B8D4E701-D2E9-4C9B-9D6D-7720F3D8F26A}"/>
    <cellStyle name="20% - 着色 4 2 2 3 2 2 3" xfId="13270" xr:uid="{22436741-6B80-45BC-9B3E-28518377D520}"/>
    <cellStyle name="20% - 着色 4 2 2 3 2 2 3 2" xfId="24479" xr:uid="{A06D4BCA-06F3-40CF-A24C-30FBBD29AE04}"/>
    <cellStyle name="20% - 着色 4 2 2 3 2 2 3 2 2" xfId="41096" xr:uid="{C90AD759-0BB1-4B7A-BD1A-981AA5B3A482}"/>
    <cellStyle name="20% - 着色 4 2 2 3 2 2 3 3" xfId="33208" xr:uid="{D07006B2-ED94-44AF-BC06-C32370487157}"/>
    <cellStyle name="20% - 着色 4 2 2 3 2 2 4" xfId="18875" xr:uid="{82C548F5-7B35-4105-951C-353DE7AFC988}"/>
    <cellStyle name="20% - 着色 4 2 2 3 2 2 4 2" xfId="37152" xr:uid="{996FDD4A-BAF8-4EAE-A841-A451D815888B}"/>
    <cellStyle name="20% - 着色 4 2 2 3 2 2 5" xfId="29264" xr:uid="{F24EAF63-A29D-47D8-B18E-48DFEB111B61}"/>
    <cellStyle name="20% - 着色 4 2 2 3 2 3" xfId="9065" xr:uid="{61052B8D-39A2-4F56-8803-67750458785E}"/>
    <cellStyle name="20% - 着色 4 2 2 3 2 3 2" xfId="14670" xr:uid="{E9B26255-A38C-4FA7-A02F-173AB0697627}"/>
    <cellStyle name="20% - 着色 4 2 2 3 2 3 2 2" xfId="25879" xr:uid="{5825941C-3C5C-4073-B57D-99DD6E76A5D3}"/>
    <cellStyle name="20% - 着色 4 2 2 3 2 3 2 2 2" xfId="42082" xr:uid="{AF7BFD33-DBBE-47C0-96E9-9FBEB9E3967D}"/>
    <cellStyle name="20% - 着色 4 2 2 3 2 3 2 3" xfId="34194" xr:uid="{F91964BD-62D0-49DB-9EB7-9650BC7FE7F3}"/>
    <cellStyle name="20% - 着色 4 2 2 3 2 3 3" xfId="20275" xr:uid="{424D73C0-7002-43C3-8A8A-C8B3CFADD1CA}"/>
    <cellStyle name="20% - 着色 4 2 2 3 2 3 3 2" xfId="38138" xr:uid="{2D7B1537-B99B-4A7F-AD71-30FA07135D4F}"/>
    <cellStyle name="20% - 着色 4 2 2 3 2 3 4" xfId="30250" xr:uid="{EE6AA50F-9CBC-495C-A23F-83AA105D2D5D}"/>
    <cellStyle name="20% - 着色 4 2 2 3 2 4" xfId="11868" xr:uid="{ED0CA411-9862-437E-9552-0661FEE8F8AC}"/>
    <cellStyle name="20% - 着色 4 2 2 3 2 4 2" xfId="23077" xr:uid="{99CAB4E2-DCBF-480E-A0CE-2B240F8FF25C}"/>
    <cellStyle name="20% - 着色 4 2 2 3 2 4 2 2" xfId="40110" xr:uid="{07420602-5D82-4DC2-8EDB-CE0670F19980}"/>
    <cellStyle name="20% - 着色 4 2 2 3 2 4 3" xfId="32222" xr:uid="{E0EA5923-7822-4796-980D-1AA2C8745744}"/>
    <cellStyle name="20% - 着色 4 2 2 3 2 5" xfId="17473" xr:uid="{D177E7ED-BEC4-4F33-8471-FBB49309FBEB}"/>
    <cellStyle name="20% - 着色 4 2 2 3 2 5 2" xfId="36166" xr:uid="{D30A387B-E4C3-403A-846A-2E81940272E9}"/>
    <cellStyle name="20% - 着色 4 2 2 3 2 6" xfId="28278" xr:uid="{DD7404B4-D047-4E99-A9B5-359FF336EDE0}"/>
    <cellStyle name="20% - 着色 4 2 2 3 3" xfId="6768" xr:uid="{4CFF8305-0D69-4340-ABEE-5722F0E4A79D}"/>
    <cellStyle name="20% - 着色 4 2 2 3 3 2" xfId="9570" xr:uid="{FB16778A-DD7B-4CBD-9DF7-0683620A743F}"/>
    <cellStyle name="20% - 着色 4 2 2 3 3 2 2" xfId="15175" xr:uid="{04931F4B-E9AA-4C11-834F-1E16E60B3E55}"/>
    <cellStyle name="20% - 着色 4 2 2 3 3 2 2 2" xfId="26384" xr:uid="{3A716E06-792F-4D34-8422-31630DC13058}"/>
    <cellStyle name="20% - 着色 4 2 2 3 3 2 2 2 2" xfId="42574" xr:uid="{2CD0D0FE-B0AA-409D-B8C1-A376F6D6C8AE}"/>
    <cellStyle name="20% - 着色 4 2 2 3 3 2 2 3" xfId="34686" xr:uid="{1BD7D017-C797-4C09-B320-CFD966881C77}"/>
    <cellStyle name="20% - 着色 4 2 2 3 3 2 3" xfId="20780" xr:uid="{5F47B613-CB77-4F7A-A46D-76D15ED50B94}"/>
    <cellStyle name="20% - 着色 4 2 2 3 3 2 3 2" xfId="38630" xr:uid="{D8C874EF-318F-42E1-8901-8DD3FAB26120}"/>
    <cellStyle name="20% - 着色 4 2 2 3 3 2 4" xfId="30742" xr:uid="{A83C8D01-8691-4059-A04A-5B5310F4220E}"/>
    <cellStyle name="20% - 着色 4 2 2 3 3 3" xfId="12373" xr:uid="{1F8D2187-E033-4392-91C0-B3529A6EB322}"/>
    <cellStyle name="20% - 着色 4 2 2 3 3 3 2" xfId="23582" xr:uid="{D0893988-F2B7-42FD-A1CA-307DE0CCB4C6}"/>
    <cellStyle name="20% - 着色 4 2 2 3 3 3 2 2" xfId="40602" xr:uid="{040E565F-C297-4F7C-89F8-6C7B9380DB93}"/>
    <cellStyle name="20% - 着色 4 2 2 3 3 3 3" xfId="32714" xr:uid="{497C1D3C-A736-4F6F-8932-9E913B2239A0}"/>
    <cellStyle name="20% - 着色 4 2 2 3 3 4" xfId="17978" xr:uid="{394E30A4-B5D7-4B7D-A68F-DF9FE9C1591C}"/>
    <cellStyle name="20% - 着色 4 2 2 3 3 4 2" xfId="36658" xr:uid="{73DFDBE0-77A6-4545-A7AD-3BDD49505E37}"/>
    <cellStyle name="20% - 着色 4 2 2 3 3 5" xfId="28770" xr:uid="{3ED24349-D2E6-4160-B60B-0A69D5939142}"/>
    <cellStyle name="20% - 着色 4 2 2 3 4" xfId="8168" xr:uid="{DEC9C2E5-7880-407A-95B8-5B2DD1F67F73}"/>
    <cellStyle name="20% - 着色 4 2 2 3 4 2" xfId="13773" xr:uid="{EC398458-CD2D-42D7-8422-929CA3B837F5}"/>
    <cellStyle name="20% - 着色 4 2 2 3 4 2 2" xfId="24982" xr:uid="{DB5EEF5E-1998-4A12-BE9E-FFE313C2F819}"/>
    <cellStyle name="20% - 着色 4 2 2 3 4 2 2 2" xfId="41588" xr:uid="{9882CA02-703A-494A-BA47-6672F571E942}"/>
    <cellStyle name="20% - 着色 4 2 2 3 4 2 3" xfId="33700" xr:uid="{7B8F8246-C498-4A7D-AEBE-B861E0F499E9}"/>
    <cellStyle name="20% - 着色 4 2 2 3 4 3" xfId="19378" xr:uid="{33849CD7-2BE1-46E4-BB48-F7F16AA8A7E9}"/>
    <cellStyle name="20% - 着色 4 2 2 3 4 3 2" xfId="37644" xr:uid="{7C2E1DCA-C7B4-4DD0-BC2B-44FA6B9F7C4B}"/>
    <cellStyle name="20% - 着色 4 2 2 3 4 4" xfId="29756" xr:uid="{B88509BE-B656-4126-B31D-FBDAC5E65649}"/>
    <cellStyle name="20% - 着色 4 2 2 3 5" xfId="10971" xr:uid="{87390D6F-2A68-480F-81C8-CB950804DCF8}"/>
    <cellStyle name="20% - 着色 4 2 2 3 5 2" xfId="22180" xr:uid="{FCEC94F4-5F4A-40D1-83D9-A1B1BE9A822B}"/>
    <cellStyle name="20% - 着色 4 2 2 3 5 2 2" xfId="39616" xr:uid="{0A9203E6-99CF-4D06-8244-4172CEDF9908}"/>
    <cellStyle name="20% - 着色 4 2 2 3 5 3" xfId="31728" xr:uid="{AE8E7240-3D20-4DD2-BFC8-791C65762CFE}"/>
    <cellStyle name="20% - 着色 4 2 2 3 6" xfId="16576" xr:uid="{D3996C1E-2E68-4257-9564-A7215A11B367}"/>
    <cellStyle name="20% - 着色 4 2 2 3 6 2" xfId="35672" xr:uid="{797D7646-DBDD-44C1-AA25-65642AC8F74C}"/>
    <cellStyle name="20% - 着色 4 2 2 3 7" xfId="27784" xr:uid="{10A88423-CFB5-4D60-9E92-3D6D872B0C1B}"/>
    <cellStyle name="20% - 着色 4 2 2 4" xfId="6017" xr:uid="{81A485C7-DFC1-48C4-8F04-123CAB63873F}"/>
    <cellStyle name="20% - 着色 4 2 2 4 2" xfId="7419" xr:uid="{342EFF27-C6C5-4DD4-AE66-0927149D480D}"/>
    <cellStyle name="20% - 着色 4 2 2 4 2 2" xfId="10221" xr:uid="{643557C3-C66D-4DEB-BE3A-8376F2E10E04}"/>
    <cellStyle name="20% - 着色 4 2 2 4 2 2 2" xfId="15826" xr:uid="{0988601E-CF64-44B7-98E1-479A09AEB118}"/>
    <cellStyle name="20% - 着色 4 2 2 4 2 2 2 2" xfId="27035" xr:uid="{F1C74BBB-D70E-47E1-B2C0-269D39BBC916}"/>
    <cellStyle name="20% - 着色 4 2 2 4 2 2 2 2 2" xfId="42822" xr:uid="{D1F847CB-E6A8-4ECC-9DB4-0CF5B00ACDC2}"/>
    <cellStyle name="20% - 着色 4 2 2 4 2 2 2 3" xfId="34934" xr:uid="{6F49EF89-4EC8-42A3-BB49-E719D494FA89}"/>
    <cellStyle name="20% - 着色 4 2 2 4 2 2 3" xfId="21431" xr:uid="{77565C7F-AE87-4A93-9563-0AF75B93CA92}"/>
    <cellStyle name="20% - 着色 4 2 2 4 2 2 3 2" xfId="38878" xr:uid="{4534AFE9-FFAA-416E-842D-07F8BEE37943}"/>
    <cellStyle name="20% - 着色 4 2 2 4 2 2 4" xfId="30990" xr:uid="{55A44599-2B7F-40A4-BC2D-E8371311D5A6}"/>
    <cellStyle name="20% - 着色 4 2 2 4 2 3" xfId="13024" xr:uid="{123578CB-C9C9-4B9F-9FE9-3F468DE5F49E}"/>
    <cellStyle name="20% - 着色 4 2 2 4 2 3 2" xfId="24233" xr:uid="{62E97C24-53EF-4926-98B0-B688B195C5D3}"/>
    <cellStyle name="20% - 着色 4 2 2 4 2 3 2 2" xfId="40850" xr:uid="{96192C5B-A5B3-40C9-AA22-E54191AE0042}"/>
    <cellStyle name="20% - 着色 4 2 2 4 2 3 3" xfId="32962" xr:uid="{19DCCCB7-3E4E-4EEC-A358-207DFC815545}"/>
    <cellStyle name="20% - 着色 4 2 2 4 2 4" xfId="18629" xr:uid="{3146F5DB-B625-40F0-966E-79E731DCEC89}"/>
    <cellStyle name="20% - 着色 4 2 2 4 2 4 2" xfId="36906" xr:uid="{80257A22-730E-4613-90AF-458183510CCF}"/>
    <cellStyle name="20% - 着色 4 2 2 4 2 5" xfId="29018" xr:uid="{9DE5C104-B116-41AA-9717-52DC4713A16B}"/>
    <cellStyle name="20% - 着色 4 2 2 4 3" xfId="8819" xr:uid="{39EB7041-EFAB-4393-A81F-643FB33C4385}"/>
    <cellStyle name="20% - 着色 4 2 2 4 3 2" xfId="14424" xr:uid="{9C882B20-A288-4E87-82D9-7F5451907CFA}"/>
    <cellStyle name="20% - 着色 4 2 2 4 3 2 2" xfId="25633" xr:uid="{F94822FA-46D6-4D1A-AC6B-5A1C4D18611D}"/>
    <cellStyle name="20% - 着色 4 2 2 4 3 2 2 2" xfId="41836" xr:uid="{651D96F8-F933-4DF3-B0BA-E059E3BFCB38}"/>
    <cellStyle name="20% - 着色 4 2 2 4 3 2 3" xfId="33948" xr:uid="{24D53EC9-E46A-4F76-ABD3-90AB318BBEB9}"/>
    <cellStyle name="20% - 着色 4 2 2 4 3 3" xfId="20029" xr:uid="{E3467DCC-49C5-44BF-998B-7CA847580756}"/>
    <cellStyle name="20% - 着色 4 2 2 4 3 3 2" xfId="37892" xr:uid="{0D3ED8AF-F2C2-4254-B499-DCA54004A313}"/>
    <cellStyle name="20% - 着色 4 2 2 4 3 4" xfId="30004" xr:uid="{8641EB58-BC5A-4A9F-BFE8-BD301F35E04B}"/>
    <cellStyle name="20% - 着色 4 2 2 4 4" xfId="11622" xr:uid="{BE58D54B-9A66-4F56-A1EE-F35099ACA55B}"/>
    <cellStyle name="20% - 着色 4 2 2 4 4 2" xfId="22831" xr:uid="{BF0EE883-1D4C-4554-B387-E2AA588E3333}"/>
    <cellStyle name="20% - 着色 4 2 2 4 4 2 2" xfId="39864" xr:uid="{7E7A5083-E517-4639-A73C-4AED0908A44A}"/>
    <cellStyle name="20% - 着色 4 2 2 4 4 3" xfId="31976" xr:uid="{1A1CE156-C973-43FC-B950-7CFFF9E0CF2B}"/>
    <cellStyle name="20% - 着色 4 2 2 4 5" xfId="17227" xr:uid="{AB05E899-E2CC-4067-BCFE-3F9FA8509129}"/>
    <cellStyle name="20% - 着色 4 2 2 4 5 2" xfId="35920" xr:uid="{0287C0E4-482E-42FF-BC95-204563DE0237}"/>
    <cellStyle name="20% - 着色 4 2 2 4 6" xfId="28032" xr:uid="{27455B6B-6D24-4483-95E7-FDF9C792E18E}"/>
    <cellStyle name="20% - 着色 4 2 2 5" xfId="6521" xr:uid="{9C2E3DEE-E739-4111-BA7C-D2AED341A780}"/>
    <cellStyle name="20% - 着色 4 2 2 5 2" xfId="9323" xr:uid="{ED43FEB7-EAC8-4F50-AF64-084B48977846}"/>
    <cellStyle name="20% - 着色 4 2 2 5 2 2" xfId="14928" xr:uid="{40BF307F-94EC-4037-852F-CF14F1C47D71}"/>
    <cellStyle name="20% - 着色 4 2 2 5 2 2 2" xfId="26137" xr:uid="{95DAD1A7-8A75-4BB6-AF1C-535C1F5A8300}"/>
    <cellStyle name="20% - 着色 4 2 2 5 2 2 2 2" xfId="42328" xr:uid="{B1BA91C4-6056-4981-A415-546D6E298736}"/>
    <cellStyle name="20% - 着色 4 2 2 5 2 2 3" xfId="34440" xr:uid="{76312AA6-1C0D-4D81-8CB0-1ACF11431B3A}"/>
    <cellStyle name="20% - 着色 4 2 2 5 2 3" xfId="20533" xr:uid="{8757E0D3-47E2-4F24-A4B5-EE0F2D8163C8}"/>
    <cellStyle name="20% - 着色 4 2 2 5 2 3 2" xfId="38384" xr:uid="{6C064AA4-1378-40CC-B2F5-5ADFD7E6D4C3}"/>
    <cellStyle name="20% - 着色 4 2 2 5 2 4" xfId="30496" xr:uid="{FE92FA66-E903-46A7-89BE-1D33F689FB1C}"/>
    <cellStyle name="20% - 着色 4 2 2 5 3" xfId="12126" xr:uid="{4F2760A8-896C-46A3-8530-27CA6FFA5BC4}"/>
    <cellStyle name="20% - 着色 4 2 2 5 3 2" xfId="23335" xr:uid="{E94DC304-F0C0-4F3C-A697-E822A359FB7D}"/>
    <cellStyle name="20% - 着色 4 2 2 5 3 2 2" xfId="40356" xr:uid="{CD9EEB68-982F-48C9-89D5-3F895C9EB56E}"/>
    <cellStyle name="20% - 着色 4 2 2 5 3 3" xfId="32468" xr:uid="{94B9B951-D2EA-4639-89CC-82B400A1C97E}"/>
    <cellStyle name="20% - 着色 4 2 2 5 4" xfId="17731" xr:uid="{4F691A85-706A-4BC3-A9E1-4CE3FCDB8AAA}"/>
    <cellStyle name="20% - 着色 4 2 2 5 4 2" xfId="36412" xr:uid="{F4D7F512-13FF-4E3E-848C-B01F543C2D64}"/>
    <cellStyle name="20% - 着色 4 2 2 5 5" xfId="28524" xr:uid="{33B08B77-BD4C-4588-A2CC-E77213A0FBC0}"/>
    <cellStyle name="20% - 着色 4 2 2 6" xfId="7922" xr:uid="{7DDFD6BA-98C0-46E6-B563-77EB2CE67955}"/>
    <cellStyle name="20% - 着色 4 2 2 6 2" xfId="13527" xr:uid="{3A2E4A37-B206-42AA-AC5D-57EC4D18BCBE}"/>
    <cellStyle name="20% - 着色 4 2 2 6 2 2" xfId="24736" xr:uid="{066416EE-52CC-4C45-B6E8-FD71CD8947E1}"/>
    <cellStyle name="20% - 着色 4 2 2 6 2 2 2" xfId="41342" xr:uid="{899B54B4-4EED-484B-926D-287D9123D6A3}"/>
    <cellStyle name="20% - 着色 4 2 2 6 2 3" xfId="33454" xr:uid="{7FC1C99D-96C4-44D4-B5E9-90F118751819}"/>
    <cellStyle name="20% - 着色 4 2 2 6 3" xfId="19132" xr:uid="{A6AA9F9D-0F1D-44DF-B0FB-C9DA8373ADD2}"/>
    <cellStyle name="20% - 着色 4 2 2 6 3 2" xfId="37398" xr:uid="{4A45F6E5-77A1-4A11-8664-1742064E760A}"/>
    <cellStyle name="20% - 着色 4 2 2 6 4" xfId="29510" xr:uid="{B5573E36-DF62-44F4-9180-D871C305A049}"/>
    <cellStyle name="20% - 着色 4 2 2 7" xfId="10725" xr:uid="{27950818-263C-4ACA-9244-6A42FC00C9E2}"/>
    <cellStyle name="20% - 着色 4 2 2 7 2" xfId="21934" xr:uid="{A1567D1E-EF05-4EAA-8CE3-6883C40B6FAB}"/>
    <cellStyle name="20% - 着色 4 2 2 7 2 2" xfId="39370" xr:uid="{9521F3F5-6BDC-49E2-BA7A-4E4742FAF68F}"/>
    <cellStyle name="20% - 着色 4 2 2 7 3" xfId="31482" xr:uid="{4EB6E4BB-1933-44A7-8796-09F7AD6FE015}"/>
    <cellStyle name="20% - 着色 4 2 2 8" xfId="16330" xr:uid="{455EDF17-BF61-42E6-B172-6E62F0F5AA00}"/>
    <cellStyle name="20% - 着色 4 2 2 8 2" xfId="35426" xr:uid="{C27835C7-F9DF-4914-871C-709E489D9E57}"/>
    <cellStyle name="20% - 着色 4 2 2 9" xfId="27538" xr:uid="{AF5C9B87-4E5E-43ED-BF49-18BEF1311288}"/>
    <cellStyle name="20% - 着色 4 2 3" xfId="5183" xr:uid="{8DA678E6-9BD9-4A89-8FC5-A5BBA5AD2A95}"/>
    <cellStyle name="20% - 着色 4 2 3 2" xfId="5429" xr:uid="{E3C76EB4-166B-4209-A807-63F54FEF479C}"/>
    <cellStyle name="20% - 着色 4 2 3 2 2" xfId="6326" xr:uid="{9F307466-EF51-40C1-92FB-E15978FA50E8}"/>
    <cellStyle name="20% - 着色 4 2 3 2 2 2" xfId="7728" xr:uid="{E42FCBC3-CFFB-4F3D-A436-3C8BD9A34EC5}"/>
    <cellStyle name="20% - 着色 4 2 3 2 2 2 2" xfId="10530" xr:uid="{20E18B19-615E-42C4-919F-7D271DD7A90E}"/>
    <cellStyle name="20% - 着色 4 2 3 2 2 2 2 2" xfId="16135" xr:uid="{D978643B-0505-4DB6-B224-2098A08CECCC}"/>
    <cellStyle name="20% - 着色 4 2 3 2 2 2 2 2 2" xfId="27344" xr:uid="{ED7D0983-67BD-4ACC-BA1F-B306200A9D7A}"/>
    <cellStyle name="20% - 着色 4 2 3 2 2 2 2 2 2 2" xfId="43131" xr:uid="{6D757455-606B-48C4-A78F-E079689D5062}"/>
    <cellStyle name="20% - 着色 4 2 3 2 2 2 2 2 3" xfId="35243" xr:uid="{E2436C37-EA89-4D34-8D6D-B0C2A43E6515}"/>
    <cellStyle name="20% - 着色 4 2 3 2 2 2 2 3" xfId="21740" xr:uid="{013F8FE3-29FD-46B5-B432-68B08E992ADC}"/>
    <cellStyle name="20% - 着色 4 2 3 2 2 2 2 3 2" xfId="39187" xr:uid="{2FAA9A53-CEA1-48F0-AED9-04E97177EFD0}"/>
    <cellStyle name="20% - 着色 4 2 3 2 2 2 2 4" xfId="31299" xr:uid="{A7FB3D63-00AE-41E1-AAC4-B0404BF62604}"/>
    <cellStyle name="20% - 着色 4 2 3 2 2 2 3" xfId="13333" xr:uid="{0BAC7419-1796-47B7-AF99-0D28E2A727FF}"/>
    <cellStyle name="20% - 着色 4 2 3 2 2 2 3 2" xfId="24542" xr:uid="{FA1BF031-FD73-474F-ADB8-9EEC4E2F6F84}"/>
    <cellStyle name="20% - 着色 4 2 3 2 2 2 3 2 2" xfId="41159" xr:uid="{E3B6D92E-AD9E-44D2-96E6-13E8877E7E2C}"/>
    <cellStyle name="20% - 着色 4 2 3 2 2 2 3 3" xfId="33271" xr:uid="{8EE29920-C7D9-45B6-AD9D-B0658BB81459}"/>
    <cellStyle name="20% - 着色 4 2 3 2 2 2 4" xfId="18938" xr:uid="{9DBC43D2-B83E-4A54-A22D-F0A3D32C494B}"/>
    <cellStyle name="20% - 着色 4 2 3 2 2 2 4 2" xfId="37215" xr:uid="{3A023010-4E6C-43CD-BE7C-B61B95054E78}"/>
    <cellStyle name="20% - 着色 4 2 3 2 2 2 5" xfId="29327" xr:uid="{41E05056-AB26-42C9-ACCE-96D83ACBEA7E}"/>
    <cellStyle name="20% - 着色 4 2 3 2 2 3" xfId="9128" xr:uid="{D145A483-EC9B-4343-9D75-61B6C07B401D}"/>
    <cellStyle name="20% - 着色 4 2 3 2 2 3 2" xfId="14733" xr:uid="{676CC87A-BC5D-49F3-9871-3FF56526E114}"/>
    <cellStyle name="20% - 着色 4 2 3 2 2 3 2 2" xfId="25942" xr:uid="{F7222F27-B4A1-4640-B1B7-E3E168DD196C}"/>
    <cellStyle name="20% - 着色 4 2 3 2 2 3 2 2 2" xfId="42145" xr:uid="{52AF5F10-EBB5-4DD7-B49A-C52247A9CEDD}"/>
    <cellStyle name="20% - 着色 4 2 3 2 2 3 2 3" xfId="34257" xr:uid="{052C9FDB-3E30-4204-82BF-835EC683767F}"/>
    <cellStyle name="20% - 着色 4 2 3 2 2 3 3" xfId="20338" xr:uid="{D4629A87-810E-4554-8E3F-DD7B8AACA427}"/>
    <cellStyle name="20% - 着色 4 2 3 2 2 3 3 2" xfId="38201" xr:uid="{AF2AF5FC-0CBE-4DCF-B3CA-E31927BB9749}"/>
    <cellStyle name="20% - 着色 4 2 3 2 2 3 4" xfId="30313" xr:uid="{405498F8-8A08-42D2-B2E7-E8349EA6F6E3}"/>
    <cellStyle name="20% - 着色 4 2 3 2 2 4" xfId="11931" xr:uid="{D9873A5C-0E6F-4BFF-87E7-CBD55384B084}"/>
    <cellStyle name="20% - 着色 4 2 3 2 2 4 2" xfId="23140" xr:uid="{E5F51611-44AB-4134-9B94-F0FDD5948E21}"/>
    <cellStyle name="20% - 着色 4 2 3 2 2 4 2 2" xfId="40173" xr:uid="{F0F5F4F9-1FE8-45FE-8C7E-FE3BCBB60CDA}"/>
    <cellStyle name="20% - 着色 4 2 3 2 2 4 3" xfId="32285" xr:uid="{A8938505-5601-4847-96D2-CD8748D70CA8}"/>
    <cellStyle name="20% - 着色 4 2 3 2 2 5" xfId="17536" xr:uid="{F7AFB232-04D6-42AF-A2C7-BEA6C9739EE0}"/>
    <cellStyle name="20% - 着色 4 2 3 2 2 5 2" xfId="36229" xr:uid="{6C502BC5-8741-4C76-AF62-65759C2DFAD8}"/>
    <cellStyle name="20% - 着色 4 2 3 2 2 6" xfId="28341" xr:uid="{1C020C1E-044D-48CD-A063-F1496527C449}"/>
    <cellStyle name="20% - 着色 4 2 3 2 3" xfId="6831" xr:uid="{BAEBDB49-F7A4-47CD-BE0A-73056E61A775}"/>
    <cellStyle name="20% - 着色 4 2 3 2 3 2" xfId="9633" xr:uid="{03272A2F-4875-4DD8-8E3C-BE9B985353A6}"/>
    <cellStyle name="20% - 着色 4 2 3 2 3 2 2" xfId="15238" xr:uid="{311C6DF4-B4C7-45F9-8A1F-7565B104F1C4}"/>
    <cellStyle name="20% - 着色 4 2 3 2 3 2 2 2" xfId="26447" xr:uid="{8B15326D-7662-4D98-8E94-D5DD2509BCBC}"/>
    <cellStyle name="20% - 着色 4 2 3 2 3 2 2 2 2" xfId="42637" xr:uid="{63A4CFB1-3A3D-4DFB-8891-E8ECD1719FEB}"/>
    <cellStyle name="20% - 着色 4 2 3 2 3 2 2 3" xfId="34749" xr:uid="{360DF164-30F5-4CDA-9B55-A7D621EBA659}"/>
    <cellStyle name="20% - 着色 4 2 3 2 3 2 3" xfId="20843" xr:uid="{25F8F853-78C7-490C-95D1-5B700964130E}"/>
    <cellStyle name="20% - 着色 4 2 3 2 3 2 3 2" xfId="38693" xr:uid="{E1E50E67-B70E-4DE3-8620-0EE63B911C5A}"/>
    <cellStyle name="20% - 着色 4 2 3 2 3 2 4" xfId="30805" xr:uid="{7CE6141A-5C96-45FE-9F7B-BA82550EC87D}"/>
    <cellStyle name="20% - 着色 4 2 3 2 3 3" xfId="12436" xr:uid="{4F9C292C-E960-48A2-B31D-937325402537}"/>
    <cellStyle name="20% - 着色 4 2 3 2 3 3 2" xfId="23645" xr:uid="{843821A5-3428-435F-8B27-31C4EF651BC7}"/>
    <cellStyle name="20% - 着色 4 2 3 2 3 3 2 2" xfId="40665" xr:uid="{2E1E291E-5D68-49A5-B597-8562EB1D1477}"/>
    <cellStyle name="20% - 着色 4 2 3 2 3 3 3" xfId="32777" xr:uid="{F15C262C-4CAA-4B85-B8DF-C7CA40DB8167}"/>
    <cellStyle name="20% - 着色 4 2 3 2 3 4" xfId="18041" xr:uid="{8A5E272B-1467-44E5-BC57-6B55662001DD}"/>
    <cellStyle name="20% - 着色 4 2 3 2 3 4 2" xfId="36721" xr:uid="{37DB6FB6-8450-4121-ADEF-E7483C0EB941}"/>
    <cellStyle name="20% - 着色 4 2 3 2 3 5" xfId="28833" xr:uid="{78A347E2-53F6-49B5-B650-AF19C8AE042D}"/>
    <cellStyle name="20% - 着色 4 2 3 2 4" xfId="8231" xr:uid="{946FD883-6605-4B7A-84A0-014C9042562E}"/>
    <cellStyle name="20% - 着色 4 2 3 2 4 2" xfId="13836" xr:uid="{DEA69079-CDF6-44FA-AFF7-FAA52C6EE86E}"/>
    <cellStyle name="20% - 着色 4 2 3 2 4 2 2" xfId="25045" xr:uid="{0248A143-2886-42A4-9DC2-7A087ABDDBB7}"/>
    <cellStyle name="20% - 着色 4 2 3 2 4 2 2 2" xfId="41651" xr:uid="{EF54FBFE-4E65-4F0D-8B84-F8B0B9D2BAC6}"/>
    <cellStyle name="20% - 着色 4 2 3 2 4 2 3" xfId="33763" xr:uid="{17A4E261-7D6A-4129-AA72-F64E2C1E7782}"/>
    <cellStyle name="20% - 着色 4 2 3 2 4 3" xfId="19441" xr:uid="{38FEF755-FD2C-4D75-9900-4C3647C73217}"/>
    <cellStyle name="20% - 着色 4 2 3 2 4 3 2" xfId="37707" xr:uid="{AA451103-EEF5-4676-A573-8E44468C8BC5}"/>
    <cellStyle name="20% - 着色 4 2 3 2 4 4" xfId="29819" xr:uid="{2C1FCC17-51F6-47C0-A10C-68F9E47AC405}"/>
    <cellStyle name="20% - 着色 4 2 3 2 5" xfId="11034" xr:uid="{57154850-53D0-4869-A377-7DF00C29CE91}"/>
    <cellStyle name="20% - 着色 4 2 3 2 5 2" xfId="22243" xr:uid="{D308B05A-CEEB-4F76-8238-C37C0D125093}"/>
    <cellStyle name="20% - 着色 4 2 3 2 5 2 2" xfId="39679" xr:uid="{97B85E47-98B3-4E1A-B016-5A8E8799F44F}"/>
    <cellStyle name="20% - 着色 4 2 3 2 5 3" xfId="31791" xr:uid="{AD057D6C-DC7C-4FB7-95C5-9073A16EACDD}"/>
    <cellStyle name="20% - 着色 4 2 3 2 6" xfId="16639" xr:uid="{A7370D40-0B98-48FD-8380-107CBBFFDA63}"/>
    <cellStyle name="20% - 着色 4 2 3 2 6 2" xfId="35735" xr:uid="{60445962-64B6-4A10-9C4B-E21DAB71E5E2}"/>
    <cellStyle name="20% - 着色 4 2 3 2 7" xfId="27847" xr:uid="{3F0D2C6C-0594-458E-B0E2-4255CDA434FA}"/>
    <cellStyle name="20% - 着色 4 2 3 3" xfId="6080" xr:uid="{15F78FF6-CCB4-4D22-A6BE-A605A0D61EFC}"/>
    <cellStyle name="20% - 着色 4 2 3 3 2" xfId="7482" xr:uid="{846C4A18-7EA7-4182-AC0E-59CEE09CCE2D}"/>
    <cellStyle name="20% - 着色 4 2 3 3 2 2" xfId="10284" xr:uid="{F0952F9B-C20A-41CD-B917-EB3583E8C26C}"/>
    <cellStyle name="20% - 着色 4 2 3 3 2 2 2" xfId="15889" xr:uid="{0EB5245B-8789-4FF2-B792-BD0AC8D38F89}"/>
    <cellStyle name="20% - 着色 4 2 3 3 2 2 2 2" xfId="27098" xr:uid="{383893C5-93ED-41B3-90F0-59379B9A30BA}"/>
    <cellStyle name="20% - 着色 4 2 3 3 2 2 2 2 2" xfId="42885" xr:uid="{E05A613C-10A4-45A3-AB80-EB8ABE9AC844}"/>
    <cellStyle name="20% - 着色 4 2 3 3 2 2 2 3" xfId="34997" xr:uid="{3FD8A16E-900B-41F3-BC56-2398EF7FEEA0}"/>
    <cellStyle name="20% - 着色 4 2 3 3 2 2 3" xfId="21494" xr:uid="{CD85DB46-7F35-410A-973B-AC2B4DF77388}"/>
    <cellStyle name="20% - 着色 4 2 3 3 2 2 3 2" xfId="38941" xr:uid="{BBDF242A-91B3-4BEB-B563-9E50EA1E5DE7}"/>
    <cellStyle name="20% - 着色 4 2 3 3 2 2 4" xfId="31053" xr:uid="{5363C2C5-1B17-4804-AB05-FC4A14981DE8}"/>
    <cellStyle name="20% - 着色 4 2 3 3 2 3" xfId="13087" xr:uid="{8BE88F6E-5647-4E87-8F2A-DFB3084CCF57}"/>
    <cellStyle name="20% - 着色 4 2 3 3 2 3 2" xfId="24296" xr:uid="{A65464E9-D8A0-4ADC-8F2B-90B9FE7CC17E}"/>
    <cellStyle name="20% - 着色 4 2 3 3 2 3 2 2" xfId="40913" xr:uid="{CA79C38C-3349-4A1A-8ACF-070628D3B13E}"/>
    <cellStyle name="20% - 着色 4 2 3 3 2 3 3" xfId="33025" xr:uid="{1BCB9279-D8C8-493A-A427-F263672034C6}"/>
    <cellStyle name="20% - 着色 4 2 3 3 2 4" xfId="18692" xr:uid="{BF36DF0F-3A87-429B-B689-D862C4E94A9F}"/>
    <cellStyle name="20% - 着色 4 2 3 3 2 4 2" xfId="36969" xr:uid="{A11AAC5E-96C5-4A2E-B922-A29094E43C94}"/>
    <cellStyle name="20% - 着色 4 2 3 3 2 5" xfId="29081" xr:uid="{3317F8AE-BFDE-489E-8AEF-5E3483231810}"/>
    <cellStyle name="20% - 着色 4 2 3 3 3" xfId="8882" xr:uid="{6BDE4D10-B9B7-4EB7-9810-71846816B115}"/>
    <cellStyle name="20% - 着色 4 2 3 3 3 2" xfId="14487" xr:uid="{EF03822B-34A3-4301-B24D-3074011DED59}"/>
    <cellStyle name="20% - 着色 4 2 3 3 3 2 2" xfId="25696" xr:uid="{6B58C901-CAEA-42CE-ABFE-EF4874F18A47}"/>
    <cellStyle name="20% - 着色 4 2 3 3 3 2 2 2" xfId="41899" xr:uid="{F804B171-2AD1-4E11-99F7-C296D6C40EDD}"/>
    <cellStyle name="20% - 着色 4 2 3 3 3 2 3" xfId="34011" xr:uid="{2C5F8650-FFCB-4FE0-85A2-BA19205F8DA1}"/>
    <cellStyle name="20% - 着色 4 2 3 3 3 3" xfId="20092" xr:uid="{D842F099-EFE2-4FE5-9F97-5545EAFF69C3}"/>
    <cellStyle name="20% - 着色 4 2 3 3 3 3 2" xfId="37955" xr:uid="{F67CDC13-2C63-45BB-B1E2-EF50C6A0C222}"/>
    <cellStyle name="20% - 着色 4 2 3 3 3 4" xfId="30067" xr:uid="{EEFB6D46-EEF9-4BCD-9A35-FD5A9ABC57C2}"/>
    <cellStyle name="20% - 着色 4 2 3 3 4" xfId="11685" xr:uid="{EFF56F40-FC10-4E82-B932-BCBC940352CA}"/>
    <cellStyle name="20% - 着色 4 2 3 3 4 2" xfId="22894" xr:uid="{A9276335-3AB9-4919-97CF-8F81DF78AE75}"/>
    <cellStyle name="20% - 着色 4 2 3 3 4 2 2" xfId="39927" xr:uid="{970A287C-CF95-4473-91FF-54557E7B5DEC}"/>
    <cellStyle name="20% - 着色 4 2 3 3 4 3" xfId="32039" xr:uid="{C2F16C91-4D1C-4904-B1D7-9F33141D95BD}"/>
    <cellStyle name="20% - 着色 4 2 3 3 5" xfId="17290" xr:uid="{2AFBC52A-231C-4F2C-A5D1-7CBCA8892C70}"/>
    <cellStyle name="20% - 着色 4 2 3 3 5 2" xfId="35983" xr:uid="{97F63EBB-1148-4C93-AF0D-502F78DF5CD9}"/>
    <cellStyle name="20% - 着色 4 2 3 3 6" xfId="28095" xr:uid="{7A989475-0702-4F96-8876-9ED8C8267444}"/>
    <cellStyle name="20% - 着色 4 2 3 4" xfId="6585" xr:uid="{57474BB5-D29A-4BB6-9A7F-284755805556}"/>
    <cellStyle name="20% - 着色 4 2 3 4 2" xfId="9387" xr:uid="{C224C602-D592-4D47-AB56-F33EF528CBFC}"/>
    <cellStyle name="20% - 着色 4 2 3 4 2 2" xfId="14992" xr:uid="{6939A829-91E4-4193-8615-A5B8A0A8B320}"/>
    <cellStyle name="20% - 着色 4 2 3 4 2 2 2" xfId="26201" xr:uid="{8B17DA34-F1A2-436B-BA43-856E7706D98E}"/>
    <cellStyle name="20% - 着色 4 2 3 4 2 2 2 2" xfId="42391" xr:uid="{3E57A82C-041C-49FD-B7AC-A2B49616129E}"/>
    <cellStyle name="20% - 着色 4 2 3 4 2 2 3" xfId="34503" xr:uid="{2487AC59-9A85-429C-97E1-873E69BFA982}"/>
    <cellStyle name="20% - 着色 4 2 3 4 2 3" xfId="20597" xr:uid="{23646637-283D-4A77-BCBA-583238592BF5}"/>
    <cellStyle name="20% - 着色 4 2 3 4 2 3 2" xfId="38447" xr:uid="{55ED4141-4891-469C-94A4-411104062D81}"/>
    <cellStyle name="20% - 着色 4 2 3 4 2 4" xfId="30559" xr:uid="{626EA2CE-4060-4DBF-A2B8-44DAFB56B2D6}"/>
    <cellStyle name="20% - 着色 4 2 3 4 3" xfId="12190" xr:uid="{11717F2D-A160-4329-A79E-6E23A2FDB673}"/>
    <cellStyle name="20% - 着色 4 2 3 4 3 2" xfId="23399" xr:uid="{0A27772B-C34C-4843-9DE3-0617DCC10706}"/>
    <cellStyle name="20% - 着色 4 2 3 4 3 2 2" xfId="40419" xr:uid="{F0A8717B-0C66-4BBA-A556-9FE20276A50C}"/>
    <cellStyle name="20% - 着色 4 2 3 4 3 3" xfId="32531" xr:uid="{A054B0FB-22AF-4C3D-8518-61DD680383A0}"/>
    <cellStyle name="20% - 着色 4 2 3 4 4" xfId="17795" xr:uid="{8A526325-B54B-4F35-B23E-8CA366292679}"/>
    <cellStyle name="20% - 着色 4 2 3 4 4 2" xfId="36475" xr:uid="{A6DB0BC1-2347-4DD0-9704-A46E632766BE}"/>
    <cellStyle name="20% - 着色 4 2 3 4 5" xfId="28587" xr:uid="{A0E16656-68E1-423B-A377-DF003C151FD3}"/>
    <cellStyle name="20% - 着色 4 2 3 5" xfId="7985" xr:uid="{69CB6B37-BBC1-4584-8ABB-F29A98E4F5D0}"/>
    <cellStyle name="20% - 着色 4 2 3 5 2" xfId="13590" xr:uid="{989CE4AC-CF4F-4E08-8489-42991E5ABFC2}"/>
    <cellStyle name="20% - 着色 4 2 3 5 2 2" xfId="24799" xr:uid="{BAB4A13E-140E-466D-A37F-16D2ED44FE87}"/>
    <cellStyle name="20% - 着色 4 2 3 5 2 2 2" xfId="41405" xr:uid="{4E2AA431-8B63-45F8-A52F-5D3292F80EF2}"/>
    <cellStyle name="20% - 着色 4 2 3 5 2 3" xfId="33517" xr:uid="{1C7F44DF-6420-4FDC-BFD8-F319766682EE}"/>
    <cellStyle name="20% - 着色 4 2 3 5 3" xfId="19195" xr:uid="{5DDF3059-330A-4BAD-BBFA-24A64135A838}"/>
    <cellStyle name="20% - 着色 4 2 3 5 3 2" xfId="37461" xr:uid="{D072CAD4-341D-42DB-AE3B-CD0248A301D3}"/>
    <cellStyle name="20% - 着色 4 2 3 5 4" xfId="29573" xr:uid="{3A5AEFEE-FF9C-446B-AF4E-7C7E8A25F350}"/>
    <cellStyle name="20% - 着色 4 2 3 6" xfId="10788" xr:uid="{47816F30-D5AC-44CA-A853-B8CAB6643C8F}"/>
    <cellStyle name="20% - 着色 4 2 3 6 2" xfId="21997" xr:uid="{324E4A08-CA1A-419C-A0B5-E66CA71A8C2A}"/>
    <cellStyle name="20% - 着色 4 2 3 6 2 2" xfId="39433" xr:uid="{F2DB8184-DD3A-4246-AC43-FB08ECF4F3F5}"/>
    <cellStyle name="20% - 着色 4 2 3 6 3" xfId="31545" xr:uid="{5F5FD580-A38E-428B-B76F-B9009C8A90AB}"/>
    <cellStyle name="20% - 着色 4 2 3 7" xfId="16393" xr:uid="{82C1B3CC-9573-43A4-A566-3886A65A68F8}"/>
    <cellStyle name="20% - 着色 4 2 3 7 2" xfId="35489" xr:uid="{6DCEA4FF-B74E-4FB4-88E6-2DDE864A7FD9}"/>
    <cellStyle name="20% - 着色 4 2 3 8" xfId="27601" xr:uid="{B4482604-2401-4C67-A918-83511E4EC6DA}"/>
    <cellStyle name="20% - 着色 4 2 4" xfId="5307" xr:uid="{8F3B4BB6-E528-4BAB-A823-25390B2DBD96}"/>
    <cellStyle name="20% - 着色 4 2 4 2" xfId="6204" xr:uid="{9C16C8B6-85F5-4F50-A869-D077061ABEBB}"/>
    <cellStyle name="20% - 着色 4 2 4 2 2" xfId="7606" xr:uid="{F07EBF46-9D1F-4D57-B0E0-08ADE4A3EA4F}"/>
    <cellStyle name="20% - 着色 4 2 4 2 2 2" xfId="10408" xr:uid="{5852C784-9DEC-4ACC-BF5E-F3F37DF63210}"/>
    <cellStyle name="20% - 着色 4 2 4 2 2 2 2" xfId="16013" xr:uid="{2E1B4A33-34F2-4C57-BDE4-926AF53A73E1}"/>
    <cellStyle name="20% - 着色 4 2 4 2 2 2 2 2" xfId="27222" xr:uid="{63547216-7FCE-4EAF-AE4F-C9808C36A412}"/>
    <cellStyle name="20% - 着色 4 2 4 2 2 2 2 2 2" xfId="43009" xr:uid="{FEB49031-4912-487E-8573-618D31A48F61}"/>
    <cellStyle name="20% - 着色 4 2 4 2 2 2 2 3" xfId="35121" xr:uid="{8EC06DE7-F283-4A64-93C0-4AD1CF375996}"/>
    <cellStyle name="20% - 着色 4 2 4 2 2 2 3" xfId="21618" xr:uid="{B52DD378-249F-40CA-89B7-8B55824DE60D}"/>
    <cellStyle name="20% - 着色 4 2 4 2 2 2 3 2" xfId="39065" xr:uid="{2A9F278F-251E-41D5-83BF-069C6C2D0541}"/>
    <cellStyle name="20% - 着色 4 2 4 2 2 2 4" xfId="31177" xr:uid="{970D1971-8B31-4A44-BB27-A3A2C03F46DD}"/>
    <cellStyle name="20% - 着色 4 2 4 2 2 3" xfId="13211" xr:uid="{002FDE38-6D53-4343-9D07-F4626A9A476C}"/>
    <cellStyle name="20% - 着色 4 2 4 2 2 3 2" xfId="24420" xr:uid="{D85D1C6F-6619-4796-9110-FF5394EBBB89}"/>
    <cellStyle name="20% - 着色 4 2 4 2 2 3 2 2" xfId="41037" xr:uid="{97381CFD-B33E-4753-A097-9F1F964DEA83}"/>
    <cellStyle name="20% - 着色 4 2 4 2 2 3 3" xfId="33149" xr:uid="{4C9A14BE-CD0D-4080-930A-1D1616C5CA18}"/>
    <cellStyle name="20% - 着色 4 2 4 2 2 4" xfId="18816" xr:uid="{2C9DC225-ECBA-4AFE-B5CE-23D24127F7AB}"/>
    <cellStyle name="20% - 着色 4 2 4 2 2 4 2" xfId="37093" xr:uid="{8B210291-896C-4072-8072-83230C6A2C48}"/>
    <cellStyle name="20% - 着色 4 2 4 2 2 5" xfId="29205" xr:uid="{42CCD80E-8563-4FA3-9BD3-48930AA43387}"/>
    <cellStyle name="20% - 着色 4 2 4 2 3" xfId="9006" xr:uid="{B8E0C10A-959D-4D61-9BA0-75D01D6876AA}"/>
    <cellStyle name="20% - 着色 4 2 4 2 3 2" xfId="14611" xr:uid="{6DF766CD-314D-4B5B-8586-C84C72B7E2DA}"/>
    <cellStyle name="20% - 着色 4 2 4 2 3 2 2" xfId="25820" xr:uid="{7F05DC63-1743-4A2E-8D2D-7FEF09163E20}"/>
    <cellStyle name="20% - 着色 4 2 4 2 3 2 2 2" xfId="42023" xr:uid="{9C99FAF0-9281-43F8-98E6-8C76C27200E0}"/>
    <cellStyle name="20% - 着色 4 2 4 2 3 2 3" xfId="34135" xr:uid="{CAC12A98-1382-40F2-AE1D-41634D1643C0}"/>
    <cellStyle name="20% - 着色 4 2 4 2 3 3" xfId="20216" xr:uid="{C5CA1F12-E38B-4007-9AC5-0707B2B666EA}"/>
    <cellStyle name="20% - 着色 4 2 4 2 3 3 2" xfId="38079" xr:uid="{6DBD62E5-65A0-414C-8280-CE3E2D43FD3D}"/>
    <cellStyle name="20% - 着色 4 2 4 2 3 4" xfId="30191" xr:uid="{F89317E3-E93E-4B65-8C34-2DFA11237CAD}"/>
    <cellStyle name="20% - 着色 4 2 4 2 4" xfId="11809" xr:uid="{CC3C7C1C-0AE4-410E-AD48-DDF6525E69DE}"/>
    <cellStyle name="20% - 着色 4 2 4 2 4 2" xfId="23018" xr:uid="{3A62B207-2E5A-4D2A-BA59-D32F495D495A}"/>
    <cellStyle name="20% - 着色 4 2 4 2 4 2 2" xfId="40051" xr:uid="{44E805AC-9476-441A-9F0D-66327F78B5E7}"/>
    <cellStyle name="20% - 着色 4 2 4 2 4 3" xfId="32163" xr:uid="{2055D146-AB8F-4064-B2C3-31B5901ECE6B}"/>
    <cellStyle name="20% - 着色 4 2 4 2 5" xfId="17414" xr:uid="{BDBEEA85-A173-4602-977F-59C49112F70B}"/>
    <cellStyle name="20% - 着色 4 2 4 2 5 2" xfId="36107" xr:uid="{CA06A4B1-4C3E-48A7-83C4-BF07B9058DB6}"/>
    <cellStyle name="20% - 着色 4 2 4 2 6" xfId="28219" xr:uid="{5237B428-3ECF-40EE-A83E-9ACD031EE3A5}"/>
    <cellStyle name="20% - 着色 4 2 4 3" xfId="6709" xr:uid="{EAB6F26D-338A-4D4F-9887-73841C54B3D7}"/>
    <cellStyle name="20% - 着色 4 2 4 3 2" xfId="9511" xr:uid="{6460D993-AC2A-419B-88F8-88159B519444}"/>
    <cellStyle name="20% - 着色 4 2 4 3 2 2" xfId="15116" xr:uid="{ED090A0C-D14F-41BC-BE6D-247BDB2112B4}"/>
    <cellStyle name="20% - 着色 4 2 4 3 2 2 2" xfId="26325" xr:uid="{2E8C4FF5-F5F6-40C7-97E3-108BCB008928}"/>
    <cellStyle name="20% - 着色 4 2 4 3 2 2 2 2" xfId="42515" xr:uid="{7CF02418-2940-468E-9366-5764FCD0B7E1}"/>
    <cellStyle name="20% - 着色 4 2 4 3 2 2 3" xfId="34627" xr:uid="{8A558655-CD86-46C9-81A3-78BA615FE3CC}"/>
    <cellStyle name="20% - 着色 4 2 4 3 2 3" xfId="20721" xr:uid="{B2B1A047-69E2-4C0B-AD20-BDBC074A366F}"/>
    <cellStyle name="20% - 着色 4 2 4 3 2 3 2" xfId="38571" xr:uid="{CF90EC1E-DD77-402E-864E-460CD6BD7E88}"/>
    <cellStyle name="20% - 着色 4 2 4 3 2 4" xfId="30683" xr:uid="{8EFEE84F-B20A-406F-8934-BCF89CDFDFF4}"/>
    <cellStyle name="20% - 着色 4 2 4 3 3" xfId="12314" xr:uid="{B4AA7050-1604-44BB-AC7B-441B0259F009}"/>
    <cellStyle name="20% - 着色 4 2 4 3 3 2" xfId="23523" xr:uid="{D0EE5F31-3D2B-4142-9428-187AE79C2874}"/>
    <cellStyle name="20% - 着色 4 2 4 3 3 2 2" xfId="40543" xr:uid="{D66F334C-E609-467F-825A-02A733679178}"/>
    <cellStyle name="20% - 着色 4 2 4 3 3 3" xfId="32655" xr:uid="{64EBA6F4-21DB-4486-A3AA-CFEA713AB3EB}"/>
    <cellStyle name="20% - 着色 4 2 4 3 4" xfId="17919" xr:uid="{118CF291-3262-4A01-B5B4-7452CE3E9E3B}"/>
    <cellStyle name="20% - 着色 4 2 4 3 4 2" xfId="36599" xr:uid="{191CC3F1-81D7-42CD-9C09-4A6601E1D4C7}"/>
    <cellStyle name="20% - 着色 4 2 4 3 5" xfId="28711" xr:uid="{8EE8071C-FC96-442C-9BF4-2889EA1DFD56}"/>
    <cellStyle name="20% - 着色 4 2 4 4" xfId="8109" xr:uid="{200F7342-11AD-4CC0-A405-1814206C5E0C}"/>
    <cellStyle name="20% - 着色 4 2 4 4 2" xfId="13714" xr:uid="{4AE7A372-3094-4BD3-87A8-B4BDA8536C9D}"/>
    <cellStyle name="20% - 着色 4 2 4 4 2 2" xfId="24923" xr:uid="{B039A1C8-15F8-41E5-89CA-98CCD8A35C48}"/>
    <cellStyle name="20% - 着色 4 2 4 4 2 2 2" xfId="41529" xr:uid="{AB74FEDE-58E3-49A5-9D44-D4A9130CC9E5}"/>
    <cellStyle name="20% - 着色 4 2 4 4 2 3" xfId="33641" xr:uid="{4116B721-060B-4839-BF1B-AFF8EB7DEE69}"/>
    <cellStyle name="20% - 着色 4 2 4 4 3" xfId="19319" xr:uid="{D83E6699-FB90-44BF-BDBD-30CAFEDBFFA3}"/>
    <cellStyle name="20% - 着色 4 2 4 4 3 2" xfId="37585" xr:uid="{70FA426E-0CED-4D2A-A902-E027A1FF9DBD}"/>
    <cellStyle name="20% - 着色 4 2 4 4 4" xfId="29697" xr:uid="{6F9FA610-B29E-4215-9B2F-A24E4E276E61}"/>
    <cellStyle name="20% - 着色 4 2 4 5" xfId="10912" xr:uid="{6492BFE2-D582-4EE6-8384-6E69E141304D}"/>
    <cellStyle name="20% - 着色 4 2 4 5 2" xfId="22121" xr:uid="{6EE08687-C809-4E60-9C2D-5C39138F86DD}"/>
    <cellStyle name="20% - 着色 4 2 4 5 2 2" xfId="39557" xr:uid="{963325E4-3C78-4863-A3D1-FF77B78DB4BD}"/>
    <cellStyle name="20% - 着色 4 2 4 5 3" xfId="31669" xr:uid="{CCCB9502-7DAA-4863-B540-BEDA9B03531A}"/>
    <cellStyle name="20% - 着色 4 2 4 6" xfId="16517" xr:uid="{F080E817-774B-4CEC-919C-363711BD657C}"/>
    <cellStyle name="20% - 着色 4 2 4 6 2" xfId="35613" xr:uid="{4FCAD28C-F94F-47A9-A892-5FDB3F9CE1FD}"/>
    <cellStyle name="20% - 着色 4 2 4 7" xfId="27725" xr:uid="{222D0884-64A6-4B9E-AD3D-2A01838A1866}"/>
    <cellStyle name="20% - 着色 4 2 5" xfId="5553" xr:uid="{5D545540-FC55-42EA-87DF-18B53AFDBF81}"/>
    <cellStyle name="20% - 着色 4 2 5 2" xfId="6955" xr:uid="{ECEDB144-9D9D-464D-A9AA-86C32630E3A2}"/>
    <cellStyle name="20% - 着色 4 2 5 2 2" xfId="9757" xr:uid="{23A417A0-D66F-4167-823B-16798003715B}"/>
    <cellStyle name="20% - 着色 4 2 5 2 2 2" xfId="15362" xr:uid="{D7FC0F74-3C87-4852-8775-7EB777FC6B46}"/>
    <cellStyle name="20% - 着色 4 2 5 2 2 2 2" xfId="26571" xr:uid="{79ACEAD9-F2D3-434B-A2B6-4FBB8C589F41}"/>
    <cellStyle name="20% - 着色 4 2 5 2 2 2 2 2" xfId="42761" xr:uid="{63FC1CD4-6F8D-4432-BAD5-EA6A41BD31B8}"/>
    <cellStyle name="20% - 着色 4 2 5 2 2 2 3" xfId="34873" xr:uid="{18F9FB31-B132-4D1C-93B6-0F5C36C0F664}"/>
    <cellStyle name="20% - 着色 4 2 5 2 2 3" xfId="20967" xr:uid="{57816CAA-5F55-4E7E-AB8E-292753C674A2}"/>
    <cellStyle name="20% - 着色 4 2 5 2 2 3 2" xfId="38817" xr:uid="{51B665D4-3F3E-4A69-AA6F-83C1340FF094}"/>
    <cellStyle name="20% - 着色 4 2 5 2 2 4" xfId="30929" xr:uid="{A1D9E2FD-AD19-4743-8F51-40372D5E7B9B}"/>
    <cellStyle name="20% - 着色 4 2 5 2 3" xfId="12560" xr:uid="{D928CB8A-6EA3-4A20-8310-FD118A91F48A}"/>
    <cellStyle name="20% - 着色 4 2 5 2 3 2" xfId="23769" xr:uid="{BD0F9A31-F453-46AB-99DE-FA8114CC7DC7}"/>
    <cellStyle name="20% - 着色 4 2 5 2 3 2 2" xfId="40789" xr:uid="{D6268DEA-2AAE-4BF5-B788-FCE980528FC6}"/>
    <cellStyle name="20% - 着色 4 2 5 2 3 3" xfId="32901" xr:uid="{B0F2723C-DA29-458E-8AAB-E04444800A54}"/>
    <cellStyle name="20% - 着色 4 2 5 2 4" xfId="18165" xr:uid="{F7C7130F-4168-447F-9F43-3DE2301B5470}"/>
    <cellStyle name="20% - 着色 4 2 5 2 4 2" xfId="36845" xr:uid="{EF6C5E79-121C-4449-990C-C32AC7796AC0}"/>
    <cellStyle name="20% - 着色 4 2 5 2 5" xfId="28957" xr:uid="{7BFF37D3-5639-404E-900C-6E2F0F9DCCC4}"/>
    <cellStyle name="20% - 着色 4 2 5 3" xfId="8355" xr:uid="{2CB7A404-6918-4827-83B5-8D3F3AFABC24}"/>
    <cellStyle name="20% - 着色 4 2 5 3 2" xfId="13960" xr:uid="{BD25A322-A46B-41F2-8542-34BDE88E35F1}"/>
    <cellStyle name="20% - 着色 4 2 5 3 2 2" xfId="25169" xr:uid="{3FAAB3FC-C632-4C49-9082-D8BBB6704C5F}"/>
    <cellStyle name="20% - 着色 4 2 5 3 2 2 2" xfId="41775" xr:uid="{329197B6-C4DC-4015-BFB2-5912BB421952}"/>
    <cellStyle name="20% - 着色 4 2 5 3 2 3" xfId="33887" xr:uid="{E05FB78A-DC39-434E-827C-86351F153A41}"/>
    <cellStyle name="20% - 着色 4 2 5 3 3" xfId="19565" xr:uid="{0D459198-9057-4248-8547-A1A1647DE3CC}"/>
    <cellStyle name="20% - 着色 4 2 5 3 3 2" xfId="37831" xr:uid="{7190B201-DD40-46CE-A3C4-32281589804B}"/>
    <cellStyle name="20% - 着色 4 2 5 3 4" xfId="29943" xr:uid="{4D6D355D-4379-443B-B7E7-5D13100580A0}"/>
    <cellStyle name="20% - 着色 4 2 5 4" xfId="11158" xr:uid="{AD976785-A638-401C-B002-B6672A10A46D}"/>
    <cellStyle name="20% - 着色 4 2 5 4 2" xfId="22367" xr:uid="{E725FC4C-D243-41B5-B818-6325F0AC6181}"/>
    <cellStyle name="20% - 着色 4 2 5 4 2 2" xfId="39803" xr:uid="{7C243A6E-4D8C-415F-9B1A-04313A311044}"/>
    <cellStyle name="20% - 着色 4 2 5 4 3" xfId="31915" xr:uid="{DA93F98C-2313-40F7-9903-BC21ADFB3D70}"/>
    <cellStyle name="20% - 着色 4 2 5 5" xfId="16763" xr:uid="{55F71D03-6162-416B-87E2-1F35F517F8C0}"/>
    <cellStyle name="20% - 着色 4 2 5 5 2" xfId="35859" xr:uid="{831C2075-200A-46C3-87F8-52AE39435E45}"/>
    <cellStyle name="20% - 着色 4 2 5 6" xfId="27971" xr:uid="{0AF04BEE-FEF5-4399-9214-F6BF38BD83EE}"/>
    <cellStyle name="20% - 着色 4 2 6" xfId="6461" xr:uid="{8D17C8B0-7D91-4A78-BBE8-1BE37517DF0E}"/>
    <cellStyle name="20% - 着色 4 2 6 2" xfId="9263" xr:uid="{8DF5823C-1F55-477D-A8D2-5E885B8F833F}"/>
    <cellStyle name="20% - 着色 4 2 6 2 2" xfId="14868" xr:uid="{77F47671-4516-4B40-9389-158DAE96EFFC}"/>
    <cellStyle name="20% - 着色 4 2 6 2 2 2" xfId="26077" xr:uid="{72848841-885E-45C8-B53B-49AF04496AF8}"/>
    <cellStyle name="20% - 着色 4 2 6 2 2 2 2" xfId="42269" xr:uid="{7A7F73DC-B879-46EE-801D-BB37354B24F5}"/>
    <cellStyle name="20% - 着色 4 2 6 2 2 3" xfId="34381" xr:uid="{B2770066-6AAE-49F0-9854-A4ED6347728C}"/>
    <cellStyle name="20% - 着色 4 2 6 2 3" xfId="20473" xr:uid="{8491AC94-DBB4-4C31-93C4-485E1574C0F3}"/>
    <cellStyle name="20% - 着色 4 2 6 2 3 2" xfId="38325" xr:uid="{6DEFADED-D7AE-4348-88AA-5B9BA2419363}"/>
    <cellStyle name="20% - 着色 4 2 6 2 4" xfId="30437" xr:uid="{041AC95F-4074-44C7-9BDA-303D22836160}"/>
    <cellStyle name="20% - 着色 4 2 6 3" xfId="12066" xr:uid="{BB6525D6-53F8-43C2-A80F-2CF4E4041CA0}"/>
    <cellStyle name="20% - 着色 4 2 6 3 2" xfId="23275" xr:uid="{2B76D06A-CB7E-4341-87B0-026A8A38C8B2}"/>
    <cellStyle name="20% - 着色 4 2 6 3 2 2" xfId="40297" xr:uid="{F2BE9CA7-9061-468F-9CB4-2C00EC664FE6}"/>
    <cellStyle name="20% - 着色 4 2 6 3 3" xfId="32409" xr:uid="{0E0268B6-53BD-40D1-AC6E-D183E826E2A0}"/>
    <cellStyle name="20% - 着色 4 2 6 4" xfId="17671" xr:uid="{44DD4FE3-C10A-4F88-8FE8-EBE54A6A89A5}"/>
    <cellStyle name="20% - 着色 4 2 6 4 2" xfId="36353" xr:uid="{4F1EF08D-3FB1-4283-935A-3BEF14F70005}"/>
    <cellStyle name="20% - 着色 4 2 6 5" xfId="28465" xr:uid="{D4623EF7-CBA9-4925-98FA-A3A82EDEF92D}"/>
    <cellStyle name="20% - 着色 4 2 7" xfId="7863" xr:uid="{1E0BFC24-B3D6-4A98-93EB-DAD4031FF201}"/>
    <cellStyle name="20% - 着色 4 2 7 2" xfId="13468" xr:uid="{53C20E04-09B0-47F6-8F15-D5963B520EA3}"/>
    <cellStyle name="20% - 着色 4 2 7 2 2" xfId="24677" xr:uid="{EB5653D8-232B-4A78-AEE8-4D93F28B2D09}"/>
    <cellStyle name="20% - 着色 4 2 7 2 2 2" xfId="41283" xr:uid="{CFDD737D-4CE9-4EFB-991F-8BC69DDD15A0}"/>
    <cellStyle name="20% - 着色 4 2 7 2 3" xfId="33395" xr:uid="{425627E4-113B-48B2-A169-B7C60C1A210E}"/>
    <cellStyle name="20% - 着色 4 2 7 3" xfId="19073" xr:uid="{F3B1F0D1-F195-4745-BACA-259AC6F0B262}"/>
    <cellStyle name="20% - 着色 4 2 7 3 2" xfId="37339" xr:uid="{D9C310F2-7B8B-4E4F-940D-0AD781DA6AA0}"/>
    <cellStyle name="20% - 着色 4 2 7 4" xfId="29451" xr:uid="{EE226508-BF41-4D00-8E6F-2F1C260BA5AB}"/>
    <cellStyle name="20% - 着色 4 2 8" xfId="10665" xr:uid="{68C30AF9-D7AC-4795-AB59-68C18DA76F22}"/>
    <cellStyle name="20% - 着色 4 2 8 2" xfId="21875" xr:uid="{7CE09086-A0AA-4A95-82B1-DD358CB83421}"/>
    <cellStyle name="20% - 着色 4 2 8 2 2" xfId="39311" xr:uid="{4CA1A042-C945-47E1-BBA3-AABDB145E9B1}"/>
    <cellStyle name="20% - 着色 4 2 8 3" xfId="31423" xr:uid="{7A14EDDD-AC5D-4C0B-AFA1-2DDBEA327B94}"/>
    <cellStyle name="20% - 着色 4 2 9" xfId="16271" xr:uid="{89CEA061-6C2E-49D0-9198-E32D123A782F}"/>
    <cellStyle name="20% - 着色 4 2 9 2" xfId="35367" xr:uid="{8799BEEC-9E03-436D-B7A7-BF7F9AF123FF}"/>
    <cellStyle name="20% - 着色 5 2" xfId="10" xr:uid="{C668AFEA-7436-4C28-9EF9-50EF1A70C1BE}"/>
    <cellStyle name="20% - 着色 5 2 10" xfId="27480" xr:uid="{42746CEE-E163-4FE5-BD26-B32C7FC939C6}"/>
    <cellStyle name="20% - 着色 5 2 2" xfId="5120" xr:uid="{A5082543-B03A-4062-9347-3A4263940988}"/>
    <cellStyle name="20% - 着色 5 2 2 2" xfId="5245" xr:uid="{3F5FD7F0-7CC2-4EB0-80D8-0966BDFFB226}"/>
    <cellStyle name="20% - 着色 5 2 2 2 2" xfId="5491" xr:uid="{DFD6DBCC-5B6A-42C5-A724-62C31A8CB798}"/>
    <cellStyle name="20% - 着色 5 2 2 2 2 2" xfId="6388" xr:uid="{AFFFEE2B-5655-443F-B3B7-D248415061E4}"/>
    <cellStyle name="20% - 着色 5 2 2 2 2 2 2" xfId="7790" xr:uid="{341562FD-90C2-40BB-8A9F-9477642E3F21}"/>
    <cellStyle name="20% - 着色 5 2 2 2 2 2 2 2" xfId="10592" xr:uid="{E4587800-6789-49A7-A99F-405E5802DE1B}"/>
    <cellStyle name="20% - 着色 5 2 2 2 2 2 2 2 2" xfId="16197" xr:uid="{3B26CED4-5B85-40EA-A185-A011BCD282A8}"/>
    <cellStyle name="20% - 着色 5 2 2 2 2 2 2 2 2 2" xfId="27406" xr:uid="{916DF4D3-5C51-4DED-BE3E-64B6CD48FB02}"/>
    <cellStyle name="20% - 着色 5 2 2 2 2 2 2 2 2 2 2" xfId="43193" xr:uid="{C4C24836-B735-46F2-B57B-382F0F89B1A2}"/>
    <cellStyle name="20% - 着色 5 2 2 2 2 2 2 2 2 3" xfId="35305" xr:uid="{2862ED5A-A4BD-4854-9636-A5B4DBBEFBD5}"/>
    <cellStyle name="20% - 着色 5 2 2 2 2 2 2 2 3" xfId="21802" xr:uid="{AF422C98-65B7-4E13-B744-A7C415EDA19F}"/>
    <cellStyle name="20% - 着色 5 2 2 2 2 2 2 2 3 2" xfId="39249" xr:uid="{E2466422-461D-4C2B-9E92-A6B445340A0C}"/>
    <cellStyle name="20% - 着色 5 2 2 2 2 2 2 2 4" xfId="31361" xr:uid="{285D9DAB-607E-49C8-ADFE-FD0AF80EE2A9}"/>
    <cellStyle name="20% - 着色 5 2 2 2 2 2 2 3" xfId="13395" xr:uid="{48DED1C1-553A-4E22-B075-AD70D957391F}"/>
    <cellStyle name="20% - 着色 5 2 2 2 2 2 2 3 2" xfId="24604" xr:uid="{E37D0F01-B0E9-4F0B-8EB1-A6CD89369FAF}"/>
    <cellStyle name="20% - 着色 5 2 2 2 2 2 2 3 2 2" xfId="41221" xr:uid="{A24CAA36-40CB-4D09-8332-A609457FCD2C}"/>
    <cellStyle name="20% - 着色 5 2 2 2 2 2 2 3 3" xfId="33333" xr:uid="{78844C50-CE3B-46C5-965D-4F1893664061}"/>
    <cellStyle name="20% - 着色 5 2 2 2 2 2 2 4" xfId="19000" xr:uid="{C994C4B6-4569-4F3F-AD08-F70EDA94A754}"/>
    <cellStyle name="20% - 着色 5 2 2 2 2 2 2 4 2" xfId="37277" xr:uid="{02C66F81-0CE5-473B-B8E7-D155BD63B2BD}"/>
    <cellStyle name="20% - 着色 5 2 2 2 2 2 2 5" xfId="29389" xr:uid="{878F5485-D7A9-4D62-BADC-C3A9EE510157}"/>
    <cellStyle name="20% - 着色 5 2 2 2 2 2 3" xfId="9190" xr:uid="{A9293D47-2CDF-4598-9E1D-7B083F0DEC91}"/>
    <cellStyle name="20% - 着色 5 2 2 2 2 2 3 2" xfId="14795" xr:uid="{D920CA6A-DEF3-4F2F-9AF0-02E1547B8AB9}"/>
    <cellStyle name="20% - 着色 5 2 2 2 2 2 3 2 2" xfId="26004" xr:uid="{9568A987-3EC7-4FF0-B6B3-2DBE0972337A}"/>
    <cellStyle name="20% - 着色 5 2 2 2 2 2 3 2 2 2" xfId="42207" xr:uid="{DD5A4168-E063-4A77-9718-CEC2D0EAA7BB}"/>
    <cellStyle name="20% - 着色 5 2 2 2 2 2 3 2 3" xfId="34319" xr:uid="{841E337F-EDFE-454F-86DE-18B46C1E11DF}"/>
    <cellStyle name="20% - 着色 5 2 2 2 2 2 3 3" xfId="20400" xr:uid="{1B971226-14E5-4B3D-8C1E-D35BB2D044CA}"/>
    <cellStyle name="20% - 着色 5 2 2 2 2 2 3 3 2" xfId="38263" xr:uid="{A5F6BC58-CE17-4EDD-B57A-98A81ADBD186}"/>
    <cellStyle name="20% - 着色 5 2 2 2 2 2 3 4" xfId="30375" xr:uid="{19FB6E29-86C1-4791-AB38-34A7478F98C3}"/>
    <cellStyle name="20% - 着色 5 2 2 2 2 2 4" xfId="11993" xr:uid="{B25D94A5-F450-45D3-B1E8-988BE00E85A9}"/>
    <cellStyle name="20% - 着色 5 2 2 2 2 2 4 2" xfId="23202" xr:uid="{45E34814-3670-4BD1-B493-BBDB320F9183}"/>
    <cellStyle name="20% - 着色 5 2 2 2 2 2 4 2 2" xfId="40235" xr:uid="{6E3AD2F6-45F2-4B91-B21A-AEB53EDB4C56}"/>
    <cellStyle name="20% - 着色 5 2 2 2 2 2 4 3" xfId="32347" xr:uid="{06267175-678C-489A-8FD2-FB32160FAFFA}"/>
    <cellStyle name="20% - 着色 5 2 2 2 2 2 5" xfId="17598" xr:uid="{9DF94A97-B113-420D-AB62-D833CCCA69B2}"/>
    <cellStyle name="20% - 着色 5 2 2 2 2 2 5 2" xfId="36291" xr:uid="{BEDF06C1-3B04-4D8C-B9C1-9AFB166FC8BB}"/>
    <cellStyle name="20% - 着色 5 2 2 2 2 2 6" xfId="28403" xr:uid="{2946E21C-9092-4492-97D6-06A04B401394}"/>
    <cellStyle name="20% - 着色 5 2 2 2 2 3" xfId="6893" xr:uid="{94FC5584-D743-4412-9DBC-781C074E7B86}"/>
    <cellStyle name="20% - 着色 5 2 2 2 2 3 2" xfId="9695" xr:uid="{19B6B78A-96FD-4705-A345-C92B6682EC84}"/>
    <cellStyle name="20% - 着色 5 2 2 2 2 3 2 2" xfId="15300" xr:uid="{FBE577D8-6943-43F1-9274-BDFAFA7838D5}"/>
    <cellStyle name="20% - 着色 5 2 2 2 2 3 2 2 2" xfId="26509" xr:uid="{19577094-E233-47CE-99E4-7E6E55D99E47}"/>
    <cellStyle name="20% - 着色 5 2 2 2 2 3 2 2 2 2" xfId="42699" xr:uid="{4D162D37-DE1D-4A43-A4EF-A04739F8483C}"/>
    <cellStyle name="20% - 着色 5 2 2 2 2 3 2 2 3" xfId="34811" xr:uid="{CD060A18-2BE6-436C-9415-4FD7F76A565C}"/>
    <cellStyle name="20% - 着色 5 2 2 2 2 3 2 3" xfId="20905" xr:uid="{AF21CBEC-D569-4C07-A1EB-BC933BC7B52C}"/>
    <cellStyle name="20% - 着色 5 2 2 2 2 3 2 3 2" xfId="38755" xr:uid="{225B4C5B-67F0-41E5-8194-DA50E0A3FFE7}"/>
    <cellStyle name="20% - 着色 5 2 2 2 2 3 2 4" xfId="30867" xr:uid="{5F5BDD7B-B3D8-4CD8-8A86-F43FB0B3B248}"/>
    <cellStyle name="20% - 着色 5 2 2 2 2 3 3" xfId="12498" xr:uid="{97E203F1-E707-4028-8DEE-830011CF1BED}"/>
    <cellStyle name="20% - 着色 5 2 2 2 2 3 3 2" xfId="23707" xr:uid="{B8D3E0A9-89DD-4F26-A3E8-E7BADFBB4880}"/>
    <cellStyle name="20% - 着色 5 2 2 2 2 3 3 2 2" xfId="40727" xr:uid="{A22199A2-1703-4ABC-9BC8-6BE3E8F1E038}"/>
    <cellStyle name="20% - 着色 5 2 2 2 2 3 3 3" xfId="32839" xr:uid="{C4CC46DA-4181-41B2-8A86-8AE9A3A64106}"/>
    <cellStyle name="20% - 着色 5 2 2 2 2 3 4" xfId="18103" xr:uid="{4AF766EF-1D27-464D-9C5D-C94D152566EA}"/>
    <cellStyle name="20% - 着色 5 2 2 2 2 3 4 2" xfId="36783" xr:uid="{CFB75250-8F30-4311-BB2B-055923273724}"/>
    <cellStyle name="20% - 着色 5 2 2 2 2 3 5" xfId="28895" xr:uid="{D8034374-4FA1-4FB6-B5FE-A1418BDD9C8A}"/>
    <cellStyle name="20% - 着色 5 2 2 2 2 4" xfId="8293" xr:uid="{208C0234-48FC-4E76-BB11-474258F7F572}"/>
    <cellStyle name="20% - 着色 5 2 2 2 2 4 2" xfId="13898" xr:uid="{5D60B52C-13EB-4F57-BC91-946B53F7608C}"/>
    <cellStyle name="20% - 着色 5 2 2 2 2 4 2 2" xfId="25107" xr:uid="{9A26C985-8205-4793-847F-66088FE1B853}"/>
    <cellStyle name="20% - 着色 5 2 2 2 2 4 2 2 2" xfId="41713" xr:uid="{2C59650A-6A3E-43BB-8CA0-5E982B1CD1D6}"/>
    <cellStyle name="20% - 着色 5 2 2 2 2 4 2 3" xfId="33825" xr:uid="{400130C9-5E57-456F-97AB-6027F02075AD}"/>
    <cellStyle name="20% - 着色 5 2 2 2 2 4 3" xfId="19503" xr:uid="{26443F24-AD0B-49C9-AABF-B929C692D3A6}"/>
    <cellStyle name="20% - 着色 5 2 2 2 2 4 3 2" xfId="37769" xr:uid="{C477B3E5-07DC-4400-8A4C-26F965CC4E1D}"/>
    <cellStyle name="20% - 着色 5 2 2 2 2 4 4" xfId="29881" xr:uid="{A9E31D6A-8E1C-4E37-B914-BBED9368A93A}"/>
    <cellStyle name="20% - 着色 5 2 2 2 2 5" xfId="11096" xr:uid="{D554243A-4985-45C1-8CD6-78FAEBCAF2B5}"/>
    <cellStyle name="20% - 着色 5 2 2 2 2 5 2" xfId="22305" xr:uid="{5295704B-6A06-4F24-ABA6-A1864BF56E28}"/>
    <cellStyle name="20% - 着色 5 2 2 2 2 5 2 2" xfId="39741" xr:uid="{CCB3DA0F-9204-47CC-A235-EE069C6D0514}"/>
    <cellStyle name="20% - 着色 5 2 2 2 2 5 3" xfId="31853" xr:uid="{78434748-3EFE-4F5D-8F3D-71776FFF8A42}"/>
    <cellStyle name="20% - 着色 5 2 2 2 2 6" xfId="16701" xr:uid="{AD3F01EF-E051-4622-8274-6744D63E0316}"/>
    <cellStyle name="20% - 着色 5 2 2 2 2 6 2" xfId="35797" xr:uid="{3DE4D303-18A7-453C-85C6-5A6F364E3089}"/>
    <cellStyle name="20% - 着色 5 2 2 2 2 7" xfId="27909" xr:uid="{EDDD5FB9-2D1C-43F3-8106-19F6F04FF3C4}"/>
    <cellStyle name="20% - 着色 5 2 2 2 3" xfId="6142" xr:uid="{5AE79BAD-C918-4B86-9117-39E21A9A66EE}"/>
    <cellStyle name="20% - 着色 5 2 2 2 3 2" xfId="7544" xr:uid="{B2024662-CEC4-45F8-93BF-CA0EE2682160}"/>
    <cellStyle name="20% - 着色 5 2 2 2 3 2 2" xfId="10346" xr:uid="{5CCE5DBE-FC75-4C1F-AC64-BD9DED457A28}"/>
    <cellStyle name="20% - 着色 5 2 2 2 3 2 2 2" xfId="15951" xr:uid="{5CC7FB8C-27B6-4D21-B1CB-5A52A9F6621C}"/>
    <cellStyle name="20% - 着色 5 2 2 2 3 2 2 2 2" xfId="27160" xr:uid="{ABE68E58-5652-4058-ACD6-F0B55C7CF0A9}"/>
    <cellStyle name="20% - 着色 5 2 2 2 3 2 2 2 2 2" xfId="42947" xr:uid="{4167F991-E1DF-4887-897E-E2FB95C6EE9E}"/>
    <cellStyle name="20% - 着色 5 2 2 2 3 2 2 2 3" xfId="35059" xr:uid="{1FD97219-EDF1-45BB-9481-4A2E73E28B9E}"/>
    <cellStyle name="20% - 着色 5 2 2 2 3 2 2 3" xfId="21556" xr:uid="{1C641B18-B757-46CF-971C-6863FEBADC60}"/>
    <cellStyle name="20% - 着色 5 2 2 2 3 2 2 3 2" xfId="39003" xr:uid="{8ED071DC-CEE7-41C8-9F13-30A693C0392E}"/>
    <cellStyle name="20% - 着色 5 2 2 2 3 2 2 4" xfId="31115" xr:uid="{2D75CE62-A21C-4FD0-8B16-F65656032371}"/>
    <cellStyle name="20% - 着色 5 2 2 2 3 2 3" xfId="13149" xr:uid="{73E7270D-9751-4B01-8F00-F0D2CC9B76A7}"/>
    <cellStyle name="20% - 着色 5 2 2 2 3 2 3 2" xfId="24358" xr:uid="{F29D3D06-AAF6-456A-8B4E-EE49A672BF6C}"/>
    <cellStyle name="20% - 着色 5 2 2 2 3 2 3 2 2" xfId="40975" xr:uid="{6919A6DC-A29C-4D08-B20A-067AEE97E7C1}"/>
    <cellStyle name="20% - 着色 5 2 2 2 3 2 3 3" xfId="33087" xr:uid="{D09B599F-DD57-488E-A683-102796390DFE}"/>
    <cellStyle name="20% - 着色 5 2 2 2 3 2 4" xfId="18754" xr:uid="{9BC414A4-4ABB-4E95-8F4B-E96D0250D0F9}"/>
    <cellStyle name="20% - 着色 5 2 2 2 3 2 4 2" xfId="37031" xr:uid="{D61F397D-72B2-435C-9985-76CD34E043E7}"/>
    <cellStyle name="20% - 着色 5 2 2 2 3 2 5" xfId="29143" xr:uid="{9E0F4312-5787-4DB1-B2EF-6759AB24297D}"/>
    <cellStyle name="20% - 着色 5 2 2 2 3 3" xfId="8944" xr:uid="{4A58C581-4F80-4055-BB85-2D5BDE47C5A1}"/>
    <cellStyle name="20% - 着色 5 2 2 2 3 3 2" xfId="14549" xr:uid="{317EBAD2-AB98-412A-8E5B-309FB6514595}"/>
    <cellStyle name="20% - 着色 5 2 2 2 3 3 2 2" xfId="25758" xr:uid="{E37C9841-9E94-40F1-AC83-B7E181C64C5A}"/>
    <cellStyle name="20% - 着色 5 2 2 2 3 3 2 2 2" xfId="41961" xr:uid="{A663DF00-C8D1-47EB-9F96-2D733D869F28}"/>
    <cellStyle name="20% - 着色 5 2 2 2 3 3 2 3" xfId="34073" xr:uid="{7E6DEE10-46BA-4A2E-BB26-8A725559C8C3}"/>
    <cellStyle name="20% - 着色 5 2 2 2 3 3 3" xfId="20154" xr:uid="{6D97C297-5DFE-4EF8-AE75-07B167F3269D}"/>
    <cellStyle name="20% - 着色 5 2 2 2 3 3 3 2" xfId="38017" xr:uid="{F0A1B67D-8E6F-406C-B840-3599182A2DFC}"/>
    <cellStyle name="20% - 着色 5 2 2 2 3 3 4" xfId="30129" xr:uid="{772CB6A0-7047-4AFF-BA29-24E4288524CA}"/>
    <cellStyle name="20% - 着色 5 2 2 2 3 4" xfId="11747" xr:uid="{49E5E183-DE4C-4715-AC21-D89E79F505BE}"/>
    <cellStyle name="20% - 着色 5 2 2 2 3 4 2" xfId="22956" xr:uid="{5B17871B-4592-4205-AC12-3803AD0A0042}"/>
    <cellStyle name="20% - 着色 5 2 2 2 3 4 2 2" xfId="39989" xr:uid="{CA34F5B8-CDA8-40FB-8FBC-337AA392E67D}"/>
    <cellStyle name="20% - 着色 5 2 2 2 3 4 3" xfId="32101" xr:uid="{4F57C9EA-C5BB-4824-BC28-9DC5298329CC}"/>
    <cellStyle name="20% - 着色 5 2 2 2 3 5" xfId="17352" xr:uid="{7DA453B1-0A4B-4502-848A-AC66998DDF93}"/>
    <cellStyle name="20% - 着色 5 2 2 2 3 5 2" xfId="36045" xr:uid="{2466BF13-8924-44CC-9B09-5B37119F11DA}"/>
    <cellStyle name="20% - 着色 5 2 2 2 3 6" xfId="28157" xr:uid="{624E4C6F-2F7C-417F-9256-6646AA745A54}"/>
    <cellStyle name="20% - 着色 5 2 2 2 4" xfId="6647" xr:uid="{32B2D19A-B582-4EA6-BA4F-8707C089CDB5}"/>
    <cellStyle name="20% - 着色 5 2 2 2 4 2" xfId="9449" xr:uid="{6DD2FF22-90B5-4B36-A9F5-D0EDA0293DDA}"/>
    <cellStyle name="20% - 着色 5 2 2 2 4 2 2" xfId="15054" xr:uid="{D50BEC98-456D-47D7-8340-9D6B12D25E30}"/>
    <cellStyle name="20% - 着色 5 2 2 2 4 2 2 2" xfId="26263" xr:uid="{488E1692-CDA8-4BB1-9183-7A78757B726D}"/>
    <cellStyle name="20% - 着色 5 2 2 2 4 2 2 2 2" xfId="42453" xr:uid="{26DE57C3-CEB3-499D-A71C-4244DD420D9F}"/>
    <cellStyle name="20% - 着色 5 2 2 2 4 2 2 3" xfId="34565" xr:uid="{4551A9C0-2FF8-4B23-961C-F0904E4289C4}"/>
    <cellStyle name="20% - 着色 5 2 2 2 4 2 3" xfId="20659" xr:uid="{94E12A09-8524-4CA5-953C-AD38B98910FA}"/>
    <cellStyle name="20% - 着色 5 2 2 2 4 2 3 2" xfId="38509" xr:uid="{7CEE9AF3-8D43-4601-A0C3-F0C8656790C6}"/>
    <cellStyle name="20% - 着色 5 2 2 2 4 2 4" xfId="30621" xr:uid="{761CE8B4-2C95-49F4-A866-0A69B59F1B96}"/>
    <cellStyle name="20% - 着色 5 2 2 2 4 3" xfId="12252" xr:uid="{A489E412-E3C5-4756-947B-A659A8565DBE}"/>
    <cellStyle name="20% - 着色 5 2 2 2 4 3 2" xfId="23461" xr:uid="{760A3711-E8DD-46B2-98D6-C63D32947C04}"/>
    <cellStyle name="20% - 着色 5 2 2 2 4 3 2 2" xfId="40481" xr:uid="{30ADFC0E-A6B7-4798-B74A-DAEC4DA52B29}"/>
    <cellStyle name="20% - 着色 5 2 2 2 4 3 3" xfId="32593" xr:uid="{1C9E7C4B-2FE7-43A1-AD77-DBEF27259249}"/>
    <cellStyle name="20% - 着色 5 2 2 2 4 4" xfId="17857" xr:uid="{516E9283-64B5-4E7E-9FC4-F5642C820816}"/>
    <cellStyle name="20% - 着色 5 2 2 2 4 4 2" xfId="36537" xr:uid="{DBDE97A6-87C2-446B-BFBE-764C80DD405E}"/>
    <cellStyle name="20% - 着色 5 2 2 2 4 5" xfId="28649" xr:uid="{1ED7BD07-E97E-4A92-BE06-68A229D29FE0}"/>
    <cellStyle name="20% - 着色 5 2 2 2 5" xfId="8047" xr:uid="{9D7E50AF-801B-4AC0-B1F1-F85337CB42E9}"/>
    <cellStyle name="20% - 着色 5 2 2 2 5 2" xfId="13652" xr:uid="{7BE8E152-C9F6-44DB-93B5-98B23A84AAA5}"/>
    <cellStyle name="20% - 着色 5 2 2 2 5 2 2" xfId="24861" xr:uid="{03BF0436-FC0A-4575-BEF8-73EDEC6FC47E}"/>
    <cellStyle name="20% - 着色 5 2 2 2 5 2 2 2" xfId="41467" xr:uid="{9D2F30E1-609F-4EAF-AA31-9BCF64D11D39}"/>
    <cellStyle name="20% - 着色 5 2 2 2 5 2 3" xfId="33579" xr:uid="{DD5ED3C0-4D8F-4BEF-A277-243DF3696752}"/>
    <cellStyle name="20% - 着色 5 2 2 2 5 3" xfId="19257" xr:uid="{A173563D-637A-44F7-B493-BFDD6EE47193}"/>
    <cellStyle name="20% - 着色 5 2 2 2 5 3 2" xfId="37523" xr:uid="{1EC56480-0C39-498E-A3B3-652F98FA8D88}"/>
    <cellStyle name="20% - 着色 5 2 2 2 5 4" xfId="29635" xr:uid="{25D09CAA-EDB1-486C-9277-9D42AB29CA9B}"/>
    <cellStyle name="20% - 着色 5 2 2 2 6" xfId="10850" xr:uid="{4A3DDCDB-3067-4695-8F17-9212F65502F6}"/>
    <cellStyle name="20% - 着色 5 2 2 2 6 2" xfId="22059" xr:uid="{BF6C3B18-6D8D-4E08-91E1-EC6112109CE3}"/>
    <cellStyle name="20% - 着色 5 2 2 2 6 2 2" xfId="39495" xr:uid="{518BEF3C-754D-47C0-90AE-8C7D9339A384}"/>
    <cellStyle name="20% - 着色 5 2 2 2 6 3" xfId="31607" xr:uid="{4BD35F58-072C-4729-9746-FAB8DE8AA1EA}"/>
    <cellStyle name="20% - 着色 5 2 2 2 7" xfId="16455" xr:uid="{8106273D-C8C3-4EF1-A51D-3E4C85D2E426}"/>
    <cellStyle name="20% - 着色 5 2 2 2 7 2" xfId="35551" xr:uid="{CAB13C92-3916-47FC-9591-4F00E6E79658}"/>
    <cellStyle name="20% - 着色 5 2 2 2 8" xfId="27663" xr:uid="{EC180784-6301-4FA4-A2B9-D7EE829668FF}"/>
    <cellStyle name="20% - 着色 5 2 2 3" xfId="5367" xr:uid="{D6DB7169-A1A6-4EBE-AD19-F645F3A19360}"/>
    <cellStyle name="20% - 着色 5 2 2 3 2" xfId="6264" xr:uid="{1AA9275E-BF59-4633-B4DB-C62363F26393}"/>
    <cellStyle name="20% - 着色 5 2 2 3 2 2" xfId="7666" xr:uid="{A6589004-51A9-482A-894E-AD9CC44D8B4A}"/>
    <cellStyle name="20% - 着色 5 2 2 3 2 2 2" xfId="10468" xr:uid="{88D1FD3B-84AA-4095-BDBA-24222173E22D}"/>
    <cellStyle name="20% - 着色 5 2 2 3 2 2 2 2" xfId="16073" xr:uid="{3C7B7134-2900-4986-BFD6-5EBC8ACBF348}"/>
    <cellStyle name="20% - 着色 5 2 2 3 2 2 2 2 2" xfId="27282" xr:uid="{F8276D65-9D14-41B7-927C-17A55C9EAFB3}"/>
    <cellStyle name="20% - 着色 5 2 2 3 2 2 2 2 2 2" xfId="43069" xr:uid="{CA1EAF01-3CFD-4047-AB7B-0CFBA1D32E25}"/>
    <cellStyle name="20% - 着色 5 2 2 3 2 2 2 2 3" xfId="35181" xr:uid="{7E6C2462-8953-4344-9479-9377622CBDBC}"/>
    <cellStyle name="20% - 着色 5 2 2 3 2 2 2 3" xfId="21678" xr:uid="{DEC4C674-ABDD-4755-BD4B-4C50FAEE9FA4}"/>
    <cellStyle name="20% - 着色 5 2 2 3 2 2 2 3 2" xfId="39125" xr:uid="{34056CCD-CFC4-42F4-9192-3ED617C3F2E2}"/>
    <cellStyle name="20% - 着色 5 2 2 3 2 2 2 4" xfId="31237" xr:uid="{C0C49C14-283E-41BF-8E3C-7F602C37CC10}"/>
    <cellStyle name="20% - 着色 5 2 2 3 2 2 3" xfId="13271" xr:uid="{B412E136-FD9D-4025-BA3C-DEA849061F96}"/>
    <cellStyle name="20% - 着色 5 2 2 3 2 2 3 2" xfId="24480" xr:uid="{CB1A2BEC-A891-4A6D-85F4-05ED920F0953}"/>
    <cellStyle name="20% - 着色 5 2 2 3 2 2 3 2 2" xfId="41097" xr:uid="{CD287B55-5C20-48FC-B20A-489D37D7EAE9}"/>
    <cellStyle name="20% - 着色 5 2 2 3 2 2 3 3" xfId="33209" xr:uid="{874EC273-C07B-43AC-8E2A-103635A28144}"/>
    <cellStyle name="20% - 着色 5 2 2 3 2 2 4" xfId="18876" xr:uid="{2DCB9D14-038B-41DB-9C1D-CDAB302654BA}"/>
    <cellStyle name="20% - 着色 5 2 2 3 2 2 4 2" xfId="37153" xr:uid="{D07EBC6B-2506-41E4-8818-03BF8CDC737B}"/>
    <cellStyle name="20% - 着色 5 2 2 3 2 2 5" xfId="29265" xr:uid="{9F7220A2-67D1-4CAE-AAEB-497104843A8A}"/>
    <cellStyle name="20% - 着色 5 2 2 3 2 3" xfId="9066" xr:uid="{CE774A39-3974-4E80-8716-73576B05DAC1}"/>
    <cellStyle name="20% - 着色 5 2 2 3 2 3 2" xfId="14671" xr:uid="{74983A94-AED1-4B99-85DC-B0D8B5C36629}"/>
    <cellStyle name="20% - 着色 5 2 2 3 2 3 2 2" xfId="25880" xr:uid="{9EEBC303-3DBC-4931-9487-E30C5E880C53}"/>
    <cellStyle name="20% - 着色 5 2 2 3 2 3 2 2 2" xfId="42083" xr:uid="{62E68E08-0E4D-4C8E-B4CB-8BEE20795D92}"/>
    <cellStyle name="20% - 着色 5 2 2 3 2 3 2 3" xfId="34195" xr:uid="{1234EF71-E67B-4603-B22C-7C96453F9EA8}"/>
    <cellStyle name="20% - 着色 5 2 2 3 2 3 3" xfId="20276" xr:uid="{3333F2A6-A0CB-4D57-B2CA-E18479531497}"/>
    <cellStyle name="20% - 着色 5 2 2 3 2 3 3 2" xfId="38139" xr:uid="{F09FE02F-F98D-4F14-B68B-9AF2528BA88D}"/>
    <cellStyle name="20% - 着色 5 2 2 3 2 3 4" xfId="30251" xr:uid="{B0BE423B-87B2-4C8A-8C04-83B1CC7D6F15}"/>
    <cellStyle name="20% - 着色 5 2 2 3 2 4" xfId="11869" xr:uid="{D86331E7-EAC6-4E64-BFBD-31E38CF57CDA}"/>
    <cellStyle name="20% - 着色 5 2 2 3 2 4 2" xfId="23078" xr:uid="{199D3951-FB05-45AE-B9F0-2EC8C67F29F1}"/>
    <cellStyle name="20% - 着色 5 2 2 3 2 4 2 2" xfId="40111" xr:uid="{CBED5026-C656-46F2-AFFF-9C9258413151}"/>
    <cellStyle name="20% - 着色 5 2 2 3 2 4 3" xfId="32223" xr:uid="{1AC162A6-2931-46F1-ADEA-42F4C2A10DF2}"/>
    <cellStyle name="20% - 着色 5 2 2 3 2 5" xfId="17474" xr:uid="{347BF20C-5BFE-4B23-A3D5-8A6812D83A18}"/>
    <cellStyle name="20% - 着色 5 2 2 3 2 5 2" xfId="36167" xr:uid="{3FBA469C-8E57-40A8-9648-C28989F71198}"/>
    <cellStyle name="20% - 着色 5 2 2 3 2 6" xfId="28279" xr:uid="{F4B89C26-FA99-4725-896C-7BD858F980AF}"/>
    <cellStyle name="20% - 着色 5 2 2 3 3" xfId="6769" xr:uid="{9086DBA0-6C70-4C5A-A0F2-7FA4EA3C5F17}"/>
    <cellStyle name="20% - 着色 5 2 2 3 3 2" xfId="9571" xr:uid="{694A6CF8-DC38-45B3-B41D-DC99EFF6AB3D}"/>
    <cellStyle name="20% - 着色 5 2 2 3 3 2 2" xfId="15176" xr:uid="{1DF41EB9-1F12-4D18-A24D-AAD116697BB5}"/>
    <cellStyle name="20% - 着色 5 2 2 3 3 2 2 2" xfId="26385" xr:uid="{EDCDC9EF-155C-4A7E-9A1D-DEB86296060E}"/>
    <cellStyle name="20% - 着色 5 2 2 3 3 2 2 2 2" xfId="42575" xr:uid="{F1D3B202-B04A-42C4-9EFF-82AF85BA1D02}"/>
    <cellStyle name="20% - 着色 5 2 2 3 3 2 2 3" xfId="34687" xr:uid="{BDF9A74D-61B8-4308-A195-274A04796593}"/>
    <cellStyle name="20% - 着色 5 2 2 3 3 2 3" xfId="20781" xr:uid="{F93A24A2-435B-47D8-9084-4A90F2E95A92}"/>
    <cellStyle name="20% - 着色 5 2 2 3 3 2 3 2" xfId="38631" xr:uid="{324848A1-3879-4983-ACDE-8931C6F1DED4}"/>
    <cellStyle name="20% - 着色 5 2 2 3 3 2 4" xfId="30743" xr:uid="{273564E6-FE6C-4DC0-B3AE-8A0F81D25DC5}"/>
    <cellStyle name="20% - 着色 5 2 2 3 3 3" xfId="12374" xr:uid="{F0CCA6BE-F5FA-45B2-88FF-49100C6294E8}"/>
    <cellStyle name="20% - 着色 5 2 2 3 3 3 2" xfId="23583" xr:uid="{1970C71B-09BB-42B1-BC92-1562259BBA24}"/>
    <cellStyle name="20% - 着色 5 2 2 3 3 3 2 2" xfId="40603" xr:uid="{E817A6B5-86B2-4288-A37A-D0F2B1412745}"/>
    <cellStyle name="20% - 着色 5 2 2 3 3 3 3" xfId="32715" xr:uid="{E074EEE6-9647-4C65-9125-CF50397551EF}"/>
    <cellStyle name="20% - 着色 5 2 2 3 3 4" xfId="17979" xr:uid="{F3457423-5709-4BC1-BC0B-F921F59A4944}"/>
    <cellStyle name="20% - 着色 5 2 2 3 3 4 2" xfId="36659" xr:uid="{AAD2485E-808A-462A-BFCC-31B454DC7961}"/>
    <cellStyle name="20% - 着色 5 2 2 3 3 5" xfId="28771" xr:uid="{AEF4D69E-114B-4518-AAD4-84BA2D8CF7D6}"/>
    <cellStyle name="20% - 着色 5 2 2 3 4" xfId="8169" xr:uid="{67FD613A-3C8A-4D95-B012-A1BC7DD9E5BF}"/>
    <cellStyle name="20% - 着色 5 2 2 3 4 2" xfId="13774" xr:uid="{86F52E7E-DB10-4036-98B8-8C90AF3F2407}"/>
    <cellStyle name="20% - 着色 5 2 2 3 4 2 2" xfId="24983" xr:uid="{4C087438-BE93-4365-8D57-10E9C426368F}"/>
    <cellStyle name="20% - 着色 5 2 2 3 4 2 2 2" xfId="41589" xr:uid="{0FFDD1BB-FD8A-456A-B7B8-B8F607C65D51}"/>
    <cellStyle name="20% - 着色 5 2 2 3 4 2 3" xfId="33701" xr:uid="{3718C710-01ED-40C1-A29F-43845FEBAE9C}"/>
    <cellStyle name="20% - 着色 5 2 2 3 4 3" xfId="19379" xr:uid="{11AABB76-724A-4B62-A78A-06B1F5D05D8E}"/>
    <cellStyle name="20% - 着色 5 2 2 3 4 3 2" xfId="37645" xr:uid="{AD86D7E2-E4E6-44AF-A2A0-8CC62C3F6DAC}"/>
    <cellStyle name="20% - 着色 5 2 2 3 4 4" xfId="29757" xr:uid="{BE42ED78-9F56-4F33-BA83-DCEED27522FC}"/>
    <cellStyle name="20% - 着色 5 2 2 3 5" xfId="10972" xr:uid="{51B9A79D-3553-4233-B719-DA7A86555905}"/>
    <cellStyle name="20% - 着色 5 2 2 3 5 2" xfId="22181" xr:uid="{2EC3F688-0CA6-49FE-87C5-2C71218827C0}"/>
    <cellStyle name="20% - 着色 5 2 2 3 5 2 2" xfId="39617" xr:uid="{4BAABEBB-7952-4E68-ABCF-315D110A486E}"/>
    <cellStyle name="20% - 着色 5 2 2 3 5 3" xfId="31729" xr:uid="{58785F4B-0474-4A6C-98B0-087EBCF6AD96}"/>
    <cellStyle name="20% - 着色 5 2 2 3 6" xfId="16577" xr:uid="{8ADEDE55-7B29-4AF3-9632-1B81B172F1C1}"/>
    <cellStyle name="20% - 着色 5 2 2 3 6 2" xfId="35673" xr:uid="{0DD865F5-8416-46B1-8629-CF459279B96A}"/>
    <cellStyle name="20% - 着色 5 2 2 3 7" xfId="27785" xr:uid="{C5925E89-530B-4BEE-A74C-1F7FDDED0D1E}"/>
    <cellStyle name="20% - 着色 5 2 2 4" xfId="6018" xr:uid="{013BE2B7-BD3A-4C14-AA91-65DAA5919295}"/>
    <cellStyle name="20% - 着色 5 2 2 4 2" xfId="7420" xr:uid="{B6DF9045-ADE2-4B14-8CDA-018148B7FB3D}"/>
    <cellStyle name="20% - 着色 5 2 2 4 2 2" xfId="10222" xr:uid="{DEC103A7-AB94-40AA-B17C-B374550F25B5}"/>
    <cellStyle name="20% - 着色 5 2 2 4 2 2 2" xfId="15827" xr:uid="{A1C4DD0E-902D-4658-8E62-29A53E9232ED}"/>
    <cellStyle name="20% - 着色 5 2 2 4 2 2 2 2" xfId="27036" xr:uid="{93F151C1-A6FF-49F3-9A87-DA8FCC731302}"/>
    <cellStyle name="20% - 着色 5 2 2 4 2 2 2 2 2" xfId="42823" xr:uid="{1B14B9FD-CD54-4DDE-856D-F0355B51452F}"/>
    <cellStyle name="20% - 着色 5 2 2 4 2 2 2 3" xfId="34935" xr:uid="{3A5D5960-27D4-4F50-807E-CCB66EBFD0F2}"/>
    <cellStyle name="20% - 着色 5 2 2 4 2 2 3" xfId="21432" xr:uid="{2611F925-78E6-4437-B5FA-5F478526638C}"/>
    <cellStyle name="20% - 着色 5 2 2 4 2 2 3 2" xfId="38879" xr:uid="{B1689E11-B3E5-4FF7-8DE8-AFD45AA3B12B}"/>
    <cellStyle name="20% - 着色 5 2 2 4 2 2 4" xfId="30991" xr:uid="{5C1E029C-12F7-49F3-A6A5-9E3EEAE4B668}"/>
    <cellStyle name="20% - 着色 5 2 2 4 2 3" xfId="13025" xr:uid="{06C40872-C9E6-4168-9129-E115B1AFF549}"/>
    <cellStyle name="20% - 着色 5 2 2 4 2 3 2" xfId="24234" xr:uid="{D3481AE9-5476-46AD-AF9A-DA2959F71C15}"/>
    <cellStyle name="20% - 着色 5 2 2 4 2 3 2 2" xfId="40851" xr:uid="{A6747A9D-DE75-4666-BDE1-BB9A5F1CCB4B}"/>
    <cellStyle name="20% - 着色 5 2 2 4 2 3 3" xfId="32963" xr:uid="{F37FF6EE-E8BE-46F9-9A68-602483716545}"/>
    <cellStyle name="20% - 着色 5 2 2 4 2 4" xfId="18630" xr:uid="{73EB0926-AE14-41E7-96BA-2AE9A3621083}"/>
    <cellStyle name="20% - 着色 5 2 2 4 2 4 2" xfId="36907" xr:uid="{19D31140-761C-44B6-A01A-5F425F97F555}"/>
    <cellStyle name="20% - 着色 5 2 2 4 2 5" xfId="29019" xr:uid="{0FED6A27-E5C8-4C72-9F0D-7976ABEA0D84}"/>
    <cellStyle name="20% - 着色 5 2 2 4 3" xfId="8820" xr:uid="{5019A39A-BA8B-4678-84FC-27CFED9FC17B}"/>
    <cellStyle name="20% - 着色 5 2 2 4 3 2" xfId="14425" xr:uid="{49B23D24-3219-45F9-B1C7-4E19D59A26DA}"/>
    <cellStyle name="20% - 着色 5 2 2 4 3 2 2" xfId="25634" xr:uid="{223C632E-A06F-4AA8-8E79-A2CC6B147619}"/>
    <cellStyle name="20% - 着色 5 2 2 4 3 2 2 2" xfId="41837" xr:uid="{B20CF60F-1D75-44A4-89DB-825B610392F8}"/>
    <cellStyle name="20% - 着色 5 2 2 4 3 2 3" xfId="33949" xr:uid="{E0744281-F05E-43B3-A5D6-943B3AC60C0F}"/>
    <cellStyle name="20% - 着色 5 2 2 4 3 3" xfId="20030" xr:uid="{09F58416-5097-4748-9DD2-BDCC3A8E3F55}"/>
    <cellStyle name="20% - 着色 5 2 2 4 3 3 2" xfId="37893" xr:uid="{935B0581-5877-48A5-BCCA-420E1C25A404}"/>
    <cellStyle name="20% - 着色 5 2 2 4 3 4" xfId="30005" xr:uid="{6C306E0F-7369-4891-98F7-B102F28D67C2}"/>
    <cellStyle name="20% - 着色 5 2 2 4 4" xfId="11623" xr:uid="{D873307F-4E85-4DB6-99C1-1C39E7504C98}"/>
    <cellStyle name="20% - 着色 5 2 2 4 4 2" xfId="22832" xr:uid="{97AC3D75-BB8B-41A4-B263-B3651BE9073C}"/>
    <cellStyle name="20% - 着色 5 2 2 4 4 2 2" xfId="39865" xr:uid="{9B1328E2-9F42-49F7-A686-B0B38238EC06}"/>
    <cellStyle name="20% - 着色 5 2 2 4 4 3" xfId="31977" xr:uid="{56BB234F-1E4B-435E-BD71-CB6F56AA3503}"/>
    <cellStyle name="20% - 着色 5 2 2 4 5" xfId="17228" xr:uid="{FFBD924C-40AC-45CB-898C-6C93CDD408F5}"/>
    <cellStyle name="20% - 着色 5 2 2 4 5 2" xfId="35921" xr:uid="{C5DAC9BE-FD55-414C-8655-763B5EE52C3A}"/>
    <cellStyle name="20% - 着色 5 2 2 4 6" xfId="28033" xr:uid="{F759663D-32B5-4E6F-BF68-E4DC68613D2C}"/>
    <cellStyle name="20% - 着色 5 2 2 5" xfId="6522" xr:uid="{CBCA394A-44F4-423C-B093-269DF748CD98}"/>
    <cellStyle name="20% - 着色 5 2 2 5 2" xfId="9324" xr:uid="{CB23E15B-56FB-4AE1-A412-A3A88E984EF0}"/>
    <cellStyle name="20% - 着色 5 2 2 5 2 2" xfId="14929" xr:uid="{38285E4A-5135-4E29-A737-4E1A75E152D0}"/>
    <cellStyle name="20% - 着色 5 2 2 5 2 2 2" xfId="26138" xr:uid="{E65B253A-4B61-4BC5-BCB7-1D103468BC13}"/>
    <cellStyle name="20% - 着色 5 2 2 5 2 2 2 2" xfId="42329" xr:uid="{2F7E3997-F06A-497A-8B6E-28FAF4456AFB}"/>
    <cellStyle name="20% - 着色 5 2 2 5 2 2 3" xfId="34441" xr:uid="{5CC6F3F8-F414-4EDE-AD8C-EE16F2C6C5E9}"/>
    <cellStyle name="20% - 着色 5 2 2 5 2 3" xfId="20534" xr:uid="{6F570887-846D-4BD9-A911-02BC86DEAAAC}"/>
    <cellStyle name="20% - 着色 5 2 2 5 2 3 2" xfId="38385" xr:uid="{53B50576-392D-4A81-B206-374B66EBABDC}"/>
    <cellStyle name="20% - 着色 5 2 2 5 2 4" xfId="30497" xr:uid="{9AC63ABC-B1D2-4EB9-BB7B-F6C667B6EBD2}"/>
    <cellStyle name="20% - 着色 5 2 2 5 3" xfId="12127" xr:uid="{56DB5E15-648D-4246-A16E-65E58698F087}"/>
    <cellStyle name="20% - 着色 5 2 2 5 3 2" xfId="23336" xr:uid="{B6E96515-4313-454E-B6FB-031E92DE69F1}"/>
    <cellStyle name="20% - 着色 5 2 2 5 3 2 2" xfId="40357" xr:uid="{048395F5-0F1B-4509-B86F-A13091F118E9}"/>
    <cellStyle name="20% - 着色 5 2 2 5 3 3" xfId="32469" xr:uid="{44577D02-6A2C-4A65-9D84-0F5FD0694F6A}"/>
    <cellStyle name="20% - 着色 5 2 2 5 4" xfId="17732" xr:uid="{F9DB6FFC-0D2D-4667-A8EC-0A7B77293ABA}"/>
    <cellStyle name="20% - 着色 5 2 2 5 4 2" xfId="36413" xr:uid="{14E9D4FF-0AEF-49E6-95AD-41A88B8387BA}"/>
    <cellStyle name="20% - 着色 5 2 2 5 5" xfId="28525" xr:uid="{8492388A-FA02-42B9-9854-1621A1AF32B0}"/>
    <cellStyle name="20% - 着色 5 2 2 6" xfId="7923" xr:uid="{0991D131-9967-41A6-87A6-116CDE4A2C7D}"/>
    <cellStyle name="20% - 着色 5 2 2 6 2" xfId="13528" xr:uid="{DAD745AA-6326-4C6C-B368-03568EB6A062}"/>
    <cellStyle name="20% - 着色 5 2 2 6 2 2" xfId="24737" xr:uid="{C1D20BD0-4956-4B7B-9D14-C82C4E65ABE2}"/>
    <cellStyle name="20% - 着色 5 2 2 6 2 2 2" xfId="41343" xr:uid="{D9934A37-009E-4AF9-8390-2FF377EE1816}"/>
    <cellStyle name="20% - 着色 5 2 2 6 2 3" xfId="33455" xr:uid="{A822AB19-7BA6-43B8-B074-BE770389BBDB}"/>
    <cellStyle name="20% - 着色 5 2 2 6 3" xfId="19133" xr:uid="{96179E55-E102-4155-833F-8DE943978C3C}"/>
    <cellStyle name="20% - 着色 5 2 2 6 3 2" xfId="37399" xr:uid="{6C25CF7B-65AB-4DD7-8CCE-032F8A65352E}"/>
    <cellStyle name="20% - 着色 5 2 2 6 4" xfId="29511" xr:uid="{0C198E5D-8C0F-4CF3-9441-4BEF7EA8C8AA}"/>
    <cellStyle name="20% - 着色 5 2 2 7" xfId="10726" xr:uid="{C2004CB1-F8BA-4796-899A-89D651D675A4}"/>
    <cellStyle name="20% - 着色 5 2 2 7 2" xfId="21935" xr:uid="{35D3FB6C-0D05-4704-B7A1-14F5C5833140}"/>
    <cellStyle name="20% - 着色 5 2 2 7 2 2" xfId="39371" xr:uid="{27709879-8718-48CA-9548-0DFA81FD7FF8}"/>
    <cellStyle name="20% - 着色 5 2 2 7 3" xfId="31483" xr:uid="{1F51C10D-6B16-41D9-85E6-192A8C4F8331}"/>
    <cellStyle name="20% - 着色 5 2 2 8" xfId="16331" xr:uid="{388395C1-81FC-4353-9ABC-5A176DC6A110}"/>
    <cellStyle name="20% - 着色 5 2 2 8 2" xfId="35427" xr:uid="{6A19D828-75E5-4631-9E13-9B1975C5FC58}"/>
    <cellStyle name="20% - 着色 5 2 2 9" xfId="27539" xr:uid="{6ADF38D8-3287-43D5-9065-AAC95F1DFEF1}"/>
    <cellStyle name="20% - 着色 5 2 3" xfId="5184" xr:uid="{961B52D8-37C0-4493-84F5-DC83E1B66912}"/>
    <cellStyle name="20% - 着色 5 2 3 2" xfId="5430" xr:uid="{3E916ECD-F103-402D-AB40-4DC6F2DAB2A4}"/>
    <cellStyle name="20% - 着色 5 2 3 2 2" xfId="6327" xr:uid="{E228BA58-C744-43D8-8CDF-73A876575935}"/>
    <cellStyle name="20% - 着色 5 2 3 2 2 2" xfId="7729" xr:uid="{29EE95C1-3457-4DE1-BB06-FB9A30DF1941}"/>
    <cellStyle name="20% - 着色 5 2 3 2 2 2 2" xfId="10531" xr:uid="{F4A919C3-304E-49EA-BE54-31732B0B28DE}"/>
    <cellStyle name="20% - 着色 5 2 3 2 2 2 2 2" xfId="16136" xr:uid="{5C27D2EE-5920-41E9-BF31-8EE33C1E670B}"/>
    <cellStyle name="20% - 着色 5 2 3 2 2 2 2 2 2" xfId="27345" xr:uid="{4D607951-FD52-42E5-B82E-FB2D6B9F7879}"/>
    <cellStyle name="20% - 着色 5 2 3 2 2 2 2 2 2 2" xfId="43132" xr:uid="{53F66DD5-400F-4F1D-990D-99E7A7611128}"/>
    <cellStyle name="20% - 着色 5 2 3 2 2 2 2 2 3" xfId="35244" xr:uid="{14B0CB4A-0D72-405C-A4B1-FB05F6A3F94E}"/>
    <cellStyle name="20% - 着色 5 2 3 2 2 2 2 3" xfId="21741" xr:uid="{886E83EC-9C7E-4F5F-B37A-712376BEC8C1}"/>
    <cellStyle name="20% - 着色 5 2 3 2 2 2 2 3 2" xfId="39188" xr:uid="{9E44FB6A-5FB0-41D9-AD5D-E30529C65189}"/>
    <cellStyle name="20% - 着色 5 2 3 2 2 2 2 4" xfId="31300" xr:uid="{FF0A8178-CBEF-407E-8876-D25D4B175193}"/>
    <cellStyle name="20% - 着色 5 2 3 2 2 2 3" xfId="13334" xr:uid="{01AF6028-F0C9-4658-9337-1314803DD262}"/>
    <cellStyle name="20% - 着色 5 2 3 2 2 2 3 2" xfId="24543" xr:uid="{15406632-F86C-4FA8-861D-52A1E5F664A7}"/>
    <cellStyle name="20% - 着色 5 2 3 2 2 2 3 2 2" xfId="41160" xr:uid="{D5CFCA35-CE71-4F38-9FF8-3B0F348A6C23}"/>
    <cellStyle name="20% - 着色 5 2 3 2 2 2 3 3" xfId="33272" xr:uid="{EF4E58FC-1E0E-4C13-9391-25EBD2D4E0C2}"/>
    <cellStyle name="20% - 着色 5 2 3 2 2 2 4" xfId="18939" xr:uid="{01E258D8-61DD-4ECE-B8D6-BA15E480FEA6}"/>
    <cellStyle name="20% - 着色 5 2 3 2 2 2 4 2" xfId="37216" xr:uid="{DF099777-9F92-46CC-A63A-421C4ACFEFE5}"/>
    <cellStyle name="20% - 着色 5 2 3 2 2 2 5" xfId="29328" xr:uid="{AC12A6E1-36EA-48A9-A5F5-260D1293C56B}"/>
    <cellStyle name="20% - 着色 5 2 3 2 2 3" xfId="9129" xr:uid="{6A236AC5-1E09-4539-98BE-ADCDD8E5FE8F}"/>
    <cellStyle name="20% - 着色 5 2 3 2 2 3 2" xfId="14734" xr:uid="{45BCFCEF-C75D-460C-AF68-06900E3B0430}"/>
    <cellStyle name="20% - 着色 5 2 3 2 2 3 2 2" xfId="25943" xr:uid="{24CDDB17-DB98-4554-92D0-B34790C88DD3}"/>
    <cellStyle name="20% - 着色 5 2 3 2 2 3 2 2 2" xfId="42146" xr:uid="{C231E050-C5D8-495D-AF46-9DD8A1520789}"/>
    <cellStyle name="20% - 着色 5 2 3 2 2 3 2 3" xfId="34258" xr:uid="{1A0802F6-6E71-43CE-BC3D-0E6DF252BED9}"/>
    <cellStyle name="20% - 着色 5 2 3 2 2 3 3" xfId="20339" xr:uid="{0E34AB07-3143-480A-97F2-F5114271BB4C}"/>
    <cellStyle name="20% - 着色 5 2 3 2 2 3 3 2" xfId="38202" xr:uid="{FED5E129-C691-4065-8533-A19930A080A4}"/>
    <cellStyle name="20% - 着色 5 2 3 2 2 3 4" xfId="30314" xr:uid="{869EB0ED-2B5D-4B7F-A052-411DDB22F5C0}"/>
    <cellStyle name="20% - 着色 5 2 3 2 2 4" xfId="11932" xr:uid="{6181A734-0C73-4F37-8A04-C74078F14B50}"/>
    <cellStyle name="20% - 着色 5 2 3 2 2 4 2" xfId="23141" xr:uid="{6C91FD81-DA0D-4128-A470-17BBCA98F409}"/>
    <cellStyle name="20% - 着色 5 2 3 2 2 4 2 2" xfId="40174" xr:uid="{0D371A25-2CDA-4DA4-B9C6-F5A45488C729}"/>
    <cellStyle name="20% - 着色 5 2 3 2 2 4 3" xfId="32286" xr:uid="{FE59EC4B-3080-4826-9787-FBB86D091400}"/>
    <cellStyle name="20% - 着色 5 2 3 2 2 5" xfId="17537" xr:uid="{8C2CD498-143D-46B9-A714-D9A493EC30F1}"/>
    <cellStyle name="20% - 着色 5 2 3 2 2 5 2" xfId="36230" xr:uid="{F8BC8714-7E72-4FE7-9592-702315B77768}"/>
    <cellStyle name="20% - 着色 5 2 3 2 2 6" xfId="28342" xr:uid="{DD288A9C-7297-4B17-B8FF-717B9892D064}"/>
    <cellStyle name="20% - 着色 5 2 3 2 3" xfId="6832" xr:uid="{5C121F57-52A1-481F-83E5-65E36DC11902}"/>
    <cellStyle name="20% - 着色 5 2 3 2 3 2" xfId="9634" xr:uid="{4498EC9F-1D41-4D9F-B10C-E8002C61BF86}"/>
    <cellStyle name="20% - 着色 5 2 3 2 3 2 2" xfId="15239" xr:uid="{D5F3E097-6D2E-4748-98D4-7AF6F17221B1}"/>
    <cellStyle name="20% - 着色 5 2 3 2 3 2 2 2" xfId="26448" xr:uid="{D397CB86-AF94-4D86-8CC0-EBB47F085ECC}"/>
    <cellStyle name="20% - 着色 5 2 3 2 3 2 2 2 2" xfId="42638" xr:uid="{0F74ECA4-A9D9-4E4A-9039-2A35FCD06D10}"/>
    <cellStyle name="20% - 着色 5 2 3 2 3 2 2 3" xfId="34750" xr:uid="{AF93E197-DDED-4D21-B37D-442CB6757B11}"/>
    <cellStyle name="20% - 着色 5 2 3 2 3 2 3" xfId="20844" xr:uid="{A09EAB37-8F67-4CA9-A369-85CF583B7128}"/>
    <cellStyle name="20% - 着色 5 2 3 2 3 2 3 2" xfId="38694" xr:uid="{B0C35B90-CF5D-4AA2-8DA9-D506FADBD76B}"/>
    <cellStyle name="20% - 着色 5 2 3 2 3 2 4" xfId="30806" xr:uid="{6FC99D05-9E6A-4111-9A53-98D8199F7AB9}"/>
    <cellStyle name="20% - 着色 5 2 3 2 3 3" xfId="12437" xr:uid="{61AF3447-4871-48D4-94C4-D90310BC5183}"/>
    <cellStyle name="20% - 着色 5 2 3 2 3 3 2" xfId="23646" xr:uid="{5D612A22-2522-4F1F-B3C1-C72BC304C1CA}"/>
    <cellStyle name="20% - 着色 5 2 3 2 3 3 2 2" xfId="40666" xr:uid="{1E0E5400-1C39-49AD-BD1D-480D1C865B17}"/>
    <cellStyle name="20% - 着色 5 2 3 2 3 3 3" xfId="32778" xr:uid="{8E5D9BA8-544E-4BFF-9D73-1E699E5161F6}"/>
    <cellStyle name="20% - 着色 5 2 3 2 3 4" xfId="18042" xr:uid="{E783CFDC-CB7F-48C8-8591-5E785A030B38}"/>
    <cellStyle name="20% - 着色 5 2 3 2 3 4 2" xfId="36722" xr:uid="{9F33321A-08E8-42FB-9B93-87B7C51AD14D}"/>
    <cellStyle name="20% - 着色 5 2 3 2 3 5" xfId="28834" xr:uid="{486103BF-C325-4880-A4AA-FA45208B394B}"/>
    <cellStyle name="20% - 着色 5 2 3 2 4" xfId="8232" xr:uid="{DD48A403-500F-485E-9F97-E5B5EA26BF3B}"/>
    <cellStyle name="20% - 着色 5 2 3 2 4 2" xfId="13837" xr:uid="{6F4B3F93-D776-4769-BE57-4F7F43C5B751}"/>
    <cellStyle name="20% - 着色 5 2 3 2 4 2 2" xfId="25046" xr:uid="{D8A92542-019C-4650-904F-8B8E3108B1AE}"/>
    <cellStyle name="20% - 着色 5 2 3 2 4 2 2 2" xfId="41652" xr:uid="{2B54C3C8-2716-49D0-B93E-3E772F694D63}"/>
    <cellStyle name="20% - 着色 5 2 3 2 4 2 3" xfId="33764" xr:uid="{B5334CC3-4402-4844-A272-631A53E4AD1D}"/>
    <cellStyle name="20% - 着色 5 2 3 2 4 3" xfId="19442" xr:uid="{D602B21F-28BF-4061-B9AE-67F712A02467}"/>
    <cellStyle name="20% - 着色 5 2 3 2 4 3 2" xfId="37708" xr:uid="{6DACBCA2-72E9-4D5F-A287-190612E4448C}"/>
    <cellStyle name="20% - 着色 5 2 3 2 4 4" xfId="29820" xr:uid="{5F295FC9-C55F-4CE1-BEE9-51C6944D7DF4}"/>
    <cellStyle name="20% - 着色 5 2 3 2 5" xfId="11035" xr:uid="{33DDF495-5A04-4C5B-B118-F814FE37054C}"/>
    <cellStyle name="20% - 着色 5 2 3 2 5 2" xfId="22244" xr:uid="{BF145F01-5808-489D-893B-B5E6F5FCBAD5}"/>
    <cellStyle name="20% - 着色 5 2 3 2 5 2 2" xfId="39680" xr:uid="{97373BFE-05D6-4684-9B81-965BFA1EC42F}"/>
    <cellStyle name="20% - 着色 5 2 3 2 5 3" xfId="31792" xr:uid="{970044EC-2C5B-4A51-A47C-B7E568497FE3}"/>
    <cellStyle name="20% - 着色 5 2 3 2 6" xfId="16640" xr:uid="{DDFFBD51-141F-4C17-809D-22DFA4F4B13D}"/>
    <cellStyle name="20% - 着色 5 2 3 2 6 2" xfId="35736" xr:uid="{2AFE78F8-2335-4ADF-8B15-7868374F70E0}"/>
    <cellStyle name="20% - 着色 5 2 3 2 7" xfId="27848" xr:uid="{D582BABE-A8CE-43C6-90A0-D122B64C0009}"/>
    <cellStyle name="20% - 着色 5 2 3 3" xfId="6081" xr:uid="{6853F1BA-2C5A-44CB-87A0-FBD10C4A28C3}"/>
    <cellStyle name="20% - 着色 5 2 3 3 2" xfId="7483" xr:uid="{D77B2262-A141-439E-B131-C9E4AFB6242F}"/>
    <cellStyle name="20% - 着色 5 2 3 3 2 2" xfId="10285" xr:uid="{4651E1FD-A822-4A6D-A71F-25B29ECFB532}"/>
    <cellStyle name="20% - 着色 5 2 3 3 2 2 2" xfId="15890" xr:uid="{E50EEC45-D1D9-4743-8952-C0975A521FAE}"/>
    <cellStyle name="20% - 着色 5 2 3 3 2 2 2 2" xfId="27099" xr:uid="{864A0348-02E3-410E-8967-C2E10E2D7140}"/>
    <cellStyle name="20% - 着色 5 2 3 3 2 2 2 2 2" xfId="42886" xr:uid="{08C611B8-5B4B-4EAF-8112-E8BC825482DD}"/>
    <cellStyle name="20% - 着色 5 2 3 3 2 2 2 3" xfId="34998" xr:uid="{E79E4376-AA18-45A2-B24D-D1578BBCF150}"/>
    <cellStyle name="20% - 着色 5 2 3 3 2 2 3" xfId="21495" xr:uid="{F4B79B57-D4C9-4110-B3F7-1A8ACD4F9F4A}"/>
    <cellStyle name="20% - 着色 5 2 3 3 2 2 3 2" xfId="38942" xr:uid="{1E4B5E7F-45B4-4223-9965-CB21D686A2E9}"/>
    <cellStyle name="20% - 着色 5 2 3 3 2 2 4" xfId="31054" xr:uid="{0775CD1F-04D5-4D36-8D85-F092FD55F7D9}"/>
    <cellStyle name="20% - 着色 5 2 3 3 2 3" xfId="13088" xr:uid="{5D8FAA20-BFA1-4C43-A571-6B4A1939E404}"/>
    <cellStyle name="20% - 着色 5 2 3 3 2 3 2" xfId="24297" xr:uid="{030C904F-67C3-4655-95D6-6D967A71B78E}"/>
    <cellStyle name="20% - 着色 5 2 3 3 2 3 2 2" xfId="40914" xr:uid="{DE6ADB70-1323-4CEB-A51F-C7D7AC193223}"/>
    <cellStyle name="20% - 着色 5 2 3 3 2 3 3" xfId="33026" xr:uid="{6C80340E-0263-4ACE-AF39-471ACABB637F}"/>
    <cellStyle name="20% - 着色 5 2 3 3 2 4" xfId="18693" xr:uid="{10C705F6-6B0E-4A55-9D12-33DF0AE9D707}"/>
    <cellStyle name="20% - 着色 5 2 3 3 2 4 2" xfId="36970" xr:uid="{63DBC2EC-B5D7-4310-8D5B-D7525DCB3555}"/>
    <cellStyle name="20% - 着色 5 2 3 3 2 5" xfId="29082" xr:uid="{262F3CE6-121E-4FA1-AD78-E20F82FC04B1}"/>
    <cellStyle name="20% - 着色 5 2 3 3 3" xfId="8883" xr:uid="{2BCBAA1F-CEE4-4852-8766-A8C0D6520B1F}"/>
    <cellStyle name="20% - 着色 5 2 3 3 3 2" xfId="14488" xr:uid="{5172348B-C5CF-45B5-A1E5-EF25993A7498}"/>
    <cellStyle name="20% - 着色 5 2 3 3 3 2 2" xfId="25697" xr:uid="{B594C404-B7C8-4636-BC15-D27D3222E6DD}"/>
    <cellStyle name="20% - 着色 5 2 3 3 3 2 2 2" xfId="41900" xr:uid="{031F4852-91AF-4833-A056-ADEF300F5C67}"/>
    <cellStyle name="20% - 着色 5 2 3 3 3 2 3" xfId="34012" xr:uid="{AA7E8377-DE8B-43A0-AB6B-D35E80C7F78E}"/>
    <cellStyle name="20% - 着色 5 2 3 3 3 3" xfId="20093" xr:uid="{B9B7D05F-83EC-4E2C-A483-DB3E79F79347}"/>
    <cellStyle name="20% - 着色 5 2 3 3 3 3 2" xfId="37956" xr:uid="{4A52882A-9F21-4550-9006-5A0DB5040C43}"/>
    <cellStyle name="20% - 着色 5 2 3 3 3 4" xfId="30068" xr:uid="{DB5EC4B3-F4CB-486E-BB5F-6274F75FD3D5}"/>
    <cellStyle name="20% - 着色 5 2 3 3 4" xfId="11686" xr:uid="{62805433-3E30-4705-AD9E-703BDF5709AD}"/>
    <cellStyle name="20% - 着色 5 2 3 3 4 2" xfId="22895" xr:uid="{32B175F9-E75E-4FA2-B942-AFAE278D804E}"/>
    <cellStyle name="20% - 着色 5 2 3 3 4 2 2" xfId="39928" xr:uid="{BE6E21A3-75AB-4EE4-9E1C-00331527D1E8}"/>
    <cellStyle name="20% - 着色 5 2 3 3 4 3" xfId="32040" xr:uid="{31153CCD-5E74-44A7-ABB6-9A71CF2F51E0}"/>
    <cellStyle name="20% - 着色 5 2 3 3 5" xfId="17291" xr:uid="{C88FD2CC-C630-41D3-B5E4-31052FEFC1BD}"/>
    <cellStyle name="20% - 着色 5 2 3 3 5 2" xfId="35984" xr:uid="{3C17C3E9-C604-42B9-896C-365EE29E4720}"/>
    <cellStyle name="20% - 着色 5 2 3 3 6" xfId="28096" xr:uid="{52C1D21B-242F-408F-8329-0DF539B2E8F2}"/>
    <cellStyle name="20% - 着色 5 2 3 4" xfId="6586" xr:uid="{066AB59E-89DF-432B-ADF4-39FD5884CE61}"/>
    <cellStyle name="20% - 着色 5 2 3 4 2" xfId="9388" xr:uid="{4C0C4C68-B758-464E-B1B2-59DD884F43DD}"/>
    <cellStyle name="20% - 着色 5 2 3 4 2 2" xfId="14993" xr:uid="{D0DD8EB8-AE96-4F64-BD26-A4E0CCA81FDF}"/>
    <cellStyle name="20% - 着色 5 2 3 4 2 2 2" xfId="26202" xr:uid="{CB1C592E-A973-4CB5-826B-36AE6FD48584}"/>
    <cellStyle name="20% - 着色 5 2 3 4 2 2 2 2" xfId="42392" xr:uid="{6943BB7A-D2F2-492C-9DA5-F9AC2353A3F4}"/>
    <cellStyle name="20% - 着色 5 2 3 4 2 2 3" xfId="34504" xr:uid="{AD647BC9-941C-4CFB-803F-1A0AE2CF4C80}"/>
    <cellStyle name="20% - 着色 5 2 3 4 2 3" xfId="20598" xr:uid="{74A5D386-28C8-4075-A8E8-D540BD6E4051}"/>
    <cellStyle name="20% - 着色 5 2 3 4 2 3 2" xfId="38448" xr:uid="{BD6D12AD-482E-4170-969C-2B9A37E060A4}"/>
    <cellStyle name="20% - 着色 5 2 3 4 2 4" xfId="30560" xr:uid="{C6C1ABDB-EE50-472D-AC62-B5DB1B58A256}"/>
    <cellStyle name="20% - 着色 5 2 3 4 3" xfId="12191" xr:uid="{7F396776-CC27-474E-887D-2023F62F6864}"/>
    <cellStyle name="20% - 着色 5 2 3 4 3 2" xfId="23400" xr:uid="{37310245-0B2F-4AAE-8A65-1148570A638C}"/>
    <cellStyle name="20% - 着色 5 2 3 4 3 2 2" xfId="40420" xr:uid="{AE9F3C00-C116-436B-971F-044169F32560}"/>
    <cellStyle name="20% - 着色 5 2 3 4 3 3" xfId="32532" xr:uid="{DB062860-3043-49C7-8F43-16C1A81FDE90}"/>
    <cellStyle name="20% - 着色 5 2 3 4 4" xfId="17796" xr:uid="{67D2F72D-333E-4B7F-AA26-DB5195371499}"/>
    <cellStyle name="20% - 着色 5 2 3 4 4 2" xfId="36476" xr:uid="{E858F998-4B5A-489B-B618-BA7C8229271C}"/>
    <cellStyle name="20% - 着色 5 2 3 4 5" xfId="28588" xr:uid="{EAC6DBE1-97F8-4B7E-9EA8-BF47DD83E02D}"/>
    <cellStyle name="20% - 着色 5 2 3 5" xfId="7986" xr:uid="{DF356204-AE3C-4262-A9D5-E25ED8FA1DAF}"/>
    <cellStyle name="20% - 着色 5 2 3 5 2" xfId="13591" xr:uid="{9489E4DC-2AF1-447E-94F5-958C553EA07D}"/>
    <cellStyle name="20% - 着色 5 2 3 5 2 2" xfId="24800" xr:uid="{BBFBCE9F-A4CE-4F3C-A699-A3FFC2A3E132}"/>
    <cellStyle name="20% - 着色 5 2 3 5 2 2 2" xfId="41406" xr:uid="{C30411D0-B79A-48AD-9B25-3ADAAF729A50}"/>
    <cellStyle name="20% - 着色 5 2 3 5 2 3" xfId="33518" xr:uid="{9552A906-4CE4-4FD6-AE16-89EA3F84C325}"/>
    <cellStyle name="20% - 着色 5 2 3 5 3" xfId="19196" xr:uid="{D35E818A-E349-401E-BB7F-A7E9D3E9C55F}"/>
    <cellStyle name="20% - 着色 5 2 3 5 3 2" xfId="37462" xr:uid="{A0BF2AAD-0D44-49D0-8173-E05B42C8D86F}"/>
    <cellStyle name="20% - 着色 5 2 3 5 4" xfId="29574" xr:uid="{8D6B19F8-DB9E-4525-8E28-C29D48DC578A}"/>
    <cellStyle name="20% - 着色 5 2 3 6" xfId="10789" xr:uid="{5E8EA75E-DA2D-45CE-8539-EE5D0D2E321C}"/>
    <cellStyle name="20% - 着色 5 2 3 6 2" xfId="21998" xr:uid="{82ABF706-FF22-4322-8EA1-24F55F1BEB7A}"/>
    <cellStyle name="20% - 着色 5 2 3 6 2 2" xfId="39434" xr:uid="{0A40D330-8D0A-42CB-99C4-D2FD05512B43}"/>
    <cellStyle name="20% - 着色 5 2 3 6 3" xfId="31546" xr:uid="{E26F3408-3D87-4DC0-B480-DE37DAFD8F11}"/>
    <cellStyle name="20% - 着色 5 2 3 7" xfId="16394" xr:uid="{C4FE961E-4991-462B-B35C-50269EA7C944}"/>
    <cellStyle name="20% - 着色 5 2 3 7 2" xfId="35490" xr:uid="{5678F403-8C2B-4F5B-8B38-279C0A1408A9}"/>
    <cellStyle name="20% - 着色 5 2 3 8" xfId="27602" xr:uid="{4371F1E3-DDD8-49ED-BC90-54082AC781C6}"/>
    <cellStyle name="20% - 着色 5 2 4" xfId="5308" xr:uid="{D41314F7-201C-4917-8704-A5E99F89BA4B}"/>
    <cellStyle name="20% - 着色 5 2 4 2" xfId="6205" xr:uid="{1E39A8CF-D652-4424-AA76-D249B6F8B656}"/>
    <cellStyle name="20% - 着色 5 2 4 2 2" xfId="7607" xr:uid="{65F56CF7-0FC5-46CE-8ACB-D870D940080E}"/>
    <cellStyle name="20% - 着色 5 2 4 2 2 2" xfId="10409" xr:uid="{ED032C2D-71E3-4C9F-9FAC-83944A982A77}"/>
    <cellStyle name="20% - 着色 5 2 4 2 2 2 2" xfId="16014" xr:uid="{F3B08B02-CEF7-4096-96F4-496CCF94F4F4}"/>
    <cellStyle name="20% - 着色 5 2 4 2 2 2 2 2" xfId="27223" xr:uid="{F0E6E0B5-D7C1-4310-81D9-22CD1854E724}"/>
    <cellStyle name="20% - 着色 5 2 4 2 2 2 2 2 2" xfId="43010" xr:uid="{AD27B937-EA10-4D20-9EAB-44AED722347A}"/>
    <cellStyle name="20% - 着色 5 2 4 2 2 2 2 3" xfId="35122" xr:uid="{6F4818AA-2957-4A9C-A105-40934F1C7EE7}"/>
    <cellStyle name="20% - 着色 5 2 4 2 2 2 3" xfId="21619" xr:uid="{02E01453-C20E-4184-9195-6073C7FDF8CB}"/>
    <cellStyle name="20% - 着色 5 2 4 2 2 2 3 2" xfId="39066" xr:uid="{0FFB4EFE-B938-4A02-9E74-2BC970D49CA8}"/>
    <cellStyle name="20% - 着色 5 2 4 2 2 2 4" xfId="31178" xr:uid="{C29C516C-CA92-49C2-93A8-8E7EF429B8DB}"/>
    <cellStyle name="20% - 着色 5 2 4 2 2 3" xfId="13212" xr:uid="{984EB77C-1694-4CA0-B434-4062FCDF337A}"/>
    <cellStyle name="20% - 着色 5 2 4 2 2 3 2" xfId="24421" xr:uid="{186199F4-F68C-4D2F-AB9A-8F8CB8C936E6}"/>
    <cellStyle name="20% - 着色 5 2 4 2 2 3 2 2" xfId="41038" xr:uid="{9ADA08D3-A826-485D-A81F-C37DDF5DFB59}"/>
    <cellStyle name="20% - 着色 5 2 4 2 2 3 3" xfId="33150" xr:uid="{19A82927-D305-4F51-85B9-2674536260E4}"/>
    <cellStyle name="20% - 着色 5 2 4 2 2 4" xfId="18817" xr:uid="{51DA6DC1-3764-4B1E-B66B-F2F84B8DC363}"/>
    <cellStyle name="20% - 着色 5 2 4 2 2 4 2" xfId="37094" xr:uid="{1C463564-275D-426F-B1EB-7263B3FA6DBA}"/>
    <cellStyle name="20% - 着色 5 2 4 2 2 5" xfId="29206" xr:uid="{30563443-E91A-43F6-95A3-D0E1DFF3B7D7}"/>
    <cellStyle name="20% - 着色 5 2 4 2 3" xfId="9007" xr:uid="{81343F86-F49B-4F78-AAF2-D8E50C17BC7F}"/>
    <cellStyle name="20% - 着色 5 2 4 2 3 2" xfId="14612" xr:uid="{95EA630F-72BB-4D28-A433-1707580C9D98}"/>
    <cellStyle name="20% - 着色 5 2 4 2 3 2 2" xfId="25821" xr:uid="{82F4D9FD-E225-465B-AED7-4DBA745D29CD}"/>
    <cellStyle name="20% - 着色 5 2 4 2 3 2 2 2" xfId="42024" xr:uid="{1CE2E780-1436-4F2C-8BE6-B8181E92E7E3}"/>
    <cellStyle name="20% - 着色 5 2 4 2 3 2 3" xfId="34136" xr:uid="{6A00D3C9-B7B7-4710-B036-180FD8A9F7F5}"/>
    <cellStyle name="20% - 着色 5 2 4 2 3 3" xfId="20217" xr:uid="{4DAAA052-7F00-44FD-9EFC-D404125D5086}"/>
    <cellStyle name="20% - 着色 5 2 4 2 3 3 2" xfId="38080" xr:uid="{9929460B-71F0-45A2-946B-690BDDC40570}"/>
    <cellStyle name="20% - 着色 5 2 4 2 3 4" xfId="30192" xr:uid="{AB594483-49E4-473D-8AB4-49D52FE3220D}"/>
    <cellStyle name="20% - 着色 5 2 4 2 4" xfId="11810" xr:uid="{9A7A4FC7-D434-4678-88FE-96ACAF4C102C}"/>
    <cellStyle name="20% - 着色 5 2 4 2 4 2" xfId="23019" xr:uid="{59D23C14-C5D7-4B45-ACFF-F69CB1EF3ADA}"/>
    <cellStyle name="20% - 着色 5 2 4 2 4 2 2" xfId="40052" xr:uid="{83B6C8D3-690E-4365-9629-2954559E7EB6}"/>
    <cellStyle name="20% - 着色 5 2 4 2 4 3" xfId="32164" xr:uid="{F9CF96B3-15A1-4F69-9721-9A31D5C0B918}"/>
    <cellStyle name="20% - 着色 5 2 4 2 5" xfId="17415" xr:uid="{427E843B-4CA9-4ABC-A132-6FBF78938C96}"/>
    <cellStyle name="20% - 着色 5 2 4 2 5 2" xfId="36108" xr:uid="{FF95A2A4-FA4F-4D03-8A43-6E49F9FE18D1}"/>
    <cellStyle name="20% - 着色 5 2 4 2 6" xfId="28220" xr:uid="{F393C413-8036-4CF1-B55F-2D51C08C808A}"/>
    <cellStyle name="20% - 着色 5 2 4 3" xfId="6710" xr:uid="{A7AD3347-870A-46F9-91BD-D685971FAEDB}"/>
    <cellStyle name="20% - 着色 5 2 4 3 2" xfId="9512" xr:uid="{33A10A43-7495-48F4-A867-ED6272C6FEB9}"/>
    <cellStyle name="20% - 着色 5 2 4 3 2 2" xfId="15117" xr:uid="{8620E529-77E4-4643-8B00-6407129F7B36}"/>
    <cellStyle name="20% - 着色 5 2 4 3 2 2 2" xfId="26326" xr:uid="{C2DD169A-A4A1-4ADE-9882-BD224975E51B}"/>
    <cellStyle name="20% - 着色 5 2 4 3 2 2 2 2" xfId="42516" xr:uid="{5D36FFBE-FFCB-4821-B186-1601F5396673}"/>
    <cellStyle name="20% - 着色 5 2 4 3 2 2 3" xfId="34628" xr:uid="{B11DBB37-61BD-4382-9D53-C24874791E97}"/>
    <cellStyle name="20% - 着色 5 2 4 3 2 3" xfId="20722" xr:uid="{6D3EE3E0-5792-4ABB-88B4-245A58FBD663}"/>
    <cellStyle name="20% - 着色 5 2 4 3 2 3 2" xfId="38572" xr:uid="{EC165CD1-E6A4-44D6-A4F9-189A6B2D9B89}"/>
    <cellStyle name="20% - 着色 5 2 4 3 2 4" xfId="30684" xr:uid="{FC0B399A-16C1-4D33-9058-90D814E85028}"/>
    <cellStyle name="20% - 着色 5 2 4 3 3" xfId="12315" xr:uid="{B63F6F90-6960-41B1-B3D8-A6F2F64C0D31}"/>
    <cellStyle name="20% - 着色 5 2 4 3 3 2" xfId="23524" xr:uid="{56780866-7306-4A3F-8693-780581A4F7F3}"/>
    <cellStyle name="20% - 着色 5 2 4 3 3 2 2" xfId="40544" xr:uid="{5DC87395-BDE9-49FF-A25C-E87798B88070}"/>
    <cellStyle name="20% - 着色 5 2 4 3 3 3" xfId="32656" xr:uid="{3A9E9F12-1625-4A24-B608-47FEECD3B422}"/>
    <cellStyle name="20% - 着色 5 2 4 3 4" xfId="17920" xr:uid="{3D6E5350-0647-46F1-8736-B934869ED6F0}"/>
    <cellStyle name="20% - 着色 5 2 4 3 4 2" xfId="36600" xr:uid="{3FC5B298-44E4-4A3E-B6B7-2CEC7C89BB90}"/>
    <cellStyle name="20% - 着色 5 2 4 3 5" xfId="28712" xr:uid="{2F860A26-9005-43DE-9DE3-F3A101FF53B0}"/>
    <cellStyle name="20% - 着色 5 2 4 4" xfId="8110" xr:uid="{12C342D0-527F-4119-A6C4-EC3EB78220A6}"/>
    <cellStyle name="20% - 着色 5 2 4 4 2" xfId="13715" xr:uid="{5FC20447-DA60-4777-A0C4-28EC09554E70}"/>
    <cellStyle name="20% - 着色 5 2 4 4 2 2" xfId="24924" xr:uid="{86F247AD-C242-4883-A0A4-37FEFC273767}"/>
    <cellStyle name="20% - 着色 5 2 4 4 2 2 2" xfId="41530" xr:uid="{4CAB11F3-A219-4200-BA84-7F1416B21A9C}"/>
    <cellStyle name="20% - 着色 5 2 4 4 2 3" xfId="33642" xr:uid="{B3A5C085-A1C5-4FBE-8026-1A92AA75CE18}"/>
    <cellStyle name="20% - 着色 5 2 4 4 3" xfId="19320" xr:uid="{FA8307B4-E87C-4218-816E-1B523551967A}"/>
    <cellStyle name="20% - 着色 5 2 4 4 3 2" xfId="37586" xr:uid="{6226F3FD-6857-4C9E-944F-D03D20D06613}"/>
    <cellStyle name="20% - 着色 5 2 4 4 4" xfId="29698" xr:uid="{AF3354E1-0198-42DF-9B80-ACC98B9E7C8E}"/>
    <cellStyle name="20% - 着色 5 2 4 5" xfId="10913" xr:uid="{6A27C287-A720-4529-AD59-B6D2CFFD3C71}"/>
    <cellStyle name="20% - 着色 5 2 4 5 2" xfId="22122" xr:uid="{9C4AD4CD-E3E7-4DA8-A788-1C2E36CE8756}"/>
    <cellStyle name="20% - 着色 5 2 4 5 2 2" xfId="39558" xr:uid="{4554FA7D-7106-4857-A6D5-8EC75D788148}"/>
    <cellStyle name="20% - 着色 5 2 4 5 3" xfId="31670" xr:uid="{EC65DDEB-9FE1-484F-A1F9-366C77333263}"/>
    <cellStyle name="20% - 着色 5 2 4 6" xfId="16518" xr:uid="{B1034532-FD37-465E-B1F3-EF4088FF8469}"/>
    <cellStyle name="20% - 着色 5 2 4 6 2" xfId="35614" xr:uid="{C43727E8-1FAD-4665-8D23-0200CDFC1802}"/>
    <cellStyle name="20% - 着色 5 2 4 7" xfId="27726" xr:uid="{783A1AC1-D7D9-472E-8452-F6B11F905FB5}"/>
    <cellStyle name="20% - 着色 5 2 5" xfId="5554" xr:uid="{42A260A4-33FE-40D5-9F2A-45D9FF68FAF1}"/>
    <cellStyle name="20% - 着色 5 2 5 2" xfId="6956" xr:uid="{3945AC5D-C81A-475D-91A2-B19DCA85DAB5}"/>
    <cellStyle name="20% - 着色 5 2 5 2 2" xfId="9758" xr:uid="{C6CE2B5F-34BE-44B4-B292-C5B15ABB5E3F}"/>
    <cellStyle name="20% - 着色 5 2 5 2 2 2" xfId="15363" xr:uid="{C63C76A7-52DF-40A7-AFF5-D440DA5788B3}"/>
    <cellStyle name="20% - 着色 5 2 5 2 2 2 2" xfId="26572" xr:uid="{45522E43-8390-4116-8013-2D5679340CAD}"/>
    <cellStyle name="20% - 着色 5 2 5 2 2 2 2 2" xfId="42762" xr:uid="{7F850BE2-41AA-4BFA-94B1-DBF7D12010F2}"/>
    <cellStyle name="20% - 着色 5 2 5 2 2 2 3" xfId="34874" xr:uid="{E3352760-2BB3-4DBC-BE9A-D37514192218}"/>
    <cellStyle name="20% - 着色 5 2 5 2 2 3" xfId="20968" xr:uid="{95791B6D-E325-4AC4-98CD-9CC5C8DBF66A}"/>
    <cellStyle name="20% - 着色 5 2 5 2 2 3 2" xfId="38818" xr:uid="{7181C7A3-467B-46CE-BA9E-1F4F5E6FAFD0}"/>
    <cellStyle name="20% - 着色 5 2 5 2 2 4" xfId="30930" xr:uid="{775B2BFA-E8D9-4514-8F26-31EC1454E845}"/>
    <cellStyle name="20% - 着色 5 2 5 2 3" xfId="12561" xr:uid="{056FA9AD-B41F-41E5-8BA2-4F9EDC304A9B}"/>
    <cellStyle name="20% - 着色 5 2 5 2 3 2" xfId="23770" xr:uid="{C2C271E3-6006-4B67-B5F7-F3FA993EDC28}"/>
    <cellStyle name="20% - 着色 5 2 5 2 3 2 2" xfId="40790" xr:uid="{4776AD98-B68F-44CC-B447-FE83CAF8AF96}"/>
    <cellStyle name="20% - 着色 5 2 5 2 3 3" xfId="32902" xr:uid="{9CD06A14-F64F-4DBF-8BBB-8D4508A5EE88}"/>
    <cellStyle name="20% - 着色 5 2 5 2 4" xfId="18166" xr:uid="{D17EB9C4-2B17-474B-B9CC-E500A0FECD75}"/>
    <cellStyle name="20% - 着色 5 2 5 2 4 2" xfId="36846" xr:uid="{E438E082-2A71-4F15-AE9A-51C1C55B7BE2}"/>
    <cellStyle name="20% - 着色 5 2 5 2 5" xfId="28958" xr:uid="{7FD332B3-BF3B-42F6-B6DE-F5567C08F376}"/>
    <cellStyle name="20% - 着色 5 2 5 3" xfId="8356" xr:uid="{CA8F2ADF-E48B-4E70-9FA1-9219C9DF549A}"/>
    <cellStyle name="20% - 着色 5 2 5 3 2" xfId="13961" xr:uid="{CC227079-AE3C-4373-9E62-BBAC54F44FC1}"/>
    <cellStyle name="20% - 着色 5 2 5 3 2 2" xfId="25170" xr:uid="{7ED18C39-C1E4-4226-9C2B-7C1A221CF556}"/>
    <cellStyle name="20% - 着色 5 2 5 3 2 2 2" xfId="41776" xr:uid="{71609C92-E94A-4139-ADBB-B1EB022A46F2}"/>
    <cellStyle name="20% - 着色 5 2 5 3 2 3" xfId="33888" xr:uid="{EA084C20-9547-4749-ADF8-3C4AD63EA852}"/>
    <cellStyle name="20% - 着色 5 2 5 3 3" xfId="19566" xr:uid="{5ED3039E-DF88-4CDD-99C0-BE0BEA9BBDB0}"/>
    <cellStyle name="20% - 着色 5 2 5 3 3 2" xfId="37832" xr:uid="{09F119A1-C9CB-43F8-AE87-B59C2A982908}"/>
    <cellStyle name="20% - 着色 5 2 5 3 4" xfId="29944" xr:uid="{85E567E9-EA38-4F62-AB09-4C906619DD9B}"/>
    <cellStyle name="20% - 着色 5 2 5 4" xfId="11159" xr:uid="{0C15A7A8-4998-4220-98C3-C504E007B0B4}"/>
    <cellStyle name="20% - 着色 5 2 5 4 2" xfId="22368" xr:uid="{A9CB703E-AD82-4781-8EBD-35E08D98C4B5}"/>
    <cellStyle name="20% - 着色 5 2 5 4 2 2" xfId="39804" xr:uid="{92483EDB-47FE-4662-A014-2564CD843BD4}"/>
    <cellStyle name="20% - 着色 5 2 5 4 3" xfId="31916" xr:uid="{4FD1A800-4CE4-478D-A5C8-13DBA2FFB0B4}"/>
    <cellStyle name="20% - 着色 5 2 5 5" xfId="16764" xr:uid="{D9DE4134-398C-4348-A1F5-41561619E7B6}"/>
    <cellStyle name="20% - 着色 5 2 5 5 2" xfId="35860" xr:uid="{CB27C4AD-C280-4EC3-950F-73CBD267885A}"/>
    <cellStyle name="20% - 着色 5 2 5 6" xfId="27972" xr:uid="{17A4DB2E-888A-442A-9A01-B1590F2A4E2F}"/>
    <cellStyle name="20% - 着色 5 2 6" xfId="6462" xr:uid="{00685212-FDB0-4A0C-A3A7-8B8FD20E807C}"/>
    <cellStyle name="20% - 着色 5 2 6 2" xfId="9264" xr:uid="{6E47F151-28C9-4460-A247-569A0058D67F}"/>
    <cellStyle name="20% - 着色 5 2 6 2 2" xfId="14869" xr:uid="{012D99F3-CB71-4B0A-94A3-4015189665E2}"/>
    <cellStyle name="20% - 着色 5 2 6 2 2 2" xfId="26078" xr:uid="{C9B24D7C-E438-49D0-82BC-BF792532B886}"/>
    <cellStyle name="20% - 着色 5 2 6 2 2 2 2" xfId="42270" xr:uid="{CF98A771-DF76-436D-8BF7-0EC49B8500F9}"/>
    <cellStyle name="20% - 着色 5 2 6 2 2 3" xfId="34382" xr:uid="{DA872744-A7CF-4489-86B9-F2C586818BB9}"/>
    <cellStyle name="20% - 着色 5 2 6 2 3" xfId="20474" xr:uid="{3DD0D4A7-EFCF-468D-BBD7-6BF818EFC964}"/>
    <cellStyle name="20% - 着色 5 2 6 2 3 2" xfId="38326" xr:uid="{3E028BDF-CFE2-4547-9330-79D0B42A8E11}"/>
    <cellStyle name="20% - 着色 5 2 6 2 4" xfId="30438" xr:uid="{9CCB2FCE-7062-44BA-9789-CEF26874B34D}"/>
    <cellStyle name="20% - 着色 5 2 6 3" xfId="12067" xr:uid="{C07A5BAD-CE30-42BA-9603-6ECE71E47768}"/>
    <cellStyle name="20% - 着色 5 2 6 3 2" xfId="23276" xr:uid="{B65B9E25-C749-4DFA-BF5A-8F987616AAC0}"/>
    <cellStyle name="20% - 着色 5 2 6 3 2 2" xfId="40298" xr:uid="{2FBF8FD5-BD1C-411F-9DFE-1EE2041B9EE2}"/>
    <cellStyle name="20% - 着色 5 2 6 3 3" xfId="32410" xr:uid="{72768CC0-CABC-4A40-A2D1-E9B08835E041}"/>
    <cellStyle name="20% - 着色 5 2 6 4" xfId="17672" xr:uid="{9BE63B8C-AD7C-4292-AB14-E0ED61C82B18}"/>
    <cellStyle name="20% - 着色 5 2 6 4 2" xfId="36354" xr:uid="{61D15080-C855-4BAF-A396-42F5543377A0}"/>
    <cellStyle name="20% - 着色 5 2 6 5" xfId="28466" xr:uid="{AE5296FD-88AE-41DD-A586-3F7903F7040C}"/>
    <cellStyle name="20% - 着色 5 2 7" xfId="7864" xr:uid="{F2522BCB-21EE-466E-A3BE-C983007E9EC6}"/>
    <cellStyle name="20% - 着色 5 2 7 2" xfId="13469" xr:uid="{9337E942-45C3-4FFA-A758-807DF35AD8ED}"/>
    <cellStyle name="20% - 着色 5 2 7 2 2" xfId="24678" xr:uid="{A324CEC5-E160-4CCC-ADB1-8B9BA74F64C6}"/>
    <cellStyle name="20% - 着色 5 2 7 2 2 2" xfId="41284" xr:uid="{FDE151C9-B15F-44DC-B226-ECDA55ECE2AF}"/>
    <cellStyle name="20% - 着色 5 2 7 2 3" xfId="33396" xr:uid="{68BFA9DA-2D7E-4B1D-969A-8C7EC7411D49}"/>
    <cellStyle name="20% - 着色 5 2 7 3" xfId="19074" xr:uid="{D23EC9CE-974F-4720-810F-BD0021F82F3B}"/>
    <cellStyle name="20% - 着色 5 2 7 3 2" xfId="37340" xr:uid="{FBBE76C3-0D06-4B53-9FB4-ADC9FDEF905F}"/>
    <cellStyle name="20% - 着色 5 2 7 4" xfId="29452" xr:uid="{D9600321-3C0D-4FEB-9A44-9D39E679A148}"/>
    <cellStyle name="20% - 着色 5 2 8" xfId="10666" xr:uid="{FC9CE5E3-C8AE-471E-9421-21381BF99E5F}"/>
    <cellStyle name="20% - 着色 5 2 8 2" xfId="21876" xr:uid="{A3341350-45FE-4A33-AEAA-496AF0AAA59A}"/>
    <cellStyle name="20% - 着色 5 2 8 2 2" xfId="39312" xr:uid="{F6821C9E-7204-43F6-AE06-652148D31C35}"/>
    <cellStyle name="20% - 着色 5 2 8 3" xfId="31424" xr:uid="{625CE147-C92A-42E5-99BA-3262C3976046}"/>
    <cellStyle name="20% - 着色 5 2 9" xfId="16272" xr:uid="{3B8D566C-F960-4A44-B4B6-0E012167D537}"/>
    <cellStyle name="20% - 着色 5 2 9 2" xfId="35368" xr:uid="{B2B32EDD-0400-4071-AAC9-F22D2CDA2ACD}"/>
    <cellStyle name="20% - 着色 6 2" xfId="11" xr:uid="{BFAC4E39-52C0-49DB-9FA1-26E95E1C57BE}"/>
    <cellStyle name="20% - 着色 6 2 10" xfId="27481" xr:uid="{85C0DC7F-53BA-4AD3-B417-7780E2D6A7FF}"/>
    <cellStyle name="20% - 着色 6 2 2" xfId="5121" xr:uid="{2553BDF8-F1CC-4D53-BEA9-30D81E879D67}"/>
    <cellStyle name="20% - 着色 6 2 2 2" xfId="5246" xr:uid="{AEC70E14-0357-40C8-99E9-D78280B4F6D4}"/>
    <cellStyle name="20% - 着色 6 2 2 2 2" xfId="5492" xr:uid="{67731051-B253-4027-9BB4-4E635F0BE5C1}"/>
    <cellStyle name="20% - 着色 6 2 2 2 2 2" xfId="6389" xr:uid="{BCF10BB9-A548-4E22-8518-0007F1BDEC69}"/>
    <cellStyle name="20% - 着色 6 2 2 2 2 2 2" xfId="7791" xr:uid="{FF89ECF8-A6A4-4932-9BB2-959D58132B90}"/>
    <cellStyle name="20% - 着色 6 2 2 2 2 2 2 2" xfId="10593" xr:uid="{8F82608E-E63B-4A8E-8170-E601753A47CC}"/>
    <cellStyle name="20% - 着色 6 2 2 2 2 2 2 2 2" xfId="16198" xr:uid="{E567E1D5-32DB-48D4-994E-09394C844823}"/>
    <cellStyle name="20% - 着色 6 2 2 2 2 2 2 2 2 2" xfId="27407" xr:uid="{605E05B5-0B70-4F02-AB60-326CB1D71DAE}"/>
    <cellStyle name="20% - 着色 6 2 2 2 2 2 2 2 2 2 2" xfId="43194" xr:uid="{3F360595-0558-424C-A071-137593FBAF9C}"/>
    <cellStyle name="20% - 着色 6 2 2 2 2 2 2 2 2 3" xfId="35306" xr:uid="{F7EAB79E-B982-402A-832A-3AB9CD3768C4}"/>
    <cellStyle name="20% - 着色 6 2 2 2 2 2 2 2 3" xfId="21803" xr:uid="{A30C0743-2A97-467F-90F8-D1348549C437}"/>
    <cellStyle name="20% - 着色 6 2 2 2 2 2 2 2 3 2" xfId="39250" xr:uid="{3B89C94D-251C-42A0-89AA-39785C3DC0D2}"/>
    <cellStyle name="20% - 着色 6 2 2 2 2 2 2 2 4" xfId="31362" xr:uid="{F20B6A0C-854D-4490-9B88-61CD05EDE998}"/>
    <cellStyle name="20% - 着色 6 2 2 2 2 2 2 3" xfId="13396" xr:uid="{BD3A6818-CB18-4328-9935-72B8DCDDED30}"/>
    <cellStyle name="20% - 着色 6 2 2 2 2 2 2 3 2" xfId="24605" xr:uid="{4E0C8817-C0F6-42AC-AC26-12F749D9274E}"/>
    <cellStyle name="20% - 着色 6 2 2 2 2 2 2 3 2 2" xfId="41222" xr:uid="{BCC1540D-6EFE-4E4A-B39A-30643E8FFBBF}"/>
    <cellStyle name="20% - 着色 6 2 2 2 2 2 2 3 3" xfId="33334" xr:uid="{B8470392-6650-4AAA-90F1-926AD938EEE9}"/>
    <cellStyle name="20% - 着色 6 2 2 2 2 2 2 4" xfId="19001" xr:uid="{B7B44490-ADB3-4EEB-88D4-11D43A88FE99}"/>
    <cellStyle name="20% - 着色 6 2 2 2 2 2 2 4 2" xfId="37278" xr:uid="{B899465D-88EC-46D3-9C5F-D134045B2DF9}"/>
    <cellStyle name="20% - 着色 6 2 2 2 2 2 2 5" xfId="29390" xr:uid="{8FA99A55-7B99-4F93-8E5C-9B0A5757D546}"/>
    <cellStyle name="20% - 着色 6 2 2 2 2 2 3" xfId="9191" xr:uid="{10EAEB60-6F35-484F-8E7B-5B253C3865A9}"/>
    <cellStyle name="20% - 着色 6 2 2 2 2 2 3 2" xfId="14796" xr:uid="{90056B85-5667-4D01-BDC9-D0597DFCFA9D}"/>
    <cellStyle name="20% - 着色 6 2 2 2 2 2 3 2 2" xfId="26005" xr:uid="{802F6115-1A9B-4F19-83C2-45FF6D39B1E7}"/>
    <cellStyle name="20% - 着色 6 2 2 2 2 2 3 2 2 2" xfId="42208" xr:uid="{72BD3FFA-7CAE-472A-8837-F85795304BDF}"/>
    <cellStyle name="20% - 着色 6 2 2 2 2 2 3 2 3" xfId="34320" xr:uid="{7C5DC142-0FE0-485B-AFD6-533D0E95C762}"/>
    <cellStyle name="20% - 着色 6 2 2 2 2 2 3 3" xfId="20401" xr:uid="{96A7A9A3-14F7-42CB-984D-50864F1A2997}"/>
    <cellStyle name="20% - 着色 6 2 2 2 2 2 3 3 2" xfId="38264" xr:uid="{381F72D5-EDEB-4FAC-9854-7A8B52E6FCA6}"/>
    <cellStyle name="20% - 着色 6 2 2 2 2 2 3 4" xfId="30376" xr:uid="{90CB2FF8-6B24-483D-AC6F-A9539125296B}"/>
    <cellStyle name="20% - 着色 6 2 2 2 2 2 4" xfId="11994" xr:uid="{27B3655A-5777-4383-9DED-FDBD73E4228F}"/>
    <cellStyle name="20% - 着色 6 2 2 2 2 2 4 2" xfId="23203" xr:uid="{750CED9E-3F98-404B-8EAD-F287368DE5E5}"/>
    <cellStyle name="20% - 着色 6 2 2 2 2 2 4 2 2" xfId="40236" xr:uid="{901D6C82-6E98-4A04-B8B0-C5DAA7B6C96C}"/>
    <cellStyle name="20% - 着色 6 2 2 2 2 2 4 3" xfId="32348" xr:uid="{50F296CA-45A8-4C87-9FF5-75AFAB7338A4}"/>
    <cellStyle name="20% - 着色 6 2 2 2 2 2 5" xfId="17599" xr:uid="{1F09D8A5-2112-43E9-9754-70891F079E08}"/>
    <cellStyle name="20% - 着色 6 2 2 2 2 2 5 2" xfId="36292" xr:uid="{65DB3B35-0144-4F80-A08E-DF103A0C087F}"/>
    <cellStyle name="20% - 着色 6 2 2 2 2 2 6" xfId="28404" xr:uid="{D33F71D4-251D-4537-A5E9-EA98CA1D35BD}"/>
    <cellStyle name="20% - 着色 6 2 2 2 2 3" xfId="6894" xr:uid="{108455D3-A04A-4D74-8CFA-4E29E74AA6E9}"/>
    <cellStyle name="20% - 着色 6 2 2 2 2 3 2" xfId="9696" xr:uid="{32CFFAA6-9D5E-4F69-BA7F-9023685E66A9}"/>
    <cellStyle name="20% - 着色 6 2 2 2 2 3 2 2" xfId="15301" xr:uid="{1323597B-20EA-49F4-843C-1E04A08202B7}"/>
    <cellStyle name="20% - 着色 6 2 2 2 2 3 2 2 2" xfId="26510" xr:uid="{2DE2669F-2742-4961-A4CB-F7FD6CAFA0D9}"/>
    <cellStyle name="20% - 着色 6 2 2 2 2 3 2 2 2 2" xfId="42700" xr:uid="{B596DE86-72BF-49F2-9DC5-69EB89ABC01E}"/>
    <cellStyle name="20% - 着色 6 2 2 2 2 3 2 2 3" xfId="34812" xr:uid="{983ADC6A-CA77-4B3A-9A4B-EBBA1D93AB4C}"/>
    <cellStyle name="20% - 着色 6 2 2 2 2 3 2 3" xfId="20906" xr:uid="{40320759-4E78-4CE2-9876-35A230D882AD}"/>
    <cellStyle name="20% - 着色 6 2 2 2 2 3 2 3 2" xfId="38756" xr:uid="{BA72DE7C-E3A8-4285-A661-EF355BEA28FA}"/>
    <cellStyle name="20% - 着色 6 2 2 2 2 3 2 4" xfId="30868" xr:uid="{52AC8458-B475-4230-8CD6-72AC65C86096}"/>
    <cellStyle name="20% - 着色 6 2 2 2 2 3 3" xfId="12499" xr:uid="{01AC4620-1B78-4679-84CA-9B92A64217BF}"/>
    <cellStyle name="20% - 着色 6 2 2 2 2 3 3 2" xfId="23708" xr:uid="{C387F54B-BB91-4B1D-AF68-CD7DC2F1019A}"/>
    <cellStyle name="20% - 着色 6 2 2 2 2 3 3 2 2" xfId="40728" xr:uid="{E7B4EE02-1534-4E81-BF28-0A12645CFC6D}"/>
    <cellStyle name="20% - 着色 6 2 2 2 2 3 3 3" xfId="32840" xr:uid="{4111D32D-7472-49C3-87E0-51A948E7C2B2}"/>
    <cellStyle name="20% - 着色 6 2 2 2 2 3 4" xfId="18104" xr:uid="{3696951C-900A-4F9B-A06C-22653BFB5015}"/>
    <cellStyle name="20% - 着色 6 2 2 2 2 3 4 2" xfId="36784" xr:uid="{539B9D1A-5E7E-49B6-8C96-99A68F49AD35}"/>
    <cellStyle name="20% - 着色 6 2 2 2 2 3 5" xfId="28896" xr:uid="{C0DA2BDD-9234-4311-96E4-A0D635BEF0B1}"/>
    <cellStyle name="20% - 着色 6 2 2 2 2 4" xfId="8294" xr:uid="{A8D87F27-AAE4-4C78-96DC-EFC82A05470E}"/>
    <cellStyle name="20% - 着色 6 2 2 2 2 4 2" xfId="13899" xr:uid="{1B85BAD9-6BB4-4576-A1CD-E7FA2FF6E04D}"/>
    <cellStyle name="20% - 着色 6 2 2 2 2 4 2 2" xfId="25108" xr:uid="{CC035254-B996-4052-A9CB-8E2936EEF1BB}"/>
    <cellStyle name="20% - 着色 6 2 2 2 2 4 2 2 2" xfId="41714" xr:uid="{DBA7A3CB-6570-4328-AFCE-B31628492B3B}"/>
    <cellStyle name="20% - 着色 6 2 2 2 2 4 2 3" xfId="33826" xr:uid="{AED1A069-C4BB-4B66-B39D-E617EE708834}"/>
    <cellStyle name="20% - 着色 6 2 2 2 2 4 3" xfId="19504" xr:uid="{D1BBADDD-6E66-45A2-8AA3-EFD562B918C3}"/>
    <cellStyle name="20% - 着色 6 2 2 2 2 4 3 2" xfId="37770" xr:uid="{878262F2-8423-4AFE-A0D0-B463BCB184CE}"/>
    <cellStyle name="20% - 着色 6 2 2 2 2 4 4" xfId="29882" xr:uid="{2208713A-2DBD-437C-A313-20D7D7CC6948}"/>
    <cellStyle name="20% - 着色 6 2 2 2 2 5" xfId="11097" xr:uid="{905A1E2F-8BFA-4D4C-A0D9-28696BB4D1E2}"/>
    <cellStyle name="20% - 着色 6 2 2 2 2 5 2" xfId="22306" xr:uid="{84435DAF-2664-4DE4-9759-0813B9DC0F43}"/>
    <cellStyle name="20% - 着色 6 2 2 2 2 5 2 2" xfId="39742" xr:uid="{67BC78A1-D1F9-4E52-9B5B-151C1BCEA898}"/>
    <cellStyle name="20% - 着色 6 2 2 2 2 5 3" xfId="31854" xr:uid="{3FA3349A-6DCC-4A89-9864-E6C15AB03E0B}"/>
    <cellStyle name="20% - 着色 6 2 2 2 2 6" xfId="16702" xr:uid="{6B71AD4D-0204-4FCF-B229-1797BD610EBA}"/>
    <cellStyle name="20% - 着色 6 2 2 2 2 6 2" xfId="35798" xr:uid="{BBD9C959-043F-40DA-A01B-56CEA1A908E1}"/>
    <cellStyle name="20% - 着色 6 2 2 2 2 7" xfId="27910" xr:uid="{416C231B-8F7D-470B-81E0-6E7C436575C1}"/>
    <cellStyle name="20% - 着色 6 2 2 2 3" xfId="6143" xr:uid="{41650432-F787-4455-8AF0-AE4ECDBD1586}"/>
    <cellStyle name="20% - 着色 6 2 2 2 3 2" xfId="7545" xr:uid="{7077664E-7DBF-4EE4-B675-CFD15D00DB20}"/>
    <cellStyle name="20% - 着色 6 2 2 2 3 2 2" xfId="10347" xr:uid="{AD8C10B9-C21A-4919-9D27-2CB53E83E3C6}"/>
    <cellStyle name="20% - 着色 6 2 2 2 3 2 2 2" xfId="15952" xr:uid="{18D1BCF1-FF61-4300-8711-05E33AFBCF1D}"/>
    <cellStyle name="20% - 着色 6 2 2 2 3 2 2 2 2" xfId="27161" xr:uid="{DE7EF507-5440-4207-9502-5C6FBCD02F03}"/>
    <cellStyle name="20% - 着色 6 2 2 2 3 2 2 2 2 2" xfId="42948" xr:uid="{F8EE7F27-53C5-42DA-ADE4-252D66141B60}"/>
    <cellStyle name="20% - 着色 6 2 2 2 3 2 2 2 3" xfId="35060" xr:uid="{44192CEF-8CE3-4623-A44E-518E5A6D650F}"/>
    <cellStyle name="20% - 着色 6 2 2 2 3 2 2 3" xfId="21557" xr:uid="{AFD6EA4B-4AB3-4023-9E8E-4C7560A09278}"/>
    <cellStyle name="20% - 着色 6 2 2 2 3 2 2 3 2" xfId="39004" xr:uid="{9A18A442-379D-4CA1-B730-9CC68F775F91}"/>
    <cellStyle name="20% - 着色 6 2 2 2 3 2 2 4" xfId="31116" xr:uid="{6FA5B9D5-356B-42B0-B945-826EBDE354A5}"/>
    <cellStyle name="20% - 着色 6 2 2 2 3 2 3" xfId="13150" xr:uid="{BEB36483-C2DA-46A3-8305-BECBA5E8C438}"/>
    <cellStyle name="20% - 着色 6 2 2 2 3 2 3 2" xfId="24359" xr:uid="{62091784-D6D2-40F0-9D40-D51B23B590A7}"/>
    <cellStyle name="20% - 着色 6 2 2 2 3 2 3 2 2" xfId="40976" xr:uid="{B5AB41E4-0182-41A3-869A-93319146FFC3}"/>
    <cellStyle name="20% - 着色 6 2 2 2 3 2 3 3" xfId="33088" xr:uid="{872CB323-E466-46BB-B18C-EB72F2B753FB}"/>
    <cellStyle name="20% - 着色 6 2 2 2 3 2 4" xfId="18755" xr:uid="{5B535F4D-6365-4A93-B000-86FF1733AB90}"/>
    <cellStyle name="20% - 着色 6 2 2 2 3 2 4 2" xfId="37032" xr:uid="{C238A44B-DE4C-4E22-80D6-3DD7F7801A33}"/>
    <cellStyle name="20% - 着色 6 2 2 2 3 2 5" xfId="29144" xr:uid="{703F3B26-15A0-4CED-BE5B-67EFEC998B4B}"/>
    <cellStyle name="20% - 着色 6 2 2 2 3 3" xfId="8945" xr:uid="{FC8FDDCE-8D63-4E3E-8C66-7D18FFED0E37}"/>
    <cellStyle name="20% - 着色 6 2 2 2 3 3 2" xfId="14550" xr:uid="{8993FE9C-23E0-412C-8FFB-9DD5D69BC646}"/>
    <cellStyle name="20% - 着色 6 2 2 2 3 3 2 2" xfId="25759" xr:uid="{1AA7670B-7EE6-4270-9EF1-ED243401F40A}"/>
    <cellStyle name="20% - 着色 6 2 2 2 3 3 2 2 2" xfId="41962" xr:uid="{466DDE07-E749-481A-A906-9B2D9877A0A5}"/>
    <cellStyle name="20% - 着色 6 2 2 2 3 3 2 3" xfId="34074" xr:uid="{85D0D532-11B5-45D5-8EE8-A77DBC96836E}"/>
    <cellStyle name="20% - 着色 6 2 2 2 3 3 3" xfId="20155" xr:uid="{5A5899E0-FDAB-46D6-BECA-6039D5AF9E23}"/>
    <cellStyle name="20% - 着色 6 2 2 2 3 3 3 2" xfId="38018" xr:uid="{01A3B74E-71E9-434E-90C4-BA0D69FE1004}"/>
    <cellStyle name="20% - 着色 6 2 2 2 3 3 4" xfId="30130" xr:uid="{F60F8E71-5A21-48AD-9F78-8E69386CC057}"/>
    <cellStyle name="20% - 着色 6 2 2 2 3 4" xfId="11748" xr:uid="{34643882-E656-4C7B-B60B-D4D21D41AF84}"/>
    <cellStyle name="20% - 着色 6 2 2 2 3 4 2" xfId="22957" xr:uid="{A0E70439-CF10-479B-A1C5-6FDDDFFD7011}"/>
    <cellStyle name="20% - 着色 6 2 2 2 3 4 2 2" xfId="39990" xr:uid="{81E3D9BE-7895-46F0-B42E-0FAA8CBB7133}"/>
    <cellStyle name="20% - 着色 6 2 2 2 3 4 3" xfId="32102" xr:uid="{662C6822-F4EC-426B-A41C-DF8767E12A7D}"/>
    <cellStyle name="20% - 着色 6 2 2 2 3 5" xfId="17353" xr:uid="{7627FECF-2EF3-4E5B-BDA4-E6A673465B41}"/>
    <cellStyle name="20% - 着色 6 2 2 2 3 5 2" xfId="36046" xr:uid="{28809D0B-ECFE-4E4A-A7D1-B27FA279B3B3}"/>
    <cellStyle name="20% - 着色 6 2 2 2 3 6" xfId="28158" xr:uid="{C6D77732-4E52-4431-ADF4-D2DC19C7A32F}"/>
    <cellStyle name="20% - 着色 6 2 2 2 4" xfId="6648" xr:uid="{0474139F-ADE0-41BE-B55C-F0F374243134}"/>
    <cellStyle name="20% - 着色 6 2 2 2 4 2" xfId="9450" xr:uid="{F990E0DB-2A26-4A16-8134-69643C6CD5A5}"/>
    <cellStyle name="20% - 着色 6 2 2 2 4 2 2" xfId="15055" xr:uid="{65A80956-7EB2-4170-8989-124EB8CF124B}"/>
    <cellStyle name="20% - 着色 6 2 2 2 4 2 2 2" xfId="26264" xr:uid="{281A9DC2-C8FA-4D89-B8B2-137C5F06D980}"/>
    <cellStyle name="20% - 着色 6 2 2 2 4 2 2 2 2" xfId="42454" xr:uid="{03B22279-9009-43CA-BC1A-25031F309ACF}"/>
    <cellStyle name="20% - 着色 6 2 2 2 4 2 2 3" xfId="34566" xr:uid="{8E75DFDB-EBD1-407B-BD66-BB20002DAE2C}"/>
    <cellStyle name="20% - 着色 6 2 2 2 4 2 3" xfId="20660" xr:uid="{E22E6523-6138-437C-803A-E8873411578D}"/>
    <cellStyle name="20% - 着色 6 2 2 2 4 2 3 2" xfId="38510" xr:uid="{C9DBCB56-49C5-4A56-BAB1-0235A5F7813E}"/>
    <cellStyle name="20% - 着色 6 2 2 2 4 2 4" xfId="30622" xr:uid="{A2BF05B6-FB3A-4E21-9515-021239DA886D}"/>
    <cellStyle name="20% - 着色 6 2 2 2 4 3" xfId="12253" xr:uid="{67E8ACAA-A012-45ED-A1E9-C708650E8097}"/>
    <cellStyle name="20% - 着色 6 2 2 2 4 3 2" xfId="23462" xr:uid="{AF0008CD-92FE-4B18-AC55-DEAE9BB2173B}"/>
    <cellStyle name="20% - 着色 6 2 2 2 4 3 2 2" xfId="40482" xr:uid="{F02490E3-6DE7-4FCD-BE7C-9EE446818F17}"/>
    <cellStyle name="20% - 着色 6 2 2 2 4 3 3" xfId="32594" xr:uid="{1ACB4973-336A-46CC-97FA-2192E68BEF6D}"/>
    <cellStyle name="20% - 着色 6 2 2 2 4 4" xfId="17858" xr:uid="{6341F858-119A-4EA3-9AB7-CAE457930460}"/>
    <cellStyle name="20% - 着色 6 2 2 2 4 4 2" xfId="36538" xr:uid="{182E9360-FA50-4252-A473-C3685053B972}"/>
    <cellStyle name="20% - 着色 6 2 2 2 4 5" xfId="28650" xr:uid="{7551FA99-D11C-48CF-B076-DE05F2F83FB2}"/>
    <cellStyle name="20% - 着色 6 2 2 2 5" xfId="8048" xr:uid="{F69497FB-7FA0-4ED5-801A-834F50EF95AE}"/>
    <cellStyle name="20% - 着色 6 2 2 2 5 2" xfId="13653" xr:uid="{40CE1E0D-448C-4006-B8A2-E1B9517E4EB5}"/>
    <cellStyle name="20% - 着色 6 2 2 2 5 2 2" xfId="24862" xr:uid="{F35351A8-65DD-4743-A004-8B401F3EECFC}"/>
    <cellStyle name="20% - 着色 6 2 2 2 5 2 2 2" xfId="41468" xr:uid="{D6B20C3D-342D-43A8-A573-1876547A9185}"/>
    <cellStyle name="20% - 着色 6 2 2 2 5 2 3" xfId="33580" xr:uid="{E3BAB9E3-7761-49DC-A8B8-713F8268030F}"/>
    <cellStyle name="20% - 着色 6 2 2 2 5 3" xfId="19258" xr:uid="{6AED3051-600E-4700-A81E-F7EBDFC40442}"/>
    <cellStyle name="20% - 着色 6 2 2 2 5 3 2" xfId="37524" xr:uid="{D1980BA7-8693-4EC5-B457-01B8199BD385}"/>
    <cellStyle name="20% - 着色 6 2 2 2 5 4" xfId="29636" xr:uid="{F2C3BB9D-0648-4991-8755-554E9CDA521F}"/>
    <cellStyle name="20% - 着色 6 2 2 2 6" xfId="10851" xr:uid="{DE5D1873-A9FF-44B3-81EF-4D5443F10223}"/>
    <cellStyle name="20% - 着色 6 2 2 2 6 2" xfId="22060" xr:uid="{3FAE258F-3FBC-4BDD-A838-B2DFBE8C0E27}"/>
    <cellStyle name="20% - 着色 6 2 2 2 6 2 2" xfId="39496" xr:uid="{61F6D7CA-5C12-40F3-98F9-1DF1BB084624}"/>
    <cellStyle name="20% - 着色 6 2 2 2 6 3" xfId="31608" xr:uid="{6AA05E3E-7991-418A-A016-99E55DEA0BB6}"/>
    <cellStyle name="20% - 着色 6 2 2 2 7" xfId="16456" xr:uid="{DD55CE94-6097-45B9-BC13-3A1468EE91F2}"/>
    <cellStyle name="20% - 着色 6 2 2 2 7 2" xfId="35552" xr:uid="{E3078705-E939-44E3-938C-B91D6CE332E3}"/>
    <cellStyle name="20% - 着色 6 2 2 2 8" xfId="27664" xr:uid="{9A1C5DFE-0F69-42B6-858F-0C103B1239CF}"/>
    <cellStyle name="20% - 着色 6 2 2 3" xfId="5368" xr:uid="{9DE4168C-CBE8-42AA-8E59-3DC4108FAAEE}"/>
    <cellStyle name="20% - 着色 6 2 2 3 2" xfId="6265" xr:uid="{9236D44C-0D33-46C3-832E-74155A4E6A6F}"/>
    <cellStyle name="20% - 着色 6 2 2 3 2 2" xfId="7667" xr:uid="{A7F78115-8A25-4BF4-91B4-38D8CAA36894}"/>
    <cellStyle name="20% - 着色 6 2 2 3 2 2 2" xfId="10469" xr:uid="{075032B1-DE58-4074-9592-660AD75F80AD}"/>
    <cellStyle name="20% - 着色 6 2 2 3 2 2 2 2" xfId="16074" xr:uid="{FB6155DD-2A24-4872-95E6-AA3F8B155D7D}"/>
    <cellStyle name="20% - 着色 6 2 2 3 2 2 2 2 2" xfId="27283" xr:uid="{45DE2282-5B18-4625-940A-7C1EAD28C035}"/>
    <cellStyle name="20% - 着色 6 2 2 3 2 2 2 2 2 2" xfId="43070" xr:uid="{6C16796C-BA4A-499E-BAF0-FFD9B6483FB6}"/>
    <cellStyle name="20% - 着色 6 2 2 3 2 2 2 2 3" xfId="35182" xr:uid="{EE549380-0E05-4281-9CDF-6E355765408C}"/>
    <cellStyle name="20% - 着色 6 2 2 3 2 2 2 3" xfId="21679" xr:uid="{36ED53D8-3535-41B1-82C9-CCCD51B6BD00}"/>
    <cellStyle name="20% - 着色 6 2 2 3 2 2 2 3 2" xfId="39126" xr:uid="{F1AD684F-3A64-41AC-A2D7-A13E718676FC}"/>
    <cellStyle name="20% - 着色 6 2 2 3 2 2 2 4" xfId="31238" xr:uid="{73EBCBAD-C81F-433E-B76E-205CE24BCA09}"/>
    <cellStyle name="20% - 着色 6 2 2 3 2 2 3" xfId="13272" xr:uid="{F7F75BF0-748B-481E-A5ED-C3992582616E}"/>
    <cellStyle name="20% - 着色 6 2 2 3 2 2 3 2" xfId="24481" xr:uid="{BD12960C-C594-412F-9D99-12C08FEF08AA}"/>
    <cellStyle name="20% - 着色 6 2 2 3 2 2 3 2 2" xfId="41098" xr:uid="{DFB79B57-DA18-400B-A5BD-4EAD9C571C7F}"/>
    <cellStyle name="20% - 着色 6 2 2 3 2 2 3 3" xfId="33210" xr:uid="{968FAB8E-2C9B-4B88-B23D-0057643BB653}"/>
    <cellStyle name="20% - 着色 6 2 2 3 2 2 4" xfId="18877" xr:uid="{1C4D1051-22F7-4FE4-A2CA-E1E99B0DFB2D}"/>
    <cellStyle name="20% - 着色 6 2 2 3 2 2 4 2" xfId="37154" xr:uid="{4240EF6D-BC4B-4C20-BFBC-3EA7EAE04E42}"/>
    <cellStyle name="20% - 着色 6 2 2 3 2 2 5" xfId="29266" xr:uid="{47C28B40-BD02-4641-B4E8-5336E7D327B9}"/>
    <cellStyle name="20% - 着色 6 2 2 3 2 3" xfId="9067" xr:uid="{44A42C8D-C693-41F1-90A1-4662B973B7CE}"/>
    <cellStyle name="20% - 着色 6 2 2 3 2 3 2" xfId="14672" xr:uid="{AED1FD4A-3CC9-4179-A39D-E2E7C8C0753F}"/>
    <cellStyle name="20% - 着色 6 2 2 3 2 3 2 2" xfId="25881" xr:uid="{97FE8EE4-E890-4F9C-A163-6EDA34B48723}"/>
    <cellStyle name="20% - 着色 6 2 2 3 2 3 2 2 2" xfId="42084" xr:uid="{6F4B667D-44E5-4032-B7D1-F3D2526291AE}"/>
    <cellStyle name="20% - 着色 6 2 2 3 2 3 2 3" xfId="34196" xr:uid="{B00A2F42-02CA-4E03-81FB-BC95B1B26134}"/>
    <cellStyle name="20% - 着色 6 2 2 3 2 3 3" xfId="20277" xr:uid="{2B47A061-B803-4EEE-B71B-FCFA3E73CA6E}"/>
    <cellStyle name="20% - 着色 6 2 2 3 2 3 3 2" xfId="38140" xr:uid="{A88A2D5F-ACD6-4BE5-8FAA-FBEEBEEBDCBE}"/>
    <cellStyle name="20% - 着色 6 2 2 3 2 3 4" xfId="30252" xr:uid="{C25B7A52-57A4-4515-95A1-691F1035BE58}"/>
    <cellStyle name="20% - 着色 6 2 2 3 2 4" xfId="11870" xr:uid="{7BB97DBB-3FAA-423D-A305-DCEB75860832}"/>
    <cellStyle name="20% - 着色 6 2 2 3 2 4 2" xfId="23079" xr:uid="{159DDAD9-1D99-4B3C-B272-8861719BC273}"/>
    <cellStyle name="20% - 着色 6 2 2 3 2 4 2 2" xfId="40112" xr:uid="{B9B7B01B-9A1F-402D-8853-FAE24C94AF94}"/>
    <cellStyle name="20% - 着色 6 2 2 3 2 4 3" xfId="32224" xr:uid="{DD12EDB9-DFDA-4349-A5A8-600150F095E1}"/>
    <cellStyle name="20% - 着色 6 2 2 3 2 5" xfId="17475" xr:uid="{BAB9E98C-583A-4411-87A6-A46513F254A6}"/>
    <cellStyle name="20% - 着色 6 2 2 3 2 5 2" xfId="36168" xr:uid="{DE244EBB-E76E-4204-B02B-0BCC78D9A331}"/>
    <cellStyle name="20% - 着色 6 2 2 3 2 6" xfId="28280" xr:uid="{896B6EC2-4FDB-45D6-95AC-070BAF888250}"/>
    <cellStyle name="20% - 着色 6 2 2 3 3" xfId="6770" xr:uid="{B7120E87-1662-4263-B0E4-BC6B4DF1BB23}"/>
    <cellStyle name="20% - 着色 6 2 2 3 3 2" xfId="9572" xr:uid="{DCC0CCF7-2689-4FB5-BCF8-E4D10EE33605}"/>
    <cellStyle name="20% - 着色 6 2 2 3 3 2 2" xfId="15177" xr:uid="{AC2F0AB8-A39E-4BB6-88B7-36100F6907E4}"/>
    <cellStyle name="20% - 着色 6 2 2 3 3 2 2 2" xfId="26386" xr:uid="{0128AD17-A45E-4725-87A4-106C450D000F}"/>
    <cellStyle name="20% - 着色 6 2 2 3 3 2 2 2 2" xfId="42576" xr:uid="{D1325C28-B139-421A-BFAD-5BB5D6379A86}"/>
    <cellStyle name="20% - 着色 6 2 2 3 3 2 2 3" xfId="34688" xr:uid="{489CA268-1911-445F-A3D7-0FFFFC24BE1E}"/>
    <cellStyle name="20% - 着色 6 2 2 3 3 2 3" xfId="20782" xr:uid="{AFD5DCF7-5D37-4182-A6E3-AA3C616B820F}"/>
    <cellStyle name="20% - 着色 6 2 2 3 3 2 3 2" xfId="38632" xr:uid="{1A9D6ECB-A5B4-48CE-8E2B-667FD1A9D5C9}"/>
    <cellStyle name="20% - 着色 6 2 2 3 3 2 4" xfId="30744" xr:uid="{A01D9F93-BA27-4C8B-BD3D-9B68E72317BB}"/>
    <cellStyle name="20% - 着色 6 2 2 3 3 3" xfId="12375" xr:uid="{2CB7500D-20EB-498F-A5A5-B7CE22613988}"/>
    <cellStyle name="20% - 着色 6 2 2 3 3 3 2" xfId="23584" xr:uid="{E209AC41-4161-4FE2-8363-B88BBD0DB53B}"/>
    <cellStyle name="20% - 着色 6 2 2 3 3 3 2 2" xfId="40604" xr:uid="{5DA34C08-9519-4746-952D-15AD052D79F1}"/>
    <cellStyle name="20% - 着色 6 2 2 3 3 3 3" xfId="32716" xr:uid="{DE490F3B-EC3D-4B23-A958-48F89D0707B5}"/>
    <cellStyle name="20% - 着色 6 2 2 3 3 4" xfId="17980" xr:uid="{632E51E1-5371-4DA6-8254-491A6A015E18}"/>
    <cellStyle name="20% - 着色 6 2 2 3 3 4 2" xfId="36660" xr:uid="{34C72FB2-F17A-4BB4-A68D-26249D44B049}"/>
    <cellStyle name="20% - 着色 6 2 2 3 3 5" xfId="28772" xr:uid="{55EFCC3A-79FF-41EE-9BE9-AF74ADE4928E}"/>
    <cellStyle name="20% - 着色 6 2 2 3 4" xfId="8170" xr:uid="{4C0479F2-260A-4D06-848A-D7583F8B2294}"/>
    <cellStyle name="20% - 着色 6 2 2 3 4 2" xfId="13775" xr:uid="{23A551B5-169F-477C-BAC3-E31B6BC7C699}"/>
    <cellStyle name="20% - 着色 6 2 2 3 4 2 2" xfId="24984" xr:uid="{EF6ED2AB-A17A-4AF9-8F3D-A1D6200BB4FA}"/>
    <cellStyle name="20% - 着色 6 2 2 3 4 2 2 2" xfId="41590" xr:uid="{B75CAB24-27A5-41DA-89F9-6275BFF0871F}"/>
    <cellStyle name="20% - 着色 6 2 2 3 4 2 3" xfId="33702" xr:uid="{93E720F7-7792-4CAA-87B8-ADFFD8684011}"/>
    <cellStyle name="20% - 着色 6 2 2 3 4 3" xfId="19380" xr:uid="{9787036F-D2BA-4D45-BE4F-014F5E15EA5F}"/>
    <cellStyle name="20% - 着色 6 2 2 3 4 3 2" xfId="37646" xr:uid="{125E0BAC-EB53-4ED8-A1C3-49F79D9BE0A9}"/>
    <cellStyle name="20% - 着色 6 2 2 3 4 4" xfId="29758" xr:uid="{1BBA96B3-FEF9-47AA-B7E2-A98ACBD630CE}"/>
    <cellStyle name="20% - 着色 6 2 2 3 5" xfId="10973" xr:uid="{BA4092C9-25FA-4D8B-8D33-B62CA20EC77E}"/>
    <cellStyle name="20% - 着色 6 2 2 3 5 2" xfId="22182" xr:uid="{4D3F3807-2AE7-435B-8129-3FC818E80984}"/>
    <cellStyle name="20% - 着色 6 2 2 3 5 2 2" xfId="39618" xr:uid="{C6091A5D-18DA-4450-B7EA-5F5F11C81768}"/>
    <cellStyle name="20% - 着色 6 2 2 3 5 3" xfId="31730" xr:uid="{A61D22EB-7D2B-4293-BA02-534E98D3D1F7}"/>
    <cellStyle name="20% - 着色 6 2 2 3 6" xfId="16578" xr:uid="{F46555F0-5265-4A09-BA25-FC1371F469F7}"/>
    <cellStyle name="20% - 着色 6 2 2 3 6 2" xfId="35674" xr:uid="{46C5F716-9D6B-47DC-9D49-14F6D9CC2563}"/>
    <cellStyle name="20% - 着色 6 2 2 3 7" xfId="27786" xr:uid="{1B8F73F9-B7CD-47D4-AB9F-CF99CA76BE30}"/>
    <cellStyle name="20% - 着色 6 2 2 4" xfId="6019" xr:uid="{F44D1699-A98A-455A-9690-319609EB9A11}"/>
    <cellStyle name="20% - 着色 6 2 2 4 2" xfId="7421" xr:uid="{2896D2BB-9C6A-4755-A9A7-7D7419E9A2D2}"/>
    <cellStyle name="20% - 着色 6 2 2 4 2 2" xfId="10223" xr:uid="{861FA148-8108-4713-927B-38B1E623A995}"/>
    <cellStyle name="20% - 着色 6 2 2 4 2 2 2" xfId="15828" xr:uid="{3D7E5F61-A0E5-411D-8F28-1D721FB4DE9F}"/>
    <cellStyle name="20% - 着色 6 2 2 4 2 2 2 2" xfId="27037" xr:uid="{6C27E9EB-3216-472A-81FA-490AE530EE4A}"/>
    <cellStyle name="20% - 着色 6 2 2 4 2 2 2 2 2" xfId="42824" xr:uid="{4FA6F31F-C40E-45F6-A8ED-189150945617}"/>
    <cellStyle name="20% - 着色 6 2 2 4 2 2 2 3" xfId="34936" xr:uid="{43EA8D52-A117-4B0D-836F-F001DE388314}"/>
    <cellStyle name="20% - 着色 6 2 2 4 2 2 3" xfId="21433" xr:uid="{00203539-0643-440A-BDF5-C5BE86705605}"/>
    <cellStyle name="20% - 着色 6 2 2 4 2 2 3 2" xfId="38880" xr:uid="{632E76FF-C740-44EC-BC3A-F74388837A45}"/>
    <cellStyle name="20% - 着色 6 2 2 4 2 2 4" xfId="30992" xr:uid="{8F820071-2262-4DFF-B151-B71A9098B97D}"/>
    <cellStyle name="20% - 着色 6 2 2 4 2 3" xfId="13026" xr:uid="{F3C29F7C-FD77-44EF-92E8-305ADD9D538C}"/>
    <cellStyle name="20% - 着色 6 2 2 4 2 3 2" xfId="24235" xr:uid="{525C0B34-BEC7-4CF6-BEF8-ADCD1394ADED}"/>
    <cellStyle name="20% - 着色 6 2 2 4 2 3 2 2" xfId="40852" xr:uid="{01D2E48A-925A-49E6-AF99-5FE100E29135}"/>
    <cellStyle name="20% - 着色 6 2 2 4 2 3 3" xfId="32964" xr:uid="{887B8155-EFC1-4B0E-84D4-C793F3194B73}"/>
    <cellStyle name="20% - 着色 6 2 2 4 2 4" xfId="18631" xr:uid="{453BC4CA-87F1-48E4-BAF1-673E7D8E84B3}"/>
    <cellStyle name="20% - 着色 6 2 2 4 2 4 2" xfId="36908" xr:uid="{9F662CDB-F74E-4D9C-AD8F-BA7E3B8F701D}"/>
    <cellStyle name="20% - 着色 6 2 2 4 2 5" xfId="29020" xr:uid="{803F5221-D2D1-491F-B3B2-7A4A01DE9F31}"/>
    <cellStyle name="20% - 着色 6 2 2 4 3" xfId="8821" xr:uid="{27FDF891-0896-4E49-9FC5-A9B27C6E68DC}"/>
    <cellStyle name="20% - 着色 6 2 2 4 3 2" xfId="14426" xr:uid="{B2B88DC0-B4A9-45AD-9FC0-B9FCEC82DF35}"/>
    <cellStyle name="20% - 着色 6 2 2 4 3 2 2" xfId="25635" xr:uid="{19C0D311-1F60-445B-942B-3F4842CF03FD}"/>
    <cellStyle name="20% - 着色 6 2 2 4 3 2 2 2" xfId="41838" xr:uid="{61EC8FD8-8148-4514-9C1F-419D0F0D6CBA}"/>
    <cellStyle name="20% - 着色 6 2 2 4 3 2 3" xfId="33950" xr:uid="{948AB3E3-686C-402B-AFD2-7A8802F8FED6}"/>
    <cellStyle name="20% - 着色 6 2 2 4 3 3" xfId="20031" xr:uid="{7390EE4B-40AB-4541-A093-55B44645CE63}"/>
    <cellStyle name="20% - 着色 6 2 2 4 3 3 2" xfId="37894" xr:uid="{C36673ED-8020-4693-BFE3-B81C06555F24}"/>
    <cellStyle name="20% - 着色 6 2 2 4 3 4" xfId="30006" xr:uid="{8EE41B2F-64A8-4955-88A8-BBCE68572445}"/>
    <cellStyle name="20% - 着色 6 2 2 4 4" xfId="11624" xr:uid="{1E6B1267-2282-4BBA-9B80-F1CE9413586E}"/>
    <cellStyle name="20% - 着色 6 2 2 4 4 2" xfId="22833" xr:uid="{C43F482E-E312-412E-88C6-44F906546DD5}"/>
    <cellStyle name="20% - 着色 6 2 2 4 4 2 2" xfId="39866" xr:uid="{51A4EBB5-FC16-45AD-AA6B-B6E7AF63E9C7}"/>
    <cellStyle name="20% - 着色 6 2 2 4 4 3" xfId="31978" xr:uid="{99DD7CC4-FF39-4FCD-BED1-0FB881E348C1}"/>
    <cellStyle name="20% - 着色 6 2 2 4 5" xfId="17229" xr:uid="{9D821357-73D1-4666-B45C-5BC6160A8062}"/>
    <cellStyle name="20% - 着色 6 2 2 4 5 2" xfId="35922" xr:uid="{CB2E592C-1800-4184-AA40-6F134908C5AE}"/>
    <cellStyle name="20% - 着色 6 2 2 4 6" xfId="28034" xr:uid="{B7DFF947-F884-486B-BCC0-DE13E9DBB4B4}"/>
    <cellStyle name="20% - 着色 6 2 2 5" xfId="6523" xr:uid="{EE6C1E89-7205-43FA-989E-10F82ECAA4CE}"/>
    <cellStyle name="20% - 着色 6 2 2 5 2" xfId="9325" xr:uid="{F2D0D9FB-9B97-4790-892D-B38A0DBF4AFB}"/>
    <cellStyle name="20% - 着色 6 2 2 5 2 2" xfId="14930" xr:uid="{B9ABB3F4-1FA4-4794-8238-DF2B220614E1}"/>
    <cellStyle name="20% - 着色 6 2 2 5 2 2 2" xfId="26139" xr:uid="{0CA9EAB6-1C8D-424A-9F4A-9CF8B2ECF011}"/>
    <cellStyle name="20% - 着色 6 2 2 5 2 2 2 2" xfId="42330" xr:uid="{62A03234-A391-442B-A217-02E0F6C18166}"/>
    <cellStyle name="20% - 着色 6 2 2 5 2 2 3" xfId="34442" xr:uid="{9E11F335-9E98-416A-8878-CAB7A7903217}"/>
    <cellStyle name="20% - 着色 6 2 2 5 2 3" xfId="20535" xr:uid="{B41C4DD1-670A-49F8-9BF9-59BB9B644627}"/>
    <cellStyle name="20% - 着色 6 2 2 5 2 3 2" xfId="38386" xr:uid="{4F4B265C-CC74-46ED-9EA1-9C92919C2DEF}"/>
    <cellStyle name="20% - 着色 6 2 2 5 2 4" xfId="30498" xr:uid="{28A36C5E-1001-4641-AAF9-062BBD92F356}"/>
    <cellStyle name="20% - 着色 6 2 2 5 3" xfId="12128" xr:uid="{2D94E831-C668-4AFC-A5AE-865188D6886C}"/>
    <cellStyle name="20% - 着色 6 2 2 5 3 2" xfId="23337" xr:uid="{43FE62C2-AA0C-4B66-B63C-4DA61F02963D}"/>
    <cellStyle name="20% - 着色 6 2 2 5 3 2 2" xfId="40358" xr:uid="{F6FDA042-8632-4F0E-847A-DF8D9B7C055A}"/>
    <cellStyle name="20% - 着色 6 2 2 5 3 3" xfId="32470" xr:uid="{55C4B839-7363-45E9-B4B4-A3C989AAB882}"/>
    <cellStyle name="20% - 着色 6 2 2 5 4" xfId="17733" xr:uid="{B83FF0A4-BE8E-4703-89A1-EA3E8310BC96}"/>
    <cellStyle name="20% - 着色 6 2 2 5 4 2" xfId="36414" xr:uid="{64DBD898-4F3A-4562-B3D3-80482A68AF33}"/>
    <cellStyle name="20% - 着色 6 2 2 5 5" xfId="28526" xr:uid="{9909AFFE-F997-45F2-B152-82F78DABDB1C}"/>
    <cellStyle name="20% - 着色 6 2 2 6" xfId="7924" xr:uid="{E44E5CC2-D149-4200-8E88-EAE250B78F2B}"/>
    <cellStyle name="20% - 着色 6 2 2 6 2" xfId="13529" xr:uid="{145B71EB-475A-47F6-813F-8B7CB7B481E6}"/>
    <cellStyle name="20% - 着色 6 2 2 6 2 2" xfId="24738" xr:uid="{6ADBD3AE-DE14-44A4-B8A4-3C93B491E845}"/>
    <cellStyle name="20% - 着色 6 2 2 6 2 2 2" xfId="41344" xr:uid="{4C848DF4-3E5F-4C34-9176-6D38D65688A4}"/>
    <cellStyle name="20% - 着色 6 2 2 6 2 3" xfId="33456" xr:uid="{3D1D9C2B-CEFC-41E9-AD0B-E252D5CBDDDC}"/>
    <cellStyle name="20% - 着色 6 2 2 6 3" xfId="19134" xr:uid="{2FD15822-E093-4D0F-8978-09286C4C176F}"/>
    <cellStyle name="20% - 着色 6 2 2 6 3 2" xfId="37400" xr:uid="{47723DEB-765D-4418-92E7-2983084F8484}"/>
    <cellStyle name="20% - 着色 6 2 2 6 4" xfId="29512" xr:uid="{1480290C-358C-4759-B64C-BDC182C5E51E}"/>
    <cellStyle name="20% - 着色 6 2 2 7" xfId="10727" xr:uid="{E23BDA94-84F9-4A14-87C3-306977B865BC}"/>
    <cellStyle name="20% - 着色 6 2 2 7 2" xfId="21936" xr:uid="{D47F1F7C-0D5A-4A7B-A197-29271D4549E0}"/>
    <cellStyle name="20% - 着色 6 2 2 7 2 2" xfId="39372" xr:uid="{EE379FE3-CA3F-4A0C-97F6-E4F3E8C98784}"/>
    <cellStyle name="20% - 着色 6 2 2 7 3" xfId="31484" xr:uid="{37D117DA-8750-4D7E-A719-B2080A20A8D4}"/>
    <cellStyle name="20% - 着色 6 2 2 8" xfId="16332" xr:uid="{7D5E5568-4122-4F36-BBC4-849F906771EA}"/>
    <cellStyle name="20% - 着色 6 2 2 8 2" xfId="35428" xr:uid="{5E79300B-E5C6-42F7-AD67-16312213C0C9}"/>
    <cellStyle name="20% - 着色 6 2 2 9" xfId="27540" xr:uid="{541FD204-AD71-4269-AE9D-8338A7AFB20E}"/>
    <cellStyle name="20% - 着色 6 2 3" xfId="5185" xr:uid="{15DFB8A2-117F-4DFC-B86B-A3182F4D1CF5}"/>
    <cellStyle name="20% - 着色 6 2 3 2" xfId="5431" xr:uid="{CE04B557-E8BF-41C7-97FF-D291242EFA98}"/>
    <cellStyle name="20% - 着色 6 2 3 2 2" xfId="6328" xr:uid="{0127656E-C64E-4916-B263-49C5AAF953E6}"/>
    <cellStyle name="20% - 着色 6 2 3 2 2 2" xfId="7730" xr:uid="{6D4B3F79-2C97-42C4-B6B0-2B5766F07716}"/>
    <cellStyle name="20% - 着色 6 2 3 2 2 2 2" xfId="10532" xr:uid="{6D2AAB2F-8843-43B9-8A36-C3FAF8DCC9B8}"/>
    <cellStyle name="20% - 着色 6 2 3 2 2 2 2 2" xfId="16137" xr:uid="{A1C15E33-5B54-4C15-9F8E-575ED442CC97}"/>
    <cellStyle name="20% - 着色 6 2 3 2 2 2 2 2 2" xfId="27346" xr:uid="{AABC64D1-A5E3-47D4-8DDB-BA843D7FFE26}"/>
    <cellStyle name="20% - 着色 6 2 3 2 2 2 2 2 2 2" xfId="43133" xr:uid="{77C36042-B3E7-4D36-B61C-55AF0FF854FA}"/>
    <cellStyle name="20% - 着色 6 2 3 2 2 2 2 2 3" xfId="35245" xr:uid="{00A51BCD-E406-4822-A17C-0D80D578B8E0}"/>
    <cellStyle name="20% - 着色 6 2 3 2 2 2 2 3" xfId="21742" xr:uid="{BDDF76F8-2358-4283-8BD2-D276A400A8D7}"/>
    <cellStyle name="20% - 着色 6 2 3 2 2 2 2 3 2" xfId="39189" xr:uid="{CF95C489-307D-47C9-84D7-4002DEEFDFCA}"/>
    <cellStyle name="20% - 着色 6 2 3 2 2 2 2 4" xfId="31301" xr:uid="{826AE4F2-A9E1-4B29-9495-C3996F7D321D}"/>
    <cellStyle name="20% - 着色 6 2 3 2 2 2 3" xfId="13335" xr:uid="{AE2FDC65-F16F-4513-A491-5A165C68D8C8}"/>
    <cellStyle name="20% - 着色 6 2 3 2 2 2 3 2" xfId="24544" xr:uid="{39FEA64B-8E29-491F-B0F6-087A3C266853}"/>
    <cellStyle name="20% - 着色 6 2 3 2 2 2 3 2 2" xfId="41161" xr:uid="{044E11DE-7285-421B-87B0-C05CC723D89C}"/>
    <cellStyle name="20% - 着色 6 2 3 2 2 2 3 3" xfId="33273" xr:uid="{C2D9B3A0-11D0-4B97-BDBF-26CDD515FDAE}"/>
    <cellStyle name="20% - 着色 6 2 3 2 2 2 4" xfId="18940" xr:uid="{8B6557BE-48E7-4C0F-ACC0-4707123D3852}"/>
    <cellStyle name="20% - 着色 6 2 3 2 2 2 4 2" xfId="37217" xr:uid="{980B7D61-B0CD-4C2C-BC78-F5117EA27CD4}"/>
    <cellStyle name="20% - 着色 6 2 3 2 2 2 5" xfId="29329" xr:uid="{FE01630C-88DC-4E48-AA61-1C6420F50305}"/>
    <cellStyle name="20% - 着色 6 2 3 2 2 3" xfId="9130" xr:uid="{DD8D9C8D-B5C7-46EA-BCDC-D60327F3624C}"/>
    <cellStyle name="20% - 着色 6 2 3 2 2 3 2" xfId="14735" xr:uid="{EE6FADB9-F45D-4A94-AF16-D06761E1198B}"/>
    <cellStyle name="20% - 着色 6 2 3 2 2 3 2 2" xfId="25944" xr:uid="{98787F7C-6A23-4C53-9F1A-6EA25EF5801F}"/>
    <cellStyle name="20% - 着色 6 2 3 2 2 3 2 2 2" xfId="42147" xr:uid="{64B206FF-60EB-45A1-A910-E9237988B845}"/>
    <cellStyle name="20% - 着色 6 2 3 2 2 3 2 3" xfId="34259" xr:uid="{64329811-2630-4F31-BA88-FD5845B452CD}"/>
    <cellStyle name="20% - 着色 6 2 3 2 2 3 3" xfId="20340" xr:uid="{2A164F92-B387-4316-8F45-4834B30C95C8}"/>
    <cellStyle name="20% - 着色 6 2 3 2 2 3 3 2" xfId="38203" xr:uid="{03827E26-9A28-44C7-AC0F-A78B0ADC571D}"/>
    <cellStyle name="20% - 着色 6 2 3 2 2 3 4" xfId="30315" xr:uid="{04383739-D8FE-4388-9F38-6AB33E532C26}"/>
    <cellStyle name="20% - 着色 6 2 3 2 2 4" xfId="11933" xr:uid="{AAA70F3D-1094-4C56-83AF-95B68E468BFB}"/>
    <cellStyle name="20% - 着色 6 2 3 2 2 4 2" xfId="23142" xr:uid="{0F7E70C4-4AFA-4A4B-B8F3-400FE090827A}"/>
    <cellStyle name="20% - 着色 6 2 3 2 2 4 2 2" xfId="40175" xr:uid="{4B3E4EC3-A9CF-4D66-812B-91528FB4928F}"/>
    <cellStyle name="20% - 着色 6 2 3 2 2 4 3" xfId="32287" xr:uid="{5331307F-4CE3-458B-97D8-9EF9AEABC07D}"/>
    <cellStyle name="20% - 着色 6 2 3 2 2 5" xfId="17538" xr:uid="{4D7B414B-853B-4A6D-AEF3-514D66803F40}"/>
    <cellStyle name="20% - 着色 6 2 3 2 2 5 2" xfId="36231" xr:uid="{557E089E-B01E-4B39-97A0-599E5182C8EA}"/>
    <cellStyle name="20% - 着色 6 2 3 2 2 6" xfId="28343" xr:uid="{293CF5CD-7779-48F0-9E9E-5A9613ECD678}"/>
    <cellStyle name="20% - 着色 6 2 3 2 3" xfId="6833" xr:uid="{E5BFAA22-4082-48F2-8C03-8011BA19E000}"/>
    <cellStyle name="20% - 着色 6 2 3 2 3 2" xfId="9635" xr:uid="{6CBA7143-37BD-4744-8EDC-14D7E56B41E4}"/>
    <cellStyle name="20% - 着色 6 2 3 2 3 2 2" xfId="15240" xr:uid="{AF392131-07B5-4152-BD0F-D38EAB39B9CB}"/>
    <cellStyle name="20% - 着色 6 2 3 2 3 2 2 2" xfId="26449" xr:uid="{CE702B80-758B-47D1-AE61-A548486C59CD}"/>
    <cellStyle name="20% - 着色 6 2 3 2 3 2 2 2 2" xfId="42639" xr:uid="{AFED1DA7-8294-4878-8998-781D82A14C1E}"/>
    <cellStyle name="20% - 着色 6 2 3 2 3 2 2 3" xfId="34751" xr:uid="{E40B9738-C98B-4216-902C-8C0571BC6316}"/>
    <cellStyle name="20% - 着色 6 2 3 2 3 2 3" xfId="20845" xr:uid="{0D5F0887-087B-4D7E-BDAA-26BCB1022CF1}"/>
    <cellStyle name="20% - 着色 6 2 3 2 3 2 3 2" xfId="38695" xr:uid="{DAD3BDF1-F79D-4559-ACB1-99A9F14E69C8}"/>
    <cellStyle name="20% - 着色 6 2 3 2 3 2 4" xfId="30807" xr:uid="{25E9F6D6-7AD3-413A-A597-30070536F1CF}"/>
    <cellStyle name="20% - 着色 6 2 3 2 3 3" xfId="12438" xr:uid="{113572FE-CC64-4DE7-B73F-74449964D36F}"/>
    <cellStyle name="20% - 着色 6 2 3 2 3 3 2" xfId="23647" xr:uid="{621FD457-CC73-4FD9-8FA6-2698A77DB859}"/>
    <cellStyle name="20% - 着色 6 2 3 2 3 3 2 2" xfId="40667" xr:uid="{69189F5C-C65B-4A09-BE00-E60223625B00}"/>
    <cellStyle name="20% - 着色 6 2 3 2 3 3 3" xfId="32779" xr:uid="{9CB6DA18-C747-4338-8D04-5DB722CF4607}"/>
    <cellStyle name="20% - 着色 6 2 3 2 3 4" xfId="18043" xr:uid="{D4507F78-CAEE-4701-B1C1-741ED2C1B8A9}"/>
    <cellStyle name="20% - 着色 6 2 3 2 3 4 2" xfId="36723" xr:uid="{76C91AFA-60C4-4FFE-B407-054DA572493C}"/>
    <cellStyle name="20% - 着色 6 2 3 2 3 5" xfId="28835" xr:uid="{C67ED55C-F600-44EF-AA7B-720B0468DCCC}"/>
    <cellStyle name="20% - 着色 6 2 3 2 4" xfId="8233" xr:uid="{D92279B4-AA3E-474C-9D12-97D1BBB474E4}"/>
    <cellStyle name="20% - 着色 6 2 3 2 4 2" xfId="13838" xr:uid="{59DBAFDE-45E5-43BB-84B2-4989D57BCEA6}"/>
    <cellStyle name="20% - 着色 6 2 3 2 4 2 2" xfId="25047" xr:uid="{66621EB3-7386-4B75-BA96-AD456B23A84B}"/>
    <cellStyle name="20% - 着色 6 2 3 2 4 2 2 2" xfId="41653" xr:uid="{EC05323F-E7E6-4199-9E53-367796D50FA1}"/>
    <cellStyle name="20% - 着色 6 2 3 2 4 2 3" xfId="33765" xr:uid="{D9A7DD01-F8B7-4443-8FA6-262CF6C3B3EB}"/>
    <cellStyle name="20% - 着色 6 2 3 2 4 3" xfId="19443" xr:uid="{D9FAC3E9-1CDC-4B7D-86A0-4AE6B8B2422C}"/>
    <cellStyle name="20% - 着色 6 2 3 2 4 3 2" xfId="37709" xr:uid="{902BE54B-EC56-45E0-A0D4-E30303B194AC}"/>
    <cellStyle name="20% - 着色 6 2 3 2 4 4" xfId="29821" xr:uid="{9D860559-707D-4676-B0D1-5FFA9DBCC8D1}"/>
    <cellStyle name="20% - 着色 6 2 3 2 5" xfId="11036" xr:uid="{B8491EA1-79DA-46C3-99DD-7070F86640CE}"/>
    <cellStyle name="20% - 着色 6 2 3 2 5 2" xfId="22245" xr:uid="{492F4681-A39A-42DA-BB3A-C9642535A49F}"/>
    <cellStyle name="20% - 着色 6 2 3 2 5 2 2" xfId="39681" xr:uid="{0825FE08-A4D4-4545-A43C-A70D65F89E49}"/>
    <cellStyle name="20% - 着色 6 2 3 2 5 3" xfId="31793" xr:uid="{11EADC6B-1FE2-4BA0-8B72-EE42E007998F}"/>
    <cellStyle name="20% - 着色 6 2 3 2 6" xfId="16641" xr:uid="{BCA2C489-0A80-4253-946A-B96AA1371B2E}"/>
    <cellStyle name="20% - 着色 6 2 3 2 6 2" xfId="35737" xr:uid="{4B53999C-F157-4A1B-A036-DA7AFFC97B72}"/>
    <cellStyle name="20% - 着色 6 2 3 2 7" xfId="27849" xr:uid="{FF0C9D10-D154-4A3C-A6CC-9200184A9EA2}"/>
    <cellStyle name="20% - 着色 6 2 3 3" xfId="6082" xr:uid="{D4E53976-E0E3-4AFD-AA20-4E4E66770136}"/>
    <cellStyle name="20% - 着色 6 2 3 3 2" xfId="7484" xr:uid="{72489145-369B-404E-A310-804968DA64DE}"/>
    <cellStyle name="20% - 着色 6 2 3 3 2 2" xfId="10286" xr:uid="{BFEC6581-A489-4757-B375-FE29BFFC4327}"/>
    <cellStyle name="20% - 着色 6 2 3 3 2 2 2" xfId="15891" xr:uid="{DE3B21F2-2FBB-4D9D-A85B-F5360B49B699}"/>
    <cellStyle name="20% - 着色 6 2 3 3 2 2 2 2" xfId="27100" xr:uid="{35E886DF-8E66-4333-82AC-6FBBC0EDB230}"/>
    <cellStyle name="20% - 着色 6 2 3 3 2 2 2 2 2" xfId="42887" xr:uid="{92040C54-F083-4891-B4CE-533B906661B9}"/>
    <cellStyle name="20% - 着色 6 2 3 3 2 2 2 3" xfId="34999" xr:uid="{3C17A237-EFA2-4AC9-82A4-CC44846ED4FC}"/>
    <cellStyle name="20% - 着色 6 2 3 3 2 2 3" xfId="21496" xr:uid="{0DD3F97D-B96E-4210-9EE5-700E6200B499}"/>
    <cellStyle name="20% - 着色 6 2 3 3 2 2 3 2" xfId="38943" xr:uid="{AD1EF4A0-0D29-4B4A-A260-A2B031718753}"/>
    <cellStyle name="20% - 着色 6 2 3 3 2 2 4" xfId="31055" xr:uid="{132F1523-433A-4F4B-AD89-C189E3DBC3AC}"/>
    <cellStyle name="20% - 着色 6 2 3 3 2 3" xfId="13089" xr:uid="{DE056541-946F-47B7-9CB9-541F0EB9F540}"/>
    <cellStyle name="20% - 着色 6 2 3 3 2 3 2" xfId="24298" xr:uid="{49A3BFAF-15D9-4760-9FD1-2A064C06503E}"/>
    <cellStyle name="20% - 着色 6 2 3 3 2 3 2 2" xfId="40915" xr:uid="{652695AE-3E8E-4CD8-9137-BE6DBF625B8B}"/>
    <cellStyle name="20% - 着色 6 2 3 3 2 3 3" xfId="33027" xr:uid="{D710AFFD-4DF9-4DE2-AD74-FE5813125F4A}"/>
    <cellStyle name="20% - 着色 6 2 3 3 2 4" xfId="18694" xr:uid="{DB49CA6B-FF69-4D55-8D70-8FB75CC5A336}"/>
    <cellStyle name="20% - 着色 6 2 3 3 2 4 2" xfId="36971" xr:uid="{4EAA0EAE-7DE4-4437-98AF-74D4C6EC64F3}"/>
    <cellStyle name="20% - 着色 6 2 3 3 2 5" xfId="29083" xr:uid="{BD54F2C3-67F8-44A7-A950-3E99CBA7B277}"/>
    <cellStyle name="20% - 着色 6 2 3 3 3" xfId="8884" xr:uid="{BFDEDB0D-AD7D-45A3-AFB3-CA7ED2F1E4E0}"/>
    <cellStyle name="20% - 着色 6 2 3 3 3 2" xfId="14489" xr:uid="{2F259565-FD18-4B31-87A0-935CC207CFC0}"/>
    <cellStyle name="20% - 着色 6 2 3 3 3 2 2" xfId="25698" xr:uid="{C259A9D0-7ED2-4FFE-B316-718C6DE85BBB}"/>
    <cellStyle name="20% - 着色 6 2 3 3 3 2 2 2" xfId="41901" xr:uid="{F810FCBC-F01E-4B98-BE2B-6056285D73B7}"/>
    <cellStyle name="20% - 着色 6 2 3 3 3 2 3" xfId="34013" xr:uid="{ED06FB57-179B-4BA6-BCD4-FE11450A9003}"/>
    <cellStyle name="20% - 着色 6 2 3 3 3 3" xfId="20094" xr:uid="{E4C79C9C-C5BC-4488-B08C-CF39EDD04E01}"/>
    <cellStyle name="20% - 着色 6 2 3 3 3 3 2" xfId="37957" xr:uid="{EDF77D95-5647-4D98-9C45-C24DD78D661A}"/>
    <cellStyle name="20% - 着色 6 2 3 3 3 4" xfId="30069" xr:uid="{EE782584-2939-460A-9660-8AABA2187D24}"/>
    <cellStyle name="20% - 着色 6 2 3 3 4" xfId="11687" xr:uid="{3E7FE457-B0DA-44B1-B003-0D515B137BE6}"/>
    <cellStyle name="20% - 着色 6 2 3 3 4 2" xfId="22896" xr:uid="{319E8F2E-22A4-4579-BFEA-04C6BE1F5452}"/>
    <cellStyle name="20% - 着色 6 2 3 3 4 2 2" xfId="39929" xr:uid="{8DA57039-1C24-4B89-97D9-1423BC291020}"/>
    <cellStyle name="20% - 着色 6 2 3 3 4 3" xfId="32041" xr:uid="{6CDE384E-E69E-4EBA-9B2E-B3216C00E013}"/>
    <cellStyle name="20% - 着色 6 2 3 3 5" xfId="17292" xr:uid="{3294CFEF-DFE6-45DF-BC8F-6AC1735C164F}"/>
    <cellStyle name="20% - 着色 6 2 3 3 5 2" xfId="35985" xr:uid="{CEDB6525-C51F-46C7-918D-D029A5CD91EA}"/>
    <cellStyle name="20% - 着色 6 2 3 3 6" xfId="28097" xr:uid="{272050F6-60E9-484C-BFE5-3CA65B074698}"/>
    <cellStyle name="20% - 着色 6 2 3 4" xfId="6587" xr:uid="{BD289251-AAA4-4209-8347-0C0152A1FB41}"/>
    <cellStyle name="20% - 着色 6 2 3 4 2" xfId="9389" xr:uid="{82F6177B-412F-4E24-BB08-F4265CAC3FD6}"/>
    <cellStyle name="20% - 着色 6 2 3 4 2 2" xfId="14994" xr:uid="{A3EC83BB-28B7-46A4-8EB1-0B9A1F84CCB8}"/>
    <cellStyle name="20% - 着色 6 2 3 4 2 2 2" xfId="26203" xr:uid="{3C9C8061-5FE1-4F5A-A4D4-25AB56CBCD67}"/>
    <cellStyle name="20% - 着色 6 2 3 4 2 2 2 2" xfId="42393" xr:uid="{6B77A949-DB5C-45DD-B0FD-515F418A62F6}"/>
    <cellStyle name="20% - 着色 6 2 3 4 2 2 3" xfId="34505" xr:uid="{F63B4FCB-0C47-4E1E-AA90-93C115BF9B7B}"/>
    <cellStyle name="20% - 着色 6 2 3 4 2 3" xfId="20599" xr:uid="{B2E8E8B5-3E74-40C8-856F-AE358917928F}"/>
    <cellStyle name="20% - 着色 6 2 3 4 2 3 2" xfId="38449" xr:uid="{DD6EFADA-1EB8-4880-90C6-016B46CF01DC}"/>
    <cellStyle name="20% - 着色 6 2 3 4 2 4" xfId="30561" xr:uid="{87243A56-D391-4D9F-8766-64E7E1E0C2A3}"/>
    <cellStyle name="20% - 着色 6 2 3 4 3" xfId="12192" xr:uid="{1223C20E-5F6E-48C3-AC1A-73C2BF9A4FFF}"/>
    <cellStyle name="20% - 着色 6 2 3 4 3 2" xfId="23401" xr:uid="{AD8FA3EF-9DB6-43C7-B730-99812018018B}"/>
    <cellStyle name="20% - 着色 6 2 3 4 3 2 2" xfId="40421" xr:uid="{C0328467-EB51-4BC8-BF33-824CA10834AA}"/>
    <cellStyle name="20% - 着色 6 2 3 4 3 3" xfId="32533" xr:uid="{8E7EBC0E-2AAD-41F6-AFEC-55F26DE5A304}"/>
    <cellStyle name="20% - 着色 6 2 3 4 4" xfId="17797" xr:uid="{E5534412-093D-4E91-8A01-9828C8A42982}"/>
    <cellStyle name="20% - 着色 6 2 3 4 4 2" xfId="36477" xr:uid="{CA14105C-8E5E-4A47-89D2-DF0752913C4F}"/>
    <cellStyle name="20% - 着色 6 2 3 4 5" xfId="28589" xr:uid="{C727433C-15A3-4D80-94B9-819EFA963DD3}"/>
    <cellStyle name="20% - 着色 6 2 3 5" xfId="7987" xr:uid="{DD147266-2D61-4D9B-837F-C6E49044A179}"/>
    <cellStyle name="20% - 着色 6 2 3 5 2" xfId="13592" xr:uid="{03DAB166-496C-4476-BB54-21F316718945}"/>
    <cellStyle name="20% - 着色 6 2 3 5 2 2" xfId="24801" xr:uid="{1FFA9A4F-4BD9-40F0-B27A-174A682FB825}"/>
    <cellStyle name="20% - 着色 6 2 3 5 2 2 2" xfId="41407" xr:uid="{F52164A5-D928-488E-8983-07AE0C5001DF}"/>
    <cellStyle name="20% - 着色 6 2 3 5 2 3" xfId="33519" xr:uid="{9620D488-3C89-4DB7-AA3F-88231D827FA6}"/>
    <cellStyle name="20% - 着色 6 2 3 5 3" xfId="19197" xr:uid="{FC6051FC-7E11-4F8C-B949-3D2DE1611FE5}"/>
    <cellStyle name="20% - 着色 6 2 3 5 3 2" xfId="37463" xr:uid="{C8DA045B-A912-4F05-96D8-803466948D4C}"/>
    <cellStyle name="20% - 着色 6 2 3 5 4" xfId="29575" xr:uid="{C78CE0D8-5821-4F10-BD3E-CEE2BFC607CD}"/>
    <cellStyle name="20% - 着色 6 2 3 6" xfId="10790" xr:uid="{34C04D30-6C30-4AE0-8762-12A3E63EF590}"/>
    <cellStyle name="20% - 着色 6 2 3 6 2" xfId="21999" xr:uid="{9FE1DD88-173A-4565-AF77-758A8AA317D8}"/>
    <cellStyle name="20% - 着色 6 2 3 6 2 2" xfId="39435" xr:uid="{81E421F7-5E72-4188-9022-0FA09A72BA54}"/>
    <cellStyle name="20% - 着色 6 2 3 6 3" xfId="31547" xr:uid="{AE522AD6-1214-4E2A-BEF7-57829AE6C490}"/>
    <cellStyle name="20% - 着色 6 2 3 7" xfId="16395" xr:uid="{D3D626B5-88E0-406B-B987-ADB3D3BE31F0}"/>
    <cellStyle name="20% - 着色 6 2 3 7 2" xfId="35491" xr:uid="{1B075747-60CB-4414-942F-7C9ECB7967B8}"/>
    <cellStyle name="20% - 着色 6 2 3 8" xfId="27603" xr:uid="{A06BE7AD-87C9-48F9-8B8F-D22E8E1E4A5F}"/>
    <cellStyle name="20% - 着色 6 2 4" xfId="5309" xr:uid="{7FA33C97-EACF-4505-A220-77E1DE5EA499}"/>
    <cellStyle name="20% - 着色 6 2 4 2" xfId="6206" xr:uid="{248ADF38-F9B6-465C-BBF1-D6E768DF1AB3}"/>
    <cellStyle name="20% - 着色 6 2 4 2 2" xfId="7608" xr:uid="{6E3E4C06-3CAE-4DB1-9036-55F5C2EA1F8D}"/>
    <cellStyle name="20% - 着色 6 2 4 2 2 2" xfId="10410" xr:uid="{9344D070-5B91-4274-AE62-6874AC36E402}"/>
    <cellStyle name="20% - 着色 6 2 4 2 2 2 2" xfId="16015" xr:uid="{24D2790D-095E-4EB0-99B8-B05DE7062938}"/>
    <cellStyle name="20% - 着色 6 2 4 2 2 2 2 2" xfId="27224" xr:uid="{7FD9D236-E7B9-4098-B37A-D323EDD85BC9}"/>
    <cellStyle name="20% - 着色 6 2 4 2 2 2 2 2 2" xfId="43011" xr:uid="{F3DBB681-D4C0-4A7D-8B97-1CF55293A07D}"/>
    <cellStyle name="20% - 着色 6 2 4 2 2 2 2 3" xfId="35123" xr:uid="{0B94E1CB-132C-4B93-84C7-DE9D90E7637E}"/>
    <cellStyle name="20% - 着色 6 2 4 2 2 2 3" xfId="21620" xr:uid="{AF9C4ACD-84B9-450E-BFAF-830CC06F0190}"/>
    <cellStyle name="20% - 着色 6 2 4 2 2 2 3 2" xfId="39067" xr:uid="{C6ABC48D-9445-4706-AB23-4C7A016B9C14}"/>
    <cellStyle name="20% - 着色 6 2 4 2 2 2 4" xfId="31179" xr:uid="{09B0F11D-48BF-4A38-836D-6F993057B93C}"/>
    <cellStyle name="20% - 着色 6 2 4 2 2 3" xfId="13213" xr:uid="{B4B568A4-AFA6-442D-B658-0CB2BE28FB6A}"/>
    <cellStyle name="20% - 着色 6 2 4 2 2 3 2" xfId="24422" xr:uid="{A89B8497-CAC6-4C06-A102-A924E19ABCE8}"/>
    <cellStyle name="20% - 着色 6 2 4 2 2 3 2 2" xfId="41039" xr:uid="{F0B43A27-D4D3-46BE-A755-5A7F1BE1F072}"/>
    <cellStyle name="20% - 着色 6 2 4 2 2 3 3" xfId="33151" xr:uid="{928CFDDF-BBF3-4360-BC3D-70BFF28F59AF}"/>
    <cellStyle name="20% - 着色 6 2 4 2 2 4" xfId="18818" xr:uid="{9F3BF325-1E1F-443C-850A-69B5D603E2C4}"/>
    <cellStyle name="20% - 着色 6 2 4 2 2 4 2" xfId="37095" xr:uid="{F51EDE5A-C83D-48EF-B163-0E0DED76A6FB}"/>
    <cellStyle name="20% - 着色 6 2 4 2 2 5" xfId="29207" xr:uid="{F8B1B336-404C-4C17-93E0-5C3D0435C48B}"/>
    <cellStyle name="20% - 着色 6 2 4 2 3" xfId="9008" xr:uid="{52A2E74E-F3FA-47F8-BFA8-85DAD2330139}"/>
    <cellStyle name="20% - 着色 6 2 4 2 3 2" xfId="14613" xr:uid="{E67A7707-6CD7-49DF-A177-5484C426FEAD}"/>
    <cellStyle name="20% - 着色 6 2 4 2 3 2 2" xfId="25822" xr:uid="{6965BA17-0134-43F9-A5AC-586F1C9D005E}"/>
    <cellStyle name="20% - 着色 6 2 4 2 3 2 2 2" xfId="42025" xr:uid="{35640460-D7AB-44DE-B982-C96E4D7330D5}"/>
    <cellStyle name="20% - 着色 6 2 4 2 3 2 3" xfId="34137" xr:uid="{29727F2E-9F50-41A6-9F59-8BE0BB58EA49}"/>
    <cellStyle name="20% - 着色 6 2 4 2 3 3" xfId="20218" xr:uid="{0DBAEF5C-6938-4635-8AAC-76A2F860FD58}"/>
    <cellStyle name="20% - 着色 6 2 4 2 3 3 2" xfId="38081" xr:uid="{6A2C3C18-376C-487A-98FA-0D6CF01E3A72}"/>
    <cellStyle name="20% - 着色 6 2 4 2 3 4" xfId="30193" xr:uid="{2BF0113E-73F7-4BA3-A6C9-7DBFB1824648}"/>
    <cellStyle name="20% - 着色 6 2 4 2 4" xfId="11811" xr:uid="{DC5AA6CC-56F2-4A7A-AAE1-700370CFEB9F}"/>
    <cellStyle name="20% - 着色 6 2 4 2 4 2" xfId="23020" xr:uid="{6FE45999-EDC4-4D23-A1FC-CC86E019DB09}"/>
    <cellStyle name="20% - 着色 6 2 4 2 4 2 2" xfId="40053" xr:uid="{DD291329-8C30-4D8B-822B-6B2C2A539219}"/>
    <cellStyle name="20% - 着色 6 2 4 2 4 3" xfId="32165" xr:uid="{2B7C1E41-4A10-4AC8-BACA-063CEBC7CC35}"/>
    <cellStyle name="20% - 着色 6 2 4 2 5" xfId="17416" xr:uid="{5852B079-F0DE-45D6-8331-F7673B12C647}"/>
    <cellStyle name="20% - 着色 6 2 4 2 5 2" xfId="36109" xr:uid="{48B548BB-7790-4F7D-BE03-2F46F4FABBB6}"/>
    <cellStyle name="20% - 着色 6 2 4 2 6" xfId="28221" xr:uid="{A3CC813B-3517-49BD-AF27-BE75F6D4FF4B}"/>
    <cellStyle name="20% - 着色 6 2 4 3" xfId="6711" xr:uid="{8BC5F3D0-F7B2-425C-AE0C-6F897830E630}"/>
    <cellStyle name="20% - 着色 6 2 4 3 2" xfId="9513" xr:uid="{33A1073B-197E-4E20-B548-AF26F43808E0}"/>
    <cellStyle name="20% - 着色 6 2 4 3 2 2" xfId="15118" xr:uid="{DA5BCE80-393F-4337-9F66-22D958F9F980}"/>
    <cellStyle name="20% - 着色 6 2 4 3 2 2 2" xfId="26327" xr:uid="{E077C237-14DC-42EC-BE46-960761AECF74}"/>
    <cellStyle name="20% - 着色 6 2 4 3 2 2 2 2" xfId="42517" xr:uid="{F9DB5843-BFCF-4B0D-8E38-9F21F1982F17}"/>
    <cellStyle name="20% - 着色 6 2 4 3 2 2 3" xfId="34629" xr:uid="{8FA1C4C2-D275-47E4-944D-0B5592C199F9}"/>
    <cellStyle name="20% - 着色 6 2 4 3 2 3" xfId="20723" xr:uid="{27A3E380-3597-44B6-8B66-6204AA3AFD84}"/>
    <cellStyle name="20% - 着色 6 2 4 3 2 3 2" xfId="38573" xr:uid="{50B3D469-CB7D-46F4-8646-787BFD02E3C1}"/>
    <cellStyle name="20% - 着色 6 2 4 3 2 4" xfId="30685" xr:uid="{EDB2BBCC-62EB-46D7-B5BD-E94C742A8AB9}"/>
    <cellStyle name="20% - 着色 6 2 4 3 3" xfId="12316" xr:uid="{77AEB7FC-2DB6-471B-914B-62E2BBC63328}"/>
    <cellStyle name="20% - 着色 6 2 4 3 3 2" xfId="23525" xr:uid="{8D0ED462-C5D1-4B21-A5E8-7726A92A71AE}"/>
    <cellStyle name="20% - 着色 6 2 4 3 3 2 2" xfId="40545" xr:uid="{F4AF524F-6331-459B-AB0A-8405ABDC14E7}"/>
    <cellStyle name="20% - 着色 6 2 4 3 3 3" xfId="32657" xr:uid="{B39E5C97-3D5A-419C-9A53-4BD98ACCCFE4}"/>
    <cellStyle name="20% - 着色 6 2 4 3 4" xfId="17921" xr:uid="{65D0A93A-01DB-4CA0-B10E-645F65F8B089}"/>
    <cellStyle name="20% - 着色 6 2 4 3 4 2" xfId="36601" xr:uid="{5A28C94B-B16F-4042-B4BD-A561B77BB18D}"/>
    <cellStyle name="20% - 着色 6 2 4 3 5" xfId="28713" xr:uid="{DD9580C8-9700-43EA-A07F-07FFAB2E8487}"/>
    <cellStyle name="20% - 着色 6 2 4 4" xfId="8111" xr:uid="{FF8A9BA2-33AC-490C-9ACE-62A428F78BB0}"/>
    <cellStyle name="20% - 着色 6 2 4 4 2" xfId="13716" xr:uid="{B9006508-6897-48B4-AB79-F19104D0634B}"/>
    <cellStyle name="20% - 着色 6 2 4 4 2 2" xfId="24925" xr:uid="{8D55E80A-145E-41EC-BE70-7D03F030B3A4}"/>
    <cellStyle name="20% - 着色 6 2 4 4 2 2 2" xfId="41531" xr:uid="{B7962182-748C-46A7-AD6B-60329560E239}"/>
    <cellStyle name="20% - 着色 6 2 4 4 2 3" xfId="33643" xr:uid="{181DDEE9-C87B-47DD-80A8-7A40F84C0C36}"/>
    <cellStyle name="20% - 着色 6 2 4 4 3" xfId="19321" xr:uid="{9987703A-AD47-4677-B96E-05FEAD67180D}"/>
    <cellStyle name="20% - 着色 6 2 4 4 3 2" xfId="37587" xr:uid="{32D16D59-D24F-430A-96BE-95C568F17AB1}"/>
    <cellStyle name="20% - 着色 6 2 4 4 4" xfId="29699" xr:uid="{6094E511-5C25-487B-A3B9-7A34BA83A33A}"/>
    <cellStyle name="20% - 着色 6 2 4 5" xfId="10914" xr:uid="{EA888A3F-28BB-4AB7-9238-0747367D338B}"/>
    <cellStyle name="20% - 着色 6 2 4 5 2" xfId="22123" xr:uid="{BE8889B4-85C7-4F6B-A8A6-FC429DA84855}"/>
    <cellStyle name="20% - 着色 6 2 4 5 2 2" xfId="39559" xr:uid="{E451F37B-E66A-474D-82ED-9F73D6ECCC42}"/>
    <cellStyle name="20% - 着色 6 2 4 5 3" xfId="31671" xr:uid="{3F6327A3-B5AF-41EB-835A-BE4C40A783F0}"/>
    <cellStyle name="20% - 着色 6 2 4 6" xfId="16519" xr:uid="{7383F95E-4F7F-486D-911A-CDF9ABA1C91C}"/>
    <cellStyle name="20% - 着色 6 2 4 6 2" xfId="35615" xr:uid="{74BD4ACB-45BE-4122-A50B-3BB3F2BA2EF2}"/>
    <cellStyle name="20% - 着色 6 2 4 7" xfId="27727" xr:uid="{BC1FEDB3-FFD9-4BA2-8F7C-41F43D18F2A2}"/>
    <cellStyle name="20% - 着色 6 2 5" xfId="5555" xr:uid="{0A87A975-ACD0-472A-99B0-02E408D6CAE2}"/>
    <cellStyle name="20% - 着色 6 2 5 2" xfId="6957" xr:uid="{90D4D271-1AC3-4E13-82FC-2DF3CFA7E076}"/>
    <cellStyle name="20% - 着色 6 2 5 2 2" xfId="9759" xr:uid="{E37E13AF-6B78-4CFE-AE09-7315676639C2}"/>
    <cellStyle name="20% - 着色 6 2 5 2 2 2" xfId="15364" xr:uid="{D823CAD3-AB6F-4090-8705-D4D00A3F1C37}"/>
    <cellStyle name="20% - 着色 6 2 5 2 2 2 2" xfId="26573" xr:uid="{1BE5C31C-48CD-4D8D-B991-6288889EFB27}"/>
    <cellStyle name="20% - 着色 6 2 5 2 2 2 2 2" xfId="42763" xr:uid="{18E07D9A-F000-47DB-B663-33A6ABBB510E}"/>
    <cellStyle name="20% - 着色 6 2 5 2 2 2 3" xfId="34875" xr:uid="{1B32F721-1E11-4F39-AF56-CD89AD714ED1}"/>
    <cellStyle name="20% - 着色 6 2 5 2 2 3" xfId="20969" xr:uid="{BC126DFC-7405-435F-8DEA-9CE919054D9F}"/>
    <cellStyle name="20% - 着色 6 2 5 2 2 3 2" xfId="38819" xr:uid="{50B96A5F-DD6E-4C32-AAFF-711A9B5F5EA9}"/>
    <cellStyle name="20% - 着色 6 2 5 2 2 4" xfId="30931" xr:uid="{9CFC0A46-7396-4B8E-98F9-2E159FE9AA32}"/>
    <cellStyle name="20% - 着色 6 2 5 2 3" xfId="12562" xr:uid="{332E2185-34BA-48C5-90F0-2E21C45EAE7A}"/>
    <cellStyle name="20% - 着色 6 2 5 2 3 2" xfId="23771" xr:uid="{BC9F2208-2EE1-4F0E-8901-1AD5180A61A6}"/>
    <cellStyle name="20% - 着色 6 2 5 2 3 2 2" xfId="40791" xr:uid="{41DBF858-9E42-4A3F-BBE9-25D80C4F7FED}"/>
    <cellStyle name="20% - 着色 6 2 5 2 3 3" xfId="32903" xr:uid="{A67BF424-D496-4E3D-B4C7-4B578170998D}"/>
    <cellStyle name="20% - 着色 6 2 5 2 4" xfId="18167" xr:uid="{1582EF8C-EC43-46AF-BE86-22BADD4F2940}"/>
    <cellStyle name="20% - 着色 6 2 5 2 4 2" xfId="36847" xr:uid="{E0B79C2A-6C92-4C07-ABBE-AA926E48A564}"/>
    <cellStyle name="20% - 着色 6 2 5 2 5" xfId="28959" xr:uid="{8BFAB5BE-EDCE-41BC-A6C9-25C4B05E4DB5}"/>
    <cellStyle name="20% - 着色 6 2 5 3" xfId="8357" xr:uid="{FA861CE3-C0E8-44BB-ADF8-B5D19D558CF7}"/>
    <cellStyle name="20% - 着色 6 2 5 3 2" xfId="13962" xr:uid="{E7DAF5C3-8252-40C1-AB8C-1FC9B102B325}"/>
    <cellStyle name="20% - 着色 6 2 5 3 2 2" xfId="25171" xr:uid="{06CA1EC1-6FAB-40F5-A45D-878C1A841ABE}"/>
    <cellStyle name="20% - 着色 6 2 5 3 2 2 2" xfId="41777" xr:uid="{18D865A2-8E5B-4D24-8B1C-66ED36ECE24B}"/>
    <cellStyle name="20% - 着色 6 2 5 3 2 3" xfId="33889" xr:uid="{0C965794-AAA5-4954-A91E-FA2D673D18BB}"/>
    <cellStyle name="20% - 着色 6 2 5 3 3" xfId="19567" xr:uid="{8F559448-6F6B-4EB8-9936-EA8458B5C634}"/>
    <cellStyle name="20% - 着色 6 2 5 3 3 2" xfId="37833" xr:uid="{D6F1DF16-DD03-4857-B0F2-AAE96A106CDF}"/>
    <cellStyle name="20% - 着色 6 2 5 3 4" xfId="29945" xr:uid="{4E4E8BB4-E506-4988-A2B6-055A91F3E67F}"/>
    <cellStyle name="20% - 着色 6 2 5 4" xfId="11160" xr:uid="{BA92925F-0819-4086-BF1A-B6E5CF67B718}"/>
    <cellStyle name="20% - 着色 6 2 5 4 2" xfId="22369" xr:uid="{414DEC45-8FEA-46D8-AC4C-27475B92BDE1}"/>
    <cellStyle name="20% - 着色 6 2 5 4 2 2" xfId="39805" xr:uid="{B505BFF1-282D-4F79-B7D5-7F7AF8E95263}"/>
    <cellStyle name="20% - 着色 6 2 5 4 3" xfId="31917" xr:uid="{89F77325-8102-4CBD-B00F-94A4E7AE1C63}"/>
    <cellStyle name="20% - 着色 6 2 5 5" xfId="16765" xr:uid="{883DD348-7DC9-4DF8-A81F-3DFEE79FD8C2}"/>
    <cellStyle name="20% - 着色 6 2 5 5 2" xfId="35861" xr:uid="{4683AB11-F2B1-47A5-AEBF-C8DCC904C69B}"/>
    <cellStyle name="20% - 着色 6 2 5 6" xfId="27973" xr:uid="{CF9E0013-6CD2-4331-A35B-F48605A9A746}"/>
    <cellStyle name="20% - 着色 6 2 6" xfId="6463" xr:uid="{BC09E3D0-2438-4308-ABE8-A77CB9AA2757}"/>
    <cellStyle name="20% - 着色 6 2 6 2" xfId="9265" xr:uid="{702AB35F-C1D7-42E9-8725-B7642D4DA722}"/>
    <cellStyle name="20% - 着色 6 2 6 2 2" xfId="14870" xr:uid="{E7D4CC9D-D179-4CC8-9F01-9F7D3E0977C0}"/>
    <cellStyle name="20% - 着色 6 2 6 2 2 2" xfId="26079" xr:uid="{CF8600E1-54AF-4358-BB86-CC8A2DD11294}"/>
    <cellStyle name="20% - 着色 6 2 6 2 2 2 2" xfId="42271" xr:uid="{51EE71CF-06F7-400B-ACCD-A0A7461ABFEE}"/>
    <cellStyle name="20% - 着色 6 2 6 2 2 3" xfId="34383" xr:uid="{42BC7114-F3A7-4CCD-908A-5FBB1182C2FE}"/>
    <cellStyle name="20% - 着色 6 2 6 2 3" xfId="20475" xr:uid="{ABBD8BE0-664F-40EA-BAB4-B90C539BCA3A}"/>
    <cellStyle name="20% - 着色 6 2 6 2 3 2" xfId="38327" xr:uid="{0048EB38-A6AC-46A4-8964-C3709E45DE40}"/>
    <cellStyle name="20% - 着色 6 2 6 2 4" xfId="30439" xr:uid="{CB080C52-DB69-43D6-9DD3-A25464E32A9D}"/>
    <cellStyle name="20% - 着色 6 2 6 3" xfId="12068" xr:uid="{358B09EC-5F8B-4FD4-A509-75C9627A383A}"/>
    <cellStyle name="20% - 着色 6 2 6 3 2" xfId="23277" xr:uid="{D6FE27A0-7321-4981-906E-C7FA6F5D0733}"/>
    <cellStyle name="20% - 着色 6 2 6 3 2 2" xfId="40299" xr:uid="{1F2BDADC-E165-4F86-8751-B372AB52904E}"/>
    <cellStyle name="20% - 着色 6 2 6 3 3" xfId="32411" xr:uid="{4D690D94-5AFD-4096-8D17-9E80F9EB5079}"/>
    <cellStyle name="20% - 着色 6 2 6 4" xfId="17673" xr:uid="{69EC4DF1-A737-4F31-ADD6-69FC6899C6BF}"/>
    <cellStyle name="20% - 着色 6 2 6 4 2" xfId="36355" xr:uid="{DD637D01-2A77-4948-9C71-1A297C4BE397}"/>
    <cellStyle name="20% - 着色 6 2 6 5" xfId="28467" xr:uid="{7AB1D7F1-D7F9-49CA-99C8-052EA21202FA}"/>
    <cellStyle name="20% - 着色 6 2 7" xfId="7865" xr:uid="{62F0C0CB-9A61-4A2C-9A97-BCE41770E2DE}"/>
    <cellStyle name="20% - 着色 6 2 7 2" xfId="13470" xr:uid="{BE77D709-E229-4E2F-A864-C522AB1497C0}"/>
    <cellStyle name="20% - 着色 6 2 7 2 2" xfId="24679" xr:uid="{8FFBAA2E-D00D-44A0-9E35-D81778D28B75}"/>
    <cellStyle name="20% - 着色 6 2 7 2 2 2" xfId="41285" xr:uid="{1A65061D-8DB4-4C75-A0E4-41B07180E335}"/>
    <cellStyle name="20% - 着色 6 2 7 2 3" xfId="33397" xr:uid="{4455783B-4F34-4952-801E-8F262A5BDD33}"/>
    <cellStyle name="20% - 着色 6 2 7 3" xfId="19075" xr:uid="{79EA1F2A-A393-4ABF-B8E7-0A6E09E7BF33}"/>
    <cellStyle name="20% - 着色 6 2 7 3 2" xfId="37341" xr:uid="{8139C423-E16D-4160-BBB7-52054F78FB28}"/>
    <cellStyle name="20% - 着色 6 2 7 4" xfId="29453" xr:uid="{0D9DC96E-8D4C-4335-AD09-B0519D6F297C}"/>
    <cellStyle name="20% - 着色 6 2 8" xfId="10667" xr:uid="{C5C5C647-6489-4C8D-B40D-C4F51AA8DA54}"/>
    <cellStyle name="20% - 着色 6 2 8 2" xfId="21877" xr:uid="{BBF4D14F-724E-42C7-9EAF-95670BA6FB09}"/>
    <cellStyle name="20% - 着色 6 2 8 2 2" xfId="39313" xr:uid="{ACBC102D-5DDE-4509-95E4-36DA48346994}"/>
    <cellStyle name="20% - 着色 6 2 8 3" xfId="31425" xr:uid="{6DD79942-A238-4BF8-B073-3C293188356B}"/>
    <cellStyle name="20% - 着色 6 2 9" xfId="16273" xr:uid="{DBDE93C4-83FC-4585-8637-96AA382F3DB1}"/>
    <cellStyle name="20% - 着色 6 2 9 2" xfId="35369" xr:uid="{1DE7ED0A-9261-4582-B91B-83D68CB14CBF}"/>
    <cellStyle name="40% - Accent1" xfId="43687" xr:uid="{A04A8A3C-B33D-4B99-B28E-C0C69FA97D06}"/>
    <cellStyle name="40% - Accent1 2" xfId="1024" xr:uid="{28805F2B-0A40-452C-9E1C-E3D2F66FFE87}"/>
    <cellStyle name="40% - Accent1 2 2" xfId="1025" xr:uid="{0B2FB9ED-0A59-4E9A-9861-9B0DF213D1DD}"/>
    <cellStyle name="40% - Accent1 2 2 2" xfId="1026" xr:uid="{3996158E-C634-4613-80D7-19CD35AE2759}"/>
    <cellStyle name="40% - Accent1 2 2 2 2" xfId="1027" xr:uid="{D200C9C5-8B8C-4616-8425-E223068BD14F}"/>
    <cellStyle name="40% - Accent1 2 2 2 3" xfId="43690" xr:uid="{7812AA7C-AA1C-4835-B50E-83049658B732}"/>
    <cellStyle name="40% - Accent1 2 2 3" xfId="1028" xr:uid="{C6DB8BC2-C345-40E3-89BA-ECC448A26A3B}"/>
    <cellStyle name="40% - Accent1 2 2 4" xfId="43689" xr:uid="{100B3A78-5D38-4281-9B08-5A253E2ADB9C}"/>
    <cellStyle name="40% - Accent1 2 2_Long forecast for Liz liquid Cotton(May-Dec)10312013 (version 1)" xfId="1029" xr:uid="{4C2790C9-E2A7-47D0-978F-05B32148EE25}"/>
    <cellStyle name="40% - Accent1 2 3" xfId="1030" xr:uid="{1D7CCDB7-C96B-4180-8EB8-B933EFDC64BA}"/>
    <cellStyle name="40% - Accent1 2 3 2" xfId="1031" xr:uid="{7D73981F-DFAD-4631-9C43-A0ACC5A18F55}"/>
    <cellStyle name="40% - Accent1 2 3 3" xfId="43691" xr:uid="{EC5F08AC-7BE3-4AD3-BB20-993CB3DC8550}"/>
    <cellStyle name="40% - Accent1 2 4" xfId="43688" xr:uid="{6EA7A42B-2BE0-433D-B807-6A85CC744A41}"/>
    <cellStyle name="40% - Accent1 2_723_BEDDINGSETS_JLAHome" xfId="1032" xr:uid="{A558F03D-60A6-4B87-B25E-FC72B725B083}"/>
    <cellStyle name="40% - Accent1 3" xfId="1033" xr:uid="{36DBC4F5-D11D-4773-A8F9-893BFF9EC7B5}"/>
    <cellStyle name="40% - Accent1 3 10" xfId="43692" xr:uid="{6433FA2D-3142-470C-9A7D-9A538072F3A0}"/>
    <cellStyle name="40% - Accent1 3 2" xfId="1034" xr:uid="{FC9AFAFD-25D4-413C-ACA8-33EA5E08BF75}"/>
    <cellStyle name="40% - Accent1 3 2 2" xfId="1035" xr:uid="{C5DF37CD-1E19-4B83-9726-B95B3EE139BA}"/>
    <cellStyle name="40% - Accent1 3 2 3" xfId="1036" xr:uid="{B9CF65D3-0170-4131-87DC-9135F70499DD}"/>
    <cellStyle name="40% - Accent1 3 2 4" xfId="1037" xr:uid="{4C008452-88D5-4435-A264-D0F74E730BE0}"/>
    <cellStyle name="40% - Accent1 3 2 5" xfId="43693" xr:uid="{DFB75A17-CB0A-44CD-A8CE-C6DF0F02D882}"/>
    <cellStyle name="40% - Accent1 3 3" xfId="1038" xr:uid="{9AE768C9-C3F2-49F6-ADDF-088C9412CF98}"/>
    <cellStyle name="40% - Accent1 3 4" xfId="1039" xr:uid="{051DDD79-F0A6-4B9B-9C3B-C58A08829CFC}"/>
    <cellStyle name="40% - Accent1 3 4 2" xfId="1040" xr:uid="{E7F7C49A-7E81-4244-8C07-64AD59D266DF}"/>
    <cellStyle name="40% - Accent1 3 4 3" xfId="1041" xr:uid="{EDEDF029-8347-41CE-8D93-CF6DB64F3EA3}"/>
    <cellStyle name="40% - Accent1 3 4 4" xfId="1042" xr:uid="{28CA14CF-64E7-4D48-B7EB-492DADF96F6C}"/>
    <cellStyle name="40% - Accent1 3 5" xfId="1043" xr:uid="{4B1E7EA4-795B-434C-868D-7DCA4B199B5E}"/>
    <cellStyle name="40% - Accent1 3 6" xfId="1044" xr:uid="{1D7D0575-0A43-445C-8DB0-04B1C8BF42EF}"/>
    <cellStyle name="40% - Accent1 3 6 2" xfId="1045" xr:uid="{CABD0328-9F4A-4D71-BE70-2370D5C34877}"/>
    <cellStyle name="40% - Accent1 3 7" xfId="1046" xr:uid="{07F2869F-00ED-459E-843C-530D5D8FD3C5}"/>
    <cellStyle name="40% - Accent1 3 8" xfId="1047" xr:uid="{F2811F2B-B676-4397-9CF6-4D039CB8994F}"/>
    <cellStyle name="40% - Accent1 3 9" xfId="1048" xr:uid="{27120FA3-F480-4583-948B-2F27FBF5DF64}"/>
    <cellStyle name="40% - Accent1 4" xfId="1049" xr:uid="{60DA4540-9370-4FA4-9356-330A866E5EA6}"/>
    <cellStyle name="40% - Accent1 4 2" xfId="1050" xr:uid="{1A9F967A-4802-4925-ACFA-CE7E71050F85}"/>
    <cellStyle name="40% - Accent1 4 2 2" xfId="43695" xr:uid="{D8C34902-62F6-4183-BDB3-ADFF2780B220}"/>
    <cellStyle name="40% - Accent1 4 3" xfId="1051" xr:uid="{04FD6073-0ED2-4449-86D8-76F74765AA2C}"/>
    <cellStyle name="40% - Accent1 4 4" xfId="1052" xr:uid="{35929FB8-7FE1-435C-9B84-5E31D1BC1A35}"/>
    <cellStyle name="40% - Accent1 4 5" xfId="1053" xr:uid="{4447FD9D-F43A-47C6-9662-5C126006DECC}"/>
    <cellStyle name="40% - Accent1 4 6" xfId="43694" xr:uid="{C714442C-AB68-4DB8-92D0-47EA1D822A56}"/>
    <cellStyle name="40% - Accent1 5" xfId="1054" xr:uid="{9479C03E-6FB0-44BF-8770-3BC17108B2CC}"/>
    <cellStyle name="40% - Accent1 5 2" xfId="1055" xr:uid="{4FEDC6F4-6D48-4658-AEDC-45F0224BD00E}"/>
    <cellStyle name="40% - Accent1 5 2 2" xfId="43697" xr:uid="{C9FF97F0-3CF7-44FD-A716-41D2F89DD196}"/>
    <cellStyle name="40% - Accent1 5 3" xfId="43696" xr:uid="{C1CA1EAA-6EAB-44E0-ADC0-8F95E7354322}"/>
    <cellStyle name="40% - Accent1 6" xfId="1056" xr:uid="{540A76CD-C764-453E-8BE6-07A842D94DD5}"/>
    <cellStyle name="40% - Accent1 6 2" xfId="43698" xr:uid="{101FD055-13F6-44B9-A210-37BCAD94DE20}"/>
    <cellStyle name="40% - Accent1 7" xfId="1057" xr:uid="{4BA52F7C-4E5B-4793-95B5-CFDC2F097BB6}"/>
    <cellStyle name="40% - Accent1 7 2" xfId="45689" xr:uid="{DCC9C4AE-7D16-406D-9EB9-DC1F46665C66}"/>
    <cellStyle name="40% - Accent1 8" xfId="1058" xr:uid="{0FE538F2-8678-4089-90BB-776C0DAFD6CE}"/>
    <cellStyle name="40% - Accent1_KG prices" xfId="43699" xr:uid="{52E871F3-3CCF-4F45-B5A2-1B9B2D449D4D}"/>
    <cellStyle name="40% - Accent2" xfId="43700" xr:uid="{F9B89721-1374-4EE2-8C5D-D79D156CE3BC}"/>
    <cellStyle name="40% - Accent2 2" xfId="1059" xr:uid="{1ABC0E11-C22D-4DAE-86AA-AAE6788DC037}"/>
    <cellStyle name="40% - Accent2 2 2" xfId="1060" xr:uid="{F5AD1656-8AE8-4609-B76C-D9E10289C893}"/>
    <cellStyle name="40% - Accent2 2 2 2" xfId="1061" xr:uid="{A1CC633B-71FA-43B0-9B3A-41D8B66C0B82}"/>
    <cellStyle name="40% - Accent2 2 2 2 2" xfId="1062" xr:uid="{82F6CABE-2E8D-4E08-98D8-76B04F306EB2}"/>
    <cellStyle name="40% - Accent2 2 2 2 3" xfId="43703" xr:uid="{451463FE-FD02-4867-B792-94EDA3E67FD4}"/>
    <cellStyle name="40% - Accent2 2 2 3" xfId="1063" xr:uid="{AA8D7E6D-9788-4640-A66B-31A8130CA462}"/>
    <cellStyle name="40% - Accent2 2 2 4" xfId="43702" xr:uid="{024A7FBD-E912-44CE-908E-F0F8D1484B93}"/>
    <cellStyle name="40% - Accent2 2 2_Long forecast for Liz liquid Cotton(May-Dec)10312013 (version 1)" xfId="1064" xr:uid="{EF7490E2-E9E7-47BF-A0A6-848945360EE6}"/>
    <cellStyle name="40% - Accent2 2 3" xfId="1065" xr:uid="{B9610B89-D5F4-4E46-91AF-8569F676090B}"/>
    <cellStyle name="40% - Accent2 2 3 2" xfId="1066" xr:uid="{FFF7FD3A-B6DD-46AE-815D-F1CA598C042A}"/>
    <cellStyle name="40% - Accent2 2 3 3" xfId="43704" xr:uid="{61B834F0-725C-4601-9830-71473357232B}"/>
    <cellStyle name="40% - Accent2 2 4" xfId="43701" xr:uid="{5F65C584-A5EE-4D98-B67A-114BCE035124}"/>
    <cellStyle name="40% - Accent2 2_723_BEDDINGSETS_JLAHome" xfId="1067" xr:uid="{F87B91BE-CD17-4898-8B0B-4D4FA677B032}"/>
    <cellStyle name="40% - Accent2 3" xfId="1068" xr:uid="{13B59C24-B925-4EE9-A916-3CD242C7C97D}"/>
    <cellStyle name="40% - Accent2 3 10" xfId="43705" xr:uid="{40C49036-6BE6-46DC-A81D-3B3B38849C44}"/>
    <cellStyle name="40% - Accent2 3 2" xfId="1069" xr:uid="{57F35208-D10F-450A-A91E-FB309CC1B42D}"/>
    <cellStyle name="40% - Accent2 3 2 2" xfId="1070" xr:uid="{09F437C1-92F0-4527-9E24-4114B4A394B8}"/>
    <cellStyle name="40% - Accent2 3 2 3" xfId="1071" xr:uid="{7021A7E2-EBAF-48ED-8A2E-3CCF601B19AE}"/>
    <cellStyle name="40% - Accent2 3 2 4" xfId="1072" xr:uid="{5201B72C-6D9D-4A6B-B76B-D5414DC96E63}"/>
    <cellStyle name="40% - Accent2 3 2 5" xfId="43706" xr:uid="{D38CB485-32A6-4376-A412-38F7CBAA2583}"/>
    <cellStyle name="40% - Accent2 3 3" xfId="1073" xr:uid="{14B4B665-E615-4DE5-8321-2DA5AAC1DAF4}"/>
    <cellStyle name="40% - Accent2 3 4" xfId="1074" xr:uid="{2FDC977A-C884-4351-8F39-27CFB9EF413D}"/>
    <cellStyle name="40% - Accent2 3 4 2" xfId="1075" xr:uid="{06E91103-5EA6-47F8-952C-9B152FF21030}"/>
    <cellStyle name="40% - Accent2 3 4 3" xfId="1076" xr:uid="{333A898C-5D3C-4E4F-8095-9E0FDE7700FF}"/>
    <cellStyle name="40% - Accent2 3 4 4" xfId="1077" xr:uid="{D86724FF-2B21-43FC-A1E4-22E73BEBE959}"/>
    <cellStyle name="40% - Accent2 3 5" xfId="1078" xr:uid="{2D865211-4784-4CCF-B3BC-E1971B754761}"/>
    <cellStyle name="40% - Accent2 3 6" xfId="1079" xr:uid="{7859C9F7-0950-40D3-829F-15BE31DC7EAC}"/>
    <cellStyle name="40% - Accent2 3 6 2" xfId="1080" xr:uid="{D2FA6F51-FD67-4AE8-8E97-E086EC8E1B33}"/>
    <cellStyle name="40% - Accent2 3 7" xfId="1081" xr:uid="{0FDBA92D-8834-41BC-A5EB-A5ACE7C75951}"/>
    <cellStyle name="40% - Accent2 3 8" xfId="1082" xr:uid="{0B97FBFC-10E0-41A5-8B71-D063BE78E659}"/>
    <cellStyle name="40% - Accent2 3 9" xfId="1083" xr:uid="{E12C4579-8C44-4898-88C3-FFAD3F2658C5}"/>
    <cellStyle name="40% - Accent2 4" xfId="1084" xr:uid="{E91CBBC1-155C-4BE5-9210-26B80EBD4E59}"/>
    <cellStyle name="40% - Accent2 4 2" xfId="1085" xr:uid="{3DB89AE6-0B41-4A7F-8FB5-47FBBADE7F1E}"/>
    <cellStyle name="40% - Accent2 4 2 2" xfId="43708" xr:uid="{37C54010-3E66-4DBB-A632-AE18E4B8C53E}"/>
    <cellStyle name="40% - Accent2 4 3" xfId="1086" xr:uid="{494B1DB1-F4E6-4E1B-BCE9-9CC90CFE8646}"/>
    <cellStyle name="40% - Accent2 4 4" xfId="1087" xr:uid="{C52A24CC-EA03-4C43-9ACC-C00142784F60}"/>
    <cellStyle name="40% - Accent2 4 5" xfId="1088" xr:uid="{D043A938-85C4-4E77-B126-E3DCA667D175}"/>
    <cellStyle name="40% - Accent2 4 6" xfId="43707" xr:uid="{DC57C124-40EB-46A6-A271-D53BB80B4175}"/>
    <cellStyle name="40% - Accent2 5" xfId="1089" xr:uid="{E97871FD-3C8E-4359-A3B6-7C8C7916C1A6}"/>
    <cellStyle name="40% - Accent2 5 2" xfId="1090" xr:uid="{C4EBCF44-6BB0-4394-898D-78B3E3788EC6}"/>
    <cellStyle name="40% - Accent2 5 2 2" xfId="43710" xr:uid="{A6C38774-7E4B-46A7-90AB-9D6008331D05}"/>
    <cellStyle name="40% - Accent2 5 3" xfId="43709" xr:uid="{341D96AB-DA60-4DEE-B57A-D91C5744CBCB}"/>
    <cellStyle name="40% - Accent2 6" xfId="1091" xr:uid="{E3DB1FBE-F0B6-40C3-ADF6-3E5AD675773A}"/>
    <cellStyle name="40% - Accent2 6 2" xfId="43711" xr:uid="{40B2C91E-7FD5-4A6E-BE8A-C8607E9E690D}"/>
    <cellStyle name="40% - Accent2 7" xfId="1092" xr:uid="{6D28661D-E7D9-4398-9F66-58FC407F472A}"/>
    <cellStyle name="40% - Accent2 7 2" xfId="45690" xr:uid="{7AEE169E-E01C-4B14-9D63-5EF3E80222DD}"/>
    <cellStyle name="40% - Accent2 8" xfId="1093" xr:uid="{F7CCB8F5-5DD0-4874-9C17-B9F372F6EA8E}"/>
    <cellStyle name="40% - Accent3" xfId="43712" xr:uid="{751A8706-100C-4A26-9A62-504C179DCF55}"/>
    <cellStyle name="40% - Accent3 2" xfId="1094" xr:uid="{FD6B7B3A-262D-4B60-B93E-CE3C30BA7001}"/>
    <cellStyle name="40% - Accent3 2 2" xfId="1095" xr:uid="{2B5545E4-9734-4FD6-BB42-498634B2C319}"/>
    <cellStyle name="40% - Accent3 2 2 2" xfId="1096" xr:uid="{93C40E66-8967-4F78-9E99-05FB4F6EEDA6}"/>
    <cellStyle name="40% - Accent3 2 2 2 2" xfId="1097" xr:uid="{38FACAD4-DFEF-4B15-87B3-61658B1BD822}"/>
    <cellStyle name="40% - Accent3 2 2 2 3" xfId="43715" xr:uid="{A5217BB5-E4B5-4123-8BAE-406B9C7398B8}"/>
    <cellStyle name="40% - Accent3 2 2 3" xfId="1098" xr:uid="{9E0ABA6F-074D-4316-B572-5CE0DE63FC93}"/>
    <cellStyle name="40% - Accent3 2 2 4" xfId="43714" xr:uid="{4865EBD0-168B-4EDE-8D64-756D298548C9}"/>
    <cellStyle name="40% - Accent3 2 2_Long forecast for Liz liquid Cotton(May-Dec)10312013 (version 1)" xfId="1099" xr:uid="{C15D102C-BFB2-4C0E-9DFC-00A6C65F3F42}"/>
    <cellStyle name="40% - Accent3 2 3" xfId="1100" xr:uid="{1BEC7346-AD6B-4D96-AA43-1B315CA2FCB2}"/>
    <cellStyle name="40% - Accent3 2 3 2" xfId="1101" xr:uid="{5249FD9D-FC45-4344-8BAB-048650E6B195}"/>
    <cellStyle name="40% - Accent3 2 3 3" xfId="43716" xr:uid="{AF43B6C4-EC9E-4377-9E20-37DA92D18B79}"/>
    <cellStyle name="40% - Accent3 2 4" xfId="43713" xr:uid="{950C4368-B9EB-4F32-A08C-AC7CFE5F699F}"/>
    <cellStyle name="40% - Accent3 2_723_BEDDINGSETS_JLAHome" xfId="1102" xr:uid="{2ECA0F47-C555-4275-A375-0B57D2E9BEC4}"/>
    <cellStyle name="40% - Accent3 3" xfId="1103" xr:uid="{4F8DE4FA-1FE4-4E17-A0B6-CFC4DCB17F1B}"/>
    <cellStyle name="40% - Accent3 3 10" xfId="43717" xr:uid="{B061DF0E-7168-4265-B787-A0AE292B7D49}"/>
    <cellStyle name="40% - Accent3 3 2" xfId="1104" xr:uid="{D9B94F87-086F-40FF-B662-9ABAE42EAC83}"/>
    <cellStyle name="40% - Accent3 3 2 2" xfId="1105" xr:uid="{6D74590E-93CA-4D1F-A30B-A84569274723}"/>
    <cellStyle name="40% - Accent3 3 2 3" xfId="1106" xr:uid="{4C112DA9-99FB-4263-A7C3-D2CEF90D053B}"/>
    <cellStyle name="40% - Accent3 3 2 4" xfId="1107" xr:uid="{495F1328-23C1-41B4-A744-839399332F5D}"/>
    <cellStyle name="40% - Accent3 3 2 5" xfId="43718" xr:uid="{A609B6A2-7B37-42DF-98C9-6055C8640D5D}"/>
    <cellStyle name="40% - Accent3 3 3" xfId="1108" xr:uid="{3F516467-0DB9-4B3F-937F-94CEA65D548B}"/>
    <cellStyle name="40% - Accent3 3 4" xfId="1109" xr:uid="{C4DB06F9-77C6-420D-909D-B04B9FF5BAC5}"/>
    <cellStyle name="40% - Accent3 3 4 2" xfId="1110" xr:uid="{F03990B3-E82F-4C5F-AAE1-B161238214CD}"/>
    <cellStyle name="40% - Accent3 3 4 3" xfId="1111" xr:uid="{20C08D7A-F89E-43AF-8E8A-EB5ED607AD4B}"/>
    <cellStyle name="40% - Accent3 3 4 4" xfId="1112" xr:uid="{B21818B5-3BCB-476F-9823-3354F43DE148}"/>
    <cellStyle name="40% - Accent3 3 5" xfId="1113" xr:uid="{5602B54C-F564-4927-AE06-473C6EA1BA27}"/>
    <cellStyle name="40% - Accent3 3 6" xfId="1114" xr:uid="{E9F15A77-DB7A-4904-98D6-3BBF8080A3D1}"/>
    <cellStyle name="40% - Accent3 3 6 2" xfId="1115" xr:uid="{5FB39755-3D4A-4C4F-B0C6-962BF45E2D66}"/>
    <cellStyle name="40% - Accent3 3 7" xfId="1116" xr:uid="{CEB4A0AA-D950-4949-9A6A-A151CB676695}"/>
    <cellStyle name="40% - Accent3 3 8" xfId="1117" xr:uid="{EDBE79CA-C3BD-46FE-BB52-728A5C6DE58D}"/>
    <cellStyle name="40% - Accent3 3 9" xfId="1118" xr:uid="{653DEE0F-89C9-4661-8FC9-28602DF9FFE9}"/>
    <cellStyle name="40% - Accent3 4" xfId="1119" xr:uid="{45FA01F5-09BB-4E59-9B58-A52DFA7C387A}"/>
    <cellStyle name="40% - Accent3 4 2" xfId="1120" xr:uid="{A52CF202-14A4-4364-8F45-38D260477215}"/>
    <cellStyle name="40% - Accent3 4 2 2" xfId="43720" xr:uid="{7561F312-20A4-4F15-9954-BF34F317AED2}"/>
    <cellStyle name="40% - Accent3 4 3" xfId="1121" xr:uid="{3A2B1EC6-B2C0-4003-9D4A-F8A36A862E2A}"/>
    <cellStyle name="40% - Accent3 4 4" xfId="1122" xr:uid="{B14BD771-310C-48B2-AB00-B11D0DED9CA0}"/>
    <cellStyle name="40% - Accent3 4 5" xfId="1123" xr:uid="{6AC73796-7F7E-42E4-9292-DB4020C81712}"/>
    <cellStyle name="40% - Accent3 4 6" xfId="43719" xr:uid="{5E47AA49-DC87-4F78-98DE-BF00650BFB12}"/>
    <cellStyle name="40% - Accent3 5" xfId="1124" xr:uid="{A424C8D3-49E7-4D20-A043-9A11BD46C151}"/>
    <cellStyle name="40% - Accent3 5 2" xfId="1125" xr:uid="{B624B912-B30B-44ED-A8FF-2E5C5114D857}"/>
    <cellStyle name="40% - Accent3 5 2 2" xfId="43722" xr:uid="{D7A7A7DD-BBA7-44D7-AA4F-8003BA6D9942}"/>
    <cellStyle name="40% - Accent3 5 3" xfId="43721" xr:uid="{11B89F11-8BC7-462A-B977-76DD6C4B857A}"/>
    <cellStyle name="40% - Accent3 6" xfId="1126" xr:uid="{93302942-FA63-4DC4-AF96-4A6728D6E1BF}"/>
    <cellStyle name="40% - Accent3 6 2" xfId="43723" xr:uid="{7C88E55A-CBC0-44FC-9ACE-406E5A3908B3}"/>
    <cellStyle name="40% - Accent3 7" xfId="1127" xr:uid="{E933642E-143B-43CE-AA2C-C67409D1235C}"/>
    <cellStyle name="40% - Accent3 7 2" xfId="45691" xr:uid="{843D8D11-DB4C-469D-89D4-8F6B201801FE}"/>
    <cellStyle name="40% - Accent3 8" xfId="1128" xr:uid="{92FD75AB-48A7-474C-958E-2638E4F3D069}"/>
    <cellStyle name="40% - Accent3_KG prices" xfId="43724" xr:uid="{23DBAECC-CF2C-4C1C-8ECB-488A96B3CB7C}"/>
    <cellStyle name="40% - Accent4" xfId="43725" xr:uid="{C7136A76-8B0B-4BBE-AB9E-CD9AD4BF1A07}"/>
    <cellStyle name="40% - Accent4 2" xfId="1129" xr:uid="{5BA9E528-10FF-41DA-86C3-31F7F88C8E83}"/>
    <cellStyle name="40% - Accent4 2 2" xfId="1130" xr:uid="{97961201-374C-4C9B-A014-639A7A3BDBF4}"/>
    <cellStyle name="40% - Accent4 2 2 2" xfId="1131" xr:uid="{979DCA2F-183A-4157-9AF4-A433A15C69C7}"/>
    <cellStyle name="40% - Accent4 2 2 2 2" xfId="1132" xr:uid="{F49CA6D3-6BDA-4C09-AC52-CB643997D597}"/>
    <cellStyle name="40% - Accent4 2 2 2 3" xfId="43728" xr:uid="{71EC09B2-AB65-4F29-9B5D-E3227AECADA8}"/>
    <cellStyle name="40% - Accent4 2 2 3" xfId="1133" xr:uid="{E8C258C3-3510-4F1D-992E-41822C870D38}"/>
    <cellStyle name="40% - Accent4 2 2 4" xfId="43727" xr:uid="{EE823A8E-1782-4D3A-903D-38DEA3E2202B}"/>
    <cellStyle name="40% - Accent4 2 2_Long forecast for Liz liquid Cotton(May-Dec)10312013 (version 1)" xfId="1134" xr:uid="{FF3F087B-42AC-4AB2-ACE7-8C881ACA62B8}"/>
    <cellStyle name="40% - Accent4 2 3" xfId="1135" xr:uid="{8D645C6A-593A-4C51-BE34-6B536AC0D911}"/>
    <cellStyle name="40% - Accent4 2 3 2" xfId="1136" xr:uid="{B1535FFA-F27C-460C-BD23-26E360160DAD}"/>
    <cellStyle name="40% - Accent4 2 3 3" xfId="43729" xr:uid="{861D9A84-5318-4F5D-A701-7555B0C33716}"/>
    <cellStyle name="40% - Accent4 2 4" xfId="43726" xr:uid="{64B6E6D9-5708-410A-98C0-11BBBC4F5728}"/>
    <cellStyle name="40% - Accent4 2_723_BEDDINGSETS_JLAHome" xfId="1137" xr:uid="{922EAD3D-6C08-4E90-B204-64583727F1AF}"/>
    <cellStyle name="40% - Accent4 3" xfId="1138" xr:uid="{C3A30A13-D98A-429A-9431-F8C03862C32B}"/>
    <cellStyle name="40% - Accent4 3 10" xfId="43730" xr:uid="{BFABA7F5-FE30-413F-A0FC-507A5DCD29FE}"/>
    <cellStyle name="40% - Accent4 3 2" xfId="1139" xr:uid="{BFF93897-023D-417B-88A3-3BC37CDA8E5F}"/>
    <cellStyle name="40% - Accent4 3 2 2" xfId="1140" xr:uid="{D9FA288C-B13D-4902-8515-FC9D1ADDF279}"/>
    <cellStyle name="40% - Accent4 3 2 3" xfId="1141" xr:uid="{F39F4717-2378-4B1A-8A05-207243D505A6}"/>
    <cellStyle name="40% - Accent4 3 2 4" xfId="1142" xr:uid="{163EE3CB-C00C-49A8-86BA-CC8505BB449E}"/>
    <cellStyle name="40% - Accent4 3 2 5" xfId="43731" xr:uid="{0D429E4C-B88F-4DFF-8A76-A90A4607269F}"/>
    <cellStyle name="40% - Accent4 3 3" xfId="1143" xr:uid="{856426A5-96ED-4672-BBA6-4547CFDC37E6}"/>
    <cellStyle name="40% - Accent4 3 4" xfId="1144" xr:uid="{C58D4B92-346D-4CB2-8E54-6BCE966B6A68}"/>
    <cellStyle name="40% - Accent4 3 4 2" xfId="1145" xr:uid="{4C0053DC-F037-4559-A640-D9A0569D17A3}"/>
    <cellStyle name="40% - Accent4 3 4 3" xfId="1146" xr:uid="{F84BBCBB-FE43-4EC3-8882-9842276C23D8}"/>
    <cellStyle name="40% - Accent4 3 4 4" xfId="1147" xr:uid="{99217D8C-B605-4F8F-9DB0-2EB6DAC3ECF1}"/>
    <cellStyle name="40% - Accent4 3 5" xfId="1148" xr:uid="{2BD7F6CC-82AD-4B38-BD1B-1ACF6289B586}"/>
    <cellStyle name="40% - Accent4 3 6" xfId="1149" xr:uid="{F2E910D2-5064-45E2-8AE8-FADC2F113862}"/>
    <cellStyle name="40% - Accent4 3 6 2" xfId="1150" xr:uid="{3B64BCAC-031D-46AC-AE48-53675064EE95}"/>
    <cellStyle name="40% - Accent4 3 7" xfId="1151" xr:uid="{987411BA-ED21-4E33-9436-774C55D86241}"/>
    <cellStyle name="40% - Accent4 3 8" xfId="1152" xr:uid="{04C4E988-B04D-40D2-BA60-8B81FA9F0AC8}"/>
    <cellStyle name="40% - Accent4 3 9" xfId="1153" xr:uid="{763B410D-20AF-408E-B4DE-8C0A74272518}"/>
    <cellStyle name="40% - Accent4 4" xfId="1154" xr:uid="{6B89A94D-870A-41BA-90AD-E6F55AB08F49}"/>
    <cellStyle name="40% - Accent4 4 2" xfId="1155" xr:uid="{3ECC0E52-93D7-40EF-B1B1-1FB60512935C}"/>
    <cellStyle name="40% - Accent4 4 2 2" xfId="43733" xr:uid="{DFB0F0A6-3AF8-4D18-A95D-800F3EBA7806}"/>
    <cellStyle name="40% - Accent4 4 3" xfId="1156" xr:uid="{3977F831-7854-455A-A55F-6DD2AA116F07}"/>
    <cellStyle name="40% - Accent4 4 4" xfId="1157" xr:uid="{477487AF-FD7A-4948-B2A5-BC8E3634D7E7}"/>
    <cellStyle name="40% - Accent4 4 5" xfId="1158" xr:uid="{4C268864-FFE7-49D1-B9D1-51B8C3A77EFD}"/>
    <cellStyle name="40% - Accent4 4 6" xfId="43732" xr:uid="{C98451A2-A24F-4C45-AEEF-DEE7E83499A9}"/>
    <cellStyle name="40% - Accent4 5" xfId="1159" xr:uid="{A538BB8E-4038-45DD-9A32-9115E92EA84F}"/>
    <cellStyle name="40% - Accent4 5 2" xfId="1160" xr:uid="{CEC36103-42E2-47F7-AE18-5A269E0EE3E5}"/>
    <cellStyle name="40% - Accent4 5 2 2" xfId="43735" xr:uid="{5BE740CB-401C-4026-AEDA-C26463E13C3E}"/>
    <cellStyle name="40% - Accent4 5 3" xfId="43734" xr:uid="{DF74874A-86AF-4002-9B72-260F4EDFAB6C}"/>
    <cellStyle name="40% - Accent4 6" xfId="1161" xr:uid="{8ECBEC83-3FA3-46E9-B4D0-A74811077FAA}"/>
    <cellStyle name="40% - Accent4 6 2" xfId="43736" xr:uid="{F624078B-5AB6-4F99-A324-BE3ED5CE3674}"/>
    <cellStyle name="40% - Accent4 7" xfId="1162" xr:uid="{B6D4565D-7648-46B8-AF55-F1ECBDE53B85}"/>
    <cellStyle name="40% - Accent4 7 2" xfId="45692" xr:uid="{BD70863E-B03A-49BE-97F8-D3472B795759}"/>
    <cellStyle name="40% - Accent4 8" xfId="1163" xr:uid="{F08EFD7E-7ED8-4111-B917-4411B7C9A9AF}"/>
    <cellStyle name="40% - Accent4_KG prices" xfId="43737" xr:uid="{0B92B303-C294-4EFE-91B3-65523F5E7570}"/>
    <cellStyle name="40% - Accent5" xfId="43738" xr:uid="{C8EE2111-2A71-4B86-937F-660418FE4BCB}"/>
    <cellStyle name="40% - Accent5 2" xfId="1164" xr:uid="{2A918FC2-8549-4E6F-A3A6-0D9EC772E5C5}"/>
    <cellStyle name="40% - Accent5 2 2" xfId="1165" xr:uid="{77F5EC31-F522-4925-85D6-FCBB1AC10FCA}"/>
    <cellStyle name="40% - Accent5 2 2 2" xfId="1166" xr:uid="{4D02CB9A-C0D6-4120-8318-CC94DD640E14}"/>
    <cellStyle name="40% - Accent5 2 2 2 2" xfId="1167" xr:uid="{21B2B9E3-2197-423A-BB8A-6F8542443949}"/>
    <cellStyle name="40% - Accent5 2 2 2 3" xfId="43741" xr:uid="{92FC1ADC-84E2-4BF7-A00C-B8AE746E34FA}"/>
    <cellStyle name="40% - Accent5 2 2 3" xfId="1168" xr:uid="{C4399727-C527-455D-ABF0-994A363355F6}"/>
    <cellStyle name="40% - Accent5 2 2 4" xfId="43740" xr:uid="{0B817387-4D84-4C12-B6AB-CE759215B3A0}"/>
    <cellStyle name="40% - Accent5 2 2_Long forecast for Liz liquid Cotton(May-Dec)10312013 (version 1)" xfId="1169" xr:uid="{381491E4-AD13-4B02-B4BF-0E0061C703D0}"/>
    <cellStyle name="40% - Accent5 2 3" xfId="1170" xr:uid="{45851B62-488C-4E1C-AC25-BB6D4A17BDDD}"/>
    <cellStyle name="40% - Accent5 2 3 2" xfId="1171" xr:uid="{9A3BAB82-0681-4B8A-ACB7-F96EEB3B7191}"/>
    <cellStyle name="40% - Accent5 2 3 3" xfId="43742" xr:uid="{72C49ED8-1325-4571-A5F7-7B61CF7A9CD0}"/>
    <cellStyle name="40% - Accent5 2 4" xfId="43739" xr:uid="{B8A5A1E0-09C8-4132-A089-F9FB8EA5E9D7}"/>
    <cellStyle name="40% - Accent5 2_723_BEDDINGSETS_JLAHome" xfId="1172" xr:uid="{8277F494-EF57-41B3-91FE-1971FBA1B04A}"/>
    <cellStyle name="40% - Accent5 3" xfId="1173" xr:uid="{D6706988-A0C0-47F2-B5DF-1404B2AD03B3}"/>
    <cellStyle name="40% - Accent5 3 10" xfId="43743" xr:uid="{BD5AA569-1699-454A-862D-61B64DC3BEA5}"/>
    <cellStyle name="40% - Accent5 3 2" xfId="1174" xr:uid="{09B3BE7B-3981-41EA-8549-FA04B887D814}"/>
    <cellStyle name="40% - Accent5 3 2 2" xfId="1175" xr:uid="{FCC03DB6-DCE8-4AEC-BDAB-88CF8BD2677E}"/>
    <cellStyle name="40% - Accent5 3 2 3" xfId="1176" xr:uid="{68DB6FAE-F818-4728-BCBF-DCA8E9128D3E}"/>
    <cellStyle name="40% - Accent5 3 2 4" xfId="1177" xr:uid="{A622C3EE-1062-4575-8842-C910273B62A6}"/>
    <cellStyle name="40% - Accent5 3 2 5" xfId="43744" xr:uid="{8A6F708F-5553-4361-A5E6-689AA7D374EB}"/>
    <cellStyle name="40% - Accent5 3 3" xfId="1178" xr:uid="{D2D96492-7C35-4F87-8DF9-B539F3EA917B}"/>
    <cellStyle name="40% - Accent5 3 4" xfId="1179" xr:uid="{F1161FDA-1D9D-41B7-8CC6-071DB50FCA88}"/>
    <cellStyle name="40% - Accent5 3 4 2" xfId="1180" xr:uid="{E3BB0C60-FE1D-4E08-99D9-DAC44C3AEDA3}"/>
    <cellStyle name="40% - Accent5 3 4 3" xfId="1181" xr:uid="{5024C879-8A43-4942-8A59-8DB7C3DB01AB}"/>
    <cellStyle name="40% - Accent5 3 4 4" xfId="1182" xr:uid="{855BD63C-2CC3-4463-A73C-9F6DE0A5802C}"/>
    <cellStyle name="40% - Accent5 3 5" xfId="1183" xr:uid="{70969D83-7070-4168-8A08-C4AFDFA11FAD}"/>
    <cellStyle name="40% - Accent5 3 6" xfId="1184" xr:uid="{84345A41-3C1C-422D-9F89-AC902EFFF688}"/>
    <cellStyle name="40% - Accent5 3 6 2" xfId="1185" xr:uid="{16A0031C-3A70-4B64-8635-7460DC01A0B8}"/>
    <cellStyle name="40% - Accent5 3 7" xfId="1186" xr:uid="{938EF31A-1C6D-4B7B-8FDB-D30E6354AE0E}"/>
    <cellStyle name="40% - Accent5 3 8" xfId="1187" xr:uid="{C970A6B3-7151-4986-8047-623F052A038B}"/>
    <cellStyle name="40% - Accent5 3 9" xfId="1188" xr:uid="{0A319840-DCAA-48D8-BB17-815A86E88C71}"/>
    <cellStyle name="40% - Accent5 4" xfId="1189" xr:uid="{DE17BCE8-9F85-4C4E-A45A-FC76C4CE1979}"/>
    <cellStyle name="40% - Accent5 4 2" xfId="1190" xr:uid="{2680C3CF-5680-41F6-A374-0DD48B4F2E77}"/>
    <cellStyle name="40% - Accent5 4 2 2" xfId="43746" xr:uid="{9C54D739-145B-41F2-8759-72D1E7702C39}"/>
    <cellStyle name="40% - Accent5 4 3" xfId="1191" xr:uid="{535CACA5-075E-45FD-801E-A4961ADC5731}"/>
    <cellStyle name="40% - Accent5 4 4" xfId="1192" xr:uid="{485377C8-65D5-4E4F-87D9-F258F59FF15E}"/>
    <cellStyle name="40% - Accent5 4 5" xfId="1193" xr:uid="{A04D8927-9F0F-4A9E-887F-B72A43809DE3}"/>
    <cellStyle name="40% - Accent5 4 6" xfId="43745" xr:uid="{96CDCF56-B168-43B8-A928-790CB6A7C730}"/>
    <cellStyle name="40% - Accent5 5" xfId="1194" xr:uid="{F5C6033E-B99C-4295-A449-18E3A7D362E4}"/>
    <cellStyle name="40% - Accent5 5 2" xfId="1195" xr:uid="{8668B2AA-6DD8-4866-81F5-B777B02D8765}"/>
    <cellStyle name="40% - Accent5 5 2 2" xfId="43748" xr:uid="{FE777E71-E0D8-495D-8625-0FFA2EBCEF5E}"/>
    <cellStyle name="40% - Accent5 5 3" xfId="43747" xr:uid="{42320455-ACD1-4B00-9646-091B2794149F}"/>
    <cellStyle name="40% - Accent5 6" xfId="1196" xr:uid="{D48E70AC-FD84-492D-8A09-EE2F46562E8F}"/>
    <cellStyle name="40% - Accent5 6 2" xfId="43749" xr:uid="{F7DE0596-9832-4A0D-BD3A-CEECB063A0A9}"/>
    <cellStyle name="40% - Accent5 7" xfId="1197" xr:uid="{699A9A71-ED2A-4857-8259-18D4B7153859}"/>
    <cellStyle name="40% - Accent5 7 2" xfId="45693" xr:uid="{E0501B3B-476C-449F-BDAE-4CFC4EA2E44B}"/>
    <cellStyle name="40% - Accent5 8" xfId="1198" xr:uid="{2F1D7F97-C53A-49AA-89CF-3DBD7C2A2DC3}"/>
    <cellStyle name="40% - Accent6" xfId="43750" xr:uid="{4102A647-94DC-48BE-9D5F-A551A82174A2}"/>
    <cellStyle name="40% - Accent6 2" xfId="1199" xr:uid="{9A015376-3A70-49EC-84CD-2ADA0385AA52}"/>
    <cellStyle name="40% - Accent6 2 2" xfId="1200" xr:uid="{CE683C15-D590-4B00-BAE4-211C9B30F719}"/>
    <cellStyle name="40% - Accent6 2 2 2" xfId="1201" xr:uid="{F986D269-53D9-4C66-B9FA-7A39637A1496}"/>
    <cellStyle name="40% - Accent6 2 2 2 2" xfId="1202" xr:uid="{994EF085-6DF0-44FC-BDB6-0DC6A2161610}"/>
    <cellStyle name="40% - Accent6 2 2 2 3" xfId="43753" xr:uid="{EEE4ACFB-3473-44DF-919B-2EEDB7528B61}"/>
    <cellStyle name="40% - Accent6 2 2 3" xfId="1203" xr:uid="{6AFBDD9F-FB0A-4795-B591-DD95EF977B73}"/>
    <cellStyle name="40% - Accent6 2 2 4" xfId="43752" xr:uid="{05C2359D-48BC-4AB1-80D6-71074B45BE1E}"/>
    <cellStyle name="40% - Accent6 2 2_Long forecast for Liz liquid Cotton(May-Dec)10312013 (version 1)" xfId="1204" xr:uid="{BB5C600E-D27F-4255-8A1D-E6E69085E4FB}"/>
    <cellStyle name="40% - Accent6 2 3" xfId="1205" xr:uid="{EBDD76AC-17EE-4498-905C-1C5C0C0E6CCF}"/>
    <cellStyle name="40% - Accent6 2 3 2" xfId="1206" xr:uid="{628C2D5C-E23B-4C64-B039-A876E40864BA}"/>
    <cellStyle name="40% - Accent6 2 3 3" xfId="43754" xr:uid="{47622DC5-0D4A-4738-83C7-345F5D5AE9BB}"/>
    <cellStyle name="40% - Accent6 2 4" xfId="43751" xr:uid="{95B8E243-C9BA-4C99-99CE-0A2C5ECA3AC6}"/>
    <cellStyle name="40% - Accent6 2_723_BEDDINGSETS_JLAHome" xfId="1207" xr:uid="{18159670-D8D4-4D50-86BD-FBA14F7DC060}"/>
    <cellStyle name="40% - Accent6 3" xfId="1208" xr:uid="{096DCC0C-B240-4188-BD64-797A7FC554E0}"/>
    <cellStyle name="40% - Accent6 3 10" xfId="43755" xr:uid="{CAE6B91C-F4A8-44B1-9E0B-C6EB6A255A5E}"/>
    <cellStyle name="40% - Accent6 3 2" xfId="1209" xr:uid="{A624572E-D526-42AB-9C8D-3223B2AA38D3}"/>
    <cellStyle name="40% - Accent6 3 2 2" xfId="1210" xr:uid="{176F683B-C010-4D92-AD4B-C026A78A8DE0}"/>
    <cellStyle name="40% - Accent6 3 2 3" xfId="1211" xr:uid="{CB15F99C-9618-4021-9D3E-BD6B921DC29F}"/>
    <cellStyle name="40% - Accent6 3 2 4" xfId="1212" xr:uid="{5AFFE3CA-84EC-4CE3-9097-70D0697E1609}"/>
    <cellStyle name="40% - Accent6 3 2 5" xfId="43756" xr:uid="{119FA185-CE55-41C2-BE14-757A429E7D45}"/>
    <cellStyle name="40% - Accent6 3 3" xfId="1213" xr:uid="{BFE1CE56-7324-402E-B47B-8CE13D193DE3}"/>
    <cellStyle name="40% - Accent6 3 4" xfId="1214" xr:uid="{C854AAD3-2F0A-463C-A9FE-E472A029BA7F}"/>
    <cellStyle name="40% - Accent6 3 4 2" xfId="1215" xr:uid="{C1DE6B3C-8ECE-40BA-B0C8-FCAD2FABC150}"/>
    <cellStyle name="40% - Accent6 3 4 3" xfId="1216" xr:uid="{4CA1DDCD-BADB-4541-B11D-9B1E2E149B75}"/>
    <cellStyle name="40% - Accent6 3 4 4" xfId="1217" xr:uid="{A9B7E96C-E019-4B91-9EBC-B9A482BF4A38}"/>
    <cellStyle name="40% - Accent6 3 5" xfId="1218" xr:uid="{B05434E4-150B-4962-93B5-766D6B048015}"/>
    <cellStyle name="40% - Accent6 3 6" xfId="1219" xr:uid="{A0D1D889-12E0-437D-959B-E531838D4D10}"/>
    <cellStyle name="40% - Accent6 3 6 2" xfId="1220" xr:uid="{FEA01E97-4897-4F34-A8F8-7B091B10CF57}"/>
    <cellStyle name="40% - Accent6 3 7" xfId="1221" xr:uid="{58A7E8A1-EE14-46B4-8FA4-4699E6A1342F}"/>
    <cellStyle name="40% - Accent6 3 8" xfId="1222" xr:uid="{9E21C68A-7B92-45AA-B02D-683A2710D844}"/>
    <cellStyle name="40% - Accent6 3 9" xfId="1223" xr:uid="{E7E538A4-2B83-494A-B43D-06B1A1C1336D}"/>
    <cellStyle name="40% - Accent6 4" xfId="1224" xr:uid="{80BD974F-E3FB-4BAD-9A9C-CFC8564E984A}"/>
    <cellStyle name="40% - Accent6 4 2" xfId="1225" xr:uid="{6E976DFB-7D8D-4EA7-A641-11356CC9265B}"/>
    <cellStyle name="40% - Accent6 4 2 2" xfId="43758" xr:uid="{A0CFF3AB-A67B-469E-B39D-3A1F453CBC6F}"/>
    <cellStyle name="40% - Accent6 4 3" xfId="1226" xr:uid="{EA688BB5-111C-43F3-B9CA-33DE36B617F1}"/>
    <cellStyle name="40% - Accent6 4 4" xfId="1227" xr:uid="{810B33DF-2A0A-4C18-A672-35F2CD06C5DC}"/>
    <cellStyle name="40% - Accent6 4 5" xfId="1228" xr:uid="{05D16702-0249-45E4-8321-E7F3397D3ABD}"/>
    <cellStyle name="40% - Accent6 4 6" xfId="43757" xr:uid="{859F31AD-D54F-4BD4-9AAE-30ABE02C50D0}"/>
    <cellStyle name="40% - Accent6 5" xfId="1229" xr:uid="{546BE080-A27C-45B4-AA1A-221C4CF453B7}"/>
    <cellStyle name="40% - Accent6 5 2" xfId="1230" xr:uid="{B5C90280-771F-401D-83B7-3C8C75A9734B}"/>
    <cellStyle name="40% - Accent6 5 2 2" xfId="43760" xr:uid="{31117B52-0430-4C2E-8D73-C53B8250239A}"/>
    <cellStyle name="40% - Accent6 5 3" xfId="43759" xr:uid="{42511A32-264F-49F7-BA2B-A754D1606FF5}"/>
    <cellStyle name="40% - Accent6 6" xfId="1231" xr:uid="{44D09BA7-919B-4E88-A93F-8A209C509D30}"/>
    <cellStyle name="40% - Accent6 6 2" xfId="43761" xr:uid="{BF2B2E08-3A74-4B30-A1B2-9A8C39CF4615}"/>
    <cellStyle name="40% - Accent6 7" xfId="1232" xr:uid="{9CEA7B8A-7D0E-44C2-A092-A754CF8836B7}"/>
    <cellStyle name="40% - Accent6 7 2" xfId="45694" xr:uid="{C9B17589-DE25-404A-881D-963199334E57}"/>
    <cellStyle name="40% - Accent6 8" xfId="1233" xr:uid="{BFB56F1E-EFFF-430E-8D56-A3B520001892}"/>
    <cellStyle name="40% - Accent6_KG prices" xfId="43762" xr:uid="{DD6571E3-4738-445F-875E-0F678347E1C5}"/>
    <cellStyle name="40% - 强调文字颜色 1" xfId="43763" xr:uid="{E927B454-0531-44EE-8327-E99167BC4193}"/>
    <cellStyle name="40% - 强调文字颜色 1 10" xfId="1234" xr:uid="{E3EFE239-1509-4CE2-AE87-54FDB80B2491}"/>
    <cellStyle name="40% - 强调文字颜色 1 11" xfId="1235" xr:uid="{D418B609-1F16-4FEF-9EFB-5D8737D7CCCE}"/>
    <cellStyle name="40% - 强调文字颜色 1 12" xfId="1236" xr:uid="{D7942D9E-85F1-429D-AABE-B4260E11CC24}"/>
    <cellStyle name="40% - 强调文字颜色 1 2" xfId="1237" xr:uid="{C7E5B9F3-9A6E-4827-84FA-B6C029C0A5A1}"/>
    <cellStyle name="40% - 强调文字颜色 1 2 2" xfId="1238" xr:uid="{3B9F3BDF-6BC2-4D58-BB93-99387DBFD895}"/>
    <cellStyle name="40% - 强调文字颜色 1 2 2 2" xfId="1239" xr:uid="{A271E7D8-F482-43D9-A959-ADE19F9F01D3}"/>
    <cellStyle name="40% - 强调文字颜色 1 2 2 3" xfId="1240" xr:uid="{754B7800-CE3C-4F56-89E5-75E256F0DD80}"/>
    <cellStyle name="40% - 强调文字颜色 1 2 2 4" xfId="1241" xr:uid="{3C994954-7491-4FA6-8F23-6B21D32DB5B2}"/>
    <cellStyle name="40% - 强调文字颜色 1 2 2 5" xfId="1242" xr:uid="{B1D91EE6-0B03-4EBD-8396-4E5DB601186E}"/>
    <cellStyle name="40% - 强调文字颜色 1 2 2 6" xfId="43765" xr:uid="{47852BEA-2FE4-42D1-826C-34561B3530AB}"/>
    <cellStyle name="40% - 强调文字颜色 1 2 3" xfId="1243" xr:uid="{F4010AB9-4F2F-42AB-9E2F-8D37CC6D9C22}"/>
    <cellStyle name="40% - 强调文字颜色 1 2 3 2" xfId="43766" xr:uid="{20BAC0A9-E62C-492E-9E78-1273FDFC6178}"/>
    <cellStyle name="40% - 强调文字颜色 1 2 4" xfId="1244" xr:uid="{BD79250D-EEC3-4176-84B6-8B736DFCDF42}"/>
    <cellStyle name="40% - 强调文字颜色 1 2 5" xfId="1245" xr:uid="{422B0D27-BBFB-48B2-B135-E788844E094B}"/>
    <cellStyle name="40% - 强调文字颜色 1 2 6" xfId="43764" xr:uid="{74EF967B-A988-4D01-AE34-CF381E0E7811}"/>
    <cellStyle name="40% - 强调文字颜色 1 2_Long forecast for Liz liquid Cotton(May-Dec)10312013 (version 1)" xfId="1246" xr:uid="{4D221E84-9BC1-454C-8965-7DCC6572E22F}"/>
    <cellStyle name="40% - 强调文字颜色 1 3" xfId="1247" xr:uid="{F364037B-38C4-492E-B254-9568B96088FE}"/>
    <cellStyle name="40% - 强调文字颜色 1 3 2" xfId="1248" xr:uid="{90F3B781-1F68-4C8C-B1C9-5AAD9813E9EB}"/>
    <cellStyle name="40% - 强调文字颜色 1 3 2 2" xfId="43768" xr:uid="{CBE4BA71-9A92-4A9C-9629-0056C0A48D63}"/>
    <cellStyle name="40% - 强调文字颜色 1 3 3" xfId="43769" xr:uid="{78828FCB-8968-4275-AE60-89638AE26599}"/>
    <cellStyle name="40% - 强调文字颜色 1 3 4" xfId="43767" xr:uid="{A08689F7-C8EB-4FEA-B90A-1FE2E48655E3}"/>
    <cellStyle name="40% - 强调文字颜色 1 4" xfId="1249" xr:uid="{8F2031F1-D8D1-4F7C-8071-47A1DEEFD66A}"/>
    <cellStyle name="40% - 强调文字颜色 1 4 2" xfId="1250" xr:uid="{961C0A42-A3C5-415F-8C48-5FE7B56503C9}"/>
    <cellStyle name="40% - 强调文字颜色 1 4 3" xfId="1251" xr:uid="{C31A5CE9-94A9-4F22-A26A-6995BB715BCD}"/>
    <cellStyle name="40% - 强调文字颜色 1 4 4" xfId="1252" xr:uid="{BE66942B-8A2E-4C81-AF40-2E7BDBECEE7F}"/>
    <cellStyle name="40% - 强调文字颜色 1 4 5" xfId="1253" xr:uid="{218A96A9-A059-4A43-9788-FE4BC30B7500}"/>
    <cellStyle name="40% - 强调文字颜色 1 4 6" xfId="43770" xr:uid="{9013E571-1321-4881-8E65-C2DDEB4E5F40}"/>
    <cellStyle name="40% - 强调文字颜色 1 5" xfId="1254" xr:uid="{7A017ADF-FB35-421B-A26C-7AC3823EBCC2}"/>
    <cellStyle name="40% - 强调文字颜色 1 5 2" xfId="1255" xr:uid="{5A4413A2-2BE4-4A32-A6C3-09FF226279C1}"/>
    <cellStyle name="40% - 强调文字颜色 1 5 3" xfId="1256" xr:uid="{13D1E1EA-FC62-4AF3-BDBB-3BDDCC47A531}"/>
    <cellStyle name="40% - 强调文字颜色 1 5 4" xfId="1257" xr:uid="{9A615190-C657-4079-AC1A-98D689012D65}"/>
    <cellStyle name="40% - 强调文字颜色 1 5 5" xfId="43771" xr:uid="{3F3ADD70-A2D3-4740-9859-4B12998F54BF}"/>
    <cellStyle name="40% - 强调文字颜色 1 6" xfId="1258" xr:uid="{698278F9-DECB-422A-8461-4D5F2E0DCB31}"/>
    <cellStyle name="40% - 强调文字颜色 1 7" xfId="1259" xr:uid="{4346F26D-AB1D-493B-BEC2-D09342ACA4A9}"/>
    <cellStyle name="40% - 强调文字颜色 1 8" xfId="1260" xr:uid="{CBE08C24-EE2B-4E77-B196-9849F0BBD01C}"/>
    <cellStyle name="40% - 强调文字颜色 1 9" xfId="1261" xr:uid="{FA9C08CD-98DB-4333-A4FD-78C6B53B5D95}"/>
    <cellStyle name="40% - 强调文字颜色 1_Meijer production schedule_201230_production_sheet set" xfId="1262" xr:uid="{D2B99D06-7EA8-4E84-9F9A-C7B8E9061E29}"/>
    <cellStyle name="40% - 强调文字颜色 2" xfId="43772" xr:uid="{9E8FB232-ED97-4DD1-A426-A9FCB60DC433}"/>
    <cellStyle name="40% - 强调文字颜色 2 10" xfId="1263" xr:uid="{EC89A389-8C3D-46F8-92BD-80065D3A5EE1}"/>
    <cellStyle name="40% - 强调文字颜色 2 11" xfId="1264" xr:uid="{FAB85304-E4C5-4969-BB35-4205107B5BEE}"/>
    <cellStyle name="40% - 强调文字颜色 2 12" xfId="1265" xr:uid="{E035445C-7905-4687-B293-9DE8BD32A01B}"/>
    <cellStyle name="40% - 强调文字颜色 2 2" xfId="1266" xr:uid="{D16FF91B-7850-47C1-8740-54074E4783EE}"/>
    <cellStyle name="40% - 强调文字颜色 2 2 2" xfId="1267" xr:uid="{86C67029-0C8B-4AC9-877D-50A1A36186FC}"/>
    <cellStyle name="40% - 强调文字颜色 2 2 2 2" xfId="1268" xr:uid="{174A14FC-29A9-496F-8396-AD3A573130FC}"/>
    <cellStyle name="40% - 强调文字颜色 2 2 2 3" xfId="1269" xr:uid="{4018A131-3ED1-4960-96FD-7BECDC63C430}"/>
    <cellStyle name="40% - 强调文字颜色 2 2 2 4" xfId="1270" xr:uid="{CF6B8952-6D0A-48E6-9E5F-39F8A366CAC9}"/>
    <cellStyle name="40% - 强调文字颜色 2 2 2 5" xfId="1271" xr:uid="{9F035AFA-4B16-41F5-ACB1-B142EADE625B}"/>
    <cellStyle name="40% - 强调文字颜色 2 2 2 6" xfId="43774" xr:uid="{7ABCC432-12B3-4FCF-A096-7670DBF8DFD7}"/>
    <cellStyle name="40% - 强调文字颜色 2 2 3" xfId="1272" xr:uid="{C8014237-7FC1-47FA-8BDC-A71699B16496}"/>
    <cellStyle name="40% - 强调文字颜色 2 2 3 2" xfId="43775" xr:uid="{A6255205-B7C3-40B1-8E38-6F884056313F}"/>
    <cellStyle name="40% - 强调文字颜色 2 2 4" xfId="1273" xr:uid="{397BB396-F2BA-4FF3-9F09-13333ABFE235}"/>
    <cellStyle name="40% - 强调文字颜色 2 2 5" xfId="1274" xr:uid="{E19FD31D-E09D-44B8-A43E-BAFA0CF96820}"/>
    <cellStyle name="40% - 强调文字颜色 2 2 6" xfId="43773" xr:uid="{B1B69A5A-A586-4BC9-AB11-5BCC84B0C3ED}"/>
    <cellStyle name="40% - 强调文字颜色 2 2_Long forecast for Liz liquid Cotton(May-Dec)10312013 (version 1)" xfId="1275" xr:uid="{4F2649E8-0FC9-4514-86F5-DDA5AF31922F}"/>
    <cellStyle name="40% - 强调文字颜色 2 3" xfId="1276" xr:uid="{E2E244B9-0B94-417F-AD59-25022BEF4CC0}"/>
    <cellStyle name="40% - 强调文字颜色 2 3 2" xfId="1277" xr:uid="{4793DAA7-4BEE-472F-9A31-7EAF2DA89422}"/>
    <cellStyle name="40% - 强调文字颜色 2 3 2 2" xfId="43777" xr:uid="{2A05548F-8198-445D-BDF0-5E5EC9A8F13D}"/>
    <cellStyle name="40% - 强调文字颜色 2 3 3" xfId="43778" xr:uid="{9C94C43D-02D6-46F1-99D1-CD13E9E16EE5}"/>
    <cellStyle name="40% - 强调文字颜色 2 3 4" xfId="43776" xr:uid="{33111097-8D55-4DBC-92CC-BB32F8B2CE5F}"/>
    <cellStyle name="40% - 强调文字颜色 2 4" xfId="1278" xr:uid="{587DDA14-85AD-4D5D-9A24-66AE43E59FB7}"/>
    <cellStyle name="40% - 强调文字颜色 2 4 2" xfId="1279" xr:uid="{5DCBB3FE-6BAC-440A-B6C7-DB959B19B5DC}"/>
    <cellStyle name="40% - 强调文字颜色 2 4 3" xfId="1280" xr:uid="{B56201AB-142A-4DB2-A544-959B25AEA1E2}"/>
    <cellStyle name="40% - 强调文字颜色 2 4 4" xfId="1281" xr:uid="{E581591F-3664-4047-AA98-1F5428401B41}"/>
    <cellStyle name="40% - 强调文字颜色 2 4 5" xfId="1282" xr:uid="{3B1BA803-0D74-44CB-82EA-F931FF0C9DBB}"/>
    <cellStyle name="40% - 强调文字颜色 2 4 6" xfId="43779" xr:uid="{E89F65FE-0EF5-408D-A74C-526902732E62}"/>
    <cellStyle name="40% - 强调文字颜色 2 5" xfId="1283" xr:uid="{7BFFBEF9-61CA-4FAD-AEC7-375FE9C5880E}"/>
    <cellStyle name="40% - 强调文字颜色 2 5 2" xfId="1284" xr:uid="{C8456955-E736-4405-B135-40A93EA3CE2F}"/>
    <cellStyle name="40% - 强调文字颜色 2 5 3" xfId="1285" xr:uid="{7397752D-9ABC-439C-9ED4-813E2A099F31}"/>
    <cellStyle name="40% - 强调文字颜色 2 5 4" xfId="1286" xr:uid="{A11DE676-B278-41A7-BDD8-12D515F20B29}"/>
    <cellStyle name="40% - 强调文字颜色 2 5 5" xfId="43780" xr:uid="{A6888AEC-416D-4714-BFC6-60B003C5CEE4}"/>
    <cellStyle name="40% - 强调文字颜色 2 6" xfId="1287" xr:uid="{DB059D6C-CEE4-4FC8-9E70-2726DE17C46B}"/>
    <cellStyle name="40% - 强调文字颜色 2 7" xfId="1288" xr:uid="{A09399E4-6CCD-44C5-9E03-5BEE3B4D2DA7}"/>
    <cellStyle name="40% - 强调文字颜色 2 8" xfId="1289" xr:uid="{C54E2F34-3486-45F1-B227-6A9C622AFB23}"/>
    <cellStyle name="40% - 强调文字颜色 2 9" xfId="1290" xr:uid="{C3C11897-87A6-4ECC-97A1-83FF46BFBB66}"/>
    <cellStyle name="40% - 强调文字颜色 3" xfId="43781" xr:uid="{1F1AC30B-B6E4-4B0D-B17E-71E67A11D7D1}"/>
    <cellStyle name="40% - 强调文字颜色 3 10" xfId="1291" xr:uid="{E6B60730-1B59-42F6-8F2E-E6DBA55B0202}"/>
    <cellStyle name="40% - 强调文字颜色 3 11" xfId="1292" xr:uid="{A940FBE4-0FEB-4563-A125-2AB327FF474D}"/>
    <cellStyle name="40% - 强调文字颜色 3 12" xfId="1293" xr:uid="{A80D6592-CE4E-4D77-B10D-125863CECF5C}"/>
    <cellStyle name="40% - 强调文字颜色 3 2" xfId="1294" xr:uid="{AE17D7B6-F715-4547-846F-988F82D17C5B}"/>
    <cellStyle name="40% - 强调文字颜色 3 2 2" xfId="1295" xr:uid="{00D3D1E9-1E32-4CE3-B2ED-DCAEDD5A66B6}"/>
    <cellStyle name="40% - 强调文字颜色 3 2 2 2" xfId="1296" xr:uid="{D9B3261A-6E48-4CE4-80E8-5199328D7440}"/>
    <cellStyle name="40% - 强调文字颜色 3 2 2 3" xfId="1297" xr:uid="{5DA08B6D-BD5E-4F32-B242-0ABCE768DEC0}"/>
    <cellStyle name="40% - 强调文字颜色 3 2 2 4" xfId="1298" xr:uid="{EF35F2C7-1DE0-4CED-867D-A77327A8D686}"/>
    <cellStyle name="40% - 强调文字颜色 3 2 2 5" xfId="1299" xr:uid="{A2907EC6-F1AD-491A-92B5-4534EE12AE87}"/>
    <cellStyle name="40% - 强调文字颜色 3 2 2 6" xfId="43783" xr:uid="{A23CB57D-1930-4102-8810-B11EEAD753E5}"/>
    <cellStyle name="40% - 强调文字颜色 3 2 3" xfId="1300" xr:uid="{453A9FAB-BA27-43EA-8783-D03A76EDBA8A}"/>
    <cellStyle name="40% - 强调文字颜色 3 2 3 2" xfId="43784" xr:uid="{A788B24F-50C5-4E7C-9878-41E5AD6C96F8}"/>
    <cellStyle name="40% - 强调文字颜色 3 2 4" xfId="1301" xr:uid="{39358F20-650C-419B-9377-546A305CC0C9}"/>
    <cellStyle name="40% - 强调文字颜色 3 2 5" xfId="1302" xr:uid="{BFB81DB0-2AF9-4065-AF89-802C934557C0}"/>
    <cellStyle name="40% - 强调文字颜色 3 2 6" xfId="43782" xr:uid="{12A0CA2C-C592-477A-B0E6-C276F5F3E063}"/>
    <cellStyle name="40% - 强调文字颜色 3 2_Long forecast for Liz liquid Cotton(May-Dec)10312013 (version 1)" xfId="1303" xr:uid="{78242A2F-7D78-4B69-A934-4119853E79FC}"/>
    <cellStyle name="40% - 强调文字颜色 3 3" xfId="1304" xr:uid="{D88BD00B-E3CD-4547-9D29-D0ED6061A53C}"/>
    <cellStyle name="40% - 强调文字颜色 3 3 2" xfId="1305" xr:uid="{33FF07A7-5973-4E86-B651-15A2C8E2A0AE}"/>
    <cellStyle name="40% - 强调文字颜色 3 3 2 2" xfId="43786" xr:uid="{59F9B5BB-7610-4F79-A12D-0CEA683FE7D3}"/>
    <cellStyle name="40% - 强调文字颜色 3 3 3" xfId="43787" xr:uid="{0BD0E327-0FF8-4F10-9BF2-C0CF725D6F95}"/>
    <cellStyle name="40% - 强调文字颜色 3 3 4" xfId="43785" xr:uid="{17B1211A-F311-4C01-A42F-153BAB16E818}"/>
    <cellStyle name="40% - 强调文字颜色 3 4" xfId="1306" xr:uid="{49A215BB-A132-428C-8533-FB2940BFFDAF}"/>
    <cellStyle name="40% - 强调文字颜色 3 4 2" xfId="1307" xr:uid="{18CCF769-7922-497A-9D13-F2387D93D4BA}"/>
    <cellStyle name="40% - 强调文字颜色 3 4 3" xfId="1308" xr:uid="{A6553072-0B5C-4C13-9AC8-A5CCEEA785A8}"/>
    <cellStyle name="40% - 强调文字颜色 3 4 4" xfId="1309" xr:uid="{293EDEE7-FCC4-4571-96CC-ACD74462495A}"/>
    <cellStyle name="40% - 强调文字颜色 3 4 5" xfId="1310" xr:uid="{A18B924F-75E2-4C0E-89AB-04221926D305}"/>
    <cellStyle name="40% - 强调文字颜色 3 4 6" xfId="43788" xr:uid="{E15843E8-6DD1-480F-B306-51ACDE8CFC72}"/>
    <cellStyle name="40% - 强调文字颜色 3 5" xfId="1311" xr:uid="{ED05065C-785F-4CE7-9064-7BF0A6CDD7A3}"/>
    <cellStyle name="40% - 强调文字颜色 3 5 2" xfId="1312" xr:uid="{7AD039F8-C2F0-477D-93AF-6F6D547EB6CF}"/>
    <cellStyle name="40% - 强调文字颜色 3 5 3" xfId="1313" xr:uid="{A3E87D3F-E507-4EC2-875B-1BB845F0CE5E}"/>
    <cellStyle name="40% - 强调文字颜色 3 5 4" xfId="1314" xr:uid="{7B6F828A-5B2D-468C-8950-D432E7301048}"/>
    <cellStyle name="40% - 强调文字颜色 3 5 5" xfId="43789" xr:uid="{3BD4B1E9-79C6-4C98-8FC0-521FC3D489DD}"/>
    <cellStyle name="40% - 强调文字颜色 3 6" xfId="1315" xr:uid="{9598641B-B926-471E-8EB0-C62CB3926BD0}"/>
    <cellStyle name="40% - 强调文字颜色 3 7" xfId="1316" xr:uid="{0AC8E7D3-B319-4E45-B101-E35A30317AB6}"/>
    <cellStyle name="40% - 强调文字颜色 3 8" xfId="1317" xr:uid="{18C47146-5308-46EC-BF28-CBD649B100E9}"/>
    <cellStyle name="40% - 强调文字颜色 3 9" xfId="1318" xr:uid="{F7B36368-73E7-4BEF-A29D-A874A10B3D70}"/>
    <cellStyle name="40% - 强调文字颜色 3_Meijer production schedule_201230_production_sheet set" xfId="1319" xr:uid="{8149DDCC-137F-43CD-83E7-925FD31464D4}"/>
    <cellStyle name="40% - 强调文字颜色 4" xfId="43790" xr:uid="{5FF281B5-3251-4949-9C54-9E5A9BD082B5}"/>
    <cellStyle name="40% - 强调文字颜色 4 10" xfId="1320" xr:uid="{E5867E2B-AF1F-425A-98AE-EC82C104F43B}"/>
    <cellStyle name="40% - 强调文字颜色 4 11" xfId="1321" xr:uid="{5D3CE945-E9F0-45E4-991B-6FEBC3A34C59}"/>
    <cellStyle name="40% - 强调文字颜色 4 12" xfId="1322" xr:uid="{8862FF95-3BBA-4782-84B5-10CF35D8509C}"/>
    <cellStyle name="40% - 强调文字颜色 4 2" xfId="1323" xr:uid="{46233F56-4F0F-4858-BFCC-38E1D5495161}"/>
    <cellStyle name="40% - 强调文字颜色 4 2 2" xfId="1324" xr:uid="{3EBB6E54-8D06-440C-9E0C-8087CB6E2362}"/>
    <cellStyle name="40% - 强调文字颜色 4 2 2 2" xfId="1325" xr:uid="{F46B8C9D-0F74-4B76-81F7-559FDC8E487F}"/>
    <cellStyle name="40% - 强调文字颜色 4 2 2 3" xfId="1326" xr:uid="{7F1A5FD1-5A40-4750-AE2F-EEE66C0DF2A7}"/>
    <cellStyle name="40% - 强调文字颜色 4 2 2 4" xfId="1327" xr:uid="{A5E3F6DF-CBBF-4F85-80BB-251684447880}"/>
    <cellStyle name="40% - 强调文字颜色 4 2 2 5" xfId="1328" xr:uid="{8203890B-22BD-4352-A3A7-95D71CD2154C}"/>
    <cellStyle name="40% - 强调文字颜色 4 2 2 6" xfId="43792" xr:uid="{04553B29-4879-404D-86D7-485145A5A47D}"/>
    <cellStyle name="40% - 强调文字颜色 4 2 3" xfId="1329" xr:uid="{B9CB0608-2072-4C39-9EFA-0083D57E834F}"/>
    <cellStyle name="40% - 强调文字颜色 4 2 3 2" xfId="43793" xr:uid="{3E327E4C-7DE9-4B7B-BC38-CF7AC4AA6DBD}"/>
    <cellStyle name="40% - 强调文字颜色 4 2 4" xfId="1330" xr:uid="{4B46D47C-B80D-4778-BDAC-9A22E53B1113}"/>
    <cellStyle name="40% - 强调文字颜色 4 2 5" xfId="1331" xr:uid="{6F1AA42C-F791-4C99-A232-64497D705DAA}"/>
    <cellStyle name="40% - 强调文字颜色 4 2 6" xfId="43791" xr:uid="{0CB31325-EFBF-4CA5-ABAA-81964D59689A}"/>
    <cellStyle name="40% - 强调文字颜色 4 2_Long forecast for Liz liquid Cotton(May-Dec)10312013 (version 1)" xfId="1332" xr:uid="{EE0D65A5-FF06-49BD-B045-434FD9BDCFC7}"/>
    <cellStyle name="40% - 强调文字颜色 4 3" xfId="1333" xr:uid="{6D4EB64A-6F8D-40B4-A7FA-D53AE1EB926B}"/>
    <cellStyle name="40% - 强调文字颜色 4 3 2" xfId="1334" xr:uid="{4A36F0A2-2C3F-4B5A-9705-F93EE179A442}"/>
    <cellStyle name="40% - 强调文字颜色 4 3 2 2" xfId="43795" xr:uid="{65CE314C-CC79-4D76-99F2-AA42E2EB04E5}"/>
    <cellStyle name="40% - 强调文字颜色 4 3 3" xfId="43796" xr:uid="{90E0FE29-614C-413C-B8FC-FA254FB5185E}"/>
    <cellStyle name="40% - 强调文字颜色 4 3 4" xfId="43794" xr:uid="{8833F95B-B1CD-452B-8C20-D20E2DB7FC2F}"/>
    <cellStyle name="40% - 强调文字颜色 4 4" xfId="1335" xr:uid="{2937E68D-D9C5-42B7-B6EC-AED161C0C1E9}"/>
    <cellStyle name="40% - 强调文字颜色 4 4 2" xfId="1336" xr:uid="{69A09BCC-CF06-4211-8C7E-6CB57A72C120}"/>
    <cellStyle name="40% - 强调文字颜色 4 4 3" xfId="1337" xr:uid="{6FEA4C5E-4D28-4890-8B73-7BCC99FAF270}"/>
    <cellStyle name="40% - 强调文字颜色 4 4 4" xfId="1338" xr:uid="{A2662E40-6034-4DAD-A1CF-86093A07A67A}"/>
    <cellStyle name="40% - 强调文字颜色 4 4 5" xfId="1339" xr:uid="{5BE6F62F-3199-4FC4-80C4-79E3E2119437}"/>
    <cellStyle name="40% - 强调文字颜色 4 4 6" xfId="43797" xr:uid="{176AA69C-0EDD-4903-B942-C403A65734BC}"/>
    <cellStyle name="40% - 强调文字颜色 4 5" xfId="1340" xr:uid="{1077EB6B-8718-4CEA-A496-08CC2EF29B1B}"/>
    <cellStyle name="40% - 强调文字颜色 4 5 2" xfId="1341" xr:uid="{EDEC14E1-570C-4A88-8D5D-9D923F9B7273}"/>
    <cellStyle name="40% - 强调文字颜色 4 5 3" xfId="1342" xr:uid="{3A6EADB4-7E12-4F0E-BAB8-F833A34FAF67}"/>
    <cellStyle name="40% - 强调文字颜色 4 5 4" xfId="1343" xr:uid="{61ADBB52-E348-4DD8-A76E-2187F6969AAD}"/>
    <cellStyle name="40% - 强调文字颜色 4 5 5" xfId="43798" xr:uid="{6266454B-96CF-4BEB-B0E3-9ADC5B4AEFB7}"/>
    <cellStyle name="40% - 强调文字颜色 4 6" xfId="1344" xr:uid="{339027C6-C0D5-4F05-AED6-6B4017B9E933}"/>
    <cellStyle name="40% - 强调文字颜色 4 7" xfId="1345" xr:uid="{A8BB6460-E95E-4E65-A2E2-353AD21C1A54}"/>
    <cellStyle name="40% - 强调文字颜色 4 8" xfId="1346" xr:uid="{2ABFD7CE-DBCC-49E3-9402-7DB020CEB544}"/>
    <cellStyle name="40% - 强调文字颜色 4 9" xfId="1347" xr:uid="{9BEAC2E0-BA86-4FD5-9548-82A168B83643}"/>
    <cellStyle name="40% - 强调文字颜色 4_Meijer production schedule_201230_production_sheet set" xfId="1348" xr:uid="{424DA55B-F406-4F07-B1E7-67FC4186BEE2}"/>
    <cellStyle name="40% - 强调文字颜色 5" xfId="43799" xr:uid="{B880A8CD-E4CE-46E0-8E3C-D77E241EF345}"/>
    <cellStyle name="40% - 强调文字颜色 5 10" xfId="1349" xr:uid="{D8A9EB53-6A52-4F45-A021-0BA6F16ABFFB}"/>
    <cellStyle name="40% - 强调文字颜色 5 11" xfId="1350" xr:uid="{EA12BD4E-68B3-4951-BF59-DD5B47965145}"/>
    <cellStyle name="40% - 强调文字颜色 5 12" xfId="1351" xr:uid="{46493780-C1C5-44C4-AB37-83D109B180CF}"/>
    <cellStyle name="40% - 强调文字颜色 5 2" xfId="1352" xr:uid="{24C3EC2D-FDCE-4DF1-8B01-FBF35284043D}"/>
    <cellStyle name="40% - 强调文字颜色 5 2 2" xfId="1353" xr:uid="{4DA2824D-CC5D-42B9-B1D8-0C21FBBC3091}"/>
    <cellStyle name="40% - 强调文字颜色 5 2 2 2" xfId="1354" xr:uid="{41F27BEA-C597-4D56-9073-26399C7B9566}"/>
    <cellStyle name="40% - 强调文字颜色 5 2 2 3" xfId="1355" xr:uid="{7927043E-E76A-4144-AAFF-5C89DB164E4E}"/>
    <cellStyle name="40% - 强调文字颜色 5 2 2 4" xfId="1356" xr:uid="{8CB42F9C-C6C6-46BF-97E2-688D1C3A6F9D}"/>
    <cellStyle name="40% - 强调文字颜色 5 2 2 5" xfId="1357" xr:uid="{CB09187E-5A62-48AD-B5BA-F6C3F8E73185}"/>
    <cellStyle name="40% - 强调文字颜色 5 2 2 6" xfId="43801" xr:uid="{B56461AC-E846-49D4-A3E7-31E04DC39B81}"/>
    <cellStyle name="40% - 强调文字颜色 5 2 3" xfId="1358" xr:uid="{76EC8E11-1F93-4F8C-A599-5FA8101F6496}"/>
    <cellStyle name="40% - 强调文字颜色 5 2 3 2" xfId="43802" xr:uid="{24D4C8CC-BE2C-4D16-BB45-0B8328634915}"/>
    <cellStyle name="40% - 强调文字颜色 5 2 4" xfId="1359" xr:uid="{04B08864-FCAE-40B4-BAF7-BB92730928B3}"/>
    <cellStyle name="40% - 强调文字颜色 5 2 5" xfId="1360" xr:uid="{81A8556C-3702-4937-B7EC-38BFB94E2648}"/>
    <cellStyle name="40% - 强调文字颜色 5 2 6" xfId="43800" xr:uid="{5FA0130F-2310-4CC3-8BB5-21633B6031FC}"/>
    <cellStyle name="40% - 强调文字颜色 5 2_Long forecast for Liz liquid Cotton(May-Dec)10312013 (version 1)" xfId="1361" xr:uid="{F0F923CF-784E-4885-A46C-183F07E9B494}"/>
    <cellStyle name="40% - 强调文字颜色 5 3" xfId="1362" xr:uid="{0605B327-EC5F-41D3-BFFD-6EA5067F2FB7}"/>
    <cellStyle name="40% - 强调文字颜色 5 3 2" xfId="1363" xr:uid="{065E3A1E-3457-4FD0-A759-6700253BBA22}"/>
    <cellStyle name="40% - 强调文字颜色 5 3 2 2" xfId="43804" xr:uid="{5052948E-09C6-4558-BB56-AE5A8DB285E9}"/>
    <cellStyle name="40% - 强调文字颜色 5 3 3" xfId="43805" xr:uid="{4ACA3E75-72D1-49B1-A7AC-A9F7C2A967A6}"/>
    <cellStyle name="40% - 强调文字颜色 5 3 4" xfId="43803" xr:uid="{1DB314ED-ECC7-47EB-A4F0-68E54B638E3D}"/>
    <cellStyle name="40% - 强调文字颜色 5 4" xfId="1364" xr:uid="{BBDED4F4-8CB3-4551-9AA2-68C82517A6C9}"/>
    <cellStyle name="40% - 强调文字颜色 5 4 2" xfId="1365" xr:uid="{D780BD68-983E-47FD-BC96-6B6D4B06A630}"/>
    <cellStyle name="40% - 强调文字颜色 5 4 3" xfId="1366" xr:uid="{6A3533F8-91FB-4960-9446-63F0C3C336CE}"/>
    <cellStyle name="40% - 强调文字颜色 5 4 4" xfId="1367" xr:uid="{3AD2CAD6-38C1-4932-B0EC-0BB687C37B64}"/>
    <cellStyle name="40% - 强调文字颜色 5 4 5" xfId="1368" xr:uid="{EB3BE5F8-F16F-4395-937F-2DE043BF7C13}"/>
    <cellStyle name="40% - 强调文字颜色 5 4 6" xfId="43806" xr:uid="{3B20A4BD-3B3E-4F64-8F07-2DB4D76261F5}"/>
    <cellStyle name="40% - 强调文字颜色 5 5" xfId="1369" xr:uid="{9A331FB1-3211-4825-95A3-811A4FBE50D8}"/>
    <cellStyle name="40% - 强调文字颜色 5 5 2" xfId="1370" xr:uid="{6988195A-E56A-4E67-830B-B134083AFACF}"/>
    <cellStyle name="40% - 强调文字颜色 5 5 3" xfId="1371" xr:uid="{F6BAB8A1-0D68-4D7D-A60A-6E6DC6C42ADC}"/>
    <cellStyle name="40% - 强调文字颜色 5 5 4" xfId="1372" xr:uid="{7D6A9546-701E-44CF-8F88-620B6BD55814}"/>
    <cellStyle name="40% - 强调文字颜色 5 5 5" xfId="43807" xr:uid="{8721B082-98BB-4950-8871-45DDD27FB3ED}"/>
    <cellStyle name="40% - 强调文字颜色 5 6" xfId="1373" xr:uid="{C576EB7C-7169-4D29-9917-D273A8AC356B}"/>
    <cellStyle name="40% - 强调文字颜色 5 7" xfId="1374" xr:uid="{E651560F-BA2A-4BA0-B838-3B2C49381467}"/>
    <cellStyle name="40% - 强调文字颜色 5 8" xfId="1375" xr:uid="{C9930474-E144-4EFB-96DF-237B02B6CF52}"/>
    <cellStyle name="40% - 强调文字颜色 5 9" xfId="1376" xr:uid="{8BAF7B49-BB3B-403B-BBB7-C8AC3574DA01}"/>
    <cellStyle name="40% - 强调文字颜色 6" xfId="43808" xr:uid="{5E99372D-189D-4D60-B1A4-F62A4F57D2D2}"/>
    <cellStyle name="40% - 强调文字颜色 6 10" xfId="1377" xr:uid="{B1737D00-A056-4E41-A961-0171F92ECC29}"/>
    <cellStyle name="40% - 强调文字颜色 6 11" xfId="1378" xr:uid="{F5C04371-FE84-4192-A833-8403CF9BB675}"/>
    <cellStyle name="40% - 强调文字颜色 6 12" xfId="1379" xr:uid="{B9763C53-C451-45CC-B67E-0FDDBDD1AEDB}"/>
    <cellStyle name="40% - 强调文字颜色 6 2" xfId="1380" xr:uid="{CD54E5C1-6A84-4772-97CD-A578E63BAF3D}"/>
    <cellStyle name="40% - 强调文字颜色 6 2 2" xfId="1381" xr:uid="{C34A6C0B-196A-41B5-BA83-971C10FD74B1}"/>
    <cellStyle name="40% - 强调文字颜色 6 2 2 2" xfId="1382" xr:uid="{1198DCBD-C27B-4BDA-BBF6-4D4CFAF752C9}"/>
    <cellStyle name="40% - 强调文字颜色 6 2 2 3" xfId="1383" xr:uid="{BC488F49-0C76-4867-8FE8-8C49D6685F9D}"/>
    <cellStyle name="40% - 强调文字颜色 6 2 2 4" xfId="1384" xr:uid="{65883101-CFCE-4BCE-B745-3C7FF85F7EAE}"/>
    <cellStyle name="40% - 强调文字颜色 6 2 2 5" xfId="1385" xr:uid="{E86FCF98-54AA-4FC1-9EFF-83B998AD1F5B}"/>
    <cellStyle name="40% - 强调文字颜色 6 2 2 6" xfId="43810" xr:uid="{4770F71C-BF9F-4191-BB17-B81F5E8923DF}"/>
    <cellStyle name="40% - 强调文字颜色 6 2 3" xfId="1386" xr:uid="{4B820973-893F-473A-A84D-9C4F694BD0D1}"/>
    <cellStyle name="40% - 强调文字颜色 6 2 3 2" xfId="43811" xr:uid="{45434C3A-7CF5-46CB-939E-985FCE16DC8E}"/>
    <cellStyle name="40% - 强调文字颜色 6 2 4" xfId="1387" xr:uid="{629192CC-0423-4498-B35A-A65FC5075CE1}"/>
    <cellStyle name="40% - 强调文字颜色 6 2 5" xfId="1388" xr:uid="{C841DD99-D14D-4A24-893D-07A10C401469}"/>
    <cellStyle name="40% - 强调文字颜色 6 2 6" xfId="43809" xr:uid="{E6443C64-B6F3-4FD3-8401-5FE09248F858}"/>
    <cellStyle name="40% - 强调文字颜色 6 2_Long forecast for Liz liquid Cotton(May-Dec)10312013 (version 1)" xfId="1389" xr:uid="{0108BBDD-CC8F-4D44-9C11-552C621E66DB}"/>
    <cellStyle name="40% - 强调文字颜色 6 3" xfId="1390" xr:uid="{E65C085D-F93A-4931-BF58-000373AE44E9}"/>
    <cellStyle name="40% - 强调文字颜色 6 3 2" xfId="1391" xr:uid="{A6504215-DAA5-4883-A605-7F70D982E190}"/>
    <cellStyle name="40% - 强调文字颜色 6 3 2 2" xfId="43813" xr:uid="{BEB007C8-6148-4A04-BDA1-2B6D1695090E}"/>
    <cellStyle name="40% - 强调文字颜色 6 3 3" xfId="43814" xr:uid="{1BAA3034-CF05-4D3F-91F0-A6C870BFFBA5}"/>
    <cellStyle name="40% - 强调文字颜色 6 3 4" xfId="43812" xr:uid="{24A2D5A2-52B7-4449-A86A-74893481B2D7}"/>
    <cellStyle name="40% - 强调文字颜色 6 4" xfId="1392" xr:uid="{EEEC6331-4D2E-4BDC-963A-CA58AA05D079}"/>
    <cellStyle name="40% - 强调文字颜色 6 4 2" xfId="1393" xr:uid="{F2446092-AC89-4E05-8091-D1C14D6EBB3A}"/>
    <cellStyle name="40% - 强调文字颜色 6 4 3" xfId="1394" xr:uid="{5425C16A-C501-4B2C-97AC-FEAC3D2F7EB6}"/>
    <cellStyle name="40% - 强调文字颜色 6 4 4" xfId="1395" xr:uid="{85CD9A87-980B-4E97-89F9-FE45CC24601E}"/>
    <cellStyle name="40% - 强调文字颜色 6 4 5" xfId="1396" xr:uid="{2688041B-438F-4BDE-8B6D-CFB96D876351}"/>
    <cellStyle name="40% - 强调文字颜色 6 4 6" xfId="43815" xr:uid="{14DDE765-CA9E-4749-9CEA-6EE1E4A0B403}"/>
    <cellStyle name="40% - 强调文字颜色 6 5" xfId="1397" xr:uid="{FA54FC28-B4C5-4AA8-BB36-6870750016F3}"/>
    <cellStyle name="40% - 强调文字颜色 6 5 2" xfId="1398" xr:uid="{C88CCCB7-420F-4297-B66F-283E8968B10D}"/>
    <cellStyle name="40% - 强调文字颜色 6 5 3" xfId="1399" xr:uid="{993EA8BE-64DB-4713-8D2B-39DD7D83F287}"/>
    <cellStyle name="40% - 强调文字颜色 6 5 4" xfId="1400" xr:uid="{B3060ACD-B69D-4CF4-808A-ED083F13859E}"/>
    <cellStyle name="40% - 强调文字颜色 6 5 5" xfId="43816" xr:uid="{A8EE7FEE-5195-4862-8358-2043AB6B322E}"/>
    <cellStyle name="40% - 强调文字颜色 6 6" xfId="1401" xr:uid="{99341821-42F6-4AAC-8536-15F37C5D87CE}"/>
    <cellStyle name="40% - 强调文字颜色 6 7" xfId="1402" xr:uid="{E0D68981-A34F-429F-963F-76B1F4B0247B}"/>
    <cellStyle name="40% - 强调文字颜色 6 8" xfId="1403" xr:uid="{95616316-D37B-45F6-941A-DCA7740E5FEA}"/>
    <cellStyle name="40% - 强调文字颜色 6 9" xfId="1404" xr:uid="{B4803D65-60C7-40FF-AED9-E5802FCE98CC}"/>
    <cellStyle name="40% - 强调文字颜色 6_Meijer production schedule_201230_production_sheet set" xfId="1405" xr:uid="{B007191C-9F77-4607-BB96-7C2526B2FADB}"/>
    <cellStyle name="40% - 着色 1 2" xfId="12" xr:uid="{30450215-B77E-4CC7-BC57-F23D2B47DFD3}"/>
    <cellStyle name="40% - 着色 1 2 10" xfId="27482" xr:uid="{829537CC-EA7F-4261-B193-3264F71BB383}"/>
    <cellStyle name="40% - 着色 1 2 2" xfId="5122" xr:uid="{D78E029B-A878-4E63-9FC1-1AF638F20424}"/>
    <cellStyle name="40% - 着色 1 2 2 2" xfId="5247" xr:uid="{A49B1180-9BF1-4CA3-BC5C-1B4AA26B6CAA}"/>
    <cellStyle name="40% - 着色 1 2 2 2 2" xfId="5493" xr:uid="{F76B87F0-83CF-4182-84DA-EEC3F0B32E90}"/>
    <cellStyle name="40% - 着色 1 2 2 2 2 2" xfId="6390" xr:uid="{26E64EE4-272E-455F-972A-B0BD5E30B882}"/>
    <cellStyle name="40% - 着色 1 2 2 2 2 2 2" xfId="7792" xr:uid="{8BA19B1B-E411-467D-96D7-FD6684634BFC}"/>
    <cellStyle name="40% - 着色 1 2 2 2 2 2 2 2" xfId="10594" xr:uid="{D2955729-D1E2-400E-AE08-EA2C9C4A96C7}"/>
    <cellStyle name="40% - 着色 1 2 2 2 2 2 2 2 2" xfId="16199" xr:uid="{F7C4A943-CC7D-45FD-A660-A5A46F8E63DD}"/>
    <cellStyle name="40% - 着色 1 2 2 2 2 2 2 2 2 2" xfId="27408" xr:uid="{3F595721-9C9D-4671-A92B-30DD4FEB1A71}"/>
    <cellStyle name="40% - 着色 1 2 2 2 2 2 2 2 2 2 2" xfId="43195" xr:uid="{9ABF676D-D35B-41E1-B573-3EEC4AC062B0}"/>
    <cellStyle name="40% - 着色 1 2 2 2 2 2 2 2 2 3" xfId="35307" xr:uid="{BCB9AA08-8FCE-4575-A984-5DFA4F2184C4}"/>
    <cellStyle name="40% - 着色 1 2 2 2 2 2 2 2 3" xfId="21804" xr:uid="{9F811D6D-4E0C-4A76-BB44-C6B32CF8FA80}"/>
    <cellStyle name="40% - 着色 1 2 2 2 2 2 2 2 3 2" xfId="39251" xr:uid="{4CE9BC41-4919-440F-AAB0-CADF5FE67ADD}"/>
    <cellStyle name="40% - 着色 1 2 2 2 2 2 2 2 4" xfId="31363" xr:uid="{0CEF7B51-77F8-46EF-9E7D-DFAD2B6D1566}"/>
    <cellStyle name="40% - 着色 1 2 2 2 2 2 2 3" xfId="13397" xr:uid="{9D504330-1832-4AC8-A181-21C92A26F49E}"/>
    <cellStyle name="40% - 着色 1 2 2 2 2 2 2 3 2" xfId="24606" xr:uid="{F08277EA-2F29-4EE3-B141-6458C740EE5F}"/>
    <cellStyle name="40% - 着色 1 2 2 2 2 2 2 3 2 2" xfId="41223" xr:uid="{A74F0E57-515B-4A3D-B244-D780392FA1A5}"/>
    <cellStyle name="40% - 着色 1 2 2 2 2 2 2 3 3" xfId="33335" xr:uid="{FA584DE7-9EF9-4AD0-8D97-17EB67BD0B0C}"/>
    <cellStyle name="40% - 着色 1 2 2 2 2 2 2 4" xfId="19002" xr:uid="{D50A70A5-E6A6-4F8A-84CE-56C2FD0A12F3}"/>
    <cellStyle name="40% - 着色 1 2 2 2 2 2 2 4 2" xfId="37279" xr:uid="{F6178814-3BE9-4686-8BBB-F97D4B616B26}"/>
    <cellStyle name="40% - 着色 1 2 2 2 2 2 2 5" xfId="29391" xr:uid="{C6AAEECD-57BA-4857-8890-115BD0A56524}"/>
    <cellStyle name="40% - 着色 1 2 2 2 2 2 3" xfId="9192" xr:uid="{61674EE5-0007-4088-B97B-18C4A44E3CF1}"/>
    <cellStyle name="40% - 着色 1 2 2 2 2 2 3 2" xfId="14797" xr:uid="{933E02E8-3028-47E3-A2B6-D9D4171766F3}"/>
    <cellStyle name="40% - 着色 1 2 2 2 2 2 3 2 2" xfId="26006" xr:uid="{B2918B30-950E-4F72-809F-E43D5BF1FA59}"/>
    <cellStyle name="40% - 着色 1 2 2 2 2 2 3 2 2 2" xfId="42209" xr:uid="{BBB45408-B2DB-4F0D-AA26-645F4AEAAC88}"/>
    <cellStyle name="40% - 着色 1 2 2 2 2 2 3 2 3" xfId="34321" xr:uid="{C99260A7-E290-4395-9303-6D842B8E90E0}"/>
    <cellStyle name="40% - 着色 1 2 2 2 2 2 3 3" xfId="20402" xr:uid="{B26AE455-479B-40E7-A399-E6AC311D2A5A}"/>
    <cellStyle name="40% - 着色 1 2 2 2 2 2 3 3 2" xfId="38265" xr:uid="{6BF99313-AD2D-4801-8A17-8305311CA870}"/>
    <cellStyle name="40% - 着色 1 2 2 2 2 2 3 4" xfId="30377" xr:uid="{07C0240B-E3C6-4550-9019-0CDB49440FED}"/>
    <cellStyle name="40% - 着色 1 2 2 2 2 2 4" xfId="11995" xr:uid="{E6D03CFF-63D5-493C-A964-66261F25BCBA}"/>
    <cellStyle name="40% - 着色 1 2 2 2 2 2 4 2" xfId="23204" xr:uid="{A036CAE2-CF7B-41F5-843D-6ED6750E5BB4}"/>
    <cellStyle name="40% - 着色 1 2 2 2 2 2 4 2 2" xfId="40237" xr:uid="{D78F52E4-1FE1-4124-AC72-C7DC74EC961B}"/>
    <cellStyle name="40% - 着色 1 2 2 2 2 2 4 3" xfId="32349" xr:uid="{5D4590EF-C3A5-4B90-9229-57DB5014570F}"/>
    <cellStyle name="40% - 着色 1 2 2 2 2 2 5" xfId="17600" xr:uid="{5AA23442-E90B-4360-8A46-46ACB5F2F596}"/>
    <cellStyle name="40% - 着色 1 2 2 2 2 2 5 2" xfId="36293" xr:uid="{841EFCFF-5E10-406E-9DE0-486A20689762}"/>
    <cellStyle name="40% - 着色 1 2 2 2 2 2 6" xfId="28405" xr:uid="{C3950B15-33E2-4C17-A770-2A423757DA81}"/>
    <cellStyle name="40% - 着色 1 2 2 2 2 3" xfId="6895" xr:uid="{2A0A8158-4AA2-4141-AD18-5F3FF6C5BBF5}"/>
    <cellStyle name="40% - 着色 1 2 2 2 2 3 2" xfId="9697" xr:uid="{A873CD0E-BC4D-461E-B716-385773A5FFD5}"/>
    <cellStyle name="40% - 着色 1 2 2 2 2 3 2 2" xfId="15302" xr:uid="{26770479-2912-4CD1-91EF-9B7AA6F71674}"/>
    <cellStyle name="40% - 着色 1 2 2 2 2 3 2 2 2" xfId="26511" xr:uid="{84C7CE1A-421B-408E-839E-198CDFA3CCBA}"/>
    <cellStyle name="40% - 着色 1 2 2 2 2 3 2 2 2 2" xfId="42701" xr:uid="{963982AC-E526-44C7-B1EC-35DA2671FBC5}"/>
    <cellStyle name="40% - 着色 1 2 2 2 2 3 2 2 3" xfId="34813" xr:uid="{8A9E29F8-CC0E-416A-9E42-0AED2CF4F8AF}"/>
    <cellStyle name="40% - 着色 1 2 2 2 2 3 2 3" xfId="20907" xr:uid="{650272F7-16CD-4D53-8206-2554D08295D4}"/>
    <cellStyle name="40% - 着色 1 2 2 2 2 3 2 3 2" xfId="38757" xr:uid="{139D1387-8B69-4274-B244-70C6C2D9A121}"/>
    <cellStyle name="40% - 着色 1 2 2 2 2 3 2 4" xfId="30869" xr:uid="{DE445A89-98AD-4B1A-9864-5BA2B6068713}"/>
    <cellStyle name="40% - 着色 1 2 2 2 2 3 3" xfId="12500" xr:uid="{535DD565-AA4A-47A8-A165-F46CCD99C72D}"/>
    <cellStyle name="40% - 着色 1 2 2 2 2 3 3 2" xfId="23709" xr:uid="{C0414843-F157-4827-8E14-2C81981561FA}"/>
    <cellStyle name="40% - 着色 1 2 2 2 2 3 3 2 2" xfId="40729" xr:uid="{F836FC05-5DEB-466E-BC37-D7F625DE4BDF}"/>
    <cellStyle name="40% - 着色 1 2 2 2 2 3 3 3" xfId="32841" xr:uid="{BFF70110-4281-4E0F-8BEB-1CA218BAB839}"/>
    <cellStyle name="40% - 着色 1 2 2 2 2 3 4" xfId="18105" xr:uid="{E3BF4CCF-2A28-4462-8C7C-24CC3E637280}"/>
    <cellStyle name="40% - 着色 1 2 2 2 2 3 4 2" xfId="36785" xr:uid="{7ED52FD3-CBB6-4913-91C7-AC470A823520}"/>
    <cellStyle name="40% - 着色 1 2 2 2 2 3 5" xfId="28897" xr:uid="{ABDEA0FF-1F83-4021-9EAD-78B6C9AEC1ED}"/>
    <cellStyle name="40% - 着色 1 2 2 2 2 4" xfId="8295" xr:uid="{B812BDD9-4477-4B75-A018-D94F5298F9BD}"/>
    <cellStyle name="40% - 着色 1 2 2 2 2 4 2" xfId="13900" xr:uid="{69099E1E-8B43-436C-91F8-A977F37A6A1B}"/>
    <cellStyle name="40% - 着色 1 2 2 2 2 4 2 2" xfId="25109" xr:uid="{E49248A5-548A-4E3A-BB20-E75185564B8C}"/>
    <cellStyle name="40% - 着色 1 2 2 2 2 4 2 2 2" xfId="41715" xr:uid="{D232C3DE-05AE-4856-989B-71C6ACE51D10}"/>
    <cellStyle name="40% - 着色 1 2 2 2 2 4 2 3" xfId="33827" xr:uid="{3771E30A-14DC-4719-AC26-4FAA63102F9A}"/>
    <cellStyle name="40% - 着色 1 2 2 2 2 4 3" xfId="19505" xr:uid="{104859DE-88F7-446F-81E3-63C5709B2751}"/>
    <cellStyle name="40% - 着色 1 2 2 2 2 4 3 2" xfId="37771" xr:uid="{02F821FD-8BD4-47EF-BF42-03D36792154D}"/>
    <cellStyle name="40% - 着色 1 2 2 2 2 4 4" xfId="29883" xr:uid="{404D9F90-52AA-4795-BFAF-D703B34B5566}"/>
    <cellStyle name="40% - 着色 1 2 2 2 2 5" xfId="11098" xr:uid="{99BA4268-5AE0-44FF-AC00-A42C751B54F1}"/>
    <cellStyle name="40% - 着色 1 2 2 2 2 5 2" xfId="22307" xr:uid="{CB408A45-17E7-480E-95EB-7A49D655F9DD}"/>
    <cellStyle name="40% - 着色 1 2 2 2 2 5 2 2" xfId="39743" xr:uid="{E6A5D3CA-2ECC-4B6C-B367-8507D61F08FA}"/>
    <cellStyle name="40% - 着色 1 2 2 2 2 5 3" xfId="31855" xr:uid="{67762501-43BE-4F18-B1B8-71A880DC21C8}"/>
    <cellStyle name="40% - 着色 1 2 2 2 2 6" xfId="16703" xr:uid="{CA70ADAB-7AA6-4036-8C95-B62EAD12DA55}"/>
    <cellStyle name="40% - 着色 1 2 2 2 2 6 2" xfId="35799" xr:uid="{F2F5D135-546C-4B4C-8DD3-1FCA6280344F}"/>
    <cellStyle name="40% - 着色 1 2 2 2 2 7" xfId="27911" xr:uid="{AD48A070-8DB1-4B10-B9CB-B8DD77093108}"/>
    <cellStyle name="40% - 着色 1 2 2 2 3" xfId="6144" xr:uid="{330475D1-0928-4B07-B035-26833583D68B}"/>
    <cellStyle name="40% - 着色 1 2 2 2 3 2" xfId="7546" xr:uid="{7448AA3A-FC82-490D-9549-AC6F5ED3D0EE}"/>
    <cellStyle name="40% - 着色 1 2 2 2 3 2 2" xfId="10348" xr:uid="{BC40AFE6-6344-4D93-BD91-B89B87C616FE}"/>
    <cellStyle name="40% - 着色 1 2 2 2 3 2 2 2" xfId="15953" xr:uid="{4156ADBF-52B8-461F-8AC5-E05972AB1B20}"/>
    <cellStyle name="40% - 着色 1 2 2 2 3 2 2 2 2" xfId="27162" xr:uid="{2324DFCF-5932-4C39-8D0E-E260AD289DDD}"/>
    <cellStyle name="40% - 着色 1 2 2 2 3 2 2 2 2 2" xfId="42949" xr:uid="{6EBA1AE6-03DB-44BB-8AB7-E2EDB0B496DC}"/>
    <cellStyle name="40% - 着色 1 2 2 2 3 2 2 2 3" xfId="35061" xr:uid="{1735F67B-AFE4-49C3-97F0-8B1710B38D65}"/>
    <cellStyle name="40% - 着色 1 2 2 2 3 2 2 3" xfId="21558" xr:uid="{FB4FA604-293A-432A-9710-74DF35DB4241}"/>
    <cellStyle name="40% - 着色 1 2 2 2 3 2 2 3 2" xfId="39005" xr:uid="{8B2E06B9-83E3-477E-BCBD-2EAEEE67D1CB}"/>
    <cellStyle name="40% - 着色 1 2 2 2 3 2 2 4" xfId="31117" xr:uid="{3FBBC6A5-FBC6-4E9F-9080-DA9AC5437245}"/>
    <cellStyle name="40% - 着色 1 2 2 2 3 2 3" xfId="13151" xr:uid="{A1F77038-3D99-4881-A933-18850A0494CD}"/>
    <cellStyle name="40% - 着色 1 2 2 2 3 2 3 2" xfId="24360" xr:uid="{99CD9B9E-64FA-432F-966F-11303CEDC83B}"/>
    <cellStyle name="40% - 着色 1 2 2 2 3 2 3 2 2" xfId="40977" xr:uid="{C1252DE5-F314-4070-9FF9-EFEA909E78FC}"/>
    <cellStyle name="40% - 着色 1 2 2 2 3 2 3 3" xfId="33089" xr:uid="{A2EC4B91-05E8-4FB0-9BC6-AE5F6EE00587}"/>
    <cellStyle name="40% - 着色 1 2 2 2 3 2 4" xfId="18756" xr:uid="{D2C7A3EB-684C-4FE4-A860-F8ADF63F4668}"/>
    <cellStyle name="40% - 着色 1 2 2 2 3 2 4 2" xfId="37033" xr:uid="{B70574AD-8E30-4E66-B3D2-1CF4B246A0A1}"/>
    <cellStyle name="40% - 着色 1 2 2 2 3 2 5" xfId="29145" xr:uid="{4D93FC13-ADAD-4CA6-AE40-FE1B8C75EDD0}"/>
    <cellStyle name="40% - 着色 1 2 2 2 3 3" xfId="8946" xr:uid="{FAB292B9-A25F-40C5-AD00-C7414FA68736}"/>
    <cellStyle name="40% - 着色 1 2 2 2 3 3 2" xfId="14551" xr:uid="{E5413D9B-8986-4A8A-8A4B-E534EB84866E}"/>
    <cellStyle name="40% - 着色 1 2 2 2 3 3 2 2" xfId="25760" xr:uid="{98C6FFF8-863F-49CF-A9D7-3D3AF77BAA37}"/>
    <cellStyle name="40% - 着色 1 2 2 2 3 3 2 2 2" xfId="41963" xr:uid="{DE789719-CB5F-4C09-BE4A-7E8156B827A7}"/>
    <cellStyle name="40% - 着色 1 2 2 2 3 3 2 3" xfId="34075" xr:uid="{4E27C849-E7F4-45DA-83F4-05C324C443E5}"/>
    <cellStyle name="40% - 着色 1 2 2 2 3 3 3" xfId="20156" xr:uid="{1252A162-C57B-46B3-8C5A-1C116CCEA325}"/>
    <cellStyle name="40% - 着色 1 2 2 2 3 3 3 2" xfId="38019" xr:uid="{DEC704DC-CEAD-4A28-8358-F53CA8CBEB7A}"/>
    <cellStyle name="40% - 着色 1 2 2 2 3 3 4" xfId="30131" xr:uid="{AE00E9C1-5AD1-482B-8118-9F8E2C0FA7AB}"/>
    <cellStyle name="40% - 着色 1 2 2 2 3 4" xfId="11749" xr:uid="{F6AFC94A-8FB5-43EE-957A-224609380A09}"/>
    <cellStyle name="40% - 着色 1 2 2 2 3 4 2" xfId="22958" xr:uid="{1257FB47-9386-4565-B6E3-59A78342AD77}"/>
    <cellStyle name="40% - 着色 1 2 2 2 3 4 2 2" xfId="39991" xr:uid="{BD236F2B-5708-4102-AF1F-57AFB0BC7787}"/>
    <cellStyle name="40% - 着色 1 2 2 2 3 4 3" xfId="32103" xr:uid="{9CD2A114-35AC-4BA5-8899-0076017280B7}"/>
    <cellStyle name="40% - 着色 1 2 2 2 3 5" xfId="17354" xr:uid="{70902548-73F4-4CD1-923E-C5C123FE7EA2}"/>
    <cellStyle name="40% - 着色 1 2 2 2 3 5 2" xfId="36047" xr:uid="{A410D4E1-4143-4F78-A77A-3CA221C4768C}"/>
    <cellStyle name="40% - 着色 1 2 2 2 3 6" xfId="28159" xr:uid="{C73D334B-9A60-42E8-8529-BB12E09CFDA3}"/>
    <cellStyle name="40% - 着色 1 2 2 2 4" xfId="6649" xr:uid="{9CC4F3E5-5B37-4372-A900-573A4C828994}"/>
    <cellStyle name="40% - 着色 1 2 2 2 4 2" xfId="9451" xr:uid="{CE6BB562-88E7-4939-8662-5C6C707FA8BF}"/>
    <cellStyle name="40% - 着色 1 2 2 2 4 2 2" xfId="15056" xr:uid="{0AD2A949-0286-42E5-87F1-DBE355F208F4}"/>
    <cellStyle name="40% - 着色 1 2 2 2 4 2 2 2" xfId="26265" xr:uid="{A9088F40-3EA3-4AB2-AEEB-84890D616406}"/>
    <cellStyle name="40% - 着色 1 2 2 2 4 2 2 2 2" xfId="42455" xr:uid="{AEEAC614-673F-4979-BEA2-89501AC7E30B}"/>
    <cellStyle name="40% - 着色 1 2 2 2 4 2 2 3" xfId="34567" xr:uid="{867455FF-E282-4E15-A98A-45E3749C4226}"/>
    <cellStyle name="40% - 着色 1 2 2 2 4 2 3" xfId="20661" xr:uid="{5B37D19B-71B3-4C50-B317-35F7F47E9DC1}"/>
    <cellStyle name="40% - 着色 1 2 2 2 4 2 3 2" xfId="38511" xr:uid="{AE8DAE7E-A4CC-4455-81E4-32D53932365E}"/>
    <cellStyle name="40% - 着色 1 2 2 2 4 2 4" xfId="30623" xr:uid="{2DA4596C-0A6D-46AD-8732-E26B43C69C45}"/>
    <cellStyle name="40% - 着色 1 2 2 2 4 3" xfId="12254" xr:uid="{4DE9F9BF-2769-4936-A3C5-1DECE4C5FE35}"/>
    <cellStyle name="40% - 着色 1 2 2 2 4 3 2" xfId="23463" xr:uid="{D6143EB6-61BB-421C-A3C2-28E9BE267368}"/>
    <cellStyle name="40% - 着色 1 2 2 2 4 3 2 2" xfId="40483" xr:uid="{C91ECEEF-C2FB-4BF3-BF3D-4EFDD9C7349B}"/>
    <cellStyle name="40% - 着色 1 2 2 2 4 3 3" xfId="32595" xr:uid="{A958AEFE-BEA7-4A77-89D7-460B1DFEB111}"/>
    <cellStyle name="40% - 着色 1 2 2 2 4 4" xfId="17859" xr:uid="{87B1D6BC-C29D-4639-B840-3E5C984C052C}"/>
    <cellStyle name="40% - 着色 1 2 2 2 4 4 2" xfId="36539" xr:uid="{39DF326C-01BC-4969-9494-E29D5EF6E9AB}"/>
    <cellStyle name="40% - 着色 1 2 2 2 4 5" xfId="28651" xr:uid="{A2972886-F225-47D3-8372-503A466C5D02}"/>
    <cellStyle name="40% - 着色 1 2 2 2 5" xfId="8049" xr:uid="{BE701EC2-A106-4F30-A271-151E3A0E89BF}"/>
    <cellStyle name="40% - 着色 1 2 2 2 5 2" xfId="13654" xr:uid="{09F8552F-54D1-443B-9D47-05062E7A230B}"/>
    <cellStyle name="40% - 着色 1 2 2 2 5 2 2" xfId="24863" xr:uid="{F86E64D2-076D-436B-A992-440B1DF6F339}"/>
    <cellStyle name="40% - 着色 1 2 2 2 5 2 2 2" xfId="41469" xr:uid="{2EC62E3F-D2CC-4FCA-A372-E19A95B97763}"/>
    <cellStyle name="40% - 着色 1 2 2 2 5 2 3" xfId="33581" xr:uid="{0DA8FFF7-80AD-4B02-946E-9246497D430F}"/>
    <cellStyle name="40% - 着色 1 2 2 2 5 3" xfId="19259" xr:uid="{AAC7D57A-41BF-40F0-AF95-2DEC1F16D35A}"/>
    <cellStyle name="40% - 着色 1 2 2 2 5 3 2" xfId="37525" xr:uid="{FEAE085D-CD51-48F5-BF93-6E03F586AFCF}"/>
    <cellStyle name="40% - 着色 1 2 2 2 5 4" xfId="29637" xr:uid="{3EBCE99A-2443-4B6A-AB74-F57E4670179C}"/>
    <cellStyle name="40% - 着色 1 2 2 2 6" xfId="10852" xr:uid="{3D3B0F7C-1266-4FDB-99CB-2E17FEFEE036}"/>
    <cellStyle name="40% - 着色 1 2 2 2 6 2" xfId="22061" xr:uid="{7667D950-FFDE-49C7-931A-DB2877908942}"/>
    <cellStyle name="40% - 着色 1 2 2 2 6 2 2" xfId="39497" xr:uid="{2305A8D3-3107-483B-B410-891F137328D4}"/>
    <cellStyle name="40% - 着色 1 2 2 2 6 3" xfId="31609" xr:uid="{C49836A7-26B4-4DC8-B03A-C0E384DF4D1A}"/>
    <cellStyle name="40% - 着色 1 2 2 2 7" xfId="16457" xr:uid="{E3C260D6-A585-4218-8BE4-9F7B204CE844}"/>
    <cellStyle name="40% - 着色 1 2 2 2 7 2" xfId="35553" xr:uid="{D9419987-5DE4-4947-AC9F-B1C15AD7D7ED}"/>
    <cellStyle name="40% - 着色 1 2 2 2 8" xfId="27665" xr:uid="{843EC817-7D98-42B5-82BF-F53DBABF5C87}"/>
    <cellStyle name="40% - 着色 1 2 2 3" xfId="5369" xr:uid="{4CAB356D-E640-4DFC-BFA7-103D88979004}"/>
    <cellStyle name="40% - 着色 1 2 2 3 2" xfId="6266" xr:uid="{D5701759-3BFB-4613-8E76-74D5B775AFFA}"/>
    <cellStyle name="40% - 着色 1 2 2 3 2 2" xfId="7668" xr:uid="{3BEED25A-9F12-49F8-ABFA-21AB9E3448D6}"/>
    <cellStyle name="40% - 着色 1 2 2 3 2 2 2" xfId="10470" xr:uid="{C28E5BCB-EFDB-42D9-9A13-1BC08EDE6C4E}"/>
    <cellStyle name="40% - 着色 1 2 2 3 2 2 2 2" xfId="16075" xr:uid="{02AA456D-B3A4-4EC1-9FE2-E9C310BA9613}"/>
    <cellStyle name="40% - 着色 1 2 2 3 2 2 2 2 2" xfId="27284" xr:uid="{F9ACBA37-8833-438F-903B-6C9DFEF8079C}"/>
    <cellStyle name="40% - 着色 1 2 2 3 2 2 2 2 2 2" xfId="43071" xr:uid="{64AA76AA-C963-4E97-94D9-35EC6FA5212B}"/>
    <cellStyle name="40% - 着色 1 2 2 3 2 2 2 2 3" xfId="35183" xr:uid="{301A8A36-3E80-4B73-AE6B-CDCFA57A7AD9}"/>
    <cellStyle name="40% - 着色 1 2 2 3 2 2 2 3" xfId="21680" xr:uid="{E7CE5540-2094-4F11-98B3-0B0F054C6105}"/>
    <cellStyle name="40% - 着色 1 2 2 3 2 2 2 3 2" xfId="39127" xr:uid="{19DB7238-B62B-4C42-9A6D-0E38648F7840}"/>
    <cellStyle name="40% - 着色 1 2 2 3 2 2 2 4" xfId="31239" xr:uid="{01EC4276-B102-45DB-A5EC-3644D6EEE3B6}"/>
    <cellStyle name="40% - 着色 1 2 2 3 2 2 3" xfId="13273" xr:uid="{FA2D924D-74BA-452C-96AF-280AA771394F}"/>
    <cellStyle name="40% - 着色 1 2 2 3 2 2 3 2" xfId="24482" xr:uid="{739D0124-F878-4E54-AB80-55EE75645DB8}"/>
    <cellStyle name="40% - 着色 1 2 2 3 2 2 3 2 2" xfId="41099" xr:uid="{B9D11C1F-2FED-4242-855D-1652261B4ACD}"/>
    <cellStyle name="40% - 着色 1 2 2 3 2 2 3 3" xfId="33211" xr:uid="{BBE8BD3C-4A12-4A13-B866-1B2D26001ED1}"/>
    <cellStyle name="40% - 着色 1 2 2 3 2 2 4" xfId="18878" xr:uid="{F990C3A0-4C9E-42FF-B790-B326DF74CAAE}"/>
    <cellStyle name="40% - 着色 1 2 2 3 2 2 4 2" xfId="37155" xr:uid="{A22BEDE4-A5C3-4639-B3F1-17C5B7A2F632}"/>
    <cellStyle name="40% - 着色 1 2 2 3 2 2 5" xfId="29267" xr:uid="{2743A799-1293-4524-8E31-190EA8D517D2}"/>
    <cellStyle name="40% - 着色 1 2 2 3 2 3" xfId="9068" xr:uid="{C19EB6DA-1C59-4FA0-B876-0F0EF51E9AC9}"/>
    <cellStyle name="40% - 着色 1 2 2 3 2 3 2" xfId="14673" xr:uid="{B02C812B-0F7B-4C7C-8FFC-EF8476E3B6CB}"/>
    <cellStyle name="40% - 着色 1 2 2 3 2 3 2 2" xfId="25882" xr:uid="{CE87B4E6-D8B0-4CD0-B049-B0CE7A59DF4C}"/>
    <cellStyle name="40% - 着色 1 2 2 3 2 3 2 2 2" xfId="42085" xr:uid="{DC35B57E-672C-4EAB-9D05-A377CEEAF30F}"/>
    <cellStyle name="40% - 着色 1 2 2 3 2 3 2 3" xfId="34197" xr:uid="{D8A103A4-2BBA-4178-BD57-3CCABE94F696}"/>
    <cellStyle name="40% - 着色 1 2 2 3 2 3 3" xfId="20278" xr:uid="{89A025D1-1107-4F26-8C02-83F59E3FDC05}"/>
    <cellStyle name="40% - 着色 1 2 2 3 2 3 3 2" xfId="38141" xr:uid="{15D7FADD-1CFA-4DC3-B000-BF3204272E9F}"/>
    <cellStyle name="40% - 着色 1 2 2 3 2 3 4" xfId="30253" xr:uid="{2F312967-865F-4ED8-9A49-86BCDDC70398}"/>
    <cellStyle name="40% - 着色 1 2 2 3 2 4" xfId="11871" xr:uid="{EBC613E0-3F17-4FA2-B048-7DDB55FD38B4}"/>
    <cellStyle name="40% - 着色 1 2 2 3 2 4 2" xfId="23080" xr:uid="{3E683827-2A14-41FA-A777-35CD1AE55CE9}"/>
    <cellStyle name="40% - 着色 1 2 2 3 2 4 2 2" xfId="40113" xr:uid="{7C3230F9-A1F1-4264-A0FF-6585AD833BBD}"/>
    <cellStyle name="40% - 着色 1 2 2 3 2 4 3" xfId="32225" xr:uid="{683E3A23-77CC-48FB-AE0B-A17DD18D84EB}"/>
    <cellStyle name="40% - 着色 1 2 2 3 2 5" xfId="17476" xr:uid="{54D5E088-97D4-42E5-B73E-E2925F503B72}"/>
    <cellStyle name="40% - 着色 1 2 2 3 2 5 2" xfId="36169" xr:uid="{5641D099-78C5-4B8A-932C-98E549121E2E}"/>
    <cellStyle name="40% - 着色 1 2 2 3 2 6" xfId="28281" xr:uid="{1377FB3D-A694-409B-9C6D-660DB3A3896F}"/>
    <cellStyle name="40% - 着色 1 2 2 3 3" xfId="6771" xr:uid="{EA1EC587-835E-4C8A-B1D3-7DB79BD9EC2D}"/>
    <cellStyle name="40% - 着色 1 2 2 3 3 2" xfId="9573" xr:uid="{A9223BDC-E9A5-47F8-BEF8-DDC92426999B}"/>
    <cellStyle name="40% - 着色 1 2 2 3 3 2 2" xfId="15178" xr:uid="{1B613729-7F2C-46DC-82CE-6649A03C4DDA}"/>
    <cellStyle name="40% - 着色 1 2 2 3 3 2 2 2" xfId="26387" xr:uid="{D5DF66E4-27A1-4088-8C82-32AF118D0C7A}"/>
    <cellStyle name="40% - 着色 1 2 2 3 3 2 2 2 2" xfId="42577" xr:uid="{043DB5A4-4622-44FE-8A05-FDAC7DB14E9C}"/>
    <cellStyle name="40% - 着色 1 2 2 3 3 2 2 3" xfId="34689" xr:uid="{F2905A55-973C-4B8B-80AB-BAFB9247F72C}"/>
    <cellStyle name="40% - 着色 1 2 2 3 3 2 3" xfId="20783" xr:uid="{9234671E-9FC2-40DB-97DC-BF1325919C98}"/>
    <cellStyle name="40% - 着色 1 2 2 3 3 2 3 2" xfId="38633" xr:uid="{CD45CE8A-1275-4105-A79B-2B4BE1066AF5}"/>
    <cellStyle name="40% - 着色 1 2 2 3 3 2 4" xfId="30745" xr:uid="{F89E583D-4558-4FA0-877E-7261DE82DBE4}"/>
    <cellStyle name="40% - 着色 1 2 2 3 3 3" xfId="12376" xr:uid="{30580357-F121-45AA-A35E-A49FCEF74277}"/>
    <cellStyle name="40% - 着色 1 2 2 3 3 3 2" xfId="23585" xr:uid="{4E0F3CE3-0813-446D-AF70-084A92547713}"/>
    <cellStyle name="40% - 着色 1 2 2 3 3 3 2 2" xfId="40605" xr:uid="{CA72DD77-5C7E-4E81-85EE-1BF01C44ECEF}"/>
    <cellStyle name="40% - 着色 1 2 2 3 3 3 3" xfId="32717" xr:uid="{93B514D7-7EBE-463C-B595-DA2C05409F9E}"/>
    <cellStyle name="40% - 着色 1 2 2 3 3 4" xfId="17981" xr:uid="{67F298DE-0C85-4DD5-9B88-43F599DD88CC}"/>
    <cellStyle name="40% - 着色 1 2 2 3 3 4 2" xfId="36661" xr:uid="{37233538-FF06-411E-876A-A1439FACB93B}"/>
    <cellStyle name="40% - 着色 1 2 2 3 3 5" xfId="28773" xr:uid="{E6FC0A2E-C7E8-46C3-B9A8-8673F32AB507}"/>
    <cellStyle name="40% - 着色 1 2 2 3 4" xfId="8171" xr:uid="{3D9E4224-54F4-4D93-8956-4991B69A982F}"/>
    <cellStyle name="40% - 着色 1 2 2 3 4 2" xfId="13776" xr:uid="{95B9803B-81B0-4EA5-85CC-369E2B0D7C68}"/>
    <cellStyle name="40% - 着色 1 2 2 3 4 2 2" xfId="24985" xr:uid="{BE5D048A-E461-400B-94EF-FA0D64772D5D}"/>
    <cellStyle name="40% - 着色 1 2 2 3 4 2 2 2" xfId="41591" xr:uid="{47A23E2C-B4FE-4AED-9850-9BFE2B31C020}"/>
    <cellStyle name="40% - 着色 1 2 2 3 4 2 3" xfId="33703" xr:uid="{382928E9-DA20-4667-A22B-5E93A103D147}"/>
    <cellStyle name="40% - 着色 1 2 2 3 4 3" xfId="19381" xr:uid="{568B6340-0D78-4E29-8FA6-D8F876FF5B9A}"/>
    <cellStyle name="40% - 着色 1 2 2 3 4 3 2" xfId="37647" xr:uid="{9767C3EC-E8D4-437E-B49C-2A22FBF83522}"/>
    <cellStyle name="40% - 着色 1 2 2 3 4 4" xfId="29759" xr:uid="{04CC883E-2FA1-4AAE-AB40-AF33966EB7E0}"/>
    <cellStyle name="40% - 着色 1 2 2 3 5" xfId="10974" xr:uid="{026AFCF2-3430-407B-843A-BCFAB2CFBCBE}"/>
    <cellStyle name="40% - 着色 1 2 2 3 5 2" xfId="22183" xr:uid="{2F9DEC06-D7F0-4412-B6F1-FE72B6A4827C}"/>
    <cellStyle name="40% - 着色 1 2 2 3 5 2 2" xfId="39619" xr:uid="{9AF93119-4D69-4049-A460-BA1963E0637B}"/>
    <cellStyle name="40% - 着色 1 2 2 3 5 3" xfId="31731" xr:uid="{351CFF06-33B3-4B0F-B82D-159CC385C4B5}"/>
    <cellStyle name="40% - 着色 1 2 2 3 6" xfId="16579" xr:uid="{FFACE495-653D-4356-8C84-5EEA67CB87D8}"/>
    <cellStyle name="40% - 着色 1 2 2 3 6 2" xfId="35675" xr:uid="{C02A5868-9238-4636-95D5-CD01B3F49980}"/>
    <cellStyle name="40% - 着色 1 2 2 3 7" xfId="27787" xr:uid="{89380CEA-2475-427E-B89D-E172C36ED62C}"/>
    <cellStyle name="40% - 着色 1 2 2 4" xfId="6020" xr:uid="{978FAC0D-A0FD-41B0-BF8D-EE4902DB8AED}"/>
    <cellStyle name="40% - 着色 1 2 2 4 2" xfId="7422" xr:uid="{EB5812A3-FB68-4E67-AB64-05FB9FA5F4E3}"/>
    <cellStyle name="40% - 着色 1 2 2 4 2 2" xfId="10224" xr:uid="{B60BFAD2-C81E-4A10-A666-1C4509E372F2}"/>
    <cellStyle name="40% - 着色 1 2 2 4 2 2 2" xfId="15829" xr:uid="{E787D11E-2FF8-4109-9365-4BFF61740E84}"/>
    <cellStyle name="40% - 着色 1 2 2 4 2 2 2 2" xfId="27038" xr:uid="{4C6C0088-D9A8-438D-8957-30BA206090B7}"/>
    <cellStyle name="40% - 着色 1 2 2 4 2 2 2 2 2" xfId="42825" xr:uid="{89C155DB-468E-498C-B122-079258AE8953}"/>
    <cellStyle name="40% - 着色 1 2 2 4 2 2 2 3" xfId="34937" xr:uid="{81BBA626-29F7-4611-88C9-7B76442D62E9}"/>
    <cellStyle name="40% - 着色 1 2 2 4 2 2 3" xfId="21434" xr:uid="{D559CDFE-1444-4374-B26A-926134958996}"/>
    <cellStyle name="40% - 着色 1 2 2 4 2 2 3 2" xfId="38881" xr:uid="{3292C7ED-2027-4F84-98FA-C3234A5637D4}"/>
    <cellStyle name="40% - 着色 1 2 2 4 2 2 4" xfId="30993" xr:uid="{DB190C3D-8A29-405E-A85B-5632544B8299}"/>
    <cellStyle name="40% - 着色 1 2 2 4 2 3" xfId="13027" xr:uid="{A6490945-76AF-404B-AB56-1BEDD2AE5105}"/>
    <cellStyle name="40% - 着色 1 2 2 4 2 3 2" xfId="24236" xr:uid="{BA54212D-D333-49D1-B708-2A2CC92DC2AC}"/>
    <cellStyle name="40% - 着色 1 2 2 4 2 3 2 2" xfId="40853" xr:uid="{4D474A2B-5D9A-4F54-97CC-180AC808014B}"/>
    <cellStyle name="40% - 着色 1 2 2 4 2 3 3" xfId="32965" xr:uid="{7FD8A20E-F308-41E9-9B64-4C6D8E0CAD84}"/>
    <cellStyle name="40% - 着色 1 2 2 4 2 4" xfId="18632" xr:uid="{85630A0B-A67F-4643-8A91-3AC67DA9DCC8}"/>
    <cellStyle name="40% - 着色 1 2 2 4 2 4 2" xfId="36909" xr:uid="{23AB27E0-E4A0-42C3-B5C2-F060B820678F}"/>
    <cellStyle name="40% - 着色 1 2 2 4 2 5" xfId="29021" xr:uid="{3E002627-E2BE-4912-9CA0-C139BCF50880}"/>
    <cellStyle name="40% - 着色 1 2 2 4 3" xfId="8822" xr:uid="{DEA5AB0C-4914-4E85-941B-FBEC54F219E3}"/>
    <cellStyle name="40% - 着色 1 2 2 4 3 2" xfId="14427" xr:uid="{8BC4DF16-3D76-421F-A62F-4B36AE364B77}"/>
    <cellStyle name="40% - 着色 1 2 2 4 3 2 2" xfId="25636" xr:uid="{CCD514F0-68F5-4426-A20A-80396D6DDA6A}"/>
    <cellStyle name="40% - 着色 1 2 2 4 3 2 2 2" xfId="41839" xr:uid="{BFC27C93-1BD7-49B5-9C42-4553669BDF9A}"/>
    <cellStyle name="40% - 着色 1 2 2 4 3 2 3" xfId="33951" xr:uid="{5B08E229-119B-4097-86E7-90F07E612954}"/>
    <cellStyle name="40% - 着色 1 2 2 4 3 3" xfId="20032" xr:uid="{AD039B2C-E617-41DE-8E41-D164159BA4F3}"/>
    <cellStyle name="40% - 着色 1 2 2 4 3 3 2" xfId="37895" xr:uid="{8310DA87-AF84-423D-A493-416A2FD4B170}"/>
    <cellStyle name="40% - 着色 1 2 2 4 3 4" xfId="30007" xr:uid="{20125AE7-5AD3-4DC4-ABA6-C98F6A547156}"/>
    <cellStyle name="40% - 着色 1 2 2 4 4" xfId="11625" xr:uid="{C13A4BA9-EBFD-47E5-9300-AB6BDEBF323E}"/>
    <cellStyle name="40% - 着色 1 2 2 4 4 2" xfId="22834" xr:uid="{71DF7B04-F05F-453B-98EF-BE69BEDA575E}"/>
    <cellStyle name="40% - 着色 1 2 2 4 4 2 2" xfId="39867" xr:uid="{8D506422-263D-482B-94E3-2CC3C7DF1A98}"/>
    <cellStyle name="40% - 着色 1 2 2 4 4 3" xfId="31979" xr:uid="{D3C62095-1C2B-4A5D-8AD1-1A81DCCF46FE}"/>
    <cellStyle name="40% - 着色 1 2 2 4 5" xfId="17230" xr:uid="{1A56B693-1482-490C-BF57-BE67FAD34E15}"/>
    <cellStyle name="40% - 着色 1 2 2 4 5 2" xfId="35923" xr:uid="{6CECA2E3-397B-4FD9-85F8-9A31E53E207D}"/>
    <cellStyle name="40% - 着色 1 2 2 4 6" xfId="28035" xr:uid="{B08CC54B-9795-4127-9A52-A4FEFD82109E}"/>
    <cellStyle name="40% - 着色 1 2 2 5" xfId="6524" xr:uid="{B4978F7A-DF67-4F10-A4CA-6D7D20824906}"/>
    <cellStyle name="40% - 着色 1 2 2 5 2" xfId="9326" xr:uid="{D48B4827-F5E3-4DD0-9A1A-8AB49AFFC8CD}"/>
    <cellStyle name="40% - 着色 1 2 2 5 2 2" xfId="14931" xr:uid="{03D56C4B-3509-42E4-89B9-F601F2923D95}"/>
    <cellStyle name="40% - 着色 1 2 2 5 2 2 2" xfId="26140" xr:uid="{A2C16562-CDD8-4278-8E11-8C906ABD2C44}"/>
    <cellStyle name="40% - 着色 1 2 2 5 2 2 2 2" xfId="42331" xr:uid="{9C440E34-6DA1-440C-B266-CD36873C7CF2}"/>
    <cellStyle name="40% - 着色 1 2 2 5 2 2 3" xfId="34443" xr:uid="{04F0B716-CD04-4B91-89F5-06BC932F6691}"/>
    <cellStyle name="40% - 着色 1 2 2 5 2 3" xfId="20536" xr:uid="{C1FB4A20-51BA-49CB-82DE-91305A848185}"/>
    <cellStyle name="40% - 着色 1 2 2 5 2 3 2" xfId="38387" xr:uid="{965F5981-D0D7-425E-9663-AEE4FA761DE0}"/>
    <cellStyle name="40% - 着色 1 2 2 5 2 4" xfId="30499" xr:uid="{1D4F2962-8D38-431D-8407-49D4730757E4}"/>
    <cellStyle name="40% - 着色 1 2 2 5 3" xfId="12129" xr:uid="{E930C2BD-D971-421D-8CD7-5714D697D736}"/>
    <cellStyle name="40% - 着色 1 2 2 5 3 2" xfId="23338" xr:uid="{CEA256CB-D14D-438F-B53D-4D89A756AD11}"/>
    <cellStyle name="40% - 着色 1 2 2 5 3 2 2" xfId="40359" xr:uid="{C8287205-E4B7-4BC7-976A-BD60061AB5A4}"/>
    <cellStyle name="40% - 着色 1 2 2 5 3 3" xfId="32471" xr:uid="{CADAA4DE-105D-4B5B-AD88-6F5B404F163F}"/>
    <cellStyle name="40% - 着色 1 2 2 5 4" xfId="17734" xr:uid="{6ECE64F3-8FD7-46F4-8016-DC9D0D8EA4CA}"/>
    <cellStyle name="40% - 着色 1 2 2 5 4 2" xfId="36415" xr:uid="{4380D9AD-C161-4AEE-87B9-E823F591A916}"/>
    <cellStyle name="40% - 着色 1 2 2 5 5" xfId="28527" xr:uid="{540C1E59-EE25-4B00-A06A-AC7C0F7F04B7}"/>
    <cellStyle name="40% - 着色 1 2 2 6" xfId="7925" xr:uid="{0081E8C2-1DBD-48AF-95DA-85A4AAAF9D8A}"/>
    <cellStyle name="40% - 着色 1 2 2 6 2" xfId="13530" xr:uid="{D6C2E333-B71E-48F7-B3B2-63F6F46003BD}"/>
    <cellStyle name="40% - 着色 1 2 2 6 2 2" xfId="24739" xr:uid="{7152C81A-DA0E-4948-8AD4-162868F3F126}"/>
    <cellStyle name="40% - 着色 1 2 2 6 2 2 2" xfId="41345" xr:uid="{7D28D922-8F41-4C7F-8E42-129F5AE4449B}"/>
    <cellStyle name="40% - 着色 1 2 2 6 2 3" xfId="33457" xr:uid="{FCD2CFCA-5808-4BD4-B83A-E94AC492D703}"/>
    <cellStyle name="40% - 着色 1 2 2 6 3" xfId="19135" xr:uid="{CAC1BB56-E95A-4219-95D6-32B5DC181CF8}"/>
    <cellStyle name="40% - 着色 1 2 2 6 3 2" xfId="37401" xr:uid="{BBD0CB1C-7B23-4978-9EBD-CEB8B03FEAB4}"/>
    <cellStyle name="40% - 着色 1 2 2 6 4" xfId="29513" xr:uid="{6AFE53CA-6A09-4A15-A96E-89646CEF98FD}"/>
    <cellStyle name="40% - 着色 1 2 2 7" xfId="10728" xr:uid="{130E1B1D-2E9D-42E3-A514-2516E2B64C71}"/>
    <cellStyle name="40% - 着色 1 2 2 7 2" xfId="21937" xr:uid="{0AF691C1-75C7-4753-A60C-B1526373A348}"/>
    <cellStyle name="40% - 着色 1 2 2 7 2 2" xfId="39373" xr:uid="{32D1D82B-ECD1-4914-9921-3CA954B99CB6}"/>
    <cellStyle name="40% - 着色 1 2 2 7 3" xfId="31485" xr:uid="{B1C670F8-3299-4958-9802-C6C5CF3CBD60}"/>
    <cellStyle name="40% - 着色 1 2 2 8" xfId="16333" xr:uid="{1C273807-FBFA-4283-A365-E814EAA7E908}"/>
    <cellStyle name="40% - 着色 1 2 2 8 2" xfId="35429" xr:uid="{67E5E5E7-480D-42F1-989F-7D4CFB298E97}"/>
    <cellStyle name="40% - 着色 1 2 2 9" xfId="27541" xr:uid="{7C6F24F0-9073-4919-B776-24E641953F6A}"/>
    <cellStyle name="40% - 着色 1 2 3" xfId="5186" xr:uid="{5502F6C6-2CB0-4572-95FD-919C8AC72789}"/>
    <cellStyle name="40% - 着色 1 2 3 2" xfId="5432" xr:uid="{34BF68AF-E834-414C-8E4E-FB4CF7040668}"/>
    <cellStyle name="40% - 着色 1 2 3 2 2" xfId="6329" xr:uid="{B4A023C0-F07F-492A-8831-F155F49E0112}"/>
    <cellStyle name="40% - 着色 1 2 3 2 2 2" xfId="7731" xr:uid="{824A68D6-3FA6-4E89-9427-428AB7C284C8}"/>
    <cellStyle name="40% - 着色 1 2 3 2 2 2 2" xfId="10533" xr:uid="{42448E4C-9E78-4317-8DE9-856145CCE418}"/>
    <cellStyle name="40% - 着色 1 2 3 2 2 2 2 2" xfId="16138" xr:uid="{036CE432-7E8F-4030-8A48-59690D494493}"/>
    <cellStyle name="40% - 着色 1 2 3 2 2 2 2 2 2" xfId="27347" xr:uid="{430E97D3-57E1-4327-9B9E-43CCF76C1786}"/>
    <cellStyle name="40% - 着色 1 2 3 2 2 2 2 2 2 2" xfId="43134" xr:uid="{0355EEFC-8CE0-4D41-AC15-4FDAB210EB03}"/>
    <cellStyle name="40% - 着色 1 2 3 2 2 2 2 2 3" xfId="35246" xr:uid="{115ABD93-3FAF-424D-8322-9F6CB8F91FD1}"/>
    <cellStyle name="40% - 着色 1 2 3 2 2 2 2 3" xfId="21743" xr:uid="{178C6B20-0C71-41AF-A8E7-4A14E0703BA0}"/>
    <cellStyle name="40% - 着色 1 2 3 2 2 2 2 3 2" xfId="39190" xr:uid="{F6F44714-FD3C-49D9-AB35-2E15B4C07991}"/>
    <cellStyle name="40% - 着色 1 2 3 2 2 2 2 4" xfId="31302" xr:uid="{3F974FE9-DEED-40A5-9FFF-1B6DF1805116}"/>
    <cellStyle name="40% - 着色 1 2 3 2 2 2 3" xfId="13336" xr:uid="{66FBAFD2-FB60-43B0-9CA4-AB86FB69EF2E}"/>
    <cellStyle name="40% - 着色 1 2 3 2 2 2 3 2" xfId="24545" xr:uid="{56E2C308-DBC9-4519-AC57-B4741CD2A669}"/>
    <cellStyle name="40% - 着色 1 2 3 2 2 2 3 2 2" xfId="41162" xr:uid="{E9ABB45D-FE6A-4ACB-B48C-AC2EA4DE9A3B}"/>
    <cellStyle name="40% - 着色 1 2 3 2 2 2 3 3" xfId="33274" xr:uid="{9D72B822-033F-47B1-95C4-EB46991998A4}"/>
    <cellStyle name="40% - 着色 1 2 3 2 2 2 4" xfId="18941" xr:uid="{416DC04A-D6FF-4CCF-AC46-F2859BB3F67F}"/>
    <cellStyle name="40% - 着色 1 2 3 2 2 2 4 2" xfId="37218" xr:uid="{88BC5EDF-0FF1-4148-81EA-A2E807955FEF}"/>
    <cellStyle name="40% - 着色 1 2 3 2 2 2 5" xfId="29330" xr:uid="{CB03471B-A275-4901-B5DB-757F94C55DED}"/>
    <cellStyle name="40% - 着色 1 2 3 2 2 3" xfId="9131" xr:uid="{C6854718-06EB-4462-886A-718681C15F7F}"/>
    <cellStyle name="40% - 着色 1 2 3 2 2 3 2" xfId="14736" xr:uid="{27D13C68-EB5D-4926-A27E-BE0F48676AE5}"/>
    <cellStyle name="40% - 着色 1 2 3 2 2 3 2 2" xfId="25945" xr:uid="{81503C26-1FD9-4F6F-AD14-B9800F78170C}"/>
    <cellStyle name="40% - 着色 1 2 3 2 2 3 2 2 2" xfId="42148" xr:uid="{C4306A72-FC54-4765-99C3-BDEB3250E79B}"/>
    <cellStyle name="40% - 着色 1 2 3 2 2 3 2 3" xfId="34260" xr:uid="{D9A2838D-BEBE-41F6-B558-6B542BDA455E}"/>
    <cellStyle name="40% - 着色 1 2 3 2 2 3 3" xfId="20341" xr:uid="{90E281FA-95EE-46BF-9E4E-6888D0BA65B3}"/>
    <cellStyle name="40% - 着色 1 2 3 2 2 3 3 2" xfId="38204" xr:uid="{6F9D86CF-C591-4E30-B094-667B86C2FC7D}"/>
    <cellStyle name="40% - 着色 1 2 3 2 2 3 4" xfId="30316" xr:uid="{1DDD5407-DA85-45D7-83EA-77016B689244}"/>
    <cellStyle name="40% - 着色 1 2 3 2 2 4" xfId="11934" xr:uid="{4115088B-7F61-4EA8-8618-7AD1D324E2F1}"/>
    <cellStyle name="40% - 着色 1 2 3 2 2 4 2" xfId="23143" xr:uid="{0B89689E-78E5-42A1-9CEB-7395B24BD5B0}"/>
    <cellStyle name="40% - 着色 1 2 3 2 2 4 2 2" xfId="40176" xr:uid="{0E34AA16-E500-428E-8573-89E9C54105E3}"/>
    <cellStyle name="40% - 着色 1 2 3 2 2 4 3" xfId="32288" xr:uid="{FC38A8D2-D715-4DA3-89E9-55FA48A53B9F}"/>
    <cellStyle name="40% - 着色 1 2 3 2 2 5" xfId="17539" xr:uid="{3F175457-7EFB-4433-99D2-CC63ED29B832}"/>
    <cellStyle name="40% - 着色 1 2 3 2 2 5 2" xfId="36232" xr:uid="{03C943E1-5E20-4F6C-95F8-C1962B1AB678}"/>
    <cellStyle name="40% - 着色 1 2 3 2 2 6" xfId="28344" xr:uid="{C58B5410-EFEA-436B-88AF-B50CB9E9AA0D}"/>
    <cellStyle name="40% - 着色 1 2 3 2 3" xfId="6834" xr:uid="{476B8FCC-A92B-4107-B360-87234AD0F902}"/>
    <cellStyle name="40% - 着色 1 2 3 2 3 2" xfId="9636" xr:uid="{BC862337-AA31-414F-B77B-FC50A33E5037}"/>
    <cellStyle name="40% - 着色 1 2 3 2 3 2 2" xfId="15241" xr:uid="{7FBE3842-D1C6-479C-99E0-B04B6986D5A8}"/>
    <cellStyle name="40% - 着色 1 2 3 2 3 2 2 2" xfId="26450" xr:uid="{B10512A3-19F6-4523-AF8D-E5E034AAC5E5}"/>
    <cellStyle name="40% - 着色 1 2 3 2 3 2 2 2 2" xfId="42640" xr:uid="{022F126D-9BCB-4E29-89C5-6878E49021E4}"/>
    <cellStyle name="40% - 着色 1 2 3 2 3 2 2 3" xfId="34752" xr:uid="{22889115-B96A-4340-A1CE-530ADF2055DB}"/>
    <cellStyle name="40% - 着色 1 2 3 2 3 2 3" xfId="20846" xr:uid="{D2AF17A8-AA40-42D3-9068-69610B6CE461}"/>
    <cellStyle name="40% - 着色 1 2 3 2 3 2 3 2" xfId="38696" xr:uid="{C3A30811-BBF4-4F7E-90F9-B42FD881483C}"/>
    <cellStyle name="40% - 着色 1 2 3 2 3 2 4" xfId="30808" xr:uid="{2B4E3C83-047E-4E2A-AFA2-C673DBC6543A}"/>
    <cellStyle name="40% - 着色 1 2 3 2 3 3" xfId="12439" xr:uid="{6AC1AFA2-36AA-43AF-9EBF-EC74CD8C9346}"/>
    <cellStyle name="40% - 着色 1 2 3 2 3 3 2" xfId="23648" xr:uid="{0CE21F98-084D-400D-AA76-FD9290169F20}"/>
    <cellStyle name="40% - 着色 1 2 3 2 3 3 2 2" xfId="40668" xr:uid="{B5BDF92E-375F-473D-A7EB-0F87730FA36E}"/>
    <cellStyle name="40% - 着色 1 2 3 2 3 3 3" xfId="32780" xr:uid="{FD9DDD2A-7027-4823-A49E-26D0967109C7}"/>
    <cellStyle name="40% - 着色 1 2 3 2 3 4" xfId="18044" xr:uid="{6EFF1E8C-FFB3-43B7-8B8C-9A11F7D8487B}"/>
    <cellStyle name="40% - 着色 1 2 3 2 3 4 2" xfId="36724" xr:uid="{8535714A-C5B8-4FC0-B835-30192D2557B5}"/>
    <cellStyle name="40% - 着色 1 2 3 2 3 5" xfId="28836" xr:uid="{43CCC30A-5F65-4006-816E-A5AFE7CDFAFD}"/>
    <cellStyle name="40% - 着色 1 2 3 2 4" xfId="8234" xr:uid="{BC9C3B51-ABD0-4EA5-BA3B-D8BF4ACD6545}"/>
    <cellStyle name="40% - 着色 1 2 3 2 4 2" xfId="13839" xr:uid="{671B26AA-ED75-47A6-A560-9661120F0C73}"/>
    <cellStyle name="40% - 着色 1 2 3 2 4 2 2" xfId="25048" xr:uid="{BFDF4387-48B6-44BE-BFBB-CE651CD59427}"/>
    <cellStyle name="40% - 着色 1 2 3 2 4 2 2 2" xfId="41654" xr:uid="{FA051015-8570-435E-A51F-A7B1DA865A93}"/>
    <cellStyle name="40% - 着色 1 2 3 2 4 2 3" xfId="33766" xr:uid="{91621809-76E2-445D-9573-197BD59F2A1D}"/>
    <cellStyle name="40% - 着色 1 2 3 2 4 3" xfId="19444" xr:uid="{428DD811-913B-442C-9C5E-F1A7812227AB}"/>
    <cellStyle name="40% - 着色 1 2 3 2 4 3 2" xfId="37710" xr:uid="{82ED7721-5669-48DF-883F-33E36E69DB34}"/>
    <cellStyle name="40% - 着色 1 2 3 2 4 4" xfId="29822" xr:uid="{63784341-39FC-4ADA-9CF7-6C8606340CA8}"/>
    <cellStyle name="40% - 着色 1 2 3 2 5" xfId="11037" xr:uid="{391D3F79-5E0D-4FBB-8F03-2A2803B48DC8}"/>
    <cellStyle name="40% - 着色 1 2 3 2 5 2" xfId="22246" xr:uid="{3ECC9BF9-34E1-4095-8C3A-5F2DB9D93A90}"/>
    <cellStyle name="40% - 着色 1 2 3 2 5 2 2" xfId="39682" xr:uid="{6E346477-6A71-40E2-B915-B30A90C7BEE2}"/>
    <cellStyle name="40% - 着色 1 2 3 2 5 3" xfId="31794" xr:uid="{DF029CCB-2AD8-4FE7-BA4E-FF98614BBB3F}"/>
    <cellStyle name="40% - 着色 1 2 3 2 6" xfId="16642" xr:uid="{54A780A0-1898-4E03-BA5D-74D136951DD6}"/>
    <cellStyle name="40% - 着色 1 2 3 2 6 2" xfId="35738" xr:uid="{E512CEFD-DA5B-4305-8BDB-585352D5EC42}"/>
    <cellStyle name="40% - 着色 1 2 3 2 7" xfId="27850" xr:uid="{F7EAF521-4838-4216-8AD3-3273D883AF28}"/>
    <cellStyle name="40% - 着色 1 2 3 3" xfId="6083" xr:uid="{B4646029-34A8-4D38-A3F5-AC99758F9E4D}"/>
    <cellStyle name="40% - 着色 1 2 3 3 2" xfId="7485" xr:uid="{A6E906A7-EFE6-4DE2-B262-54194BAF0E02}"/>
    <cellStyle name="40% - 着色 1 2 3 3 2 2" xfId="10287" xr:uid="{D835972B-AD58-48F2-B9F0-9F44300BD9D8}"/>
    <cellStyle name="40% - 着色 1 2 3 3 2 2 2" xfId="15892" xr:uid="{22F9A405-D340-4CB2-99E9-F54699AD3B57}"/>
    <cellStyle name="40% - 着色 1 2 3 3 2 2 2 2" xfId="27101" xr:uid="{9FC359C6-5BB2-4D18-A1E4-5ADB19885045}"/>
    <cellStyle name="40% - 着色 1 2 3 3 2 2 2 2 2" xfId="42888" xr:uid="{47B2D17C-ED1C-4F1B-A232-D278A97F6E2A}"/>
    <cellStyle name="40% - 着色 1 2 3 3 2 2 2 3" xfId="35000" xr:uid="{7CB166F3-8E34-48D4-BC13-EBA48F2638CD}"/>
    <cellStyle name="40% - 着色 1 2 3 3 2 2 3" xfId="21497" xr:uid="{721454D2-F3D0-43B1-A28B-6AD0E95F3B57}"/>
    <cellStyle name="40% - 着色 1 2 3 3 2 2 3 2" xfId="38944" xr:uid="{A42C35AC-2F57-4700-820A-C1BDDC2F49E2}"/>
    <cellStyle name="40% - 着色 1 2 3 3 2 2 4" xfId="31056" xr:uid="{E64BB02E-1362-43DD-9F31-2BBCA6AAB8DB}"/>
    <cellStyle name="40% - 着色 1 2 3 3 2 3" xfId="13090" xr:uid="{32DC8F88-6617-47EC-AE2E-888913998ABD}"/>
    <cellStyle name="40% - 着色 1 2 3 3 2 3 2" xfId="24299" xr:uid="{FCC97A18-C523-4102-A407-D2BD9DBFE69C}"/>
    <cellStyle name="40% - 着色 1 2 3 3 2 3 2 2" xfId="40916" xr:uid="{5EBF7584-12F1-4C2A-9D43-E977B1ADFA65}"/>
    <cellStyle name="40% - 着色 1 2 3 3 2 3 3" xfId="33028" xr:uid="{071F89B3-41AE-4311-87E0-2D2F8629649A}"/>
    <cellStyle name="40% - 着色 1 2 3 3 2 4" xfId="18695" xr:uid="{112BACA7-C94D-42F9-AC6B-F190A9C5B34C}"/>
    <cellStyle name="40% - 着色 1 2 3 3 2 4 2" xfId="36972" xr:uid="{1D2F847E-EFA3-4F26-A663-336052473A0D}"/>
    <cellStyle name="40% - 着色 1 2 3 3 2 5" xfId="29084" xr:uid="{96C1AA71-06E2-4BD4-ADF2-31DD9E94E3C5}"/>
    <cellStyle name="40% - 着色 1 2 3 3 3" xfId="8885" xr:uid="{36D6CEB0-DAB1-401D-ACD4-293182337415}"/>
    <cellStyle name="40% - 着色 1 2 3 3 3 2" xfId="14490" xr:uid="{AC950B7D-FA69-475E-B95A-9893B11090A2}"/>
    <cellStyle name="40% - 着色 1 2 3 3 3 2 2" xfId="25699" xr:uid="{16138FFD-06C2-489E-9447-9517697B8BE0}"/>
    <cellStyle name="40% - 着色 1 2 3 3 3 2 2 2" xfId="41902" xr:uid="{4B5DB608-5A93-4773-8471-7F79CA1CBF35}"/>
    <cellStyle name="40% - 着色 1 2 3 3 3 2 3" xfId="34014" xr:uid="{70DA57C1-2CEF-45BC-A8D5-10EF0584FB5B}"/>
    <cellStyle name="40% - 着色 1 2 3 3 3 3" xfId="20095" xr:uid="{E6AB74D7-4DB2-4284-B879-0EF22FDD302B}"/>
    <cellStyle name="40% - 着色 1 2 3 3 3 3 2" xfId="37958" xr:uid="{047705BF-19CD-41A1-B515-4E30A38CF0B9}"/>
    <cellStyle name="40% - 着色 1 2 3 3 3 4" xfId="30070" xr:uid="{F2E642D5-57DD-4D19-B4B1-2FF8E5CDF427}"/>
    <cellStyle name="40% - 着色 1 2 3 3 4" xfId="11688" xr:uid="{5E366480-C270-4AAA-8766-30C49C15DAAA}"/>
    <cellStyle name="40% - 着色 1 2 3 3 4 2" xfId="22897" xr:uid="{2CD50F9D-2440-4B47-8BD6-0F4635DF7D62}"/>
    <cellStyle name="40% - 着色 1 2 3 3 4 2 2" xfId="39930" xr:uid="{F92B940E-9432-470A-9955-91A75EC063F1}"/>
    <cellStyle name="40% - 着色 1 2 3 3 4 3" xfId="32042" xr:uid="{01516257-6994-4A9D-A77E-9CCAD75EC34E}"/>
    <cellStyle name="40% - 着色 1 2 3 3 5" xfId="17293" xr:uid="{C9FF79A3-7845-4798-942C-28612CF6A306}"/>
    <cellStyle name="40% - 着色 1 2 3 3 5 2" xfId="35986" xr:uid="{F54DB495-780F-4F08-8E50-07EF0B3C17E4}"/>
    <cellStyle name="40% - 着色 1 2 3 3 6" xfId="28098" xr:uid="{0EEF1F54-AADC-4CFA-A822-D8858155D2C1}"/>
    <cellStyle name="40% - 着色 1 2 3 4" xfId="6588" xr:uid="{25E05E8A-52A9-427E-9C3F-8499EB37E722}"/>
    <cellStyle name="40% - 着色 1 2 3 4 2" xfId="9390" xr:uid="{92870810-B322-40C6-86D1-3BED5990B460}"/>
    <cellStyle name="40% - 着色 1 2 3 4 2 2" xfId="14995" xr:uid="{3CB230F5-186C-48A1-BD1D-05813CED69A8}"/>
    <cellStyle name="40% - 着色 1 2 3 4 2 2 2" xfId="26204" xr:uid="{7AB8BF78-4764-4F09-9EB4-D370AE56FCBA}"/>
    <cellStyle name="40% - 着色 1 2 3 4 2 2 2 2" xfId="42394" xr:uid="{697AFEEE-31C5-441C-862C-782F8A79DBCF}"/>
    <cellStyle name="40% - 着色 1 2 3 4 2 2 3" xfId="34506" xr:uid="{EA5C0EDD-8BF7-4253-A001-51343617BD0D}"/>
    <cellStyle name="40% - 着色 1 2 3 4 2 3" xfId="20600" xr:uid="{10933290-FD60-4077-87CA-B187C4268F81}"/>
    <cellStyle name="40% - 着色 1 2 3 4 2 3 2" xfId="38450" xr:uid="{BB726744-99EA-41B8-BA24-EBE0E8B6193B}"/>
    <cellStyle name="40% - 着色 1 2 3 4 2 4" xfId="30562" xr:uid="{BA391B9E-59E7-4DE9-9660-628C1A9B3B01}"/>
    <cellStyle name="40% - 着色 1 2 3 4 3" xfId="12193" xr:uid="{988C067E-2885-4C9E-B779-F262358A3799}"/>
    <cellStyle name="40% - 着色 1 2 3 4 3 2" xfId="23402" xr:uid="{ED8F4444-C6B2-46A4-9E68-3132DE5BEA02}"/>
    <cellStyle name="40% - 着色 1 2 3 4 3 2 2" xfId="40422" xr:uid="{EABEFBC6-C36E-46A0-8EBA-98DE4B481BFC}"/>
    <cellStyle name="40% - 着色 1 2 3 4 3 3" xfId="32534" xr:uid="{4697D2CE-D06E-4DEC-BD4D-D1E5EF363543}"/>
    <cellStyle name="40% - 着色 1 2 3 4 4" xfId="17798" xr:uid="{3D4CAB17-3B8B-4FDA-8CC6-943DD36C4EF1}"/>
    <cellStyle name="40% - 着色 1 2 3 4 4 2" xfId="36478" xr:uid="{4C9AEF0A-B6E3-45EF-929D-905464ECDBB3}"/>
    <cellStyle name="40% - 着色 1 2 3 4 5" xfId="28590" xr:uid="{17F0AAF9-E2A7-4D4B-AFC5-0E42331C1F18}"/>
    <cellStyle name="40% - 着色 1 2 3 5" xfId="7988" xr:uid="{94B18C1B-E832-4E01-963F-C0C0BD6F6905}"/>
    <cellStyle name="40% - 着色 1 2 3 5 2" xfId="13593" xr:uid="{13D709A4-2DEE-46AF-A7A1-302586487290}"/>
    <cellStyle name="40% - 着色 1 2 3 5 2 2" xfId="24802" xr:uid="{DBEAC0CA-7089-4A8F-A6B5-DF4A0833E3AC}"/>
    <cellStyle name="40% - 着色 1 2 3 5 2 2 2" xfId="41408" xr:uid="{18393604-0AE9-4F62-8DA1-5023CBB8FFA5}"/>
    <cellStyle name="40% - 着色 1 2 3 5 2 3" xfId="33520" xr:uid="{4115B185-25BD-4559-893B-6DDA967C2306}"/>
    <cellStyle name="40% - 着色 1 2 3 5 3" xfId="19198" xr:uid="{3870BD57-603F-4E20-9819-52E35A622538}"/>
    <cellStyle name="40% - 着色 1 2 3 5 3 2" xfId="37464" xr:uid="{EB05FCB9-E356-4708-8898-54AF57CB6F09}"/>
    <cellStyle name="40% - 着色 1 2 3 5 4" xfId="29576" xr:uid="{8CA4A743-A05B-4C01-8683-41A0956A56E9}"/>
    <cellStyle name="40% - 着色 1 2 3 6" xfId="10791" xr:uid="{16DF8690-5D35-4BF6-8DCD-F089F8A10CE5}"/>
    <cellStyle name="40% - 着色 1 2 3 6 2" xfId="22000" xr:uid="{8D049AF4-9B5D-4985-ACCD-FBA54A2D2054}"/>
    <cellStyle name="40% - 着色 1 2 3 6 2 2" xfId="39436" xr:uid="{D1E7D8DD-C72C-4D04-96A9-A80937BD7099}"/>
    <cellStyle name="40% - 着色 1 2 3 6 3" xfId="31548" xr:uid="{9CDCAA46-0633-4810-99A4-CC5A2FEDE355}"/>
    <cellStyle name="40% - 着色 1 2 3 7" xfId="16396" xr:uid="{8262C4ED-90DC-4E61-BC68-84042D80F43B}"/>
    <cellStyle name="40% - 着色 1 2 3 7 2" xfId="35492" xr:uid="{F3F1C3FC-10D9-4E9A-89C7-71EB2243B77A}"/>
    <cellStyle name="40% - 着色 1 2 3 8" xfId="27604" xr:uid="{858D8539-A8B9-42C7-8755-1C3DB1233747}"/>
    <cellStyle name="40% - 着色 1 2 4" xfId="5310" xr:uid="{EBB2A67E-4D74-4274-938A-86DF0E9C2A0F}"/>
    <cellStyle name="40% - 着色 1 2 4 2" xfId="6207" xr:uid="{C3301138-2937-4470-B342-34C0B8D1793F}"/>
    <cellStyle name="40% - 着色 1 2 4 2 2" xfId="7609" xr:uid="{05E71CDC-702E-494F-AE2E-61DD407BA32A}"/>
    <cellStyle name="40% - 着色 1 2 4 2 2 2" xfId="10411" xr:uid="{064141DB-E402-475C-8A52-512A4FEC9E65}"/>
    <cellStyle name="40% - 着色 1 2 4 2 2 2 2" xfId="16016" xr:uid="{C7C75CAF-7B9E-496F-AB32-F1221452C85B}"/>
    <cellStyle name="40% - 着色 1 2 4 2 2 2 2 2" xfId="27225" xr:uid="{8225E11A-9188-4FD2-9363-02EABF41EBCE}"/>
    <cellStyle name="40% - 着色 1 2 4 2 2 2 2 2 2" xfId="43012" xr:uid="{0C80B316-9B8C-42F7-9BB3-827799081774}"/>
    <cellStyle name="40% - 着色 1 2 4 2 2 2 2 3" xfId="35124" xr:uid="{703DD133-D9C4-45EA-9F5B-48CEF016BAD4}"/>
    <cellStyle name="40% - 着色 1 2 4 2 2 2 3" xfId="21621" xr:uid="{BA66009B-D8F0-4610-8A18-D1780C8C7FEE}"/>
    <cellStyle name="40% - 着色 1 2 4 2 2 2 3 2" xfId="39068" xr:uid="{0A04FAD0-8490-4FAD-9415-80620CBADB05}"/>
    <cellStyle name="40% - 着色 1 2 4 2 2 2 4" xfId="31180" xr:uid="{38EB8FD1-01AA-4FB9-86F4-A2ED7B33E5EA}"/>
    <cellStyle name="40% - 着色 1 2 4 2 2 3" xfId="13214" xr:uid="{F46EDD6E-4902-4823-8F80-1D55CAD8FFD3}"/>
    <cellStyle name="40% - 着色 1 2 4 2 2 3 2" xfId="24423" xr:uid="{525555CF-C0E7-4F81-8292-F193D4557225}"/>
    <cellStyle name="40% - 着色 1 2 4 2 2 3 2 2" xfId="41040" xr:uid="{7682B917-7CA8-4446-90F0-C6C55FBF213F}"/>
    <cellStyle name="40% - 着色 1 2 4 2 2 3 3" xfId="33152" xr:uid="{6E61997D-2A75-4F69-822D-C7FD724C6E5A}"/>
    <cellStyle name="40% - 着色 1 2 4 2 2 4" xfId="18819" xr:uid="{BB6F7A3B-7013-49AD-A9AF-C84AC2F9AA86}"/>
    <cellStyle name="40% - 着色 1 2 4 2 2 4 2" xfId="37096" xr:uid="{6E4054D5-1D0C-4CAD-9B75-887055E56902}"/>
    <cellStyle name="40% - 着色 1 2 4 2 2 5" xfId="29208" xr:uid="{E1A6DA5F-7EE0-41D8-A3D2-57071418874A}"/>
    <cellStyle name="40% - 着色 1 2 4 2 3" xfId="9009" xr:uid="{D37047DE-553D-41C9-B504-916708237952}"/>
    <cellStyle name="40% - 着色 1 2 4 2 3 2" xfId="14614" xr:uid="{2CEA3E22-7EEA-4560-9C59-9C3392A9992F}"/>
    <cellStyle name="40% - 着色 1 2 4 2 3 2 2" xfId="25823" xr:uid="{9CE6F669-95DE-45FD-96C6-4AF1F221FE20}"/>
    <cellStyle name="40% - 着色 1 2 4 2 3 2 2 2" xfId="42026" xr:uid="{6FB18450-44AC-4DEC-9820-E4D3E8EC14E5}"/>
    <cellStyle name="40% - 着色 1 2 4 2 3 2 3" xfId="34138" xr:uid="{2D99507B-C8B5-4B66-92AF-CF9DA879936C}"/>
    <cellStyle name="40% - 着色 1 2 4 2 3 3" xfId="20219" xr:uid="{119476B8-777D-4306-8C2E-C8BE474DFEAC}"/>
    <cellStyle name="40% - 着色 1 2 4 2 3 3 2" xfId="38082" xr:uid="{94FCFFA5-A34B-4062-B8A0-9F47DD96EB01}"/>
    <cellStyle name="40% - 着色 1 2 4 2 3 4" xfId="30194" xr:uid="{3EEDC185-7132-4475-BD65-F31D11676B82}"/>
    <cellStyle name="40% - 着色 1 2 4 2 4" xfId="11812" xr:uid="{A4315AB6-D7D8-43AD-A556-9B67C4B06D9B}"/>
    <cellStyle name="40% - 着色 1 2 4 2 4 2" xfId="23021" xr:uid="{C42A57C5-B092-4F32-891B-F12270420C4D}"/>
    <cellStyle name="40% - 着色 1 2 4 2 4 2 2" xfId="40054" xr:uid="{FA26C850-789A-4D0B-8550-644A85E81252}"/>
    <cellStyle name="40% - 着色 1 2 4 2 4 3" xfId="32166" xr:uid="{90C656F5-3620-4C65-A6AB-8EE59B6744AF}"/>
    <cellStyle name="40% - 着色 1 2 4 2 5" xfId="17417" xr:uid="{5F6F4896-FF7A-4E48-99EA-E0FD0D19130E}"/>
    <cellStyle name="40% - 着色 1 2 4 2 5 2" xfId="36110" xr:uid="{7AADB0BD-446F-451B-8375-4B4BD8F15440}"/>
    <cellStyle name="40% - 着色 1 2 4 2 6" xfId="28222" xr:uid="{66692DDE-9D10-4866-B873-0DFC9C0D3BAB}"/>
    <cellStyle name="40% - 着色 1 2 4 3" xfId="6712" xr:uid="{5F428CAE-FA8A-4885-99F3-53BB10940540}"/>
    <cellStyle name="40% - 着色 1 2 4 3 2" xfId="9514" xr:uid="{D848873E-E6EE-45A0-813E-75444ABCF05B}"/>
    <cellStyle name="40% - 着色 1 2 4 3 2 2" xfId="15119" xr:uid="{2823A763-031E-44B7-8BE1-71BFA4C16E60}"/>
    <cellStyle name="40% - 着色 1 2 4 3 2 2 2" xfId="26328" xr:uid="{5BB50D35-BD22-481B-8C49-2DD38CA38847}"/>
    <cellStyle name="40% - 着色 1 2 4 3 2 2 2 2" xfId="42518" xr:uid="{F32872B7-DB92-41DA-801F-AE41F5942937}"/>
    <cellStyle name="40% - 着色 1 2 4 3 2 2 3" xfId="34630" xr:uid="{52D0D322-0FAA-48EE-959A-2D7C470AAC0E}"/>
    <cellStyle name="40% - 着色 1 2 4 3 2 3" xfId="20724" xr:uid="{369AE44E-2FAC-4BFB-A10C-EA10EA11A3FF}"/>
    <cellStyle name="40% - 着色 1 2 4 3 2 3 2" xfId="38574" xr:uid="{79D8D13A-012A-4BC4-BB9A-E09ECB198233}"/>
    <cellStyle name="40% - 着色 1 2 4 3 2 4" xfId="30686" xr:uid="{FED72BA2-0088-412B-9A99-FFF9C357EC91}"/>
    <cellStyle name="40% - 着色 1 2 4 3 3" xfId="12317" xr:uid="{DC7113E9-9891-4875-9A8E-0B1B654FB74C}"/>
    <cellStyle name="40% - 着色 1 2 4 3 3 2" xfId="23526" xr:uid="{367CA54C-EE71-4785-9784-6F7C67657E01}"/>
    <cellStyle name="40% - 着色 1 2 4 3 3 2 2" xfId="40546" xr:uid="{53BBBF2C-A343-4DAD-B2B7-EF2D41869AA3}"/>
    <cellStyle name="40% - 着色 1 2 4 3 3 3" xfId="32658" xr:uid="{15976CF7-97ED-4101-90E7-8D0B28A7DABF}"/>
    <cellStyle name="40% - 着色 1 2 4 3 4" xfId="17922" xr:uid="{C9B193C1-CD15-48DC-BC99-40401143D77E}"/>
    <cellStyle name="40% - 着色 1 2 4 3 4 2" xfId="36602" xr:uid="{B75B9049-CC1D-49A4-956F-233FE69ACAD2}"/>
    <cellStyle name="40% - 着色 1 2 4 3 5" xfId="28714" xr:uid="{6835F1DC-4A7F-41A3-BFD4-76B265303260}"/>
    <cellStyle name="40% - 着色 1 2 4 4" xfId="8112" xr:uid="{2137AD33-1A9A-4F46-B4A3-15CB6C13AF45}"/>
    <cellStyle name="40% - 着色 1 2 4 4 2" xfId="13717" xr:uid="{1C788651-F0BD-41E8-AE86-1DA92E23E42A}"/>
    <cellStyle name="40% - 着色 1 2 4 4 2 2" xfId="24926" xr:uid="{931EC119-6622-48CA-AA31-648D20FC3168}"/>
    <cellStyle name="40% - 着色 1 2 4 4 2 2 2" xfId="41532" xr:uid="{6B3EA3FA-036E-451D-9C46-F0066DC77974}"/>
    <cellStyle name="40% - 着色 1 2 4 4 2 3" xfId="33644" xr:uid="{0198D33A-C557-4A1C-836E-B775B53CB70A}"/>
    <cellStyle name="40% - 着色 1 2 4 4 3" xfId="19322" xr:uid="{717E4859-F854-43FA-BF64-A93F9062FF71}"/>
    <cellStyle name="40% - 着色 1 2 4 4 3 2" xfId="37588" xr:uid="{9147AC4F-58D6-4019-95FB-717390383B3F}"/>
    <cellStyle name="40% - 着色 1 2 4 4 4" xfId="29700" xr:uid="{EE27A450-0DFD-44E9-9790-9C68B30CD2A1}"/>
    <cellStyle name="40% - 着色 1 2 4 5" xfId="10915" xr:uid="{0A5CAAF7-C713-4251-A19C-3354D61CB574}"/>
    <cellStyle name="40% - 着色 1 2 4 5 2" xfId="22124" xr:uid="{CE3E9307-493B-4125-A0E7-089D92846690}"/>
    <cellStyle name="40% - 着色 1 2 4 5 2 2" xfId="39560" xr:uid="{E6F21A16-02A9-49E2-9F40-297862A37F16}"/>
    <cellStyle name="40% - 着色 1 2 4 5 3" xfId="31672" xr:uid="{FAF14913-7FE7-43A5-AD46-3FB053F3A3AA}"/>
    <cellStyle name="40% - 着色 1 2 4 6" xfId="16520" xr:uid="{25819D09-BF00-4509-A8B8-0758C7A18FE8}"/>
    <cellStyle name="40% - 着色 1 2 4 6 2" xfId="35616" xr:uid="{F47B28F8-2971-4A5B-A634-5E1BE2F305CA}"/>
    <cellStyle name="40% - 着色 1 2 4 7" xfId="27728" xr:uid="{5429F5D1-E114-4565-8BDF-74FF0C389F91}"/>
    <cellStyle name="40% - 着色 1 2 5" xfId="5556" xr:uid="{7AD6ED76-3CCC-4131-98A8-B030DA93A9F6}"/>
    <cellStyle name="40% - 着色 1 2 5 2" xfId="6958" xr:uid="{31E9FD3D-5CF8-4A2E-8D43-44FFB8FB8376}"/>
    <cellStyle name="40% - 着色 1 2 5 2 2" xfId="9760" xr:uid="{12280E38-A1AF-447F-993B-633F6CBEE005}"/>
    <cellStyle name="40% - 着色 1 2 5 2 2 2" xfId="15365" xr:uid="{CE335281-7054-4396-96D9-DCC5EC2EF96A}"/>
    <cellStyle name="40% - 着色 1 2 5 2 2 2 2" xfId="26574" xr:uid="{205DE981-A9A8-479A-A16E-F6DF0C343C15}"/>
    <cellStyle name="40% - 着色 1 2 5 2 2 2 2 2" xfId="42764" xr:uid="{45372002-0375-4491-BD6F-B4D3BBF43594}"/>
    <cellStyle name="40% - 着色 1 2 5 2 2 2 3" xfId="34876" xr:uid="{D2DED900-F0A3-449F-B257-A0FB7232D2C1}"/>
    <cellStyle name="40% - 着色 1 2 5 2 2 3" xfId="20970" xr:uid="{48EB73E9-D6E7-4EF8-B648-36ED11BA11F4}"/>
    <cellStyle name="40% - 着色 1 2 5 2 2 3 2" xfId="38820" xr:uid="{BB1C8AE2-48F8-486A-9C0C-569DC3B7C6C0}"/>
    <cellStyle name="40% - 着色 1 2 5 2 2 4" xfId="30932" xr:uid="{9C4E4D69-D15E-4AAE-B939-93EF4A386E22}"/>
    <cellStyle name="40% - 着色 1 2 5 2 3" xfId="12563" xr:uid="{05D4B21D-9701-45CE-BF63-725102B4ADE3}"/>
    <cellStyle name="40% - 着色 1 2 5 2 3 2" xfId="23772" xr:uid="{598E5B74-36A5-4F77-8930-0ECFA4C70709}"/>
    <cellStyle name="40% - 着色 1 2 5 2 3 2 2" xfId="40792" xr:uid="{955FAFB8-6EC9-4DEA-993E-1325701E8569}"/>
    <cellStyle name="40% - 着色 1 2 5 2 3 3" xfId="32904" xr:uid="{6276C440-C4FE-4E49-8C70-0535C3F9A053}"/>
    <cellStyle name="40% - 着色 1 2 5 2 4" xfId="18168" xr:uid="{3E26C74B-729A-4889-B636-4FA2E4C571D4}"/>
    <cellStyle name="40% - 着色 1 2 5 2 4 2" xfId="36848" xr:uid="{15510EDF-2401-4A83-90AE-5C9FDF263356}"/>
    <cellStyle name="40% - 着色 1 2 5 2 5" xfId="28960" xr:uid="{8097902E-2CA0-42E9-B210-B6B835CDDF12}"/>
    <cellStyle name="40% - 着色 1 2 5 3" xfId="8358" xr:uid="{71D0D638-1834-4BF1-BF5F-BC46A465EBBA}"/>
    <cellStyle name="40% - 着色 1 2 5 3 2" xfId="13963" xr:uid="{09DEEEF6-B7ED-468E-A548-BE765F6F76AB}"/>
    <cellStyle name="40% - 着色 1 2 5 3 2 2" xfId="25172" xr:uid="{48ED23BA-C348-453E-AEC0-46B93282CCB9}"/>
    <cellStyle name="40% - 着色 1 2 5 3 2 2 2" xfId="41778" xr:uid="{5376F56F-CD37-4755-AF3C-A7751C405E4F}"/>
    <cellStyle name="40% - 着色 1 2 5 3 2 3" xfId="33890" xr:uid="{EE20D177-CCA1-498D-A13D-284D581C1A14}"/>
    <cellStyle name="40% - 着色 1 2 5 3 3" xfId="19568" xr:uid="{9ACA3C42-CD67-4DB0-942F-F0F74D640F19}"/>
    <cellStyle name="40% - 着色 1 2 5 3 3 2" xfId="37834" xr:uid="{D19B4366-CB84-4411-A7A5-1532B93DB4B4}"/>
    <cellStyle name="40% - 着色 1 2 5 3 4" xfId="29946" xr:uid="{029DF845-BAC6-4CE4-80D6-6355E50BAFC1}"/>
    <cellStyle name="40% - 着色 1 2 5 4" xfId="11161" xr:uid="{1FBF94EE-11AB-48A3-8148-AF041638FFED}"/>
    <cellStyle name="40% - 着色 1 2 5 4 2" xfId="22370" xr:uid="{8C79B326-C024-4151-8D92-36FCFAF29E61}"/>
    <cellStyle name="40% - 着色 1 2 5 4 2 2" xfId="39806" xr:uid="{3DAC4CC3-ABF7-4995-B84C-5C810166427B}"/>
    <cellStyle name="40% - 着色 1 2 5 4 3" xfId="31918" xr:uid="{F32446C2-24E9-4613-A799-DF234F3B852E}"/>
    <cellStyle name="40% - 着色 1 2 5 5" xfId="16766" xr:uid="{E52FADA9-8C5F-4D54-8599-1FEC78E74C23}"/>
    <cellStyle name="40% - 着色 1 2 5 5 2" xfId="35862" xr:uid="{C6753ABE-D26D-40FE-B0FB-B587389D11C1}"/>
    <cellStyle name="40% - 着色 1 2 5 6" xfId="27974" xr:uid="{5867CDD4-8030-4DF0-A07B-9C17F405050C}"/>
    <cellStyle name="40% - 着色 1 2 6" xfId="6464" xr:uid="{E9B8C551-8FA7-4760-820E-E786C1B825F7}"/>
    <cellStyle name="40% - 着色 1 2 6 2" xfId="9266" xr:uid="{5EF14D9B-1224-4842-8436-0BFCFCF43125}"/>
    <cellStyle name="40% - 着色 1 2 6 2 2" xfId="14871" xr:uid="{17BF145E-F090-40DD-8A20-BEFB2B00F04C}"/>
    <cellStyle name="40% - 着色 1 2 6 2 2 2" xfId="26080" xr:uid="{4A5BC04C-8CF3-49C5-A759-5B3D4DF77751}"/>
    <cellStyle name="40% - 着色 1 2 6 2 2 2 2" xfId="42272" xr:uid="{DE81AA5A-6FFF-4097-A827-20C38ECA4EA4}"/>
    <cellStyle name="40% - 着色 1 2 6 2 2 3" xfId="34384" xr:uid="{33341469-F6C8-4AB3-80AD-6C7614E8A41A}"/>
    <cellStyle name="40% - 着色 1 2 6 2 3" xfId="20476" xr:uid="{9C12827A-E7FF-4C1D-8615-C7377354F331}"/>
    <cellStyle name="40% - 着色 1 2 6 2 3 2" xfId="38328" xr:uid="{599DE924-38F5-4748-A569-819600956FD2}"/>
    <cellStyle name="40% - 着色 1 2 6 2 4" xfId="30440" xr:uid="{AD406CA2-9058-4B5A-AADD-E2DF9D24A903}"/>
    <cellStyle name="40% - 着色 1 2 6 3" xfId="12069" xr:uid="{774879ED-2D56-4A33-836D-1715A68CFB84}"/>
    <cellStyle name="40% - 着色 1 2 6 3 2" xfId="23278" xr:uid="{91EBF2B9-7450-4AB0-B583-775964E23289}"/>
    <cellStyle name="40% - 着色 1 2 6 3 2 2" xfId="40300" xr:uid="{91636220-6431-4847-88DB-E035DE8D34C7}"/>
    <cellStyle name="40% - 着色 1 2 6 3 3" xfId="32412" xr:uid="{29191A21-E10C-4BD8-A5E5-B75E1E9D59DF}"/>
    <cellStyle name="40% - 着色 1 2 6 4" xfId="17674" xr:uid="{33981D34-E0BB-471D-8F81-01E1537A9826}"/>
    <cellStyle name="40% - 着色 1 2 6 4 2" xfId="36356" xr:uid="{3B4383DB-8EA8-49E5-9317-F6F19ACCC15E}"/>
    <cellStyle name="40% - 着色 1 2 6 5" xfId="28468" xr:uid="{8AE6DDD0-2267-4E7F-BD97-5DF3AAF58BF1}"/>
    <cellStyle name="40% - 着色 1 2 7" xfId="7866" xr:uid="{CDD74BE5-11B0-4CF3-982E-433381CBFBE1}"/>
    <cellStyle name="40% - 着色 1 2 7 2" xfId="13471" xr:uid="{440A530F-6F91-461B-BA83-E8EC2D1D81EF}"/>
    <cellStyle name="40% - 着色 1 2 7 2 2" xfId="24680" xr:uid="{76082AF0-7836-4F14-BC4F-B401A5D44E88}"/>
    <cellStyle name="40% - 着色 1 2 7 2 2 2" xfId="41286" xr:uid="{BAC83D1E-4440-4F2D-9E1A-9D3BF934A58F}"/>
    <cellStyle name="40% - 着色 1 2 7 2 3" xfId="33398" xr:uid="{B3A8A2ED-0BDF-45C5-8864-85A330671041}"/>
    <cellStyle name="40% - 着色 1 2 7 3" xfId="19076" xr:uid="{82676549-F68A-4176-AED0-F956D14E900E}"/>
    <cellStyle name="40% - 着色 1 2 7 3 2" xfId="37342" xr:uid="{6AE404C5-DE8F-4D2A-A3DC-D091B308ED58}"/>
    <cellStyle name="40% - 着色 1 2 7 4" xfId="29454" xr:uid="{FC09B428-EF9D-4FDA-89F3-8470F5C81CCE}"/>
    <cellStyle name="40% - 着色 1 2 8" xfId="10668" xr:uid="{C2AEAFC6-EF3D-467A-A518-D9740F43AD64}"/>
    <cellStyle name="40% - 着色 1 2 8 2" xfId="21878" xr:uid="{913C661F-6913-464E-825C-90D94F0A31DF}"/>
    <cellStyle name="40% - 着色 1 2 8 2 2" xfId="39314" xr:uid="{15BB5DF4-81DB-4E51-8A8C-A76BD01D5717}"/>
    <cellStyle name="40% - 着色 1 2 8 3" xfId="31426" xr:uid="{D33DAD2D-0C46-4C32-B600-93877FA3BAD7}"/>
    <cellStyle name="40% - 着色 1 2 9" xfId="16274" xr:uid="{AAD768D0-53EB-4E6A-98A6-90551659DCA1}"/>
    <cellStyle name="40% - 着色 1 2 9 2" xfId="35370" xr:uid="{25003279-04CB-4160-BE05-4B30674B2AC8}"/>
    <cellStyle name="40% - 着色 2 2" xfId="13" xr:uid="{69EAD97E-BABD-460E-90FF-7817510989DB}"/>
    <cellStyle name="40% - 着色 2 2 10" xfId="27483" xr:uid="{A079DBF7-E9CF-4F09-A90D-21BF1D6A7C1D}"/>
    <cellStyle name="40% - 着色 2 2 2" xfId="5123" xr:uid="{4BC9D40E-C3E7-46EF-968E-8E0F89D420C0}"/>
    <cellStyle name="40% - 着色 2 2 2 2" xfId="5248" xr:uid="{1ED9A2E1-E867-4EFF-87A4-9953A6A49B48}"/>
    <cellStyle name="40% - 着色 2 2 2 2 2" xfId="5494" xr:uid="{9DDA84CA-A584-4792-A2F7-D715B65C6DC5}"/>
    <cellStyle name="40% - 着色 2 2 2 2 2 2" xfId="6391" xr:uid="{CD0967F4-7C1C-4581-B631-E7B02A0382C4}"/>
    <cellStyle name="40% - 着色 2 2 2 2 2 2 2" xfId="7793" xr:uid="{E8F09CF4-7447-486B-B853-248783EC2D86}"/>
    <cellStyle name="40% - 着色 2 2 2 2 2 2 2 2" xfId="10595" xr:uid="{3E06826B-0C4E-4CC5-BC11-BE00544C405E}"/>
    <cellStyle name="40% - 着色 2 2 2 2 2 2 2 2 2" xfId="16200" xr:uid="{455869AF-4DE9-4C31-88DB-CF394C687EAC}"/>
    <cellStyle name="40% - 着色 2 2 2 2 2 2 2 2 2 2" xfId="27409" xr:uid="{02E65369-1C84-425A-8E38-BE348F4E9D9D}"/>
    <cellStyle name="40% - 着色 2 2 2 2 2 2 2 2 2 2 2" xfId="43196" xr:uid="{4674671F-5AD6-4C0C-9054-86507946342A}"/>
    <cellStyle name="40% - 着色 2 2 2 2 2 2 2 2 2 3" xfId="35308" xr:uid="{8F1B9838-0CE9-4A07-9370-C8281C9AAD32}"/>
    <cellStyle name="40% - 着色 2 2 2 2 2 2 2 2 3" xfId="21805" xr:uid="{B481B0F3-C3F1-4562-B6FB-7CF62EA95B01}"/>
    <cellStyle name="40% - 着色 2 2 2 2 2 2 2 2 3 2" xfId="39252" xr:uid="{E9D0B74A-E93E-4973-92B3-3331868EC68E}"/>
    <cellStyle name="40% - 着色 2 2 2 2 2 2 2 2 4" xfId="31364" xr:uid="{C6F7D29E-3F31-40CA-B7A1-7F4B92E2174A}"/>
    <cellStyle name="40% - 着色 2 2 2 2 2 2 2 3" xfId="13398" xr:uid="{28D023A0-0F81-40F3-857B-158FFE4396F1}"/>
    <cellStyle name="40% - 着色 2 2 2 2 2 2 2 3 2" xfId="24607" xr:uid="{4E57ACBC-121F-4A31-BC95-92F81082528C}"/>
    <cellStyle name="40% - 着色 2 2 2 2 2 2 2 3 2 2" xfId="41224" xr:uid="{BBF54967-5D8B-4021-A15B-2E8A4E0BE12E}"/>
    <cellStyle name="40% - 着色 2 2 2 2 2 2 2 3 3" xfId="33336" xr:uid="{5B27B4C4-F43A-4B6F-A04A-1A196EDFCC59}"/>
    <cellStyle name="40% - 着色 2 2 2 2 2 2 2 4" xfId="19003" xr:uid="{01F1D1D6-F92C-4EA0-8403-04A9974B595B}"/>
    <cellStyle name="40% - 着色 2 2 2 2 2 2 2 4 2" xfId="37280" xr:uid="{5873F940-21EA-44F9-9C0A-FC1C81ABA110}"/>
    <cellStyle name="40% - 着色 2 2 2 2 2 2 2 5" xfId="29392" xr:uid="{EF6B90D1-5C7B-423D-99FE-370C24EAE8E7}"/>
    <cellStyle name="40% - 着色 2 2 2 2 2 2 3" xfId="9193" xr:uid="{12E9754B-9A26-432E-83F7-5326E93291D2}"/>
    <cellStyle name="40% - 着色 2 2 2 2 2 2 3 2" xfId="14798" xr:uid="{9DF944A6-8B54-445C-B04D-5FAFDB905CF9}"/>
    <cellStyle name="40% - 着色 2 2 2 2 2 2 3 2 2" xfId="26007" xr:uid="{5BF75044-9F30-4685-BA36-C65EA330C157}"/>
    <cellStyle name="40% - 着色 2 2 2 2 2 2 3 2 2 2" xfId="42210" xr:uid="{1F406537-0B4A-4FE5-935F-FBA6DCDEFCC5}"/>
    <cellStyle name="40% - 着色 2 2 2 2 2 2 3 2 3" xfId="34322" xr:uid="{25DE0281-3724-43E1-BC23-672AE3EEB14A}"/>
    <cellStyle name="40% - 着色 2 2 2 2 2 2 3 3" xfId="20403" xr:uid="{36752465-EFAD-4BA8-8748-EB3A12BE83EB}"/>
    <cellStyle name="40% - 着色 2 2 2 2 2 2 3 3 2" xfId="38266" xr:uid="{D13B6695-4F8D-4818-9D97-1F3B0F2ED300}"/>
    <cellStyle name="40% - 着色 2 2 2 2 2 2 3 4" xfId="30378" xr:uid="{2BB9C917-514F-466A-810E-E7FE4A8FC107}"/>
    <cellStyle name="40% - 着色 2 2 2 2 2 2 4" xfId="11996" xr:uid="{50281BDC-588B-44F9-A95B-CA38E0414B5E}"/>
    <cellStyle name="40% - 着色 2 2 2 2 2 2 4 2" xfId="23205" xr:uid="{1F8C3460-068B-435D-B077-41B05BB2BA97}"/>
    <cellStyle name="40% - 着色 2 2 2 2 2 2 4 2 2" xfId="40238" xr:uid="{81958B57-5385-45F7-A72E-27B6A272B7DF}"/>
    <cellStyle name="40% - 着色 2 2 2 2 2 2 4 3" xfId="32350" xr:uid="{2499FB4C-5733-421E-8E32-70C9548ADAFD}"/>
    <cellStyle name="40% - 着色 2 2 2 2 2 2 5" xfId="17601" xr:uid="{D844F982-73B8-4D9F-94EB-2A939CB069DC}"/>
    <cellStyle name="40% - 着色 2 2 2 2 2 2 5 2" xfId="36294" xr:uid="{1A0E1443-23EE-4451-898D-0B4C4C1762D1}"/>
    <cellStyle name="40% - 着色 2 2 2 2 2 2 6" xfId="28406" xr:uid="{00BE015B-E2C4-4B1F-857B-1D90A9D6C229}"/>
    <cellStyle name="40% - 着色 2 2 2 2 2 3" xfId="6896" xr:uid="{08CB94C6-4D92-423B-A372-EB864628716B}"/>
    <cellStyle name="40% - 着色 2 2 2 2 2 3 2" xfId="9698" xr:uid="{28F07285-3E16-4EF5-83AE-D401D9A1C2AD}"/>
    <cellStyle name="40% - 着色 2 2 2 2 2 3 2 2" xfId="15303" xr:uid="{AC7B9D35-EEB9-4D7B-9505-03EEF691C945}"/>
    <cellStyle name="40% - 着色 2 2 2 2 2 3 2 2 2" xfId="26512" xr:uid="{932CF444-145D-40E9-AAF2-B4E677244D95}"/>
    <cellStyle name="40% - 着色 2 2 2 2 2 3 2 2 2 2" xfId="42702" xr:uid="{0EAA1B31-83C7-477F-9218-3A858C15C17C}"/>
    <cellStyle name="40% - 着色 2 2 2 2 2 3 2 2 3" xfId="34814" xr:uid="{80F86169-A1B5-41A9-93D1-C67B25355673}"/>
    <cellStyle name="40% - 着色 2 2 2 2 2 3 2 3" xfId="20908" xr:uid="{BA8A94FC-3C89-4197-B07D-C9ACB955D5E6}"/>
    <cellStyle name="40% - 着色 2 2 2 2 2 3 2 3 2" xfId="38758" xr:uid="{2E8A2C6B-4A39-453C-A2BE-17A884002544}"/>
    <cellStyle name="40% - 着色 2 2 2 2 2 3 2 4" xfId="30870" xr:uid="{4A9A47FF-34E3-490D-B61D-0F96931DC0C3}"/>
    <cellStyle name="40% - 着色 2 2 2 2 2 3 3" xfId="12501" xr:uid="{06DDF1A1-06D5-4898-914E-9FDB5C2DBCF1}"/>
    <cellStyle name="40% - 着色 2 2 2 2 2 3 3 2" xfId="23710" xr:uid="{3910F34F-48C9-409D-95AC-8ACD4F060508}"/>
    <cellStyle name="40% - 着色 2 2 2 2 2 3 3 2 2" xfId="40730" xr:uid="{377E92E5-4A51-4525-9B8E-6D633061F187}"/>
    <cellStyle name="40% - 着色 2 2 2 2 2 3 3 3" xfId="32842" xr:uid="{78BADB1A-1E67-4CC5-94E3-4E0BCFE2DE98}"/>
    <cellStyle name="40% - 着色 2 2 2 2 2 3 4" xfId="18106" xr:uid="{D72A5D4C-AD54-488D-B40C-AEE9A348886D}"/>
    <cellStyle name="40% - 着色 2 2 2 2 2 3 4 2" xfId="36786" xr:uid="{42EFF778-AB09-467C-8C61-B8555C3D27DF}"/>
    <cellStyle name="40% - 着色 2 2 2 2 2 3 5" xfId="28898" xr:uid="{2829410C-F12A-4986-8B4B-A6F966A46B71}"/>
    <cellStyle name="40% - 着色 2 2 2 2 2 4" xfId="8296" xr:uid="{823F8857-697C-446B-8B76-544BB4051E0D}"/>
    <cellStyle name="40% - 着色 2 2 2 2 2 4 2" xfId="13901" xr:uid="{EECA21DB-8D42-4604-A0C7-635FDF15A355}"/>
    <cellStyle name="40% - 着色 2 2 2 2 2 4 2 2" xfId="25110" xr:uid="{A3DD9A35-3AF7-47D2-94BD-08803FBA961B}"/>
    <cellStyle name="40% - 着色 2 2 2 2 2 4 2 2 2" xfId="41716" xr:uid="{C2749735-4060-4FC9-A388-0435B1228994}"/>
    <cellStyle name="40% - 着色 2 2 2 2 2 4 2 3" xfId="33828" xr:uid="{7A2406C7-6C39-4703-877D-D4D1AD2404A3}"/>
    <cellStyle name="40% - 着色 2 2 2 2 2 4 3" xfId="19506" xr:uid="{7474FFAA-AF8C-45EC-97A8-A537AB4742E6}"/>
    <cellStyle name="40% - 着色 2 2 2 2 2 4 3 2" xfId="37772" xr:uid="{3B1EC40C-0B8F-4769-922E-5910A21BE15D}"/>
    <cellStyle name="40% - 着色 2 2 2 2 2 4 4" xfId="29884" xr:uid="{CA0B044A-A06C-43B0-92FA-0660365672F6}"/>
    <cellStyle name="40% - 着色 2 2 2 2 2 5" xfId="11099" xr:uid="{FEC04478-4F54-491A-B5DB-F8B4C608422B}"/>
    <cellStyle name="40% - 着色 2 2 2 2 2 5 2" xfId="22308" xr:uid="{56FE9B49-95BB-4DF6-963F-760A7BEE0582}"/>
    <cellStyle name="40% - 着色 2 2 2 2 2 5 2 2" xfId="39744" xr:uid="{433A6605-5DA6-40C5-854F-8785E1649754}"/>
    <cellStyle name="40% - 着色 2 2 2 2 2 5 3" xfId="31856" xr:uid="{B173461A-1B35-4A96-B932-17B650698707}"/>
    <cellStyle name="40% - 着色 2 2 2 2 2 6" xfId="16704" xr:uid="{E6D54F9F-9E60-4533-9BF5-A08F1C0C5E5F}"/>
    <cellStyle name="40% - 着色 2 2 2 2 2 6 2" xfId="35800" xr:uid="{C6F41F3C-1275-4D43-BCB0-7988175F79C5}"/>
    <cellStyle name="40% - 着色 2 2 2 2 2 7" xfId="27912" xr:uid="{7B467ECF-C175-493D-88E2-C0E56A76DC28}"/>
    <cellStyle name="40% - 着色 2 2 2 2 3" xfId="6145" xr:uid="{6475437E-D5E1-49BA-8BEC-BEE82283EEE4}"/>
    <cellStyle name="40% - 着色 2 2 2 2 3 2" xfId="7547" xr:uid="{F80AFF4E-612A-423B-951D-877327B8D69E}"/>
    <cellStyle name="40% - 着色 2 2 2 2 3 2 2" xfId="10349" xr:uid="{30A485CD-6CA2-4E18-AF8F-F53EDF3352C6}"/>
    <cellStyle name="40% - 着色 2 2 2 2 3 2 2 2" xfId="15954" xr:uid="{C071432A-B09A-425E-BE4D-270A04071C70}"/>
    <cellStyle name="40% - 着色 2 2 2 2 3 2 2 2 2" xfId="27163" xr:uid="{EF5E6F7D-AD9A-4C67-84A2-1575422D361C}"/>
    <cellStyle name="40% - 着色 2 2 2 2 3 2 2 2 2 2" xfId="42950" xr:uid="{69679F51-9A26-4031-80ED-B4E700E32A78}"/>
    <cellStyle name="40% - 着色 2 2 2 2 3 2 2 2 3" xfId="35062" xr:uid="{F07D807E-76C5-4C32-AC96-757EF0BE92B9}"/>
    <cellStyle name="40% - 着色 2 2 2 2 3 2 2 3" xfId="21559" xr:uid="{7D0EE6BA-BE85-42DC-B170-B31614D324CF}"/>
    <cellStyle name="40% - 着色 2 2 2 2 3 2 2 3 2" xfId="39006" xr:uid="{70E16A57-E83C-46F1-8965-91AA2DD62A70}"/>
    <cellStyle name="40% - 着色 2 2 2 2 3 2 2 4" xfId="31118" xr:uid="{B809F279-BE37-42EC-A884-8A66D320C4D6}"/>
    <cellStyle name="40% - 着色 2 2 2 2 3 2 3" xfId="13152" xr:uid="{310DB640-2E4B-4C8D-8C94-FB7CE487C081}"/>
    <cellStyle name="40% - 着色 2 2 2 2 3 2 3 2" xfId="24361" xr:uid="{43D7E216-43FB-45BC-A4A8-BA452222EC25}"/>
    <cellStyle name="40% - 着色 2 2 2 2 3 2 3 2 2" xfId="40978" xr:uid="{1824AD11-4B42-4C12-84BD-F0802759347E}"/>
    <cellStyle name="40% - 着色 2 2 2 2 3 2 3 3" xfId="33090" xr:uid="{CE7E5B4D-AF46-4E8F-BB1D-16E8141A98DB}"/>
    <cellStyle name="40% - 着色 2 2 2 2 3 2 4" xfId="18757" xr:uid="{2617DD01-D485-4838-B044-563ECE58502F}"/>
    <cellStyle name="40% - 着色 2 2 2 2 3 2 4 2" xfId="37034" xr:uid="{D9D88C78-D458-407D-9490-47BF2F04CE31}"/>
    <cellStyle name="40% - 着色 2 2 2 2 3 2 5" xfId="29146" xr:uid="{222A50C3-ED98-4E38-A2A4-B518BB8E3B68}"/>
    <cellStyle name="40% - 着色 2 2 2 2 3 3" xfId="8947" xr:uid="{ABA65567-F509-4487-9775-797C374ACD74}"/>
    <cellStyle name="40% - 着色 2 2 2 2 3 3 2" xfId="14552" xr:uid="{1C38FEAF-3ECC-4C0E-825F-754D98DA9FFE}"/>
    <cellStyle name="40% - 着色 2 2 2 2 3 3 2 2" xfId="25761" xr:uid="{8A73732F-076F-4D41-A48A-41DD316982BD}"/>
    <cellStyle name="40% - 着色 2 2 2 2 3 3 2 2 2" xfId="41964" xr:uid="{327134A7-9837-41A5-A70F-7E5CBA6B2693}"/>
    <cellStyle name="40% - 着色 2 2 2 2 3 3 2 3" xfId="34076" xr:uid="{2A2C5FB6-018A-4FDB-986D-6DCD8A3611C5}"/>
    <cellStyle name="40% - 着色 2 2 2 2 3 3 3" xfId="20157" xr:uid="{2A9C6251-93A5-4654-9B59-146C70B27A18}"/>
    <cellStyle name="40% - 着色 2 2 2 2 3 3 3 2" xfId="38020" xr:uid="{C005A625-BCF5-4819-A773-B0785685CC1E}"/>
    <cellStyle name="40% - 着色 2 2 2 2 3 3 4" xfId="30132" xr:uid="{F4D5DED6-8D0F-42C3-87AC-7E1073DAAE56}"/>
    <cellStyle name="40% - 着色 2 2 2 2 3 4" xfId="11750" xr:uid="{F63B58B1-9C5D-47D8-8D00-17FC75DDA395}"/>
    <cellStyle name="40% - 着色 2 2 2 2 3 4 2" xfId="22959" xr:uid="{24C5143E-F942-45FD-A09F-15DB236CBF5A}"/>
    <cellStyle name="40% - 着色 2 2 2 2 3 4 2 2" xfId="39992" xr:uid="{CA406E07-1AE1-4CF8-A07A-78902A6470B4}"/>
    <cellStyle name="40% - 着色 2 2 2 2 3 4 3" xfId="32104" xr:uid="{8010A9C4-CDB4-4054-BB59-8458C5D90116}"/>
    <cellStyle name="40% - 着色 2 2 2 2 3 5" xfId="17355" xr:uid="{BB57C7D2-EA2E-4A4F-8D8B-2B2CEFDF0317}"/>
    <cellStyle name="40% - 着色 2 2 2 2 3 5 2" xfId="36048" xr:uid="{6BA4B25C-6761-4949-ACDF-53144119B703}"/>
    <cellStyle name="40% - 着色 2 2 2 2 3 6" xfId="28160" xr:uid="{DAB9E108-BE9F-4365-9B32-BC7252A2A239}"/>
    <cellStyle name="40% - 着色 2 2 2 2 4" xfId="6650" xr:uid="{939ACAA7-7790-430C-84BC-134A9059B2F3}"/>
    <cellStyle name="40% - 着色 2 2 2 2 4 2" xfId="9452" xr:uid="{C93F47AC-0B2B-411E-A58D-2A61CFFDAD2B}"/>
    <cellStyle name="40% - 着色 2 2 2 2 4 2 2" xfId="15057" xr:uid="{C9BA7E05-91E0-48DE-95C4-DB6CA213B790}"/>
    <cellStyle name="40% - 着色 2 2 2 2 4 2 2 2" xfId="26266" xr:uid="{BD482865-BD89-4E8F-BD50-5B5C7E1F4AB5}"/>
    <cellStyle name="40% - 着色 2 2 2 2 4 2 2 2 2" xfId="42456" xr:uid="{A20A9FE3-698B-44EF-9D1A-32785D5FEB6F}"/>
    <cellStyle name="40% - 着色 2 2 2 2 4 2 2 3" xfId="34568" xr:uid="{BBF9718C-1D64-4C73-B796-C3137179FD73}"/>
    <cellStyle name="40% - 着色 2 2 2 2 4 2 3" xfId="20662" xr:uid="{60EE33B4-8B6F-4BA6-B32C-CB28811017EF}"/>
    <cellStyle name="40% - 着色 2 2 2 2 4 2 3 2" xfId="38512" xr:uid="{D24BE32B-79F9-45BD-9D9B-CBCFC66D8008}"/>
    <cellStyle name="40% - 着色 2 2 2 2 4 2 4" xfId="30624" xr:uid="{9BB28531-771C-40FD-BA62-1E40EDA6AA79}"/>
    <cellStyle name="40% - 着色 2 2 2 2 4 3" xfId="12255" xr:uid="{95733A52-E3EB-4993-A387-D3491BAE33D6}"/>
    <cellStyle name="40% - 着色 2 2 2 2 4 3 2" xfId="23464" xr:uid="{E9C5512B-0A4D-41E5-BB1F-BD5A42E7BB49}"/>
    <cellStyle name="40% - 着色 2 2 2 2 4 3 2 2" xfId="40484" xr:uid="{7DE5575A-14EA-417B-ACBB-48E56734999A}"/>
    <cellStyle name="40% - 着色 2 2 2 2 4 3 3" xfId="32596" xr:uid="{7B606435-339A-4A4D-8863-622DFCD74E56}"/>
    <cellStyle name="40% - 着色 2 2 2 2 4 4" xfId="17860" xr:uid="{8C81855F-AB75-4249-95E7-6BF6354C6E97}"/>
    <cellStyle name="40% - 着色 2 2 2 2 4 4 2" xfId="36540" xr:uid="{39585BE5-1C51-400D-8731-AB6DA975A21A}"/>
    <cellStyle name="40% - 着色 2 2 2 2 4 5" xfId="28652" xr:uid="{A9984C05-9DD5-45C2-8551-3E50F0484529}"/>
    <cellStyle name="40% - 着色 2 2 2 2 5" xfId="8050" xr:uid="{01444A65-CB0D-432F-9753-0E7596FFB259}"/>
    <cellStyle name="40% - 着色 2 2 2 2 5 2" xfId="13655" xr:uid="{DD03FA70-C03F-47D5-9CDA-7864993A5A29}"/>
    <cellStyle name="40% - 着色 2 2 2 2 5 2 2" xfId="24864" xr:uid="{F5F6029E-778A-42E6-961D-54ABDE25DC6A}"/>
    <cellStyle name="40% - 着色 2 2 2 2 5 2 2 2" xfId="41470" xr:uid="{1A5089BC-8CF9-4E5D-8020-AE39B706B62F}"/>
    <cellStyle name="40% - 着色 2 2 2 2 5 2 3" xfId="33582" xr:uid="{2C66B0BA-FF88-40C5-9E6D-4B8DE11621B4}"/>
    <cellStyle name="40% - 着色 2 2 2 2 5 3" xfId="19260" xr:uid="{AFC33C53-C365-474A-A3D3-223FDCA89315}"/>
    <cellStyle name="40% - 着色 2 2 2 2 5 3 2" xfId="37526" xr:uid="{5365B53E-EAD2-41AA-BB6D-43DA968ACEFD}"/>
    <cellStyle name="40% - 着色 2 2 2 2 5 4" xfId="29638" xr:uid="{D0D2D6A8-6670-45F8-ABF0-B9F0EE92E858}"/>
    <cellStyle name="40% - 着色 2 2 2 2 6" xfId="10853" xr:uid="{AFF1C2C7-9B1E-481A-A7C2-3707C8021096}"/>
    <cellStyle name="40% - 着色 2 2 2 2 6 2" xfId="22062" xr:uid="{65EFA724-9904-4FAE-8150-4B1549949002}"/>
    <cellStyle name="40% - 着色 2 2 2 2 6 2 2" xfId="39498" xr:uid="{7A60EF41-73E5-4800-8031-80D92E897B50}"/>
    <cellStyle name="40% - 着色 2 2 2 2 6 3" xfId="31610" xr:uid="{F4E04032-24D1-4CB9-B409-C3A515EBC55F}"/>
    <cellStyle name="40% - 着色 2 2 2 2 7" xfId="16458" xr:uid="{D538ED73-C040-4FBE-B966-F3BFC75ADCF8}"/>
    <cellStyle name="40% - 着色 2 2 2 2 7 2" xfId="35554" xr:uid="{6BB11916-FC20-48D8-B6D5-D9FFD6C20036}"/>
    <cellStyle name="40% - 着色 2 2 2 2 8" xfId="27666" xr:uid="{B55245D4-AF4E-4967-8762-2D8201D69AB2}"/>
    <cellStyle name="40% - 着色 2 2 2 3" xfId="5370" xr:uid="{33D82C87-10BC-4B58-9665-F051C4C21D37}"/>
    <cellStyle name="40% - 着色 2 2 2 3 2" xfId="6267" xr:uid="{A88026BB-2A58-4B7B-83A1-C1514FAE7828}"/>
    <cellStyle name="40% - 着色 2 2 2 3 2 2" xfId="7669" xr:uid="{4C0F59B3-7934-4F13-8460-0221AB4D739B}"/>
    <cellStyle name="40% - 着色 2 2 2 3 2 2 2" xfId="10471" xr:uid="{7FBD3E83-FD2A-4C02-A57C-58178D576ADA}"/>
    <cellStyle name="40% - 着色 2 2 2 3 2 2 2 2" xfId="16076" xr:uid="{C66C9B44-6713-4D05-A266-93EEB80E9946}"/>
    <cellStyle name="40% - 着色 2 2 2 3 2 2 2 2 2" xfId="27285" xr:uid="{C6513AEF-88C3-4653-9569-7D4AA345A9E1}"/>
    <cellStyle name="40% - 着色 2 2 2 3 2 2 2 2 2 2" xfId="43072" xr:uid="{C26219B6-FE69-48CC-AAA0-C63714C243A6}"/>
    <cellStyle name="40% - 着色 2 2 2 3 2 2 2 2 3" xfId="35184" xr:uid="{4DF97A93-6953-4E11-8598-7801ACB5C4C0}"/>
    <cellStyle name="40% - 着色 2 2 2 3 2 2 2 3" xfId="21681" xr:uid="{4BF903E1-D855-4D57-AB53-E3A7F9041512}"/>
    <cellStyle name="40% - 着色 2 2 2 3 2 2 2 3 2" xfId="39128" xr:uid="{3CFB4032-3C46-46EE-B96D-50DBDB83D637}"/>
    <cellStyle name="40% - 着色 2 2 2 3 2 2 2 4" xfId="31240" xr:uid="{160FBC6E-76AB-4D68-9735-8B253B18A7DF}"/>
    <cellStyle name="40% - 着色 2 2 2 3 2 2 3" xfId="13274" xr:uid="{8D43CCA5-FB22-4A67-9BD5-4BE79093E843}"/>
    <cellStyle name="40% - 着色 2 2 2 3 2 2 3 2" xfId="24483" xr:uid="{6C83FDB3-CCE8-4B46-A546-A1105BF48FCD}"/>
    <cellStyle name="40% - 着色 2 2 2 3 2 2 3 2 2" xfId="41100" xr:uid="{33693337-1B58-4214-B5FD-B8A539DD5ADF}"/>
    <cellStyle name="40% - 着色 2 2 2 3 2 2 3 3" xfId="33212" xr:uid="{162432E9-6E1A-4831-A98B-3A4EB3396EDD}"/>
    <cellStyle name="40% - 着色 2 2 2 3 2 2 4" xfId="18879" xr:uid="{B33753B1-5CE6-4456-97C7-F5F3AD9B1747}"/>
    <cellStyle name="40% - 着色 2 2 2 3 2 2 4 2" xfId="37156" xr:uid="{8B2F4C63-850A-4129-BAEA-5479E6555AF7}"/>
    <cellStyle name="40% - 着色 2 2 2 3 2 2 5" xfId="29268" xr:uid="{5DDA5F11-9B6E-4B4B-9712-BA882DE165E3}"/>
    <cellStyle name="40% - 着色 2 2 2 3 2 3" xfId="9069" xr:uid="{A12141FC-A07D-4433-A02F-3D7DE15B9EFD}"/>
    <cellStyle name="40% - 着色 2 2 2 3 2 3 2" xfId="14674" xr:uid="{B73E352C-A8B9-4810-A2EA-17E9244B499C}"/>
    <cellStyle name="40% - 着色 2 2 2 3 2 3 2 2" xfId="25883" xr:uid="{37E7679D-A6F9-4ED6-84F4-A0277E2CCE16}"/>
    <cellStyle name="40% - 着色 2 2 2 3 2 3 2 2 2" xfId="42086" xr:uid="{6C5019BC-1B65-4056-A061-76C2DE4DBCB5}"/>
    <cellStyle name="40% - 着色 2 2 2 3 2 3 2 3" xfId="34198" xr:uid="{7E104479-10CA-4122-BCDF-4BBCDBE78466}"/>
    <cellStyle name="40% - 着色 2 2 2 3 2 3 3" xfId="20279" xr:uid="{3C8CC3C1-A0D2-4BDF-A0BA-CA98C42602CA}"/>
    <cellStyle name="40% - 着色 2 2 2 3 2 3 3 2" xfId="38142" xr:uid="{7F4DCC7D-381A-41B2-B736-253CD73960B5}"/>
    <cellStyle name="40% - 着色 2 2 2 3 2 3 4" xfId="30254" xr:uid="{50FF5B36-D364-46AE-95A2-A7571A7098AE}"/>
    <cellStyle name="40% - 着色 2 2 2 3 2 4" xfId="11872" xr:uid="{85C339F7-BB7C-4296-BC55-884F79D8E3E9}"/>
    <cellStyle name="40% - 着色 2 2 2 3 2 4 2" xfId="23081" xr:uid="{F4B03BFB-56EC-493C-994D-5C9FA85BF78E}"/>
    <cellStyle name="40% - 着色 2 2 2 3 2 4 2 2" xfId="40114" xr:uid="{AE572E21-96FA-43CC-B60D-F9F94DD277E8}"/>
    <cellStyle name="40% - 着色 2 2 2 3 2 4 3" xfId="32226" xr:uid="{607A653D-572E-4C60-927A-F55A1B44CAEA}"/>
    <cellStyle name="40% - 着色 2 2 2 3 2 5" xfId="17477" xr:uid="{184694DF-5254-44C7-AF89-AF11F9BE2B8E}"/>
    <cellStyle name="40% - 着色 2 2 2 3 2 5 2" xfId="36170" xr:uid="{52EAA591-8E4C-443C-8CD7-73C706C32816}"/>
    <cellStyle name="40% - 着色 2 2 2 3 2 6" xfId="28282" xr:uid="{A58EB765-9C6B-4B85-B0F7-EABF528474D1}"/>
    <cellStyle name="40% - 着色 2 2 2 3 3" xfId="6772" xr:uid="{A5167C10-E881-4B9D-A050-6A12918D794A}"/>
    <cellStyle name="40% - 着色 2 2 2 3 3 2" xfId="9574" xr:uid="{FDC4C8AF-A692-42D6-8B8B-C75F0D15FCC3}"/>
    <cellStyle name="40% - 着色 2 2 2 3 3 2 2" xfId="15179" xr:uid="{27DF9726-94B6-441D-8AE7-CFBBE5B24D35}"/>
    <cellStyle name="40% - 着色 2 2 2 3 3 2 2 2" xfId="26388" xr:uid="{0D72E86A-7850-41B8-8C46-F4BDEFE073DE}"/>
    <cellStyle name="40% - 着色 2 2 2 3 3 2 2 2 2" xfId="42578" xr:uid="{B94F33E8-A751-42C4-AC48-FCA0DB4C6E47}"/>
    <cellStyle name="40% - 着色 2 2 2 3 3 2 2 3" xfId="34690" xr:uid="{EECD71C6-078F-4CD2-8E8C-4AB921ADC09A}"/>
    <cellStyle name="40% - 着色 2 2 2 3 3 2 3" xfId="20784" xr:uid="{095D07E8-36FD-4A27-A12A-9122D3F4CBC2}"/>
    <cellStyle name="40% - 着色 2 2 2 3 3 2 3 2" xfId="38634" xr:uid="{A130BE5F-572E-4857-A7E7-5239F5C69B3F}"/>
    <cellStyle name="40% - 着色 2 2 2 3 3 2 4" xfId="30746" xr:uid="{F7E3D737-E946-4813-86C5-D441D2B91F9E}"/>
    <cellStyle name="40% - 着色 2 2 2 3 3 3" xfId="12377" xr:uid="{B758EC99-80AB-4C84-9D9B-B9FD560FA735}"/>
    <cellStyle name="40% - 着色 2 2 2 3 3 3 2" xfId="23586" xr:uid="{35ECDF03-4B90-47E8-90A3-721556C72CDD}"/>
    <cellStyle name="40% - 着色 2 2 2 3 3 3 2 2" xfId="40606" xr:uid="{DD2283A6-E35D-430C-B091-919D491BCE41}"/>
    <cellStyle name="40% - 着色 2 2 2 3 3 3 3" xfId="32718" xr:uid="{A1B4FC63-E3EC-4B51-BC4D-A890246CF7B4}"/>
    <cellStyle name="40% - 着色 2 2 2 3 3 4" xfId="17982" xr:uid="{9B760E51-3A69-4E14-8414-AC198E7EE7B2}"/>
    <cellStyle name="40% - 着色 2 2 2 3 3 4 2" xfId="36662" xr:uid="{B9BCC821-421B-4A93-A1C2-A906AA1DF9E2}"/>
    <cellStyle name="40% - 着色 2 2 2 3 3 5" xfId="28774" xr:uid="{E92E3665-AC89-412B-8A71-C12F36C076E4}"/>
    <cellStyle name="40% - 着色 2 2 2 3 4" xfId="8172" xr:uid="{6B87590C-D8A0-430B-8405-D6300834E828}"/>
    <cellStyle name="40% - 着色 2 2 2 3 4 2" xfId="13777" xr:uid="{797F4456-0091-42AB-86A9-12FF3BF7ACF0}"/>
    <cellStyle name="40% - 着色 2 2 2 3 4 2 2" xfId="24986" xr:uid="{E12C75C2-4489-468B-8A70-4E646926D083}"/>
    <cellStyle name="40% - 着色 2 2 2 3 4 2 2 2" xfId="41592" xr:uid="{8BBDD422-F21B-4413-9134-4999C795CA9F}"/>
    <cellStyle name="40% - 着色 2 2 2 3 4 2 3" xfId="33704" xr:uid="{393BFE68-3DC3-4781-B1C5-859E449965A1}"/>
    <cellStyle name="40% - 着色 2 2 2 3 4 3" xfId="19382" xr:uid="{6BBBEE9D-61E5-481A-BCFD-394F04F65038}"/>
    <cellStyle name="40% - 着色 2 2 2 3 4 3 2" xfId="37648" xr:uid="{BD37A2C1-E105-481F-881F-9525FA3E24F4}"/>
    <cellStyle name="40% - 着色 2 2 2 3 4 4" xfId="29760" xr:uid="{501D07D0-0D80-4A91-9E5D-5DEFF2882096}"/>
    <cellStyle name="40% - 着色 2 2 2 3 5" xfId="10975" xr:uid="{7A968A21-B4BA-4534-B38E-65AA4391DE9D}"/>
    <cellStyle name="40% - 着色 2 2 2 3 5 2" xfId="22184" xr:uid="{7E488AC0-2337-41DC-A80D-D188440DF2CC}"/>
    <cellStyle name="40% - 着色 2 2 2 3 5 2 2" xfId="39620" xr:uid="{EB855725-68DF-46F9-84D1-F3F1E0FA2347}"/>
    <cellStyle name="40% - 着色 2 2 2 3 5 3" xfId="31732" xr:uid="{1D292392-6A5F-452C-8EFD-93F4917F3459}"/>
    <cellStyle name="40% - 着色 2 2 2 3 6" xfId="16580" xr:uid="{EEF26A3E-1096-4138-95AF-E703256B97E0}"/>
    <cellStyle name="40% - 着色 2 2 2 3 6 2" xfId="35676" xr:uid="{54275AB1-531D-4719-9292-04D37C024202}"/>
    <cellStyle name="40% - 着色 2 2 2 3 7" xfId="27788" xr:uid="{4E437618-4AD0-4BA1-B311-1BC37476E2C6}"/>
    <cellStyle name="40% - 着色 2 2 2 4" xfId="6021" xr:uid="{8C0846E9-5DDA-4C49-993A-7850DCE89037}"/>
    <cellStyle name="40% - 着色 2 2 2 4 2" xfId="7423" xr:uid="{FD56A452-413F-41CB-B53C-984ADC8EED27}"/>
    <cellStyle name="40% - 着色 2 2 2 4 2 2" xfId="10225" xr:uid="{AC023CFA-693A-4D86-BB58-8673D98C0757}"/>
    <cellStyle name="40% - 着色 2 2 2 4 2 2 2" xfId="15830" xr:uid="{7620B440-2CA3-4F6F-A66F-3A6D9465D17C}"/>
    <cellStyle name="40% - 着色 2 2 2 4 2 2 2 2" xfId="27039" xr:uid="{B1B00D5C-4B4F-4826-8667-10EC7F5211E7}"/>
    <cellStyle name="40% - 着色 2 2 2 4 2 2 2 2 2" xfId="42826" xr:uid="{DDAF59F9-BADE-4684-A62E-36FF8A79DF29}"/>
    <cellStyle name="40% - 着色 2 2 2 4 2 2 2 3" xfId="34938" xr:uid="{407FF882-8E71-42C1-9A84-CC0A8CEC0CD6}"/>
    <cellStyle name="40% - 着色 2 2 2 4 2 2 3" xfId="21435" xr:uid="{0149FFF1-4FCF-48D9-8B88-73D4D510B62A}"/>
    <cellStyle name="40% - 着色 2 2 2 4 2 2 3 2" xfId="38882" xr:uid="{C2B60947-7FD0-49AD-9CCB-B5B2594FA693}"/>
    <cellStyle name="40% - 着色 2 2 2 4 2 2 4" xfId="30994" xr:uid="{1781E923-63E6-4531-AFA5-25275D18B1C7}"/>
    <cellStyle name="40% - 着色 2 2 2 4 2 3" xfId="13028" xr:uid="{A03C197D-1879-4D56-8BD9-382EE8A03480}"/>
    <cellStyle name="40% - 着色 2 2 2 4 2 3 2" xfId="24237" xr:uid="{D58008A4-E062-4562-8B77-F8862EF82C70}"/>
    <cellStyle name="40% - 着色 2 2 2 4 2 3 2 2" xfId="40854" xr:uid="{C3DB04C2-F36D-4461-83C4-EF9B27F4A7EB}"/>
    <cellStyle name="40% - 着色 2 2 2 4 2 3 3" xfId="32966" xr:uid="{0345D972-B784-4EE5-AD3C-7D58A9245F55}"/>
    <cellStyle name="40% - 着色 2 2 2 4 2 4" xfId="18633" xr:uid="{13669985-88D4-48B7-A27F-903F59D3913D}"/>
    <cellStyle name="40% - 着色 2 2 2 4 2 4 2" xfId="36910" xr:uid="{CE6F09EE-06F7-423E-A890-1331E9EA9339}"/>
    <cellStyle name="40% - 着色 2 2 2 4 2 5" xfId="29022" xr:uid="{3AD3BA91-91D5-422D-B960-A381856EDDF6}"/>
    <cellStyle name="40% - 着色 2 2 2 4 3" xfId="8823" xr:uid="{68E9920A-5CDF-4856-9569-1C9CD8219882}"/>
    <cellStyle name="40% - 着色 2 2 2 4 3 2" xfId="14428" xr:uid="{75B7A6BF-00A2-4609-96E1-09740F97D44F}"/>
    <cellStyle name="40% - 着色 2 2 2 4 3 2 2" xfId="25637" xr:uid="{329DA152-7852-4FF6-959D-13E01A22A5F1}"/>
    <cellStyle name="40% - 着色 2 2 2 4 3 2 2 2" xfId="41840" xr:uid="{51F815EA-2E27-4C3F-8F69-C78006C6DA4D}"/>
    <cellStyle name="40% - 着色 2 2 2 4 3 2 3" xfId="33952" xr:uid="{AF250BC6-2398-477C-8822-A61C12B674C2}"/>
    <cellStyle name="40% - 着色 2 2 2 4 3 3" xfId="20033" xr:uid="{57A210CD-6710-4F23-8FF6-7DC5D174A105}"/>
    <cellStyle name="40% - 着色 2 2 2 4 3 3 2" xfId="37896" xr:uid="{613F3A1A-083E-420C-8461-DC2EF1310CA6}"/>
    <cellStyle name="40% - 着色 2 2 2 4 3 4" xfId="30008" xr:uid="{D479E0BE-21C7-46E6-B73F-CB0E1A294696}"/>
    <cellStyle name="40% - 着色 2 2 2 4 4" xfId="11626" xr:uid="{58A04748-605A-482E-8F45-69233A7C0330}"/>
    <cellStyle name="40% - 着色 2 2 2 4 4 2" xfId="22835" xr:uid="{DA2A44C6-F7B3-4B86-9988-8A2B9E280D3F}"/>
    <cellStyle name="40% - 着色 2 2 2 4 4 2 2" xfId="39868" xr:uid="{AA9EABD7-6C30-4585-9EE2-1B24DCD5782C}"/>
    <cellStyle name="40% - 着色 2 2 2 4 4 3" xfId="31980" xr:uid="{7CBD8698-318B-4C30-A072-944E213516AC}"/>
    <cellStyle name="40% - 着色 2 2 2 4 5" xfId="17231" xr:uid="{09F59180-73E2-4295-9346-F8EBC64293AF}"/>
    <cellStyle name="40% - 着色 2 2 2 4 5 2" xfId="35924" xr:uid="{0BF23F59-03B7-49A9-B4C7-467458DDB843}"/>
    <cellStyle name="40% - 着色 2 2 2 4 6" xfId="28036" xr:uid="{C39080D0-2D3D-4E4D-9993-326B42057554}"/>
    <cellStyle name="40% - 着色 2 2 2 5" xfId="6525" xr:uid="{190C7B85-6322-42FB-9633-2A76154582AA}"/>
    <cellStyle name="40% - 着色 2 2 2 5 2" xfId="9327" xr:uid="{87C51ABF-E3F7-4AC8-8772-1FB384BE7091}"/>
    <cellStyle name="40% - 着色 2 2 2 5 2 2" xfId="14932" xr:uid="{89C5003E-9C9F-45A9-B6F6-5E69FD94D4F3}"/>
    <cellStyle name="40% - 着色 2 2 2 5 2 2 2" xfId="26141" xr:uid="{12B8A802-F8A2-44B8-AB80-6D055766D9D8}"/>
    <cellStyle name="40% - 着色 2 2 2 5 2 2 2 2" xfId="42332" xr:uid="{2A277E82-1B64-4611-BD71-FF859D8C3BBE}"/>
    <cellStyle name="40% - 着色 2 2 2 5 2 2 3" xfId="34444" xr:uid="{BC432A75-BE16-457A-85DF-D2C56ADE7D9B}"/>
    <cellStyle name="40% - 着色 2 2 2 5 2 3" xfId="20537" xr:uid="{098FFA84-5CA2-4DBF-94B1-5E2D95CE4218}"/>
    <cellStyle name="40% - 着色 2 2 2 5 2 3 2" xfId="38388" xr:uid="{6B3EE081-4B48-4200-9C03-18DD06DCEFDC}"/>
    <cellStyle name="40% - 着色 2 2 2 5 2 4" xfId="30500" xr:uid="{C9B89F27-990E-43F2-BE23-78138780CBC5}"/>
    <cellStyle name="40% - 着色 2 2 2 5 3" xfId="12130" xr:uid="{D9D5B86E-BD2B-4A28-ADEC-14BDE11B0E29}"/>
    <cellStyle name="40% - 着色 2 2 2 5 3 2" xfId="23339" xr:uid="{D992C9EC-84B6-47FB-A935-997885E8C076}"/>
    <cellStyle name="40% - 着色 2 2 2 5 3 2 2" xfId="40360" xr:uid="{68A2336D-0DC0-431B-A7B1-BC5A4F1C7495}"/>
    <cellStyle name="40% - 着色 2 2 2 5 3 3" xfId="32472" xr:uid="{FEAE06D8-B379-4582-8FAF-07BE1D914BAB}"/>
    <cellStyle name="40% - 着色 2 2 2 5 4" xfId="17735" xr:uid="{BF18FC45-D647-4C56-847B-8A854CE05151}"/>
    <cellStyle name="40% - 着色 2 2 2 5 4 2" xfId="36416" xr:uid="{71FC2CA5-3683-48D2-9D89-4B80E0CE8733}"/>
    <cellStyle name="40% - 着色 2 2 2 5 5" xfId="28528" xr:uid="{4332CFDB-CCD6-4763-8029-CC4A4CD8EDCA}"/>
    <cellStyle name="40% - 着色 2 2 2 6" xfId="7926" xr:uid="{E27945DC-34DB-4CA9-A327-0D79236E590F}"/>
    <cellStyle name="40% - 着色 2 2 2 6 2" xfId="13531" xr:uid="{498E9F03-A0EB-4210-B978-C9A6B593FE96}"/>
    <cellStyle name="40% - 着色 2 2 2 6 2 2" xfId="24740" xr:uid="{6DADEDAC-3369-48D2-86FD-478097813ECF}"/>
    <cellStyle name="40% - 着色 2 2 2 6 2 2 2" xfId="41346" xr:uid="{EFDDBA2A-B366-4952-AF56-8FA5A0EE5A84}"/>
    <cellStyle name="40% - 着色 2 2 2 6 2 3" xfId="33458" xr:uid="{970AE47F-17D6-4E69-861D-8D8E43CE16CE}"/>
    <cellStyle name="40% - 着色 2 2 2 6 3" xfId="19136" xr:uid="{0E9F47C3-214D-4EE7-96BB-93A9154B5F95}"/>
    <cellStyle name="40% - 着色 2 2 2 6 3 2" xfId="37402" xr:uid="{0BBCDF0B-C2DD-4937-BD66-274E746BD365}"/>
    <cellStyle name="40% - 着色 2 2 2 6 4" xfId="29514" xr:uid="{BE58D37D-081C-4220-81E1-4FDC351D864B}"/>
    <cellStyle name="40% - 着色 2 2 2 7" xfId="10729" xr:uid="{C083AEC4-C444-4473-99E9-DF7546A6C529}"/>
    <cellStyle name="40% - 着色 2 2 2 7 2" xfId="21938" xr:uid="{2D0D60C4-6255-403C-8395-4D85A46A92F3}"/>
    <cellStyle name="40% - 着色 2 2 2 7 2 2" xfId="39374" xr:uid="{814BE52B-1FDF-4555-9597-21EAB7261645}"/>
    <cellStyle name="40% - 着色 2 2 2 7 3" xfId="31486" xr:uid="{0453CD36-239D-4740-B712-E142B6541D44}"/>
    <cellStyle name="40% - 着色 2 2 2 8" xfId="16334" xr:uid="{9A692C04-0F14-4039-BC3A-A5FC2B2389B7}"/>
    <cellStyle name="40% - 着色 2 2 2 8 2" xfId="35430" xr:uid="{8C11BA61-BD59-4000-A492-38EB26AC0FDC}"/>
    <cellStyle name="40% - 着色 2 2 2 9" xfId="27542" xr:uid="{46C2E0A1-0529-4935-A096-BD71E0685555}"/>
    <cellStyle name="40% - 着色 2 2 3" xfId="5187" xr:uid="{909375D8-A153-496E-98A6-7C3FD76B560A}"/>
    <cellStyle name="40% - 着色 2 2 3 2" xfId="5433" xr:uid="{4E81CD95-6EF9-4325-BE7E-C7C9FA9BF1F8}"/>
    <cellStyle name="40% - 着色 2 2 3 2 2" xfId="6330" xr:uid="{51B3F698-A53E-4443-A32D-83A0A6445530}"/>
    <cellStyle name="40% - 着色 2 2 3 2 2 2" xfId="7732" xr:uid="{0B207F72-197E-4D6B-8713-594E3DD139EE}"/>
    <cellStyle name="40% - 着色 2 2 3 2 2 2 2" xfId="10534" xr:uid="{DBAA8CE8-DCB1-41E6-8B0A-D019DF5739ED}"/>
    <cellStyle name="40% - 着色 2 2 3 2 2 2 2 2" xfId="16139" xr:uid="{CD48EFD0-945F-4347-A2F9-8F99FCE130FA}"/>
    <cellStyle name="40% - 着色 2 2 3 2 2 2 2 2 2" xfId="27348" xr:uid="{B1A14334-1315-44FE-84AA-84B23B715280}"/>
    <cellStyle name="40% - 着色 2 2 3 2 2 2 2 2 2 2" xfId="43135" xr:uid="{CD719AC2-FFB4-49B9-BEAD-50C2DBD05A8B}"/>
    <cellStyle name="40% - 着色 2 2 3 2 2 2 2 2 3" xfId="35247" xr:uid="{CC426E64-16D2-49EE-944E-DAF441CB9F3B}"/>
    <cellStyle name="40% - 着色 2 2 3 2 2 2 2 3" xfId="21744" xr:uid="{908F1264-155B-45BF-AFBE-E03F9FACCA4B}"/>
    <cellStyle name="40% - 着色 2 2 3 2 2 2 2 3 2" xfId="39191" xr:uid="{A0E947C4-DC86-4AA7-A801-6ECC02BFC279}"/>
    <cellStyle name="40% - 着色 2 2 3 2 2 2 2 4" xfId="31303" xr:uid="{F2BF90E1-21F8-446B-B41E-7295EE999373}"/>
    <cellStyle name="40% - 着色 2 2 3 2 2 2 3" xfId="13337" xr:uid="{32A0D2B6-0823-4505-BDBB-1D1156364B17}"/>
    <cellStyle name="40% - 着色 2 2 3 2 2 2 3 2" xfId="24546" xr:uid="{FBBF0C64-4CA0-403B-91BE-C716C3E2DD1C}"/>
    <cellStyle name="40% - 着色 2 2 3 2 2 2 3 2 2" xfId="41163" xr:uid="{F19E5E74-DA44-47C8-B5B4-A45E008809A6}"/>
    <cellStyle name="40% - 着色 2 2 3 2 2 2 3 3" xfId="33275" xr:uid="{884A28F5-0CFA-4EFF-A11E-B8E55BE513FD}"/>
    <cellStyle name="40% - 着色 2 2 3 2 2 2 4" xfId="18942" xr:uid="{175B2032-A413-4B6E-A1E1-0154C826E423}"/>
    <cellStyle name="40% - 着色 2 2 3 2 2 2 4 2" xfId="37219" xr:uid="{7956047E-E211-417C-B796-6F7B5D4D110A}"/>
    <cellStyle name="40% - 着色 2 2 3 2 2 2 5" xfId="29331" xr:uid="{F12A7EB4-120C-4670-AF0A-A1DD1C5FEE40}"/>
    <cellStyle name="40% - 着色 2 2 3 2 2 3" xfId="9132" xr:uid="{F5516099-3B77-4969-855A-0B0B569A3BD0}"/>
    <cellStyle name="40% - 着色 2 2 3 2 2 3 2" xfId="14737" xr:uid="{C5AB42C8-90BF-4E48-A6A3-F9E651247271}"/>
    <cellStyle name="40% - 着色 2 2 3 2 2 3 2 2" xfId="25946" xr:uid="{46934DDF-2E75-499D-8E15-5995B5D87476}"/>
    <cellStyle name="40% - 着色 2 2 3 2 2 3 2 2 2" xfId="42149" xr:uid="{DA1F4726-4C3E-44D0-B46C-55C58597C7B7}"/>
    <cellStyle name="40% - 着色 2 2 3 2 2 3 2 3" xfId="34261" xr:uid="{D63BC576-2EE6-47E3-81BC-5DD6FFE593F1}"/>
    <cellStyle name="40% - 着色 2 2 3 2 2 3 3" xfId="20342" xr:uid="{68876DE3-03D7-4B93-9690-E68026BDFF88}"/>
    <cellStyle name="40% - 着色 2 2 3 2 2 3 3 2" xfId="38205" xr:uid="{A20C191A-F067-449A-B093-4911C64A6253}"/>
    <cellStyle name="40% - 着色 2 2 3 2 2 3 4" xfId="30317" xr:uid="{C7BC54EB-AAB1-4928-AA36-43672DFA2C07}"/>
    <cellStyle name="40% - 着色 2 2 3 2 2 4" xfId="11935" xr:uid="{1D8A81E4-3AFD-4C79-9634-FA5C37AE0B3F}"/>
    <cellStyle name="40% - 着色 2 2 3 2 2 4 2" xfId="23144" xr:uid="{FD505BBA-4227-4AE0-BD2F-CED1CF56FD54}"/>
    <cellStyle name="40% - 着色 2 2 3 2 2 4 2 2" xfId="40177" xr:uid="{9D5F6B3D-E4B2-4849-9874-63F7D93B1154}"/>
    <cellStyle name="40% - 着色 2 2 3 2 2 4 3" xfId="32289" xr:uid="{E5BE1FBE-891F-4EF5-9BCF-2CC0AC909809}"/>
    <cellStyle name="40% - 着色 2 2 3 2 2 5" xfId="17540" xr:uid="{C9585D43-1A1C-475A-B618-DC8DCD677A69}"/>
    <cellStyle name="40% - 着色 2 2 3 2 2 5 2" xfId="36233" xr:uid="{30F425BD-B71E-40D2-B537-1D23BCA803CC}"/>
    <cellStyle name="40% - 着色 2 2 3 2 2 6" xfId="28345" xr:uid="{D96C4B44-BECD-4125-BF5A-753466F1B76B}"/>
    <cellStyle name="40% - 着色 2 2 3 2 3" xfId="6835" xr:uid="{D8541201-7983-4761-A009-48971C6C63AF}"/>
    <cellStyle name="40% - 着色 2 2 3 2 3 2" xfId="9637" xr:uid="{AD744971-A817-4858-88A5-EFDF468A39ED}"/>
    <cellStyle name="40% - 着色 2 2 3 2 3 2 2" xfId="15242" xr:uid="{1D7F8024-811B-472E-86EE-CC794DA2E9C7}"/>
    <cellStyle name="40% - 着色 2 2 3 2 3 2 2 2" xfId="26451" xr:uid="{19BB32DE-032D-42DF-8698-204AC03628A7}"/>
    <cellStyle name="40% - 着色 2 2 3 2 3 2 2 2 2" xfId="42641" xr:uid="{10D208F7-0DE6-47C4-BFB7-C74A0CC9C4B7}"/>
    <cellStyle name="40% - 着色 2 2 3 2 3 2 2 3" xfId="34753" xr:uid="{079A2737-AEED-4F2A-8985-BEFEC492B68B}"/>
    <cellStyle name="40% - 着色 2 2 3 2 3 2 3" xfId="20847" xr:uid="{0881EA7F-A1DC-4CB4-A162-B64570252426}"/>
    <cellStyle name="40% - 着色 2 2 3 2 3 2 3 2" xfId="38697" xr:uid="{1B566074-0DB1-46A1-B664-0E2F01CD881B}"/>
    <cellStyle name="40% - 着色 2 2 3 2 3 2 4" xfId="30809" xr:uid="{8AE25F2A-45C6-470D-8FEC-3F23882F8F0D}"/>
    <cellStyle name="40% - 着色 2 2 3 2 3 3" xfId="12440" xr:uid="{EBCD6D4A-9F72-4815-BB5C-0002CFE84B54}"/>
    <cellStyle name="40% - 着色 2 2 3 2 3 3 2" xfId="23649" xr:uid="{0A92ACF7-26E3-4100-A10A-16F4821016A5}"/>
    <cellStyle name="40% - 着色 2 2 3 2 3 3 2 2" xfId="40669" xr:uid="{98EF8E8F-7F6F-4AF6-95E1-A0D4710C302B}"/>
    <cellStyle name="40% - 着色 2 2 3 2 3 3 3" xfId="32781" xr:uid="{C0F63F14-3A24-4473-8805-5C9F41A28550}"/>
    <cellStyle name="40% - 着色 2 2 3 2 3 4" xfId="18045" xr:uid="{0DC3F9A3-E10D-4A74-958E-8859B993FEEB}"/>
    <cellStyle name="40% - 着色 2 2 3 2 3 4 2" xfId="36725" xr:uid="{A15EE124-C470-4695-8A36-D7E7BA4693E2}"/>
    <cellStyle name="40% - 着色 2 2 3 2 3 5" xfId="28837" xr:uid="{CCBE2A8E-5211-4D57-9699-6FFF1C924DE8}"/>
    <cellStyle name="40% - 着色 2 2 3 2 4" xfId="8235" xr:uid="{55DE1485-4F5A-40EE-A316-E4D3A3E06FC5}"/>
    <cellStyle name="40% - 着色 2 2 3 2 4 2" xfId="13840" xr:uid="{F2C6979D-0572-4D8C-8A67-0897518C7086}"/>
    <cellStyle name="40% - 着色 2 2 3 2 4 2 2" xfId="25049" xr:uid="{C0D96C35-0E41-49B6-A6EB-4E40C17D3CE4}"/>
    <cellStyle name="40% - 着色 2 2 3 2 4 2 2 2" xfId="41655" xr:uid="{2E0AD5EC-7D04-4271-AC67-387EC280C6E4}"/>
    <cellStyle name="40% - 着色 2 2 3 2 4 2 3" xfId="33767" xr:uid="{641D103C-617D-45E4-B7B2-4FA440E8C4EF}"/>
    <cellStyle name="40% - 着色 2 2 3 2 4 3" xfId="19445" xr:uid="{BC3E5FF7-0139-4D14-8AB2-FF2AE6DBF9B1}"/>
    <cellStyle name="40% - 着色 2 2 3 2 4 3 2" xfId="37711" xr:uid="{7B10E6E7-766B-4037-A9AB-5BB0C515DD10}"/>
    <cellStyle name="40% - 着色 2 2 3 2 4 4" xfId="29823" xr:uid="{6DCB6A1D-1A39-4C1B-A1F1-12928C4EC347}"/>
    <cellStyle name="40% - 着色 2 2 3 2 5" xfId="11038" xr:uid="{AFBF7766-B9B8-4933-B2BB-D83C2739D8BD}"/>
    <cellStyle name="40% - 着色 2 2 3 2 5 2" xfId="22247" xr:uid="{86BBE6DC-483A-4D9B-9605-140E11B7A4EF}"/>
    <cellStyle name="40% - 着色 2 2 3 2 5 2 2" xfId="39683" xr:uid="{66F88DA7-BD9B-48BB-A116-7AEAEE18794C}"/>
    <cellStyle name="40% - 着色 2 2 3 2 5 3" xfId="31795" xr:uid="{3CF7DFA8-ED71-4709-B052-1228A795CD99}"/>
    <cellStyle name="40% - 着色 2 2 3 2 6" xfId="16643" xr:uid="{4AD6754E-F9FD-4489-AE05-E736F9573CAC}"/>
    <cellStyle name="40% - 着色 2 2 3 2 6 2" xfId="35739" xr:uid="{7AE61C1D-F731-449F-B42C-4951FA01164A}"/>
    <cellStyle name="40% - 着色 2 2 3 2 7" xfId="27851" xr:uid="{228E6DE4-6E30-45B2-A7E0-27BDD9E40F34}"/>
    <cellStyle name="40% - 着色 2 2 3 3" xfId="6084" xr:uid="{75F10143-A0F2-4BB3-A550-939FF85EB692}"/>
    <cellStyle name="40% - 着色 2 2 3 3 2" xfId="7486" xr:uid="{A2242A42-00B3-44AD-BF35-31A708C3CD6F}"/>
    <cellStyle name="40% - 着色 2 2 3 3 2 2" xfId="10288" xr:uid="{2F45444B-4AB5-4716-8AD1-22410AE07DD0}"/>
    <cellStyle name="40% - 着色 2 2 3 3 2 2 2" xfId="15893" xr:uid="{C603078B-37F6-45F4-AF99-E80A1A816E6F}"/>
    <cellStyle name="40% - 着色 2 2 3 3 2 2 2 2" xfId="27102" xr:uid="{D8E0A8BA-A299-4295-9211-F7F8BFBF7DFE}"/>
    <cellStyle name="40% - 着色 2 2 3 3 2 2 2 2 2" xfId="42889" xr:uid="{2122E0B9-68B5-4BAA-8C42-D407AF813578}"/>
    <cellStyle name="40% - 着色 2 2 3 3 2 2 2 3" xfId="35001" xr:uid="{404B5D2C-CECB-4990-9762-5F6C80DFEA6D}"/>
    <cellStyle name="40% - 着色 2 2 3 3 2 2 3" xfId="21498" xr:uid="{0A1B0BC2-9FDE-41B0-B164-8BDA13273DB5}"/>
    <cellStyle name="40% - 着色 2 2 3 3 2 2 3 2" xfId="38945" xr:uid="{8192397C-CF04-4D44-8B0B-2F14C28982B8}"/>
    <cellStyle name="40% - 着色 2 2 3 3 2 2 4" xfId="31057" xr:uid="{1A731D21-2714-4769-B449-CE356D4D7153}"/>
    <cellStyle name="40% - 着色 2 2 3 3 2 3" xfId="13091" xr:uid="{4FFB64C9-5531-4DED-AFFA-70A81C361795}"/>
    <cellStyle name="40% - 着色 2 2 3 3 2 3 2" xfId="24300" xr:uid="{8A46C321-C9D3-42B2-877B-9392CDA5DF49}"/>
    <cellStyle name="40% - 着色 2 2 3 3 2 3 2 2" xfId="40917" xr:uid="{0C8BBB67-5214-43E3-8A85-F68DB7AEA6DB}"/>
    <cellStyle name="40% - 着色 2 2 3 3 2 3 3" xfId="33029" xr:uid="{DD710B84-C103-4A61-B951-ADCA6EDC6020}"/>
    <cellStyle name="40% - 着色 2 2 3 3 2 4" xfId="18696" xr:uid="{F8DB55A9-E106-4E76-9CF4-E28D10762614}"/>
    <cellStyle name="40% - 着色 2 2 3 3 2 4 2" xfId="36973" xr:uid="{6A767203-E67F-4CD2-B1F9-F9C5858F51AB}"/>
    <cellStyle name="40% - 着色 2 2 3 3 2 5" xfId="29085" xr:uid="{6230FE5F-34EA-4610-9CEE-BF9684457C6A}"/>
    <cellStyle name="40% - 着色 2 2 3 3 3" xfId="8886" xr:uid="{902FDD99-0A28-48CD-9EFF-B6AEFFB4CFAC}"/>
    <cellStyle name="40% - 着色 2 2 3 3 3 2" xfId="14491" xr:uid="{18CC4726-1982-4AEF-A496-912D598DB999}"/>
    <cellStyle name="40% - 着色 2 2 3 3 3 2 2" xfId="25700" xr:uid="{0AF74E63-CF6A-4837-BEAE-7C521B8A8C10}"/>
    <cellStyle name="40% - 着色 2 2 3 3 3 2 2 2" xfId="41903" xr:uid="{EC78B965-D936-47C9-A599-36E2053EB403}"/>
    <cellStyle name="40% - 着色 2 2 3 3 3 2 3" xfId="34015" xr:uid="{3AD899D6-5C17-45EB-BF07-35D2400C5AF8}"/>
    <cellStyle name="40% - 着色 2 2 3 3 3 3" xfId="20096" xr:uid="{A6D467CE-AE8E-4A7E-A42F-9F979FEA5B81}"/>
    <cellStyle name="40% - 着色 2 2 3 3 3 3 2" xfId="37959" xr:uid="{FDDD4C89-EF7B-435F-B889-80D5B9F280E2}"/>
    <cellStyle name="40% - 着色 2 2 3 3 3 4" xfId="30071" xr:uid="{C5B39FE4-3AA3-4E60-AD88-BE6C01DFDFD3}"/>
    <cellStyle name="40% - 着色 2 2 3 3 4" xfId="11689" xr:uid="{427AD3CE-BC55-46CC-BD57-7C96A2EEE0BE}"/>
    <cellStyle name="40% - 着色 2 2 3 3 4 2" xfId="22898" xr:uid="{D2DC065A-30C3-4067-958B-E0B379432D3A}"/>
    <cellStyle name="40% - 着色 2 2 3 3 4 2 2" xfId="39931" xr:uid="{C1819E97-5E55-44B9-9607-33FE58790CCC}"/>
    <cellStyle name="40% - 着色 2 2 3 3 4 3" xfId="32043" xr:uid="{0FCA22A4-EE5C-40E4-B97C-3C4B4941C3C7}"/>
    <cellStyle name="40% - 着色 2 2 3 3 5" xfId="17294" xr:uid="{61D85FD3-F1B0-47B1-B766-6E7487F564E2}"/>
    <cellStyle name="40% - 着色 2 2 3 3 5 2" xfId="35987" xr:uid="{D618D48D-E457-4CBB-AA05-02E6300DF31A}"/>
    <cellStyle name="40% - 着色 2 2 3 3 6" xfId="28099" xr:uid="{9859F36C-2BAE-4A72-9100-41A654A109FD}"/>
    <cellStyle name="40% - 着色 2 2 3 4" xfId="6589" xr:uid="{C237A3A4-AED0-41BC-8A1E-E98C1E1B1056}"/>
    <cellStyle name="40% - 着色 2 2 3 4 2" xfId="9391" xr:uid="{446309A9-4CDF-44C7-BAE6-BBE0484B9568}"/>
    <cellStyle name="40% - 着色 2 2 3 4 2 2" xfId="14996" xr:uid="{9B6A757A-FBDF-4066-B835-9BEA7C859A11}"/>
    <cellStyle name="40% - 着色 2 2 3 4 2 2 2" xfId="26205" xr:uid="{3E4DA679-DBA0-41A4-86AC-8F6D6043996A}"/>
    <cellStyle name="40% - 着色 2 2 3 4 2 2 2 2" xfId="42395" xr:uid="{15449ED9-6FDC-403B-B40E-006F1556FEA8}"/>
    <cellStyle name="40% - 着色 2 2 3 4 2 2 3" xfId="34507" xr:uid="{9FEDA6F0-029A-4B81-BBD8-305ACD36057C}"/>
    <cellStyle name="40% - 着色 2 2 3 4 2 3" xfId="20601" xr:uid="{C2961C89-1183-468D-B4CA-53C98A1F8970}"/>
    <cellStyle name="40% - 着色 2 2 3 4 2 3 2" xfId="38451" xr:uid="{341A60F8-57A0-4F76-852B-00930BC1B537}"/>
    <cellStyle name="40% - 着色 2 2 3 4 2 4" xfId="30563" xr:uid="{85C9FF3A-1486-4AA3-A2EC-95F5F2011BEE}"/>
    <cellStyle name="40% - 着色 2 2 3 4 3" xfId="12194" xr:uid="{BD9ECB8C-D9D2-4A49-9B4A-C8D074DE5F87}"/>
    <cellStyle name="40% - 着色 2 2 3 4 3 2" xfId="23403" xr:uid="{636B2252-45CD-4BE4-AC86-986769D3BEF1}"/>
    <cellStyle name="40% - 着色 2 2 3 4 3 2 2" xfId="40423" xr:uid="{AE61D008-7349-4B6A-B293-DEDAC89B57FB}"/>
    <cellStyle name="40% - 着色 2 2 3 4 3 3" xfId="32535" xr:uid="{487ADA9F-D408-4731-A7B6-0BF670E11925}"/>
    <cellStyle name="40% - 着色 2 2 3 4 4" xfId="17799" xr:uid="{66E693A8-EDA9-43F7-90BC-72661A8D1C02}"/>
    <cellStyle name="40% - 着色 2 2 3 4 4 2" xfId="36479" xr:uid="{F93061C8-B489-495B-9A1F-8D469F17A617}"/>
    <cellStyle name="40% - 着色 2 2 3 4 5" xfId="28591" xr:uid="{F0103195-0141-4242-B458-D103E0085A81}"/>
    <cellStyle name="40% - 着色 2 2 3 5" xfId="7989" xr:uid="{B56F4BE9-1985-4C8E-912E-ED5E9D2BC270}"/>
    <cellStyle name="40% - 着色 2 2 3 5 2" xfId="13594" xr:uid="{7D85089E-8EB3-4A46-8A4A-AC69748814F0}"/>
    <cellStyle name="40% - 着色 2 2 3 5 2 2" xfId="24803" xr:uid="{165E233C-ED65-4948-A403-1025AE12E1F5}"/>
    <cellStyle name="40% - 着色 2 2 3 5 2 2 2" xfId="41409" xr:uid="{8FB193E5-4999-4460-AD50-9C7C50F24FF4}"/>
    <cellStyle name="40% - 着色 2 2 3 5 2 3" xfId="33521" xr:uid="{C1513029-38B1-4BA1-BBFF-A93456A7946A}"/>
    <cellStyle name="40% - 着色 2 2 3 5 3" xfId="19199" xr:uid="{689B6D54-69B0-46F8-95C4-E0231381F363}"/>
    <cellStyle name="40% - 着色 2 2 3 5 3 2" xfId="37465" xr:uid="{32DA438A-108D-4C8E-A362-AF186129A8A3}"/>
    <cellStyle name="40% - 着色 2 2 3 5 4" xfId="29577" xr:uid="{BFC0ECE4-C5AD-43AE-BA59-6C1AE8A8E58E}"/>
    <cellStyle name="40% - 着色 2 2 3 6" xfId="10792" xr:uid="{6B35C7C5-814A-464C-A311-FC313B76A24B}"/>
    <cellStyle name="40% - 着色 2 2 3 6 2" xfId="22001" xr:uid="{FA85B10A-CE78-411D-A1EA-516C7EE80F80}"/>
    <cellStyle name="40% - 着色 2 2 3 6 2 2" xfId="39437" xr:uid="{AB08C12B-FF6A-4A0D-9C84-F4E32B18340E}"/>
    <cellStyle name="40% - 着色 2 2 3 6 3" xfId="31549" xr:uid="{45161C37-8DF5-4223-8F40-E11E9FBC31FD}"/>
    <cellStyle name="40% - 着色 2 2 3 7" xfId="16397" xr:uid="{E35D4CD8-3923-46E0-87D9-32375ED2E6A5}"/>
    <cellStyle name="40% - 着色 2 2 3 7 2" xfId="35493" xr:uid="{E4054AD5-E34D-48C1-B581-09A19197D7F8}"/>
    <cellStyle name="40% - 着色 2 2 3 8" xfId="27605" xr:uid="{2568D0FD-FD83-4F52-BD8D-A33A00C5CF00}"/>
    <cellStyle name="40% - 着色 2 2 4" xfId="5311" xr:uid="{26421BE5-3445-44D7-AEB2-F4E89D058E98}"/>
    <cellStyle name="40% - 着色 2 2 4 2" xfId="6208" xr:uid="{B6ABAF20-00C7-4768-BFB6-50DCCFFF3756}"/>
    <cellStyle name="40% - 着色 2 2 4 2 2" xfId="7610" xr:uid="{92250CD5-9C14-4315-98B4-D8435FCFD7EB}"/>
    <cellStyle name="40% - 着色 2 2 4 2 2 2" xfId="10412" xr:uid="{E852C71A-10C7-4542-BAD9-5CE9F6B4EF48}"/>
    <cellStyle name="40% - 着色 2 2 4 2 2 2 2" xfId="16017" xr:uid="{EECE46B0-A331-4D15-88B6-E74D37939F1B}"/>
    <cellStyle name="40% - 着色 2 2 4 2 2 2 2 2" xfId="27226" xr:uid="{17F0769E-7E8A-4236-940E-55A0DD34E01F}"/>
    <cellStyle name="40% - 着色 2 2 4 2 2 2 2 2 2" xfId="43013" xr:uid="{38B0D8D5-CC10-42A4-9284-962930A4F0CC}"/>
    <cellStyle name="40% - 着色 2 2 4 2 2 2 2 3" xfId="35125" xr:uid="{96A04B04-FACF-4057-A683-569D7FBDAF26}"/>
    <cellStyle name="40% - 着色 2 2 4 2 2 2 3" xfId="21622" xr:uid="{24CA94CD-482A-4A6D-A9E8-386EFC7D4406}"/>
    <cellStyle name="40% - 着色 2 2 4 2 2 2 3 2" xfId="39069" xr:uid="{1F0994C2-3C9F-496D-940F-27B69B194D3C}"/>
    <cellStyle name="40% - 着色 2 2 4 2 2 2 4" xfId="31181" xr:uid="{0592B5B9-607B-46E7-B415-89537E17DE99}"/>
    <cellStyle name="40% - 着色 2 2 4 2 2 3" xfId="13215" xr:uid="{459D41A2-3ECE-449D-8BE7-5CECBD9EB5FF}"/>
    <cellStyle name="40% - 着色 2 2 4 2 2 3 2" xfId="24424" xr:uid="{72061F43-5B32-45B4-B363-931CD033B29C}"/>
    <cellStyle name="40% - 着色 2 2 4 2 2 3 2 2" xfId="41041" xr:uid="{1754A94E-0ECD-427E-985B-4FB7BEB5ED67}"/>
    <cellStyle name="40% - 着色 2 2 4 2 2 3 3" xfId="33153" xr:uid="{E8C883E9-0121-4CA8-9253-64E5519F9531}"/>
    <cellStyle name="40% - 着色 2 2 4 2 2 4" xfId="18820" xr:uid="{EF8EFBDC-55FE-409F-888A-E68F026A95A4}"/>
    <cellStyle name="40% - 着色 2 2 4 2 2 4 2" xfId="37097" xr:uid="{AC862D12-4CCF-4720-8037-B3CEC74A01D2}"/>
    <cellStyle name="40% - 着色 2 2 4 2 2 5" xfId="29209" xr:uid="{6F0A5831-D9F1-4122-A2BE-DEFE564977F2}"/>
    <cellStyle name="40% - 着色 2 2 4 2 3" xfId="9010" xr:uid="{4F9A4566-5161-4ECF-83DD-4B2371B64A16}"/>
    <cellStyle name="40% - 着色 2 2 4 2 3 2" xfId="14615" xr:uid="{BAF1243A-A36F-4BA1-BEDC-CC64A3AF2D2A}"/>
    <cellStyle name="40% - 着色 2 2 4 2 3 2 2" xfId="25824" xr:uid="{88FFCFD3-7F53-4718-B279-C10F39FF3145}"/>
    <cellStyle name="40% - 着色 2 2 4 2 3 2 2 2" xfId="42027" xr:uid="{0C375D0D-3CA5-42FA-8480-E460419B2C17}"/>
    <cellStyle name="40% - 着色 2 2 4 2 3 2 3" xfId="34139" xr:uid="{C8BFA8DC-461F-469B-8476-8329762A1B1F}"/>
    <cellStyle name="40% - 着色 2 2 4 2 3 3" xfId="20220" xr:uid="{8942AC6D-90C1-4540-91B4-7DEE66981CAF}"/>
    <cellStyle name="40% - 着色 2 2 4 2 3 3 2" xfId="38083" xr:uid="{A01F37AA-D36A-43D9-BFFD-EA0F7B2C5523}"/>
    <cellStyle name="40% - 着色 2 2 4 2 3 4" xfId="30195" xr:uid="{6F92A25F-CCE4-4BF8-B209-4E80BDBFA8D1}"/>
    <cellStyle name="40% - 着色 2 2 4 2 4" xfId="11813" xr:uid="{4DC5D04B-551B-4BE8-BC7A-EFABF279CDA3}"/>
    <cellStyle name="40% - 着色 2 2 4 2 4 2" xfId="23022" xr:uid="{12D40527-3379-4E34-842F-EABB9D73FC82}"/>
    <cellStyle name="40% - 着色 2 2 4 2 4 2 2" xfId="40055" xr:uid="{446E005E-873C-441D-ABE8-BF69C1C853D1}"/>
    <cellStyle name="40% - 着色 2 2 4 2 4 3" xfId="32167" xr:uid="{CC93197E-AFA7-44E5-BE1E-126F446A563D}"/>
    <cellStyle name="40% - 着色 2 2 4 2 5" xfId="17418" xr:uid="{CFB9C5B8-FAD8-48C9-ABCF-B66788429D61}"/>
    <cellStyle name="40% - 着色 2 2 4 2 5 2" xfId="36111" xr:uid="{4B89BD49-921F-486B-897E-7589CF064C57}"/>
    <cellStyle name="40% - 着色 2 2 4 2 6" xfId="28223" xr:uid="{7F36A896-E3C4-4E77-AD25-F459EED30791}"/>
    <cellStyle name="40% - 着色 2 2 4 3" xfId="6713" xr:uid="{E4BE0504-CBDC-47F6-89D1-2A8C68C31D57}"/>
    <cellStyle name="40% - 着色 2 2 4 3 2" xfId="9515" xr:uid="{8B9F738A-E269-4011-B785-9624C3E03466}"/>
    <cellStyle name="40% - 着色 2 2 4 3 2 2" xfId="15120" xr:uid="{96BFBDBD-DC62-4770-92BA-7C55612A9DED}"/>
    <cellStyle name="40% - 着色 2 2 4 3 2 2 2" xfId="26329" xr:uid="{0C2DDB59-3A88-4E80-941C-3F6AD01DB95D}"/>
    <cellStyle name="40% - 着色 2 2 4 3 2 2 2 2" xfId="42519" xr:uid="{37452B59-D8C4-436A-96B5-7ABCF08FEB2A}"/>
    <cellStyle name="40% - 着色 2 2 4 3 2 2 3" xfId="34631" xr:uid="{FF0BC653-2D13-4120-B035-563DE525E499}"/>
    <cellStyle name="40% - 着色 2 2 4 3 2 3" xfId="20725" xr:uid="{3099E302-6C57-47D1-8258-5087E7046EB9}"/>
    <cellStyle name="40% - 着色 2 2 4 3 2 3 2" xfId="38575" xr:uid="{5A0D58FA-A80F-4325-83E6-6D864EAF2017}"/>
    <cellStyle name="40% - 着色 2 2 4 3 2 4" xfId="30687" xr:uid="{44AE7EEC-705D-4171-8B9A-6C6B6D4199BD}"/>
    <cellStyle name="40% - 着色 2 2 4 3 3" xfId="12318" xr:uid="{B22DBB2D-243E-4435-9561-DA16F279019C}"/>
    <cellStyle name="40% - 着色 2 2 4 3 3 2" xfId="23527" xr:uid="{B32AB51C-F782-44C0-BE93-2D1B18C17F56}"/>
    <cellStyle name="40% - 着色 2 2 4 3 3 2 2" xfId="40547" xr:uid="{4FE8F9E6-06B8-49D5-A1EF-EE825C40750A}"/>
    <cellStyle name="40% - 着色 2 2 4 3 3 3" xfId="32659" xr:uid="{A4894DF0-982E-4A9B-B783-1D2789D228D6}"/>
    <cellStyle name="40% - 着色 2 2 4 3 4" xfId="17923" xr:uid="{2F957150-998F-4310-8582-101745A73F67}"/>
    <cellStyle name="40% - 着色 2 2 4 3 4 2" xfId="36603" xr:uid="{681AB4E1-500B-4206-81FB-933444064671}"/>
    <cellStyle name="40% - 着色 2 2 4 3 5" xfId="28715" xr:uid="{482554B2-7DE8-405A-A533-2C8D00E558FB}"/>
    <cellStyle name="40% - 着色 2 2 4 4" xfId="8113" xr:uid="{C7DFA6B7-0433-4DA0-9B78-24DB70F3BA8D}"/>
    <cellStyle name="40% - 着色 2 2 4 4 2" xfId="13718" xr:uid="{2A726EF4-BF57-4162-8132-116A6C6FB753}"/>
    <cellStyle name="40% - 着色 2 2 4 4 2 2" xfId="24927" xr:uid="{20020951-7A53-405E-A1E5-8FBBAB997E73}"/>
    <cellStyle name="40% - 着色 2 2 4 4 2 2 2" xfId="41533" xr:uid="{D0CBDE47-7DE7-4690-82A4-31D1F66C0F33}"/>
    <cellStyle name="40% - 着色 2 2 4 4 2 3" xfId="33645" xr:uid="{9577439C-9372-4F00-9A8B-4A08B431B669}"/>
    <cellStyle name="40% - 着色 2 2 4 4 3" xfId="19323" xr:uid="{3A29444A-0363-46F4-8D05-E9FDC3800A6C}"/>
    <cellStyle name="40% - 着色 2 2 4 4 3 2" xfId="37589" xr:uid="{7C9F8F16-EB34-4DC2-92A6-85078E65DC91}"/>
    <cellStyle name="40% - 着色 2 2 4 4 4" xfId="29701" xr:uid="{00999F37-C341-4341-A46F-68CF82A6F92B}"/>
    <cellStyle name="40% - 着色 2 2 4 5" xfId="10916" xr:uid="{1FF7ADFC-F8EA-456A-858C-038D7526E2AE}"/>
    <cellStyle name="40% - 着色 2 2 4 5 2" xfId="22125" xr:uid="{573BB589-314F-4FEC-90E2-FDE61FC83E34}"/>
    <cellStyle name="40% - 着色 2 2 4 5 2 2" xfId="39561" xr:uid="{6DF79A1E-54C1-417A-A37D-10B1878931F4}"/>
    <cellStyle name="40% - 着色 2 2 4 5 3" xfId="31673" xr:uid="{EF9B122A-C90C-4C33-82A2-9757B0CD5FEF}"/>
    <cellStyle name="40% - 着色 2 2 4 6" xfId="16521" xr:uid="{3B5AC680-9C96-490C-A40B-22BAE713CBD4}"/>
    <cellStyle name="40% - 着色 2 2 4 6 2" xfId="35617" xr:uid="{9205FE65-22D7-422D-A4C2-C83C1EA7E885}"/>
    <cellStyle name="40% - 着色 2 2 4 7" xfId="27729" xr:uid="{4071CE77-76BD-4118-A090-ED40C316D39A}"/>
    <cellStyle name="40% - 着色 2 2 5" xfId="5557" xr:uid="{3935065A-C507-4010-911D-CDDCB7870F58}"/>
    <cellStyle name="40% - 着色 2 2 5 2" xfId="6959" xr:uid="{B466756A-760D-4BAC-BFD8-B984E4A503BC}"/>
    <cellStyle name="40% - 着色 2 2 5 2 2" xfId="9761" xr:uid="{D279736C-C9FD-4BBE-AF34-1559FB23D7DC}"/>
    <cellStyle name="40% - 着色 2 2 5 2 2 2" xfId="15366" xr:uid="{F7463C0B-A1CF-4115-A9D0-2A028B8FF49D}"/>
    <cellStyle name="40% - 着色 2 2 5 2 2 2 2" xfId="26575" xr:uid="{9F37F1A2-B64C-4214-B9B2-3A64C35E493D}"/>
    <cellStyle name="40% - 着色 2 2 5 2 2 2 2 2" xfId="42765" xr:uid="{26BDD066-D43D-4636-B58D-8EFFF781BC5B}"/>
    <cellStyle name="40% - 着色 2 2 5 2 2 2 3" xfId="34877" xr:uid="{0A2600E7-70D0-43E8-A64A-D49C1DCB5B8C}"/>
    <cellStyle name="40% - 着色 2 2 5 2 2 3" xfId="20971" xr:uid="{B2C25278-4B68-47ED-BA90-EEB90E6A5A60}"/>
    <cellStyle name="40% - 着色 2 2 5 2 2 3 2" xfId="38821" xr:uid="{91F52B4D-BA4D-494E-87C0-A9540C940A48}"/>
    <cellStyle name="40% - 着色 2 2 5 2 2 4" xfId="30933" xr:uid="{2A71BDD5-38E9-4F3A-A15D-7D76B357573F}"/>
    <cellStyle name="40% - 着色 2 2 5 2 3" xfId="12564" xr:uid="{DD78C194-34AD-4D33-A56A-186546E1D379}"/>
    <cellStyle name="40% - 着色 2 2 5 2 3 2" xfId="23773" xr:uid="{87A7062C-7CE7-4C77-811C-3A7AEB8B9CDA}"/>
    <cellStyle name="40% - 着色 2 2 5 2 3 2 2" xfId="40793" xr:uid="{6A7D10DF-F48B-4320-9574-BCEC6E3AB431}"/>
    <cellStyle name="40% - 着色 2 2 5 2 3 3" xfId="32905" xr:uid="{D90F8597-36D7-4B48-94A2-FCD48C6DB16A}"/>
    <cellStyle name="40% - 着色 2 2 5 2 4" xfId="18169" xr:uid="{25E0E435-2C79-4B99-B004-E42A3F2C4B1F}"/>
    <cellStyle name="40% - 着色 2 2 5 2 4 2" xfId="36849" xr:uid="{9B614146-9FAB-4041-B9D9-F5442243CD73}"/>
    <cellStyle name="40% - 着色 2 2 5 2 5" xfId="28961" xr:uid="{3DBAE3A6-5B5D-4082-BAE1-06EF9F792D6C}"/>
    <cellStyle name="40% - 着色 2 2 5 3" xfId="8359" xr:uid="{E4808A20-331C-4183-8ADD-882D29B3792F}"/>
    <cellStyle name="40% - 着色 2 2 5 3 2" xfId="13964" xr:uid="{7EAC32B8-B6A5-4D8D-ADBF-D3FD67D03107}"/>
    <cellStyle name="40% - 着色 2 2 5 3 2 2" xfId="25173" xr:uid="{923B2CFE-058B-43BB-963F-EF778BC01DB0}"/>
    <cellStyle name="40% - 着色 2 2 5 3 2 2 2" xfId="41779" xr:uid="{02D4AF25-F854-47C6-8BED-6B0ECE68AB9A}"/>
    <cellStyle name="40% - 着色 2 2 5 3 2 3" xfId="33891" xr:uid="{7BB9D4C4-6773-42A8-A08D-2C3EAF0291F0}"/>
    <cellStyle name="40% - 着色 2 2 5 3 3" xfId="19569" xr:uid="{6378A96D-C9B0-43A7-968E-08A784379078}"/>
    <cellStyle name="40% - 着色 2 2 5 3 3 2" xfId="37835" xr:uid="{51F6112C-8A34-46EE-B841-AAED2B6826C9}"/>
    <cellStyle name="40% - 着色 2 2 5 3 4" xfId="29947" xr:uid="{8A3CC4E4-E1B4-402F-94E1-F9B9A1DFC365}"/>
    <cellStyle name="40% - 着色 2 2 5 4" xfId="11162" xr:uid="{DB6724D5-727F-4213-BE84-83A9D09F1090}"/>
    <cellStyle name="40% - 着色 2 2 5 4 2" xfId="22371" xr:uid="{36B49DB7-8C1D-4F0E-9B7E-0A85C9AE69AC}"/>
    <cellStyle name="40% - 着色 2 2 5 4 2 2" xfId="39807" xr:uid="{8586305E-803B-459C-82F2-66C7E3239532}"/>
    <cellStyle name="40% - 着色 2 2 5 4 3" xfId="31919" xr:uid="{D1FCFCA4-DC96-4CC1-8B43-1399B2A815B8}"/>
    <cellStyle name="40% - 着色 2 2 5 5" xfId="16767" xr:uid="{DB1663E1-7DA6-4AB3-9B5A-5295EA07F514}"/>
    <cellStyle name="40% - 着色 2 2 5 5 2" xfId="35863" xr:uid="{71353D9C-D6BE-4D4C-A162-0E7B0C112B01}"/>
    <cellStyle name="40% - 着色 2 2 5 6" xfId="27975" xr:uid="{FACC3A04-50EA-421A-B85F-3E42768D3949}"/>
    <cellStyle name="40% - 着色 2 2 6" xfId="6465" xr:uid="{53469D7F-323F-42B8-9F5F-B5B6988505AC}"/>
    <cellStyle name="40% - 着色 2 2 6 2" xfId="9267" xr:uid="{D8BB8C1D-F107-4C70-AC99-CBCEACDDB14E}"/>
    <cellStyle name="40% - 着色 2 2 6 2 2" xfId="14872" xr:uid="{249C246F-4105-4443-9132-09616416CDD7}"/>
    <cellStyle name="40% - 着色 2 2 6 2 2 2" xfId="26081" xr:uid="{88FD5C78-1758-490F-97BC-28C394802974}"/>
    <cellStyle name="40% - 着色 2 2 6 2 2 2 2" xfId="42273" xr:uid="{C6EB5CAA-5713-42BD-BB03-4A6BEEDFA50B}"/>
    <cellStyle name="40% - 着色 2 2 6 2 2 3" xfId="34385" xr:uid="{83081A9A-9021-4E62-9658-0ECDBDEC35E2}"/>
    <cellStyle name="40% - 着色 2 2 6 2 3" xfId="20477" xr:uid="{36EEEA63-9FB4-425D-8AE3-357163B82436}"/>
    <cellStyle name="40% - 着色 2 2 6 2 3 2" xfId="38329" xr:uid="{B940E3A6-53E5-48BF-AA0F-7F2EEB6DC186}"/>
    <cellStyle name="40% - 着色 2 2 6 2 4" xfId="30441" xr:uid="{A41537C8-B274-490C-9651-FC53BBAD1850}"/>
    <cellStyle name="40% - 着色 2 2 6 3" xfId="12070" xr:uid="{3C325F8E-5D03-4D29-8935-02EF092DBC82}"/>
    <cellStyle name="40% - 着色 2 2 6 3 2" xfId="23279" xr:uid="{29A6DFAC-1668-4DFF-99AB-F13F82DADFF2}"/>
    <cellStyle name="40% - 着色 2 2 6 3 2 2" xfId="40301" xr:uid="{0B9C23B4-5424-4BCF-9462-42EFC033893F}"/>
    <cellStyle name="40% - 着色 2 2 6 3 3" xfId="32413" xr:uid="{DCE633FB-4755-47F1-A9BB-A79195816AA2}"/>
    <cellStyle name="40% - 着色 2 2 6 4" xfId="17675" xr:uid="{D410DF80-5AFF-4E4C-B3F8-71DD45FE5A22}"/>
    <cellStyle name="40% - 着色 2 2 6 4 2" xfId="36357" xr:uid="{DF9DA079-D703-47D4-9BFC-0C2F3B94ED51}"/>
    <cellStyle name="40% - 着色 2 2 6 5" xfId="28469" xr:uid="{1A77B288-7BAD-46F5-B2A1-3CA0B06BF7DD}"/>
    <cellStyle name="40% - 着色 2 2 7" xfId="7867" xr:uid="{D0D2854D-13F4-4C85-A9C2-AB83FC99DE3B}"/>
    <cellStyle name="40% - 着色 2 2 7 2" xfId="13472" xr:uid="{80106C44-5B95-440D-AC74-6905920CBC6E}"/>
    <cellStyle name="40% - 着色 2 2 7 2 2" xfId="24681" xr:uid="{457ABB78-9911-4324-B231-B0738B670976}"/>
    <cellStyle name="40% - 着色 2 2 7 2 2 2" xfId="41287" xr:uid="{FEB33C5A-BD39-46DF-98FB-0E949A9195F3}"/>
    <cellStyle name="40% - 着色 2 2 7 2 3" xfId="33399" xr:uid="{ADF7A933-0B9E-441B-8216-5F545CB58799}"/>
    <cellStyle name="40% - 着色 2 2 7 3" xfId="19077" xr:uid="{61F06652-2476-4570-89BF-528F175E0CF1}"/>
    <cellStyle name="40% - 着色 2 2 7 3 2" xfId="37343" xr:uid="{55602BB0-D595-4782-97ED-BDBF8ED2D163}"/>
    <cellStyle name="40% - 着色 2 2 7 4" xfId="29455" xr:uid="{FD7C6BC1-BA78-471B-A7CB-6634CDAA95DC}"/>
    <cellStyle name="40% - 着色 2 2 8" xfId="10669" xr:uid="{1F5B3C86-485C-481A-A8DD-7C43CC4AB389}"/>
    <cellStyle name="40% - 着色 2 2 8 2" xfId="21879" xr:uid="{DAC0D617-E0C1-4B22-95C5-D250864F0F37}"/>
    <cellStyle name="40% - 着色 2 2 8 2 2" xfId="39315" xr:uid="{F1D26DC6-77E8-4910-893D-9E36F3A441F0}"/>
    <cellStyle name="40% - 着色 2 2 8 3" xfId="31427" xr:uid="{6DBD3803-E128-4923-A287-83AA4C9D211F}"/>
    <cellStyle name="40% - 着色 2 2 9" xfId="16275" xr:uid="{81148691-7371-4E15-BBF6-253D6CC1D255}"/>
    <cellStyle name="40% - 着色 2 2 9 2" xfId="35371" xr:uid="{A19A5313-ED15-4A65-97E3-7BB5EFC29FD2}"/>
    <cellStyle name="40% - 着色 3 2" xfId="14" xr:uid="{2C225598-DDC1-4A35-BFAC-26E5836306B0}"/>
    <cellStyle name="40% - 着色 3 2 10" xfId="27484" xr:uid="{060E8EAB-35AD-4BA1-9131-B0A3B91D9995}"/>
    <cellStyle name="40% - 着色 3 2 2" xfId="5124" xr:uid="{89FBA21A-AB68-40CA-A0BA-C6CD7EEBAD9F}"/>
    <cellStyle name="40% - 着色 3 2 2 2" xfId="5249" xr:uid="{E5C152B0-93DD-4411-A01D-8E60B7B172D5}"/>
    <cellStyle name="40% - 着色 3 2 2 2 2" xfId="5495" xr:uid="{72513E54-4C01-4D14-A4CD-D06B24F9D046}"/>
    <cellStyle name="40% - 着色 3 2 2 2 2 2" xfId="6392" xr:uid="{D248F130-C4EF-4DF5-8015-07B79BA6DD40}"/>
    <cellStyle name="40% - 着色 3 2 2 2 2 2 2" xfId="7794" xr:uid="{062EBA63-E64D-4C78-A641-221D524931AC}"/>
    <cellStyle name="40% - 着色 3 2 2 2 2 2 2 2" xfId="10596" xr:uid="{BFD1313C-45CF-4CD7-BE26-63AB562907B7}"/>
    <cellStyle name="40% - 着色 3 2 2 2 2 2 2 2 2" xfId="16201" xr:uid="{D7030911-F3C0-40D7-B828-1995040668FB}"/>
    <cellStyle name="40% - 着色 3 2 2 2 2 2 2 2 2 2" xfId="27410" xr:uid="{3AD0BAC7-4F89-46B6-918D-5DBF59E35ECD}"/>
    <cellStyle name="40% - 着色 3 2 2 2 2 2 2 2 2 2 2" xfId="43197" xr:uid="{C6106D9F-D03C-43B0-B548-1FD258B0D76B}"/>
    <cellStyle name="40% - 着色 3 2 2 2 2 2 2 2 2 3" xfId="35309" xr:uid="{3EE8FE63-D458-4A94-912E-B379F1644B3C}"/>
    <cellStyle name="40% - 着色 3 2 2 2 2 2 2 2 3" xfId="21806" xr:uid="{54BD7CAE-55CB-430B-A292-96F0BFCF6544}"/>
    <cellStyle name="40% - 着色 3 2 2 2 2 2 2 2 3 2" xfId="39253" xr:uid="{C2A112A2-DB41-4BBC-AF85-D26C61714F4C}"/>
    <cellStyle name="40% - 着色 3 2 2 2 2 2 2 2 4" xfId="31365" xr:uid="{F3C8F6D0-A412-4F8C-8E90-A714976FF230}"/>
    <cellStyle name="40% - 着色 3 2 2 2 2 2 2 3" xfId="13399" xr:uid="{88B6D965-2159-4D14-B544-A6FB9E13BF4A}"/>
    <cellStyle name="40% - 着色 3 2 2 2 2 2 2 3 2" xfId="24608" xr:uid="{C017F7B3-B6EA-44D1-AE25-C58E2E66BFBB}"/>
    <cellStyle name="40% - 着色 3 2 2 2 2 2 2 3 2 2" xfId="41225" xr:uid="{7909E4F6-1E40-4F24-8835-5202F62B4A1F}"/>
    <cellStyle name="40% - 着色 3 2 2 2 2 2 2 3 3" xfId="33337" xr:uid="{3A882542-8529-4904-84D8-7C2EA1C38198}"/>
    <cellStyle name="40% - 着色 3 2 2 2 2 2 2 4" xfId="19004" xr:uid="{EE2BA756-DBB1-42EF-8C8B-E198F4B5AE33}"/>
    <cellStyle name="40% - 着色 3 2 2 2 2 2 2 4 2" xfId="37281" xr:uid="{9C831265-0A27-402A-9761-F860E5D27883}"/>
    <cellStyle name="40% - 着色 3 2 2 2 2 2 2 5" xfId="29393" xr:uid="{10F10F74-6217-4E4F-8A8A-AECE029FE457}"/>
    <cellStyle name="40% - 着色 3 2 2 2 2 2 3" xfId="9194" xr:uid="{DCA0CC73-DF83-49ED-9C1B-D79C490B1719}"/>
    <cellStyle name="40% - 着色 3 2 2 2 2 2 3 2" xfId="14799" xr:uid="{F8C4C578-35F8-44C7-AD42-93A8205E5FC5}"/>
    <cellStyle name="40% - 着色 3 2 2 2 2 2 3 2 2" xfId="26008" xr:uid="{C0192052-F975-4A19-AD95-366DC18C8777}"/>
    <cellStyle name="40% - 着色 3 2 2 2 2 2 3 2 2 2" xfId="42211" xr:uid="{C3925366-3E31-4071-A09D-6DBE38AF35B4}"/>
    <cellStyle name="40% - 着色 3 2 2 2 2 2 3 2 3" xfId="34323" xr:uid="{32C44F49-094F-4A33-B610-3EFCB6013A56}"/>
    <cellStyle name="40% - 着色 3 2 2 2 2 2 3 3" xfId="20404" xr:uid="{7876B86B-22C2-45F3-A09B-74F8AEDDA244}"/>
    <cellStyle name="40% - 着色 3 2 2 2 2 2 3 3 2" xfId="38267" xr:uid="{C81A36E8-DA8D-4200-87FC-D8734A6BAEDD}"/>
    <cellStyle name="40% - 着色 3 2 2 2 2 2 3 4" xfId="30379" xr:uid="{DF97F931-DDDD-4D0E-9A19-24E87EDFE8F9}"/>
    <cellStyle name="40% - 着色 3 2 2 2 2 2 4" xfId="11997" xr:uid="{4D27C2B4-B727-4D0F-812A-FB08817FBE01}"/>
    <cellStyle name="40% - 着色 3 2 2 2 2 2 4 2" xfId="23206" xr:uid="{F5D1FE7C-43EB-4F1A-B082-EA31B54ACF05}"/>
    <cellStyle name="40% - 着色 3 2 2 2 2 2 4 2 2" xfId="40239" xr:uid="{67EF602F-6C15-451C-8FB5-BDB1B52029D6}"/>
    <cellStyle name="40% - 着色 3 2 2 2 2 2 4 3" xfId="32351" xr:uid="{E1348A8A-EEA7-4203-B165-93E5F49799D3}"/>
    <cellStyle name="40% - 着色 3 2 2 2 2 2 5" xfId="17602" xr:uid="{8848B5C1-4497-4840-9E13-FBC1DBB9C8B5}"/>
    <cellStyle name="40% - 着色 3 2 2 2 2 2 5 2" xfId="36295" xr:uid="{86E0B705-1B49-4836-8911-7D693B2240C0}"/>
    <cellStyle name="40% - 着色 3 2 2 2 2 2 6" xfId="28407" xr:uid="{3805C5F8-D316-4C8D-8ACD-2517D1B4F984}"/>
    <cellStyle name="40% - 着色 3 2 2 2 2 3" xfId="6897" xr:uid="{BCB83F03-BD5E-4615-9A85-FB9A3064A190}"/>
    <cellStyle name="40% - 着色 3 2 2 2 2 3 2" xfId="9699" xr:uid="{E4E93E29-C750-4845-BD55-5B0FC6AB65E1}"/>
    <cellStyle name="40% - 着色 3 2 2 2 2 3 2 2" xfId="15304" xr:uid="{009FB968-B5D0-4AFE-BD77-8AD9C2C0C396}"/>
    <cellStyle name="40% - 着色 3 2 2 2 2 3 2 2 2" xfId="26513" xr:uid="{D0CC056B-281D-4FF1-9581-0BC20E85AC5D}"/>
    <cellStyle name="40% - 着色 3 2 2 2 2 3 2 2 2 2" xfId="42703" xr:uid="{8950C9B3-FEF6-4AE6-B631-DC542A5BE2D5}"/>
    <cellStyle name="40% - 着色 3 2 2 2 2 3 2 2 3" xfId="34815" xr:uid="{60EC7386-8521-4444-9A05-9C4FC4DD99EC}"/>
    <cellStyle name="40% - 着色 3 2 2 2 2 3 2 3" xfId="20909" xr:uid="{99AF909E-C2CA-431D-B57E-C780ED836D5B}"/>
    <cellStyle name="40% - 着色 3 2 2 2 2 3 2 3 2" xfId="38759" xr:uid="{9C0038EA-A7A5-417B-A2E4-97AD56DA687D}"/>
    <cellStyle name="40% - 着色 3 2 2 2 2 3 2 4" xfId="30871" xr:uid="{FF0CD1F4-F82E-473C-BFD3-18E889B8FAB6}"/>
    <cellStyle name="40% - 着色 3 2 2 2 2 3 3" xfId="12502" xr:uid="{6F18334E-AD6B-4587-894A-77ACD9AD5F2B}"/>
    <cellStyle name="40% - 着色 3 2 2 2 2 3 3 2" xfId="23711" xr:uid="{5FD1E526-E210-4611-B404-83F28778AE90}"/>
    <cellStyle name="40% - 着色 3 2 2 2 2 3 3 2 2" xfId="40731" xr:uid="{7D55EBDE-100D-4202-A943-E94C85619ACE}"/>
    <cellStyle name="40% - 着色 3 2 2 2 2 3 3 3" xfId="32843" xr:uid="{FC0E56C1-83B6-4EBC-9B76-F205AC987059}"/>
    <cellStyle name="40% - 着色 3 2 2 2 2 3 4" xfId="18107" xr:uid="{A33E7DFA-6CC9-406D-A155-A7A8EB4DD6EA}"/>
    <cellStyle name="40% - 着色 3 2 2 2 2 3 4 2" xfId="36787" xr:uid="{253AB15D-7E19-4007-8505-F8D548D0B31A}"/>
    <cellStyle name="40% - 着色 3 2 2 2 2 3 5" xfId="28899" xr:uid="{E366D865-A0BE-4429-AB14-78233D5E117A}"/>
    <cellStyle name="40% - 着色 3 2 2 2 2 4" xfId="8297" xr:uid="{2E360D8A-9831-4FCD-BB75-BBAA8C4A29CC}"/>
    <cellStyle name="40% - 着色 3 2 2 2 2 4 2" xfId="13902" xr:uid="{B5C83C21-0131-49B3-B360-4DF0CFFF07D1}"/>
    <cellStyle name="40% - 着色 3 2 2 2 2 4 2 2" xfId="25111" xr:uid="{EAB49BCB-C298-4ED7-9E28-508429294B46}"/>
    <cellStyle name="40% - 着色 3 2 2 2 2 4 2 2 2" xfId="41717" xr:uid="{860E4141-0AA8-4672-8EF7-24E0517352B6}"/>
    <cellStyle name="40% - 着色 3 2 2 2 2 4 2 3" xfId="33829" xr:uid="{309DAC70-7849-4A7E-B325-B6B596CC529A}"/>
    <cellStyle name="40% - 着色 3 2 2 2 2 4 3" xfId="19507" xr:uid="{45FFAD9D-5BAD-412C-B9CD-AF5B985FD7E6}"/>
    <cellStyle name="40% - 着色 3 2 2 2 2 4 3 2" xfId="37773" xr:uid="{9E07D94D-ABFC-41E0-8463-B2059B907AE0}"/>
    <cellStyle name="40% - 着色 3 2 2 2 2 4 4" xfId="29885" xr:uid="{B4A93892-11D5-4FBB-81CF-20FB005F004B}"/>
    <cellStyle name="40% - 着色 3 2 2 2 2 5" xfId="11100" xr:uid="{B823E4CB-395A-4990-8FB4-2FC8DF184496}"/>
    <cellStyle name="40% - 着色 3 2 2 2 2 5 2" xfId="22309" xr:uid="{919CF953-8DE4-461A-B6C4-642C29039B2B}"/>
    <cellStyle name="40% - 着色 3 2 2 2 2 5 2 2" xfId="39745" xr:uid="{15A0A0D1-4D4C-45C0-A092-9D8E23FAFEEF}"/>
    <cellStyle name="40% - 着色 3 2 2 2 2 5 3" xfId="31857" xr:uid="{6FE7472D-5A1F-4BC5-A8EF-E4D510DDB04A}"/>
    <cellStyle name="40% - 着色 3 2 2 2 2 6" xfId="16705" xr:uid="{1491698E-7E37-469A-B044-6F5B1FBD2B17}"/>
    <cellStyle name="40% - 着色 3 2 2 2 2 6 2" xfId="35801" xr:uid="{047F4736-7217-464B-8715-F3658FB29D2A}"/>
    <cellStyle name="40% - 着色 3 2 2 2 2 7" xfId="27913" xr:uid="{02F37E8E-63C6-497B-97BB-E2CE40E9748E}"/>
    <cellStyle name="40% - 着色 3 2 2 2 3" xfId="6146" xr:uid="{3BC01E48-51CC-44B2-8571-72C8B040D86D}"/>
    <cellStyle name="40% - 着色 3 2 2 2 3 2" xfId="7548" xr:uid="{086C574C-B41E-4942-A99A-B34A69367AC8}"/>
    <cellStyle name="40% - 着色 3 2 2 2 3 2 2" xfId="10350" xr:uid="{FF676C25-F2E3-467E-B3E0-B6EB51E26642}"/>
    <cellStyle name="40% - 着色 3 2 2 2 3 2 2 2" xfId="15955" xr:uid="{6B6CBFAB-947D-483A-821F-AB84F20D9AF3}"/>
    <cellStyle name="40% - 着色 3 2 2 2 3 2 2 2 2" xfId="27164" xr:uid="{E96BFCF8-713C-423E-B443-F4C191A99175}"/>
    <cellStyle name="40% - 着色 3 2 2 2 3 2 2 2 2 2" xfId="42951" xr:uid="{A44E7BA0-6E09-40C0-91B4-2213BAD44AE9}"/>
    <cellStyle name="40% - 着色 3 2 2 2 3 2 2 2 3" xfId="35063" xr:uid="{3ECCA041-8EFA-4EC4-8345-73F7D75A7F7A}"/>
    <cellStyle name="40% - 着色 3 2 2 2 3 2 2 3" xfId="21560" xr:uid="{B1FFD10A-E212-499E-8ECD-BD3C103E89E8}"/>
    <cellStyle name="40% - 着色 3 2 2 2 3 2 2 3 2" xfId="39007" xr:uid="{DC0858ED-212C-495E-A052-1066A6E236DF}"/>
    <cellStyle name="40% - 着色 3 2 2 2 3 2 2 4" xfId="31119" xr:uid="{D6B92003-717C-403E-B149-AC143B3DA92F}"/>
    <cellStyle name="40% - 着色 3 2 2 2 3 2 3" xfId="13153" xr:uid="{0C8302E8-9AA6-46BE-A157-2AD4B868B920}"/>
    <cellStyle name="40% - 着色 3 2 2 2 3 2 3 2" xfId="24362" xr:uid="{B75652F1-0334-49C6-9C06-1A24EEAA5ECC}"/>
    <cellStyle name="40% - 着色 3 2 2 2 3 2 3 2 2" xfId="40979" xr:uid="{9704F9C3-E355-4FAD-9CB0-065E3F96B64C}"/>
    <cellStyle name="40% - 着色 3 2 2 2 3 2 3 3" xfId="33091" xr:uid="{1767A5F8-078C-4832-A9C9-D29EB6DC82F8}"/>
    <cellStyle name="40% - 着色 3 2 2 2 3 2 4" xfId="18758" xr:uid="{90885E99-CA6B-4C5F-81B1-C0FBE49E190D}"/>
    <cellStyle name="40% - 着色 3 2 2 2 3 2 4 2" xfId="37035" xr:uid="{5DAFEB78-D494-48B3-99D8-6940B34DE0B6}"/>
    <cellStyle name="40% - 着色 3 2 2 2 3 2 5" xfId="29147" xr:uid="{B7D4237D-C675-4DDF-95E7-1C04D16052D2}"/>
    <cellStyle name="40% - 着色 3 2 2 2 3 3" xfId="8948" xr:uid="{DAD0228A-214B-428E-AE2C-6D0CACC0A463}"/>
    <cellStyle name="40% - 着色 3 2 2 2 3 3 2" xfId="14553" xr:uid="{E0FAF22C-299F-48D5-8A5C-FA3C9125985C}"/>
    <cellStyle name="40% - 着色 3 2 2 2 3 3 2 2" xfId="25762" xr:uid="{05801C16-A036-4047-A222-B0E7ED187B88}"/>
    <cellStyle name="40% - 着色 3 2 2 2 3 3 2 2 2" xfId="41965" xr:uid="{EE5713E8-12EC-4315-BC5B-1209EB3483D9}"/>
    <cellStyle name="40% - 着色 3 2 2 2 3 3 2 3" xfId="34077" xr:uid="{DA9769F0-E611-4E6A-A66F-29A503D695F7}"/>
    <cellStyle name="40% - 着色 3 2 2 2 3 3 3" xfId="20158" xr:uid="{1F9EB28B-E9F2-42FC-AAB5-4646C9CC38B1}"/>
    <cellStyle name="40% - 着色 3 2 2 2 3 3 3 2" xfId="38021" xr:uid="{82302D23-0ED4-4688-BADC-38D5C4BFE4D2}"/>
    <cellStyle name="40% - 着色 3 2 2 2 3 3 4" xfId="30133" xr:uid="{894035D9-226D-424B-A340-A2285B4E4843}"/>
    <cellStyle name="40% - 着色 3 2 2 2 3 4" xfId="11751" xr:uid="{989401B7-42FB-4680-920F-B0C0D93C5F3E}"/>
    <cellStyle name="40% - 着色 3 2 2 2 3 4 2" xfId="22960" xr:uid="{A4391598-6E90-4547-8CE9-D050FEF55589}"/>
    <cellStyle name="40% - 着色 3 2 2 2 3 4 2 2" xfId="39993" xr:uid="{141C829A-12F6-4CDA-AC18-F7B8BCAFD66B}"/>
    <cellStyle name="40% - 着色 3 2 2 2 3 4 3" xfId="32105" xr:uid="{C670979E-D9E4-46F2-A3B1-C628206E8B34}"/>
    <cellStyle name="40% - 着色 3 2 2 2 3 5" xfId="17356" xr:uid="{21B0E8BD-4E2A-469D-9141-8B3A7E5A6E4F}"/>
    <cellStyle name="40% - 着色 3 2 2 2 3 5 2" xfId="36049" xr:uid="{09ECE457-0F8A-4956-9788-56D2E9DBE79C}"/>
    <cellStyle name="40% - 着色 3 2 2 2 3 6" xfId="28161" xr:uid="{06394B1E-AC5B-4B1F-8B2A-63C4309F9AE9}"/>
    <cellStyle name="40% - 着色 3 2 2 2 4" xfId="6651" xr:uid="{5891A938-7153-4026-A1CA-AF4BFDD9A302}"/>
    <cellStyle name="40% - 着色 3 2 2 2 4 2" xfId="9453" xr:uid="{BA4561C3-4B35-434F-90F4-F233DD452091}"/>
    <cellStyle name="40% - 着色 3 2 2 2 4 2 2" xfId="15058" xr:uid="{DE46AFDF-1460-4D81-8D52-A1B9CCC0D4E4}"/>
    <cellStyle name="40% - 着色 3 2 2 2 4 2 2 2" xfId="26267" xr:uid="{CCF3F2EC-461C-4B31-8CF1-D7B4D3E1DF2D}"/>
    <cellStyle name="40% - 着色 3 2 2 2 4 2 2 2 2" xfId="42457" xr:uid="{24F39602-D1A9-4183-B75E-92426809F3D1}"/>
    <cellStyle name="40% - 着色 3 2 2 2 4 2 2 3" xfId="34569" xr:uid="{79EA4CCB-0D08-4A32-8BBF-DDD54948865F}"/>
    <cellStyle name="40% - 着色 3 2 2 2 4 2 3" xfId="20663" xr:uid="{D07201E5-FFCB-41EC-9AEE-C141CD04E3F7}"/>
    <cellStyle name="40% - 着色 3 2 2 2 4 2 3 2" xfId="38513" xr:uid="{B5B53B66-6AEB-4283-9399-6A6C3408F678}"/>
    <cellStyle name="40% - 着色 3 2 2 2 4 2 4" xfId="30625" xr:uid="{0D3C764B-6B8D-4EA6-909C-504F71091002}"/>
    <cellStyle name="40% - 着色 3 2 2 2 4 3" xfId="12256" xr:uid="{7F6C4264-9210-4C16-895D-36B7209C8065}"/>
    <cellStyle name="40% - 着色 3 2 2 2 4 3 2" xfId="23465" xr:uid="{C750D612-FBDB-43C5-B3F6-15FF4E52C679}"/>
    <cellStyle name="40% - 着色 3 2 2 2 4 3 2 2" xfId="40485" xr:uid="{0505D39D-0021-466E-A8A4-3299F3AAD196}"/>
    <cellStyle name="40% - 着色 3 2 2 2 4 3 3" xfId="32597" xr:uid="{30F378BC-079B-4382-A6F1-B9EAE75B4696}"/>
    <cellStyle name="40% - 着色 3 2 2 2 4 4" xfId="17861" xr:uid="{5813D33C-BF5A-45D7-B550-5EB83FDC13CA}"/>
    <cellStyle name="40% - 着色 3 2 2 2 4 4 2" xfId="36541" xr:uid="{678CF546-7EDE-4AF2-BFA2-C1A7CAA60C84}"/>
    <cellStyle name="40% - 着色 3 2 2 2 4 5" xfId="28653" xr:uid="{98CD314A-08BF-4597-AC18-044EB09EB9F6}"/>
    <cellStyle name="40% - 着色 3 2 2 2 5" xfId="8051" xr:uid="{4F194C5F-E150-4921-9B78-B9C27E600659}"/>
    <cellStyle name="40% - 着色 3 2 2 2 5 2" xfId="13656" xr:uid="{8F682985-273E-4B51-A679-6E9673AB74D9}"/>
    <cellStyle name="40% - 着色 3 2 2 2 5 2 2" xfId="24865" xr:uid="{2B54E8C3-E268-4A5D-94AB-4AA92ED7FC78}"/>
    <cellStyle name="40% - 着色 3 2 2 2 5 2 2 2" xfId="41471" xr:uid="{BDA6EEF2-1C20-4E9C-BED6-0E598255E1F2}"/>
    <cellStyle name="40% - 着色 3 2 2 2 5 2 3" xfId="33583" xr:uid="{93C5FE72-C1A0-4691-A6A6-EA7FEBB99622}"/>
    <cellStyle name="40% - 着色 3 2 2 2 5 3" xfId="19261" xr:uid="{CF677A65-1DE4-461D-9A5F-7A787BE7DA89}"/>
    <cellStyle name="40% - 着色 3 2 2 2 5 3 2" xfId="37527" xr:uid="{040D1FF1-4166-44A7-AE20-5460D49EF622}"/>
    <cellStyle name="40% - 着色 3 2 2 2 5 4" xfId="29639" xr:uid="{762DE316-B7AD-4737-B5B0-1D009724EAF3}"/>
    <cellStyle name="40% - 着色 3 2 2 2 6" xfId="10854" xr:uid="{98335AA0-F4D1-47C1-A876-726B2C831DC7}"/>
    <cellStyle name="40% - 着色 3 2 2 2 6 2" xfId="22063" xr:uid="{BB28F850-3BA1-4EE8-9A7D-073E2416A22B}"/>
    <cellStyle name="40% - 着色 3 2 2 2 6 2 2" xfId="39499" xr:uid="{E95D9997-DDCF-4517-BEA3-9B1106F39FAE}"/>
    <cellStyle name="40% - 着色 3 2 2 2 6 3" xfId="31611" xr:uid="{21672C5F-4190-452B-89ED-E6BE92F308D1}"/>
    <cellStyle name="40% - 着色 3 2 2 2 7" xfId="16459" xr:uid="{09AC2F99-031D-4CDE-8EE3-D10F69720BBF}"/>
    <cellStyle name="40% - 着色 3 2 2 2 7 2" xfId="35555" xr:uid="{58DD6E71-5011-452F-8B5A-150794C24981}"/>
    <cellStyle name="40% - 着色 3 2 2 2 8" xfId="27667" xr:uid="{BD28CBAE-1A0E-45D9-A69E-5B5F95952DBB}"/>
    <cellStyle name="40% - 着色 3 2 2 3" xfId="5371" xr:uid="{71349E5D-49C6-4582-91D5-E3916E25621A}"/>
    <cellStyle name="40% - 着色 3 2 2 3 2" xfId="6268" xr:uid="{C9929DA8-8C10-4540-8D40-B2A168F4B190}"/>
    <cellStyle name="40% - 着色 3 2 2 3 2 2" xfId="7670" xr:uid="{B76658F1-2956-4A55-9A49-3CD6691C1593}"/>
    <cellStyle name="40% - 着色 3 2 2 3 2 2 2" xfId="10472" xr:uid="{C61D28F5-AE9C-41A5-B4C0-95C704EDBBC4}"/>
    <cellStyle name="40% - 着色 3 2 2 3 2 2 2 2" xfId="16077" xr:uid="{65C937A7-AC56-466A-961D-D34DDD0C6539}"/>
    <cellStyle name="40% - 着色 3 2 2 3 2 2 2 2 2" xfId="27286" xr:uid="{363888DB-6B04-4FBD-8195-BD041CEC6027}"/>
    <cellStyle name="40% - 着色 3 2 2 3 2 2 2 2 2 2" xfId="43073" xr:uid="{BDAC5E45-DD79-4A57-9731-9529DEEF9D10}"/>
    <cellStyle name="40% - 着色 3 2 2 3 2 2 2 2 3" xfId="35185" xr:uid="{A850A5A4-9361-407E-A937-2DD79423543D}"/>
    <cellStyle name="40% - 着色 3 2 2 3 2 2 2 3" xfId="21682" xr:uid="{04ABD003-CD43-4572-866D-DD6F9A84FF90}"/>
    <cellStyle name="40% - 着色 3 2 2 3 2 2 2 3 2" xfId="39129" xr:uid="{655DAC06-724D-43C9-921F-BAC70BD138D1}"/>
    <cellStyle name="40% - 着色 3 2 2 3 2 2 2 4" xfId="31241" xr:uid="{2A1D6D79-76FB-4E64-A53F-44F61D4B7E41}"/>
    <cellStyle name="40% - 着色 3 2 2 3 2 2 3" xfId="13275" xr:uid="{CEF0F0A6-5BF3-44EF-A1A0-34C8BD131A08}"/>
    <cellStyle name="40% - 着色 3 2 2 3 2 2 3 2" xfId="24484" xr:uid="{62E1271E-9476-41F6-8AF4-B469E94D8395}"/>
    <cellStyle name="40% - 着色 3 2 2 3 2 2 3 2 2" xfId="41101" xr:uid="{C8C687AB-DCF8-4320-BE84-0632EDFF7F55}"/>
    <cellStyle name="40% - 着色 3 2 2 3 2 2 3 3" xfId="33213" xr:uid="{FC17F785-FBDE-42E0-93EC-CD9EEDB099DC}"/>
    <cellStyle name="40% - 着色 3 2 2 3 2 2 4" xfId="18880" xr:uid="{699FB2BF-5C2A-41D8-8F2B-77544413B55E}"/>
    <cellStyle name="40% - 着色 3 2 2 3 2 2 4 2" xfId="37157" xr:uid="{DF8514CA-4C0C-4664-8A20-1C6A17E2957D}"/>
    <cellStyle name="40% - 着色 3 2 2 3 2 2 5" xfId="29269" xr:uid="{AF089B80-29D1-4479-BEFE-D31710405260}"/>
    <cellStyle name="40% - 着色 3 2 2 3 2 3" xfId="9070" xr:uid="{846757B4-579F-4B6E-9B2C-1E2C8CDCFCFC}"/>
    <cellStyle name="40% - 着色 3 2 2 3 2 3 2" xfId="14675" xr:uid="{CBE900E1-C7E6-41BB-AC9E-C21E7EFBC36C}"/>
    <cellStyle name="40% - 着色 3 2 2 3 2 3 2 2" xfId="25884" xr:uid="{5176B621-533F-41E1-BC83-29C79EB67C9A}"/>
    <cellStyle name="40% - 着色 3 2 2 3 2 3 2 2 2" xfId="42087" xr:uid="{BD579A8F-4F1E-42D8-84C4-0721C99EF25B}"/>
    <cellStyle name="40% - 着色 3 2 2 3 2 3 2 3" xfId="34199" xr:uid="{E7024785-696B-4982-9E1D-816E582872CA}"/>
    <cellStyle name="40% - 着色 3 2 2 3 2 3 3" xfId="20280" xr:uid="{F3CEEB5E-86F8-441D-8EBD-34DF2E137552}"/>
    <cellStyle name="40% - 着色 3 2 2 3 2 3 3 2" xfId="38143" xr:uid="{A30E6E27-B5A9-4F4C-977B-6CBF7415EE19}"/>
    <cellStyle name="40% - 着色 3 2 2 3 2 3 4" xfId="30255" xr:uid="{DAA35FBF-4480-4082-B046-474B377A34E3}"/>
    <cellStyle name="40% - 着色 3 2 2 3 2 4" xfId="11873" xr:uid="{AD5BBAD2-1B70-4D31-B955-D404F433FEAD}"/>
    <cellStyle name="40% - 着色 3 2 2 3 2 4 2" xfId="23082" xr:uid="{56AE4D75-D775-4E7C-BE10-4F55BEF21926}"/>
    <cellStyle name="40% - 着色 3 2 2 3 2 4 2 2" xfId="40115" xr:uid="{6A505EE3-13CD-48EC-B3A6-087AD8AB6D52}"/>
    <cellStyle name="40% - 着色 3 2 2 3 2 4 3" xfId="32227" xr:uid="{B7154EEF-1322-4C22-97AA-4FF126DE0DC5}"/>
    <cellStyle name="40% - 着色 3 2 2 3 2 5" xfId="17478" xr:uid="{83E404DF-C66C-43B2-BB2E-B91D746617F7}"/>
    <cellStyle name="40% - 着色 3 2 2 3 2 5 2" xfId="36171" xr:uid="{E8580324-F340-493D-AAAB-534AC4821AF4}"/>
    <cellStyle name="40% - 着色 3 2 2 3 2 6" xfId="28283" xr:uid="{661EB978-34AD-4342-94FB-374F839E0159}"/>
    <cellStyle name="40% - 着色 3 2 2 3 3" xfId="6773" xr:uid="{6E032432-5580-4945-8F65-AA934F214C90}"/>
    <cellStyle name="40% - 着色 3 2 2 3 3 2" xfId="9575" xr:uid="{40533547-A6C9-46C1-9897-426537AEFE5D}"/>
    <cellStyle name="40% - 着色 3 2 2 3 3 2 2" xfId="15180" xr:uid="{00EF3ADE-AF2A-4FDF-B817-D353628CFD4E}"/>
    <cellStyle name="40% - 着色 3 2 2 3 3 2 2 2" xfId="26389" xr:uid="{B815F956-34A6-434D-A2FF-6786F35E6633}"/>
    <cellStyle name="40% - 着色 3 2 2 3 3 2 2 2 2" xfId="42579" xr:uid="{97233657-9A9E-4C05-A2FB-DCC48335A49D}"/>
    <cellStyle name="40% - 着色 3 2 2 3 3 2 2 3" xfId="34691" xr:uid="{68CD70F9-48B6-4079-B4EB-95EFCD70411C}"/>
    <cellStyle name="40% - 着色 3 2 2 3 3 2 3" xfId="20785" xr:uid="{11457F7C-3482-4E7E-9610-A434A2E39791}"/>
    <cellStyle name="40% - 着色 3 2 2 3 3 2 3 2" xfId="38635" xr:uid="{70C251FE-68AC-4EE4-9306-7F73C19DEBC0}"/>
    <cellStyle name="40% - 着色 3 2 2 3 3 2 4" xfId="30747" xr:uid="{83F2F64E-AC1C-4586-AB5E-574101105D7A}"/>
    <cellStyle name="40% - 着色 3 2 2 3 3 3" xfId="12378" xr:uid="{02209B47-DE8A-4A9B-91A8-D45A6005950C}"/>
    <cellStyle name="40% - 着色 3 2 2 3 3 3 2" xfId="23587" xr:uid="{DF9F671A-A177-4A8D-AA01-69B7EF372837}"/>
    <cellStyle name="40% - 着色 3 2 2 3 3 3 2 2" xfId="40607" xr:uid="{DCE9C1B8-3988-407C-9438-D80714A9AC41}"/>
    <cellStyle name="40% - 着色 3 2 2 3 3 3 3" xfId="32719" xr:uid="{DE5C1918-9E6D-4F12-BC47-6241FC143A65}"/>
    <cellStyle name="40% - 着色 3 2 2 3 3 4" xfId="17983" xr:uid="{5B9F92AD-B6B1-4ED2-9498-187FDC579483}"/>
    <cellStyle name="40% - 着色 3 2 2 3 3 4 2" xfId="36663" xr:uid="{0E65AE25-718F-4A6E-A4D8-91D11DBD944C}"/>
    <cellStyle name="40% - 着色 3 2 2 3 3 5" xfId="28775" xr:uid="{8830FD2C-D1E9-4F91-8F9B-E4D78D59C7A7}"/>
    <cellStyle name="40% - 着色 3 2 2 3 4" xfId="8173" xr:uid="{9C4DA63E-C6E7-4DDC-B44E-2E63F3C186C2}"/>
    <cellStyle name="40% - 着色 3 2 2 3 4 2" xfId="13778" xr:uid="{B6A35B31-4739-4897-AD4E-3E1C281615F7}"/>
    <cellStyle name="40% - 着色 3 2 2 3 4 2 2" xfId="24987" xr:uid="{4A36E299-4732-47F2-87B6-0FDA4E1FAE37}"/>
    <cellStyle name="40% - 着色 3 2 2 3 4 2 2 2" xfId="41593" xr:uid="{949D9454-3B1D-4CEC-AFE0-6617C2FA07ED}"/>
    <cellStyle name="40% - 着色 3 2 2 3 4 2 3" xfId="33705" xr:uid="{929DB2A7-EB72-4C8F-9A97-F0C7EAD4D33B}"/>
    <cellStyle name="40% - 着色 3 2 2 3 4 3" xfId="19383" xr:uid="{82DC9AC5-A996-486E-B6A7-4505E2EF377D}"/>
    <cellStyle name="40% - 着色 3 2 2 3 4 3 2" xfId="37649" xr:uid="{4C683C6D-BCC5-4211-91E4-5EEDA875CC1F}"/>
    <cellStyle name="40% - 着色 3 2 2 3 4 4" xfId="29761" xr:uid="{9928D0F3-7C4B-48B6-B9DD-AF75E0CAB42A}"/>
    <cellStyle name="40% - 着色 3 2 2 3 5" xfId="10976" xr:uid="{DCF81FD1-183A-4791-81DD-48DDF169EFCD}"/>
    <cellStyle name="40% - 着色 3 2 2 3 5 2" xfId="22185" xr:uid="{2D58A996-C4A1-4FB5-B5C1-DDF29F85CB6A}"/>
    <cellStyle name="40% - 着色 3 2 2 3 5 2 2" xfId="39621" xr:uid="{DEF90BDF-2CAA-4FF8-8EC1-B2DE8CDADE99}"/>
    <cellStyle name="40% - 着色 3 2 2 3 5 3" xfId="31733" xr:uid="{010DB8E2-E874-495D-8282-51160EB83DC6}"/>
    <cellStyle name="40% - 着色 3 2 2 3 6" xfId="16581" xr:uid="{5880BE06-ECD3-47BD-A36D-AB8D96D04F3C}"/>
    <cellStyle name="40% - 着色 3 2 2 3 6 2" xfId="35677" xr:uid="{D2B7BD8E-7882-45FE-BA84-2550D9B0CAE8}"/>
    <cellStyle name="40% - 着色 3 2 2 3 7" xfId="27789" xr:uid="{86446564-C414-499D-A0F4-14A67FD1BD51}"/>
    <cellStyle name="40% - 着色 3 2 2 4" xfId="6022" xr:uid="{F2729550-279A-40EA-90EF-7563014A9DE7}"/>
    <cellStyle name="40% - 着色 3 2 2 4 2" xfId="7424" xr:uid="{30E39034-0569-41EB-93DB-88BB022B686C}"/>
    <cellStyle name="40% - 着色 3 2 2 4 2 2" xfId="10226" xr:uid="{4580BAFF-2C07-4ABF-AFA9-094DCA46B167}"/>
    <cellStyle name="40% - 着色 3 2 2 4 2 2 2" xfId="15831" xr:uid="{9C313EFB-A956-4388-8CA2-19AAE69CDA4E}"/>
    <cellStyle name="40% - 着色 3 2 2 4 2 2 2 2" xfId="27040" xr:uid="{B2CB071C-B82E-4761-A908-EE0EFD1D03CC}"/>
    <cellStyle name="40% - 着色 3 2 2 4 2 2 2 2 2" xfId="42827" xr:uid="{A6652FA1-ED29-4C53-A1FE-940BCA788A22}"/>
    <cellStyle name="40% - 着色 3 2 2 4 2 2 2 3" xfId="34939" xr:uid="{02E8D270-2D3F-4042-AB28-085152A095F4}"/>
    <cellStyle name="40% - 着色 3 2 2 4 2 2 3" xfId="21436" xr:uid="{D2003421-788E-4462-9839-C5CFAD22E4C7}"/>
    <cellStyle name="40% - 着色 3 2 2 4 2 2 3 2" xfId="38883" xr:uid="{DCE28259-E3B7-4002-B49E-FEFA649CB6A0}"/>
    <cellStyle name="40% - 着色 3 2 2 4 2 2 4" xfId="30995" xr:uid="{F4BA4744-F6BA-42F7-A814-CC320BFB5F5B}"/>
    <cellStyle name="40% - 着色 3 2 2 4 2 3" xfId="13029" xr:uid="{BA0C3A4C-5319-4DE1-B240-688525E7B290}"/>
    <cellStyle name="40% - 着色 3 2 2 4 2 3 2" xfId="24238" xr:uid="{03B16221-A7B8-45C6-9E32-971967901C4E}"/>
    <cellStyle name="40% - 着色 3 2 2 4 2 3 2 2" xfId="40855" xr:uid="{F2A7B95C-0F1C-4728-8948-3D4DD6D19401}"/>
    <cellStyle name="40% - 着色 3 2 2 4 2 3 3" xfId="32967" xr:uid="{D372703C-86F3-4B82-997F-4B153025FEAC}"/>
    <cellStyle name="40% - 着色 3 2 2 4 2 4" xfId="18634" xr:uid="{7EB86CEB-49A4-4A8B-B7AB-2931929BDB28}"/>
    <cellStyle name="40% - 着色 3 2 2 4 2 4 2" xfId="36911" xr:uid="{1BAC0931-30D8-482E-A68A-CDDF5488558A}"/>
    <cellStyle name="40% - 着色 3 2 2 4 2 5" xfId="29023" xr:uid="{5C9C61A4-365A-4292-8422-B6D269FE06CB}"/>
    <cellStyle name="40% - 着色 3 2 2 4 3" xfId="8824" xr:uid="{7E3FF7F3-EDA5-4333-AF41-71780B7DF04F}"/>
    <cellStyle name="40% - 着色 3 2 2 4 3 2" xfId="14429" xr:uid="{C29BB7DC-B567-42EE-87B9-F320FFA86021}"/>
    <cellStyle name="40% - 着色 3 2 2 4 3 2 2" xfId="25638" xr:uid="{A55674D6-4CC6-47BE-9D0D-A08A07A3B853}"/>
    <cellStyle name="40% - 着色 3 2 2 4 3 2 2 2" xfId="41841" xr:uid="{624162CA-D42B-4E49-948F-F3D823DBCB72}"/>
    <cellStyle name="40% - 着色 3 2 2 4 3 2 3" xfId="33953" xr:uid="{1C3A706D-599C-4AFB-9B19-2802816E97D9}"/>
    <cellStyle name="40% - 着色 3 2 2 4 3 3" xfId="20034" xr:uid="{2D6F92A0-6719-4E81-8E0A-066CA45135CA}"/>
    <cellStyle name="40% - 着色 3 2 2 4 3 3 2" xfId="37897" xr:uid="{FC5D052B-0CCE-426A-8A7F-56564F876276}"/>
    <cellStyle name="40% - 着色 3 2 2 4 3 4" xfId="30009" xr:uid="{4023CC1B-11F6-4572-B424-388C20E2096E}"/>
    <cellStyle name="40% - 着色 3 2 2 4 4" xfId="11627" xr:uid="{F3116A3C-2C2D-4701-AF62-B0286711627C}"/>
    <cellStyle name="40% - 着色 3 2 2 4 4 2" xfId="22836" xr:uid="{00E8FE31-08BC-4BB4-A01D-D2B67EA5FB0D}"/>
    <cellStyle name="40% - 着色 3 2 2 4 4 2 2" xfId="39869" xr:uid="{25A591C7-BDF3-4F1A-ACEF-78F72E97BD1F}"/>
    <cellStyle name="40% - 着色 3 2 2 4 4 3" xfId="31981" xr:uid="{32A2C512-FA15-422A-9E87-907C6ECCF1AE}"/>
    <cellStyle name="40% - 着色 3 2 2 4 5" xfId="17232" xr:uid="{521A41C2-7DBA-49A9-858D-A1C5EFF0C39B}"/>
    <cellStyle name="40% - 着色 3 2 2 4 5 2" xfId="35925" xr:uid="{5D1709BC-6D03-45AE-8C0B-CF85371052C4}"/>
    <cellStyle name="40% - 着色 3 2 2 4 6" xfId="28037" xr:uid="{79D5CA8F-D556-4DD9-AB8D-CC3B86962BF6}"/>
    <cellStyle name="40% - 着色 3 2 2 5" xfId="6526" xr:uid="{9A50C90B-1A94-49D5-A756-7758A3ECDD62}"/>
    <cellStyle name="40% - 着色 3 2 2 5 2" xfId="9328" xr:uid="{5E641CCC-BC36-4D7B-83C1-0EFD504547BD}"/>
    <cellStyle name="40% - 着色 3 2 2 5 2 2" xfId="14933" xr:uid="{F9384026-D604-4502-8F38-A7A671DF2C07}"/>
    <cellStyle name="40% - 着色 3 2 2 5 2 2 2" xfId="26142" xr:uid="{987F09F2-F28F-40B9-9652-7225C70B8AD2}"/>
    <cellStyle name="40% - 着色 3 2 2 5 2 2 2 2" xfId="42333" xr:uid="{558D48C3-165A-42F7-BD86-F1C4DE3245FC}"/>
    <cellStyle name="40% - 着色 3 2 2 5 2 2 3" xfId="34445" xr:uid="{753B044A-DDBD-4E4A-91CD-AF133466B721}"/>
    <cellStyle name="40% - 着色 3 2 2 5 2 3" xfId="20538" xr:uid="{357B11AD-667C-46EA-801B-A80FE5748689}"/>
    <cellStyle name="40% - 着色 3 2 2 5 2 3 2" xfId="38389" xr:uid="{C51F46D9-E61F-4896-AB73-42B1A804127E}"/>
    <cellStyle name="40% - 着色 3 2 2 5 2 4" xfId="30501" xr:uid="{6CFE7B19-F3C8-41DD-AB69-9646320F522A}"/>
    <cellStyle name="40% - 着色 3 2 2 5 3" xfId="12131" xr:uid="{A1B38899-A4FD-431B-B3A0-707CC5CBE0E6}"/>
    <cellStyle name="40% - 着色 3 2 2 5 3 2" xfId="23340" xr:uid="{57E6F7B8-27E3-4933-8231-D3879C6571A3}"/>
    <cellStyle name="40% - 着色 3 2 2 5 3 2 2" xfId="40361" xr:uid="{C1618DFA-1530-4903-80C1-08544BBDB745}"/>
    <cellStyle name="40% - 着色 3 2 2 5 3 3" xfId="32473" xr:uid="{CB5AE119-9266-4A8D-9170-ECBA25E7B33E}"/>
    <cellStyle name="40% - 着色 3 2 2 5 4" xfId="17736" xr:uid="{86F401B0-A593-416B-BC1E-4EE3582A4293}"/>
    <cellStyle name="40% - 着色 3 2 2 5 4 2" xfId="36417" xr:uid="{4482405F-72F4-4B37-8BAA-50465CDD2469}"/>
    <cellStyle name="40% - 着色 3 2 2 5 5" xfId="28529" xr:uid="{3C26AE02-3673-4B01-9EC4-8B81124DDECA}"/>
    <cellStyle name="40% - 着色 3 2 2 6" xfId="7927" xr:uid="{B1CE62C7-5FBA-4821-9852-FC435C5599B0}"/>
    <cellStyle name="40% - 着色 3 2 2 6 2" xfId="13532" xr:uid="{395EC5F0-590E-4F37-895F-44A94E37CD8D}"/>
    <cellStyle name="40% - 着色 3 2 2 6 2 2" xfId="24741" xr:uid="{BED46569-C8E0-4966-A8C1-E2EFE7286038}"/>
    <cellStyle name="40% - 着色 3 2 2 6 2 2 2" xfId="41347" xr:uid="{ECFDE6AA-ADCF-4882-BF0E-7B4A10A484B5}"/>
    <cellStyle name="40% - 着色 3 2 2 6 2 3" xfId="33459" xr:uid="{16A8D5BE-4499-4380-8B2F-D4243EB6DEFE}"/>
    <cellStyle name="40% - 着色 3 2 2 6 3" xfId="19137" xr:uid="{A7AA1467-0D57-451E-88D2-4018ED63AD24}"/>
    <cellStyle name="40% - 着色 3 2 2 6 3 2" xfId="37403" xr:uid="{4946656B-B334-45AC-8878-2DAC1C9A2CBA}"/>
    <cellStyle name="40% - 着色 3 2 2 6 4" xfId="29515" xr:uid="{F1149E2F-4D65-4A72-B88E-A7C6D0410279}"/>
    <cellStyle name="40% - 着色 3 2 2 7" xfId="10730" xr:uid="{6A955CC5-CCA5-497E-91CD-02D280A5B331}"/>
    <cellStyle name="40% - 着色 3 2 2 7 2" xfId="21939" xr:uid="{A155713B-C36B-4C0A-8AEC-43132CB04E88}"/>
    <cellStyle name="40% - 着色 3 2 2 7 2 2" xfId="39375" xr:uid="{C68F17BC-A2BE-43CA-81BB-123A8F67C50F}"/>
    <cellStyle name="40% - 着色 3 2 2 7 3" xfId="31487" xr:uid="{B0E5AF3E-AA35-49E1-BD35-1EDD32A761D6}"/>
    <cellStyle name="40% - 着色 3 2 2 8" xfId="16335" xr:uid="{3DDDE561-B4CE-44CB-90ED-BD64512F0190}"/>
    <cellStyle name="40% - 着色 3 2 2 8 2" xfId="35431" xr:uid="{324438B6-C1EC-4992-B7BD-11EA272FCEB7}"/>
    <cellStyle name="40% - 着色 3 2 2 9" xfId="27543" xr:uid="{65A90303-01D0-4D2B-957F-3756E24CAF90}"/>
    <cellStyle name="40% - 着色 3 2 3" xfId="5188" xr:uid="{F21ED0D1-13B0-4133-9423-6B8E136443C7}"/>
    <cellStyle name="40% - 着色 3 2 3 2" xfId="5434" xr:uid="{2666E858-B7E4-4C92-AC6E-E085587D137D}"/>
    <cellStyle name="40% - 着色 3 2 3 2 2" xfId="6331" xr:uid="{99F02D0E-8AF5-48B1-BFA0-DB8CB84C471E}"/>
    <cellStyle name="40% - 着色 3 2 3 2 2 2" xfId="7733" xr:uid="{1AC16898-7E99-4D2E-9E99-F17C965C056B}"/>
    <cellStyle name="40% - 着色 3 2 3 2 2 2 2" xfId="10535" xr:uid="{25F3EEFF-EFDD-4282-98F9-2DAE62FF171A}"/>
    <cellStyle name="40% - 着色 3 2 3 2 2 2 2 2" xfId="16140" xr:uid="{843C29A2-82DA-462B-BD1E-23F35831CD0C}"/>
    <cellStyle name="40% - 着色 3 2 3 2 2 2 2 2 2" xfId="27349" xr:uid="{804451B5-6C05-4DB0-B33C-7EFF7BE5146C}"/>
    <cellStyle name="40% - 着色 3 2 3 2 2 2 2 2 2 2" xfId="43136" xr:uid="{73D66976-BD69-49FA-BA15-381053EE7723}"/>
    <cellStyle name="40% - 着色 3 2 3 2 2 2 2 2 3" xfId="35248" xr:uid="{7EF16B02-AF88-4EB5-BC1D-2D788424E049}"/>
    <cellStyle name="40% - 着色 3 2 3 2 2 2 2 3" xfId="21745" xr:uid="{1A32886F-495E-4B64-A4CA-DCF2B34D5FFE}"/>
    <cellStyle name="40% - 着色 3 2 3 2 2 2 2 3 2" xfId="39192" xr:uid="{FF5A2624-2D87-4A19-B2D6-D28ABFDB4BC4}"/>
    <cellStyle name="40% - 着色 3 2 3 2 2 2 2 4" xfId="31304" xr:uid="{6E48D7C8-2F10-4A7E-A63B-66CB11DC92F8}"/>
    <cellStyle name="40% - 着色 3 2 3 2 2 2 3" xfId="13338" xr:uid="{868C1686-A794-45F8-AD96-1F337C577E95}"/>
    <cellStyle name="40% - 着色 3 2 3 2 2 2 3 2" xfId="24547" xr:uid="{50E35266-A496-4E8A-B874-06B890785EE5}"/>
    <cellStyle name="40% - 着色 3 2 3 2 2 2 3 2 2" xfId="41164" xr:uid="{E07F1D07-4AEB-4D1C-9966-9E6BC8515148}"/>
    <cellStyle name="40% - 着色 3 2 3 2 2 2 3 3" xfId="33276" xr:uid="{48157DAD-39AE-43A3-9B9A-C381B9CB5244}"/>
    <cellStyle name="40% - 着色 3 2 3 2 2 2 4" xfId="18943" xr:uid="{99EB6F6E-395E-47E6-8B25-D08270288059}"/>
    <cellStyle name="40% - 着色 3 2 3 2 2 2 4 2" xfId="37220" xr:uid="{8650D0EB-C406-488C-9139-14EE9C5C77D6}"/>
    <cellStyle name="40% - 着色 3 2 3 2 2 2 5" xfId="29332" xr:uid="{B7858168-F7B1-4E86-A2C9-F12296792412}"/>
    <cellStyle name="40% - 着色 3 2 3 2 2 3" xfId="9133" xr:uid="{08CAE3C4-E320-4D96-8FBA-B402D15DE19B}"/>
    <cellStyle name="40% - 着色 3 2 3 2 2 3 2" xfId="14738" xr:uid="{1F3E0F56-113A-4D5A-9344-A92B9C438EE9}"/>
    <cellStyle name="40% - 着色 3 2 3 2 2 3 2 2" xfId="25947" xr:uid="{F9840427-7319-480B-82A2-3BB6246DA4C7}"/>
    <cellStyle name="40% - 着色 3 2 3 2 2 3 2 2 2" xfId="42150" xr:uid="{E9AA9BE7-C971-442C-9E8C-E8EE70165086}"/>
    <cellStyle name="40% - 着色 3 2 3 2 2 3 2 3" xfId="34262" xr:uid="{F00EFB08-C179-4BC5-A4B7-D4903A8A6AC9}"/>
    <cellStyle name="40% - 着色 3 2 3 2 2 3 3" xfId="20343" xr:uid="{25A3365C-070C-410F-917E-2E97201426F7}"/>
    <cellStyle name="40% - 着色 3 2 3 2 2 3 3 2" xfId="38206" xr:uid="{ABB131D0-E293-4789-A1CC-F90DCDF06E85}"/>
    <cellStyle name="40% - 着色 3 2 3 2 2 3 4" xfId="30318" xr:uid="{4AD5825E-D969-4B16-BF51-F2E67E87BAC1}"/>
    <cellStyle name="40% - 着色 3 2 3 2 2 4" xfId="11936" xr:uid="{F39D831C-DAA1-4D4F-BB51-AA18FE300055}"/>
    <cellStyle name="40% - 着色 3 2 3 2 2 4 2" xfId="23145" xr:uid="{3A768D84-5C84-4451-A486-E165A8D03813}"/>
    <cellStyle name="40% - 着色 3 2 3 2 2 4 2 2" xfId="40178" xr:uid="{377C013B-DB93-4006-82F7-9E5C91391707}"/>
    <cellStyle name="40% - 着色 3 2 3 2 2 4 3" xfId="32290" xr:uid="{8AE73408-C1E3-4531-B83D-178DE398F1DA}"/>
    <cellStyle name="40% - 着色 3 2 3 2 2 5" xfId="17541" xr:uid="{411D2495-FEA9-4E8A-9FA5-5DA4B0B595A2}"/>
    <cellStyle name="40% - 着色 3 2 3 2 2 5 2" xfId="36234" xr:uid="{5D716B8A-5882-4699-A4F4-F3E5DB8707DE}"/>
    <cellStyle name="40% - 着色 3 2 3 2 2 6" xfId="28346" xr:uid="{A933AE35-7037-4C70-AC5E-4E3BCCBB12EF}"/>
    <cellStyle name="40% - 着色 3 2 3 2 3" xfId="6836" xr:uid="{A3A05B1C-8059-460F-8C1D-A55A918D4585}"/>
    <cellStyle name="40% - 着色 3 2 3 2 3 2" xfId="9638" xr:uid="{EF4FD25D-A73E-48A4-BE8D-90E898204B0B}"/>
    <cellStyle name="40% - 着色 3 2 3 2 3 2 2" xfId="15243" xr:uid="{20A0B44D-EB8D-4CD8-9B99-5B2275DC69E5}"/>
    <cellStyle name="40% - 着色 3 2 3 2 3 2 2 2" xfId="26452" xr:uid="{0D2D2A54-09C6-4169-8768-036AF1F63E2A}"/>
    <cellStyle name="40% - 着色 3 2 3 2 3 2 2 2 2" xfId="42642" xr:uid="{F7E7C3B8-5F6A-47A9-B2EC-FD4A3D86D8F3}"/>
    <cellStyle name="40% - 着色 3 2 3 2 3 2 2 3" xfId="34754" xr:uid="{FD31CABE-16F5-4DB5-8CAE-DEF91BCC5E55}"/>
    <cellStyle name="40% - 着色 3 2 3 2 3 2 3" xfId="20848" xr:uid="{179479F3-07CB-450A-BB29-8AAFBB59CE81}"/>
    <cellStyle name="40% - 着色 3 2 3 2 3 2 3 2" xfId="38698" xr:uid="{C97F50E9-D514-4AF8-B282-43F3209764A6}"/>
    <cellStyle name="40% - 着色 3 2 3 2 3 2 4" xfId="30810" xr:uid="{83BAC506-3513-4EED-9548-161A0E77A98F}"/>
    <cellStyle name="40% - 着色 3 2 3 2 3 3" xfId="12441" xr:uid="{77139592-F045-4213-9541-E113BACB1BB8}"/>
    <cellStyle name="40% - 着色 3 2 3 2 3 3 2" xfId="23650" xr:uid="{8B8A02C6-B488-42EF-BA6B-FDBEBE07377B}"/>
    <cellStyle name="40% - 着色 3 2 3 2 3 3 2 2" xfId="40670" xr:uid="{E94CF3CA-4699-48EF-9292-DCD34AB01425}"/>
    <cellStyle name="40% - 着色 3 2 3 2 3 3 3" xfId="32782" xr:uid="{C8E50E1D-F845-4E8A-8C36-D38BB3201392}"/>
    <cellStyle name="40% - 着色 3 2 3 2 3 4" xfId="18046" xr:uid="{1BA7742C-26F0-4FAD-BBDF-285C9783CDA5}"/>
    <cellStyle name="40% - 着色 3 2 3 2 3 4 2" xfId="36726" xr:uid="{CFE57D91-C49F-4E56-BF8B-5E2FA7B1D926}"/>
    <cellStyle name="40% - 着色 3 2 3 2 3 5" xfId="28838" xr:uid="{C8C020CA-0372-4FA3-B042-6849DA7E6623}"/>
    <cellStyle name="40% - 着色 3 2 3 2 4" xfId="8236" xr:uid="{A96BBBC1-6CCD-485C-8DF6-DB893D966A36}"/>
    <cellStyle name="40% - 着色 3 2 3 2 4 2" xfId="13841" xr:uid="{AC4D58CE-5AD8-49C8-9409-65CAA90F3BDC}"/>
    <cellStyle name="40% - 着色 3 2 3 2 4 2 2" xfId="25050" xr:uid="{092C0C79-D3F8-4809-8FDB-C2D5544C00C9}"/>
    <cellStyle name="40% - 着色 3 2 3 2 4 2 2 2" xfId="41656" xr:uid="{97A46775-84F7-42AC-8796-5E0219C26E30}"/>
    <cellStyle name="40% - 着色 3 2 3 2 4 2 3" xfId="33768" xr:uid="{BCC95E8F-F97D-41B6-B573-2803F91755D2}"/>
    <cellStyle name="40% - 着色 3 2 3 2 4 3" xfId="19446" xr:uid="{14E37023-8A5B-4415-BEDF-DEBFCD0CFA48}"/>
    <cellStyle name="40% - 着色 3 2 3 2 4 3 2" xfId="37712" xr:uid="{ED9A7112-A096-4E00-BD59-C49865D8E441}"/>
    <cellStyle name="40% - 着色 3 2 3 2 4 4" xfId="29824" xr:uid="{5EA20C15-EA24-4B5E-A193-A13957DC8E0B}"/>
    <cellStyle name="40% - 着色 3 2 3 2 5" xfId="11039" xr:uid="{9BDE0667-DB86-43FA-BA29-D3B17E2B18BE}"/>
    <cellStyle name="40% - 着色 3 2 3 2 5 2" xfId="22248" xr:uid="{A77B8A1D-6F1E-44E3-B37D-29A894E04D0A}"/>
    <cellStyle name="40% - 着色 3 2 3 2 5 2 2" xfId="39684" xr:uid="{429AEA2B-7BBF-471E-AF52-6C38DC76335A}"/>
    <cellStyle name="40% - 着色 3 2 3 2 5 3" xfId="31796" xr:uid="{A98C859F-5992-4DF4-83F3-5E7CE364D389}"/>
    <cellStyle name="40% - 着色 3 2 3 2 6" xfId="16644" xr:uid="{502C35F3-764A-4D11-91BC-D92BE129A8CF}"/>
    <cellStyle name="40% - 着色 3 2 3 2 6 2" xfId="35740" xr:uid="{CEF7BF41-BAA1-4338-83D9-FF527CB09914}"/>
    <cellStyle name="40% - 着色 3 2 3 2 7" xfId="27852" xr:uid="{85F50D5B-31C8-44A3-8C3F-5829763D4B95}"/>
    <cellStyle name="40% - 着色 3 2 3 3" xfId="6085" xr:uid="{582525A2-09EB-4B2D-A855-4AECE70CD822}"/>
    <cellStyle name="40% - 着色 3 2 3 3 2" xfId="7487" xr:uid="{A0B96278-451C-4B85-B4DD-A2489707E8C4}"/>
    <cellStyle name="40% - 着色 3 2 3 3 2 2" xfId="10289" xr:uid="{DDFD2968-244C-4F06-A954-6CE72691D202}"/>
    <cellStyle name="40% - 着色 3 2 3 3 2 2 2" xfId="15894" xr:uid="{6E9207AD-4001-4311-8436-EE0B1937DFDB}"/>
    <cellStyle name="40% - 着色 3 2 3 3 2 2 2 2" xfId="27103" xr:uid="{61EFE315-E668-4495-8D1A-297A3494138D}"/>
    <cellStyle name="40% - 着色 3 2 3 3 2 2 2 2 2" xfId="42890" xr:uid="{1E00D0F4-DE47-4A81-BBE5-9ED193E9151A}"/>
    <cellStyle name="40% - 着色 3 2 3 3 2 2 2 3" xfId="35002" xr:uid="{B8D9E606-1C8C-4ABB-A599-1ABECA3F32BC}"/>
    <cellStyle name="40% - 着色 3 2 3 3 2 2 3" xfId="21499" xr:uid="{5844D9AB-8550-488F-98EE-D6E21A145E40}"/>
    <cellStyle name="40% - 着色 3 2 3 3 2 2 3 2" xfId="38946" xr:uid="{E1C177FB-A954-4E4E-B1D3-476BB0C592FD}"/>
    <cellStyle name="40% - 着色 3 2 3 3 2 2 4" xfId="31058" xr:uid="{EAD86CBD-E615-4BA2-98C9-D2858BC4DDC5}"/>
    <cellStyle name="40% - 着色 3 2 3 3 2 3" xfId="13092" xr:uid="{BEE4813F-468F-4A78-941C-F8FBE58333C4}"/>
    <cellStyle name="40% - 着色 3 2 3 3 2 3 2" xfId="24301" xr:uid="{E27F38BB-5909-4C2F-BA48-A8873DF9C2C3}"/>
    <cellStyle name="40% - 着色 3 2 3 3 2 3 2 2" xfId="40918" xr:uid="{DFC3971B-7DF2-43DD-B3F6-95C82132B2AD}"/>
    <cellStyle name="40% - 着色 3 2 3 3 2 3 3" xfId="33030" xr:uid="{B9F19886-8FE3-4CE1-9DA7-92AF55424D33}"/>
    <cellStyle name="40% - 着色 3 2 3 3 2 4" xfId="18697" xr:uid="{EAC37697-7933-4F60-A930-22CFE51D665F}"/>
    <cellStyle name="40% - 着色 3 2 3 3 2 4 2" xfId="36974" xr:uid="{67514FDF-6960-4DDB-BBEA-57239CB9D8C3}"/>
    <cellStyle name="40% - 着色 3 2 3 3 2 5" xfId="29086" xr:uid="{708250B2-67A1-44D8-B015-13237ED010E0}"/>
    <cellStyle name="40% - 着色 3 2 3 3 3" xfId="8887" xr:uid="{BB37EDB6-BD8D-4BCE-BC38-D5553886A325}"/>
    <cellStyle name="40% - 着色 3 2 3 3 3 2" xfId="14492" xr:uid="{3649C615-A486-4D5F-80EE-41879DFA8F1E}"/>
    <cellStyle name="40% - 着色 3 2 3 3 3 2 2" xfId="25701" xr:uid="{33F005C0-1BDA-4C48-AE49-048608DAFC5E}"/>
    <cellStyle name="40% - 着色 3 2 3 3 3 2 2 2" xfId="41904" xr:uid="{71266774-1A41-459D-86A6-A90A18EE1913}"/>
    <cellStyle name="40% - 着色 3 2 3 3 3 2 3" xfId="34016" xr:uid="{9B2116E6-D748-4BCA-A3D6-00A3B5566A8C}"/>
    <cellStyle name="40% - 着色 3 2 3 3 3 3" xfId="20097" xr:uid="{8DDC3224-18DF-4214-BD32-60D7561895D8}"/>
    <cellStyle name="40% - 着色 3 2 3 3 3 3 2" xfId="37960" xr:uid="{673AA98C-D19F-4C52-8CF1-585D82898E8A}"/>
    <cellStyle name="40% - 着色 3 2 3 3 3 4" xfId="30072" xr:uid="{B0142691-8DBB-4A7F-99A6-F13E7A9982FA}"/>
    <cellStyle name="40% - 着色 3 2 3 3 4" xfId="11690" xr:uid="{30BF2A03-15B4-491E-BEAB-8789862E6BF6}"/>
    <cellStyle name="40% - 着色 3 2 3 3 4 2" xfId="22899" xr:uid="{A7A1C11C-CED1-4744-AC6C-128894601987}"/>
    <cellStyle name="40% - 着色 3 2 3 3 4 2 2" xfId="39932" xr:uid="{EFA77FF0-CF23-4D3F-A20D-118D75339E5A}"/>
    <cellStyle name="40% - 着色 3 2 3 3 4 3" xfId="32044" xr:uid="{CFAA523D-0A59-4CE0-A768-6FF07ACB99E6}"/>
    <cellStyle name="40% - 着色 3 2 3 3 5" xfId="17295" xr:uid="{D0276374-F81F-4BC5-9D34-033402D05F7E}"/>
    <cellStyle name="40% - 着色 3 2 3 3 5 2" xfId="35988" xr:uid="{558F9285-5B0A-4F62-8675-2E3A677D9D0B}"/>
    <cellStyle name="40% - 着色 3 2 3 3 6" xfId="28100" xr:uid="{05ADF1E9-97CA-4C5F-A602-E62E8B13ECB0}"/>
    <cellStyle name="40% - 着色 3 2 3 4" xfId="6590" xr:uid="{9CBD871F-9ED9-4A71-AB91-59EC60C7A009}"/>
    <cellStyle name="40% - 着色 3 2 3 4 2" xfId="9392" xr:uid="{DE3E7DA0-1A73-43F3-8404-9F168CC1594F}"/>
    <cellStyle name="40% - 着色 3 2 3 4 2 2" xfId="14997" xr:uid="{9868AE44-7E2A-4E5F-8559-A5EC778F115F}"/>
    <cellStyle name="40% - 着色 3 2 3 4 2 2 2" xfId="26206" xr:uid="{C99AE1D8-51B4-4EF1-98B9-07D0CCEB8C88}"/>
    <cellStyle name="40% - 着色 3 2 3 4 2 2 2 2" xfId="42396" xr:uid="{60264F85-179A-4DDE-8901-C78526778FB0}"/>
    <cellStyle name="40% - 着色 3 2 3 4 2 2 3" xfId="34508" xr:uid="{40F0F99E-9EBE-4E45-A782-0E4F50E68C6B}"/>
    <cellStyle name="40% - 着色 3 2 3 4 2 3" xfId="20602" xr:uid="{8F098362-2AA3-4E6C-A789-1186CE7C4E32}"/>
    <cellStyle name="40% - 着色 3 2 3 4 2 3 2" xfId="38452" xr:uid="{3D28BE3D-DAB2-48D3-B009-D615BF956D91}"/>
    <cellStyle name="40% - 着色 3 2 3 4 2 4" xfId="30564" xr:uid="{46F30385-144C-45F0-A560-131F7441CA2D}"/>
    <cellStyle name="40% - 着色 3 2 3 4 3" xfId="12195" xr:uid="{F0588777-8A43-4BFC-BE39-F5283E46A412}"/>
    <cellStyle name="40% - 着色 3 2 3 4 3 2" xfId="23404" xr:uid="{F58C2544-B753-4B30-800C-6582F30E1473}"/>
    <cellStyle name="40% - 着色 3 2 3 4 3 2 2" xfId="40424" xr:uid="{A5389536-7A8B-4D15-9286-4FBA8538456B}"/>
    <cellStyle name="40% - 着色 3 2 3 4 3 3" xfId="32536" xr:uid="{1FFD56A5-7228-40B4-9BB5-6B509FAA7B1D}"/>
    <cellStyle name="40% - 着色 3 2 3 4 4" xfId="17800" xr:uid="{1F13D20C-6D8C-47EE-8016-4F01B357C89B}"/>
    <cellStyle name="40% - 着色 3 2 3 4 4 2" xfId="36480" xr:uid="{BF10E612-AD1C-4657-BCC5-3C316A2E5B79}"/>
    <cellStyle name="40% - 着色 3 2 3 4 5" xfId="28592" xr:uid="{6BF842F4-50E5-4AA1-840E-639A02E5C48A}"/>
    <cellStyle name="40% - 着色 3 2 3 5" xfId="7990" xr:uid="{FEC65465-8F36-442C-A36A-7687377C1AB0}"/>
    <cellStyle name="40% - 着色 3 2 3 5 2" xfId="13595" xr:uid="{D63C4944-A385-47B9-81B9-8D8E1584AC60}"/>
    <cellStyle name="40% - 着色 3 2 3 5 2 2" xfId="24804" xr:uid="{F4F2E854-7279-495C-BFE3-97AF26C0D2DC}"/>
    <cellStyle name="40% - 着色 3 2 3 5 2 2 2" xfId="41410" xr:uid="{F6DCEAE2-93B8-418A-8F3F-1539047A0036}"/>
    <cellStyle name="40% - 着色 3 2 3 5 2 3" xfId="33522" xr:uid="{6D859976-91EC-4419-A7BC-4429244135C8}"/>
    <cellStyle name="40% - 着色 3 2 3 5 3" xfId="19200" xr:uid="{9C64B03F-2516-4FA3-A2A6-1237F7BF90CE}"/>
    <cellStyle name="40% - 着色 3 2 3 5 3 2" xfId="37466" xr:uid="{DD70E246-49EB-4C83-96CF-44D378597D4A}"/>
    <cellStyle name="40% - 着色 3 2 3 5 4" xfId="29578" xr:uid="{125949EE-E06A-478E-9A27-03315BA33B30}"/>
    <cellStyle name="40% - 着色 3 2 3 6" xfId="10793" xr:uid="{AC16E6DC-4CF6-4610-9597-DB9AD88076AD}"/>
    <cellStyle name="40% - 着色 3 2 3 6 2" xfId="22002" xr:uid="{B4EA6891-7EE9-439A-B3A5-ED8080C0774E}"/>
    <cellStyle name="40% - 着色 3 2 3 6 2 2" xfId="39438" xr:uid="{A5B85F64-A361-42A6-A53E-FB52918200F4}"/>
    <cellStyle name="40% - 着色 3 2 3 6 3" xfId="31550" xr:uid="{44AD8FCB-6039-4D9E-91F2-D9B205692B4D}"/>
    <cellStyle name="40% - 着色 3 2 3 7" xfId="16398" xr:uid="{4714BEA5-5998-4BC6-B91E-CF0FD5785024}"/>
    <cellStyle name="40% - 着色 3 2 3 7 2" xfId="35494" xr:uid="{D09440BC-4ED3-4D51-AD05-F51947CB5DF5}"/>
    <cellStyle name="40% - 着色 3 2 3 8" xfId="27606" xr:uid="{75CB2210-F038-497D-8CF1-52BF35F41487}"/>
    <cellStyle name="40% - 着色 3 2 4" xfId="5312" xr:uid="{B8868948-03B8-4871-9F02-F6493C796769}"/>
    <cellStyle name="40% - 着色 3 2 4 2" xfId="6209" xr:uid="{60BCCC7A-4D33-4A1D-A4B0-59AE69A47FB0}"/>
    <cellStyle name="40% - 着色 3 2 4 2 2" xfId="7611" xr:uid="{0D7707F2-4241-4B84-8A8C-EE9B673F7F43}"/>
    <cellStyle name="40% - 着色 3 2 4 2 2 2" xfId="10413" xr:uid="{EC71A04F-D85E-4DA7-AEDA-E9A728E9CCBF}"/>
    <cellStyle name="40% - 着色 3 2 4 2 2 2 2" xfId="16018" xr:uid="{3B925EF5-7291-4526-872E-95663F145740}"/>
    <cellStyle name="40% - 着色 3 2 4 2 2 2 2 2" xfId="27227" xr:uid="{C5DA8621-DC0F-43CD-A5F6-5067C01DDCEB}"/>
    <cellStyle name="40% - 着色 3 2 4 2 2 2 2 2 2" xfId="43014" xr:uid="{0B3DA6F3-C233-476F-B2C3-E33C1F5E628E}"/>
    <cellStyle name="40% - 着色 3 2 4 2 2 2 2 3" xfId="35126" xr:uid="{AA042AAE-31A1-42E1-84F3-5A83018E0EF0}"/>
    <cellStyle name="40% - 着色 3 2 4 2 2 2 3" xfId="21623" xr:uid="{292697EC-BA4B-43AC-858C-A50E2A2D6024}"/>
    <cellStyle name="40% - 着色 3 2 4 2 2 2 3 2" xfId="39070" xr:uid="{17DB69BE-97FB-4E38-BAC8-9D188B7A42DA}"/>
    <cellStyle name="40% - 着色 3 2 4 2 2 2 4" xfId="31182" xr:uid="{2EE87361-34A2-4DDB-824A-F238C2B2C02C}"/>
    <cellStyle name="40% - 着色 3 2 4 2 2 3" xfId="13216" xr:uid="{7F6BCACB-BFB4-4329-9DC8-5E01DCA61F6B}"/>
    <cellStyle name="40% - 着色 3 2 4 2 2 3 2" xfId="24425" xr:uid="{2A2FFF16-9528-41CA-B81D-2BE5DA65DDD6}"/>
    <cellStyle name="40% - 着色 3 2 4 2 2 3 2 2" xfId="41042" xr:uid="{44965839-D252-4E3D-9F4D-8F7F4A247864}"/>
    <cellStyle name="40% - 着色 3 2 4 2 2 3 3" xfId="33154" xr:uid="{DF2D322E-7715-4079-9926-4A6F64D1DFF9}"/>
    <cellStyle name="40% - 着色 3 2 4 2 2 4" xfId="18821" xr:uid="{DFB4D2EA-164E-414A-87AC-81E7DF009A7A}"/>
    <cellStyle name="40% - 着色 3 2 4 2 2 4 2" xfId="37098" xr:uid="{DCE5CD2F-5B9E-46C2-83A3-CB0B71C7360F}"/>
    <cellStyle name="40% - 着色 3 2 4 2 2 5" xfId="29210" xr:uid="{67EA7138-9C0D-4D08-A464-525B7878D684}"/>
    <cellStyle name="40% - 着色 3 2 4 2 3" xfId="9011" xr:uid="{FCEB795D-771E-4BB1-B14E-98C87F8855F5}"/>
    <cellStyle name="40% - 着色 3 2 4 2 3 2" xfId="14616" xr:uid="{E4654EC9-4207-4A6C-A33F-A979CC421E29}"/>
    <cellStyle name="40% - 着色 3 2 4 2 3 2 2" xfId="25825" xr:uid="{F4A9E585-DE3E-4733-A597-F70AF4D525C7}"/>
    <cellStyle name="40% - 着色 3 2 4 2 3 2 2 2" xfId="42028" xr:uid="{5CE95DB8-066C-4C2D-B3E4-F79AF44F7B81}"/>
    <cellStyle name="40% - 着色 3 2 4 2 3 2 3" xfId="34140" xr:uid="{A31D9613-D9C2-410A-B70E-7C0AAEDC1A69}"/>
    <cellStyle name="40% - 着色 3 2 4 2 3 3" xfId="20221" xr:uid="{581796D8-53BD-4FB6-A9FF-CB1A2168AB81}"/>
    <cellStyle name="40% - 着色 3 2 4 2 3 3 2" xfId="38084" xr:uid="{A89B06EE-C5FC-4FAD-82D0-4DB3DB0547B3}"/>
    <cellStyle name="40% - 着色 3 2 4 2 3 4" xfId="30196" xr:uid="{2C78C059-C4CE-4885-8DF4-218EF404F254}"/>
    <cellStyle name="40% - 着色 3 2 4 2 4" xfId="11814" xr:uid="{D0CEA4C9-011E-4906-9894-2B15E25FC5D4}"/>
    <cellStyle name="40% - 着色 3 2 4 2 4 2" xfId="23023" xr:uid="{C155C805-EFF2-49D6-89AD-65BE3A0DC2E6}"/>
    <cellStyle name="40% - 着色 3 2 4 2 4 2 2" xfId="40056" xr:uid="{EF25C874-79CC-4B2F-84CB-98D08882D2BD}"/>
    <cellStyle name="40% - 着色 3 2 4 2 4 3" xfId="32168" xr:uid="{67D03187-42D4-4C8F-AB23-9E95BA1F60F4}"/>
    <cellStyle name="40% - 着色 3 2 4 2 5" xfId="17419" xr:uid="{1382A1EF-1CDE-4924-85B6-93C3EC165BDF}"/>
    <cellStyle name="40% - 着色 3 2 4 2 5 2" xfId="36112" xr:uid="{5078C7A5-57A3-4C3A-BBDB-DB4826B92B04}"/>
    <cellStyle name="40% - 着色 3 2 4 2 6" xfId="28224" xr:uid="{A3A0F2EF-582B-4D05-891E-97720EC95E75}"/>
    <cellStyle name="40% - 着色 3 2 4 3" xfId="6714" xr:uid="{A6320513-E34B-4813-8711-1B2719F0F9A5}"/>
    <cellStyle name="40% - 着色 3 2 4 3 2" xfId="9516" xr:uid="{8EDB4805-0868-45DD-9105-030144081337}"/>
    <cellStyle name="40% - 着色 3 2 4 3 2 2" xfId="15121" xr:uid="{9A836738-40DD-47FC-B898-69A5C15C7CF4}"/>
    <cellStyle name="40% - 着色 3 2 4 3 2 2 2" xfId="26330" xr:uid="{B9E9885A-669E-4D3A-BD43-2388D10BDD1E}"/>
    <cellStyle name="40% - 着色 3 2 4 3 2 2 2 2" xfId="42520" xr:uid="{26560652-EACF-4FC9-9CBB-481923C5E728}"/>
    <cellStyle name="40% - 着色 3 2 4 3 2 2 3" xfId="34632" xr:uid="{EBBB1216-705C-4CB5-BD07-3340B9B5F4F8}"/>
    <cellStyle name="40% - 着色 3 2 4 3 2 3" xfId="20726" xr:uid="{BE0503DB-EDDE-4508-9BF2-230AA3E49380}"/>
    <cellStyle name="40% - 着色 3 2 4 3 2 3 2" xfId="38576" xr:uid="{64EAFE8D-7E8A-4057-BB8A-67673D82F57C}"/>
    <cellStyle name="40% - 着色 3 2 4 3 2 4" xfId="30688" xr:uid="{7876129F-F87B-4052-B02C-87ECAF44A34B}"/>
    <cellStyle name="40% - 着色 3 2 4 3 3" xfId="12319" xr:uid="{18867730-3B9E-4C98-BD0E-8ECB8F985D68}"/>
    <cellStyle name="40% - 着色 3 2 4 3 3 2" xfId="23528" xr:uid="{60DFFA09-3627-4648-BD1D-58F66BD59810}"/>
    <cellStyle name="40% - 着色 3 2 4 3 3 2 2" xfId="40548" xr:uid="{27512833-FAB0-4ACE-BA24-7F6D240C9E1D}"/>
    <cellStyle name="40% - 着色 3 2 4 3 3 3" xfId="32660" xr:uid="{E72B53C7-9BF2-42C5-9AA7-29AF070C9EA3}"/>
    <cellStyle name="40% - 着色 3 2 4 3 4" xfId="17924" xr:uid="{522FB065-BA6B-421D-A09B-C1AF36A98F34}"/>
    <cellStyle name="40% - 着色 3 2 4 3 4 2" xfId="36604" xr:uid="{9759AB88-1E2C-4D87-8D71-9E329F2AD291}"/>
    <cellStyle name="40% - 着色 3 2 4 3 5" xfId="28716" xr:uid="{4F14D061-0A41-4480-91FD-AC61297C82D3}"/>
    <cellStyle name="40% - 着色 3 2 4 4" xfId="8114" xr:uid="{96665BA5-9DAD-464F-90DB-38C94E278F1B}"/>
    <cellStyle name="40% - 着色 3 2 4 4 2" xfId="13719" xr:uid="{2EFDCD2E-CECC-4FBC-B97B-A3D402601FDD}"/>
    <cellStyle name="40% - 着色 3 2 4 4 2 2" xfId="24928" xr:uid="{45223FB1-5D9D-4960-900E-04FC460EBBA8}"/>
    <cellStyle name="40% - 着色 3 2 4 4 2 2 2" xfId="41534" xr:uid="{AD104EB0-9A59-4ACF-BC12-0F492CE011E6}"/>
    <cellStyle name="40% - 着色 3 2 4 4 2 3" xfId="33646" xr:uid="{F9EA178F-8633-4419-855C-927B4C1B8507}"/>
    <cellStyle name="40% - 着色 3 2 4 4 3" xfId="19324" xr:uid="{6F42834C-55DF-4B38-99AF-8336B9323082}"/>
    <cellStyle name="40% - 着色 3 2 4 4 3 2" xfId="37590" xr:uid="{C56207E0-DF0A-4610-B426-B4A05609FDEE}"/>
    <cellStyle name="40% - 着色 3 2 4 4 4" xfId="29702" xr:uid="{6C5816EC-B29E-41FA-A6B6-74CC768099AB}"/>
    <cellStyle name="40% - 着色 3 2 4 5" xfId="10917" xr:uid="{4B8AA244-2864-4304-98AA-C4860F1ACB1A}"/>
    <cellStyle name="40% - 着色 3 2 4 5 2" xfId="22126" xr:uid="{B729472E-23B3-48C8-9C77-1989CCBD2E6A}"/>
    <cellStyle name="40% - 着色 3 2 4 5 2 2" xfId="39562" xr:uid="{B2969F91-A694-44E7-A803-91D5D8ACBBB4}"/>
    <cellStyle name="40% - 着色 3 2 4 5 3" xfId="31674" xr:uid="{B4FC10F6-9C46-4699-B8CD-E256BFA35129}"/>
    <cellStyle name="40% - 着色 3 2 4 6" xfId="16522" xr:uid="{677E4132-F4C9-470A-83E6-FFE7749FF136}"/>
    <cellStyle name="40% - 着色 3 2 4 6 2" xfId="35618" xr:uid="{4963BC7B-A230-42C3-9134-29B61B8792A3}"/>
    <cellStyle name="40% - 着色 3 2 4 7" xfId="27730" xr:uid="{F6176C63-22BF-48E8-9077-B34FEB65825F}"/>
    <cellStyle name="40% - 着色 3 2 5" xfId="5558" xr:uid="{E19C8516-AAF0-42F1-9422-2CB05356F1A0}"/>
    <cellStyle name="40% - 着色 3 2 5 2" xfId="6960" xr:uid="{4D06805C-41E8-4544-9160-E40F0BAED115}"/>
    <cellStyle name="40% - 着色 3 2 5 2 2" xfId="9762" xr:uid="{00648CA1-DB80-4585-9B61-4478D26F7F28}"/>
    <cellStyle name="40% - 着色 3 2 5 2 2 2" xfId="15367" xr:uid="{A0C9712F-1B1D-446C-BA02-34CF07269B3B}"/>
    <cellStyle name="40% - 着色 3 2 5 2 2 2 2" xfId="26576" xr:uid="{FD38CA80-DD65-4B9C-ABFC-424149F3C2C6}"/>
    <cellStyle name="40% - 着色 3 2 5 2 2 2 2 2" xfId="42766" xr:uid="{F6D4C855-36D1-4874-A463-9B18BCB20E8E}"/>
    <cellStyle name="40% - 着色 3 2 5 2 2 2 3" xfId="34878" xr:uid="{3C7C974C-82AC-4D48-8216-929DCD4B52F9}"/>
    <cellStyle name="40% - 着色 3 2 5 2 2 3" xfId="20972" xr:uid="{8A0D5FCC-4BC5-4568-855F-26B52BFA203E}"/>
    <cellStyle name="40% - 着色 3 2 5 2 2 3 2" xfId="38822" xr:uid="{685BAA3D-9489-4A3D-96A5-8027061D44DB}"/>
    <cellStyle name="40% - 着色 3 2 5 2 2 4" xfId="30934" xr:uid="{E39F0DB9-FC34-4BDC-9E41-B593FDCFAFD1}"/>
    <cellStyle name="40% - 着色 3 2 5 2 3" xfId="12565" xr:uid="{5F8C3505-1FC0-4515-A18E-5690BD5E529A}"/>
    <cellStyle name="40% - 着色 3 2 5 2 3 2" xfId="23774" xr:uid="{79769898-DFB1-4E93-B75A-8BEB9AED5EEC}"/>
    <cellStyle name="40% - 着色 3 2 5 2 3 2 2" xfId="40794" xr:uid="{3E9C88FF-B7C4-40D6-B1AB-04B52F7EEB42}"/>
    <cellStyle name="40% - 着色 3 2 5 2 3 3" xfId="32906" xr:uid="{A99BCD5E-143C-4989-8197-1061545C2B09}"/>
    <cellStyle name="40% - 着色 3 2 5 2 4" xfId="18170" xr:uid="{24F5FF09-1D49-45B9-99AA-431F9E2F8C57}"/>
    <cellStyle name="40% - 着色 3 2 5 2 4 2" xfId="36850" xr:uid="{80288214-5136-4EE4-98A2-0ABEA2E1192A}"/>
    <cellStyle name="40% - 着色 3 2 5 2 5" xfId="28962" xr:uid="{B4137B79-705D-4E05-BDE1-9D3F7AA939AF}"/>
    <cellStyle name="40% - 着色 3 2 5 3" xfId="8360" xr:uid="{9A908A34-C180-40B5-B841-50CF8461A044}"/>
    <cellStyle name="40% - 着色 3 2 5 3 2" xfId="13965" xr:uid="{F98D699E-259A-4E3E-A811-53B5C5F2F8D9}"/>
    <cellStyle name="40% - 着色 3 2 5 3 2 2" xfId="25174" xr:uid="{BDB48E27-04BF-47A2-B1E0-DED8EEC5C91A}"/>
    <cellStyle name="40% - 着色 3 2 5 3 2 2 2" xfId="41780" xr:uid="{9F85FA25-A98A-4218-BA92-2AB389719B68}"/>
    <cellStyle name="40% - 着色 3 2 5 3 2 3" xfId="33892" xr:uid="{A7CB1049-FE24-4B48-AB8E-40C669918F84}"/>
    <cellStyle name="40% - 着色 3 2 5 3 3" xfId="19570" xr:uid="{DF2B0C12-D91C-407A-8A55-3A963529692D}"/>
    <cellStyle name="40% - 着色 3 2 5 3 3 2" xfId="37836" xr:uid="{46E15A29-487E-41DB-8FE8-4000E52FA95C}"/>
    <cellStyle name="40% - 着色 3 2 5 3 4" xfId="29948" xr:uid="{279B9203-7711-4844-BC99-2EC8FD4A8AB3}"/>
    <cellStyle name="40% - 着色 3 2 5 4" xfId="11163" xr:uid="{BEBBD4C6-3311-483C-9440-8758582FC672}"/>
    <cellStyle name="40% - 着色 3 2 5 4 2" xfId="22372" xr:uid="{D8E12AED-4B75-48DC-8240-76C921C58BCC}"/>
    <cellStyle name="40% - 着色 3 2 5 4 2 2" xfId="39808" xr:uid="{DED3D07A-A986-4AB6-8A00-AACE3359C049}"/>
    <cellStyle name="40% - 着色 3 2 5 4 3" xfId="31920" xr:uid="{106A5DD8-2487-4286-8D17-10C793B2B82E}"/>
    <cellStyle name="40% - 着色 3 2 5 5" xfId="16768" xr:uid="{43DAC165-318C-4C3B-A1B9-0F79961C29C3}"/>
    <cellStyle name="40% - 着色 3 2 5 5 2" xfId="35864" xr:uid="{1082A325-4BE5-4B45-86E2-8165C1DEDFDD}"/>
    <cellStyle name="40% - 着色 3 2 5 6" xfId="27976" xr:uid="{A6CC5EB1-444F-47C1-9800-5C2C0E3E7AF6}"/>
    <cellStyle name="40% - 着色 3 2 6" xfId="6466" xr:uid="{CE3B18D2-46DE-4CD0-B195-54E89354EB6B}"/>
    <cellStyle name="40% - 着色 3 2 6 2" xfId="9268" xr:uid="{F3C84B63-DB77-4B8D-9C94-D64F11F9643D}"/>
    <cellStyle name="40% - 着色 3 2 6 2 2" xfId="14873" xr:uid="{F368CB6F-CF54-48F8-8C92-9F6A2C64E079}"/>
    <cellStyle name="40% - 着色 3 2 6 2 2 2" xfId="26082" xr:uid="{0A69D2C4-D1E7-42E4-A7B4-C31AA62B76F4}"/>
    <cellStyle name="40% - 着色 3 2 6 2 2 2 2" xfId="42274" xr:uid="{F92722B4-0374-4EB9-89D7-AF4A25811553}"/>
    <cellStyle name="40% - 着色 3 2 6 2 2 3" xfId="34386" xr:uid="{C0A35F7B-AFD7-4BE1-B34B-30F6F865BD72}"/>
    <cellStyle name="40% - 着色 3 2 6 2 3" xfId="20478" xr:uid="{BD20E88E-CBE2-44AF-917D-9A160567F576}"/>
    <cellStyle name="40% - 着色 3 2 6 2 3 2" xfId="38330" xr:uid="{BAA8AC88-1AEF-4251-8729-7416AA36A5FF}"/>
    <cellStyle name="40% - 着色 3 2 6 2 4" xfId="30442" xr:uid="{C02162B6-ED0B-452D-9C65-49CFC42D15EC}"/>
    <cellStyle name="40% - 着色 3 2 6 3" xfId="12071" xr:uid="{2888C29A-A152-423D-A136-5091BA247215}"/>
    <cellStyle name="40% - 着色 3 2 6 3 2" xfId="23280" xr:uid="{3C76AD5E-183E-4456-BAE0-215C0F4E4953}"/>
    <cellStyle name="40% - 着色 3 2 6 3 2 2" xfId="40302" xr:uid="{D1C08AC1-C27F-43E0-A801-D64E034B9684}"/>
    <cellStyle name="40% - 着色 3 2 6 3 3" xfId="32414" xr:uid="{B292E6A2-EC29-4158-8C81-32631D2FA10D}"/>
    <cellStyle name="40% - 着色 3 2 6 4" xfId="17676" xr:uid="{4D0207DA-D382-4C84-AAF0-4589DF51BF23}"/>
    <cellStyle name="40% - 着色 3 2 6 4 2" xfId="36358" xr:uid="{17C991C1-613C-4EC8-A701-C0EA146EDFE9}"/>
    <cellStyle name="40% - 着色 3 2 6 5" xfId="28470" xr:uid="{37CF0F58-3AFA-49DC-8B69-98A0A68D4932}"/>
    <cellStyle name="40% - 着色 3 2 7" xfId="7868" xr:uid="{A97AFA76-C49E-4C94-818C-C3EE1EA536D8}"/>
    <cellStyle name="40% - 着色 3 2 7 2" xfId="13473" xr:uid="{8D8ECF8E-16A8-4DD9-88BC-222450984A7C}"/>
    <cellStyle name="40% - 着色 3 2 7 2 2" xfId="24682" xr:uid="{5BDB69E5-8050-47E2-9D50-294C15A76948}"/>
    <cellStyle name="40% - 着色 3 2 7 2 2 2" xfId="41288" xr:uid="{46FDF949-366D-4D8B-80DA-1DB3B1FC1AFB}"/>
    <cellStyle name="40% - 着色 3 2 7 2 3" xfId="33400" xr:uid="{B3FCBFF4-A0FC-4183-B1A4-EEEF23B52BF3}"/>
    <cellStyle name="40% - 着色 3 2 7 3" xfId="19078" xr:uid="{BE105645-D6EE-4BDA-BF23-122244282990}"/>
    <cellStyle name="40% - 着色 3 2 7 3 2" xfId="37344" xr:uid="{323854DB-40A2-4895-99D8-E6CCF7B4019C}"/>
    <cellStyle name="40% - 着色 3 2 7 4" xfId="29456" xr:uid="{7B17ADD6-DADE-485C-9575-5218D946B8DE}"/>
    <cellStyle name="40% - 着色 3 2 8" xfId="10670" xr:uid="{54E1003C-1174-44F9-8826-B8817664CBDC}"/>
    <cellStyle name="40% - 着色 3 2 8 2" xfId="21880" xr:uid="{3A6A2E07-4203-4DE0-B304-690473E141CE}"/>
    <cellStyle name="40% - 着色 3 2 8 2 2" xfId="39316" xr:uid="{8A5C2F75-7DF7-4679-9B29-D796A8D44055}"/>
    <cellStyle name="40% - 着色 3 2 8 3" xfId="31428" xr:uid="{7A565F20-B2F6-4C3A-9B9E-6F75E058244F}"/>
    <cellStyle name="40% - 着色 3 2 9" xfId="16276" xr:uid="{1C48979F-B9B7-4852-A180-71B47571AF7C}"/>
    <cellStyle name="40% - 着色 3 2 9 2" xfId="35372" xr:uid="{1CF98886-92E2-4B86-B2B9-FBE56A17F9EA}"/>
    <cellStyle name="40% - 着色 4 2" xfId="15" xr:uid="{25F44713-7A38-487C-B659-F710F8293610}"/>
    <cellStyle name="40% - 着色 4 2 10" xfId="27485" xr:uid="{D8805F2D-5E72-4A7F-86B3-3ABB29B462FE}"/>
    <cellStyle name="40% - 着色 4 2 2" xfId="5125" xr:uid="{72462DAB-D91C-40C4-B111-036537922D65}"/>
    <cellStyle name="40% - 着色 4 2 2 2" xfId="5250" xr:uid="{3E5DC2B8-4D31-4576-BB50-EF7C046CBE42}"/>
    <cellStyle name="40% - 着色 4 2 2 2 2" xfId="5496" xr:uid="{702BBF97-0072-4401-A892-20DA80F26C21}"/>
    <cellStyle name="40% - 着色 4 2 2 2 2 2" xfId="6393" xr:uid="{E1ECF94D-D981-44DE-B575-829E52BCF616}"/>
    <cellStyle name="40% - 着色 4 2 2 2 2 2 2" xfId="7795" xr:uid="{E04F3819-32C3-4A16-AF12-A0CF953C914C}"/>
    <cellStyle name="40% - 着色 4 2 2 2 2 2 2 2" xfId="10597" xr:uid="{82561D38-541E-4118-A24E-E9B41660C738}"/>
    <cellStyle name="40% - 着色 4 2 2 2 2 2 2 2 2" xfId="16202" xr:uid="{B947F379-428C-42E0-B418-165D0B90BAAE}"/>
    <cellStyle name="40% - 着色 4 2 2 2 2 2 2 2 2 2" xfId="27411" xr:uid="{8F228E44-F222-4AA0-8BC5-FDC52BD7512E}"/>
    <cellStyle name="40% - 着色 4 2 2 2 2 2 2 2 2 2 2" xfId="43198" xr:uid="{1D987780-60C0-47E2-A008-46304237313A}"/>
    <cellStyle name="40% - 着色 4 2 2 2 2 2 2 2 2 3" xfId="35310" xr:uid="{408DC768-F901-46D6-818A-FAD88309B829}"/>
    <cellStyle name="40% - 着色 4 2 2 2 2 2 2 2 3" xfId="21807" xr:uid="{8FDF9BAB-17AC-4816-B963-FF9310A5CE6F}"/>
    <cellStyle name="40% - 着色 4 2 2 2 2 2 2 2 3 2" xfId="39254" xr:uid="{CBC595A2-BD23-4405-9A68-4426B72AD134}"/>
    <cellStyle name="40% - 着色 4 2 2 2 2 2 2 2 4" xfId="31366" xr:uid="{6BE05A67-17DD-4C1F-ACE7-23441709E437}"/>
    <cellStyle name="40% - 着色 4 2 2 2 2 2 2 3" xfId="13400" xr:uid="{055E4666-1279-4E8D-94BB-742C2642F995}"/>
    <cellStyle name="40% - 着色 4 2 2 2 2 2 2 3 2" xfId="24609" xr:uid="{35536D1F-CBE1-4742-86F9-BBF246B16859}"/>
    <cellStyle name="40% - 着色 4 2 2 2 2 2 2 3 2 2" xfId="41226" xr:uid="{3662E2A7-891C-46F1-9C4C-FF0783F5802B}"/>
    <cellStyle name="40% - 着色 4 2 2 2 2 2 2 3 3" xfId="33338" xr:uid="{7BFC1FEC-A714-4C79-BF61-9EFAB96404AD}"/>
    <cellStyle name="40% - 着色 4 2 2 2 2 2 2 4" xfId="19005" xr:uid="{069EA671-42B5-4C9C-A289-23F707352FBC}"/>
    <cellStyle name="40% - 着色 4 2 2 2 2 2 2 4 2" xfId="37282" xr:uid="{C9B766FD-BC2D-471B-8F3F-88676CAA1DC7}"/>
    <cellStyle name="40% - 着色 4 2 2 2 2 2 2 5" xfId="29394" xr:uid="{A08462A4-A6A7-43D8-B481-5EF3D9C08E96}"/>
    <cellStyle name="40% - 着色 4 2 2 2 2 2 3" xfId="9195" xr:uid="{2A75AE25-E205-45DD-8B4C-138FC525D803}"/>
    <cellStyle name="40% - 着色 4 2 2 2 2 2 3 2" xfId="14800" xr:uid="{D244D6B3-E7F9-4DB6-B89F-561E15D6FE6F}"/>
    <cellStyle name="40% - 着色 4 2 2 2 2 2 3 2 2" xfId="26009" xr:uid="{B9F74369-E853-4C6A-979A-192E872B1E3A}"/>
    <cellStyle name="40% - 着色 4 2 2 2 2 2 3 2 2 2" xfId="42212" xr:uid="{D3C55D80-3845-4BF2-8797-88DD813749CA}"/>
    <cellStyle name="40% - 着色 4 2 2 2 2 2 3 2 3" xfId="34324" xr:uid="{3738372B-BD05-4006-BD38-1815BD605C2A}"/>
    <cellStyle name="40% - 着色 4 2 2 2 2 2 3 3" xfId="20405" xr:uid="{53AC3C17-B91C-4474-98E5-3F2D7973831C}"/>
    <cellStyle name="40% - 着色 4 2 2 2 2 2 3 3 2" xfId="38268" xr:uid="{7930A1AD-E75C-4923-BC87-3E3EFCDD9768}"/>
    <cellStyle name="40% - 着色 4 2 2 2 2 2 3 4" xfId="30380" xr:uid="{9A92B899-A5F6-4769-996D-6961AB44749F}"/>
    <cellStyle name="40% - 着色 4 2 2 2 2 2 4" xfId="11998" xr:uid="{0D73478E-DC6F-4D71-B9BC-5093336CBA80}"/>
    <cellStyle name="40% - 着色 4 2 2 2 2 2 4 2" xfId="23207" xr:uid="{684DE1CB-874C-4B40-A5C0-3FC327606637}"/>
    <cellStyle name="40% - 着色 4 2 2 2 2 2 4 2 2" xfId="40240" xr:uid="{3204DF50-EDCA-4733-858D-3365F9A1718A}"/>
    <cellStyle name="40% - 着色 4 2 2 2 2 2 4 3" xfId="32352" xr:uid="{71488800-2570-4DBE-A02F-3794CC07406E}"/>
    <cellStyle name="40% - 着色 4 2 2 2 2 2 5" xfId="17603" xr:uid="{C6538DFD-4C3D-4046-9DD0-D4682106DB5F}"/>
    <cellStyle name="40% - 着色 4 2 2 2 2 2 5 2" xfId="36296" xr:uid="{73AB80C0-C879-4703-B17F-594AB96271D2}"/>
    <cellStyle name="40% - 着色 4 2 2 2 2 2 6" xfId="28408" xr:uid="{08A483FD-D7C8-42AE-B453-CEBA5D752A79}"/>
    <cellStyle name="40% - 着色 4 2 2 2 2 3" xfId="6898" xr:uid="{71B55C0A-E530-452F-ADD1-9DB2F5363613}"/>
    <cellStyle name="40% - 着色 4 2 2 2 2 3 2" xfId="9700" xr:uid="{4A1BF751-5A04-408D-9834-CB4FC94978F3}"/>
    <cellStyle name="40% - 着色 4 2 2 2 2 3 2 2" xfId="15305" xr:uid="{0C2AD1A2-A0FD-46BE-8C81-31C4830C31CB}"/>
    <cellStyle name="40% - 着色 4 2 2 2 2 3 2 2 2" xfId="26514" xr:uid="{67A341FC-D9A7-4F48-B760-BD4AADCD198E}"/>
    <cellStyle name="40% - 着色 4 2 2 2 2 3 2 2 2 2" xfId="42704" xr:uid="{A9174E48-FC8C-4702-9DFC-637FD3EF6A20}"/>
    <cellStyle name="40% - 着色 4 2 2 2 2 3 2 2 3" xfId="34816" xr:uid="{C6CEE02F-ADF3-42F9-AAAA-36EDC54A9C8D}"/>
    <cellStyle name="40% - 着色 4 2 2 2 2 3 2 3" xfId="20910" xr:uid="{2A6EA3C9-36A3-4497-A3DB-77B3F61FCD85}"/>
    <cellStyle name="40% - 着色 4 2 2 2 2 3 2 3 2" xfId="38760" xr:uid="{E6A51E45-FF00-4690-81A8-01671747BE34}"/>
    <cellStyle name="40% - 着色 4 2 2 2 2 3 2 4" xfId="30872" xr:uid="{ECA85557-0553-4E9E-957F-577B09F17090}"/>
    <cellStyle name="40% - 着色 4 2 2 2 2 3 3" xfId="12503" xr:uid="{AB30CD4F-9E80-4580-A5F1-D338A027E199}"/>
    <cellStyle name="40% - 着色 4 2 2 2 2 3 3 2" xfId="23712" xr:uid="{72097ED4-7B58-4F58-B354-D4FC703C5036}"/>
    <cellStyle name="40% - 着色 4 2 2 2 2 3 3 2 2" xfId="40732" xr:uid="{3FEC355D-D60F-4F41-BF71-78572CBB11C6}"/>
    <cellStyle name="40% - 着色 4 2 2 2 2 3 3 3" xfId="32844" xr:uid="{42D8C759-1CE4-4096-BCA8-FA7FCCEBBDA9}"/>
    <cellStyle name="40% - 着色 4 2 2 2 2 3 4" xfId="18108" xr:uid="{FC903176-76EF-4DAF-A422-E7CFCD70B465}"/>
    <cellStyle name="40% - 着色 4 2 2 2 2 3 4 2" xfId="36788" xr:uid="{B9473A54-3454-4D2C-9BA9-E7F1380B57D8}"/>
    <cellStyle name="40% - 着色 4 2 2 2 2 3 5" xfId="28900" xr:uid="{204C6720-2725-4791-800E-08101EB10722}"/>
    <cellStyle name="40% - 着色 4 2 2 2 2 4" xfId="8298" xr:uid="{4681697E-9446-4993-970D-06FA62749A94}"/>
    <cellStyle name="40% - 着色 4 2 2 2 2 4 2" xfId="13903" xr:uid="{22218DB9-BC16-4B63-865C-AE165F1DCC6D}"/>
    <cellStyle name="40% - 着色 4 2 2 2 2 4 2 2" xfId="25112" xr:uid="{EE110F68-BFC2-498B-8170-FDCE0DD805F2}"/>
    <cellStyle name="40% - 着色 4 2 2 2 2 4 2 2 2" xfId="41718" xr:uid="{8932CB0B-E1A9-44E6-B4B4-0AE7EBEA7DED}"/>
    <cellStyle name="40% - 着色 4 2 2 2 2 4 2 3" xfId="33830" xr:uid="{3B940F81-2852-4B86-956C-D166BA0744AD}"/>
    <cellStyle name="40% - 着色 4 2 2 2 2 4 3" xfId="19508" xr:uid="{98592931-8E6C-423F-86F0-D6F7683700F2}"/>
    <cellStyle name="40% - 着色 4 2 2 2 2 4 3 2" xfId="37774" xr:uid="{42844774-020C-4E27-A4F1-50A490C5DF04}"/>
    <cellStyle name="40% - 着色 4 2 2 2 2 4 4" xfId="29886" xr:uid="{C2DA979F-6BC3-48BF-BD3D-1A4054D91689}"/>
    <cellStyle name="40% - 着色 4 2 2 2 2 5" xfId="11101" xr:uid="{F8B41711-B737-4942-AE56-D2BF105F99CD}"/>
    <cellStyle name="40% - 着色 4 2 2 2 2 5 2" xfId="22310" xr:uid="{D17D1A33-DBEA-40C7-BEE7-F47A3E10BA81}"/>
    <cellStyle name="40% - 着色 4 2 2 2 2 5 2 2" xfId="39746" xr:uid="{500A7173-A2D7-451D-A4C5-F74CFA5A5EBD}"/>
    <cellStyle name="40% - 着色 4 2 2 2 2 5 3" xfId="31858" xr:uid="{1DD8F83F-A8C9-43AD-8B8F-93E25553DA67}"/>
    <cellStyle name="40% - 着色 4 2 2 2 2 6" xfId="16706" xr:uid="{85135E03-DEEC-4A86-8231-91AAF8C3C8FD}"/>
    <cellStyle name="40% - 着色 4 2 2 2 2 6 2" xfId="35802" xr:uid="{6128DA41-DE29-4198-BB6C-4DFDEBD92965}"/>
    <cellStyle name="40% - 着色 4 2 2 2 2 7" xfId="27914" xr:uid="{FF2D95B9-E987-4B23-848B-528FFDDB8D0D}"/>
    <cellStyle name="40% - 着色 4 2 2 2 3" xfId="6147" xr:uid="{442EF305-EEBF-42BF-9770-C06828DB6226}"/>
    <cellStyle name="40% - 着色 4 2 2 2 3 2" xfId="7549" xr:uid="{E3399D90-7EDE-43F8-9E5C-0C11AD58266F}"/>
    <cellStyle name="40% - 着色 4 2 2 2 3 2 2" xfId="10351" xr:uid="{5912A048-6C6C-4C62-90FF-9D1DA0557A25}"/>
    <cellStyle name="40% - 着色 4 2 2 2 3 2 2 2" xfId="15956" xr:uid="{2C8AB13D-CD02-45C1-819F-FD8E29F0B040}"/>
    <cellStyle name="40% - 着色 4 2 2 2 3 2 2 2 2" xfId="27165" xr:uid="{F0AE5CB8-753F-4380-859F-4840A72AA5AC}"/>
    <cellStyle name="40% - 着色 4 2 2 2 3 2 2 2 2 2" xfId="42952" xr:uid="{81356957-913C-4F9F-AD73-71112D400AF0}"/>
    <cellStyle name="40% - 着色 4 2 2 2 3 2 2 2 3" xfId="35064" xr:uid="{DFC4EC84-64ED-4F55-A9C5-459B1131E5FD}"/>
    <cellStyle name="40% - 着色 4 2 2 2 3 2 2 3" xfId="21561" xr:uid="{98A3B8CC-B8D8-4438-88B4-43BCB988BAA1}"/>
    <cellStyle name="40% - 着色 4 2 2 2 3 2 2 3 2" xfId="39008" xr:uid="{D389B241-EBBE-48BA-A3A6-27AC3D2E54F9}"/>
    <cellStyle name="40% - 着色 4 2 2 2 3 2 2 4" xfId="31120" xr:uid="{22EC1EF0-D669-47FB-A4D0-A44A3FDE9EEF}"/>
    <cellStyle name="40% - 着色 4 2 2 2 3 2 3" xfId="13154" xr:uid="{367AB437-3EDA-46FE-B260-431C6599A3C1}"/>
    <cellStyle name="40% - 着色 4 2 2 2 3 2 3 2" xfId="24363" xr:uid="{97D10896-1C4C-4281-9E35-E0726BB62C44}"/>
    <cellStyle name="40% - 着色 4 2 2 2 3 2 3 2 2" xfId="40980" xr:uid="{D6B7BE00-7D1D-417D-B088-EB0199CA073C}"/>
    <cellStyle name="40% - 着色 4 2 2 2 3 2 3 3" xfId="33092" xr:uid="{304B8E3B-0B27-4E3A-A1F1-7251EC0F1F11}"/>
    <cellStyle name="40% - 着色 4 2 2 2 3 2 4" xfId="18759" xr:uid="{A958B524-BAA7-4E8B-B2F1-C924571659C9}"/>
    <cellStyle name="40% - 着色 4 2 2 2 3 2 4 2" xfId="37036" xr:uid="{CDFD079D-53CF-4C14-9178-D51F2AF46174}"/>
    <cellStyle name="40% - 着色 4 2 2 2 3 2 5" xfId="29148" xr:uid="{F1ED8395-A6C0-4704-B0FF-F1877384100B}"/>
    <cellStyle name="40% - 着色 4 2 2 2 3 3" xfId="8949" xr:uid="{DBE8261C-6072-4FB3-8253-3FED7ED7F661}"/>
    <cellStyle name="40% - 着色 4 2 2 2 3 3 2" xfId="14554" xr:uid="{D9350563-F15F-4974-B4E4-676D477209F4}"/>
    <cellStyle name="40% - 着色 4 2 2 2 3 3 2 2" xfId="25763" xr:uid="{69E1E544-E822-4282-B1F6-419658F46118}"/>
    <cellStyle name="40% - 着色 4 2 2 2 3 3 2 2 2" xfId="41966" xr:uid="{8D76B08B-59E8-4B92-8818-A63D2A0D1D7F}"/>
    <cellStyle name="40% - 着色 4 2 2 2 3 3 2 3" xfId="34078" xr:uid="{CF5FC7DE-6822-41A6-99A4-911FB0ADD825}"/>
    <cellStyle name="40% - 着色 4 2 2 2 3 3 3" xfId="20159" xr:uid="{26FF77DE-50D2-4B41-98FC-4FD6E4255904}"/>
    <cellStyle name="40% - 着色 4 2 2 2 3 3 3 2" xfId="38022" xr:uid="{D73E2D59-A158-4040-9A4C-FE85E6A32571}"/>
    <cellStyle name="40% - 着色 4 2 2 2 3 3 4" xfId="30134" xr:uid="{411C2EFF-6AF6-438A-BBD7-B618C85790FF}"/>
    <cellStyle name="40% - 着色 4 2 2 2 3 4" xfId="11752" xr:uid="{A69786A4-BFA8-4D4E-B99C-1127795D9449}"/>
    <cellStyle name="40% - 着色 4 2 2 2 3 4 2" xfId="22961" xr:uid="{5962409C-2849-4FF5-850E-52077483A888}"/>
    <cellStyle name="40% - 着色 4 2 2 2 3 4 2 2" xfId="39994" xr:uid="{A4AF7563-26AA-478A-ABA5-D0165FDEFED1}"/>
    <cellStyle name="40% - 着色 4 2 2 2 3 4 3" xfId="32106" xr:uid="{78962510-16BA-4466-927D-4740D9615463}"/>
    <cellStyle name="40% - 着色 4 2 2 2 3 5" xfId="17357" xr:uid="{16EF15DA-DF71-4066-B268-B99999CA7D09}"/>
    <cellStyle name="40% - 着色 4 2 2 2 3 5 2" xfId="36050" xr:uid="{2A23A2D5-D6E2-435B-B303-DA62946985F5}"/>
    <cellStyle name="40% - 着色 4 2 2 2 3 6" xfId="28162" xr:uid="{F6C3461B-525E-49BA-BF7B-1BC991798041}"/>
    <cellStyle name="40% - 着色 4 2 2 2 4" xfId="6652" xr:uid="{9C604985-2B73-4A76-894A-7E288BC1D159}"/>
    <cellStyle name="40% - 着色 4 2 2 2 4 2" xfId="9454" xr:uid="{D17E81AE-85BA-461D-AFAF-9D58AB923DC6}"/>
    <cellStyle name="40% - 着色 4 2 2 2 4 2 2" xfId="15059" xr:uid="{F0206FDF-00BF-49AF-8AB5-7DAD4DA282A8}"/>
    <cellStyle name="40% - 着色 4 2 2 2 4 2 2 2" xfId="26268" xr:uid="{D44201B1-9B51-4534-A5C8-8A2D227ED14D}"/>
    <cellStyle name="40% - 着色 4 2 2 2 4 2 2 2 2" xfId="42458" xr:uid="{505DDDA2-6F79-4B9B-9BAF-8A2ADB677233}"/>
    <cellStyle name="40% - 着色 4 2 2 2 4 2 2 3" xfId="34570" xr:uid="{227866D2-1493-47C8-92B3-5900C030FA98}"/>
    <cellStyle name="40% - 着色 4 2 2 2 4 2 3" xfId="20664" xr:uid="{93894B60-3A94-4CF5-B6DA-AFDFA79BBA9D}"/>
    <cellStyle name="40% - 着色 4 2 2 2 4 2 3 2" xfId="38514" xr:uid="{EA23FD89-9DB2-4DB6-9F96-DBE7641ADDF3}"/>
    <cellStyle name="40% - 着色 4 2 2 2 4 2 4" xfId="30626" xr:uid="{99D9E5F5-44E0-4955-BDDD-736A49D1FD71}"/>
    <cellStyle name="40% - 着色 4 2 2 2 4 3" xfId="12257" xr:uid="{E36D69B8-367F-40AF-8D1A-CD83EEE69CBD}"/>
    <cellStyle name="40% - 着色 4 2 2 2 4 3 2" xfId="23466" xr:uid="{58B13E12-D9A5-441C-B3FD-F65D74757B6E}"/>
    <cellStyle name="40% - 着色 4 2 2 2 4 3 2 2" xfId="40486" xr:uid="{AAED8D7B-F150-4FD6-8B48-E2B866CAB813}"/>
    <cellStyle name="40% - 着色 4 2 2 2 4 3 3" xfId="32598" xr:uid="{69B3470B-F352-499E-98D9-AC641D868FFD}"/>
    <cellStyle name="40% - 着色 4 2 2 2 4 4" xfId="17862" xr:uid="{613A6F2A-57F1-44EC-8170-E5C03801F3F2}"/>
    <cellStyle name="40% - 着色 4 2 2 2 4 4 2" xfId="36542" xr:uid="{00A0FC7B-D3B4-4B80-971F-CC0161C97921}"/>
    <cellStyle name="40% - 着色 4 2 2 2 4 5" xfId="28654" xr:uid="{9EF86726-2D54-4EE2-B392-BF1235334068}"/>
    <cellStyle name="40% - 着色 4 2 2 2 5" xfId="8052" xr:uid="{749A1F97-BA29-4AEB-9244-7465BB016791}"/>
    <cellStyle name="40% - 着色 4 2 2 2 5 2" xfId="13657" xr:uid="{8AA2D939-5FE8-473F-9B9B-85CB1A113D40}"/>
    <cellStyle name="40% - 着色 4 2 2 2 5 2 2" xfId="24866" xr:uid="{16C05B7B-618E-4EED-B795-A5AEA5244977}"/>
    <cellStyle name="40% - 着色 4 2 2 2 5 2 2 2" xfId="41472" xr:uid="{DAB6CB29-84B5-4611-8B27-2A26F46362C4}"/>
    <cellStyle name="40% - 着色 4 2 2 2 5 2 3" xfId="33584" xr:uid="{73B3D074-2911-4A42-AE34-DAAF34B48DC2}"/>
    <cellStyle name="40% - 着色 4 2 2 2 5 3" xfId="19262" xr:uid="{3995FE6E-2046-4394-BA9D-7C54B4EDDABF}"/>
    <cellStyle name="40% - 着色 4 2 2 2 5 3 2" xfId="37528" xr:uid="{10285668-CFE8-4267-9C15-A9650DD21F05}"/>
    <cellStyle name="40% - 着色 4 2 2 2 5 4" xfId="29640" xr:uid="{292EBAA0-F836-4EE9-BDE7-D4B353BB3C81}"/>
    <cellStyle name="40% - 着色 4 2 2 2 6" xfId="10855" xr:uid="{BE9EE12A-8953-4904-9955-B738244DE92C}"/>
    <cellStyle name="40% - 着色 4 2 2 2 6 2" xfId="22064" xr:uid="{85ACAD43-5FB6-4627-A29D-BDE942A0252E}"/>
    <cellStyle name="40% - 着色 4 2 2 2 6 2 2" xfId="39500" xr:uid="{A5819494-CF53-4E10-8348-750D7B471EAE}"/>
    <cellStyle name="40% - 着色 4 2 2 2 6 3" xfId="31612" xr:uid="{C349275E-6F7D-4D56-9B0C-225213772DBF}"/>
    <cellStyle name="40% - 着色 4 2 2 2 7" xfId="16460" xr:uid="{6A4DC79B-E2FA-4CAD-968D-84D0B1B7C461}"/>
    <cellStyle name="40% - 着色 4 2 2 2 7 2" xfId="35556" xr:uid="{7E17A0CC-5CB7-4BC2-A047-BC942FBFF228}"/>
    <cellStyle name="40% - 着色 4 2 2 2 8" xfId="27668" xr:uid="{294011D9-534F-4B78-B864-A32F1C77F26A}"/>
    <cellStyle name="40% - 着色 4 2 2 3" xfId="5372" xr:uid="{947C1FCB-227C-4488-A88D-6BDCB1EEE5C3}"/>
    <cellStyle name="40% - 着色 4 2 2 3 2" xfId="6269" xr:uid="{D54CD26E-7735-40E5-9D21-CD20A985B8C8}"/>
    <cellStyle name="40% - 着色 4 2 2 3 2 2" xfId="7671" xr:uid="{ED282B55-5E51-4372-8482-F37112863552}"/>
    <cellStyle name="40% - 着色 4 2 2 3 2 2 2" xfId="10473" xr:uid="{056CCD32-462E-47E5-A8A7-8ABD2844AD0E}"/>
    <cellStyle name="40% - 着色 4 2 2 3 2 2 2 2" xfId="16078" xr:uid="{EC31068B-6BD8-4F41-B115-088F76F65092}"/>
    <cellStyle name="40% - 着色 4 2 2 3 2 2 2 2 2" xfId="27287" xr:uid="{3D91594C-1EE4-4842-BCB6-1933FEA6AECE}"/>
    <cellStyle name="40% - 着色 4 2 2 3 2 2 2 2 2 2" xfId="43074" xr:uid="{41965873-4C3E-4EAE-8BA3-C5C831FE78C6}"/>
    <cellStyle name="40% - 着色 4 2 2 3 2 2 2 2 3" xfId="35186" xr:uid="{B7E715FC-D2B1-4606-A54C-DE0BCD57DE05}"/>
    <cellStyle name="40% - 着色 4 2 2 3 2 2 2 3" xfId="21683" xr:uid="{E6CD569C-29D2-4BA5-AAAF-106F2B7C5FF2}"/>
    <cellStyle name="40% - 着色 4 2 2 3 2 2 2 3 2" xfId="39130" xr:uid="{103D47A5-92A7-4FDB-9A34-49A238A28C0B}"/>
    <cellStyle name="40% - 着色 4 2 2 3 2 2 2 4" xfId="31242" xr:uid="{F1B55E45-40BA-4B61-A3D1-82AB347E7FD5}"/>
    <cellStyle name="40% - 着色 4 2 2 3 2 2 3" xfId="13276" xr:uid="{2F8BDAA5-BD3A-409F-98C1-40A3FBBDBAF6}"/>
    <cellStyle name="40% - 着色 4 2 2 3 2 2 3 2" xfId="24485" xr:uid="{92D7136D-BB66-44C2-BCF9-A656030CC944}"/>
    <cellStyle name="40% - 着色 4 2 2 3 2 2 3 2 2" xfId="41102" xr:uid="{B904CFA8-7E0D-42E5-B3E4-A70B6B75B005}"/>
    <cellStyle name="40% - 着色 4 2 2 3 2 2 3 3" xfId="33214" xr:uid="{3858DEE8-4EAC-4A96-92D0-D18466BC1325}"/>
    <cellStyle name="40% - 着色 4 2 2 3 2 2 4" xfId="18881" xr:uid="{7AF97E4F-56E1-49BD-A6D7-6502279D360E}"/>
    <cellStyle name="40% - 着色 4 2 2 3 2 2 4 2" xfId="37158" xr:uid="{8E53CDAD-6AAA-4729-96A6-C1A3EA4E1854}"/>
    <cellStyle name="40% - 着色 4 2 2 3 2 2 5" xfId="29270" xr:uid="{6A71851F-E4C1-46AD-A552-5132CC0AFE03}"/>
    <cellStyle name="40% - 着色 4 2 2 3 2 3" xfId="9071" xr:uid="{EACAC839-0646-4564-9196-46C4E9CE4D45}"/>
    <cellStyle name="40% - 着色 4 2 2 3 2 3 2" xfId="14676" xr:uid="{4A05FEA4-C28D-4883-93AF-B31773ECE86F}"/>
    <cellStyle name="40% - 着色 4 2 2 3 2 3 2 2" xfId="25885" xr:uid="{B887B8FA-47B8-4910-AE3A-9E30A43D6EF8}"/>
    <cellStyle name="40% - 着色 4 2 2 3 2 3 2 2 2" xfId="42088" xr:uid="{07D9A399-B384-4F65-86AF-104BF82459E4}"/>
    <cellStyle name="40% - 着色 4 2 2 3 2 3 2 3" xfId="34200" xr:uid="{886B3FE2-F7A8-4AD8-B0AD-DA1BEC26BBD2}"/>
    <cellStyle name="40% - 着色 4 2 2 3 2 3 3" xfId="20281" xr:uid="{41026DAE-6CE4-4C95-B6AA-B3745DAED8D6}"/>
    <cellStyle name="40% - 着色 4 2 2 3 2 3 3 2" xfId="38144" xr:uid="{7643E30A-5649-4B2E-9E43-385FB5612744}"/>
    <cellStyle name="40% - 着色 4 2 2 3 2 3 4" xfId="30256" xr:uid="{B9F3DD63-62CE-4D4F-99F2-92C1D89BA7C6}"/>
    <cellStyle name="40% - 着色 4 2 2 3 2 4" xfId="11874" xr:uid="{0777653F-677E-4BA9-9BB2-716F324833A4}"/>
    <cellStyle name="40% - 着色 4 2 2 3 2 4 2" xfId="23083" xr:uid="{74A79DEE-DB36-4734-8D48-C741273832ED}"/>
    <cellStyle name="40% - 着色 4 2 2 3 2 4 2 2" xfId="40116" xr:uid="{1B64EFD7-9BA5-4021-8F52-CE2DEC641002}"/>
    <cellStyle name="40% - 着色 4 2 2 3 2 4 3" xfId="32228" xr:uid="{355A1CBF-C3EE-48CC-A26B-C18252E97672}"/>
    <cellStyle name="40% - 着色 4 2 2 3 2 5" xfId="17479" xr:uid="{B828B5AA-961F-4D38-9E9B-8983489C9C4D}"/>
    <cellStyle name="40% - 着色 4 2 2 3 2 5 2" xfId="36172" xr:uid="{3DEA67F9-77C9-49EB-81D0-F7EACF036195}"/>
    <cellStyle name="40% - 着色 4 2 2 3 2 6" xfId="28284" xr:uid="{9461A817-911F-4E5A-BF3F-E9CEFD2D4B6F}"/>
    <cellStyle name="40% - 着色 4 2 2 3 3" xfId="6774" xr:uid="{48565E8D-A0C6-4C46-B1A4-4A0AE2A48D04}"/>
    <cellStyle name="40% - 着色 4 2 2 3 3 2" xfId="9576" xr:uid="{23040E48-3ED7-4FD8-B6C4-27FBDF424888}"/>
    <cellStyle name="40% - 着色 4 2 2 3 3 2 2" xfId="15181" xr:uid="{49DB3B4D-C1F0-4DCE-B7D1-36E33B324B02}"/>
    <cellStyle name="40% - 着色 4 2 2 3 3 2 2 2" xfId="26390" xr:uid="{E697579C-D5CF-4F35-AF7C-A5A182451123}"/>
    <cellStyle name="40% - 着色 4 2 2 3 3 2 2 2 2" xfId="42580" xr:uid="{BC6969CD-950F-4C7C-A7B4-881416C5D3F8}"/>
    <cellStyle name="40% - 着色 4 2 2 3 3 2 2 3" xfId="34692" xr:uid="{2253103A-3442-46FC-9D0F-7C6C926147D0}"/>
    <cellStyle name="40% - 着色 4 2 2 3 3 2 3" xfId="20786" xr:uid="{A279E570-760C-42B5-AFC6-A1800D0F54B7}"/>
    <cellStyle name="40% - 着色 4 2 2 3 3 2 3 2" xfId="38636" xr:uid="{E8A08E93-608D-4AAF-83A4-2253866467DC}"/>
    <cellStyle name="40% - 着色 4 2 2 3 3 2 4" xfId="30748" xr:uid="{DDA3C356-C02D-43D3-8197-5D6A3F9BAE85}"/>
    <cellStyle name="40% - 着色 4 2 2 3 3 3" xfId="12379" xr:uid="{E46B942C-65F6-4F33-BFD5-4834064D087E}"/>
    <cellStyle name="40% - 着色 4 2 2 3 3 3 2" xfId="23588" xr:uid="{EBB4A1E2-6554-4E09-A8D8-B14736510027}"/>
    <cellStyle name="40% - 着色 4 2 2 3 3 3 2 2" xfId="40608" xr:uid="{F0CCE711-727B-43CE-BC12-7B7591B3A7F2}"/>
    <cellStyle name="40% - 着色 4 2 2 3 3 3 3" xfId="32720" xr:uid="{55164399-0286-47C3-BBE6-EADAD419874A}"/>
    <cellStyle name="40% - 着色 4 2 2 3 3 4" xfId="17984" xr:uid="{004B5DD3-61AA-489F-B6C2-D29D72BB12F9}"/>
    <cellStyle name="40% - 着色 4 2 2 3 3 4 2" xfId="36664" xr:uid="{496BFD7B-F794-43A0-AD7F-1DDF1A6679B4}"/>
    <cellStyle name="40% - 着色 4 2 2 3 3 5" xfId="28776" xr:uid="{0BFAA8AF-BE37-488D-8A6C-5945C662628E}"/>
    <cellStyle name="40% - 着色 4 2 2 3 4" xfId="8174" xr:uid="{2610687A-05A9-427A-92A9-EA62018F9974}"/>
    <cellStyle name="40% - 着色 4 2 2 3 4 2" xfId="13779" xr:uid="{A770FFE5-5A60-4E20-9117-7D73122662EA}"/>
    <cellStyle name="40% - 着色 4 2 2 3 4 2 2" xfId="24988" xr:uid="{F0A5E1EE-E65C-4BD0-BAF8-C659CC69951F}"/>
    <cellStyle name="40% - 着色 4 2 2 3 4 2 2 2" xfId="41594" xr:uid="{B24CF31E-3781-4B0C-A095-553E7601D28D}"/>
    <cellStyle name="40% - 着色 4 2 2 3 4 2 3" xfId="33706" xr:uid="{B434E264-FB46-43C5-84E8-817631AEC591}"/>
    <cellStyle name="40% - 着色 4 2 2 3 4 3" xfId="19384" xr:uid="{E1C3DD27-9B3C-427C-913F-0BA1D3383803}"/>
    <cellStyle name="40% - 着色 4 2 2 3 4 3 2" xfId="37650" xr:uid="{F909AA98-C302-4D6F-ACCB-0EAA1182A8A2}"/>
    <cellStyle name="40% - 着色 4 2 2 3 4 4" xfId="29762" xr:uid="{55C0DEC7-2472-4AE4-80E4-239273820220}"/>
    <cellStyle name="40% - 着色 4 2 2 3 5" xfId="10977" xr:uid="{01C46D9B-A427-43F3-9DC4-35D39513CAC3}"/>
    <cellStyle name="40% - 着色 4 2 2 3 5 2" xfId="22186" xr:uid="{CA35F959-C1F8-4490-A6FC-CA1A0B8BD71F}"/>
    <cellStyle name="40% - 着色 4 2 2 3 5 2 2" xfId="39622" xr:uid="{CCA52574-9ED3-4F1F-A960-821FBBAC1331}"/>
    <cellStyle name="40% - 着色 4 2 2 3 5 3" xfId="31734" xr:uid="{CD8F4F33-6788-4363-82F2-4FABE646A59F}"/>
    <cellStyle name="40% - 着色 4 2 2 3 6" xfId="16582" xr:uid="{34E2699A-2199-4BEE-8B29-97F4D4520FDC}"/>
    <cellStyle name="40% - 着色 4 2 2 3 6 2" xfId="35678" xr:uid="{0891E6C2-C4AB-4747-B404-47DB6FFD2A12}"/>
    <cellStyle name="40% - 着色 4 2 2 3 7" xfId="27790" xr:uid="{25E8B6BB-D656-4CDF-80E0-9B998A9B0D21}"/>
    <cellStyle name="40% - 着色 4 2 2 4" xfId="6023" xr:uid="{B8FA8679-281F-4139-9AC8-04565A01ED10}"/>
    <cellStyle name="40% - 着色 4 2 2 4 2" xfId="7425" xr:uid="{72A01003-C029-4532-AF4A-3B1F4287AB9C}"/>
    <cellStyle name="40% - 着色 4 2 2 4 2 2" xfId="10227" xr:uid="{B1755C94-DFE9-4CDE-A343-A38FF99C16D5}"/>
    <cellStyle name="40% - 着色 4 2 2 4 2 2 2" xfId="15832" xr:uid="{36263D0D-EFDE-46E9-B05A-273E52B632FB}"/>
    <cellStyle name="40% - 着色 4 2 2 4 2 2 2 2" xfId="27041" xr:uid="{2C6366C6-B3E5-4C35-90AD-A8884D24A160}"/>
    <cellStyle name="40% - 着色 4 2 2 4 2 2 2 2 2" xfId="42828" xr:uid="{09414804-0FF8-4B43-A0A9-3B7B18DC30E2}"/>
    <cellStyle name="40% - 着色 4 2 2 4 2 2 2 3" xfId="34940" xr:uid="{CCBF60BC-271D-4B07-BD53-2B032ED3625E}"/>
    <cellStyle name="40% - 着色 4 2 2 4 2 2 3" xfId="21437" xr:uid="{D1531BDF-806D-4E16-A135-4476F49920F2}"/>
    <cellStyle name="40% - 着色 4 2 2 4 2 2 3 2" xfId="38884" xr:uid="{DB9F7776-5276-4603-9780-01BE26C319CA}"/>
    <cellStyle name="40% - 着色 4 2 2 4 2 2 4" xfId="30996" xr:uid="{F46BAD33-6F68-488E-AC26-12F3881720FF}"/>
    <cellStyle name="40% - 着色 4 2 2 4 2 3" xfId="13030" xr:uid="{ECD9328F-3634-488E-8A40-1BFEEE60CDBB}"/>
    <cellStyle name="40% - 着色 4 2 2 4 2 3 2" xfId="24239" xr:uid="{9CF56A56-FC92-4494-B0C8-94028378737B}"/>
    <cellStyle name="40% - 着色 4 2 2 4 2 3 2 2" xfId="40856" xr:uid="{3A193AF2-E10F-40FA-80BA-4B5B8554F123}"/>
    <cellStyle name="40% - 着色 4 2 2 4 2 3 3" xfId="32968" xr:uid="{622737A2-66A2-425A-B15E-27C3C4F39AB5}"/>
    <cellStyle name="40% - 着色 4 2 2 4 2 4" xfId="18635" xr:uid="{3B47C7B7-2175-407B-9830-28B9C64C1948}"/>
    <cellStyle name="40% - 着色 4 2 2 4 2 4 2" xfId="36912" xr:uid="{5BE200AF-938F-4DC6-9934-D8F6A93C252F}"/>
    <cellStyle name="40% - 着色 4 2 2 4 2 5" xfId="29024" xr:uid="{EF230C1E-62DC-4818-949F-B4F2BB28FBC0}"/>
    <cellStyle name="40% - 着色 4 2 2 4 3" xfId="8825" xr:uid="{BB73DD59-0AC6-44F3-B5A1-E6E0047A5105}"/>
    <cellStyle name="40% - 着色 4 2 2 4 3 2" xfId="14430" xr:uid="{E764A35D-EA1A-4049-A6BB-C2E1E4E36100}"/>
    <cellStyle name="40% - 着色 4 2 2 4 3 2 2" xfId="25639" xr:uid="{99BB7F10-A5C7-45B2-A832-8B3CD0E51C35}"/>
    <cellStyle name="40% - 着色 4 2 2 4 3 2 2 2" xfId="41842" xr:uid="{574F1020-C204-4C68-A1B5-AE77B874E7C1}"/>
    <cellStyle name="40% - 着色 4 2 2 4 3 2 3" xfId="33954" xr:uid="{BF498C68-51E2-49B4-95F8-F19B6F1932CD}"/>
    <cellStyle name="40% - 着色 4 2 2 4 3 3" xfId="20035" xr:uid="{0D26A2CA-8B60-4BAA-8D9A-911E7F0F9ACA}"/>
    <cellStyle name="40% - 着色 4 2 2 4 3 3 2" xfId="37898" xr:uid="{54CAC0C0-DFBE-4ABE-AA32-60F8799A2E42}"/>
    <cellStyle name="40% - 着色 4 2 2 4 3 4" xfId="30010" xr:uid="{4652DDEA-0C99-486D-9BFD-00E9F1D428D6}"/>
    <cellStyle name="40% - 着色 4 2 2 4 4" xfId="11628" xr:uid="{1425DE0B-D147-45D3-97AA-B2E78966B9B4}"/>
    <cellStyle name="40% - 着色 4 2 2 4 4 2" xfId="22837" xr:uid="{9528CB96-66AE-4AFF-9895-904CF2156830}"/>
    <cellStyle name="40% - 着色 4 2 2 4 4 2 2" xfId="39870" xr:uid="{8BB4FD23-DD4F-4A45-88A1-475997E95053}"/>
    <cellStyle name="40% - 着色 4 2 2 4 4 3" xfId="31982" xr:uid="{F68EDD6A-B7C2-4268-A698-3183736B2FF2}"/>
    <cellStyle name="40% - 着色 4 2 2 4 5" xfId="17233" xr:uid="{729A12CC-29D8-451C-9E1B-830CD595DC5D}"/>
    <cellStyle name="40% - 着色 4 2 2 4 5 2" xfId="35926" xr:uid="{45176D43-A785-45F2-AD19-55DDC3C93FEB}"/>
    <cellStyle name="40% - 着色 4 2 2 4 6" xfId="28038" xr:uid="{CF909C1F-52B9-4C84-8697-772E05AD05CD}"/>
    <cellStyle name="40% - 着色 4 2 2 5" xfId="6527" xr:uid="{02C9D05B-5EBD-43CC-8B5F-ED92EF77D355}"/>
    <cellStyle name="40% - 着色 4 2 2 5 2" xfId="9329" xr:uid="{FA0E6C94-11A4-4DA9-8153-37EABF7DE133}"/>
    <cellStyle name="40% - 着色 4 2 2 5 2 2" xfId="14934" xr:uid="{08B566FE-CC45-4A83-A5B8-49F2D6D42952}"/>
    <cellStyle name="40% - 着色 4 2 2 5 2 2 2" xfId="26143" xr:uid="{C9DEC4C3-F0ED-4C41-8FFA-363DB5BF6B89}"/>
    <cellStyle name="40% - 着色 4 2 2 5 2 2 2 2" xfId="42334" xr:uid="{87273796-CE9B-4D48-8EA3-FAA75219DE6D}"/>
    <cellStyle name="40% - 着色 4 2 2 5 2 2 3" xfId="34446" xr:uid="{77190566-DDD9-4016-95CC-52398D141E34}"/>
    <cellStyle name="40% - 着色 4 2 2 5 2 3" xfId="20539" xr:uid="{9F270918-D805-44E7-9385-806D68CAECEF}"/>
    <cellStyle name="40% - 着色 4 2 2 5 2 3 2" xfId="38390" xr:uid="{597D4E8B-8A23-4EC7-91DE-AA39EB2D4662}"/>
    <cellStyle name="40% - 着色 4 2 2 5 2 4" xfId="30502" xr:uid="{94DFA16C-4A08-4C97-AB02-A4C1CBA8A95B}"/>
    <cellStyle name="40% - 着色 4 2 2 5 3" xfId="12132" xr:uid="{1A5B5269-BE46-4B2B-AB83-54059AAD7E62}"/>
    <cellStyle name="40% - 着色 4 2 2 5 3 2" xfId="23341" xr:uid="{5C304A88-498D-4BAC-B1E0-F5433A7F3E4A}"/>
    <cellStyle name="40% - 着色 4 2 2 5 3 2 2" xfId="40362" xr:uid="{AD0FA6C1-3903-4B6B-81B1-A8E292B5DB0D}"/>
    <cellStyle name="40% - 着色 4 2 2 5 3 3" xfId="32474" xr:uid="{5BBF9F6A-4AFD-4557-A7DE-EEAE5AA7290B}"/>
    <cellStyle name="40% - 着色 4 2 2 5 4" xfId="17737" xr:uid="{97CDF19B-FA11-485F-B82A-A8BBC23B9B8B}"/>
    <cellStyle name="40% - 着色 4 2 2 5 4 2" xfId="36418" xr:uid="{CAD88F20-37D4-4BA4-9C9A-9A4C9447844E}"/>
    <cellStyle name="40% - 着色 4 2 2 5 5" xfId="28530" xr:uid="{37B047D6-EFD6-4CCF-8FD5-103F0FEFBB61}"/>
    <cellStyle name="40% - 着色 4 2 2 6" xfId="7928" xr:uid="{79531810-6CD4-42A9-8D93-F8B25A4758F5}"/>
    <cellStyle name="40% - 着色 4 2 2 6 2" xfId="13533" xr:uid="{8C8794B4-008A-44DC-A67B-C8B8654DE2F5}"/>
    <cellStyle name="40% - 着色 4 2 2 6 2 2" xfId="24742" xr:uid="{B2D2CB2C-977C-4507-9153-E66924191BFF}"/>
    <cellStyle name="40% - 着色 4 2 2 6 2 2 2" xfId="41348" xr:uid="{03919AC1-3EDE-45A8-BF5A-6975AD015D47}"/>
    <cellStyle name="40% - 着色 4 2 2 6 2 3" xfId="33460" xr:uid="{427B1146-646E-4E5F-B608-C0BE665B82AC}"/>
    <cellStyle name="40% - 着色 4 2 2 6 3" xfId="19138" xr:uid="{74449D56-B370-41E7-89E2-6E702662F1D7}"/>
    <cellStyle name="40% - 着色 4 2 2 6 3 2" xfId="37404" xr:uid="{AEC58E48-276E-4312-A6C4-ECDB83BBBF36}"/>
    <cellStyle name="40% - 着色 4 2 2 6 4" xfId="29516" xr:uid="{7BFE8985-E5B3-4618-B67C-67855026B83A}"/>
    <cellStyle name="40% - 着色 4 2 2 7" xfId="10731" xr:uid="{2C8C7587-F10E-4214-AF26-1E13AE0BD7E3}"/>
    <cellStyle name="40% - 着色 4 2 2 7 2" xfId="21940" xr:uid="{1EADD91B-9588-4F24-966F-B3028DF5232B}"/>
    <cellStyle name="40% - 着色 4 2 2 7 2 2" xfId="39376" xr:uid="{96E24419-2A2E-45B6-84CD-E1CACB7B31B4}"/>
    <cellStyle name="40% - 着色 4 2 2 7 3" xfId="31488" xr:uid="{ACF39B66-FD39-4546-9BE8-EB228B050DBC}"/>
    <cellStyle name="40% - 着色 4 2 2 8" xfId="16336" xr:uid="{8D215CED-91DF-4ED4-AA94-C8BB43CE9C4E}"/>
    <cellStyle name="40% - 着色 4 2 2 8 2" xfId="35432" xr:uid="{6DD7DAB3-7441-416F-9E4A-D408A0912956}"/>
    <cellStyle name="40% - 着色 4 2 2 9" xfId="27544" xr:uid="{8A37BA6E-4614-4EFF-BA7F-1AB574BD4986}"/>
    <cellStyle name="40% - 着色 4 2 3" xfId="5189" xr:uid="{559A751C-6B12-4CC0-9BCC-F6E2E3C1F829}"/>
    <cellStyle name="40% - 着色 4 2 3 2" xfId="5435" xr:uid="{317F0C38-A09A-4392-BBB4-1AA05C925B31}"/>
    <cellStyle name="40% - 着色 4 2 3 2 2" xfId="6332" xr:uid="{D6EC09E1-221E-4C65-8F4B-3CAB56E3B9C9}"/>
    <cellStyle name="40% - 着色 4 2 3 2 2 2" xfId="7734" xr:uid="{D517B58B-47F5-4531-96E9-F3E7602D3103}"/>
    <cellStyle name="40% - 着色 4 2 3 2 2 2 2" xfId="10536" xr:uid="{D56C79FF-BC02-4261-8EA2-D202BC1F4F4E}"/>
    <cellStyle name="40% - 着色 4 2 3 2 2 2 2 2" xfId="16141" xr:uid="{2C0EA580-DD61-406F-AE25-5FAE17A568FF}"/>
    <cellStyle name="40% - 着色 4 2 3 2 2 2 2 2 2" xfId="27350" xr:uid="{22B7A720-38F6-467C-956A-B90A6A2591C7}"/>
    <cellStyle name="40% - 着色 4 2 3 2 2 2 2 2 2 2" xfId="43137" xr:uid="{B1E352F0-3D0E-4CEE-A5AB-531FCCB5AB09}"/>
    <cellStyle name="40% - 着色 4 2 3 2 2 2 2 2 3" xfId="35249" xr:uid="{5689882D-829F-4E6C-9283-7B8D0D1E45EE}"/>
    <cellStyle name="40% - 着色 4 2 3 2 2 2 2 3" xfId="21746" xr:uid="{2DD527BB-765B-48A3-B857-A5968609703E}"/>
    <cellStyle name="40% - 着色 4 2 3 2 2 2 2 3 2" xfId="39193" xr:uid="{CA2EBBB6-05F4-4E9D-8D4A-BB20F043BD5A}"/>
    <cellStyle name="40% - 着色 4 2 3 2 2 2 2 4" xfId="31305" xr:uid="{4C1E9303-D263-4164-A2D2-BAAC5179E783}"/>
    <cellStyle name="40% - 着色 4 2 3 2 2 2 3" xfId="13339" xr:uid="{AE39261E-B310-4EB1-A8AF-3311D7BA5848}"/>
    <cellStyle name="40% - 着色 4 2 3 2 2 2 3 2" xfId="24548" xr:uid="{D3F066EE-BFD5-4DF0-90A0-06CF3DE2DD9B}"/>
    <cellStyle name="40% - 着色 4 2 3 2 2 2 3 2 2" xfId="41165" xr:uid="{49AEDCC2-F066-4E23-9333-B92A13F7DDE3}"/>
    <cellStyle name="40% - 着色 4 2 3 2 2 2 3 3" xfId="33277" xr:uid="{1997B911-2509-4FAC-B230-3E906F36779F}"/>
    <cellStyle name="40% - 着色 4 2 3 2 2 2 4" xfId="18944" xr:uid="{1C3432CE-64A4-4602-BD9F-C2FC3336131C}"/>
    <cellStyle name="40% - 着色 4 2 3 2 2 2 4 2" xfId="37221" xr:uid="{BD1BB266-B684-4D0F-BC7D-BAB97016B602}"/>
    <cellStyle name="40% - 着色 4 2 3 2 2 2 5" xfId="29333" xr:uid="{979BFC26-8466-4A6F-98B3-992DEEE27336}"/>
    <cellStyle name="40% - 着色 4 2 3 2 2 3" xfId="9134" xr:uid="{92E23582-73F7-4A1C-B115-B7684BB8A741}"/>
    <cellStyle name="40% - 着色 4 2 3 2 2 3 2" xfId="14739" xr:uid="{63E6D566-6D54-483A-8D17-9F361F5DDB6F}"/>
    <cellStyle name="40% - 着色 4 2 3 2 2 3 2 2" xfId="25948" xr:uid="{A0790434-102C-417E-AB24-528C5E4508B7}"/>
    <cellStyle name="40% - 着色 4 2 3 2 2 3 2 2 2" xfId="42151" xr:uid="{AB2DA8EE-6081-4748-B3DC-D2A069EF77FE}"/>
    <cellStyle name="40% - 着色 4 2 3 2 2 3 2 3" xfId="34263" xr:uid="{8BF56A2A-EEE2-4E70-8E6B-A239EC8054FE}"/>
    <cellStyle name="40% - 着色 4 2 3 2 2 3 3" xfId="20344" xr:uid="{F54935DD-4A6B-4D68-B03A-747726366968}"/>
    <cellStyle name="40% - 着色 4 2 3 2 2 3 3 2" xfId="38207" xr:uid="{15024518-53CC-4F18-8C95-E60002F85720}"/>
    <cellStyle name="40% - 着色 4 2 3 2 2 3 4" xfId="30319" xr:uid="{74B5FFF9-70AF-408E-9D2B-E1BF73C312D6}"/>
    <cellStyle name="40% - 着色 4 2 3 2 2 4" xfId="11937" xr:uid="{E89E4540-E9FC-435E-B467-89D6D5006A18}"/>
    <cellStyle name="40% - 着色 4 2 3 2 2 4 2" xfId="23146" xr:uid="{2294EB4F-8A5A-4A30-AA95-AD926F35456D}"/>
    <cellStyle name="40% - 着色 4 2 3 2 2 4 2 2" xfId="40179" xr:uid="{9D7980BE-FB16-4084-A497-AB868452DE05}"/>
    <cellStyle name="40% - 着色 4 2 3 2 2 4 3" xfId="32291" xr:uid="{51FCADC9-5F58-4E6A-A2CF-C7DDAE99029E}"/>
    <cellStyle name="40% - 着色 4 2 3 2 2 5" xfId="17542" xr:uid="{F70DCAD1-905F-4D1B-BB0C-CC9F49C2390D}"/>
    <cellStyle name="40% - 着色 4 2 3 2 2 5 2" xfId="36235" xr:uid="{3F8B4FA9-45B7-4F59-8EF2-FCFF163984FB}"/>
    <cellStyle name="40% - 着色 4 2 3 2 2 6" xfId="28347" xr:uid="{010C8CE8-1A2D-4388-85DF-93D4B9118D1A}"/>
    <cellStyle name="40% - 着色 4 2 3 2 3" xfId="6837" xr:uid="{68F8B8A8-DF33-47BC-ADF7-F9DEDBB20360}"/>
    <cellStyle name="40% - 着色 4 2 3 2 3 2" xfId="9639" xr:uid="{2E8D6888-3EDB-44BC-AB4B-8EE19F2E82B7}"/>
    <cellStyle name="40% - 着色 4 2 3 2 3 2 2" xfId="15244" xr:uid="{319CE04D-B169-4360-9FAC-958A480F430C}"/>
    <cellStyle name="40% - 着色 4 2 3 2 3 2 2 2" xfId="26453" xr:uid="{CB25AF19-B351-414E-9AE9-3F44B3B0710D}"/>
    <cellStyle name="40% - 着色 4 2 3 2 3 2 2 2 2" xfId="42643" xr:uid="{C490822D-B42F-463D-B9D9-EDF565831E30}"/>
    <cellStyle name="40% - 着色 4 2 3 2 3 2 2 3" xfId="34755" xr:uid="{66031EBC-79A1-4337-854F-66A466C6FD75}"/>
    <cellStyle name="40% - 着色 4 2 3 2 3 2 3" xfId="20849" xr:uid="{53522040-4C8A-4212-A751-F45D4DD74DBB}"/>
    <cellStyle name="40% - 着色 4 2 3 2 3 2 3 2" xfId="38699" xr:uid="{D4A3B434-FA1B-4C07-85B2-317801A79A54}"/>
    <cellStyle name="40% - 着色 4 2 3 2 3 2 4" xfId="30811" xr:uid="{472FD660-03FA-4BA7-A689-213FFC068C14}"/>
    <cellStyle name="40% - 着色 4 2 3 2 3 3" xfId="12442" xr:uid="{4141E863-DB90-40C0-A507-476A1DD173F4}"/>
    <cellStyle name="40% - 着色 4 2 3 2 3 3 2" xfId="23651" xr:uid="{4FBDDC3B-1F76-4E43-BA2B-F21E3002D6D5}"/>
    <cellStyle name="40% - 着色 4 2 3 2 3 3 2 2" xfId="40671" xr:uid="{0D57FAEF-9380-4ABA-8F26-2A2E849B0E2E}"/>
    <cellStyle name="40% - 着色 4 2 3 2 3 3 3" xfId="32783" xr:uid="{FE3FCEA8-3937-453A-A184-1D274A176638}"/>
    <cellStyle name="40% - 着色 4 2 3 2 3 4" xfId="18047" xr:uid="{11C088BB-B850-4AFC-8EBF-A865FBFE5F37}"/>
    <cellStyle name="40% - 着色 4 2 3 2 3 4 2" xfId="36727" xr:uid="{22CA77E9-F452-45B9-BA52-E67CC91F9538}"/>
    <cellStyle name="40% - 着色 4 2 3 2 3 5" xfId="28839" xr:uid="{6D82A62A-D85A-40AE-B56F-95F1E4BA7710}"/>
    <cellStyle name="40% - 着色 4 2 3 2 4" xfId="8237" xr:uid="{A8212C90-F6AC-45B8-AB16-E376BA32C520}"/>
    <cellStyle name="40% - 着色 4 2 3 2 4 2" xfId="13842" xr:uid="{7D823B84-3179-4737-8B83-2833C2F316E9}"/>
    <cellStyle name="40% - 着色 4 2 3 2 4 2 2" xfId="25051" xr:uid="{8CD36822-8760-4BEB-A227-95AC3F4A610B}"/>
    <cellStyle name="40% - 着色 4 2 3 2 4 2 2 2" xfId="41657" xr:uid="{C267A3C1-B977-49E2-9796-B7EB431F15D0}"/>
    <cellStyle name="40% - 着色 4 2 3 2 4 2 3" xfId="33769" xr:uid="{F0A69F0B-9630-4BA4-9822-86768AC1764F}"/>
    <cellStyle name="40% - 着色 4 2 3 2 4 3" xfId="19447" xr:uid="{3ED92B35-265A-4089-8516-170675026D33}"/>
    <cellStyle name="40% - 着色 4 2 3 2 4 3 2" xfId="37713" xr:uid="{9343B6C1-7183-4572-917C-612C7FF868B1}"/>
    <cellStyle name="40% - 着色 4 2 3 2 4 4" xfId="29825" xr:uid="{482D8A58-D119-4A97-8C35-7801C46AB258}"/>
    <cellStyle name="40% - 着色 4 2 3 2 5" xfId="11040" xr:uid="{8F757ED4-DB9E-4390-853F-885E73FF29EB}"/>
    <cellStyle name="40% - 着色 4 2 3 2 5 2" xfId="22249" xr:uid="{89119B0A-F624-4FE8-B13A-395D2B222144}"/>
    <cellStyle name="40% - 着色 4 2 3 2 5 2 2" xfId="39685" xr:uid="{B06CE1F4-AB35-4DFF-926F-3F632729F9AD}"/>
    <cellStyle name="40% - 着色 4 2 3 2 5 3" xfId="31797" xr:uid="{272CA2A2-6194-462F-9567-D00A50FE8901}"/>
    <cellStyle name="40% - 着色 4 2 3 2 6" xfId="16645" xr:uid="{995AB8F7-4A7A-4258-AE6A-7D84338789D0}"/>
    <cellStyle name="40% - 着色 4 2 3 2 6 2" xfId="35741" xr:uid="{172441F6-6927-4AD5-BF78-C596473DF86E}"/>
    <cellStyle name="40% - 着色 4 2 3 2 7" xfId="27853" xr:uid="{F7259D95-97C3-462A-901C-0E1E794BCC17}"/>
    <cellStyle name="40% - 着色 4 2 3 3" xfId="6086" xr:uid="{4FB6EF7A-9A4E-4FBC-9C82-4B57B1CDA81B}"/>
    <cellStyle name="40% - 着色 4 2 3 3 2" xfId="7488" xr:uid="{0857852D-6762-4974-B749-9406282ABF98}"/>
    <cellStyle name="40% - 着色 4 2 3 3 2 2" xfId="10290" xr:uid="{524B1F7D-94B4-4DE7-86FA-0B51987C3A48}"/>
    <cellStyle name="40% - 着色 4 2 3 3 2 2 2" xfId="15895" xr:uid="{BD8C1963-E11C-421D-81EF-3223CF7EAAB4}"/>
    <cellStyle name="40% - 着色 4 2 3 3 2 2 2 2" xfId="27104" xr:uid="{B2D12EF7-51AC-4BA7-893A-81FC8767D4B0}"/>
    <cellStyle name="40% - 着色 4 2 3 3 2 2 2 2 2" xfId="42891" xr:uid="{7D292387-6580-4525-8B7B-283164CC20BC}"/>
    <cellStyle name="40% - 着色 4 2 3 3 2 2 2 3" xfId="35003" xr:uid="{89327386-EA4A-4DE3-9F85-F00FEE8B5B7D}"/>
    <cellStyle name="40% - 着色 4 2 3 3 2 2 3" xfId="21500" xr:uid="{267E90A0-86A9-45DD-A7F2-31A3168E2DD1}"/>
    <cellStyle name="40% - 着色 4 2 3 3 2 2 3 2" xfId="38947" xr:uid="{DB9680AF-0E4B-4650-B120-A93632E58C73}"/>
    <cellStyle name="40% - 着色 4 2 3 3 2 2 4" xfId="31059" xr:uid="{4E16CA16-E495-4A92-8F9C-BA2CDDF16EFC}"/>
    <cellStyle name="40% - 着色 4 2 3 3 2 3" xfId="13093" xr:uid="{CAD9DA43-94E1-43EE-B658-405F83B361B9}"/>
    <cellStyle name="40% - 着色 4 2 3 3 2 3 2" xfId="24302" xr:uid="{B432A123-DB22-4153-9596-04B2F66A87DB}"/>
    <cellStyle name="40% - 着色 4 2 3 3 2 3 2 2" xfId="40919" xr:uid="{31713FC9-E717-430E-9BB2-96A0042ABEC2}"/>
    <cellStyle name="40% - 着色 4 2 3 3 2 3 3" xfId="33031" xr:uid="{0DBC2778-C374-4BA2-AC9F-3DB963990508}"/>
    <cellStyle name="40% - 着色 4 2 3 3 2 4" xfId="18698" xr:uid="{70804B21-EE17-47A2-8C59-D01B2BFDC44B}"/>
    <cellStyle name="40% - 着色 4 2 3 3 2 4 2" xfId="36975" xr:uid="{70DB681F-E9AC-4636-9D51-1AAD80582A3F}"/>
    <cellStyle name="40% - 着色 4 2 3 3 2 5" xfId="29087" xr:uid="{E4C48DBD-A6B4-4ECD-946D-0C92FAAF7B82}"/>
    <cellStyle name="40% - 着色 4 2 3 3 3" xfId="8888" xr:uid="{07726084-71D8-4674-AD94-91DC6E300B06}"/>
    <cellStyle name="40% - 着色 4 2 3 3 3 2" xfId="14493" xr:uid="{DD00A261-2BAF-47CF-B280-DA238658B7AC}"/>
    <cellStyle name="40% - 着色 4 2 3 3 3 2 2" xfId="25702" xr:uid="{8236234D-EF83-4293-AB69-55154DB479B8}"/>
    <cellStyle name="40% - 着色 4 2 3 3 3 2 2 2" xfId="41905" xr:uid="{7ABA0357-A515-4D73-A84D-4B9EA41BE4AF}"/>
    <cellStyle name="40% - 着色 4 2 3 3 3 2 3" xfId="34017" xr:uid="{F97032EA-FF35-40C0-975C-31ADF8863F7B}"/>
    <cellStyle name="40% - 着色 4 2 3 3 3 3" xfId="20098" xr:uid="{2B260B4F-B33D-40DD-BD12-6A770C8BF338}"/>
    <cellStyle name="40% - 着色 4 2 3 3 3 3 2" xfId="37961" xr:uid="{06F2D76F-D259-46BC-8929-2801D794ADD5}"/>
    <cellStyle name="40% - 着色 4 2 3 3 3 4" xfId="30073" xr:uid="{E170D95C-D244-4C8D-AB67-CFC54A56627B}"/>
    <cellStyle name="40% - 着色 4 2 3 3 4" xfId="11691" xr:uid="{B5F0B636-9A87-426A-BFF1-3F88A33B9A48}"/>
    <cellStyle name="40% - 着色 4 2 3 3 4 2" xfId="22900" xr:uid="{567C8994-D74B-4A3C-932B-755F4D0460BA}"/>
    <cellStyle name="40% - 着色 4 2 3 3 4 2 2" xfId="39933" xr:uid="{D5EEF669-7D57-4799-BCC1-523E1D43ABF4}"/>
    <cellStyle name="40% - 着色 4 2 3 3 4 3" xfId="32045" xr:uid="{A6D28F6A-1BB4-460F-A73D-B4908712D243}"/>
    <cellStyle name="40% - 着色 4 2 3 3 5" xfId="17296" xr:uid="{61CA3157-3BC8-4166-B3E1-2521AEFC47C8}"/>
    <cellStyle name="40% - 着色 4 2 3 3 5 2" xfId="35989" xr:uid="{5411E4B0-A1D4-4E72-9819-533F293DAF67}"/>
    <cellStyle name="40% - 着色 4 2 3 3 6" xfId="28101" xr:uid="{B0E4F1BD-8E3F-447B-AF3C-CA6190F27061}"/>
    <cellStyle name="40% - 着色 4 2 3 4" xfId="6591" xr:uid="{6687AF1F-2C2C-4416-8726-8D7FFEE9BA48}"/>
    <cellStyle name="40% - 着色 4 2 3 4 2" xfId="9393" xr:uid="{0F09E2D4-E9AC-4B1A-B856-789E9FD9160C}"/>
    <cellStyle name="40% - 着色 4 2 3 4 2 2" xfId="14998" xr:uid="{664B6724-BE55-4ECE-8D11-D60CB93621E5}"/>
    <cellStyle name="40% - 着色 4 2 3 4 2 2 2" xfId="26207" xr:uid="{885D12D8-158B-4CCF-B61C-AAFDBA32A2AD}"/>
    <cellStyle name="40% - 着色 4 2 3 4 2 2 2 2" xfId="42397" xr:uid="{D670DED4-FC39-4276-8158-358709FD1316}"/>
    <cellStyle name="40% - 着色 4 2 3 4 2 2 3" xfId="34509" xr:uid="{5718ED6B-209C-49D4-848D-BCE41DAC1C03}"/>
    <cellStyle name="40% - 着色 4 2 3 4 2 3" xfId="20603" xr:uid="{833A52C3-141C-4DE1-BE91-43BB40887E19}"/>
    <cellStyle name="40% - 着色 4 2 3 4 2 3 2" xfId="38453" xr:uid="{CCD9C4A1-99A6-48A1-90A1-AE8988D73A95}"/>
    <cellStyle name="40% - 着色 4 2 3 4 2 4" xfId="30565" xr:uid="{952D1C41-E505-423A-87D7-98CB9FD783FD}"/>
    <cellStyle name="40% - 着色 4 2 3 4 3" xfId="12196" xr:uid="{51E0749A-6BC5-4BBB-B2C6-003E10FD5014}"/>
    <cellStyle name="40% - 着色 4 2 3 4 3 2" xfId="23405" xr:uid="{6FA1D49B-951D-4DFE-855F-B77850D78F3D}"/>
    <cellStyle name="40% - 着色 4 2 3 4 3 2 2" xfId="40425" xr:uid="{BA4FFB4A-4EFF-4DC6-97E2-08884865F607}"/>
    <cellStyle name="40% - 着色 4 2 3 4 3 3" xfId="32537" xr:uid="{F5999608-A279-412A-A3C1-3CED15041AD5}"/>
    <cellStyle name="40% - 着色 4 2 3 4 4" xfId="17801" xr:uid="{7190CD25-74E1-477E-803F-0673C3F2DF05}"/>
    <cellStyle name="40% - 着色 4 2 3 4 4 2" xfId="36481" xr:uid="{0F5AE33D-FC4B-4A1B-936A-DF21F3ADE624}"/>
    <cellStyle name="40% - 着色 4 2 3 4 5" xfId="28593" xr:uid="{1B6D68EE-9FFE-431D-866D-BFF32408B360}"/>
    <cellStyle name="40% - 着色 4 2 3 5" xfId="7991" xr:uid="{916D41AA-C8AA-4164-BD14-3D0A793DA0E6}"/>
    <cellStyle name="40% - 着色 4 2 3 5 2" xfId="13596" xr:uid="{8C13D4AF-EB44-4CFD-9EFD-F1736AFCD56B}"/>
    <cellStyle name="40% - 着色 4 2 3 5 2 2" xfId="24805" xr:uid="{26B9B12B-900B-4160-B9C4-86E8BB4218B7}"/>
    <cellStyle name="40% - 着色 4 2 3 5 2 2 2" xfId="41411" xr:uid="{328EFB2D-3984-44B1-9013-EA73CB9AAB30}"/>
    <cellStyle name="40% - 着色 4 2 3 5 2 3" xfId="33523" xr:uid="{18605A1A-4B46-4B4B-B45A-FAD8A71133B3}"/>
    <cellStyle name="40% - 着色 4 2 3 5 3" xfId="19201" xr:uid="{AEFD82A0-547A-4760-AACC-D0736F651555}"/>
    <cellStyle name="40% - 着色 4 2 3 5 3 2" xfId="37467" xr:uid="{9AEBA628-C72F-47A1-AA19-532A8CAA30E9}"/>
    <cellStyle name="40% - 着色 4 2 3 5 4" xfId="29579" xr:uid="{0D835861-F701-4C65-8D8D-309ED8382757}"/>
    <cellStyle name="40% - 着色 4 2 3 6" xfId="10794" xr:uid="{E170A548-771B-4D0F-8115-42AAF0C2F7E8}"/>
    <cellStyle name="40% - 着色 4 2 3 6 2" xfId="22003" xr:uid="{ACDFD4B0-4973-4438-83F0-7AB28D7B6F7A}"/>
    <cellStyle name="40% - 着色 4 2 3 6 2 2" xfId="39439" xr:uid="{E54928AE-9683-4674-8DA7-78D8C4FBAD19}"/>
    <cellStyle name="40% - 着色 4 2 3 6 3" xfId="31551" xr:uid="{D9D45C59-71F3-4EDF-9443-E655096EEFC6}"/>
    <cellStyle name="40% - 着色 4 2 3 7" xfId="16399" xr:uid="{988B8D29-AEAA-45FA-8E16-E20CB92C1B39}"/>
    <cellStyle name="40% - 着色 4 2 3 7 2" xfId="35495" xr:uid="{C6A6FB20-A45D-4231-B1BE-A2F1CAD37C25}"/>
    <cellStyle name="40% - 着色 4 2 3 8" xfId="27607" xr:uid="{F6C88E55-844E-4611-BDD8-3009EB3DACC7}"/>
    <cellStyle name="40% - 着色 4 2 4" xfId="5313" xr:uid="{BF8A8504-3819-4733-8B9C-EA6C467F765B}"/>
    <cellStyle name="40% - 着色 4 2 4 2" xfId="6210" xr:uid="{260131DA-1288-4D4E-96A8-3D4245B8339E}"/>
    <cellStyle name="40% - 着色 4 2 4 2 2" xfId="7612" xr:uid="{C932F09C-FBAF-461A-9DC3-3D661416CD9D}"/>
    <cellStyle name="40% - 着色 4 2 4 2 2 2" xfId="10414" xr:uid="{4376047F-F46A-4610-8EE6-1D3F935B694B}"/>
    <cellStyle name="40% - 着色 4 2 4 2 2 2 2" xfId="16019" xr:uid="{91AE242B-9B59-47F2-8CE3-5C828E50E833}"/>
    <cellStyle name="40% - 着色 4 2 4 2 2 2 2 2" xfId="27228" xr:uid="{254F2195-7590-4DEB-8845-B046BF4864DD}"/>
    <cellStyle name="40% - 着色 4 2 4 2 2 2 2 2 2" xfId="43015" xr:uid="{0EFA8750-B501-4097-B629-0FD1171FF950}"/>
    <cellStyle name="40% - 着色 4 2 4 2 2 2 2 3" xfId="35127" xr:uid="{EDD8FEE1-27D3-4392-ABBC-97A1A0260201}"/>
    <cellStyle name="40% - 着色 4 2 4 2 2 2 3" xfId="21624" xr:uid="{06E219A9-06B9-4C1E-A0E8-A32181C8FC9D}"/>
    <cellStyle name="40% - 着色 4 2 4 2 2 2 3 2" xfId="39071" xr:uid="{ACDCEA1E-5B85-4FD2-A41E-FBFEEB892916}"/>
    <cellStyle name="40% - 着色 4 2 4 2 2 2 4" xfId="31183" xr:uid="{16558B0A-051B-49E3-9A7D-8BCC46BED79D}"/>
    <cellStyle name="40% - 着色 4 2 4 2 2 3" xfId="13217" xr:uid="{C9113871-E8D2-4076-816B-007B70F24E13}"/>
    <cellStyle name="40% - 着色 4 2 4 2 2 3 2" xfId="24426" xr:uid="{9579DB5A-E6D7-41AF-99C4-5F513CE477CD}"/>
    <cellStyle name="40% - 着色 4 2 4 2 2 3 2 2" xfId="41043" xr:uid="{762D3859-A0EC-4BC1-8EB0-D06ED1389189}"/>
    <cellStyle name="40% - 着色 4 2 4 2 2 3 3" xfId="33155" xr:uid="{7B7012E8-2006-411F-86B3-CE1573857244}"/>
    <cellStyle name="40% - 着色 4 2 4 2 2 4" xfId="18822" xr:uid="{9F49D2E8-36FE-4DFC-84A7-0F119BC8A42A}"/>
    <cellStyle name="40% - 着色 4 2 4 2 2 4 2" xfId="37099" xr:uid="{3B1E991E-543D-415A-9FDB-F2723E715BF5}"/>
    <cellStyle name="40% - 着色 4 2 4 2 2 5" xfId="29211" xr:uid="{2EF338D4-927D-4DAB-9B72-8D6F5916154C}"/>
    <cellStyle name="40% - 着色 4 2 4 2 3" xfId="9012" xr:uid="{385E6828-A66E-454B-B7D7-EF41E1B5F84A}"/>
    <cellStyle name="40% - 着色 4 2 4 2 3 2" xfId="14617" xr:uid="{904F9D71-7604-4B66-AEBC-F1D967B3CF8C}"/>
    <cellStyle name="40% - 着色 4 2 4 2 3 2 2" xfId="25826" xr:uid="{A6F0FC82-C7CE-43E4-B861-67366F02E1C1}"/>
    <cellStyle name="40% - 着色 4 2 4 2 3 2 2 2" xfId="42029" xr:uid="{7CD5AF44-EA5C-4B37-B858-9364D72BBA23}"/>
    <cellStyle name="40% - 着色 4 2 4 2 3 2 3" xfId="34141" xr:uid="{A89F55EC-0890-4980-8793-E05AB8490B42}"/>
    <cellStyle name="40% - 着色 4 2 4 2 3 3" xfId="20222" xr:uid="{BE599446-47D4-4959-AD6C-A9BF388961DC}"/>
    <cellStyle name="40% - 着色 4 2 4 2 3 3 2" xfId="38085" xr:uid="{D75D05D4-4165-47A4-A308-9F7957442DC4}"/>
    <cellStyle name="40% - 着色 4 2 4 2 3 4" xfId="30197" xr:uid="{1D43B974-663E-49B7-8D13-30574EF9E27E}"/>
    <cellStyle name="40% - 着色 4 2 4 2 4" xfId="11815" xr:uid="{0953E427-4919-4BCD-B535-E7DA2C49E74B}"/>
    <cellStyle name="40% - 着色 4 2 4 2 4 2" xfId="23024" xr:uid="{C231FB74-0A0A-48CF-83B0-FA7EEA36871C}"/>
    <cellStyle name="40% - 着色 4 2 4 2 4 2 2" xfId="40057" xr:uid="{30711CF1-43C2-481C-9816-70412A2D9931}"/>
    <cellStyle name="40% - 着色 4 2 4 2 4 3" xfId="32169" xr:uid="{3E4578A2-A3AF-4A37-9753-547C80FDC6F2}"/>
    <cellStyle name="40% - 着色 4 2 4 2 5" xfId="17420" xr:uid="{6292F36E-6D01-43D4-B2C6-940EC3A91882}"/>
    <cellStyle name="40% - 着色 4 2 4 2 5 2" xfId="36113" xr:uid="{4B9B732A-FCF0-4270-A684-A1B06F1BDAFB}"/>
    <cellStyle name="40% - 着色 4 2 4 2 6" xfId="28225" xr:uid="{1E94BEE3-802B-4328-AA20-11E4ADC1393E}"/>
    <cellStyle name="40% - 着色 4 2 4 3" xfId="6715" xr:uid="{6D020DD4-D55B-4B74-A994-25EB15DD05DD}"/>
    <cellStyle name="40% - 着色 4 2 4 3 2" xfId="9517" xr:uid="{23917DC3-7B67-49AF-8FBE-7DA0B6299797}"/>
    <cellStyle name="40% - 着色 4 2 4 3 2 2" xfId="15122" xr:uid="{87DD341A-30CB-43E7-B110-CB228BF15302}"/>
    <cellStyle name="40% - 着色 4 2 4 3 2 2 2" xfId="26331" xr:uid="{D152F646-F181-46FE-AF5A-C53DB98D5A9D}"/>
    <cellStyle name="40% - 着色 4 2 4 3 2 2 2 2" xfId="42521" xr:uid="{ABD94F05-4FBB-42BF-A2DB-505F6672408B}"/>
    <cellStyle name="40% - 着色 4 2 4 3 2 2 3" xfId="34633" xr:uid="{0D8DF574-6E66-4385-A7EC-41FBAA7C431F}"/>
    <cellStyle name="40% - 着色 4 2 4 3 2 3" xfId="20727" xr:uid="{F19837FC-D788-4203-8187-8FF1BC78DA28}"/>
    <cellStyle name="40% - 着色 4 2 4 3 2 3 2" xfId="38577" xr:uid="{35CDE327-2607-49A6-8F3C-8A0202272C77}"/>
    <cellStyle name="40% - 着色 4 2 4 3 2 4" xfId="30689" xr:uid="{5B90CF97-8F3D-4A82-A84B-0C299C23B5CA}"/>
    <cellStyle name="40% - 着色 4 2 4 3 3" xfId="12320" xr:uid="{9DAC0F04-CADA-49DB-9C13-91B01EC05567}"/>
    <cellStyle name="40% - 着色 4 2 4 3 3 2" xfId="23529" xr:uid="{FD8E5689-4CEA-47AB-9835-803EB8414E38}"/>
    <cellStyle name="40% - 着色 4 2 4 3 3 2 2" xfId="40549" xr:uid="{6B191FFD-C5A2-4920-8DC4-4A4D3AED8CD5}"/>
    <cellStyle name="40% - 着色 4 2 4 3 3 3" xfId="32661" xr:uid="{A96BB5A5-097C-4D91-95C9-1CDAE8A2BC51}"/>
    <cellStyle name="40% - 着色 4 2 4 3 4" xfId="17925" xr:uid="{D70EDA5C-3A16-4621-A26F-15F49C29BCC6}"/>
    <cellStyle name="40% - 着色 4 2 4 3 4 2" xfId="36605" xr:uid="{EE87F9BF-7C30-49FD-B98A-BABFBC876BF6}"/>
    <cellStyle name="40% - 着色 4 2 4 3 5" xfId="28717" xr:uid="{02C48044-7EF3-4B68-8143-2CC6D4B4DCA5}"/>
    <cellStyle name="40% - 着色 4 2 4 4" xfId="8115" xr:uid="{C96C6239-DDA1-467A-8D66-4C968C804745}"/>
    <cellStyle name="40% - 着色 4 2 4 4 2" xfId="13720" xr:uid="{00B9A297-AE3E-42C4-82FA-5BEA3E57A848}"/>
    <cellStyle name="40% - 着色 4 2 4 4 2 2" xfId="24929" xr:uid="{0359A3F1-E143-4A4F-9540-D39FBC63A635}"/>
    <cellStyle name="40% - 着色 4 2 4 4 2 2 2" xfId="41535" xr:uid="{EA66FBDD-A040-4508-9CAC-5B27C15009B8}"/>
    <cellStyle name="40% - 着色 4 2 4 4 2 3" xfId="33647" xr:uid="{0FC6A684-ED89-4CC1-99A2-F6F890CF9DD6}"/>
    <cellStyle name="40% - 着色 4 2 4 4 3" xfId="19325" xr:uid="{BC8A4179-EA8B-4B73-92F5-7480AEBBF580}"/>
    <cellStyle name="40% - 着色 4 2 4 4 3 2" xfId="37591" xr:uid="{CBCFE570-6911-4E73-9F97-C53C7725F2AD}"/>
    <cellStyle name="40% - 着色 4 2 4 4 4" xfId="29703" xr:uid="{263A2423-1373-4D45-A5C1-ED4AD3FE364D}"/>
    <cellStyle name="40% - 着色 4 2 4 5" xfId="10918" xr:uid="{B27A9564-E82C-4DAF-9114-37505277C187}"/>
    <cellStyle name="40% - 着色 4 2 4 5 2" xfId="22127" xr:uid="{459E0CD3-30DC-4871-AA0F-9253EF9D3118}"/>
    <cellStyle name="40% - 着色 4 2 4 5 2 2" xfId="39563" xr:uid="{039564E1-A3A8-490B-A1EE-6F0AF465044E}"/>
    <cellStyle name="40% - 着色 4 2 4 5 3" xfId="31675" xr:uid="{1F276193-2C0A-449A-BACB-907471EA1C78}"/>
    <cellStyle name="40% - 着色 4 2 4 6" xfId="16523" xr:uid="{64A2846E-1FB6-4CF3-AD8C-00E985F7AF10}"/>
    <cellStyle name="40% - 着色 4 2 4 6 2" xfId="35619" xr:uid="{FAE09232-1B7A-4931-A06F-E25134B98EBD}"/>
    <cellStyle name="40% - 着色 4 2 4 7" xfId="27731" xr:uid="{E7400BB3-9552-4F7B-A868-37D55EB5AF75}"/>
    <cellStyle name="40% - 着色 4 2 5" xfId="5559" xr:uid="{53724154-C084-470C-845B-82BDACEAC68C}"/>
    <cellStyle name="40% - 着色 4 2 5 2" xfId="6961" xr:uid="{741FCEB7-3633-43A4-A8CC-E97E1FE04488}"/>
    <cellStyle name="40% - 着色 4 2 5 2 2" xfId="9763" xr:uid="{16AE622A-614C-405C-AA34-3576EC905FCF}"/>
    <cellStyle name="40% - 着色 4 2 5 2 2 2" xfId="15368" xr:uid="{0CA2BBC0-8D41-4A32-A051-07E0DDB4D585}"/>
    <cellStyle name="40% - 着色 4 2 5 2 2 2 2" xfId="26577" xr:uid="{508F3957-C1CB-461E-AE58-211410C4AA6C}"/>
    <cellStyle name="40% - 着色 4 2 5 2 2 2 2 2" xfId="42767" xr:uid="{9A42AC86-993C-42E4-8FDF-97EF7A100317}"/>
    <cellStyle name="40% - 着色 4 2 5 2 2 2 3" xfId="34879" xr:uid="{FDBEC501-BED9-4A6A-8B16-6E047B76844B}"/>
    <cellStyle name="40% - 着色 4 2 5 2 2 3" xfId="20973" xr:uid="{4FA69F31-1805-4900-9327-A6967F7823E2}"/>
    <cellStyle name="40% - 着色 4 2 5 2 2 3 2" xfId="38823" xr:uid="{DF804F11-22EF-4D7C-9AAD-F84C98DB1C37}"/>
    <cellStyle name="40% - 着色 4 2 5 2 2 4" xfId="30935" xr:uid="{9EB92447-90B7-40D0-8FDE-E96579FA7CDE}"/>
    <cellStyle name="40% - 着色 4 2 5 2 3" xfId="12566" xr:uid="{C6ECD11F-5C6B-4EED-89F5-18E712075131}"/>
    <cellStyle name="40% - 着色 4 2 5 2 3 2" xfId="23775" xr:uid="{182F2FB3-8EA1-46F8-BD92-C36A2480F2E0}"/>
    <cellStyle name="40% - 着色 4 2 5 2 3 2 2" xfId="40795" xr:uid="{1574F478-ECF9-4EF4-8354-A3A5F74477E6}"/>
    <cellStyle name="40% - 着色 4 2 5 2 3 3" xfId="32907" xr:uid="{B1D755C9-20F3-4336-B91A-2BE413BF03B0}"/>
    <cellStyle name="40% - 着色 4 2 5 2 4" xfId="18171" xr:uid="{AAF3AFD1-1448-42F2-9AC1-10A4FA4D82A0}"/>
    <cellStyle name="40% - 着色 4 2 5 2 4 2" xfId="36851" xr:uid="{31BB06D2-75A6-48D0-8A1A-C9345483DB09}"/>
    <cellStyle name="40% - 着色 4 2 5 2 5" xfId="28963" xr:uid="{941134BB-220B-4460-AED5-2C4231AABCF4}"/>
    <cellStyle name="40% - 着色 4 2 5 3" xfId="8361" xr:uid="{98F0DD5C-E59A-4243-8AC0-BA519DA884CD}"/>
    <cellStyle name="40% - 着色 4 2 5 3 2" xfId="13966" xr:uid="{99215DB6-1719-4A61-BD23-1BAB066E06AA}"/>
    <cellStyle name="40% - 着色 4 2 5 3 2 2" xfId="25175" xr:uid="{DBB8278B-CD2C-42CE-B96B-F7437E302BC3}"/>
    <cellStyle name="40% - 着色 4 2 5 3 2 2 2" xfId="41781" xr:uid="{A78842AB-F4C9-47DF-A4AB-14BD69282EB4}"/>
    <cellStyle name="40% - 着色 4 2 5 3 2 3" xfId="33893" xr:uid="{8E4CA5E4-036A-42AC-A8CB-C684362486AA}"/>
    <cellStyle name="40% - 着色 4 2 5 3 3" xfId="19571" xr:uid="{19A624B0-4CD2-4DBA-8E39-5C78D35BA630}"/>
    <cellStyle name="40% - 着色 4 2 5 3 3 2" xfId="37837" xr:uid="{899D2678-7C54-499D-AC87-AD7107FFA5C4}"/>
    <cellStyle name="40% - 着色 4 2 5 3 4" xfId="29949" xr:uid="{8C4BD2A3-E9CE-4DFB-BC8D-D68A373AEADD}"/>
    <cellStyle name="40% - 着色 4 2 5 4" xfId="11164" xr:uid="{BADCAF2E-F510-4855-AAAB-CA47E0F295C9}"/>
    <cellStyle name="40% - 着色 4 2 5 4 2" xfId="22373" xr:uid="{E8EB463C-F409-426F-89E9-FB005910F50A}"/>
    <cellStyle name="40% - 着色 4 2 5 4 2 2" xfId="39809" xr:uid="{CC7FDA88-403C-4171-9099-58F7FCC9A3D5}"/>
    <cellStyle name="40% - 着色 4 2 5 4 3" xfId="31921" xr:uid="{034FC6E0-8CDE-473E-B926-8FC521E56D13}"/>
    <cellStyle name="40% - 着色 4 2 5 5" xfId="16769" xr:uid="{B9EFEC6E-EE32-49EE-816F-08DCF68BF0F5}"/>
    <cellStyle name="40% - 着色 4 2 5 5 2" xfId="35865" xr:uid="{D74D6349-DC00-4843-BFC6-EBCC9A6C2C19}"/>
    <cellStyle name="40% - 着色 4 2 5 6" xfId="27977" xr:uid="{8DA50D75-D25A-492B-BE8F-8005074A8FE8}"/>
    <cellStyle name="40% - 着色 4 2 6" xfId="6467" xr:uid="{F47240D1-BD7F-4FF0-A8A2-2D028A9F98AD}"/>
    <cellStyle name="40% - 着色 4 2 6 2" xfId="9269" xr:uid="{AFC9046D-293B-460A-82B0-FACD167A7002}"/>
    <cellStyle name="40% - 着色 4 2 6 2 2" xfId="14874" xr:uid="{6FFA54FB-D082-42FE-8ADA-275D5B31B54D}"/>
    <cellStyle name="40% - 着色 4 2 6 2 2 2" xfId="26083" xr:uid="{E7FBBED4-0B8B-4F64-90B9-BBB74FAC8566}"/>
    <cellStyle name="40% - 着色 4 2 6 2 2 2 2" xfId="42275" xr:uid="{6A867662-B312-443E-B77E-1128C8DCDD4E}"/>
    <cellStyle name="40% - 着色 4 2 6 2 2 3" xfId="34387" xr:uid="{C51133B9-E516-491C-9128-D4B022ABF876}"/>
    <cellStyle name="40% - 着色 4 2 6 2 3" xfId="20479" xr:uid="{59A892F9-15BA-44D7-AA2F-C59C06D2A7E4}"/>
    <cellStyle name="40% - 着色 4 2 6 2 3 2" xfId="38331" xr:uid="{8BCC4A2E-C8D1-40ED-8E41-CB8420E3CBB4}"/>
    <cellStyle name="40% - 着色 4 2 6 2 4" xfId="30443" xr:uid="{08BE56F9-6FC4-4B3E-96C0-C1C833C9CAB7}"/>
    <cellStyle name="40% - 着色 4 2 6 3" xfId="12072" xr:uid="{C10A18E0-8E77-41F0-93EF-5E072B9CBEE1}"/>
    <cellStyle name="40% - 着色 4 2 6 3 2" xfId="23281" xr:uid="{010E312C-47FD-4061-A879-F83FF770BD93}"/>
    <cellStyle name="40% - 着色 4 2 6 3 2 2" xfId="40303" xr:uid="{0FE0ABFC-9161-4063-BD94-A567CAC92521}"/>
    <cellStyle name="40% - 着色 4 2 6 3 3" xfId="32415" xr:uid="{CF01EEC9-03AC-4188-A0DF-EAB87716AF25}"/>
    <cellStyle name="40% - 着色 4 2 6 4" xfId="17677" xr:uid="{8919007E-6B69-4A57-995B-A3499C52FD65}"/>
    <cellStyle name="40% - 着色 4 2 6 4 2" xfId="36359" xr:uid="{9BAE2332-27F4-404B-A674-2A980229933D}"/>
    <cellStyle name="40% - 着色 4 2 6 5" xfId="28471" xr:uid="{251DFCF5-2AAD-4C16-B92F-6A7858F01D78}"/>
    <cellStyle name="40% - 着色 4 2 7" xfId="7869" xr:uid="{69A2D614-EB69-4586-BCF5-A0EED8F36B3F}"/>
    <cellStyle name="40% - 着色 4 2 7 2" xfId="13474" xr:uid="{85693549-1252-4961-B99B-96402826214D}"/>
    <cellStyle name="40% - 着色 4 2 7 2 2" xfId="24683" xr:uid="{EDB4A0B5-7A06-4A63-B52C-77C8539BA0E2}"/>
    <cellStyle name="40% - 着色 4 2 7 2 2 2" xfId="41289" xr:uid="{7C5A792F-F0AD-4B69-9FDE-D8042698C6F4}"/>
    <cellStyle name="40% - 着色 4 2 7 2 3" xfId="33401" xr:uid="{32DD190D-04D0-4783-96F5-A2EC5B51DCD9}"/>
    <cellStyle name="40% - 着色 4 2 7 3" xfId="19079" xr:uid="{B48B2DFB-E03A-429B-8577-E7EFE230D48A}"/>
    <cellStyle name="40% - 着色 4 2 7 3 2" xfId="37345" xr:uid="{0559503E-3876-47E4-B524-6CF07844DFF3}"/>
    <cellStyle name="40% - 着色 4 2 7 4" xfId="29457" xr:uid="{F4C9147F-2560-4E81-BE01-47566FD40F12}"/>
    <cellStyle name="40% - 着色 4 2 8" xfId="10671" xr:uid="{28C212CC-F280-47AF-9BD9-62D6219950D4}"/>
    <cellStyle name="40% - 着色 4 2 8 2" xfId="21881" xr:uid="{2FF5AA33-0EAE-4C25-B320-3080C543BB73}"/>
    <cellStyle name="40% - 着色 4 2 8 2 2" xfId="39317" xr:uid="{CA7F2E10-219D-4D67-B375-AF36ADB3813E}"/>
    <cellStyle name="40% - 着色 4 2 8 3" xfId="31429" xr:uid="{09B10A33-430D-4124-A2E5-DF6BC5CAC799}"/>
    <cellStyle name="40% - 着色 4 2 9" xfId="16277" xr:uid="{DE24D28D-D4A7-4F74-A5C9-E39A1703828C}"/>
    <cellStyle name="40% - 着色 4 2 9 2" xfId="35373" xr:uid="{D2738C31-C72A-4533-9B9E-D73261DEB013}"/>
    <cellStyle name="40% - 着色 5 2" xfId="16" xr:uid="{525989B3-F2AF-4046-8B7F-C9273A2F84C2}"/>
    <cellStyle name="40% - 着色 5 2 10" xfId="27486" xr:uid="{93B878CA-AADA-46C6-9204-F84C07C9C841}"/>
    <cellStyle name="40% - 着色 5 2 2" xfId="5126" xr:uid="{B00955A8-8AD6-404E-BDCE-ECE86E46282A}"/>
    <cellStyle name="40% - 着色 5 2 2 2" xfId="5251" xr:uid="{4CE610E1-801E-4ED6-80C8-34A91D8CE3C1}"/>
    <cellStyle name="40% - 着色 5 2 2 2 2" xfId="5497" xr:uid="{D9379D45-16A7-496B-8A81-2A43C4F314C5}"/>
    <cellStyle name="40% - 着色 5 2 2 2 2 2" xfId="6394" xr:uid="{774F5D68-E115-4B15-B220-E3F3F2662B6C}"/>
    <cellStyle name="40% - 着色 5 2 2 2 2 2 2" xfId="7796" xr:uid="{C37F8291-7DDC-43C0-8905-7CB2789BF7F9}"/>
    <cellStyle name="40% - 着色 5 2 2 2 2 2 2 2" xfId="10598" xr:uid="{DA6638A4-2424-4906-99C3-FC966EF092FC}"/>
    <cellStyle name="40% - 着色 5 2 2 2 2 2 2 2 2" xfId="16203" xr:uid="{2E05A35E-F9A7-4D5E-B797-6BFDEDA1E1F9}"/>
    <cellStyle name="40% - 着色 5 2 2 2 2 2 2 2 2 2" xfId="27412" xr:uid="{95624CE3-94E7-4C1B-BB8E-1EF41235834B}"/>
    <cellStyle name="40% - 着色 5 2 2 2 2 2 2 2 2 2 2" xfId="43199" xr:uid="{DD964847-00B4-4D94-908F-B601017A3A5C}"/>
    <cellStyle name="40% - 着色 5 2 2 2 2 2 2 2 2 3" xfId="35311" xr:uid="{01C584D8-3DED-4079-99CF-1FF66B378EEB}"/>
    <cellStyle name="40% - 着色 5 2 2 2 2 2 2 2 3" xfId="21808" xr:uid="{B19566D7-898C-4245-A365-B232B4FB2B00}"/>
    <cellStyle name="40% - 着色 5 2 2 2 2 2 2 2 3 2" xfId="39255" xr:uid="{09CCE687-EAD8-4FB7-B9EA-38D6EE7B1DAD}"/>
    <cellStyle name="40% - 着色 5 2 2 2 2 2 2 2 4" xfId="31367" xr:uid="{A9A4BF50-6C49-4DE3-83EB-B25F908A9B79}"/>
    <cellStyle name="40% - 着色 5 2 2 2 2 2 2 3" xfId="13401" xr:uid="{6F3AD786-885D-443D-8E67-F52B9F236928}"/>
    <cellStyle name="40% - 着色 5 2 2 2 2 2 2 3 2" xfId="24610" xr:uid="{E705E537-2587-4A01-8177-E569CA70A474}"/>
    <cellStyle name="40% - 着色 5 2 2 2 2 2 2 3 2 2" xfId="41227" xr:uid="{DF1E7E72-B056-45FE-87FD-2EB3A2ECDB76}"/>
    <cellStyle name="40% - 着色 5 2 2 2 2 2 2 3 3" xfId="33339" xr:uid="{27EAEE68-7528-4387-BBB2-42607AE28434}"/>
    <cellStyle name="40% - 着色 5 2 2 2 2 2 2 4" xfId="19006" xr:uid="{329D36FF-03D1-4997-AB08-60D35B5F64CE}"/>
    <cellStyle name="40% - 着色 5 2 2 2 2 2 2 4 2" xfId="37283" xr:uid="{F757720B-7C7E-4DEC-BC8F-725A3A3D52DD}"/>
    <cellStyle name="40% - 着色 5 2 2 2 2 2 2 5" xfId="29395" xr:uid="{43DBFF63-F9D1-4A9F-A49B-88DEDE920A27}"/>
    <cellStyle name="40% - 着色 5 2 2 2 2 2 3" xfId="9196" xr:uid="{51F8B3A1-C6E7-4402-B829-33AFAC309CAD}"/>
    <cellStyle name="40% - 着色 5 2 2 2 2 2 3 2" xfId="14801" xr:uid="{B673A8A9-BD0E-41F5-926B-4CF7FE3236DD}"/>
    <cellStyle name="40% - 着色 5 2 2 2 2 2 3 2 2" xfId="26010" xr:uid="{E25B9C21-6F7C-4C92-9859-2C05C6A226C2}"/>
    <cellStyle name="40% - 着色 5 2 2 2 2 2 3 2 2 2" xfId="42213" xr:uid="{30DF3FA4-5340-418A-BAB7-5987AFD83D13}"/>
    <cellStyle name="40% - 着色 5 2 2 2 2 2 3 2 3" xfId="34325" xr:uid="{2DDEB61D-933A-49EA-A530-B71E6C01D045}"/>
    <cellStyle name="40% - 着色 5 2 2 2 2 2 3 3" xfId="20406" xr:uid="{E505B4AD-D3FD-4572-8416-D9D73B65EFB9}"/>
    <cellStyle name="40% - 着色 5 2 2 2 2 2 3 3 2" xfId="38269" xr:uid="{46D9A79F-C624-4F20-BE4A-16ED67810813}"/>
    <cellStyle name="40% - 着色 5 2 2 2 2 2 3 4" xfId="30381" xr:uid="{3C29B962-7E44-4574-88B6-C38E31FC7F6B}"/>
    <cellStyle name="40% - 着色 5 2 2 2 2 2 4" xfId="11999" xr:uid="{B1A737B9-8257-4C14-8782-1EA436866D25}"/>
    <cellStyle name="40% - 着色 5 2 2 2 2 2 4 2" xfId="23208" xr:uid="{E574EDD1-89CB-451B-81D5-9CD7FAC91914}"/>
    <cellStyle name="40% - 着色 5 2 2 2 2 2 4 2 2" xfId="40241" xr:uid="{FAA171D3-8106-4E76-8D6E-7493E9539F58}"/>
    <cellStyle name="40% - 着色 5 2 2 2 2 2 4 3" xfId="32353" xr:uid="{07965784-6A13-4969-9612-92E3E1487E4B}"/>
    <cellStyle name="40% - 着色 5 2 2 2 2 2 5" xfId="17604" xr:uid="{DD645A4C-81C3-4BB8-B645-039D34187902}"/>
    <cellStyle name="40% - 着色 5 2 2 2 2 2 5 2" xfId="36297" xr:uid="{6A9E1B8D-A3DB-4A58-9CEB-2F7C5F152D17}"/>
    <cellStyle name="40% - 着色 5 2 2 2 2 2 6" xfId="28409" xr:uid="{C7989F76-6680-4631-A1BC-0C35E12EB35E}"/>
    <cellStyle name="40% - 着色 5 2 2 2 2 3" xfId="6899" xr:uid="{84A14731-4E78-4334-9D80-67CC10B25FE3}"/>
    <cellStyle name="40% - 着色 5 2 2 2 2 3 2" xfId="9701" xr:uid="{6688DE1C-04E3-4F67-8F76-CEA6D0B0A8A6}"/>
    <cellStyle name="40% - 着色 5 2 2 2 2 3 2 2" xfId="15306" xr:uid="{77E26D83-38E2-4DB8-AD96-3D19A454360C}"/>
    <cellStyle name="40% - 着色 5 2 2 2 2 3 2 2 2" xfId="26515" xr:uid="{56222985-BC7B-4E48-A071-5C55060E4EB0}"/>
    <cellStyle name="40% - 着色 5 2 2 2 2 3 2 2 2 2" xfId="42705" xr:uid="{C4DEF139-B0FC-4564-8CA5-942D03C8E85B}"/>
    <cellStyle name="40% - 着色 5 2 2 2 2 3 2 2 3" xfId="34817" xr:uid="{2D5B5066-6B9D-4480-BB28-2240E5A86724}"/>
    <cellStyle name="40% - 着色 5 2 2 2 2 3 2 3" xfId="20911" xr:uid="{5E184A49-60BA-4C6D-AB0F-828109CEB829}"/>
    <cellStyle name="40% - 着色 5 2 2 2 2 3 2 3 2" xfId="38761" xr:uid="{AD5774FA-5BD3-4D34-886D-51EE29EF630F}"/>
    <cellStyle name="40% - 着色 5 2 2 2 2 3 2 4" xfId="30873" xr:uid="{CA9091CA-CBCA-4F91-8B72-BAECE894083E}"/>
    <cellStyle name="40% - 着色 5 2 2 2 2 3 3" xfId="12504" xr:uid="{7DACC31E-85C9-430C-AA38-B37FF2905098}"/>
    <cellStyle name="40% - 着色 5 2 2 2 2 3 3 2" xfId="23713" xr:uid="{A7114F0E-34BA-4489-9769-1BF61DEA8324}"/>
    <cellStyle name="40% - 着色 5 2 2 2 2 3 3 2 2" xfId="40733" xr:uid="{6E69F5F4-6F93-4A5D-87CE-D020916540F9}"/>
    <cellStyle name="40% - 着色 5 2 2 2 2 3 3 3" xfId="32845" xr:uid="{A20FFED5-69A6-4006-8C75-CBB2594B04EC}"/>
    <cellStyle name="40% - 着色 5 2 2 2 2 3 4" xfId="18109" xr:uid="{8A19773F-BFF5-428B-90FF-C8C305436FA2}"/>
    <cellStyle name="40% - 着色 5 2 2 2 2 3 4 2" xfId="36789" xr:uid="{4AAA3EEC-EC7D-419A-9D4A-B2B9A7F8473C}"/>
    <cellStyle name="40% - 着色 5 2 2 2 2 3 5" xfId="28901" xr:uid="{3A7DC60D-B5AA-4942-8370-28ACC595FA67}"/>
    <cellStyle name="40% - 着色 5 2 2 2 2 4" xfId="8299" xr:uid="{2D0C6D31-932F-48CE-9639-5902CD62961E}"/>
    <cellStyle name="40% - 着色 5 2 2 2 2 4 2" xfId="13904" xr:uid="{633E8C9F-CCD1-4805-BF0F-5F64A35229ED}"/>
    <cellStyle name="40% - 着色 5 2 2 2 2 4 2 2" xfId="25113" xr:uid="{7D1AB04C-2505-4E98-90AE-F8B7672ECC85}"/>
    <cellStyle name="40% - 着色 5 2 2 2 2 4 2 2 2" xfId="41719" xr:uid="{CDF02787-04D2-4DD0-813D-2BFB62EA8920}"/>
    <cellStyle name="40% - 着色 5 2 2 2 2 4 2 3" xfId="33831" xr:uid="{A055C228-96FA-4A10-9083-18193D443BEE}"/>
    <cellStyle name="40% - 着色 5 2 2 2 2 4 3" xfId="19509" xr:uid="{693D0559-704B-4B18-AC4D-B93E6A1DD5BB}"/>
    <cellStyle name="40% - 着色 5 2 2 2 2 4 3 2" xfId="37775" xr:uid="{8F8D9FF7-ECEA-45D8-9BDD-E9B856A9DF5E}"/>
    <cellStyle name="40% - 着色 5 2 2 2 2 4 4" xfId="29887" xr:uid="{F811D2F8-F191-4364-9965-B44CDA5D60A5}"/>
    <cellStyle name="40% - 着色 5 2 2 2 2 5" xfId="11102" xr:uid="{7ABFF89E-77E9-4D29-A0DD-FDE2B8A38F1E}"/>
    <cellStyle name="40% - 着色 5 2 2 2 2 5 2" xfId="22311" xr:uid="{96033135-8F8E-46B1-B45D-827FA7BD38C2}"/>
    <cellStyle name="40% - 着色 5 2 2 2 2 5 2 2" xfId="39747" xr:uid="{3D22D663-4700-4CEF-B61B-3B8454059A30}"/>
    <cellStyle name="40% - 着色 5 2 2 2 2 5 3" xfId="31859" xr:uid="{1035F967-E2A6-419B-9CC3-62A0A3CF6DED}"/>
    <cellStyle name="40% - 着色 5 2 2 2 2 6" xfId="16707" xr:uid="{A20813B8-20B0-4144-B44C-033373C40225}"/>
    <cellStyle name="40% - 着色 5 2 2 2 2 6 2" xfId="35803" xr:uid="{8C503EBF-01B2-4639-8057-5B58DDB83496}"/>
    <cellStyle name="40% - 着色 5 2 2 2 2 7" xfId="27915" xr:uid="{C76582ED-18C9-4A16-A1D6-D0A1DD883B41}"/>
    <cellStyle name="40% - 着色 5 2 2 2 3" xfId="6148" xr:uid="{4A3CCD14-7DEC-4D38-B36F-31F732FF220D}"/>
    <cellStyle name="40% - 着色 5 2 2 2 3 2" xfId="7550" xr:uid="{5B5E60A2-BE5D-4F87-AA05-E55451153155}"/>
    <cellStyle name="40% - 着色 5 2 2 2 3 2 2" xfId="10352" xr:uid="{F3F98BC7-D294-4E12-A8FF-37801C6F9084}"/>
    <cellStyle name="40% - 着色 5 2 2 2 3 2 2 2" xfId="15957" xr:uid="{ED4426BC-EBAE-48DB-AF51-F4D22C1C26DD}"/>
    <cellStyle name="40% - 着色 5 2 2 2 3 2 2 2 2" xfId="27166" xr:uid="{AB283442-98E9-4D6F-B950-507F843D220F}"/>
    <cellStyle name="40% - 着色 5 2 2 2 3 2 2 2 2 2" xfId="42953" xr:uid="{630B6E9B-77A0-4696-939A-8C7E346B3AA7}"/>
    <cellStyle name="40% - 着色 5 2 2 2 3 2 2 2 3" xfId="35065" xr:uid="{84E6CDF6-A377-4A90-BA94-B25F55B96F20}"/>
    <cellStyle name="40% - 着色 5 2 2 2 3 2 2 3" xfId="21562" xr:uid="{FF53DB9E-B5CF-4030-B3D4-209E11EFA413}"/>
    <cellStyle name="40% - 着色 5 2 2 2 3 2 2 3 2" xfId="39009" xr:uid="{99AF3867-FAB1-4803-82C4-9A45D9C8150D}"/>
    <cellStyle name="40% - 着色 5 2 2 2 3 2 2 4" xfId="31121" xr:uid="{02B48446-C7C4-4613-94EA-1418204E7A28}"/>
    <cellStyle name="40% - 着色 5 2 2 2 3 2 3" xfId="13155" xr:uid="{CB98A18E-0525-47F9-8CD0-5EFC7767A591}"/>
    <cellStyle name="40% - 着色 5 2 2 2 3 2 3 2" xfId="24364" xr:uid="{BCD92F89-6620-4E98-BB02-FC4B3BEE0D93}"/>
    <cellStyle name="40% - 着色 5 2 2 2 3 2 3 2 2" xfId="40981" xr:uid="{D0008F3A-32AC-4176-B92F-C93076C88B6D}"/>
    <cellStyle name="40% - 着色 5 2 2 2 3 2 3 3" xfId="33093" xr:uid="{AEB795A9-3026-4A06-9865-3891E258AD95}"/>
    <cellStyle name="40% - 着色 5 2 2 2 3 2 4" xfId="18760" xr:uid="{1349EB2C-6049-4918-8F2A-F933E00A323B}"/>
    <cellStyle name="40% - 着色 5 2 2 2 3 2 4 2" xfId="37037" xr:uid="{0624C3A7-F3FC-41CF-A602-49DA47768897}"/>
    <cellStyle name="40% - 着色 5 2 2 2 3 2 5" xfId="29149" xr:uid="{FF507CAB-41CB-4264-8C5C-4A26B3682F5D}"/>
    <cellStyle name="40% - 着色 5 2 2 2 3 3" xfId="8950" xr:uid="{5769FFB7-4B9A-4D7F-8FCB-1B0965B150D3}"/>
    <cellStyle name="40% - 着色 5 2 2 2 3 3 2" xfId="14555" xr:uid="{1E34AA74-34A2-4438-9E34-F1005DBE68BF}"/>
    <cellStyle name="40% - 着色 5 2 2 2 3 3 2 2" xfId="25764" xr:uid="{41A5A338-A7AC-4772-915E-F085C4AA8F9A}"/>
    <cellStyle name="40% - 着色 5 2 2 2 3 3 2 2 2" xfId="41967" xr:uid="{2A03B3D5-7907-4533-80BB-58332EB6929C}"/>
    <cellStyle name="40% - 着色 5 2 2 2 3 3 2 3" xfId="34079" xr:uid="{F6135982-8B65-40F8-A838-225E202208CA}"/>
    <cellStyle name="40% - 着色 5 2 2 2 3 3 3" xfId="20160" xr:uid="{DE00C3D0-3110-4F97-ADF5-66B49E8EBB6A}"/>
    <cellStyle name="40% - 着色 5 2 2 2 3 3 3 2" xfId="38023" xr:uid="{CA3D8AB5-EAF2-4A04-B8EF-CE20043F1242}"/>
    <cellStyle name="40% - 着色 5 2 2 2 3 3 4" xfId="30135" xr:uid="{3414CAEA-DCAC-4C87-9558-C3BCFCA9F8C5}"/>
    <cellStyle name="40% - 着色 5 2 2 2 3 4" xfId="11753" xr:uid="{8EA7D39A-EB50-4340-9DF5-E1AA7094E835}"/>
    <cellStyle name="40% - 着色 5 2 2 2 3 4 2" xfId="22962" xr:uid="{5FFB63AB-C094-4110-8029-790096627E22}"/>
    <cellStyle name="40% - 着色 5 2 2 2 3 4 2 2" xfId="39995" xr:uid="{2EA7E475-CB1B-4262-B713-DC965E3E4D17}"/>
    <cellStyle name="40% - 着色 5 2 2 2 3 4 3" xfId="32107" xr:uid="{4803A2D3-79A4-4943-91AD-940136049DD6}"/>
    <cellStyle name="40% - 着色 5 2 2 2 3 5" xfId="17358" xr:uid="{185EBC92-D1F1-4BC6-B226-94E19A656E92}"/>
    <cellStyle name="40% - 着色 5 2 2 2 3 5 2" xfId="36051" xr:uid="{240E3F2E-ABD2-4A6F-AAED-2277AD641483}"/>
    <cellStyle name="40% - 着色 5 2 2 2 3 6" xfId="28163" xr:uid="{992224F7-42DD-42DB-9D89-51A37CD769C7}"/>
    <cellStyle name="40% - 着色 5 2 2 2 4" xfId="6653" xr:uid="{A1C285BE-A154-46F1-AA59-73DA44212BE7}"/>
    <cellStyle name="40% - 着色 5 2 2 2 4 2" xfId="9455" xr:uid="{D088BDF8-0924-4572-AFEA-CD68E53DF35A}"/>
    <cellStyle name="40% - 着色 5 2 2 2 4 2 2" xfId="15060" xr:uid="{0C03A9AB-19A3-4524-A319-613D9B92FC82}"/>
    <cellStyle name="40% - 着色 5 2 2 2 4 2 2 2" xfId="26269" xr:uid="{0ADA063A-5F04-447C-B31C-F6572FFF94DB}"/>
    <cellStyle name="40% - 着色 5 2 2 2 4 2 2 2 2" xfId="42459" xr:uid="{B97CE3E2-C4F6-4683-90D1-52EC1F135D5D}"/>
    <cellStyle name="40% - 着色 5 2 2 2 4 2 2 3" xfId="34571" xr:uid="{CC475485-A227-419E-AF66-1A80AF71C444}"/>
    <cellStyle name="40% - 着色 5 2 2 2 4 2 3" xfId="20665" xr:uid="{203C4FD7-6AC4-48BA-8196-F35CFD1B712A}"/>
    <cellStyle name="40% - 着色 5 2 2 2 4 2 3 2" xfId="38515" xr:uid="{E797746D-9979-46BB-9F1C-CE9F76FA13A1}"/>
    <cellStyle name="40% - 着色 5 2 2 2 4 2 4" xfId="30627" xr:uid="{FF9FD2DE-6C2F-4398-B7EC-FCBC22307709}"/>
    <cellStyle name="40% - 着色 5 2 2 2 4 3" xfId="12258" xr:uid="{51B0421D-E694-4DE3-852E-8E3E45DA0C9A}"/>
    <cellStyle name="40% - 着色 5 2 2 2 4 3 2" xfId="23467" xr:uid="{7561DF0C-DAF7-45D5-B814-A3F7A18E80BE}"/>
    <cellStyle name="40% - 着色 5 2 2 2 4 3 2 2" xfId="40487" xr:uid="{9A3D4FF4-E00F-4151-AF4C-80D79C1EAAEE}"/>
    <cellStyle name="40% - 着色 5 2 2 2 4 3 3" xfId="32599" xr:uid="{702AAACB-E473-46A1-B5D8-1F1218DFB308}"/>
    <cellStyle name="40% - 着色 5 2 2 2 4 4" xfId="17863" xr:uid="{F70E0F4C-B9A0-4E39-A921-C9310F6B0D18}"/>
    <cellStyle name="40% - 着色 5 2 2 2 4 4 2" xfId="36543" xr:uid="{3CDB9958-7ABB-4FD2-9677-14B5B22EC254}"/>
    <cellStyle name="40% - 着色 5 2 2 2 4 5" xfId="28655" xr:uid="{75E29DC3-3078-4E5A-9190-59B524E2BCF5}"/>
    <cellStyle name="40% - 着色 5 2 2 2 5" xfId="8053" xr:uid="{2585143C-B51E-4C0F-99EB-14355549C5CC}"/>
    <cellStyle name="40% - 着色 5 2 2 2 5 2" xfId="13658" xr:uid="{7236B3A7-45B1-457D-AD64-40E618ECA20A}"/>
    <cellStyle name="40% - 着色 5 2 2 2 5 2 2" xfId="24867" xr:uid="{7FF29191-1809-47D0-AA23-A0CE86847D73}"/>
    <cellStyle name="40% - 着色 5 2 2 2 5 2 2 2" xfId="41473" xr:uid="{3E89727F-0D34-4168-A8EE-D8347C23F120}"/>
    <cellStyle name="40% - 着色 5 2 2 2 5 2 3" xfId="33585" xr:uid="{122F550D-BDB4-4BC3-9053-480F500DD724}"/>
    <cellStyle name="40% - 着色 5 2 2 2 5 3" xfId="19263" xr:uid="{6CAE331E-AE43-46A3-877B-8421EB2D7CF0}"/>
    <cellStyle name="40% - 着色 5 2 2 2 5 3 2" xfId="37529" xr:uid="{A7F11315-6B85-4A1A-B5DC-9F2BAE31EB04}"/>
    <cellStyle name="40% - 着色 5 2 2 2 5 4" xfId="29641" xr:uid="{AA99A58A-B3BD-42A7-AB94-897D215108BC}"/>
    <cellStyle name="40% - 着色 5 2 2 2 6" xfId="10856" xr:uid="{8E6DE704-AF45-4D32-8DB9-7C60B2072D23}"/>
    <cellStyle name="40% - 着色 5 2 2 2 6 2" xfId="22065" xr:uid="{A50447D1-9321-4E5B-B1C5-255ED153377B}"/>
    <cellStyle name="40% - 着色 5 2 2 2 6 2 2" xfId="39501" xr:uid="{6F73E7A5-FCF9-4AEC-AD7C-4EF7A207E7EB}"/>
    <cellStyle name="40% - 着色 5 2 2 2 6 3" xfId="31613" xr:uid="{DDFDF703-B544-49CD-B5A6-7B4B85F4CF57}"/>
    <cellStyle name="40% - 着色 5 2 2 2 7" xfId="16461" xr:uid="{1FC42126-5119-4323-A815-73BDB8777C59}"/>
    <cellStyle name="40% - 着色 5 2 2 2 7 2" xfId="35557" xr:uid="{567141AC-5049-428D-B369-BAD1A4B84F19}"/>
    <cellStyle name="40% - 着色 5 2 2 2 8" xfId="27669" xr:uid="{3D848913-AA0F-4D3F-BC46-C1FAAB2F782A}"/>
    <cellStyle name="40% - 着色 5 2 2 3" xfId="5373" xr:uid="{D5493005-CD01-4C03-9466-0C2DF59405DB}"/>
    <cellStyle name="40% - 着色 5 2 2 3 2" xfId="6270" xr:uid="{E001D153-BA78-4431-9B1C-906B0E90777E}"/>
    <cellStyle name="40% - 着色 5 2 2 3 2 2" xfId="7672" xr:uid="{4DD586D0-07A9-430F-9523-4FF9720B2C12}"/>
    <cellStyle name="40% - 着色 5 2 2 3 2 2 2" xfId="10474" xr:uid="{DEBC343F-F32A-442D-98DD-69EFDAE30A7F}"/>
    <cellStyle name="40% - 着色 5 2 2 3 2 2 2 2" xfId="16079" xr:uid="{359FF734-5C57-4FCD-8C2F-AD47B34C1B1D}"/>
    <cellStyle name="40% - 着色 5 2 2 3 2 2 2 2 2" xfId="27288" xr:uid="{87F71BA8-0BED-4A55-AFF0-D58B6BBA56B7}"/>
    <cellStyle name="40% - 着色 5 2 2 3 2 2 2 2 2 2" xfId="43075" xr:uid="{24C76070-1ACC-4067-95B5-5BB481D962E7}"/>
    <cellStyle name="40% - 着色 5 2 2 3 2 2 2 2 3" xfId="35187" xr:uid="{86EB2F2D-4445-48C4-8D58-59D171EE8A80}"/>
    <cellStyle name="40% - 着色 5 2 2 3 2 2 2 3" xfId="21684" xr:uid="{43750797-0B70-4397-8109-2F6FEC87AB57}"/>
    <cellStyle name="40% - 着色 5 2 2 3 2 2 2 3 2" xfId="39131" xr:uid="{B7F8C298-BF63-4295-9315-551881A289D0}"/>
    <cellStyle name="40% - 着色 5 2 2 3 2 2 2 4" xfId="31243" xr:uid="{61986791-8BBC-4847-B207-EF3096FE9E32}"/>
    <cellStyle name="40% - 着色 5 2 2 3 2 2 3" xfId="13277" xr:uid="{B0257207-03F6-4C1A-919B-5755BE84B374}"/>
    <cellStyle name="40% - 着色 5 2 2 3 2 2 3 2" xfId="24486" xr:uid="{A38D04BF-B0E4-4EB0-BB19-EEC1A800DE42}"/>
    <cellStyle name="40% - 着色 5 2 2 3 2 2 3 2 2" xfId="41103" xr:uid="{29399E6C-615C-4B22-8945-78E71629B7E5}"/>
    <cellStyle name="40% - 着色 5 2 2 3 2 2 3 3" xfId="33215" xr:uid="{615CE1E8-7481-473D-8012-7AB2E5C0793D}"/>
    <cellStyle name="40% - 着色 5 2 2 3 2 2 4" xfId="18882" xr:uid="{948F3BF1-D667-45B9-8D3B-1047DBC7B6EF}"/>
    <cellStyle name="40% - 着色 5 2 2 3 2 2 4 2" xfId="37159" xr:uid="{A3E2F3A0-DB20-425D-B7B6-B562BA5715E7}"/>
    <cellStyle name="40% - 着色 5 2 2 3 2 2 5" xfId="29271" xr:uid="{1645FA42-DDDE-4B37-ADC1-0C8AFC750FFF}"/>
    <cellStyle name="40% - 着色 5 2 2 3 2 3" xfId="9072" xr:uid="{6D7F51B4-131A-4550-8288-3F1D54F4B3AE}"/>
    <cellStyle name="40% - 着色 5 2 2 3 2 3 2" xfId="14677" xr:uid="{8AC15F59-DBCF-4949-9D9E-8AE826A9AC40}"/>
    <cellStyle name="40% - 着色 5 2 2 3 2 3 2 2" xfId="25886" xr:uid="{24178B78-5470-4F5D-9166-175521BB75B4}"/>
    <cellStyle name="40% - 着色 5 2 2 3 2 3 2 2 2" xfId="42089" xr:uid="{6326E0A5-99C2-409B-9B46-6A2380E82E0E}"/>
    <cellStyle name="40% - 着色 5 2 2 3 2 3 2 3" xfId="34201" xr:uid="{DA4B00F9-57AB-4005-9C82-EA1772700E0F}"/>
    <cellStyle name="40% - 着色 5 2 2 3 2 3 3" xfId="20282" xr:uid="{6087AC5A-B01D-48AD-9CD1-9430555AD7EC}"/>
    <cellStyle name="40% - 着色 5 2 2 3 2 3 3 2" xfId="38145" xr:uid="{0C0FE294-9398-40F8-95BE-C88773DBAA7C}"/>
    <cellStyle name="40% - 着色 5 2 2 3 2 3 4" xfId="30257" xr:uid="{645CA105-3CDE-44D5-A75C-6B3A1B46304B}"/>
    <cellStyle name="40% - 着色 5 2 2 3 2 4" xfId="11875" xr:uid="{F58D7B14-BC1D-40DC-9BC6-7B6A3B771B66}"/>
    <cellStyle name="40% - 着色 5 2 2 3 2 4 2" xfId="23084" xr:uid="{C24E456C-C7DA-4754-930C-3833309BCD08}"/>
    <cellStyle name="40% - 着色 5 2 2 3 2 4 2 2" xfId="40117" xr:uid="{B5499968-A68C-4722-9263-78E121775CA0}"/>
    <cellStyle name="40% - 着色 5 2 2 3 2 4 3" xfId="32229" xr:uid="{26CAF353-E4AD-4922-ABB5-627ACA800E72}"/>
    <cellStyle name="40% - 着色 5 2 2 3 2 5" xfId="17480" xr:uid="{601656F7-22D0-4EF1-801B-B3832A01F00E}"/>
    <cellStyle name="40% - 着色 5 2 2 3 2 5 2" xfId="36173" xr:uid="{384144CE-ED95-42D1-8548-AE9BA1C981C2}"/>
    <cellStyle name="40% - 着色 5 2 2 3 2 6" xfId="28285" xr:uid="{3F558F95-5F2A-45E3-A287-5C5D4A38C332}"/>
    <cellStyle name="40% - 着色 5 2 2 3 3" xfId="6775" xr:uid="{9AC23B3D-DB2B-4711-B192-D139257FE141}"/>
    <cellStyle name="40% - 着色 5 2 2 3 3 2" xfId="9577" xr:uid="{7EC564EA-4E1A-44CE-AFA9-2FFA07491FA9}"/>
    <cellStyle name="40% - 着色 5 2 2 3 3 2 2" xfId="15182" xr:uid="{5FE219BF-CDC2-4CF8-8F22-08BEFC3ED9B4}"/>
    <cellStyle name="40% - 着色 5 2 2 3 3 2 2 2" xfId="26391" xr:uid="{77EC7EE5-99BA-4D3A-800C-692D2144A32A}"/>
    <cellStyle name="40% - 着色 5 2 2 3 3 2 2 2 2" xfId="42581" xr:uid="{9A588F80-8772-4E4E-B548-504EAA7D7BA8}"/>
    <cellStyle name="40% - 着色 5 2 2 3 3 2 2 3" xfId="34693" xr:uid="{99DDCA3E-5804-4C0C-AE84-7ADB20EF33F0}"/>
    <cellStyle name="40% - 着色 5 2 2 3 3 2 3" xfId="20787" xr:uid="{B3F214A8-E92A-47FE-8248-25A10BC62917}"/>
    <cellStyle name="40% - 着色 5 2 2 3 3 2 3 2" xfId="38637" xr:uid="{2E7CDE12-5047-4B55-9512-170F595535B7}"/>
    <cellStyle name="40% - 着色 5 2 2 3 3 2 4" xfId="30749" xr:uid="{5B3C3141-D971-4570-BFA5-CDD0D7AAA9F0}"/>
    <cellStyle name="40% - 着色 5 2 2 3 3 3" xfId="12380" xr:uid="{D5A78B57-816D-4A08-A640-504C38EA33C3}"/>
    <cellStyle name="40% - 着色 5 2 2 3 3 3 2" xfId="23589" xr:uid="{B015E1EA-E08B-4E7D-A771-5C77033748EA}"/>
    <cellStyle name="40% - 着色 5 2 2 3 3 3 2 2" xfId="40609" xr:uid="{A16701D5-C2AC-41F8-9D0A-6B96DDA0A1F8}"/>
    <cellStyle name="40% - 着色 5 2 2 3 3 3 3" xfId="32721" xr:uid="{AFD74DDB-6E9E-4D6E-926E-68FA3ADAB7D5}"/>
    <cellStyle name="40% - 着色 5 2 2 3 3 4" xfId="17985" xr:uid="{479DBEC3-FB09-44B1-BA20-3305CF1E83FF}"/>
    <cellStyle name="40% - 着色 5 2 2 3 3 4 2" xfId="36665" xr:uid="{EF942F77-7150-48F9-A3F7-15E53B6A8B36}"/>
    <cellStyle name="40% - 着色 5 2 2 3 3 5" xfId="28777" xr:uid="{96B319E2-DCA2-4EA2-818B-88C392A2C309}"/>
    <cellStyle name="40% - 着色 5 2 2 3 4" xfId="8175" xr:uid="{3054FA83-911C-472A-AC1A-C2EAACBFB3C0}"/>
    <cellStyle name="40% - 着色 5 2 2 3 4 2" xfId="13780" xr:uid="{E0BC16D0-BE77-4830-B04B-DF5D3471C4FB}"/>
    <cellStyle name="40% - 着色 5 2 2 3 4 2 2" xfId="24989" xr:uid="{1ECF0639-16C6-4B25-938E-9997398271FC}"/>
    <cellStyle name="40% - 着色 5 2 2 3 4 2 2 2" xfId="41595" xr:uid="{BDDD0E7A-4C0B-42F7-915E-CB92CAC8BE1F}"/>
    <cellStyle name="40% - 着色 5 2 2 3 4 2 3" xfId="33707" xr:uid="{D4C66D7C-CCFB-414A-861E-BDB6B431F291}"/>
    <cellStyle name="40% - 着色 5 2 2 3 4 3" xfId="19385" xr:uid="{F8034C0D-D159-4775-8D9C-69AF3B42443B}"/>
    <cellStyle name="40% - 着色 5 2 2 3 4 3 2" xfId="37651" xr:uid="{C0EF1F51-1E13-4612-8375-D8B42EF85A79}"/>
    <cellStyle name="40% - 着色 5 2 2 3 4 4" xfId="29763" xr:uid="{7660DBF2-2916-4BC6-9B90-E6F772F44F5B}"/>
    <cellStyle name="40% - 着色 5 2 2 3 5" xfId="10978" xr:uid="{D353FCF8-0E5A-4E15-B436-82B43ACDE107}"/>
    <cellStyle name="40% - 着色 5 2 2 3 5 2" xfId="22187" xr:uid="{BCB19D19-932B-4B18-942E-F8D95460727B}"/>
    <cellStyle name="40% - 着色 5 2 2 3 5 2 2" xfId="39623" xr:uid="{005C754E-56BF-4DD2-B508-41BF46E18082}"/>
    <cellStyle name="40% - 着色 5 2 2 3 5 3" xfId="31735" xr:uid="{8A1C18CA-85F0-4644-AE0E-74ED8EB858CB}"/>
    <cellStyle name="40% - 着色 5 2 2 3 6" xfId="16583" xr:uid="{9E651385-1C61-476E-B680-834B9E8A07EF}"/>
    <cellStyle name="40% - 着色 5 2 2 3 6 2" xfId="35679" xr:uid="{7B1F8F0D-28C1-4955-98DE-4F1060B48709}"/>
    <cellStyle name="40% - 着色 5 2 2 3 7" xfId="27791" xr:uid="{352C379F-31B2-4AE5-965F-B0BCEFBE1E62}"/>
    <cellStyle name="40% - 着色 5 2 2 4" xfId="6024" xr:uid="{A491E2F9-8ACC-403A-9A32-4CF971503F28}"/>
    <cellStyle name="40% - 着色 5 2 2 4 2" xfId="7426" xr:uid="{A0F4F330-BCAC-44CA-90C9-73127A943955}"/>
    <cellStyle name="40% - 着色 5 2 2 4 2 2" xfId="10228" xr:uid="{8633AC52-73DF-4DF3-8A4F-02CC158AC9AF}"/>
    <cellStyle name="40% - 着色 5 2 2 4 2 2 2" xfId="15833" xr:uid="{FD0ABB08-1148-468F-8029-C6ACE9ACA846}"/>
    <cellStyle name="40% - 着色 5 2 2 4 2 2 2 2" xfId="27042" xr:uid="{6963759F-8E4F-4811-8507-17173D9DFC68}"/>
    <cellStyle name="40% - 着色 5 2 2 4 2 2 2 2 2" xfId="42829" xr:uid="{E183CE84-B8C7-4EC2-B46D-A71A705D82D4}"/>
    <cellStyle name="40% - 着色 5 2 2 4 2 2 2 3" xfId="34941" xr:uid="{7E75FC87-CD0A-4280-A6A9-329B99FE40ED}"/>
    <cellStyle name="40% - 着色 5 2 2 4 2 2 3" xfId="21438" xr:uid="{6556EF9B-7F3B-492E-A2B5-606FD85E8D45}"/>
    <cellStyle name="40% - 着色 5 2 2 4 2 2 3 2" xfId="38885" xr:uid="{E7783EF9-8FC8-4F4B-8101-727384844EB9}"/>
    <cellStyle name="40% - 着色 5 2 2 4 2 2 4" xfId="30997" xr:uid="{8663C17F-81D2-4B9C-AE82-7E3B27189FA5}"/>
    <cellStyle name="40% - 着色 5 2 2 4 2 3" xfId="13031" xr:uid="{C7B51F62-18B9-4AD7-8A49-35F727E1B39A}"/>
    <cellStyle name="40% - 着色 5 2 2 4 2 3 2" xfId="24240" xr:uid="{6CB33BEF-7396-435A-8F37-3C16957F321B}"/>
    <cellStyle name="40% - 着色 5 2 2 4 2 3 2 2" xfId="40857" xr:uid="{987C98BC-9B53-4B55-AA49-8E03A685AC72}"/>
    <cellStyle name="40% - 着色 5 2 2 4 2 3 3" xfId="32969" xr:uid="{A6E95A82-E7D3-40CE-8045-C9527BEA82F1}"/>
    <cellStyle name="40% - 着色 5 2 2 4 2 4" xfId="18636" xr:uid="{CF5504E3-F76A-4ECA-B905-6257266F4658}"/>
    <cellStyle name="40% - 着色 5 2 2 4 2 4 2" xfId="36913" xr:uid="{FE403CF5-ED2B-4C0C-AB40-6899CD23FAD5}"/>
    <cellStyle name="40% - 着色 5 2 2 4 2 5" xfId="29025" xr:uid="{CFEE191D-E4F3-4BDA-B668-3876E4F89C02}"/>
    <cellStyle name="40% - 着色 5 2 2 4 3" xfId="8826" xr:uid="{9774D959-BA2B-4E7F-AE0A-94FF1BA7F8A7}"/>
    <cellStyle name="40% - 着色 5 2 2 4 3 2" xfId="14431" xr:uid="{645C971D-B408-4BCB-AFCC-7C2E2BEE8A2B}"/>
    <cellStyle name="40% - 着色 5 2 2 4 3 2 2" xfId="25640" xr:uid="{B03278CE-48C2-42FA-8885-1196B724BA01}"/>
    <cellStyle name="40% - 着色 5 2 2 4 3 2 2 2" xfId="41843" xr:uid="{A3DF11AA-4D9A-44B1-90AA-342EC8A42CD1}"/>
    <cellStyle name="40% - 着色 5 2 2 4 3 2 3" xfId="33955" xr:uid="{C43A3EB2-F54B-4195-BEF2-42585D0AA27B}"/>
    <cellStyle name="40% - 着色 5 2 2 4 3 3" xfId="20036" xr:uid="{4F1185B8-4768-49A3-AE98-89C8FA2C59B8}"/>
    <cellStyle name="40% - 着色 5 2 2 4 3 3 2" xfId="37899" xr:uid="{42772893-FAC0-4537-ABB8-6B7055006440}"/>
    <cellStyle name="40% - 着色 5 2 2 4 3 4" xfId="30011" xr:uid="{2987ACEF-BF83-4BE1-9EFD-0ECD85E0399B}"/>
    <cellStyle name="40% - 着色 5 2 2 4 4" xfId="11629" xr:uid="{9294C091-4BE4-4757-BB4B-7E6B5777AB22}"/>
    <cellStyle name="40% - 着色 5 2 2 4 4 2" xfId="22838" xr:uid="{2DA61ECA-BCCD-4694-9A24-2F6A42B534A4}"/>
    <cellStyle name="40% - 着色 5 2 2 4 4 2 2" xfId="39871" xr:uid="{BC93637F-779D-476F-B6E3-F05BA8785C79}"/>
    <cellStyle name="40% - 着色 5 2 2 4 4 3" xfId="31983" xr:uid="{D75AAF7E-BE09-421C-B979-5329D746EA80}"/>
    <cellStyle name="40% - 着色 5 2 2 4 5" xfId="17234" xr:uid="{93701C07-7305-49C6-B5E8-3C7455278B07}"/>
    <cellStyle name="40% - 着色 5 2 2 4 5 2" xfId="35927" xr:uid="{847CD3CC-C01D-43A4-BE0A-5FC6EFC94835}"/>
    <cellStyle name="40% - 着色 5 2 2 4 6" xfId="28039" xr:uid="{32B8F411-E995-4358-99A2-29019FB06C6B}"/>
    <cellStyle name="40% - 着色 5 2 2 5" xfId="6528" xr:uid="{F3855748-85D9-4C1A-9D4C-16796E840BF0}"/>
    <cellStyle name="40% - 着色 5 2 2 5 2" xfId="9330" xr:uid="{0064DB52-81EC-4CDB-B199-C1441F7324A1}"/>
    <cellStyle name="40% - 着色 5 2 2 5 2 2" xfId="14935" xr:uid="{BDB81F8C-8B78-44E1-8847-3C1D8AB946DB}"/>
    <cellStyle name="40% - 着色 5 2 2 5 2 2 2" xfId="26144" xr:uid="{1A5F5CCE-E6DF-4575-AD8A-93CE7D4643AC}"/>
    <cellStyle name="40% - 着色 5 2 2 5 2 2 2 2" xfId="42335" xr:uid="{C94A84A3-A289-4985-9330-F5185A33324B}"/>
    <cellStyle name="40% - 着色 5 2 2 5 2 2 3" xfId="34447" xr:uid="{149D46D1-F66F-4C4D-B3E5-9099F790EBD3}"/>
    <cellStyle name="40% - 着色 5 2 2 5 2 3" xfId="20540" xr:uid="{82A719A6-4A34-4649-8C25-C3990D568F43}"/>
    <cellStyle name="40% - 着色 5 2 2 5 2 3 2" xfId="38391" xr:uid="{FC1E0EE9-BCB2-4FA3-A6DD-836305E965FD}"/>
    <cellStyle name="40% - 着色 5 2 2 5 2 4" xfId="30503" xr:uid="{F2E78061-6A61-4061-A32B-9B6CCBAE1BC3}"/>
    <cellStyle name="40% - 着色 5 2 2 5 3" xfId="12133" xr:uid="{2ADAD60F-B080-47AF-8243-D2AD51B0C41F}"/>
    <cellStyle name="40% - 着色 5 2 2 5 3 2" xfId="23342" xr:uid="{586FEE90-11CE-4838-8C89-819896CDEC69}"/>
    <cellStyle name="40% - 着色 5 2 2 5 3 2 2" xfId="40363" xr:uid="{B458D682-27AB-4A4A-92B7-B96CA5D561D3}"/>
    <cellStyle name="40% - 着色 5 2 2 5 3 3" xfId="32475" xr:uid="{7C10DD47-7C24-4552-AA48-F5DCF0E29554}"/>
    <cellStyle name="40% - 着色 5 2 2 5 4" xfId="17738" xr:uid="{AE53AF94-9644-43EF-9D2F-6E2B62058216}"/>
    <cellStyle name="40% - 着色 5 2 2 5 4 2" xfId="36419" xr:uid="{5B41C7A8-D1F2-4313-9C3C-1F5C4EAE83DD}"/>
    <cellStyle name="40% - 着色 5 2 2 5 5" xfId="28531" xr:uid="{0CF7B8AC-03FD-4082-9EC5-6DA1DAC36A05}"/>
    <cellStyle name="40% - 着色 5 2 2 6" xfId="7929" xr:uid="{76366840-0CB8-4DE4-8B4D-E12EBBE43A0B}"/>
    <cellStyle name="40% - 着色 5 2 2 6 2" xfId="13534" xr:uid="{16D81071-A49A-4F70-9A81-40F33CF39995}"/>
    <cellStyle name="40% - 着色 5 2 2 6 2 2" xfId="24743" xr:uid="{A0DAB47A-A69E-4084-8E03-3411DEE71F04}"/>
    <cellStyle name="40% - 着色 5 2 2 6 2 2 2" xfId="41349" xr:uid="{7EBA3EE5-73CE-4954-9AD8-614DDC7DDDF7}"/>
    <cellStyle name="40% - 着色 5 2 2 6 2 3" xfId="33461" xr:uid="{D3CEF4C8-A348-4AA4-AB58-9DF742D0B85E}"/>
    <cellStyle name="40% - 着色 5 2 2 6 3" xfId="19139" xr:uid="{28751644-9991-4B32-BFC3-8C8611825C38}"/>
    <cellStyle name="40% - 着色 5 2 2 6 3 2" xfId="37405" xr:uid="{2C167F4A-9B6B-4274-9D4A-B0B30A3CEA81}"/>
    <cellStyle name="40% - 着色 5 2 2 6 4" xfId="29517" xr:uid="{4E0ABB3F-AFDF-4309-9105-C419233479EA}"/>
    <cellStyle name="40% - 着色 5 2 2 7" xfId="10732" xr:uid="{7BB807EA-4E61-43FE-BC9D-C63498C1FE71}"/>
    <cellStyle name="40% - 着色 5 2 2 7 2" xfId="21941" xr:uid="{59DAC298-1AA9-42B0-BD3E-4B3096C3A98F}"/>
    <cellStyle name="40% - 着色 5 2 2 7 2 2" xfId="39377" xr:uid="{E0F6E0E4-CD9A-400F-8BD3-7984E6A931F2}"/>
    <cellStyle name="40% - 着色 5 2 2 7 3" xfId="31489" xr:uid="{7D00609A-5847-4CB8-90DD-8F232A76BA90}"/>
    <cellStyle name="40% - 着色 5 2 2 8" xfId="16337" xr:uid="{EC3147AD-08C7-4B0C-9A00-041291E52B29}"/>
    <cellStyle name="40% - 着色 5 2 2 8 2" xfId="35433" xr:uid="{DB7973A3-B0C8-49E9-B047-FA948BE41A75}"/>
    <cellStyle name="40% - 着色 5 2 2 9" xfId="27545" xr:uid="{1E72A718-9898-46C5-973F-F2B8D330F841}"/>
    <cellStyle name="40% - 着色 5 2 3" xfId="5190" xr:uid="{40EF65F3-091B-49F5-92F8-7182E7BA96C0}"/>
    <cellStyle name="40% - 着色 5 2 3 2" xfId="5436" xr:uid="{AFBFEFC5-293D-413B-B81F-24E1FBF2B913}"/>
    <cellStyle name="40% - 着色 5 2 3 2 2" xfId="6333" xr:uid="{B632DF49-E77F-4C7A-83F7-4C791349CD30}"/>
    <cellStyle name="40% - 着色 5 2 3 2 2 2" xfId="7735" xr:uid="{2D09B147-AF4F-474C-B3CF-CBA419AA2126}"/>
    <cellStyle name="40% - 着色 5 2 3 2 2 2 2" xfId="10537" xr:uid="{4705A09F-4186-4A79-92F2-A4367A26445C}"/>
    <cellStyle name="40% - 着色 5 2 3 2 2 2 2 2" xfId="16142" xr:uid="{3AA76C96-E11D-48B8-BA23-7CFEB2FDC275}"/>
    <cellStyle name="40% - 着色 5 2 3 2 2 2 2 2 2" xfId="27351" xr:uid="{038AF3DE-5A45-4439-B0AF-5DC48E06F2BF}"/>
    <cellStyle name="40% - 着色 5 2 3 2 2 2 2 2 2 2" xfId="43138" xr:uid="{1EF046BC-6991-4DE1-86C2-5B664EC0E5D6}"/>
    <cellStyle name="40% - 着色 5 2 3 2 2 2 2 2 3" xfId="35250" xr:uid="{50B62525-7786-49C3-A0FD-DDB0B49A82D7}"/>
    <cellStyle name="40% - 着色 5 2 3 2 2 2 2 3" xfId="21747" xr:uid="{FF64439E-31AA-4D4E-BE0A-EA5B768BAA4B}"/>
    <cellStyle name="40% - 着色 5 2 3 2 2 2 2 3 2" xfId="39194" xr:uid="{E2F83DDD-2687-4C0B-A736-AF4A466CA693}"/>
    <cellStyle name="40% - 着色 5 2 3 2 2 2 2 4" xfId="31306" xr:uid="{501A162B-E45B-471C-95F0-82C239D1546F}"/>
    <cellStyle name="40% - 着色 5 2 3 2 2 2 3" xfId="13340" xr:uid="{4F28ADF9-154B-4B5B-BC74-DE3331039797}"/>
    <cellStyle name="40% - 着色 5 2 3 2 2 2 3 2" xfId="24549" xr:uid="{31684657-DD32-427F-BFD5-E687E45B06FC}"/>
    <cellStyle name="40% - 着色 5 2 3 2 2 2 3 2 2" xfId="41166" xr:uid="{B5C2F123-57C9-4360-B20A-9453EA603C97}"/>
    <cellStyle name="40% - 着色 5 2 3 2 2 2 3 3" xfId="33278" xr:uid="{5CB9B692-679F-4CFC-95F4-5EC40E030991}"/>
    <cellStyle name="40% - 着色 5 2 3 2 2 2 4" xfId="18945" xr:uid="{C7F84BD3-5831-4935-ABBA-B303E5ED9198}"/>
    <cellStyle name="40% - 着色 5 2 3 2 2 2 4 2" xfId="37222" xr:uid="{2858C1CB-8CA7-4F88-B988-4C1B842F57A4}"/>
    <cellStyle name="40% - 着色 5 2 3 2 2 2 5" xfId="29334" xr:uid="{D40951F0-EB78-4B6A-B27D-B0D404D63A2D}"/>
    <cellStyle name="40% - 着色 5 2 3 2 2 3" xfId="9135" xr:uid="{C3CC89E3-6F10-4BB1-85BC-DDDB43527A5C}"/>
    <cellStyle name="40% - 着色 5 2 3 2 2 3 2" xfId="14740" xr:uid="{6870E797-C4C9-4074-BB72-1B2C8DFB2E4B}"/>
    <cellStyle name="40% - 着色 5 2 3 2 2 3 2 2" xfId="25949" xr:uid="{3687C43A-591B-4098-8DFD-F22324425749}"/>
    <cellStyle name="40% - 着色 5 2 3 2 2 3 2 2 2" xfId="42152" xr:uid="{B9F6C37C-5149-4586-B2AC-FB8D56B5B1CC}"/>
    <cellStyle name="40% - 着色 5 2 3 2 2 3 2 3" xfId="34264" xr:uid="{86C0E17D-64E9-4556-BB79-D0A9E611A13F}"/>
    <cellStyle name="40% - 着色 5 2 3 2 2 3 3" xfId="20345" xr:uid="{829CD19E-A342-4150-A556-BBF5FA7DF30A}"/>
    <cellStyle name="40% - 着色 5 2 3 2 2 3 3 2" xfId="38208" xr:uid="{A7B3C5B0-C6D7-4B18-9530-0A84ADE66B42}"/>
    <cellStyle name="40% - 着色 5 2 3 2 2 3 4" xfId="30320" xr:uid="{A075BC6B-9CE0-4C87-840E-31018E1DB4ED}"/>
    <cellStyle name="40% - 着色 5 2 3 2 2 4" xfId="11938" xr:uid="{E046522E-62D1-4DFF-A203-3527DE464015}"/>
    <cellStyle name="40% - 着色 5 2 3 2 2 4 2" xfId="23147" xr:uid="{8574FD8B-AF26-436E-97C7-3E94056A1482}"/>
    <cellStyle name="40% - 着色 5 2 3 2 2 4 2 2" xfId="40180" xr:uid="{241AEEB0-B448-4225-91BC-FD0EA1233106}"/>
    <cellStyle name="40% - 着色 5 2 3 2 2 4 3" xfId="32292" xr:uid="{1EF262A0-4FB1-46DE-A681-F68B0814627D}"/>
    <cellStyle name="40% - 着色 5 2 3 2 2 5" xfId="17543" xr:uid="{E836D098-F16D-44FF-AE8C-B5AE3D053353}"/>
    <cellStyle name="40% - 着色 5 2 3 2 2 5 2" xfId="36236" xr:uid="{9438840E-171C-4934-BBC1-F4BC9FF9E723}"/>
    <cellStyle name="40% - 着色 5 2 3 2 2 6" xfId="28348" xr:uid="{A642E4DB-8391-4C2E-A27F-2ED7FFF85C69}"/>
    <cellStyle name="40% - 着色 5 2 3 2 3" xfId="6838" xr:uid="{43413F60-CB3E-4A99-AC13-8FEE855DEDB8}"/>
    <cellStyle name="40% - 着色 5 2 3 2 3 2" xfId="9640" xr:uid="{8D30063A-51DB-41DB-AFE3-A68444E7A9F3}"/>
    <cellStyle name="40% - 着色 5 2 3 2 3 2 2" xfId="15245" xr:uid="{77566FB5-E844-4791-9497-378105198BCD}"/>
    <cellStyle name="40% - 着色 5 2 3 2 3 2 2 2" xfId="26454" xr:uid="{CF54285F-8AF4-4356-B0DF-8AD413C2DCF1}"/>
    <cellStyle name="40% - 着色 5 2 3 2 3 2 2 2 2" xfId="42644" xr:uid="{CCC3D7AC-922A-432E-8355-98A66005A149}"/>
    <cellStyle name="40% - 着色 5 2 3 2 3 2 2 3" xfId="34756" xr:uid="{FAF990E2-00D6-4224-9F10-EE076AB8D88A}"/>
    <cellStyle name="40% - 着色 5 2 3 2 3 2 3" xfId="20850" xr:uid="{38F1C4DC-4C5E-4F21-AAB6-12A8748FFDA5}"/>
    <cellStyle name="40% - 着色 5 2 3 2 3 2 3 2" xfId="38700" xr:uid="{C192D0DC-7171-4E40-A98B-56C86801BF36}"/>
    <cellStyle name="40% - 着色 5 2 3 2 3 2 4" xfId="30812" xr:uid="{F61E91F1-9E6F-4E52-8E86-DEB6B06DC992}"/>
    <cellStyle name="40% - 着色 5 2 3 2 3 3" xfId="12443" xr:uid="{C08F7414-00CA-4F1A-BCBB-D8D1CF9C454D}"/>
    <cellStyle name="40% - 着色 5 2 3 2 3 3 2" xfId="23652" xr:uid="{105F3897-6836-4DF3-899A-C193848E9592}"/>
    <cellStyle name="40% - 着色 5 2 3 2 3 3 2 2" xfId="40672" xr:uid="{91BF450A-11B4-466F-9BA9-CFEB9EF01314}"/>
    <cellStyle name="40% - 着色 5 2 3 2 3 3 3" xfId="32784" xr:uid="{F011A83C-3CDC-4D95-B41C-D108BDAA881D}"/>
    <cellStyle name="40% - 着色 5 2 3 2 3 4" xfId="18048" xr:uid="{9B0B9447-F173-4132-85CF-42D48BE9B1CD}"/>
    <cellStyle name="40% - 着色 5 2 3 2 3 4 2" xfId="36728" xr:uid="{DF9D6C1D-FCA3-4910-ADB4-B43D7EAC8A45}"/>
    <cellStyle name="40% - 着色 5 2 3 2 3 5" xfId="28840" xr:uid="{4B2BE450-C48E-478D-80D5-44AFC6B9B739}"/>
    <cellStyle name="40% - 着色 5 2 3 2 4" xfId="8238" xr:uid="{F9E729E5-40F1-4EDE-AF5A-76E4E2FA8CFE}"/>
    <cellStyle name="40% - 着色 5 2 3 2 4 2" xfId="13843" xr:uid="{83C6ED47-E89D-4F77-9333-1261458ED704}"/>
    <cellStyle name="40% - 着色 5 2 3 2 4 2 2" xfId="25052" xr:uid="{C4F912B2-7D13-4F29-AD5A-56454046779B}"/>
    <cellStyle name="40% - 着色 5 2 3 2 4 2 2 2" xfId="41658" xr:uid="{5EDFC239-D2C8-4723-BCC1-3C80F3F06A54}"/>
    <cellStyle name="40% - 着色 5 2 3 2 4 2 3" xfId="33770" xr:uid="{E7E33C58-807D-42CB-B46A-A1E343F4A25A}"/>
    <cellStyle name="40% - 着色 5 2 3 2 4 3" xfId="19448" xr:uid="{8CB60344-4CA5-4682-9106-41D7473C2F35}"/>
    <cellStyle name="40% - 着色 5 2 3 2 4 3 2" xfId="37714" xr:uid="{79A7177E-7E89-4542-83AF-B6A2A91E3AE6}"/>
    <cellStyle name="40% - 着色 5 2 3 2 4 4" xfId="29826" xr:uid="{6F432DA4-791F-4CC2-90BA-1689DB991580}"/>
    <cellStyle name="40% - 着色 5 2 3 2 5" xfId="11041" xr:uid="{F704CBA1-F5B6-4A45-A2F3-6F08143F8E26}"/>
    <cellStyle name="40% - 着色 5 2 3 2 5 2" xfId="22250" xr:uid="{FD71B17D-FF21-4994-B90A-D38780A1A105}"/>
    <cellStyle name="40% - 着色 5 2 3 2 5 2 2" xfId="39686" xr:uid="{95D33145-561F-453D-B314-CAD69776B2FA}"/>
    <cellStyle name="40% - 着色 5 2 3 2 5 3" xfId="31798" xr:uid="{902E8366-0355-4783-AC06-0D89FA8AD93C}"/>
    <cellStyle name="40% - 着色 5 2 3 2 6" xfId="16646" xr:uid="{99CBA8ED-1D55-45DB-967A-8812C16B6E46}"/>
    <cellStyle name="40% - 着色 5 2 3 2 6 2" xfId="35742" xr:uid="{6C0EF230-ED9B-428C-A394-2683433B8784}"/>
    <cellStyle name="40% - 着色 5 2 3 2 7" xfId="27854" xr:uid="{730A2560-83EC-4E39-B35C-7D8405FBFE9A}"/>
    <cellStyle name="40% - 着色 5 2 3 3" xfId="6087" xr:uid="{99D5B9B8-36A5-48F5-AADD-EB06FC12634B}"/>
    <cellStyle name="40% - 着色 5 2 3 3 2" xfId="7489" xr:uid="{48C05920-A214-4310-B8A7-B10FFA307557}"/>
    <cellStyle name="40% - 着色 5 2 3 3 2 2" xfId="10291" xr:uid="{79D3642A-60E5-4D06-B18A-E8A04D9391F0}"/>
    <cellStyle name="40% - 着色 5 2 3 3 2 2 2" xfId="15896" xr:uid="{D04E4E42-BE2A-4226-9B0C-4F0760888CD9}"/>
    <cellStyle name="40% - 着色 5 2 3 3 2 2 2 2" xfId="27105" xr:uid="{1911B785-EE2F-4FD3-9A0A-1AAB69B9D213}"/>
    <cellStyle name="40% - 着色 5 2 3 3 2 2 2 2 2" xfId="42892" xr:uid="{28ACFD35-524C-4313-BCCB-09DDA8B59B39}"/>
    <cellStyle name="40% - 着色 5 2 3 3 2 2 2 3" xfId="35004" xr:uid="{09906FC9-F319-4204-A2BB-883A6B4F7774}"/>
    <cellStyle name="40% - 着色 5 2 3 3 2 2 3" xfId="21501" xr:uid="{36BA525A-F4DB-4835-A7E9-BD2704DFFBCC}"/>
    <cellStyle name="40% - 着色 5 2 3 3 2 2 3 2" xfId="38948" xr:uid="{1272D522-80E3-44C6-AB6F-B43D21B46E12}"/>
    <cellStyle name="40% - 着色 5 2 3 3 2 2 4" xfId="31060" xr:uid="{6F9C3784-0701-4298-AAA1-FC2A9157611B}"/>
    <cellStyle name="40% - 着色 5 2 3 3 2 3" xfId="13094" xr:uid="{494024BF-DCC2-4AF2-A940-97ACDE605DDB}"/>
    <cellStyle name="40% - 着色 5 2 3 3 2 3 2" xfId="24303" xr:uid="{4A95BDC6-F5AF-45A8-8D06-1F9E8E8DBC9A}"/>
    <cellStyle name="40% - 着色 5 2 3 3 2 3 2 2" xfId="40920" xr:uid="{B068475F-3ADD-42A4-A447-B3C330E6B20B}"/>
    <cellStyle name="40% - 着色 5 2 3 3 2 3 3" xfId="33032" xr:uid="{C4D1E9D0-9003-4EA9-9889-F03A1DB2E12D}"/>
    <cellStyle name="40% - 着色 5 2 3 3 2 4" xfId="18699" xr:uid="{32EEDCCC-1B10-45DF-9531-874B8D9AB9C0}"/>
    <cellStyle name="40% - 着色 5 2 3 3 2 4 2" xfId="36976" xr:uid="{8CA7E363-B474-4378-AD3F-4C6BB664C4BA}"/>
    <cellStyle name="40% - 着色 5 2 3 3 2 5" xfId="29088" xr:uid="{487A572B-FEAD-455D-ABE1-B6F20DE118C5}"/>
    <cellStyle name="40% - 着色 5 2 3 3 3" xfId="8889" xr:uid="{F0636260-AABB-4C19-992B-3F571503B129}"/>
    <cellStyle name="40% - 着色 5 2 3 3 3 2" xfId="14494" xr:uid="{D35760AF-7C36-4A2F-8FCA-D47949C1E69B}"/>
    <cellStyle name="40% - 着色 5 2 3 3 3 2 2" xfId="25703" xr:uid="{86A56566-1E42-454B-A9E7-855BE64B1A94}"/>
    <cellStyle name="40% - 着色 5 2 3 3 3 2 2 2" xfId="41906" xr:uid="{CF9B6230-5438-4EB3-BDC1-163DE8659EFF}"/>
    <cellStyle name="40% - 着色 5 2 3 3 3 2 3" xfId="34018" xr:uid="{98ACB273-AD48-4150-A0D9-60D6E6844A70}"/>
    <cellStyle name="40% - 着色 5 2 3 3 3 3" xfId="20099" xr:uid="{3E62C5F5-9A11-4661-84C3-514D75AF2A28}"/>
    <cellStyle name="40% - 着色 5 2 3 3 3 3 2" xfId="37962" xr:uid="{04850F0E-41A4-4CA4-AD09-803AFACFDD84}"/>
    <cellStyle name="40% - 着色 5 2 3 3 3 4" xfId="30074" xr:uid="{7CBF91D4-3958-4C7B-8C95-F0A28DFBF0F4}"/>
    <cellStyle name="40% - 着色 5 2 3 3 4" xfId="11692" xr:uid="{60D427EE-DE6B-46DB-AC2B-0A49229BC142}"/>
    <cellStyle name="40% - 着色 5 2 3 3 4 2" xfId="22901" xr:uid="{D4141295-B703-4760-B9EB-4261A6ECBF92}"/>
    <cellStyle name="40% - 着色 5 2 3 3 4 2 2" xfId="39934" xr:uid="{A7CF4ED0-A25F-49B1-9C3F-9A7526C4E00C}"/>
    <cellStyle name="40% - 着色 5 2 3 3 4 3" xfId="32046" xr:uid="{97D1B666-A977-4CE9-B8B7-1FF13C5AB8D2}"/>
    <cellStyle name="40% - 着色 5 2 3 3 5" xfId="17297" xr:uid="{C15C4736-5700-4041-AF75-0926ABDE19CA}"/>
    <cellStyle name="40% - 着色 5 2 3 3 5 2" xfId="35990" xr:uid="{A78362DF-7434-4491-BE77-9151D0CD4BBD}"/>
    <cellStyle name="40% - 着色 5 2 3 3 6" xfId="28102" xr:uid="{29DE7F5D-0F45-406B-ADDC-9851EDE88FDC}"/>
    <cellStyle name="40% - 着色 5 2 3 4" xfId="6592" xr:uid="{E7E785DC-B4A9-450A-A7A0-7F5FD642ABDB}"/>
    <cellStyle name="40% - 着色 5 2 3 4 2" xfId="9394" xr:uid="{B3F33969-6120-471A-9D4B-E3098B56B8C3}"/>
    <cellStyle name="40% - 着色 5 2 3 4 2 2" xfId="14999" xr:uid="{C62DB1D5-9317-4CF0-BBB5-17AAD2A5394B}"/>
    <cellStyle name="40% - 着色 5 2 3 4 2 2 2" xfId="26208" xr:uid="{96DFF433-02ED-4A20-9735-DFE8EFA670AD}"/>
    <cellStyle name="40% - 着色 5 2 3 4 2 2 2 2" xfId="42398" xr:uid="{53ABAB1E-281C-4E33-9D80-3D9E89B0178D}"/>
    <cellStyle name="40% - 着色 5 2 3 4 2 2 3" xfId="34510" xr:uid="{3F3B274B-E0D3-4BF6-9B1B-D7EEB1E1037C}"/>
    <cellStyle name="40% - 着色 5 2 3 4 2 3" xfId="20604" xr:uid="{720DB1DD-BB1F-4BE7-9C6B-E607F728DAB9}"/>
    <cellStyle name="40% - 着色 5 2 3 4 2 3 2" xfId="38454" xr:uid="{BAF321C7-B7F1-486C-828E-A46CFA9D2C38}"/>
    <cellStyle name="40% - 着色 5 2 3 4 2 4" xfId="30566" xr:uid="{BE41B90F-F563-4CDD-BF03-1310BE70AFCA}"/>
    <cellStyle name="40% - 着色 5 2 3 4 3" xfId="12197" xr:uid="{4B7D393F-0015-498C-B80B-CC3A43E2DD13}"/>
    <cellStyle name="40% - 着色 5 2 3 4 3 2" xfId="23406" xr:uid="{649F5BB8-D560-485F-9340-9AC4C8CA3B43}"/>
    <cellStyle name="40% - 着色 5 2 3 4 3 2 2" xfId="40426" xr:uid="{8E295E20-A759-450C-830F-C18F5D8AA03C}"/>
    <cellStyle name="40% - 着色 5 2 3 4 3 3" xfId="32538" xr:uid="{5313B01E-7F77-4B60-84C6-81CBCE54D758}"/>
    <cellStyle name="40% - 着色 5 2 3 4 4" xfId="17802" xr:uid="{B675892C-34EF-4D14-A152-FADE0759D006}"/>
    <cellStyle name="40% - 着色 5 2 3 4 4 2" xfId="36482" xr:uid="{71DB7295-F477-4627-A7F0-779750024B69}"/>
    <cellStyle name="40% - 着色 5 2 3 4 5" xfId="28594" xr:uid="{78C6FA3B-FDBC-4FC9-9C84-28EE48B1F629}"/>
    <cellStyle name="40% - 着色 5 2 3 5" xfId="7992" xr:uid="{9A61C4D9-6F1E-455A-B5DF-EE4912578B7E}"/>
    <cellStyle name="40% - 着色 5 2 3 5 2" xfId="13597" xr:uid="{A6C131C0-080A-432B-A2E3-4C92C590E54A}"/>
    <cellStyle name="40% - 着色 5 2 3 5 2 2" xfId="24806" xr:uid="{FBB02D51-858C-485A-AD63-3FC866699422}"/>
    <cellStyle name="40% - 着色 5 2 3 5 2 2 2" xfId="41412" xr:uid="{F69640DB-44CB-40C3-8D32-284FDA0B63B9}"/>
    <cellStyle name="40% - 着色 5 2 3 5 2 3" xfId="33524" xr:uid="{EB0BADD5-8FA1-4094-9BC1-9962077DB382}"/>
    <cellStyle name="40% - 着色 5 2 3 5 3" xfId="19202" xr:uid="{AC1AF59F-B12F-409C-802A-066CA51C40DD}"/>
    <cellStyle name="40% - 着色 5 2 3 5 3 2" xfId="37468" xr:uid="{34CD350F-CEA7-45AC-97F8-0AE0EA1BDB31}"/>
    <cellStyle name="40% - 着色 5 2 3 5 4" xfId="29580" xr:uid="{251F37A0-9361-4B28-BE0F-93C818B0A227}"/>
    <cellStyle name="40% - 着色 5 2 3 6" xfId="10795" xr:uid="{D8D06E29-A38D-4496-BC4B-82EC269379FD}"/>
    <cellStyle name="40% - 着色 5 2 3 6 2" xfId="22004" xr:uid="{659E3B0D-C5CE-4C7A-8F74-93648B9C177A}"/>
    <cellStyle name="40% - 着色 5 2 3 6 2 2" xfId="39440" xr:uid="{C2535400-522F-48BD-897C-2CDCBF130C02}"/>
    <cellStyle name="40% - 着色 5 2 3 6 3" xfId="31552" xr:uid="{8A673E1D-1C22-4435-86B7-454FC298755B}"/>
    <cellStyle name="40% - 着色 5 2 3 7" xfId="16400" xr:uid="{BE8E60CE-A6EA-401E-B563-146C8B8EAE4C}"/>
    <cellStyle name="40% - 着色 5 2 3 7 2" xfId="35496" xr:uid="{27ECD2FB-75CB-4182-950B-6CE4B4A5A760}"/>
    <cellStyle name="40% - 着色 5 2 3 8" xfId="27608" xr:uid="{A403AE70-FAD1-4F25-8242-74C972E958B8}"/>
    <cellStyle name="40% - 着色 5 2 4" xfId="5314" xr:uid="{E7A5C54B-7D19-4381-AF78-2B689C5F19BB}"/>
    <cellStyle name="40% - 着色 5 2 4 2" xfId="6211" xr:uid="{FFE6442A-8861-42EF-A367-951319F209CC}"/>
    <cellStyle name="40% - 着色 5 2 4 2 2" xfId="7613" xr:uid="{ABF564CF-5834-447E-A412-76EE6EAE5BA8}"/>
    <cellStyle name="40% - 着色 5 2 4 2 2 2" xfId="10415" xr:uid="{223DBABA-5D32-4996-BD2F-872E4DD71E1A}"/>
    <cellStyle name="40% - 着色 5 2 4 2 2 2 2" xfId="16020" xr:uid="{935494A6-BE09-436F-977B-9D81D5F7B01F}"/>
    <cellStyle name="40% - 着色 5 2 4 2 2 2 2 2" xfId="27229" xr:uid="{2BC8A9B9-ABEA-4CE9-9BDA-9D8E7CD434CE}"/>
    <cellStyle name="40% - 着色 5 2 4 2 2 2 2 2 2" xfId="43016" xr:uid="{DA30820B-E82E-4A52-A09C-070D15114BD4}"/>
    <cellStyle name="40% - 着色 5 2 4 2 2 2 2 3" xfId="35128" xr:uid="{1F98EFDF-ABC6-4A05-9302-686EB2A7FE01}"/>
    <cellStyle name="40% - 着色 5 2 4 2 2 2 3" xfId="21625" xr:uid="{CE513342-7A62-4AB1-9924-5841E4DA095A}"/>
    <cellStyle name="40% - 着色 5 2 4 2 2 2 3 2" xfId="39072" xr:uid="{0BEB3FA8-93D7-46A9-8671-FFEB0B0E43CA}"/>
    <cellStyle name="40% - 着色 5 2 4 2 2 2 4" xfId="31184" xr:uid="{8CB4C178-6AEF-4839-8820-C7C2BBFD1731}"/>
    <cellStyle name="40% - 着色 5 2 4 2 2 3" xfId="13218" xr:uid="{83730A09-E474-4780-AD2D-78DA177FFF7C}"/>
    <cellStyle name="40% - 着色 5 2 4 2 2 3 2" xfId="24427" xr:uid="{9A69FB4B-0EC2-4ACD-A1B4-32A07B8CE020}"/>
    <cellStyle name="40% - 着色 5 2 4 2 2 3 2 2" xfId="41044" xr:uid="{EFBA8C6C-8160-416F-9AC8-FFFAB92D7A02}"/>
    <cellStyle name="40% - 着色 5 2 4 2 2 3 3" xfId="33156" xr:uid="{72A3355F-F853-48A6-8C02-DD5741185D98}"/>
    <cellStyle name="40% - 着色 5 2 4 2 2 4" xfId="18823" xr:uid="{9CA9AB46-59AA-4357-A41A-666F60111021}"/>
    <cellStyle name="40% - 着色 5 2 4 2 2 4 2" xfId="37100" xr:uid="{4BF23BB7-2E4D-4E93-A39D-5581229C7747}"/>
    <cellStyle name="40% - 着色 5 2 4 2 2 5" xfId="29212" xr:uid="{3ABF1B03-D476-46A3-9D3B-5549C99B389A}"/>
    <cellStyle name="40% - 着色 5 2 4 2 3" xfId="9013" xr:uid="{20820161-9DEF-42EA-95E1-EAE22987A3E7}"/>
    <cellStyle name="40% - 着色 5 2 4 2 3 2" xfId="14618" xr:uid="{CB0E6E41-EDA6-4BCE-B63B-1660DA10BF31}"/>
    <cellStyle name="40% - 着色 5 2 4 2 3 2 2" xfId="25827" xr:uid="{A7CC13B2-536D-467D-832F-0147130410CE}"/>
    <cellStyle name="40% - 着色 5 2 4 2 3 2 2 2" xfId="42030" xr:uid="{931088A2-AD5A-4A12-A960-72EE44B89E34}"/>
    <cellStyle name="40% - 着色 5 2 4 2 3 2 3" xfId="34142" xr:uid="{465A8570-4B4A-4C8B-9531-3E2E0550EB29}"/>
    <cellStyle name="40% - 着色 5 2 4 2 3 3" xfId="20223" xr:uid="{0B2D35CF-3407-4B27-AF42-AB60D9A8B8FE}"/>
    <cellStyle name="40% - 着色 5 2 4 2 3 3 2" xfId="38086" xr:uid="{52897E60-4570-43D6-8B9D-E7BA9986CB02}"/>
    <cellStyle name="40% - 着色 5 2 4 2 3 4" xfId="30198" xr:uid="{501971E6-93FF-4D79-9BD3-0B13F35CC6B2}"/>
    <cellStyle name="40% - 着色 5 2 4 2 4" xfId="11816" xr:uid="{C6E1403B-1F10-4AB2-ABEA-3AAA2F37BEFB}"/>
    <cellStyle name="40% - 着色 5 2 4 2 4 2" xfId="23025" xr:uid="{E61433E4-DEE9-4FFA-9B47-64246AF614D8}"/>
    <cellStyle name="40% - 着色 5 2 4 2 4 2 2" xfId="40058" xr:uid="{3915D934-3B59-4BAF-AED5-408FE904580D}"/>
    <cellStyle name="40% - 着色 5 2 4 2 4 3" xfId="32170" xr:uid="{EA69C2B6-F46F-4EAE-A517-EC73D96BD819}"/>
    <cellStyle name="40% - 着色 5 2 4 2 5" xfId="17421" xr:uid="{1E7B20FB-A040-42B0-A0E5-7FED2A559185}"/>
    <cellStyle name="40% - 着色 5 2 4 2 5 2" xfId="36114" xr:uid="{62455003-62A4-46E7-9E31-45F6EF569F98}"/>
    <cellStyle name="40% - 着色 5 2 4 2 6" xfId="28226" xr:uid="{C2DA5909-1C8A-42DD-8510-99294423E304}"/>
    <cellStyle name="40% - 着色 5 2 4 3" xfId="6716" xr:uid="{0BFF4F06-294A-4D70-AE6B-69DB6BCB1268}"/>
    <cellStyle name="40% - 着色 5 2 4 3 2" xfId="9518" xr:uid="{57BEB6D3-FE91-421C-B839-44CCF1650FAC}"/>
    <cellStyle name="40% - 着色 5 2 4 3 2 2" xfId="15123" xr:uid="{69DF1017-D673-4DB9-B8DE-F4EF31AFFC3A}"/>
    <cellStyle name="40% - 着色 5 2 4 3 2 2 2" xfId="26332" xr:uid="{79A95E51-D7CC-4495-A930-77C29B5C7BB1}"/>
    <cellStyle name="40% - 着色 5 2 4 3 2 2 2 2" xfId="42522" xr:uid="{A03B7B9F-8912-48CA-A247-50F34281D47D}"/>
    <cellStyle name="40% - 着色 5 2 4 3 2 2 3" xfId="34634" xr:uid="{E0469627-74CE-409F-AF8A-1B545CC55173}"/>
    <cellStyle name="40% - 着色 5 2 4 3 2 3" xfId="20728" xr:uid="{1347D384-AAB5-40D4-A173-B1DBDF2C8F52}"/>
    <cellStyle name="40% - 着色 5 2 4 3 2 3 2" xfId="38578" xr:uid="{BD9A2AD5-4B67-4DFB-9854-AEFB838BF3B5}"/>
    <cellStyle name="40% - 着色 5 2 4 3 2 4" xfId="30690" xr:uid="{A5A49B48-43F1-4906-B1B8-CC8F00E208B3}"/>
    <cellStyle name="40% - 着色 5 2 4 3 3" xfId="12321" xr:uid="{83BC38DB-B878-4D27-BB8D-1F823A943231}"/>
    <cellStyle name="40% - 着色 5 2 4 3 3 2" xfId="23530" xr:uid="{D7633503-C400-4755-82C8-557487E477B0}"/>
    <cellStyle name="40% - 着色 5 2 4 3 3 2 2" xfId="40550" xr:uid="{754537F9-8F0A-4B1E-86E7-0FC32D49789F}"/>
    <cellStyle name="40% - 着色 5 2 4 3 3 3" xfId="32662" xr:uid="{B4170EC5-E269-4F1D-AE14-0D5B57B50911}"/>
    <cellStyle name="40% - 着色 5 2 4 3 4" xfId="17926" xr:uid="{4E808FCA-4BAB-4EF9-B0DA-63851EEC3980}"/>
    <cellStyle name="40% - 着色 5 2 4 3 4 2" xfId="36606" xr:uid="{D51CBE8E-1DBB-4AC7-9717-8D61E0BA5192}"/>
    <cellStyle name="40% - 着色 5 2 4 3 5" xfId="28718" xr:uid="{B486442B-13FB-42F0-B485-FB9F132EE2B7}"/>
    <cellStyle name="40% - 着色 5 2 4 4" xfId="8116" xr:uid="{64F75395-ABB1-4C56-BB49-9A205A185B79}"/>
    <cellStyle name="40% - 着色 5 2 4 4 2" xfId="13721" xr:uid="{5233C7D7-A215-40F8-8458-5FF73451009C}"/>
    <cellStyle name="40% - 着色 5 2 4 4 2 2" xfId="24930" xr:uid="{E471A7BF-3611-4C77-BC6F-AD9EACDA35F3}"/>
    <cellStyle name="40% - 着色 5 2 4 4 2 2 2" xfId="41536" xr:uid="{C8E7D3CA-73CD-4C8B-B761-4B6EC7574115}"/>
    <cellStyle name="40% - 着色 5 2 4 4 2 3" xfId="33648" xr:uid="{84B2D5BF-A55E-4463-A2EF-938EF584A151}"/>
    <cellStyle name="40% - 着色 5 2 4 4 3" xfId="19326" xr:uid="{E5A74476-4A31-40DE-9592-F5C7A0AC920C}"/>
    <cellStyle name="40% - 着色 5 2 4 4 3 2" xfId="37592" xr:uid="{476EFDEB-E823-48AB-BDE5-53D192F8B81C}"/>
    <cellStyle name="40% - 着色 5 2 4 4 4" xfId="29704" xr:uid="{DC16296B-8E23-4FE2-87A2-AEA4FA78CD6B}"/>
    <cellStyle name="40% - 着色 5 2 4 5" xfId="10919" xr:uid="{13187154-E604-4A8C-94E6-AC8E4336F7D1}"/>
    <cellStyle name="40% - 着色 5 2 4 5 2" xfId="22128" xr:uid="{E19358AC-ABBC-4E5B-BD65-D2D48321CBD3}"/>
    <cellStyle name="40% - 着色 5 2 4 5 2 2" xfId="39564" xr:uid="{5465DAA7-9A7F-47A7-A789-09A9E95E977B}"/>
    <cellStyle name="40% - 着色 5 2 4 5 3" xfId="31676" xr:uid="{0B3F6C91-8D32-4451-B8EF-A9C014EA7413}"/>
    <cellStyle name="40% - 着色 5 2 4 6" xfId="16524" xr:uid="{232C6E3B-9F95-4B5B-BEF8-B708A14378FE}"/>
    <cellStyle name="40% - 着色 5 2 4 6 2" xfId="35620" xr:uid="{CE6888A1-64E2-4D47-9AA2-81272919D7C3}"/>
    <cellStyle name="40% - 着色 5 2 4 7" xfId="27732" xr:uid="{9E090984-E996-49AA-877F-48D6FD1BF20E}"/>
    <cellStyle name="40% - 着色 5 2 5" xfId="5560" xr:uid="{99C96F65-3443-4CD9-8E02-1269A9D745BD}"/>
    <cellStyle name="40% - 着色 5 2 5 2" xfId="6962" xr:uid="{631D3E91-30BE-495E-9CB7-ED7BA409249A}"/>
    <cellStyle name="40% - 着色 5 2 5 2 2" xfId="9764" xr:uid="{E7502752-E997-495F-B929-E628DE885E07}"/>
    <cellStyle name="40% - 着色 5 2 5 2 2 2" xfId="15369" xr:uid="{5ABCFB1B-7938-46C0-9F59-C907F4F9264E}"/>
    <cellStyle name="40% - 着色 5 2 5 2 2 2 2" xfId="26578" xr:uid="{24CF5AF9-DEE0-4A70-8A37-2AFA3003BF3B}"/>
    <cellStyle name="40% - 着色 5 2 5 2 2 2 2 2" xfId="42768" xr:uid="{1CBD3C8E-1593-4E9C-86EE-ED5299F8042C}"/>
    <cellStyle name="40% - 着色 5 2 5 2 2 2 3" xfId="34880" xr:uid="{2139DA2E-5023-4E1E-A0B0-B2DF9744114B}"/>
    <cellStyle name="40% - 着色 5 2 5 2 2 3" xfId="20974" xr:uid="{FEE20336-DEAA-4802-B758-6B5200D22E0D}"/>
    <cellStyle name="40% - 着色 5 2 5 2 2 3 2" xfId="38824" xr:uid="{05701214-CB46-48E3-A836-7FBA55530EF0}"/>
    <cellStyle name="40% - 着色 5 2 5 2 2 4" xfId="30936" xr:uid="{7DB49C50-5AE1-49BC-BAA0-05B1CCD7FDB6}"/>
    <cellStyle name="40% - 着色 5 2 5 2 3" xfId="12567" xr:uid="{4389EF4E-DF7F-43DB-A403-95A69267883F}"/>
    <cellStyle name="40% - 着色 5 2 5 2 3 2" xfId="23776" xr:uid="{F4F2FC1A-1747-4E74-88E6-083F5B5B23B7}"/>
    <cellStyle name="40% - 着色 5 2 5 2 3 2 2" xfId="40796" xr:uid="{BDCC4CDE-0803-476A-8F25-7BAA6E75DDE4}"/>
    <cellStyle name="40% - 着色 5 2 5 2 3 3" xfId="32908" xr:uid="{15666F02-42CF-42A9-9A52-0CB6E8C4FD58}"/>
    <cellStyle name="40% - 着色 5 2 5 2 4" xfId="18172" xr:uid="{7B815258-CFDD-49C0-8E2F-74A538C268A9}"/>
    <cellStyle name="40% - 着色 5 2 5 2 4 2" xfId="36852" xr:uid="{859E9FB3-89B1-4921-8B68-3DE8B23ECCAA}"/>
    <cellStyle name="40% - 着色 5 2 5 2 5" xfId="28964" xr:uid="{4C7484BC-0AAD-4E86-A891-F12CEDC46E84}"/>
    <cellStyle name="40% - 着色 5 2 5 3" xfId="8362" xr:uid="{276E6BF7-5BCA-49D0-A62E-BC12E71708B6}"/>
    <cellStyle name="40% - 着色 5 2 5 3 2" xfId="13967" xr:uid="{D9F3A96A-97A0-4E54-B60F-87B11E7E659C}"/>
    <cellStyle name="40% - 着色 5 2 5 3 2 2" xfId="25176" xr:uid="{7A329FAC-BCEF-46F6-B4C1-402166FDA651}"/>
    <cellStyle name="40% - 着色 5 2 5 3 2 2 2" xfId="41782" xr:uid="{E4E5520F-8678-4E0E-B796-7E72D24AA8BC}"/>
    <cellStyle name="40% - 着色 5 2 5 3 2 3" xfId="33894" xr:uid="{A7F15591-C626-42E6-BA85-9F635B8D85ED}"/>
    <cellStyle name="40% - 着色 5 2 5 3 3" xfId="19572" xr:uid="{80B5059C-45BB-428E-BABC-CC554C863B68}"/>
    <cellStyle name="40% - 着色 5 2 5 3 3 2" xfId="37838" xr:uid="{69143F72-9BC2-483B-B374-CF068C8C4F5D}"/>
    <cellStyle name="40% - 着色 5 2 5 3 4" xfId="29950" xr:uid="{0957603B-6169-4F0E-8747-D6ED205A8997}"/>
    <cellStyle name="40% - 着色 5 2 5 4" xfId="11165" xr:uid="{EABE0286-A1E7-42E5-B719-483EFCCAAC92}"/>
    <cellStyle name="40% - 着色 5 2 5 4 2" xfId="22374" xr:uid="{4DC2CF80-92A4-4AF0-8DE4-54D2E4FCA644}"/>
    <cellStyle name="40% - 着色 5 2 5 4 2 2" xfId="39810" xr:uid="{12808F38-F7B1-46B1-9325-41ACE91E6D0A}"/>
    <cellStyle name="40% - 着色 5 2 5 4 3" xfId="31922" xr:uid="{FF8BB3FD-7AFC-44B2-A87E-12CB093D126C}"/>
    <cellStyle name="40% - 着色 5 2 5 5" xfId="16770" xr:uid="{C058F640-B2C6-46D8-B721-2D51A93E0815}"/>
    <cellStyle name="40% - 着色 5 2 5 5 2" xfId="35866" xr:uid="{B076BB76-0A5A-4BA6-B31E-EEC460674841}"/>
    <cellStyle name="40% - 着色 5 2 5 6" xfId="27978" xr:uid="{71E3264D-B1D4-4FDC-8D1F-7A38CCBC6E46}"/>
    <cellStyle name="40% - 着色 5 2 6" xfId="6468" xr:uid="{048E9A36-32BD-4F79-80B0-A5D50C944A46}"/>
    <cellStyle name="40% - 着色 5 2 6 2" xfId="9270" xr:uid="{3B9332B4-F884-44AA-AACB-EFC2FE7CE0B6}"/>
    <cellStyle name="40% - 着色 5 2 6 2 2" xfId="14875" xr:uid="{974092FB-9AD9-45F3-BDED-80C1D76088D2}"/>
    <cellStyle name="40% - 着色 5 2 6 2 2 2" xfId="26084" xr:uid="{BA6A7A89-2DA4-4C15-A50E-8BAEE530222A}"/>
    <cellStyle name="40% - 着色 5 2 6 2 2 2 2" xfId="42276" xr:uid="{BA5CB76D-90DB-4B4A-BB38-CD0F2FA62568}"/>
    <cellStyle name="40% - 着色 5 2 6 2 2 3" xfId="34388" xr:uid="{C10F8AB5-E8F0-437C-A060-72061C492628}"/>
    <cellStyle name="40% - 着色 5 2 6 2 3" xfId="20480" xr:uid="{F4AAED21-E6F0-439B-B967-9BBCA5073FDA}"/>
    <cellStyle name="40% - 着色 5 2 6 2 3 2" xfId="38332" xr:uid="{86FC2F2C-21B7-4452-AFDA-15CF167EAB3D}"/>
    <cellStyle name="40% - 着色 5 2 6 2 4" xfId="30444" xr:uid="{919A6D0A-7C8E-4530-BA49-B97571AD9AD4}"/>
    <cellStyle name="40% - 着色 5 2 6 3" xfId="12073" xr:uid="{0B39BF1B-FD55-4260-A58F-1669A1885050}"/>
    <cellStyle name="40% - 着色 5 2 6 3 2" xfId="23282" xr:uid="{2A8C0CD1-1F75-480E-82B5-4DB86CA54AF5}"/>
    <cellStyle name="40% - 着色 5 2 6 3 2 2" xfId="40304" xr:uid="{3A344F1B-8C49-4760-9BA0-6366A5E96476}"/>
    <cellStyle name="40% - 着色 5 2 6 3 3" xfId="32416" xr:uid="{EB87791C-275B-4C03-AD4C-4595916BF7B4}"/>
    <cellStyle name="40% - 着色 5 2 6 4" xfId="17678" xr:uid="{CB08D4B3-7599-42AA-B91D-BE97A1AA820C}"/>
    <cellStyle name="40% - 着色 5 2 6 4 2" xfId="36360" xr:uid="{3C6CD573-13AB-4C0F-A1A0-1C2976589392}"/>
    <cellStyle name="40% - 着色 5 2 6 5" xfId="28472" xr:uid="{B035E593-B1C6-4904-B7B4-D898A06C0287}"/>
    <cellStyle name="40% - 着色 5 2 7" xfId="7870" xr:uid="{D4FD8E09-E7BF-4C33-A6E1-FD220BD8BFE8}"/>
    <cellStyle name="40% - 着色 5 2 7 2" xfId="13475" xr:uid="{96EDEFEE-70DA-4184-8AF6-A4C0FC7AB866}"/>
    <cellStyle name="40% - 着色 5 2 7 2 2" xfId="24684" xr:uid="{209F1BF3-1317-4B25-9F96-6A910DDADE16}"/>
    <cellStyle name="40% - 着色 5 2 7 2 2 2" xfId="41290" xr:uid="{4009F231-6B2F-4E73-9456-69AC14384F2E}"/>
    <cellStyle name="40% - 着色 5 2 7 2 3" xfId="33402" xr:uid="{4945484E-AC81-4D34-BC97-BF307168FEB8}"/>
    <cellStyle name="40% - 着色 5 2 7 3" xfId="19080" xr:uid="{615C266E-EC01-4CF4-B1E1-48E0D9A78700}"/>
    <cellStyle name="40% - 着色 5 2 7 3 2" xfId="37346" xr:uid="{069C5F2C-242F-4D77-9B57-789004EB0658}"/>
    <cellStyle name="40% - 着色 5 2 7 4" xfId="29458" xr:uid="{E03424A2-F6CC-4D1B-B36C-61D42ECA4A8F}"/>
    <cellStyle name="40% - 着色 5 2 8" xfId="10672" xr:uid="{9FA8711E-165D-4A2C-983E-C9D7242BEA83}"/>
    <cellStyle name="40% - 着色 5 2 8 2" xfId="21882" xr:uid="{D77A10CF-4D4D-43C5-9BAB-8D4B46D01BC8}"/>
    <cellStyle name="40% - 着色 5 2 8 2 2" xfId="39318" xr:uid="{3F57DC28-6A56-40A0-BDED-A9669EB36183}"/>
    <cellStyle name="40% - 着色 5 2 8 3" xfId="31430" xr:uid="{24D11C79-74F3-4B5C-9A7A-C87774F78D1A}"/>
    <cellStyle name="40% - 着色 5 2 9" xfId="16278" xr:uid="{27ABEA98-1BC9-4766-A097-70674B0FFAA4}"/>
    <cellStyle name="40% - 着色 5 2 9 2" xfId="35374" xr:uid="{6F2CD3BD-DEC2-4A98-8867-99F554F8DD16}"/>
    <cellStyle name="40% - 着色 6 2" xfId="17" xr:uid="{15E90328-E766-43ED-B053-990AB9E94DD3}"/>
    <cellStyle name="40% - 着色 6 2 10" xfId="27487" xr:uid="{E869712D-A100-457B-B2DD-42A25DA15BD3}"/>
    <cellStyle name="40% - 着色 6 2 2" xfId="5127" xr:uid="{C563A511-B88D-47B5-872F-E65D49A9BEC0}"/>
    <cellStyle name="40% - 着色 6 2 2 2" xfId="5252" xr:uid="{12FA1F33-DE96-4B98-AEB8-611221DF5623}"/>
    <cellStyle name="40% - 着色 6 2 2 2 2" xfId="5498" xr:uid="{D197F2DE-E969-4687-8D45-9BF7393411B1}"/>
    <cellStyle name="40% - 着色 6 2 2 2 2 2" xfId="6395" xr:uid="{99BB89D6-6E0F-4B68-A6EB-C4463662122D}"/>
    <cellStyle name="40% - 着色 6 2 2 2 2 2 2" xfId="7797" xr:uid="{A07C910E-DAF6-4510-B021-3162A01CB522}"/>
    <cellStyle name="40% - 着色 6 2 2 2 2 2 2 2" xfId="10599" xr:uid="{74E45E76-17D6-4098-B93A-04255DB067AA}"/>
    <cellStyle name="40% - 着色 6 2 2 2 2 2 2 2 2" xfId="16204" xr:uid="{D85B0091-7ECA-47CB-A9CF-42292823196F}"/>
    <cellStyle name="40% - 着色 6 2 2 2 2 2 2 2 2 2" xfId="27413" xr:uid="{3E51E969-40BD-4576-ABE5-04D379940EA8}"/>
    <cellStyle name="40% - 着色 6 2 2 2 2 2 2 2 2 2 2" xfId="43200" xr:uid="{0FD44F1C-335C-4768-94CC-159640D2AD52}"/>
    <cellStyle name="40% - 着色 6 2 2 2 2 2 2 2 2 3" xfId="35312" xr:uid="{C319CF11-0BD8-4CF7-9824-8B125D5BCE8F}"/>
    <cellStyle name="40% - 着色 6 2 2 2 2 2 2 2 3" xfId="21809" xr:uid="{E0788B0C-299A-4929-8323-342E9E8F6118}"/>
    <cellStyle name="40% - 着色 6 2 2 2 2 2 2 2 3 2" xfId="39256" xr:uid="{56CC9E30-0063-49A5-8672-600FF33C11E2}"/>
    <cellStyle name="40% - 着色 6 2 2 2 2 2 2 2 4" xfId="31368" xr:uid="{FABF0074-6FFD-4715-ABFC-B19D274933BA}"/>
    <cellStyle name="40% - 着色 6 2 2 2 2 2 2 3" xfId="13402" xr:uid="{DF69BF82-4CCE-41CF-84FA-F429B47B78FC}"/>
    <cellStyle name="40% - 着色 6 2 2 2 2 2 2 3 2" xfId="24611" xr:uid="{095D31E4-6AA9-4945-ACD2-79BF11F7ADCC}"/>
    <cellStyle name="40% - 着色 6 2 2 2 2 2 2 3 2 2" xfId="41228" xr:uid="{7F253EFB-65BA-49D0-AEDB-B9170B078CBB}"/>
    <cellStyle name="40% - 着色 6 2 2 2 2 2 2 3 3" xfId="33340" xr:uid="{389EBA0F-398F-4575-B95C-96DDADB0CBC3}"/>
    <cellStyle name="40% - 着色 6 2 2 2 2 2 2 4" xfId="19007" xr:uid="{D583D5E7-CC89-4680-83B7-7BC0F50C2D38}"/>
    <cellStyle name="40% - 着色 6 2 2 2 2 2 2 4 2" xfId="37284" xr:uid="{21645C4E-A391-48B8-9531-1F9DCA9D9460}"/>
    <cellStyle name="40% - 着色 6 2 2 2 2 2 2 5" xfId="29396" xr:uid="{DE2AF95E-3804-4F18-8A9D-CFDA27750FDA}"/>
    <cellStyle name="40% - 着色 6 2 2 2 2 2 3" xfId="9197" xr:uid="{59994280-0338-4A0B-87E1-F7BFF77155D7}"/>
    <cellStyle name="40% - 着色 6 2 2 2 2 2 3 2" xfId="14802" xr:uid="{9421FCE8-4712-4EB0-B295-851C1FE752D1}"/>
    <cellStyle name="40% - 着色 6 2 2 2 2 2 3 2 2" xfId="26011" xr:uid="{E7C4FBD1-E969-480C-A357-6D8D703E7710}"/>
    <cellStyle name="40% - 着色 6 2 2 2 2 2 3 2 2 2" xfId="42214" xr:uid="{C42BDB87-052A-4C7D-B1EB-29A6BBD2905F}"/>
    <cellStyle name="40% - 着色 6 2 2 2 2 2 3 2 3" xfId="34326" xr:uid="{853E6641-4D86-4568-A51A-2E95AE052EE2}"/>
    <cellStyle name="40% - 着色 6 2 2 2 2 2 3 3" xfId="20407" xr:uid="{41D992B0-78D0-4517-BDCD-CF3761B90657}"/>
    <cellStyle name="40% - 着色 6 2 2 2 2 2 3 3 2" xfId="38270" xr:uid="{DD864ED2-EC4B-41F0-A6E1-5B6CD733BF34}"/>
    <cellStyle name="40% - 着色 6 2 2 2 2 2 3 4" xfId="30382" xr:uid="{72A37AFB-5CB4-49CF-B935-66FF24B7EBB3}"/>
    <cellStyle name="40% - 着色 6 2 2 2 2 2 4" xfId="12000" xr:uid="{660798D0-9644-4F72-9B9E-1C819500BA76}"/>
    <cellStyle name="40% - 着色 6 2 2 2 2 2 4 2" xfId="23209" xr:uid="{833B3B3B-833A-46FD-AF50-413F6DCFEFBF}"/>
    <cellStyle name="40% - 着色 6 2 2 2 2 2 4 2 2" xfId="40242" xr:uid="{84EECD5B-1031-4C01-9EAB-633F1A7F90D5}"/>
    <cellStyle name="40% - 着色 6 2 2 2 2 2 4 3" xfId="32354" xr:uid="{481518B1-38C7-4B3F-94DB-0FB4022158BC}"/>
    <cellStyle name="40% - 着色 6 2 2 2 2 2 5" xfId="17605" xr:uid="{F4556D9B-98A3-462D-8D9D-9CF505BCAF68}"/>
    <cellStyle name="40% - 着色 6 2 2 2 2 2 5 2" xfId="36298" xr:uid="{90BC67E3-4D23-445C-BE41-A6291E492D19}"/>
    <cellStyle name="40% - 着色 6 2 2 2 2 2 6" xfId="28410" xr:uid="{17BA551F-73F2-4BBA-986C-432CBECD198D}"/>
    <cellStyle name="40% - 着色 6 2 2 2 2 3" xfId="6900" xr:uid="{D96CA4C0-2444-4E90-9838-003773D1D173}"/>
    <cellStyle name="40% - 着色 6 2 2 2 2 3 2" xfId="9702" xr:uid="{6CA0CB25-507E-4C92-8731-70C649C88AA1}"/>
    <cellStyle name="40% - 着色 6 2 2 2 2 3 2 2" xfId="15307" xr:uid="{CFC0D403-E14B-48CE-A1BF-1749E4E9B1AA}"/>
    <cellStyle name="40% - 着色 6 2 2 2 2 3 2 2 2" xfId="26516" xr:uid="{F1E61B82-941B-4E0B-AB44-13C1A09EC882}"/>
    <cellStyle name="40% - 着色 6 2 2 2 2 3 2 2 2 2" xfId="42706" xr:uid="{757F013C-7833-4514-8ED8-17614F8F91CD}"/>
    <cellStyle name="40% - 着色 6 2 2 2 2 3 2 2 3" xfId="34818" xr:uid="{5DE9EA7A-B54D-4358-891F-8E2C3A90A0EF}"/>
    <cellStyle name="40% - 着色 6 2 2 2 2 3 2 3" xfId="20912" xr:uid="{384FD684-9ACD-4526-BCF2-87E8520965D6}"/>
    <cellStyle name="40% - 着色 6 2 2 2 2 3 2 3 2" xfId="38762" xr:uid="{5B3B3C31-99B8-4695-8177-C43A4596F83E}"/>
    <cellStyle name="40% - 着色 6 2 2 2 2 3 2 4" xfId="30874" xr:uid="{467719D7-6180-4182-B69C-A21C6F3962E1}"/>
    <cellStyle name="40% - 着色 6 2 2 2 2 3 3" xfId="12505" xr:uid="{8390BC3A-8D32-42CE-86E9-E306F2C19771}"/>
    <cellStyle name="40% - 着色 6 2 2 2 2 3 3 2" xfId="23714" xr:uid="{4861164B-F0CB-4700-B464-6A8D62D1CB7A}"/>
    <cellStyle name="40% - 着色 6 2 2 2 2 3 3 2 2" xfId="40734" xr:uid="{54A80DD1-F317-41DF-994E-3DAC93361681}"/>
    <cellStyle name="40% - 着色 6 2 2 2 2 3 3 3" xfId="32846" xr:uid="{9A741EA8-54D1-4E32-A66F-5A21F09D6686}"/>
    <cellStyle name="40% - 着色 6 2 2 2 2 3 4" xfId="18110" xr:uid="{B8EFCDA8-99AC-4077-AFB8-BC5B79D68CF0}"/>
    <cellStyle name="40% - 着色 6 2 2 2 2 3 4 2" xfId="36790" xr:uid="{62EDB65E-2611-49C1-9825-5A7E14D5F205}"/>
    <cellStyle name="40% - 着色 6 2 2 2 2 3 5" xfId="28902" xr:uid="{659AB4EB-022F-4C8D-8129-64DB1E2194C1}"/>
    <cellStyle name="40% - 着色 6 2 2 2 2 4" xfId="8300" xr:uid="{483D5456-5109-473A-BDA3-6B646ABE8626}"/>
    <cellStyle name="40% - 着色 6 2 2 2 2 4 2" xfId="13905" xr:uid="{775C2B2C-154A-4418-A95C-571FD7F7DDE7}"/>
    <cellStyle name="40% - 着色 6 2 2 2 2 4 2 2" xfId="25114" xr:uid="{24CCD4FF-0E1C-4F8F-B951-F7A967BA1B3C}"/>
    <cellStyle name="40% - 着色 6 2 2 2 2 4 2 2 2" xfId="41720" xr:uid="{FCFF888F-B18A-4065-9A3F-74D7C6AE1434}"/>
    <cellStyle name="40% - 着色 6 2 2 2 2 4 2 3" xfId="33832" xr:uid="{3E4F4CC1-48F5-4722-B2EE-94D090380357}"/>
    <cellStyle name="40% - 着色 6 2 2 2 2 4 3" xfId="19510" xr:uid="{1BEE9BD0-63A8-458D-AEAA-A52F1B371272}"/>
    <cellStyle name="40% - 着色 6 2 2 2 2 4 3 2" xfId="37776" xr:uid="{7A955EB8-FA5D-40A4-9914-BD9114FBB1C5}"/>
    <cellStyle name="40% - 着色 6 2 2 2 2 4 4" xfId="29888" xr:uid="{86B63229-2140-48D9-A6D6-B8E70F3A37E2}"/>
    <cellStyle name="40% - 着色 6 2 2 2 2 5" xfId="11103" xr:uid="{D43AD8C1-4589-4F3B-9A45-314FF858D61F}"/>
    <cellStyle name="40% - 着色 6 2 2 2 2 5 2" xfId="22312" xr:uid="{EBB68229-F544-4338-917D-53B7AAD61202}"/>
    <cellStyle name="40% - 着色 6 2 2 2 2 5 2 2" xfId="39748" xr:uid="{AF0A7571-DAA4-4334-B9AB-2977726275DE}"/>
    <cellStyle name="40% - 着色 6 2 2 2 2 5 3" xfId="31860" xr:uid="{049AFCDD-1704-4E15-A535-B71C000FAFC7}"/>
    <cellStyle name="40% - 着色 6 2 2 2 2 6" xfId="16708" xr:uid="{58798535-AB77-4E46-87D3-24907A4F65D9}"/>
    <cellStyle name="40% - 着色 6 2 2 2 2 6 2" xfId="35804" xr:uid="{AE26EE40-CFD2-4402-856E-DC933FA88BBC}"/>
    <cellStyle name="40% - 着色 6 2 2 2 2 7" xfId="27916" xr:uid="{FD644CA6-AF1F-4800-8992-5D2AC7C88521}"/>
    <cellStyle name="40% - 着色 6 2 2 2 3" xfId="6149" xr:uid="{B9B25BFB-4E60-473C-AE01-83EB9D7F6DD9}"/>
    <cellStyle name="40% - 着色 6 2 2 2 3 2" xfId="7551" xr:uid="{A458B3F5-B0F1-4BBF-A08B-7AD4C8ED6D3E}"/>
    <cellStyle name="40% - 着色 6 2 2 2 3 2 2" xfId="10353" xr:uid="{334DF611-952C-41C0-BE21-48B734244EEE}"/>
    <cellStyle name="40% - 着色 6 2 2 2 3 2 2 2" xfId="15958" xr:uid="{B1FBB577-42A8-4B2E-A9A4-75605B2E40E2}"/>
    <cellStyle name="40% - 着色 6 2 2 2 3 2 2 2 2" xfId="27167" xr:uid="{338EBA8F-2CBE-4828-9F8A-EFF8BDDA8DC5}"/>
    <cellStyle name="40% - 着色 6 2 2 2 3 2 2 2 2 2" xfId="42954" xr:uid="{0178CA2D-67B1-4535-8072-3258C300AC0F}"/>
    <cellStyle name="40% - 着色 6 2 2 2 3 2 2 2 3" xfId="35066" xr:uid="{37A204B6-0EB2-437F-865A-5B1F63EAEF1F}"/>
    <cellStyle name="40% - 着色 6 2 2 2 3 2 2 3" xfId="21563" xr:uid="{4B68A153-10A7-4C2C-BAA4-512FC8D8932A}"/>
    <cellStyle name="40% - 着色 6 2 2 2 3 2 2 3 2" xfId="39010" xr:uid="{3FDF45F8-D2C4-43E1-BED4-768A7E7FFB4D}"/>
    <cellStyle name="40% - 着色 6 2 2 2 3 2 2 4" xfId="31122" xr:uid="{0CEF43B2-5363-47CA-83AA-82180B9EED49}"/>
    <cellStyle name="40% - 着色 6 2 2 2 3 2 3" xfId="13156" xr:uid="{6211204B-2F97-4E24-8FFD-3FD0CE61E850}"/>
    <cellStyle name="40% - 着色 6 2 2 2 3 2 3 2" xfId="24365" xr:uid="{C98C9639-9DB1-4A78-BD94-426F11008EDC}"/>
    <cellStyle name="40% - 着色 6 2 2 2 3 2 3 2 2" xfId="40982" xr:uid="{E1384AC2-8B49-4829-8C8F-1102E89DB750}"/>
    <cellStyle name="40% - 着色 6 2 2 2 3 2 3 3" xfId="33094" xr:uid="{B72330A9-D17D-4CA7-9E79-F7A97213E644}"/>
    <cellStyle name="40% - 着色 6 2 2 2 3 2 4" xfId="18761" xr:uid="{2A5B0BEE-0814-495F-8B28-D086B2871988}"/>
    <cellStyle name="40% - 着色 6 2 2 2 3 2 4 2" xfId="37038" xr:uid="{E11CB5CD-7FE8-4507-832F-7BD0FADE7B62}"/>
    <cellStyle name="40% - 着色 6 2 2 2 3 2 5" xfId="29150" xr:uid="{0DA66EEA-71D7-43CB-BEB2-76E8D3B2ABE0}"/>
    <cellStyle name="40% - 着色 6 2 2 2 3 3" xfId="8951" xr:uid="{A93F0379-8DBA-487F-9681-0846F7666E2B}"/>
    <cellStyle name="40% - 着色 6 2 2 2 3 3 2" xfId="14556" xr:uid="{AD4D0D64-4354-4C37-BF17-6647EE1C350B}"/>
    <cellStyle name="40% - 着色 6 2 2 2 3 3 2 2" xfId="25765" xr:uid="{04F1D2B0-04E6-4F04-9681-340852B60FB5}"/>
    <cellStyle name="40% - 着色 6 2 2 2 3 3 2 2 2" xfId="41968" xr:uid="{418AE59D-F3A3-49BD-9933-C3AA68AF3EAF}"/>
    <cellStyle name="40% - 着色 6 2 2 2 3 3 2 3" xfId="34080" xr:uid="{F4F7B55B-A8E1-40BC-AF4E-14936FA591C6}"/>
    <cellStyle name="40% - 着色 6 2 2 2 3 3 3" xfId="20161" xr:uid="{CE7863BB-1B9D-4C69-A3EF-7B271807FE2E}"/>
    <cellStyle name="40% - 着色 6 2 2 2 3 3 3 2" xfId="38024" xr:uid="{8383E16F-CE4E-422E-8DC8-EE1513429887}"/>
    <cellStyle name="40% - 着色 6 2 2 2 3 3 4" xfId="30136" xr:uid="{DA324BA9-F669-44AD-A8EF-F3BE543DDAC7}"/>
    <cellStyle name="40% - 着色 6 2 2 2 3 4" xfId="11754" xr:uid="{C6DC1E4A-D00A-40BA-B560-E520C05057ED}"/>
    <cellStyle name="40% - 着色 6 2 2 2 3 4 2" xfId="22963" xr:uid="{03947CE5-B7E6-4B50-ABA4-CDE18F94E01A}"/>
    <cellStyle name="40% - 着色 6 2 2 2 3 4 2 2" xfId="39996" xr:uid="{4C517356-752D-42D4-B413-A3111677AC68}"/>
    <cellStyle name="40% - 着色 6 2 2 2 3 4 3" xfId="32108" xr:uid="{80A7BA8F-24D1-4C42-954F-AD3BC2AAB8BD}"/>
    <cellStyle name="40% - 着色 6 2 2 2 3 5" xfId="17359" xr:uid="{3F72DC7F-BE5F-4101-A5D9-CAD70E788FB9}"/>
    <cellStyle name="40% - 着色 6 2 2 2 3 5 2" xfId="36052" xr:uid="{C4089B1A-35C0-4F68-9FBF-4A3C0C449733}"/>
    <cellStyle name="40% - 着色 6 2 2 2 3 6" xfId="28164" xr:uid="{0E8E1996-58AE-4F56-A742-7ED344F890F7}"/>
    <cellStyle name="40% - 着色 6 2 2 2 4" xfId="6654" xr:uid="{6D5F9989-539F-469F-91EC-AD1F8786F7B7}"/>
    <cellStyle name="40% - 着色 6 2 2 2 4 2" xfId="9456" xr:uid="{5B970DFE-E728-4BE8-BE3D-1CB6BD5D733D}"/>
    <cellStyle name="40% - 着色 6 2 2 2 4 2 2" xfId="15061" xr:uid="{91DE2EC3-92A6-47F7-8481-3E48EA79AD2A}"/>
    <cellStyle name="40% - 着色 6 2 2 2 4 2 2 2" xfId="26270" xr:uid="{A732E726-C0E4-4927-9488-05FE4B675BDA}"/>
    <cellStyle name="40% - 着色 6 2 2 2 4 2 2 2 2" xfId="42460" xr:uid="{E239C326-D720-4BBD-9893-893DECCEA5BA}"/>
    <cellStyle name="40% - 着色 6 2 2 2 4 2 2 3" xfId="34572" xr:uid="{AA5A08D7-DF03-461F-8AEB-BB9E13B7A8D4}"/>
    <cellStyle name="40% - 着色 6 2 2 2 4 2 3" xfId="20666" xr:uid="{9EA10AAC-0CE2-458C-89E8-2A4430D02C80}"/>
    <cellStyle name="40% - 着色 6 2 2 2 4 2 3 2" xfId="38516" xr:uid="{04FC74CD-F8A7-4B1A-AE7A-A02C3CD00A02}"/>
    <cellStyle name="40% - 着色 6 2 2 2 4 2 4" xfId="30628" xr:uid="{027B37BB-614A-440E-8817-D0C387B2A31C}"/>
    <cellStyle name="40% - 着色 6 2 2 2 4 3" xfId="12259" xr:uid="{4A69B482-EE7E-4FC6-A2F3-BD84F127FB68}"/>
    <cellStyle name="40% - 着色 6 2 2 2 4 3 2" xfId="23468" xr:uid="{15B19851-3283-4320-8A9B-A3B9A1DFE67D}"/>
    <cellStyle name="40% - 着色 6 2 2 2 4 3 2 2" xfId="40488" xr:uid="{0FD294CB-93DD-41F3-B8F9-B23D4101B3B8}"/>
    <cellStyle name="40% - 着色 6 2 2 2 4 3 3" xfId="32600" xr:uid="{C114436B-E174-41C4-9A9A-D767E2CA47D2}"/>
    <cellStyle name="40% - 着色 6 2 2 2 4 4" xfId="17864" xr:uid="{BE535491-47E9-4065-A518-1706AC9B6FE4}"/>
    <cellStyle name="40% - 着色 6 2 2 2 4 4 2" xfId="36544" xr:uid="{1DCFA262-E194-413A-B8AC-CE6EF818769B}"/>
    <cellStyle name="40% - 着色 6 2 2 2 4 5" xfId="28656" xr:uid="{F844662D-0A9D-4704-B607-822BDC2EDEBB}"/>
    <cellStyle name="40% - 着色 6 2 2 2 5" xfId="8054" xr:uid="{E9A0D9C5-C399-4928-B973-3129DCFC9D59}"/>
    <cellStyle name="40% - 着色 6 2 2 2 5 2" xfId="13659" xr:uid="{80A4A8FC-B4B4-482E-8FD8-27FEE703A454}"/>
    <cellStyle name="40% - 着色 6 2 2 2 5 2 2" xfId="24868" xr:uid="{1DA11464-5AA0-4A14-9466-179D7104E843}"/>
    <cellStyle name="40% - 着色 6 2 2 2 5 2 2 2" xfId="41474" xr:uid="{CEF109A8-F22A-4A00-A282-AFB1AFBFBF32}"/>
    <cellStyle name="40% - 着色 6 2 2 2 5 2 3" xfId="33586" xr:uid="{145C97E6-ED25-4002-9C96-82A2A519DA1B}"/>
    <cellStyle name="40% - 着色 6 2 2 2 5 3" xfId="19264" xr:uid="{97D8B2B3-A70F-4C8B-B45C-C59B53A5C56A}"/>
    <cellStyle name="40% - 着色 6 2 2 2 5 3 2" xfId="37530" xr:uid="{26A50E98-C5C6-4776-8F5A-F9633165208D}"/>
    <cellStyle name="40% - 着色 6 2 2 2 5 4" xfId="29642" xr:uid="{8012538F-71DC-4926-BB58-7DB454E3E868}"/>
    <cellStyle name="40% - 着色 6 2 2 2 6" xfId="10857" xr:uid="{179787D0-5BB7-40DF-9C26-5FA80EBD4395}"/>
    <cellStyle name="40% - 着色 6 2 2 2 6 2" xfId="22066" xr:uid="{A54F25BC-F034-46D5-B242-808283C808E2}"/>
    <cellStyle name="40% - 着色 6 2 2 2 6 2 2" xfId="39502" xr:uid="{7A4EC810-CCCE-48D6-8E97-4DE8229615C7}"/>
    <cellStyle name="40% - 着色 6 2 2 2 6 3" xfId="31614" xr:uid="{0D3C0F4B-5DA0-487B-A3DA-AA1A6F55FD40}"/>
    <cellStyle name="40% - 着色 6 2 2 2 7" xfId="16462" xr:uid="{003C0880-CD2A-4F24-A31E-A1D9EEE54135}"/>
    <cellStyle name="40% - 着色 6 2 2 2 7 2" xfId="35558" xr:uid="{B2501FB5-6A86-4E99-AD11-983652FC8F82}"/>
    <cellStyle name="40% - 着色 6 2 2 2 8" xfId="27670" xr:uid="{8FFDA8B5-1196-46FD-8E1E-7B0B72648129}"/>
    <cellStyle name="40% - 着色 6 2 2 3" xfId="5374" xr:uid="{0CEBF95B-0545-4BE3-9E22-EBACB9938958}"/>
    <cellStyle name="40% - 着色 6 2 2 3 2" xfId="6271" xr:uid="{FA29CC81-7E93-412D-9870-D2602EF66F5F}"/>
    <cellStyle name="40% - 着色 6 2 2 3 2 2" xfId="7673" xr:uid="{4EBC3787-9B69-4BFC-86D0-0D0290B44776}"/>
    <cellStyle name="40% - 着色 6 2 2 3 2 2 2" xfId="10475" xr:uid="{22012E48-647F-4446-914C-94118392D2B0}"/>
    <cellStyle name="40% - 着色 6 2 2 3 2 2 2 2" xfId="16080" xr:uid="{DE31568B-24BF-4BB5-BFD4-162097B0ED82}"/>
    <cellStyle name="40% - 着色 6 2 2 3 2 2 2 2 2" xfId="27289" xr:uid="{CB2AAA50-6631-4579-95EC-89E712686E15}"/>
    <cellStyle name="40% - 着色 6 2 2 3 2 2 2 2 2 2" xfId="43076" xr:uid="{8F804A1A-5F18-4573-ADE6-830F61179E4F}"/>
    <cellStyle name="40% - 着色 6 2 2 3 2 2 2 2 3" xfId="35188" xr:uid="{108B22AA-59D9-4ED2-A3F5-9C810D7C1031}"/>
    <cellStyle name="40% - 着色 6 2 2 3 2 2 2 3" xfId="21685" xr:uid="{C5AD265D-4121-491C-827C-ED96BA97DEFB}"/>
    <cellStyle name="40% - 着色 6 2 2 3 2 2 2 3 2" xfId="39132" xr:uid="{6AB89127-7693-475A-86F6-D4E98E969842}"/>
    <cellStyle name="40% - 着色 6 2 2 3 2 2 2 4" xfId="31244" xr:uid="{573797DB-E513-4DBE-BDEB-9B6DA08D98B4}"/>
    <cellStyle name="40% - 着色 6 2 2 3 2 2 3" xfId="13278" xr:uid="{A9BA06E2-9418-424B-9156-38851A05F034}"/>
    <cellStyle name="40% - 着色 6 2 2 3 2 2 3 2" xfId="24487" xr:uid="{6E3C831A-E71D-41AA-9570-CD16FDD7E2E7}"/>
    <cellStyle name="40% - 着色 6 2 2 3 2 2 3 2 2" xfId="41104" xr:uid="{54E9C282-291C-4D5C-92BA-416AE8AC99F3}"/>
    <cellStyle name="40% - 着色 6 2 2 3 2 2 3 3" xfId="33216" xr:uid="{22296A7A-2665-4BB6-B01D-9C7BCD6CD545}"/>
    <cellStyle name="40% - 着色 6 2 2 3 2 2 4" xfId="18883" xr:uid="{7488F54F-3FD4-4F2C-B631-D81EB563E768}"/>
    <cellStyle name="40% - 着色 6 2 2 3 2 2 4 2" xfId="37160" xr:uid="{3DB8197B-2381-4619-A32D-9ABA9CC08261}"/>
    <cellStyle name="40% - 着色 6 2 2 3 2 2 5" xfId="29272" xr:uid="{213B08B2-6194-41E2-ADD6-CB8D6AACE3FB}"/>
    <cellStyle name="40% - 着色 6 2 2 3 2 3" xfId="9073" xr:uid="{837383EA-227D-402D-A25D-9DCA6200F6F5}"/>
    <cellStyle name="40% - 着色 6 2 2 3 2 3 2" xfId="14678" xr:uid="{D4E6EB90-EEF5-4937-BAA3-544735D5A45C}"/>
    <cellStyle name="40% - 着色 6 2 2 3 2 3 2 2" xfId="25887" xr:uid="{B9290819-7E75-4EAD-8652-770E075C7073}"/>
    <cellStyle name="40% - 着色 6 2 2 3 2 3 2 2 2" xfId="42090" xr:uid="{23A49295-910D-45A3-8A9D-C583CF572A3E}"/>
    <cellStyle name="40% - 着色 6 2 2 3 2 3 2 3" xfId="34202" xr:uid="{BF725A64-E4E0-4B65-AE7E-C0A5276C5CDB}"/>
    <cellStyle name="40% - 着色 6 2 2 3 2 3 3" xfId="20283" xr:uid="{B6990C40-3653-4D4E-8DE1-D7DDBB4B1188}"/>
    <cellStyle name="40% - 着色 6 2 2 3 2 3 3 2" xfId="38146" xr:uid="{A944243C-9D37-4BDF-8ADC-02FD4AD971D4}"/>
    <cellStyle name="40% - 着色 6 2 2 3 2 3 4" xfId="30258" xr:uid="{0751E791-29F4-40C2-A0C7-550878FB5D0D}"/>
    <cellStyle name="40% - 着色 6 2 2 3 2 4" xfId="11876" xr:uid="{03942BC5-2E0A-4689-A022-7856D67C1994}"/>
    <cellStyle name="40% - 着色 6 2 2 3 2 4 2" xfId="23085" xr:uid="{1F6CC27F-0D92-4B9E-9907-356CED5663C0}"/>
    <cellStyle name="40% - 着色 6 2 2 3 2 4 2 2" xfId="40118" xr:uid="{3B765EF7-E0C4-4D67-99FF-D82C0340027C}"/>
    <cellStyle name="40% - 着色 6 2 2 3 2 4 3" xfId="32230" xr:uid="{0339EBA2-CF78-4323-BD12-2B42C085F8E2}"/>
    <cellStyle name="40% - 着色 6 2 2 3 2 5" xfId="17481" xr:uid="{A0634A74-AF44-47A3-A2E4-F9DE60AFEDE7}"/>
    <cellStyle name="40% - 着色 6 2 2 3 2 5 2" xfId="36174" xr:uid="{CFE38E20-DC08-4118-AD51-BF89041A4B83}"/>
    <cellStyle name="40% - 着色 6 2 2 3 2 6" xfId="28286" xr:uid="{AD48B4A8-705B-4E2B-91E2-5DE1A2547789}"/>
    <cellStyle name="40% - 着色 6 2 2 3 3" xfId="6776" xr:uid="{20737C5A-76F8-4589-9911-A4C67D0C3CB6}"/>
    <cellStyle name="40% - 着色 6 2 2 3 3 2" xfId="9578" xr:uid="{6DF507E3-EDD4-45E3-99E0-E21B2BE4389E}"/>
    <cellStyle name="40% - 着色 6 2 2 3 3 2 2" xfId="15183" xr:uid="{430C1553-EA71-4926-9979-31D3C0E29BE5}"/>
    <cellStyle name="40% - 着色 6 2 2 3 3 2 2 2" xfId="26392" xr:uid="{2BB01562-340D-4AEA-82F2-4D6336F8951E}"/>
    <cellStyle name="40% - 着色 6 2 2 3 3 2 2 2 2" xfId="42582" xr:uid="{68F1F314-12C5-4162-918D-AEB08507D253}"/>
    <cellStyle name="40% - 着色 6 2 2 3 3 2 2 3" xfId="34694" xr:uid="{30DBC35A-12FF-41F2-96B8-24DC649478FF}"/>
    <cellStyle name="40% - 着色 6 2 2 3 3 2 3" xfId="20788" xr:uid="{32E88E7E-1B53-4537-858D-FA95D2980FBA}"/>
    <cellStyle name="40% - 着色 6 2 2 3 3 2 3 2" xfId="38638" xr:uid="{267E2EEE-AEF9-4DD0-8D65-0510C44C4FB1}"/>
    <cellStyle name="40% - 着色 6 2 2 3 3 2 4" xfId="30750" xr:uid="{417523D5-3B38-4470-97EF-A66B50094A87}"/>
    <cellStyle name="40% - 着色 6 2 2 3 3 3" xfId="12381" xr:uid="{93CFD0F1-0FC9-41C2-957B-202C32A15DC6}"/>
    <cellStyle name="40% - 着色 6 2 2 3 3 3 2" xfId="23590" xr:uid="{1D07CD7B-A0D3-4EA7-8577-7755C53A81D8}"/>
    <cellStyle name="40% - 着色 6 2 2 3 3 3 2 2" xfId="40610" xr:uid="{5F9281BC-99F3-4230-A2FC-22098255FB5C}"/>
    <cellStyle name="40% - 着色 6 2 2 3 3 3 3" xfId="32722" xr:uid="{34AFD13D-69B2-410A-9F74-066EE4F95076}"/>
    <cellStyle name="40% - 着色 6 2 2 3 3 4" xfId="17986" xr:uid="{D7B9ADDD-40F5-40FE-AD11-4BEFB36FB6C5}"/>
    <cellStyle name="40% - 着色 6 2 2 3 3 4 2" xfId="36666" xr:uid="{BD93FB8F-A8C3-4CB1-9B87-70A247FE787F}"/>
    <cellStyle name="40% - 着色 6 2 2 3 3 5" xfId="28778" xr:uid="{B7152A04-1CEF-4CCA-9647-529B4BFE74B1}"/>
    <cellStyle name="40% - 着色 6 2 2 3 4" xfId="8176" xr:uid="{951BE2F8-163A-4E8C-83DD-37E9EF86AE83}"/>
    <cellStyle name="40% - 着色 6 2 2 3 4 2" xfId="13781" xr:uid="{C3806195-9284-43F5-BF4E-1583A33CDFC6}"/>
    <cellStyle name="40% - 着色 6 2 2 3 4 2 2" xfId="24990" xr:uid="{9ECD9755-0C47-4D2A-88B8-1676095C7ECB}"/>
    <cellStyle name="40% - 着色 6 2 2 3 4 2 2 2" xfId="41596" xr:uid="{C73A2B34-5F25-419A-A571-06F8C242721A}"/>
    <cellStyle name="40% - 着色 6 2 2 3 4 2 3" xfId="33708" xr:uid="{C0D84779-5420-4EDE-940E-7BFFE2B90CCA}"/>
    <cellStyle name="40% - 着色 6 2 2 3 4 3" xfId="19386" xr:uid="{B2D6A15D-A925-4A01-B730-0C48B543591D}"/>
    <cellStyle name="40% - 着色 6 2 2 3 4 3 2" xfId="37652" xr:uid="{586DA017-67CE-4BC6-9D7F-2C7B2220984E}"/>
    <cellStyle name="40% - 着色 6 2 2 3 4 4" xfId="29764" xr:uid="{E25094EC-A165-477F-9A5E-575D5DBFECB8}"/>
    <cellStyle name="40% - 着色 6 2 2 3 5" xfId="10979" xr:uid="{E8B509B5-9BDB-454F-839A-814147B250FE}"/>
    <cellStyle name="40% - 着色 6 2 2 3 5 2" xfId="22188" xr:uid="{09253127-46BF-48F7-B640-53F9EFC65F12}"/>
    <cellStyle name="40% - 着色 6 2 2 3 5 2 2" xfId="39624" xr:uid="{C29A43CA-D971-4128-8BD4-135509A655C9}"/>
    <cellStyle name="40% - 着色 6 2 2 3 5 3" xfId="31736" xr:uid="{076E34B4-4D45-4161-BCCE-1C96B4D3BCF1}"/>
    <cellStyle name="40% - 着色 6 2 2 3 6" xfId="16584" xr:uid="{DA75B251-25BA-42E5-91AB-94A3BA7FEDEB}"/>
    <cellStyle name="40% - 着色 6 2 2 3 6 2" xfId="35680" xr:uid="{2DFCA25C-C4A6-4BCD-AFF8-EB7A272B13AD}"/>
    <cellStyle name="40% - 着色 6 2 2 3 7" xfId="27792" xr:uid="{02C855D5-A2BA-48ED-B195-CC573DB69A31}"/>
    <cellStyle name="40% - 着色 6 2 2 4" xfId="6025" xr:uid="{804AD678-44F2-48A8-9B35-FF6F8C991C83}"/>
    <cellStyle name="40% - 着色 6 2 2 4 2" xfId="7427" xr:uid="{1528DB0B-56B8-4681-885F-E8878F6829C4}"/>
    <cellStyle name="40% - 着色 6 2 2 4 2 2" xfId="10229" xr:uid="{072EA482-EC17-47BE-90C7-42B4729F53DF}"/>
    <cellStyle name="40% - 着色 6 2 2 4 2 2 2" xfId="15834" xr:uid="{431E3C3A-90E4-4A35-98C7-19AB260D0D94}"/>
    <cellStyle name="40% - 着色 6 2 2 4 2 2 2 2" xfId="27043" xr:uid="{ED072D7B-4E56-4D97-A928-935850B7E7F6}"/>
    <cellStyle name="40% - 着色 6 2 2 4 2 2 2 2 2" xfId="42830" xr:uid="{B88A4A86-5AFE-4409-AC6E-22B24AD0E8F4}"/>
    <cellStyle name="40% - 着色 6 2 2 4 2 2 2 3" xfId="34942" xr:uid="{A3EF330E-34EB-4C0A-B514-218101EF33A9}"/>
    <cellStyle name="40% - 着色 6 2 2 4 2 2 3" xfId="21439" xr:uid="{DD146FC7-F77D-4169-AFE4-F06D4AFA5465}"/>
    <cellStyle name="40% - 着色 6 2 2 4 2 2 3 2" xfId="38886" xr:uid="{44F02218-0C9C-4794-8839-4DCA53E4F6C2}"/>
    <cellStyle name="40% - 着色 6 2 2 4 2 2 4" xfId="30998" xr:uid="{DD96257C-2B28-4A3C-8F66-5DC5B8C35A60}"/>
    <cellStyle name="40% - 着色 6 2 2 4 2 3" xfId="13032" xr:uid="{1C1B7C76-D858-43B8-BFE9-A36BD513CB50}"/>
    <cellStyle name="40% - 着色 6 2 2 4 2 3 2" xfId="24241" xr:uid="{AE4EE3F4-BA08-4794-8A85-BC9EAA1BC643}"/>
    <cellStyle name="40% - 着色 6 2 2 4 2 3 2 2" xfId="40858" xr:uid="{1647B0AC-A834-4D3B-9A84-B301E3A5EEF9}"/>
    <cellStyle name="40% - 着色 6 2 2 4 2 3 3" xfId="32970" xr:uid="{3897C6EC-61B5-483E-943B-6B217A79876A}"/>
    <cellStyle name="40% - 着色 6 2 2 4 2 4" xfId="18637" xr:uid="{E3B73D0B-474E-41DE-8C4E-67012FC6A2CC}"/>
    <cellStyle name="40% - 着色 6 2 2 4 2 4 2" xfId="36914" xr:uid="{23402359-BE32-4E15-9AF5-35690E29159B}"/>
    <cellStyle name="40% - 着色 6 2 2 4 2 5" xfId="29026" xr:uid="{A2FD81D5-D89C-4FC6-A516-2EC89B731ED7}"/>
    <cellStyle name="40% - 着色 6 2 2 4 3" xfId="8827" xr:uid="{600DE412-7618-46CD-9CE8-9F13CC18D8F1}"/>
    <cellStyle name="40% - 着色 6 2 2 4 3 2" xfId="14432" xr:uid="{3FF00BB7-9F29-4BE2-9E07-2726370BFE11}"/>
    <cellStyle name="40% - 着色 6 2 2 4 3 2 2" xfId="25641" xr:uid="{3C92B386-691E-45DE-B081-82883042421A}"/>
    <cellStyle name="40% - 着色 6 2 2 4 3 2 2 2" xfId="41844" xr:uid="{EB1AA0D6-4F7C-4F5A-AC71-D6587E46A44E}"/>
    <cellStyle name="40% - 着色 6 2 2 4 3 2 3" xfId="33956" xr:uid="{F2332705-146C-4C45-A571-08D96708D782}"/>
    <cellStyle name="40% - 着色 6 2 2 4 3 3" xfId="20037" xr:uid="{7D3CB452-83EE-438D-8644-B5C2CDD3273A}"/>
    <cellStyle name="40% - 着色 6 2 2 4 3 3 2" xfId="37900" xr:uid="{700F96E9-BAB4-476D-AD67-9E89E5BEE5CE}"/>
    <cellStyle name="40% - 着色 6 2 2 4 3 4" xfId="30012" xr:uid="{4560B022-8885-4550-B9E6-ABBD0C3D60FD}"/>
    <cellStyle name="40% - 着色 6 2 2 4 4" xfId="11630" xr:uid="{015EF9A2-71BF-4CFA-BF9F-E30E08B87995}"/>
    <cellStyle name="40% - 着色 6 2 2 4 4 2" xfId="22839" xr:uid="{FC2B51CB-02E3-44D6-8A6E-9E84B9797F07}"/>
    <cellStyle name="40% - 着色 6 2 2 4 4 2 2" xfId="39872" xr:uid="{A51F2AB7-0035-41E2-99CB-81E5C1B4BD1D}"/>
    <cellStyle name="40% - 着色 6 2 2 4 4 3" xfId="31984" xr:uid="{A0510722-6D3A-48F8-A336-BEF99754A5D0}"/>
    <cellStyle name="40% - 着色 6 2 2 4 5" xfId="17235" xr:uid="{9003A013-64B2-4170-9D17-9D6BDA5971A9}"/>
    <cellStyle name="40% - 着色 6 2 2 4 5 2" xfId="35928" xr:uid="{0F25731D-E527-4083-8B5C-C36E4068B92E}"/>
    <cellStyle name="40% - 着色 6 2 2 4 6" xfId="28040" xr:uid="{A8FC514C-F2ED-4736-89DF-EFECAAC9C68F}"/>
    <cellStyle name="40% - 着色 6 2 2 5" xfId="6529" xr:uid="{91B04A34-CA49-424E-A75C-887B429D8A9B}"/>
    <cellStyle name="40% - 着色 6 2 2 5 2" xfId="9331" xr:uid="{2F0962F0-A02C-454A-A9B0-6641C5BBCA1B}"/>
    <cellStyle name="40% - 着色 6 2 2 5 2 2" xfId="14936" xr:uid="{D72710C5-F513-4DB5-88B5-819FFE95C1D2}"/>
    <cellStyle name="40% - 着色 6 2 2 5 2 2 2" xfId="26145" xr:uid="{F33AEEC9-71F0-4F91-928D-9DAD873114E8}"/>
    <cellStyle name="40% - 着色 6 2 2 5 2 2 2 2" xfId="42336" xr:uid="{3F05DA0B-55FB-4231-AEF7-5817D5423EB0}"/>
    <cellStyle name="40% - 着色 6 2 2 5 2 2 3" xfId="34448" xr:uid="{DD271B48-1805-4A36-85E9-0C1E3085B047}"/>
    <cellStyle name="40% - 着色 6 2 2 5 2 3" xfId="20541" xr:uid="{C9EACDCE-7017-4CCF-8A6F-9B68BFBE0ABC}"/>
    <cellStyle name="40% - 着色 6 2 2 5 2 3 2" xfId="38392" xr:uid="{1055A32E-FF77-441C-AB48-C961B5AD0EEB}"/>
    <cellStyle name="40% - 着色 6 2 2 5 2 4" xfId="30504" xr:uid="{218BF41A-8E04-4109-8444-3FAC1DADE5B4}"/>
    <cellStyle name="40% - 着色 6 2 2 5 3" xfId="12134" xr:uid="{61E69A81-59E8-4377-93F5-2C26B353E72C}"/>
    <cellStyle name="40% - 着色 6 2 2 5 3 2" xfId="23343" xr:uid="{2637E98B-3B91-4619-BF98-72D2940BFC3A}"/>
    <cellStyle name="40% - 着色 6 2 2 5 3 2 2" xfId="40364" xr:uid="{02D89806-D46D-4429-BA7F-E8446D0302AD}"/>
    <cellStyle name="40% - 着色 6 2 2 5 3 3" xfId="32476" xr:uid="{D0CD8DDF-4D80-4D29-8FA3-E28C3D168907}"/>
    <cellStyle name="40% - 着色 6 2 2 5 4" xfId="17739" xr:uid="{4A418A5E-9C15-4865-ABE8-83498FE4AEB8}"/>
    <cellStyle name="40% - 着色 6 2 2 5 4 2" xfId="36420" xr:uid="{B7B932BF-840F-4211-91DD-D29DCD6971E1}"/>
    <cellStyle name="40% - 着色 6 2 2 5 5" xfId="28532" xr:uid="{C157A58F-FDE7-4ADD-8361-36A266A6B05C}"/>
    <cellStyle name="40% - 着色 6 2 2 6" xfId="7930" xr:uid="{87D7FE8C-4CE6-4893-B7F0-9E4AD2BCC344}"/>
    <cellStyle name="40% - 着色 6 2 2 6 2" xfId="13535" xr:uid="{77673228-9127-4972-B63A-9229F0E1DD48}"/>
    <cellStyle name="40% - 着色 6 2 2 6 2 2" xfId="24744" xr:uid="{B2039368-B2BD-4CF5-AF4D-01FDE1F53FC5}"/>
    <cellStyle name="40% - 着色 6 2 2 6 2 2 2" xfId="41350" xr:uid="{AE1EE224-1D10-4B27-8CE1-E65C33AECE1C}"/>
    <cellStyle name="40% - 着色 6 2 2 6 2 3" xfId="33462" xr:uid="{E439F3A9-488E-410A-ACD5-A85B24088C6C}"/>
    <cellStyle name="40% - 着色 6 2 2 6 3" xfId="19140" xr:uid="{7FD91D92-309B-4E24-BDE4-EC57C7862D2E}"/>
    <cellStyle name="40% - 着色 6 2 2 6 3 2" xfId="37406" xr:uid="{FEA7EB8D-DC82-46D9-BC59-43B4A9FD2CC4}"/>
    <cellStyle name="40% - 着色 6 2 2 6 4" xfId="29518" xr:uid="{2A7FBE83-FB5E-4E9B-9FD9-40A106267C1B}"/>
    <cellStyle name="40% - 着色 6 2 2 7" xfId="10733" xr:uid="{E046AF1A-4A81-4158-B877-8271A8B52916}"/>
    <cellStyle name="40% - 着色 6 2 2 7 2" xfId="21942" xr:uid="{1E061C08-B9F2-4C89-A486-86667F9E90C7}"/>
    <cellStyle name="40% - 着色 6 2 2 7 2 2" xfId="39378" xr:uid="{62D88A3A-886D-478B-BF5B-A5B6317E025C}"/>
    <cellStyle name="40% - 着色 6 2 2 7 3" xfId="31490" xr:uid="{3F054044-22E0-4D7A-8505-25BD58782AC4}"/>
    <cellStyle name="40% - 着色 6 2 2 8" xfId="16338" xr:uid="{8942D7A2-7269-40A0-A04B-E7DD17A16B75}"/>
    <cellStyle name="40% - 着色 6 2 2 8 2" xfId="35434" xr:uid="{11FBC3F7-074A-47F2-B1BC-1A615F8D6514}"/>
    <cellStyle name="40% - 着色 6 2 2 9" xfId="27546" xr:uid="{38710BE9-D885-4936-B3E6-A769E660ADE6}"/>
    <cellStyle name="40% - 着色 6 2 3" xfId="5191" xr:uid="{13C140E2-AF3A-48C7-B522-87FDD8F4F362}"/>
    <cellStyle name="40% - 着色 6 2 3 2" xfId="5437" xr:uid="{F4800F08-701A-4061-A516-BB701EC1A7F6}"/>
    <cellStyle name="40% - 着色 6 2 3 2 2" xfId="6334" xr:uid="{3297AC6C-F345-4938-972F-5C4BF34ED6D4}"/>
    <cellStyle name="40% - 着色 6 2 3 2 2 2" xfId="7736" xr:uid="{C3CD2A60-DB08-4D80-9F1C-8710F7B64B70}"/>
    <cellStyle name="40% - 着色 6 2 3 2 2 2 2" xfId="10538" xr:uid="{16DD4192-38FE-4AAA-AF13-FC17CFE1A2B0}"/>
    <cellStyle name="40% - 着色 6 2 3 2 2 2 2 2" xfId="16143" xr:uid="{EC9C6C3D-05E3-406F-A3DF-253C20957771}"/>
    <cellStyle name="40% - 着色 6 2 3 2 2 2 2 2 2" xfId="27352" xr:uid="{1D5FF524-6A77-4620-A520-92052686BACD}"/>
    <cellStyle name="40% - 着色 6 2 3 2 2 2 2 2 2 2" xfId="43139" xr:uid="{5C030BCE-18E2-4366-AC15-994C9D729FF6}"/>
    <cellStyle name="40% - 着色 6 2 3 2 2 2 2 2 3" xfId="35251" xr:uid="{BEFECDC5-039D-43F3-A9D9-BD025AA17CBE}"/>
    <cellStyle name="40% - 着色 6 2 3 2 2 2 2 3" xfId="21748" xr:uid="{23E63687-0A84-4994-A908-507BAEA017EF}"/>
    <cellStyle name="40% - 着色 6 2 3 2 2 2 2 3 2" xfId="39195" xr:uid="{F1B2B936-97AF-45E2-A266-675F7DBD0E51}"/>
    <cellStyle name="40% - 着色 6 2 3 2 2 2 2 4" xfId="31307" xr:uid="{661EACA1-F999-446D-BB92-B23A73FF6E39}"/>
    <cellStyle name="40% - 着色 6 2 3 2 2 2 3" xfId="13341" xr:uid="{D440C18A-4CCB-46C2-B58F-6D0BA0C495AE}"/>
    <cellStyle name="40% - 着色 6 2 3 2 2 2 3 2" xfId="24550" xr:uid="{CD2E8BE0-6DBC-45C8-8F74-6FE007590512}"/>
    <cellStyle name="40% - 着色 6 2 3 2 2 2 3 2 2" xfId="41167" xr:uid="{0BB68E3E-9F75-4CAF-B3E3-AE1426AB5132}"/>
    <cellStyle name="40% - 着色 6 2 3 2 2 2 3 3" xfId="33279" xr:uid="{06A7562A-226D-4389-8621-798E603492A7}"/>
    <cellStyle name="40% - 着色 6 2 3 2 2 2 4" xfId="18946" xr:uid="{03E8E951-0B5F-48BB-8F41-EF0EE3D77BA2}"/>
    <cellStyle name="40% - 着色 6 2 3 2 2 2 4 2" xfId="37223" xr:uid="{A0737292-E53A-4E70-8AAE-FA21CCEBE6EB}"/>
    <cellStyle name="40% - 着色 6 2 3 2 2 2 5" xfId="29335" xr:uid="{55B6E848-AFBF-41FD-A1D0-9B7CEB403528}"/>
    <cellStyle name="40% - 着色 6 2 3 2 2 3" xfId="9136" xr:uid="{EF0028B4-BC13-4263-8563-C922E9AA26DA}"/>
    <cellStyle name="40% - 着色 6 2 3 2 2 3 2" xfId="14741" xr:uid="{B6648233-505A-4530-956D-90989C7D7AC7}"/>
    <cellStyle name="40% - 着色 6 2 3 2 2 3 2 2" xfId="25950" xr:uid="{24F1B508-E7E0-4BED-8F0C-B2B2D3C23921}"/>
    <cellStyle name="40% - 着色 6 2 3 2 2 3 2 2 2" xfId="42153" xr:uid="{2D61945E-FD83-410E-B467-052472CA3CF4}"/>
    <cellStyle name="40% - 着色 6 2 3 2 2 3 2 3" xfId="34265" xr:uid="{0534E558-AC43-4341-82D7-1A9072240321}"/>
    <cellStyle name="40% - 着色 6 2 3 2 2 3 3" xfId="20346" xr:uid="{87EFADD1-55A8-4365-82F8-5BAAAAA00245}"/>
    <cellStyle name="40% - 着色 6 2 3 2 2 3 3 2" xfId="38209" xr:uid="{A42BDAAE-E91A-449C-82F4-9FA99408C937}"/>
    <cellStyle name="40% - 着色 6 2 3 2 2 3 4" xfId="30321" xr:uid="{F7C81058-1F00-4958-AFB7-7D119C7B9C47}"/>
    <cellStyle name="40% - 着色 6 2 3 2 2 4" xfId="11939" xr:uid="{B82FD62C-6716-4222-8CBA-778BB81213AB}"/>
    <cellStyle name="40% - 着色 6 2 3 2 2 4 2" xfId="23148" xr:uid="{3E9E5113-29E7-4ED7-9BFF-B9724AE66A40}"/>
    <cellStyle name="40% - 着色 6 2 3 2 2 4 2 2" xfId="40181" xr:uid="{8479E2F4-5293-4262-8710-CD32436791E6}"/>
    <cellStyle name="40% - 着色 6 2 3 2 2 4 3" xfId="32293" xr:uid="{4C083AD1-DE58-47F1-9A38-20E943B26316}"/>
    <cellStyle name="40% - 着色 6 2 3 2 2 5" xfId="17544" xr:uid="{CFB134EB-44D6-49D3-B857-37E4D3D4378F}"/>
    <cellStyle name="40% - 着色 6 2 3 2 2 5 2" xfId="36237" xr:uid="{FDEDA78A-E886-45A3-895D-83BFCB91892A}"/>
    <cellStyle name="40% - 着色 6 2 3 2 2 6" xfId="28349" xr:uid="{A557828C-7CF9-4E36-A9B3-A399A2F46BAE}"/>
    <cellStyle name="40% - 着色 6 2 3 2 3" xfId="6839" xr:uid="{3A5ACFC3-97C7-4E88-804E-719058CB0E15}"/>
    <cellStyle name="40% - 着色 6 2 3 2 3 2" xfId="9641" xr:uid="{57F5C075-404E-41D4-95F7-199D22AA0518}"/>
    <cellStyle name="40% - 着色 6 2 3 2 3 2 2" xfId="15246" xr:uid="{3C71B354-6F27-4C88-ACA5-9FDC9F534026}"/>
    <cellStyle name="40% - 着色 6 2 3 2 3 2 2 2" xfId="26455" xr:uid="{F9D3A6BF-D6AA-49D3-AA47-268BAE46DF3D}"/>
    <cellStyle name="40% - 着色 6 2 3 2 3 2 2 2 2" xfId="42645" xr:uid="{00CC56CD-E75D-4D33-8520-8CC5F9A62FC5}"/>
    <cellStyle name="40% - 着色 6 2 3 2 3 2 2 3" xfId="34757" xr:uid="{782B1251-3D4D-4D9D-A1FA-12FCD7FFBFB5}"/>
    <cellStyle name="40% - 着色 6 2 3 2 3 2 3" xfId="20851" xr:uid="{28D5CD85-9C24-419B-BD34-9461586A055C}"/>
    <cellStyle name="40% - 着色 6 2 3 2 3 2 3 2" xfId="38701" xr:uid="{E42946D9-9740-41EF-AD41-651A7EB5F383}"/>
    <cellStyle name="40% - 着色 6 2 3 2 3 2 4" xfId="30813" xr:uid="{639F6DD2-0024-42CE-BE8C-4F0A07D32A76}"/>
    <cellStyle name="40% - 着色 6 2 3 2 3 3" xfId="12444" xr:uid="{03F0EB1C-D08E-4E76-A139-6707D6C1F1BD}"/>
    <cellStyle name="40% - 着色 6 2 3 2 3 3 2" xfId="23653" xr:uid="{9FF3D47B-A2EF-4B2E-8837-740898062815}"/>
    <cellStyle name="40% - 着色 6 2 3 2 3 3 2 2" xfId="40673" xr:uid="{416677E7-B026-495A-9877-00831B2367FD}"/>
    <cellStyle name="40% - 着色 6 2 3 2 3 3 3" xfId="32785" xr:uid="{14ED0143-BA20-4E26-806E-9E8BE1DE0D79}"/>
    <cellStyle name="40% - 着色 6 2 3 2 3 4" xfId="18049" xr:uid="{808AF5CE-D854-4FE3-8B0C-89FB7721EC4A}"/>
    <cellStyle name="40% - 着色 6 2 3 2 3 4 2" xfId="36729" xr:uid="{BB03F847-B1EB-473A-BF11-ECB7A7BD5B88}"/>
    <cellStyle name="40% - 着色 6 2 3 2 3 5" xfId="28841" xr:uid="{F3CFE40D-FF31-4A09-956A-41FB9233F756}"/>
    <cellStyle name="40% - 着色 6 2 3 2 4" xfId="8239" xr:uid="{20D34281-9A0E-4C48-9A8A-E2967B039599}"/>
    <cellStyle name="40% - 着色 6 2 3 2 4 2" xfId="13844" xr:uid="{FB5556AB-8E3D-47F5-846C-A6F5667F744B}"/>
    <cellStyle name="40% - 着色 6 2 3 2 4 2 2" xfId="25053" xr:uid="{184485C9-6B6D-42E8-940C-9AB58C261B99}"/>
    <cellStyle name="40% - 着色 6 2 3 2 4 2 2 2" xfId="41659" xr:uid="{1EA241EF-3639-4441-A5FE-1962E8FD086F}"/>
    <cellStyle name="40% - 着色 6 2 3 2 4 2 3" xfId="33771" xr:uid="{307A4B3D-7CB6-4E7B-9565-A1AF4A4C7CC2}"/>
    <cellStyle name="40% - 着色 6 2 3 2 4 3" xfId="19449" xr:uid="{89E15FE2-098C-4362-B8D9-2CE1E21A48FC}"/>
    <cellStyle name="40% - 着色 6 2 3 2 4 3 2" xfId="37715" xr:uid="{A64DC228-EC1A-490F-A988-8F4D28CA559B}"/>
    <cellStyle name="40% - 着色 6 2 3 2 4 4" xfId="29827" xr:uid="{A7270334-B885-4C0B-9C72-9DA64101AE6A}"/>
    <cellStyle name="40% - 着色 6 2 3 2 5" xfId="11042" xr:uid="{E3D02179-7689-48F7-8124-C29A28E3122E}"/>
    <cellStyle name="40% - 着色 6 2 3 2 5 2" xfId="22251" xr:uid="{745BCB54-5F56-4E01-9EF4-0190ACBE75A5}"/>
    <cellStyle name="40% - 着色 6 2 3 2 5 2 2" xfId="39687" xr:uid="{328E1E8B-C088-459B-8A87-BCDF6A1198DC}"/>
    <cellStyle name="40% - 着色 6 2 3 2 5 3" xfId="31799" xr:uid="{1CED0A06-1BFC-4AE5-B130-585306FCF5AF}"/>
    <cellStyle name="40% - 着色 6 2 3 2 6" xfId="16647" xr:uid="{93C75558-C426-41D2-9362-260A8A31E93D}"/>
    <cellStyle name="40% - 着色 6 2 3 2 6 2" xfId="35743" xr:uid="{3EFDC7CA-C7A1-4AA6-A619-8AD2E4F3BD7E}"/>
    <cellStyle name="40% - 着色 6 2 3 2 7" xfId="27855" xr:uid="{459F32BD-35D9-4A51-B398-3C604E55FDBF}"/>
    <cellStyle name="40% - 着色 6 2 3 3" xfId="6088" xr:uid="{D0302976-0B65-4A41-8610-BDA72BCB4F64}"/>
    <cellStyle name="40% - 着色 6 2 3 3 2" xfId="7490" xr:uid="{8FF13D92-1241-439E-8860-8468775AD53F}"/>
    <cellStyle name="40% - 着色 6 2 3 3 2 2" xfId="10292" xr:uid="{91E13909-4680-44B3-862E-FDCC603F97EA}"/>
    <cellStyle name="40% - 着色 6 2 3 3 2 2 2" xfId="15897" xr:uid="{48BD81D1-E56B-440E-8AAD-9DC0C5C6D9B6}"/>
    <cellStyle name="40% - 着色 6 2 3 3 2 2 2 2" xfId="27106" xr:uid="{C59ADA62-E9F4-47A5-9170-92363131DC60}"/>
    <cellStyle name="40% - 着色 6 2 3 3 2 2 2 2 2" xfId="42893" xr:uid="{E854369C-3817-4E37-AE90-90E51B63D57A}"/>
    <cellStyle name="40% - 着色 6 2 3 3 2 2 2 3" xfId="35005" xr:uid="{13534222-2914-47E1-BCEB-611E44E08696}"/>
    <cellStyle name="40% - 着色 6 2 3 3 2 2 3" xfId="21502" xr:uid="{5E0A13BA-E5C8-4240-860A-275D6080F532}"/>
    <cellStyle name="40% - 着色 6 2 3 3 2 2 3 2" xfId="38949" xr:uid="{F7E80611-22E5-4D5F-9525-DD4645030776}"/>
    <cellStyle name="40% - 着色 6 2 3 3 2 2 4" xfId="31061" xr:uid="{FF040226-26D5-449E-9E7E-9489C5280A51}"/>
    <cellStyle name="40% - 着色 6 2 3 3 2 3" xfId="13095" xr:uid="{807D24F7-AD07-4BF5-A12A-1A401C9C0A70}"/>
    <cellStyle name="40% - 着色 6 2 3 3 2 3 2" xfId="24304" xr:uid="{AE6C6A90-BFB2-46C6-AD93-6ED958F45BB8}"/>
    <cellStyle name="40% - 着色 6 2 3 3 2 3 2 2" xfId="40921" xr:uid="{F98AA4AA-931B-4480-BC41-32CF9ECD4C21}"/>
    <cellStyle name="40% - 着色 6 2 3 3 2 3 3" xfId="33033" xr:uid="{BACF245B-FD9E-46E9-8670-1AE21562E328}"/>
    <cellStyle name="40% - 着色 6 2 3 3 2 4" xfId="18700" xr:uid="{FF30331B-263C-4667-B138-1890B2D02A2F}"/>
    <cellStyle name="40% - 着色 6 2 3 3 2 4 2" xfId="36977" xr:uid="{30FC6314-D575-4405-A42D-21080E184FD2}"/>
    <cellStyle name="40% - 着色 6 2 3 3 2 5" xfId="29089" xr:uid="{6DDE7473-24B8-4375-B36E-327B1C2EF30F}"/>
    <cellStyle name="40% - 着色 6 2 3 3 3" xfId="8890" xr:uid="{AF56C900-CFE2-4EAC-9566-5C7D09F97935}"/>
    <cellStyle name="40% - 着色 6 2 3 3 3 2" xfId="14495" xr:uid="{CF53D83E-5591-43DD-A215-AF44994F8FC5}"/>
    <cellStyle name="40% - 着色 6 2 3 3 3 2 2" xfId="25704" xr:uid="{54350F38-886E-4253-8294-D26E0ACFFAE4}"/>
    <cellStyle name="40% - 着色 6 2 3 3 3 2 2 2" xfId="41907" xr:uid="{451F9420-482F-4D8B-9B83-CFB4213C0F67}"/>
    <cellStyle name="40% - 着色 6 2 3 3 3 2 3" xfId="34019" xr:uid="{05A76C2E-8F9C-4F0D-84F1-B68C7F1254B6}"/>
    <cellStyle name="40% - 着色 6 2 3 3 3 3" xfId="20100" xr:uid="{C1130FF0-E4E8-41B3-847A-DC251913354A}"/>
    <cellStyle name="40% - 着色 6 2 3 3 3 3 2" xfId="37963" xr:uid="{7E7ED968-4AD0-454B-9BC8-F5AF9A32FFE6}"/>
    <cellStyle name="40% - 着色 6 2 3 3 3 4" xfId="30075" xr:uid="{10969506-3CFF-4F55-8B0E-0F5391DB353A}"/>
    <cellStyle name="40% - 着色 6 2 3 3 4" xfId="11693" xr:uid="{394CBE7B-A500-48CF-BD54-4A46E3E29263}"/>
    <cellStyle name="40% - 着色 6 2 3 3 4 2" xfId="22902" xr:uid="{A8801231-CB6F-4613-9B37-011E8B87FF99}"/>
    <cellStyle name="40% - 着色 6 2 3 3 4 2 2" xfId="39935" xr:uid="{18EBD4DF-7476-404D-A104-7827BC10F8BA}"/>
    <cellStyle name="40% - 着色 6 2 3 3 4 3" xfId="32047" xr:uid="{D62D5F8A-830F-4F0A-8065-CBC464E9D7B6}"/>
    <cellStyle name="40% - 着色 6 2 3 3 5" xfId="17298" xr:uid="{5B09A6BA-4228-4B34-89F8-04B47333422E}"/>
    <cellStyle name="40% - 着色 6 2 3 3 5 2" xfId="35991" xr:uid="{647C58B2-5786-4D74-8CED-6F83AA005A3A}"/>
    <cellStyle name="40% - 着色 6 2 3 3 6" xfId="28103" xr:uid="{AE93CDA6-511C-48CD-B676-1EE3BC5E7667}"/>
    <cellStyle name="40% - 着色 6 2 3 4" xfId="6593" xr:uid="{32500EC2-B4E8-447C-A7F7-1F13E9FFF2E9}"/>
    <cellStyle name="40% - 着色 6 2 3 4 2" xfId="9395" xr:uid="{9AB7DB9D-E994-465B-9AC0-8303CA3B0EA7}"/>
    <cellStyle name="40% - 着色 6 2 3 4 2 2" xfId="15000" xr:uid="{0C5656ED-9BA3-41F0-8806-81BE6D08C475}"/>
    <cellStyle name="40% - 着色 6 2 3 4 2 2 2" xfId="26209" xr:uid="{A19C7BD9-8745-495C-BA25-8D3B877A327A}"/>
    <cellStyle name="40% - 着色 6 2 3 4 2 2 2 2" xfId="42399" xr:uid="{B4F3127D-B0D3-440B-B509-86F60ACB450B}"/>
    <cellStyle name="40% - 着色 6 2 3 4 2 2 3" xfId="34511" xr:uid="{73CB3CF3-0DA7-4977-91B4-A8784388B857}"/>
    <cellStyle name="40% - 着色 6 2 3 4 2 3" xfId="20605" xr:uid="{4240E861-4A26-4701-AA04-74E2D065D48B}"/>
    <cellStyle name="40% - 着色 6 2 3 4 2 3 2" xfId="38455" xr:uid="{6B651137-C0E5-46EA-BB51-D1B578D5E21F}"/>
    <cellStyle name="40% - 着色 6 2 3 4 2 4" xfId="30567" xr:uid="{BA8FC82E-8A5C-4CA5-8198-D25320D0970F}"/>
    <cellStyle name="40% - 着色 6 2 3 4 3" xfId="12198" xr:uid="{9FCC7FF9-7781-4C05-BE39-EBC40402D058}"/>
    <cellStyle name="40% - 着色 6 2 3 4 3 2" xfId="23407" xr:uid="{E2AB1264-87D8-497D-851F-4B875E413D53}"/>
    <cellStyle name="40% - 着色 6 2 3 4 3 2 2" xfId="40427" xr:uid="{87F19B3C-8E1F-4475-BE4F-A078C66F6913}"/>
    <cellStyle name="40% - 着色 6 2 3 4 3 3" xfId="32539" xr:uid="{A1FB03F7-2191-4A12-A133-0DF53DF62D2E}"/>
    <cellStyle name="40% - 着色 6 2 3 4 4" xfId="17803" xr:uid="{265E4291-2FEE-416C-AE68-762A1E071DD6}"/>
    <cellStyle name="40% - 着色 6 2 3 4 4 2" xfId="36483" xr:uid="{5F89F173-511A-4BD3-8329-E1F0526B99E2}"/>
    <cellStyle name="40% - 着色 6 2 3 4 5" xfId="28595" xr:uid="{025BA289-D9A8-469C-98BB-621461EECF91}"/>
    <cellStyle name="40% - 着色 6 2 3 5" xfId="7993" xr:uid="{4934C184-EC63-48DE-86EB-9783545C6252}"/>
    <cellStyle name="40% - 着色 6 2 3 5 2" xfId="13598" xr:uid="{38CAD4EB-AEFE-49C3-8A88-1C155A3C1F48}"/>
    <cellStyle name="40% - 着色 6 2 3 5 2 2" xfId="24807" xr:uid="{75FB0585-C6F0-4465-9861-E4579898CE18}"/>
    <cellStyle name="40% - 着色 6 2 3 5 2 2 2" xfId="41413" xr:uid="{2C49060B-31E0-4E52-95E3-39F97BE34AC6}"/>
    <cellStyle name="40% - 着色 6 2 3 5 2 3" xfId="33525" xr:uid="{88D3C095-54C3-4E09-B2DA-747B46C76838}"/>
    <cellStyle name="40% - 着色 6 2 3 5 3" xfId="19203" xr:uid="{EB9771BD-7847-4137-BC17-812BB4682E79}"/>
    <cellStyle name="40% - 着色 6 2 3 5 3 2" xfId="37469" xr:uid="{2A9A7B8B-EA59-43DE-A3C5-5EFBF0C95551}"/>
    <cellStyle name="40% - 着色 6 2 3 5 4" xfId="29581" xr:uid="{8584C2A0-AAB7-4325-A101-2EED21DCB84A}"/>
    <cellStyle name="40% - 着色 6 2 3 6" xfId="10796" xr:uid="{CBAC45BD-F74F-4B62-8D03-E4D1FDA294B1}"/>
    <cellStyle name="40% - 着色 6 2 3 6 2" xfId="22005" xr:uid="{95253F3A-5AB1-49FA-B4E3-5C58B5EC1D3E}"/>
    <cellStyle name="40% - 着色 6 2 3 6 2 2" xfId="39441" xr:uid="{21067D4B-F49F-4A07-A98F-F203570CF6ED}"/>
    <cellStyle name="40% - 着色 6 2 3 6 3" xfId="31553" xr:uid="{FD74D1D1-BED2-41C5-9537-BAB47BDEDA81}"/>
    <cellStyle name="40% - 着色 6 2 3 7" xfId="16401" xr:uid="{EBACE72D-77A7-4744-A549-48F1D1193954}"/>
    <cellStyle name="40% - 着色 6 2 3 7 2" xfId="35497" xr:uid="{5FC761C8-665C-4FAC-B031-22194229A3B4}"/>
    <cellStyle name="40% - 着色 6 2 3 8" xfId="27609" xr:uid="{596CAD7C-CB54-45A3-97BA-B1B16BFE5CC6}"/>
    <cellStyle name="40% - 着色 6 2 4" xfId="5315" xr:uid="{CD4FC90C-2BCD-432E-9781-2206FE00AC7C}"/>
    <cellStyle name="40% - 着色 6 2 4 2" xfId="6212" xr:uid="{387D00AB-AFDC-4DD4-87D3-5370099206CD}"/>
    <cellStyle name="40% - 着色 6 2 4 2 2" xfId="7614" xr:uid="{A7494C52-F98D-4354-995A-F8517A08F3BB}"/>
    <cellStyle name="40% - 着色 6 2 4 2 2 2" xfId="10416" xr:uid="{AEE8D991-B85E-40C2-A293-D9C361BF042C}"/>
    <cellStyle name="40% - 着色 6 2 4 2 2 2 2" xfId="16021" xr:uid="{24B4EA8F-98AE-42B8-8844-681C9C04B9D4}"/>
    <cellStyle name="40% - 着色 6 2 4 2 2 2 2 2" xfId="27230" xr:uid="{FDC7DF42-FB0E-40B2-9559-CFF860113877}"/>
    <cellStyle name="40% - 着色 6 2 4 2 2 2 2 2 2" xfId="43017" xr:uid="{97049205-521B-49AD-9007-C9315D6F3F19}"/>
    <cellStyle name="40% - 着色 6 2 4 2 2 2 2 3" xfId="35129" xr:uid="{71D2C9C4-425B-4B1C-9FC3-552883954410}"/>
    <cellStyle name="40% - 着色 6 2 4 2 2 2 3" xfId="21626" xr:uid="{2C9907A7-9C2E-4AA5-BDB4-3C2BCA368302}"/>
    <cellStyle name="40% - 着色 6 2 4 2 2 2 3 2" xfId="39073" xr:uid="{8FCE839C-C269-46E8-A1F4-DFD9D2DB8455}"/>
    <cellStyle name="40% - 着色 6 2 4 2 2 2 4" xfId="31185" xr:uid="{EF1C3603-E76B-4DCB-9913-896D8761545F}"/>
    <cellStyle name="40% - 着色 6 2 4 2 2 3" xfId="13219" xr:uid="{E0A18DA9-0C2C-49BB-9D84-4AD4170179ED}"/>
    <cellStyle name="40% - 着色 6 2 4 2 2 3 2" xfId="24428" xr:uid="{A39FE47C-99C5-43ED-BCC0-0B1E1A61ADFF}"/>
    <cellStyle name="40% - 着色 6 2 4 2 2 3 2 2" xfId="41045" xr:uid="{9F024C1A-3B72-443E-9FDC-AA305715DA21}"/>
    <cellStyle name="40% - 着色 6 2 4 2 2 3 3" xfId="33157" xr:uid="{7453C2C1-AE48-44CD-97EB-5D4CB80446E6}"/>
    <cellStyle name="40% - 着色 6 2 4 2 2 4" xfId="18824" xr:uid="{222BF17B-B596-4FDA-A350-A2690E2012EA}"/>
    <cellStyle name="40% - 着色 6 2 4 2 2 4 2" xfId="37101" xr:uid="{8336B6C4-506A-450D-9D0E-58947390D00D}"/>
    <cellStyle name="40% - 着色 6 2 4 2 2 5" xfId="29213" xr:uid="{9D21E375-5B74-424A-8E00-439AE53B0D9E}"/>
    <cellStyle name="40% - 着色 6 2 4 2 3" xfId="9014" xr:uid="{5C7741AD-979A-4937-B5CB-12C243D3F573}"/>
    <cellStyle name="40% - 着色 6 2 4 2 3 2" xfId="14619" xr:uid="{CD04DD1E-4A7B-43B3-8BD5-29EDA9505753}"/>
    <cellStyle name="40% - 着色 6 2 4 2 3 2 2" xfId="25828" xr:uid="{0C28BB7A-E0F2-488F-B0DB-2E66AD9E5574}"/>
    <cellStyle name="40% - 着色 6 2 4 2 3 2 2 2" xfId="42031" xr:uid="{5F64ADFF-C0A7-4B0F-9000-362AA1C503E3}"/>
    <cellStyle name="40% - 着色 6 2 4 2 3 2 3" xfId="34143" xr:uid="{689D9C42-98F8-49EC-9424-802DF6A51150}"/>
    <cellStyle name="40% - 着色 6 2 4 2 3 3" xfId="20224" xr:uid="{7D4944D8-B81D-4998-AB05-A678B641EE57}"/>
    <cellStyle name="40% - 着色 6 2 4 2 3 3 2" xfId="38087" xr:uid="{C0EB32B5-DBB7-4216-B54B-844E94118F2E}"/>
    <cellStyle name="40% - 着色 6 2 4 2 3 4" xfId="30199" xr:uid="{E76B4CD8-EC10-42C2-9030-012C54D9CE65}"/>
    <cellStyle name="40% - 着色 6 2 4 2 4" xfId="11817" xr:uid="{BBCFC652-56BD-4931-9A6D-F48C8133A14C}"/>
    <cellStyle name="40% - 着色 6 2 4 2 4 2" xfId="23026" xr:uid="{51FFBA0B-6838-4890-989E-C47CFA305406}"/>
    <cellStyle name="40% - 着色 6 2 4 2 4 2 2" xfId="40059" xr:uid="{E952234C-E590-4FE1-9149-CF50913BC7D6}"/>
    <cellStyle name="40% - 着色 6 2 4 2 4 3" xfId="32171" xr:uid="{982C3A6E-B584-4BE4-B281-26DCC6B947FE}"/>
    <cellStyle name="40% - 着色 6 2 4 2 5" xfId="17422" xr:uid="{568F65A2-FC59-43BB-9A8F-70E035FE9324}"/>
    <cellStyle name="40% - 着色 6 2 4 2 5 2" xfId="36115" xr:uid="{16C4EBC0-65B4-4C52-96FF-14A92536D405}"/>
    <cellStyle name="40% - 着色 6 2 4 2 6" xfId="28227" xr:uid="{E09EE1EB-70E4-40A3-9CF0-42FC0A3D22EF}"/>
    <cellStyle name="40% - 着色 6 2 4 3" xfId="6717" xr:uid="{4CC50377-DD24-40EE-8B38-197E8560DAAE}"/>
    <cellStyle name="40% - 着色 6 2 4 3 2" xfId="9519" xr:uid="{A2ADA9F0-1747-4A47-8B7D-021B16930F2F}"/>
    <cellStyle name="40% - 着色 6 2 4 3 2 2" xfId="15124" xr:uid="{35DB587A-0A3D-4968-BA38-78601820C7A7}"/>
    <cellStyle name="40% - 着色 6 2 4 3 2 2 2" xfId="26333" xr:uid="{8B042655-9576-435D-96E6-2141A7AA809E}"/>
    <cellStyle name="40% - 着色 6 2 4 3 2 2 2 2" xfId="42523" xr:uid="{A1B5897D-5022-4036-BB6C-18BD418BEDBE}"/>
    <cellStyle name="40% - 着色 6 2 4 3 2 2 3" xfId="34635" xr:uid="{7859E73A-817B-4E31-9228-8CAD73F4E46E}"/>
    <cellStyle name="40% - 着色 6 2 4 3 2 3" xfId="20729" xr:uid="{4890B0D4-C383-4505-B7F1-F7A34D024D15}"/>
    <cellStyle name="40% - 着色 6 2 4 3 2 3 2" xfId="38579" xr:uid="{F63D2CBB-50DE-4928-96DD-956BEEC5D3E1}"/>
    <cellStyle name="40% - 着色 6 2 4 3 2 4" xfId="30691" xr:uid="{2E0060E6-2B2C-4099-B697-2B395D4B40D4}"/>
    <cellStyle name="40% - 着色 6 2 4 3 3" xfId="12322" xr:uid="{CC37E279-DDC2-4C6E-A220-DDC20D6CC842}"/>
    <cellStyle name="40% - 着色 6 2 4 3 3 2" xfId="23531" xr:uid="{80CA7637-ABBB-4471-97EE-5B124E4DBCC6}"/>
    <cellStyle name="40% - 着色 6 2 4 3 3 2 2" xfId="40551" xr:uid="{964CD263-89D5-4A10-BD0A-895B47529D75}"/>
    <cellStyle name="40% - 着色 6 2 4 3 3 3" xfId="32663" xr:uid="{6A431B04-C239-47F0-A924-ADFAC0CF111A}"/>
    <cellStyle name="40% - 着色 6 2 4 3 4" xfId="17927" xr:uid="{D6F80BE3-B1E9-4863-A430-B4A02034EEAA}"/>
    <cellStyle name="40% - 着色 6 2 4 3 4 2" xfId="36607" xr:uid="{AA0D35A1-B3E0-4CAB-A112-FBE72565E2ED}"/>
    <cellStyle name="40% - 着色 6 2 4 3 5" xfId="28719" xr:uid="{CCF14EAF-ED0E-4C0D-944D-9299DFC4ADEE}"/>
    <cellStyle name="40% - 着色 6 2 4 4" xfId="8117" xr:uid="{134C0C87-B0E6-42A2-8A57-1845CE612661}"/>
    <cellStyle name="40% - 着色 6 2 4 4 2" xfId="13722" xr:uid="{8A4F3FE9-F3CF-4774-B533-5F97D90E799B}"/>
    <cellStyle name="40% - 着色 6 2 4 4 2 2" xfId="24931" xr:uid="{3C3D4AEF-82CA-48E0-B450-8A48F0A27E25}"/>
    <cellStyle name="40% - 着色 6 2 4 4 2 2 2" xfId="41537" xr:uid="{DD89D4E8-B8E8-4E5B-BD66-30C22F20D9E8}"/>
    <cellStyle name="40% - 着色 6 2 4 4 2 3" xfId="33649" xr:uid="{9C98765A-AFD7-406F-9B30-7D878BD683BF}"/>
    <cellStyle name="40% - 着色 6 2 4 4 3" xfId="19327" xr:uid="{B96A85E6-ADF4-4B2D-82B0-2293BB418E41}"/>
    <cellStyle name="40% - 着色 6 2 4 4 3 2" xfId="37593" xr:uid="{A2345BED-36DC-45AB-B610-2F0EDC29B175}"/>
    <cellStyle name="40% - 着色 6 2 4 4 4" xfId="29705" xr:uid="{7A0E286D-B1FC-4F07-9852-FEBA8E951DA7}"/>
    <cellStyle name="40% - 着色 6 2 4 5" xfId="10920" xr:uid="{49C896CA-D2A1-4D2A-823B-55A35480A855}"/>
    <cellStyle name="40% - 着色 6 2 4 5 2" xfId="22129" xr:uid="{04A5534C-4620-40AA-AD92-4E393646AF90}"/>
    <cellStyle name="40% - 着色 6 2 4 5 2 2" xfId="39565" xr:uid="{020BF583-080C-428B-BE90-658731D6F50D}"/>
    <cellStyle name="40% - 着色 6 2 4 5 3" xfId="31677" xr:uid="{015318F4-4FB5-455F-B3F4-B80D895EDFAC}"/>
    <cellStyle name="40% - 着色 6 2 4 6" xfId="16525" xr:uid="{3A395159-6301-4F34-92F4-355B64A4608A}"/>
    <cellStyle name="40% - 着色 6 2 4 6 2" xfId="35621" xr:uid="{537F6095-D61B-4FC2-9922-0F6B9191D1F6}"/>
    <cellStyle name="40% - 着色 6 2 4 7" xfId="27733" xr:uid="{FAE92CF6-3310-45F5-A5BB-F68216412122}"/>
    <cellStyle name="40% - 着色 6 2 5" xfId="5561" xr:uid="{77FDCEDA-A727-4F13-BE2B-89E726461C6E}"/>
    <cellStyle name="40% - 着色 6 2 5 2" xfId="6963" xr:uid="{27F6DD7A-759D-4BBD-A5FB-3619A3B3A815}"/>
    <cellStyle name="40% - 着色 6 2 5 2 2" xfId="9765" xr:uid="{C650D82B-C2C3-4BE9-B423-086CBFA9D3A3}"/>
    <cellStyle name="40% - 着色 6 2 5 2 2 2" xfId="15370" xr:uid="{3949914F-F054-45CE-A4AB-6A0027180E55}"/>
    <cellStyle name="40% - 着色 6 2 5 2 2 2 2" xfId="26579" xr:uid="{5CDFDBB3-C6F7-465D-8FA2-D53919EC0C95}"/>
    <cellStyle name="40% - 着色 6 2 5 2 2 2 2 2" xfId="42769" xr:uid="{F16531A2-CFE0-4334-A06F-4BC64DC6D1D6}"/>
    <cellStyle name="40% - 着色 6 2 5 2 2 2 3" xfId="34881" xr:uid="{172C204D-6997-405F-9875-7AF3DC8E1D2A}"/>
    <cellStyle name="40% - 着色 6 2 5 2 2 3" xfId="20975" xr:uid="{39F2B207-B8C9-4CE0-A1B6-E2677229C4BB}"/>
    <cellStyle name="40% - 着色 6 2 5 2 2 3 2" xfId="38825" xr:uid="{262662D7-A874-4C1C-BCF0-E038D346F953}"/>
    <cellStyle name="40% - 着色 6 2 5 2 2 4" xfId="30937" xr:uid="{6B523BE8-2230-424D-9177-C6BD871BB96E}"/>
    <cellStyle name="40% - 着色 6 2 5 2 3" xfId="12568" xr:uid="{5D66DA0D-BCBE-45BD-A7F0-73E291051EB5}"/>
    <cellStyle name="40% - 着色 6 2 5 2 3 2" xfId="23777" xr:uid="{78F1BA91-278B-4447-90DD-7254A2BBDAC6}"/>
    <cellStyle name="40% - 着色 6 2 5 2 3 2 2" xfId="40797" xr:uid="{806D98F2-C046-4787-83F1-FF60647BBC28}"/>
    <cellStyle name="40% - 着色 6 2 5 2 3 3" xfId="32909" xr:uid="{2EA87580-BE6C-4FFC-91D3-631ABC1D300A}"/>
    <cellStyle name="40% - 着色 6 2 5 2 4" xfId="18173" xr:uid="{1739B198-4745-41BC-A9A2-D6D4CBD6FA37}"/>
    <cellStyle name="40% - 着色 6 2 5 2 4 2" xfId="36853" xr:uid="{B8252816-F812-455E-81F1-5D2805942B69}"/>
    <cellStyle name="40% - 着色 6 2 5 2 5" xfId="28965" xr:uid="{9890DABD-D70A-4177-9FEB-52A4097CE671}"/>
    <cellStyle name="40% - 着色 6 2 5 3" xfId="8363" xr:uid="{38894855-3448-41E5-ABED-3A56AC29149B}"/>
    <cellStyle name="40% - 着色 6 2 5 3 2" xfId="13968" xr:uid="{87D289B0-4F23-42FC-A6EB-D4CCAE0CE9BE}"/>
    <cellStyle name="40% - 着色 6 2 5 3 2 2" xfId="25177" xr:uid="{52FEA890-E7ED-4549-8B31-811A51507D32}"/>
    <cellStyle name="40% - 着色 6 2 5 3 2 2 2" xfId="41783" xr:uid="{6DF767EA-C73D-44DF-8288-EDA6B2AE1EEB}"/>
    <cellStyle name="40% - 着色 6 2 5 3 2 3" xfId="33895" xr:uid="{B3A39F0D-3E87-4B4A-AAED-4D2B734FBE62}"/>
    <cellStyle name="40% - 着色 6 2 5 3 3" xfId="19573" xr:uid="{FDC550FA-A1BA-4658-BC43-AD6B53DE4AE7}"/>
    <cellStyle name="40% - 着色 6 2 5 3 3 2" xfId="37839" xr:uid="{4656472C-0827-460E-8CC0-440BFCF170E8}"/>
    <cellStyle name="40% - 着色 6 2 5 3 4" xfId="29951" xr:uid="{A5C80E48-15B1-4591-9776-6B9A79F0DC03}"/>
    <cellStyle name="40% - 着色 6 2 5 4" xfId="11166" xr:uid="{14B957C0-D3E9-491D-87DF-6BCA0D549B20}"/>
    <cellStyle name="40% - 着色 6 2 5 4 2" xfId="22375" xr:uid="{463BBCEE-1CDD-48C8-A56E-EA92901B63FA}"/>
    <cellStyle name="40% - 着色 6 2 5 4 2 2" xfId="39811" xr:uid="{80F68093-1B23-470B-B79C-D5CBCC652FE2}"/>
    <cellStyle name="40% - 着色 6 2 5 4 3" xfId="31923" xr:uid="{F44E2600-33F7-44B0-A880-2E24B15F5EA6}"/>
    <cellStyle name="40% - 着色 6 2 5 5" xfId="16771" xr:uid="{3ECA89E2-BB19-44C0-8DB4-64FE5BBD5725}"/>
    <cellStyle name="40% - 着色 6 2 5 5 2" xfId="35867" xr:uid="{52EF0AD3-F5E1-4BEA-9A1F-16A28A95F338}"/>
    <cellStyle name="40% - 着色 6 2 5 6" xfId="27979" xr:uid="{F0419303-5745-4724-B932-B41D82C6EDE7}"/>
    <cellStyle name="40% - 着色 6 2 6" xfId="6469" xr:uid="{E78413F6-CF31-4EDB-ADBA-9E16936A6864}"/>
    <cellStyle name="40% - 着色 6 2 6 2" xfId="9271" xr:uid="{AFEDB229-2DD3-42DE-B744-DEFD3A7E11E3}"/>
    <cellStyle name="40% - 着色 6 2 6 2 2" xfId="14876" xr:uid="{853BC828-D114-4EA5-A0D9-FEDFE522A69F}"/>
    <cellStyle name="40% - 着色 6 2 6 2 2 2" xfId="26085" xr:uid="{B53DD24C-DCE1-44A3-B2F7-5B280B4C2B40}"/>
    <cellStyle name="40% - 着色 6 2 6 2 2 2 2" xfId="42277" xr:uid="{3711FCD0-E385-425F-A3D7-3E06DE8A49E4}"/>
    <cellStyle name="40% - 着色 6 2 6 2 2 3" xfId="34389" xr:uid="{2EA428AA-3523-4CB4-B695-B17782883412}"/>
    <cellStyle name="40% - 着色 6 2 6 2 3" xfId="20481" xr:uid="{EDDAF74C-B905-4F5E-865B-A321F6EB5A9B}"/>
    <cellStyle name="40% - 着色 6 2 6 2 3 2" xfId="38333" xr:uid="{9C328F92-8584-48E1-9734-8B6CFDEE01FA}"/>
    <cellStyle name="40% - 着色 6 2 6 2 4" xfId="30445" xr:uid="{97D2A299-64D6-4351-9609-44EC535D96E3}"/>
    <cellStyle name="40% - 着色 6 2 6 3" xfId="12074" xr:uid="{298945EB-5118-4561-8BCC-1F06287C6648}"/>
    <cellStyle name="40% - 着色 6 2 6 3 2" xfId="23283" xr:uid="{C4FBC5DC-B9D6-4CA6-B9D6-1EFBC02CEF1E}"/>
    <cellStyle name="40% - 着色 6 2 6 3 2 2" xfId="40305" xr:uid="{8F61AAEC-2B16-4DDA-B23B-EBF744F165A6}"/>
    <cellStyle name="40% - 着色 6 2 6 3 3" xfId="32417" xr:uid="{3039EF2E-C63A-45BA-B331-F9AFEC4D5690}"/>
    <cellStyle name="40% - 着色 6 2 6 4" xfId="17679" xr:uid="{FD7FB4B7-25C8-4D69-B3D0-43FC06A08915}"/>
    <cellStyle name="40% - 着色 6 2 6 4 2" xfId="36361" xr:uid="{3A5160E7-366F-4159-824A-3AD853BD822A}"/>
    <cellStyle name="40% - 着色 6 2 6 5" xfId="28473" xr:uid="{7EE1294B-3ECB-4AC2-B07D-1FC2F57C0734}"/>
    <cellStyle name="40% - 着色 6 2 7" xfId="7871" xr:uid="{67CEC1D2-5235-4BD0-BEEA-D92FBAF8F63B}"/>
    <cellStyle name="40% - 着色 6 2 7 2" xfId="13476" xr:uid="{539799A3-8A5C-4152-9471-ADBFF95044F6}"/>
    <cellStyle name="40% - 着色 6 2 7 2 2" xfId="24685" xr:uid="{9DA2804E-A0A1-4C3D-A0D7-016CE28CA441}"/>
    <cellStyle name="40% - 着色 6 2 7 2 2 2" xfId="41291" xr:uid="{F6654B9B-7D07-4BF0-BE57-84387B959428}"/>
    <cellStyle name="40% - 着色 6 2 7 2 3" xfId="33403" xr:uid="{C8E1958F-9B31-4781-9360-76CB84728564}"/>
    <cellStyle name="40% - 着色 6 2 7 3" xfId="19081" xr:uid="{B6FCDC21-FC08-4E19-A040-A7C9E7C5DA6B}"/>
    <cellStyle name="40% - 着色 6 2 7 3 2" xfId="37347" xr:uid="{618ED0F8-5D32-4E0C-9F77-E85A6D162BB8}"/>
    <cellStyle name="40% - 着色 6 2 7 4" xfId="29459" xr:uid="{FAAFBADA-E1AF-4C71-AB54-43FCC82A8F19}"/>
    <cellStyle name="40% - 着色 6 2 8" xfId="10673" xr:uid="{686CFAA2-4A30-4D8A-B681-E9341B63D2AC}"/>
    <cellStyle name="40% - 着色 6 2 8 2" xfId="21883" xr:uid="{2C3442C4-87EB-4042-BB7E-99F281C69EF8}"/>
    <cellStyle name="40% - 着色 6 2 8 2 2" xfId="39319" xr:uid="{F846D0EE-0F26-4F8B-AFEE-53ACD1C6CC48}"/>
    <cellStyle name="40% - 着色 6 2 8 3" xfId="31431" xr:uid="{5C43D473-FCAB-4E92-A5CC-FD44C4BC639F}"/>
    <cellStyle name="40% - 着色 6 2 9" xfId="16279" xr:uid="{537A95CC-F718-4886-89D4-961177D87447}"/>
    <cellStyle name="40% - 着色 6 2 9 2" xfId="35375" xr:uid="{7AED4EC2-0DE1-457C-93CA-D94A5CC735C5}"/>
    <cellStyle name="60% - Accent1" xfId="43817" xr:uid="{5AC68510-2357-4414-AEB1-660C7ECA4A33}"/>
    <cellStyle name="60% - Accent1 2" xfId="1406" xr:uid="{0C4DF9F6-BBD4-4284-82D5-F0CB6BDCD76C}"/>
    <cellStyle name="60% - Accent1 2 2" xfId="1407" xr:uid="{445BE992-B7B4-43DB-B633-7DA8F0F956F8}"/>
    <cellStyle name="60% - Accent1 2 2 2" xfId="1408" xr:uid="{F033E9AB-0BD1-4093-8846-2C7FF0AD973B}"/>
    <cellStyle name="60% - Accent1 2 2 3" xfId="43819" xr:uid="{E79725A4-0170-4CAF-BC06-2A303FD80CD6}"/>
    <cellStyle name="60% - Accent1 2 3" xfId="43818" xr:uid="{0759A6C5-43E3-443E-B099-A03253CAC2DB}"/>
    <cellStyle name="60% - Accent1 2_Long forecast for Liz liquid Cotton(May-Dec)10312013 (version 1)" xfId="1409" xr:uid="{C49AEA1C-F3B3-4DB9-A103-588B0D2D7B72}"/>
    <cellStyle name="60% - Accent1 3" xfId="1410" xr:uid="{8791255C-DF6C-4765-B809-A1F9CAC977AF}"/>
    <cellStyle name="60% - Accent1 3 2" xfId="1411" xr:uid="{E4A7D708-DF0A-41FC-82AC-2BF049B2BC6C}"/>
    <cellStyle name="60% - Accent1 3 2 2" xfId="1412" xr:uid="{A1DADF08-75F9-44B8-A81C-28E48943E7EC}"/>
    <cellStyle name="60% - Accent1 3 2 3" xfId="1413" xr:uid="{BC12808E-94AF-48F7-AC95-D6DF24F492A6}"/>
    <cellStyle name="60% - Accent1 3 2 4" xfId="43821" xr:uid="{E5D6CFFD-2283-4BA3-BE70-D385B9CAF453}"/>
    <cellStyle name="60% - Accent1 3 3" xfId="1414" xr:uid="{0B9509D8-7420-4198-AD6B-F1D77E3D3F4A}"/>
    <cellStyle name="60% - Accent1 3 4" xfId="1415" xr:uid="{55849793-A849-440F-9A87-375A215D8FFD}"/>
    <cellStyle name="60% - Accent1 3 5" xfId="1416" xr:uid="{7D0B7F25-AC06-49BB-99F1-039311D9CC4B}"/>
    <cellStyle name="60% - Accent1 3 6" xfId="43820" xr:uid="{7BC04AD7-5A17-4366-A770-23658E70143C}"/>
    <cellStyle name="60% - Accent1 4" xfId="1417" xr:uid="{FC86EC68-F3E6-474B-B596-2582F452BA40}"/>
    <cellStyle name="60% - Accent1 4 2" xfId="1418" xr:uid="{157F99C1-9BB8-413C-A433-7DC42D176E5E}"/>
    <cellStyle name="60% - Accent1 4 2 2" xfId="43823" xr:uid="{AB8CFE6F-4D76-4BBC-A7C6-E9D4210E4EA7}"/>
    <cellStyle name="60% - Accent1 4 3" xfId="43822" xr:uid="{78B89175-4D0F-4E22-9588-039BB0D8C8CD}"/>
    <cellStyle name="60% - Accent1 5" xfId="1419" xr:uid="{2BD3174F-481D-4686-A912-BC28951E089D}"/>
    <cellStyle name="60% - Accent1 5 2" xfId="43825" xr:uid="{506BD4C8-CB3E-4FEA-BF9F-09B7506C2CBE}"/>
    <cellStyle name="60% - Accent1 5 3" xfId="43824" xr:uid="{0807B692-C400-46BA-8F54-7C52E7DF379E}"/>
    <cellStyle name="60% - Accent1 6" xfId="1420" xr:uid="{9FB4D522-CE37-4E2F-9DE0-264162A13ED3}"/>
    <cellStyle name="60% - Accent1 6 2" xfId="43826" xr:uid="{1DA257FF-957C-434B-819A-768E5CE3366B}"/>
    <cellStyle name="60% - Accent1 7" xfId="45695" xr:uid="{751EB096-8C47-441F-8FE0-C10A517570AB}"/>
    <cellStyle name="60% - Accent1_KG prices" xfId="43827" xr:uid="{3892D19D-4E4F-4AA0-AAB4-E56D183FD2BF}"/>
    <cellStyle name="60% - Accent2" xfId="43828" xr:uid="{24244E96-03D1-4217-BC1A-83B263220C1B}"/>
    <cellStyle name="60% - Accent2 2" xfId="1421" xr:uid="{516F5943-5A01-499D-B6E9-AD76D2EDADDF}"/>
    <cellStyle name="60% - Accent2 2 2" xfId="1422" xr:uid="{C69058FB-C3C0-40A8-8CD4-A324CB052F8A}"/>
    <cellStyle name="60% - Accent2 2 2 2" xfId="1423" xr:uid="{9E21ECC7-73FC-48AE-9453-CE82CB9D6BE0}"/>
    <cellStyle name="60% - Accent2 2 2 3" xfId="43830" xr:uid="{4CF78D68-F6F1-4846-B852-C077A7C7C9C9}"/>
    <cellStyle name="60% - Accent2 2 3" xfId="43829" xr:uid="{A457789B-48EF-462A-940A-B1034769FD3B}"/>
    <cellStyle name="60% - Accent2 2_Long forecast for Liz liquid Cotton(May-Dec)10312013 (version 1)" xfId="1424" xr:uid="{9245F955-9376-4E84-9A8E-29DA7EB7D07C}"/>
    <cellStyle name="60% - Accent2 3" xfId="1425" xr:uid="{3970D5D4-C67C-451E-BCF5-95A1BFEA9B6B}"/>
    <cellStyle name="60% - Accent2 3 2" xfId="1426" xr:uid="{66B5A585-5D0D-460D-8C60-1DEC678B47A7}"/>
    <cellStyle name="60% - Accent2 3 2 2" xfId="1427" xr:uid="{13FEC6B8-C20D-4157-9A1C-A463D89E9ECD}"/>
    <cellStyle name="60% - Accent2 3 2 3" xfId="1428" xr:uid="{2A879CD1-5751-40B7-A801-33E175F447C9}"/>
    <cellStyle name="60% - Accent2 3 2 4" xfId="43832" xr:uid="{31A80219-066D-4636-8BCF-90175412D524}"/>
    <cellStyle name="60% - Accent2 3 3" xfId="1429" xr:uid="{A004E6CA-C91E-4DA4-B6A1-263AB310EF1D}"/>
    <cellStyle name="60% - Accent2 3 4" xfId="1430" xr:uid="{E6DBCB4B-51DF-4917-AC2E-3301920F4F98}"/>
    <cellStyle name="60% - Accent2 3 5" xfId="1431" xr:uid="{7CDAB3C7-FCFF-44FC-A259-CC725F16B1EE}"/>
    <cellStyle name="60% - Accent2 3 6" xfId="43831" xr:uid="{A0AC1D31-18FE-4CFC-B0B2-02F036391E5A}"/>
    <cellStyle name="60% - Accent2 4" xfId="1432" xr:uid="{540AEA0B-2116-4057-B484-F505D0BA599F}"/>
    <cellStyle name="60% - Accent2 4 2" xfId="1433" xr:uid="{5C993702-4E9C-468E-81E6-3A45D7810E81}"/>
    <cellStyle name="60% - Accent2 4 2 2" xfId="43834" xr:uid="{9DE5C80C-A049-415B-8B3D-10D182ECD048}"/>
    <cellStyle name="60% - Accent2 4 3" xfId="43833" xr:uid="{4EE8F727-4611-42B7-9DDB-DF18EDD0220F}"/>
    <cellStyle name="60% - Accent2 5" xfId="1434" xr:uid="{0C314079-6544-4C95-BABD-5048179A9C06}"/>
    <cellStyle name="60% - Accent2 5 2" xfId="43836" xr:uid="{A92CC7E1-6C27-4A6C-AB65-5A22FFBC1E82}"/>
    <cellStyle name="60% - Accent2 5 3" xfId="43835" xr:uid="{78197484-E8CD-47D7-B1CE-79FAE4DE72A0}"/>
    <cellStyle name="60% - Accent2 6" xfId="1435" xr:uid="{47EB8503-6F94-42FD-B7B6-E0485F1710DE}"/>
    <cellStyle name="60% - Accent2 6 2" xfId="43837" xr:uid="{8192A3E0-A7F5-4F7D-9513-A7BDB24336FC}"/>
    <cellStyle name="60% - Accent2 7" xfId="45696" xr:uid="{6D1C3A23-EAB8-4509-9CE9-9B2A762CFEE9}"/>
    <cellStyle name="60% - Accent3" xfId="43838" xr:uid="{5DD9F237-69BD-4EAB-B4D6-1DD051AE7567}"/>
    <cellStyle name="60% - Accent3 2" xfId="1436" xr:uid="{F040BEB5-B5E0-4A63-B91A-2CE802959A80}"/>
    <cellStyle name="60% - Accent3 2 2" xfId="1437" xr:uid="{AB42773D-8390-496B-B02E-3961EB3D7009}"/>
    <cellStyle name="60% - Accent3 2 2 2" xfId="1438" xr:uid="{611F7A85-7F22-47B4-B222-65DD2C3DE538}"/>
    <cellStyle name="60% - Accent3 2 2 3" xfId="43840" xr:uid="{7F443278-783D-4595-B4D5-D7D9DBFF42FD}"/>
    <cellStyle name="60% - Accent3 2 3" xfId="43839" xr:uid="{4FA6A513-8076-4FAE-8366-84451DADC1E8}"/>
    <cellStyle name="60% - Accent3 2_Long forecast for Liz liquid Cotton(May-Dec)10312013 (version 1)" xfId="1439" xr:uid="{ECE62531-4E4E-4AF5-ACE5-63F429D9907F}"/>
    <cellStyle name="60% - Accent3 3" xfId="1440" xr:uid="{F83A5D3C-96D7-4B11-9A46-9A42D67D28B5}"/>
    <cellStyle name="60% - Accent3 3 2" xfId="1441" xr:uid="{33177361-07C7-44F7-B280-870C8D89D183}"/>
    <cellStyle name="60% - Accent3 3 2 2" xfId="1442" xr:uid="{4602AC0C-B172-4B89-90B1-7B23ED5A3590}"/>
    <cellStyle name="60% - Accent3 3 2 3" xfId="1443" xr:uid="{1C7429D5-B105-4C9D-9859-C41F9106DCF0}"/>
    <cellStyle name="60% - Accent3 3 2 4" xfId="43842" xr:uid="{E0DEDE70-8CCE-4147-B6DE-59EE858D76E6}"/>
    <cellStyle name="60% - Accent3 3 3" xfId="1444" xr:uid="{4BBB86BF-BB6E-4939-A7F3-EC1C43CDD809}"/>
    <cellStyle name="60% - Accent3 3 4" xfId="1445" xr:uid="{8ECC428A-4492-4389-B837-534CEF4D644B}"/>
    <cellStyle name="60% - Accent3 3 5" xfId="1446" xr:uid="{0203F700-8111-4DA8-A670-E5DB22308FC5}"/>
    <cellStyle name="60% - Accent3 3 6" xfId="43841" xr:uid="{738E2A03-5BED-4C8F-A3A3-B32E8BE212F7}"/>
    <cellStyle name="60% - Accent3 4" xfId="1447" xr:uid="{8289F4E1-9774-4ADC-86DE-4BB0DE95400A}"/>
    <cellStyle name="60% - Accent3 4 2" xfId="1448" xr:uid="{833C7442-0929-46FE-A9B7-578F9A32E0D8}"/>
    <cellStyle name="60% - Accent3 4 2 2" xfId="43844" xr:uid="{44EA7E4D-CC76-48F2-8CD2-0A8311FF4DF2}"/>
    <cellStyle name="60% - Accent3 4 3" xfId="43843" xr:uid="{E5A81BEC-E59D-4818-AAF3-38A3DD45180A}"/>
    <cellStyle name="60% - Accent3 5" xfId="1449" xr:uid="{F2D334A6-FD05-4DB2-8881-45CA2CAC500E}"/>
    <cellStyle name="60% - Accent3 5 2" xfId="43846" xr:uid="{8D822FEE-51DE-4E17-8158-B6BF8B38AD27}"/>
    <cellStyle name="60% - Accent3 5 3" xfId="43845" xr:uid="{B1F59BCE-42B8-4225-A6D9-CB01AC5F13A5}"/>
    <cellStyle name="60% - Accent3 6" xfId="1450" xr:uid="{7AC02E8F-A3EF-428D-ACE6-69B7281F4313}"/>
    <cellStyle name="60% - Accent3 6 2" xfId="43847" xr:uid="{40CD2A08-0059-45F0-9AFD-7336500DFBC9}"/>
    <cellStyle name="60% - Accent3 7" xfId="45697" xr:uid="{7081C96A-2F1C-4575-8D5F-358B4A6357F3}"/>
    <cellStyle name="60% - Accent3_KG prices" xfId="43848" xr:uid="{4F51640C-A948-4F42-9649-4F0A9EEBD767}"/>
    <cellStyle name="60% - Accent4" xfId="43849" xr:uid="{B6894372-74C0-4452-B835-68E7119DB605}"/>
    <cellStyle name="60% - Accent4 2" xfId="1451" xr:uid="{5A52FECF-AE7B-4807-B5A0-9D2CB3B9DF32}"/>
    <cellStyle name="60% - Accent4 2 2" xfId="1452" xr:uid="{F022929E-E243-4EDB-B8E8-0E7845AF9252}"/>
    <cellStyle name="60% - Accent4 2 2 2" xfId="1453" xr:uid="{815731E0-C886-4EF1-B248-CAD849BD4E5D}"/>
    <cellStyle name="60% - Accent4 2 2 3" xfId="43851" xr:uid="{6C57B3B5-0981-4AC6-8A38-968839475791}"/>
    <cellStyle name="60% - Accent4 2 3" xfId="43850" xr:uid="{A9817055-8CC3-47C6-9D51-756E8EF38FA4}"/>
    <cellStyle name="60% - Accent4 2_Long forecast for Liz liquid Cotton(May-Dec)10312013 (version 1)" xfId="1454" xr:uid="{CF277BD2-5211-4DF7-A0A6-826ADEA38C3C}"/>
    <cellStyle name="60% - Accent4 3" xfId="1455" xr:uid="{B599BD78-C9E8-486F-AA10-8A639840EE6A}"/>
    <cellStyle name="60% - Accent4 3 2" xfId="1456" xr:uid="{0F7558D4-2D2F-4789-8714-6D8E3A678B33}"/>
    <cellStyle name="60% - Accent4 3 2 2" xfId="1457" xr:uid="{9C9CC5AF-A408-47B5-82D4-3C3499B636C4}"/>
    <cellStyle name="60% - Accent4 3 2 3" xfId="1458" xr:uid="{D4EC0381-D2EA-4DC8-8907-B705EE0D8650}"/>
    <cellStyle name="60% - Accent4 3 2 4" xfId="43853" xr:uid="{0C27A752-6D7C-4C94-A40F-D0FC845906B3}"/>
    <cellStyle name="60% - Accent4 3 3" xfId="1459" xr:uid="{43D47343-604A-42CD-A768-CD15C2F79BB5}"/>
    <cellStyle name="60% - Accent4 3 4" xfId="1460" xr:uid="{3A88CDD5-595E-46AD-96B3-949FD0D947D0}"/>
    <cellStyle name="60% - Accent4 3 5" xfId="1461" xr:uid="{54DA8D57-10DF-4ED9-815F-5006C189B177}"/>
    <cellStyle name="60% - Accent4 3 6" xfId="43852" xr:uid="{43D49CF7-B9ED-4954-ADEE-8FF1C2DB12D1}"/>
    <cellStyle name="60% - Accent4 4" xfId="1462" xr:uid="{6ED01F20-F57B-462E-8F96-50919B231527}"/>
    <cellStyle name="60% - Accent4 4 2" xfId="1463" xr:uid="{3D2DD416-F858-4899-8CD6-52166C15082D}"/>
    <cellStyle name="60% - Accent4 4 2 2" xfId="43855" xr:uid="{D5921A73-C26C-4F46-8469-4470C0461BAE}"/>
    <cellStyle name="60% - Accent4 4 3" xfId="43854" xr:uid="{BB3F0CA4-9DDB-4F78-9C6B-C8441B7059C3}"/>
    <cellStyle name="60% - Accent4 5" xfId="1464" xr:uid="{613306A0-E416-46D4-9C38-66BA750C868C}"/>
    <cellStyle name="60% - Accent4 5 2" xfId="43857" xr:uid="{8ABC29EE-EF5B-46C1-A38A-F803369CAD8F}"/>
    <cellStyle name="60% - Accent4 5 3" xfId="43856" xr:uid="{5EAE34AC-A507-45BD-A4B6-BC19F613EBC3}"/>
    <cellStyle name="60% - Accent4 6" xfId="1465" xr:uid="{606C8723-FFEA-4611-9DD7-F4EDB4C733A5}"/>
    <cellStyle name="60% - Accent4 6 2" xfId="43858" xr:uid="{806BA12C-01E8-453F-AE89-B30898AB17A3}"/>
    <cellStyle name="60% - Accent4 7" xfId="45698" xr:uid="{ACEE91D0-2021-4F1F-943C-B1EBEF45E39C}"/>
    <cellStyle name="60% - Accent4_KG prices" xfId="43859" xr:uid="{650AB1BE-5990-4567-B51D-417AA5FF099F}"/>
    <cellStyle name="60% - Accent5" xfId="43860" xr:uid="{B19FAE1D-7661-44DE-B659-96DDBC716A14}"/>
    <cellStyle name="60% - Accent5 2" xfId="1466" xr:uid="{FB5D7A82-1B89-45F9-AF46-4EE2A096214B}"/>
    <cellStyle name="60% - Accent5 2 2" xfId="1467" xr:uid="{A28E8166-027E-4C82-ADDD-488651034A77}"/>
    <cellStyle name="60% - Accent5 2 2 2" xfId="1468" xr:uid="{D5C8E8F6-7ED9-4C9C-B462-F2CA1391101B}"/>
    <cellStyle name="60% - Accent5 2 2 3" xfId="43862" xr:uid="{8D95CC81-85EF-4338-92D0-F8ADAE891F80}"/>
    <cellStyle name="60% - Accent5 2 3" xfId="43861" xr:uid="{2130D945-A91E-4C8E-9AF1-D9D0E1C175AF}"/>
    <cellStyle name="60% - Accent5 2_Long forecast for Liz liquid Cotton(May-Dec)10312013 (version 1)" xfId="1469" xr:uid="{D58D6469-E85D-45E9-A8D3-CC559F9512B6}"/>
    <cellStyle name="60% - Accent5 3" xfId="1470" xr:uid="{6B18184B-D97A-486A-A444-E8F397623224}"/>
    <cellStyle name="60% - Accent5 3 2" xfId="1471" xr:uid="{E397F7AB-6A40-4A0E-B1FD-F4ECBAA1F768}"/>
    <cellStyle name="60% - Accent5 3 2 2" xfId="1472" xr:uid="{05CEBA25-E79B-43AD-A440-548711D1E2EA}"/>
    <cellStyle name="60% - Accent5 3 2 3" xfId="1473" xr:uid="{A2935CBE-9E14-433D-BE64-176E6DED183E}"/>
    <cellStyle name="60% - Accent5 3 2 4" xfId="43864" xr:uid="{0AF7A31E-11EF-40F5-9661-53948218D8F6}"/>
    <cellStyle name="60% - Accent5 3 3" xfId="1474" xr:uid="{F0C4813F-96D6-4F39-8873-01468C411EF1}"/>
    <cellStyle name="60% - Accent5 3 4" xfId="1475" xr:uid="{75A378B4-E029-4329-84F7-C62D96A26C11}"/>
    <cellStyle name="60% - Accent5 3 5" xfId="1476" xr:uid="{260F0ED8-4D52-4769-A5D7-B63427F06D0A}"/>
    <cellStyle name="60% - Accent5 3 6" xfId="43863" xr:uid="{CF8DA66E-4375-4852-AB50-A4725FEEE4BE}"/>
    <cellStyle name="60% - Accent5 4" xfId="1477" xr:uid="{0F76B5C5-45AD-449A-A707-B4E2B5B7A857}"/>
    <cellStyle name="60% - Accent5 4 2" xfId="1478" xr:uid="{802AE914-96A2-42D2-A483-D8982493606A}"/>
    <cellStyle name="60% - Accent5 4 2 2" xfId="43866" xr:uid="{95EA6D67-F82E-4A6D-A603-4210EFE6C6FD}"/>
    <cellStyle name="60% - Accent5 4 3" xfId="43865" xr:uid="{49222CB5-18A5-41C1-9EA9-F260DBE3DB2B}"/>
    <cellStyle name="60% - Accent5 5" xfId="1479" xr:uid="{F62AC8B5-628D-4571-93FF-7AE500DDC397}"/>
    <cellStyle name="60% - Accent5 5 2" xfId="43868" xr:uid="{CE62B5A7-E748-4EE3-AC4A-9966721B3756}"/>
    <cellStyle name="60% - Accent5 5 3" xfId="43867" xr:uid="{13C37B32-DAE3-4140-A6D6-DDA5F58BE740}"/>
    <cellStyle name="60% - Accent5 6" xfId="1480" xr:uid="{6ADDE86A-C24B-4BF2-AF84-3AACFC8B3CA6}"/>
    <cellStyle name="60% - Accent5 6 2" xfId="43869" xr:uid="{99B118B8-4A14-44AD-8DE5-CF6255924DFE}"/>
    <cellStyle name="60% - Accent5 7" xfId="45699" xr:uid="{50B1654B-79DE-4466-9DC6-B81883ACAE33}"/>
    <cellStyle name="60% - Accent6" xfId="43870" xr:uid="{0FEF16F9-11B4-4D8F-8A78-132D75555B4F}"/>
    <cellStyle name="60% - Accent6 2" xfId="1481" xr:uid="{19AD16F5-4936-4700-A28B-F65D25A15906}"/>
    <cellStyle name="60% - Accent6 2 2" xfId="1482" xr:uid="{4C12224B-26EF-4431-B820-C609AE88D3BA}"/>
    <cellStyle name="60% - Accent6 2 2 2" xfId="1483" xr:uid="{1B3F8B30-9F61-4860-8391-F9B9D4AFDC82}"/>
    <cellStyle name="60% - Accent6 2 2 3" xfId="43872" xr:uid="{4ABF0699-7E99-4CAB-91DC-E678A87A166B}"/>
    <cellStyle name="60% - Accent6 2 3" xfId="43871" xr:uid="{CAD06599-5CD1-46E2-B3AF-55A37D79B012}"/>
    <cellStyle name="60% - Accent6 2_Long forecast for Liz liquid Cotton(May-Dec)10312013 (version 1)" xfId="1484" xr:uid="{765B9BEE-E199-450A-94FE-50F8A26616D7}"/>
    <cellStyle name="60% - Accent6 3" xfId="1485" xr:uid="{54E1217B-86B0-4E68-BB12-5FAFAFE86AF6}"/>
    <cellStyle name="60% - Accent6 3 2" xfId="1486" xr:uid="{147DF160-3528-451F-B0F4-F57064D017B6}"/>
    <cellStyle name="60% - Accent6 3 2 2" xfId="1487" xr:uid="{55286DCA-BF39-4B49-9439-B0F88F107E37}"/>
    <cellStyle name="60% - Accent6 3 2 3" xfId="1488" xr:uid="{21BC9504-1E67-4C91-8D43-6342CE91EF07}"/>
    <cellStyle name="60% - Accent6 3 2 4" xfId="43874" xr:uid="{38D503BB-6E0E-4B14-908A-688822C4C4C3}"/>
    <cellStyle name="60% - Accent6 3 3" xfId="1489" xr:uid="{C2016CEA-9581-4F65-B94B-6F8EBEF4D75D}"/>
    <cellStyle name="60% - Accent6 3 4" xfId="1490" xr:uid="{1E0545C9-CF86-47B8-BAF6-BBDE6D62BC21}"/>
    <cellStyle name="60% - Accent6 3 5" xfId="1491" xr:uid="{9347456C-D26D-40EC-A6AC-2B3A1D7921D4}"/>
    <cellStyle name="60% - Accent6 3 6" xfId="43873" xr:uid="{61C39FA8-E04E-489F-98B3-5F80102EC95C}"/>
    <cellStyle name="60% - Accent6 4" xfId="1492" xr:uid="{8E3561D2-7F40-415B-829F-D85FAFFC5009}"/>
    <cellStyle name="60% - Accent6 4 2" xfId="1493" xr:uid="{6B3CF53B-A95A-44DE-A558-F1CB9146D213}"/>
    <cellStyle name="60% - Accent6 4 2 2" xfId="43876" xr:uid="{7F49C971-462A-4655-84AC-6D35087DFD81}"/>
    <cellStyle name="60% - Accent6 4 3" xfId="43875" xr:uid="{B3F2EA26-12C6-43BF-B9B5-5CD867DDE7E5}"/>
    <cellStyle name="60% - Accent6 5" xfId="1494" xr:uid="{F08F6926-64CB-4BA7-81F7-154ECBD62ED9}"/>
    <cellStyle name="60% - Accent6 5 2" xfId="43878" xr:uid="{D8D022A0-06C3-40C6-A8E2-4072F48B3841}"/>
    <cellStyle name="60% - Accent6 5 3" xfId="43877" xr:uid="{BF7BA40B-9109-49F7-9B48-37169A3B67DB}"/>
    <cellStyle name="60% - Accent6 6" xfId="1495" xr:uid="{49D14F98-5577-48F9-A2FB-9F21D88E50ED}"/>
    <cellStyle name="60% - Accent6 6 2" xfId="43879" xr:uid="{900F32FF-DF49-493A-AF5E-9F7A95AEF2CB}"/>
    <cellStyle name="60% - Accent6 7" xfId="45700" xr:uid="{096666EF-66A2-4DE7-8924-3C6127493333}"/>
    <cellStyle name="60% - Accent6_KG prices" xfId="43880" xr:uid="{CB63D986-6737-4A31-9E29-682E20D4C909}"/>
    <cellStyle name="60% - 强调文字颜色 1" xfId="43881" xr:uid="{BDC1CC70-A543-423A-8E0E-1C89267D50E1}"/>
    <cellStyle name="60% - 强调文字颜色 1 10" xfId="1496" xr:uid="{8C97F347-0BB3-48D3-89B0-32A54C85FC13}"/>
    <cellStyle name="60% - 强调文字颜色 1 11" xfId="1497" xr:uid="{0952E20A-24E1-4257-BBC0-2B70433EA75F}"/>
    <cellStyle name="60% - 强调文字颜色 1 12" xfId="1498" xr:uid="{ACC4A2C4-7D9F-45FD-993E-6D79C89D7151}"/>
    <cellStyle name="60% - 强调文字颜色 1 2" xfId="1499" xr:uid="{0DF0C337-F520-44DA-9689-E42711187311}"/>
    <cellStyle name="60% - 强调文字颜色 1 2 2" xfId="1500" xr:uid="{97F0127F-12D0-44A1-A575-42FD37E54F8C}"/>
    <cellStyle name="60% - 强调文字颜色 1 2 2 2" xfId="1501" xr:uid="{17804503-6F47-451D-B9EB-FE88791561AE}"/>
    <cellStyle name="60% - 强调文字颜色 1 2 2 3" xfId="1502" xr:uid="{AD6B28DB-5536-479E-A3B6-A7C35C3CA167}"/>
    <cellStyle name="60% - 强调文字颜色 1 2 2 4" xfId="1503" xr:uid="{2D5A64CD-8590-42D1-AEC6-7CB68BBBCFB9}"/>
    <cellStyle name="60% - 强调文字颜色 1 2 2 5" xfId="1504" xr:uid="{00E26C05-E599-456E-B120-2C74EA52D9C3}"/>
    <cellStyle name="60% - 强调文字颜色 1 2 2 6" xfId="43883" xr:uid="{031832EB-1089-4BDD-84B0-E4351B1932E8}"/>
    <cellStyle name="60% - 强调文字颜色 1 2 3" xfId="1505" xr:uid="{6BA6284B-02E2-4AAB-9F16-E5B8CBB60BFA}"/>
    <cellStyle name="60% - 强调文字颜色 1 2 3 2" xfId="43884" xr:uid="{337B26EE-F24D-4C66-A2DA-6E3EC09CEAD0}"/>
    <cellStyle name="60% - 强调文字颜色 1 2 4" xfId="1506" xr:uid="{7C782DAD-28D2-4C3C-9E79-4944E4CF9A1C}"/>
    <cellStyle name="60% - 强调文字颜色 1 2 5" xfId="1507" xr:uid="{28CA8F9D-D481-4CB4-A85A-B2DADCCA9F82}"/>
    <cellStyle name="60% - 强调文字颜色 1 2 6" xfId="43882" xr:uid="{2681FE8A-CBD8-4297-9CE3-3962B0D9509A}"/>
    <cellStyle name="60% - 强调文字颜色 1 2_Long forecast for Liz liquid Cotton(May-Dec)10312013 (version 1)" xfId="1508" xr:uid="{FA2F12E0-3AB1-4875-82B0-6D54680A10A8}"/>
    <cellStyle name="60% - 强调文字颜色 1 3" xfId="1509" xr:uid="{7C96B310-5A07-497C-AE75-F1D0C0411A74}"/>
    <cellStyle name="60% - 强调文字颜色 1 3 2" xfId="1510" xr:uid="{703FAC95-4E45-4C2A-83A8-D1723E19954F}"/>
    <cellStyle name="60% - 强调文字颜色 1 3 2 2" xfId="43886" xr:uid="{7C28DE7D-5285-41B9-92C4-FD56BB706CD5}"/>
    <cellStyle name="60% - 强调文字颜色 1 3 3" xfId="43887" xr:uid="{8EDB2B79-4518-4668-9EA1-A3B6BACBEF74}"/>
    <cellStyle name="60% - 强调文字颜色 1 3 4" xfId="43885" xr:uid="{8C516E81-9CEC-4714-A8E2-6D0407E1A8F4}"/>
    <cellStyle name="60% - 强调文字颜色 1 4" xfId="1511" xr:uid="{6AC051C1-B948-44BA-9B5C-27CABA77135D}"/>
    <cellStyle name="60% - 强调文字颜色 1 4 2" xfId="1512" xr:uid="{DBBB598E-4A3D-439B-9D55-9E33F781B9E8}"/>
    <cellStyle name="60% - 强调文字颜色 1 4 3" xfId="1513" xr:uid="{44DB7B62-F373-46AF-854C-27B40A58973A}"/>
    <cellStyle name="60% - 强调文字颜色 1 4 4" xfId="1514" xr:uid="{5FE97933-CC0C-4C18-B94D-3FA1683857E4}"/>
    <cellStyle name="60% - 强调文字颜色 1 4 5" xfId="1515" xr:uid="{1EF5928D-2CB1-429A-9E30-2B89C50DDF92}"/>
    <cellStyle name="60% - 强调文字颜色 1 4 6" xfId="43888" xr:uid="{8A651102-1832-48EC-AF75-DF6C390326AF}"/>
    <cellStyle name="60% - 强调文字颜色 1 5" xfId="1516" xr:uid="{3D1DEF53-D657-42CB-A443-81D00A1A8138}"/>
    <cellStyle name="60% - 强调文字颜色 1 5 2" xfId="1517" xr:uid="{AD0D6F53-8466-4874-AF0F-A384F1E26D76}"/>
    <cellStyle name="60% - 强调文字颜色 1 5 3" xfId="1518" xr:uid="{E5703723-4FBB-4B78-B857-A5E145A560DB}"/>
    <cellStyle name="60% - 强调文字颜色 1 5 4" xfId="1519" xr:uid="{DDE2C850-2FD6-470A-9532-EE4B51B77F11}"/>
    <cellStyle name="60% - 强调文字颜色 1 5 5" xfId="43889" xr:uid="{52492D7A-D336-4731-B922-ED75F885376C}"/>
    <cellStyle name="60% - 强调文字颜色 1 6" xfId="1520" xr:uid="{439E8124-3AC5-4635-A2B8-9EF757B9102C}"/>
    <cellStyle name="60% - 强调文字颜色 1 7" xfId="1521" xr:uid="{0B30DD07-F924-4355-9C54-09C1FC4529CF}"/>
    <cellStyle name="60% - 强调文字颜色 1 8" xfId="1522" xr:uid="{D2D33AF5-ABEC-4972-8DD6-CBE420B50A32}"/>
    <cellStyle name="60% - 强调文字颜色 1 9" xfId="1523" xr:uid="{2389C132-FC19-482E-84E7-98BE96776BA4}"/>
    <cellStyle name="60% - 强调文字颜色 1_Meijer production schedule_201230_production_sheet set" xfId="1524" xr:uid="{52C7CE19-7D10-4C05-B910-A542F97FF7EB}"/>
    <cellStyle name="60% - 强调文字颜色 2" xfId="43890" xr:uid="{15B92917-7E4D-4F5B-9709-1EA7F2D24A66}"/>
    <cellStyle name="60% - 强调文字颜色 2 10" xfId="1525" xr:uid="{4539D145-2958-4363-AA2F-DC5B7F81F707}"/>
    <cellStyle name="60% - 强调文字颜色 2 11" xfId="1526" xr:uid="{8BF4A04D-FAEC-47E8-A4B0-F4F63753378A}"/>
    <cellStyle name="60% - 强调文字颜色 2 12" xfId="1527" xr:uid="{99543EF7-E6E9-41F2-838E-4D24CA1C32BF}"/>
    <cellStyle name="60% - 强调文字颜色 2 2" xfId="1528" xr:uid="{790874A6-7770-47E2-8D37-34B1F79D37B5}"/>
    <cellStyle name="60% - 强调文字颜色 2 2 2" xfId="1529" xr:uid="{FF18A0CB-0DEE-43F9-990A-D27AE8882301}"/>
    <cellStyle name="60% - 强调文字颜色 2 2 2 2" xfId="1530" xr:uid="{F25A22E9-A9C5-4E99-9054-5D5495ABC448}"/>
    <cellStyle name="60% - 强调文字颜色 2 2 2 3" xfId="1531" xr:uid="{0A0AEC92-525D-4A18-AB8D-C8D9DA5BCE12}"/>
    <cellStyle name="60% - 强调文字颜色 2 2 2 4" xfId="1532" xr:uid="{C34A5F19-210A-4DD4-8473-DA5F480C8334}"/>
    <cellStyle name="60% - 强调文字颜色 2 2 2 5" xfId="1533" xr:uid="{73EDC063-6469-41AA-B0BA-9982D388B0B6}"/>
    <cellStyle name="60% - 强调文字颜色 2 2 2 6" xfId="43892" xr:uid="{B63BF237-178E-4B6B-A323-15AA8B39923E}"/>
    <cellStyle name="60% - 强调文字颜色 2 2 3" xfId="1534" xr:uid="{058D5DD6-7F16-4CA2-AE61-4891B1C741AC}"/>
    <cellStyle name="60% - 强调文字颜色 2 2 3 2" xfId="43893" xr:uid="{6CFAE13B-6D45-4D15-A783-E4B69BEC540F}"/>
    <cellStyle name="60% - 强调文字颜色 2 2 4" xfId="1535" xr:uid="{5EE9C3D2-A7D7-4FC1-9FC8-ABBB3A9FEED4}"/>
    <cellStyle name="60% - 强调文字颜色 2 2 5" xfId="1536" xr:uid="{C668CB2D-B6AD-44C5-BB95-B6F83FBDB01B}"/>
    <cellStyle name="60% - 强调文字颜色 2 2 6" xfId="43891" xr:uid="{9F20E022-1E7E-4052-826B-27D988689C7A}"/>
    <cellStyle name="60% - 强调文字颜色 2 2_Long forecast for Liz liquid Cotton(May-Dec)10312013 (version 1)" xfId="1537" xr:uid="{618BA43A-DC76-42BF-AAC6-ADB11F39A6A7}"/>
    <cellStyle name="60% - 强调文字颜色 2 3" xfId="1538" xr:uid="{0FA2A018-85AE-4F0D-9222-26D60AF3ED11}"/>
    <cellStyle name="60% - 强调文字颜色 2 3 2" xfId="1539" xr:uid="{6649F6D9-D0C0-446E-BACA-DB52A80E2663}"/>
    <cellStyle name="60% - 强调文字颜色 2 3 2 2" xfId="43895" xr:uid="{42BD2FA3-4E9A-4FE1-8252-5B45ABD8E2B6}"/>
    <cellStyle name="60% - 强调文字颜色 2 3 3" xfId="43896" xr:uid="{8834BB99-D1AC-4113-ADE5-DE3588DECDCD}"/>
    <cellStyle name="60% - 强调文字颜色 2 3 4" xfId="43894" xr:uid="{989B7407-6DBB-4874-9E37-556B20A2B5C2}"/>
    <cellStyle name="60% - 强调文字颜色 2 4" xfId="1540" xr:uid="{8805A917-8693-485A-9E48-42FE1CC380BA}"/>
    <cellStyle name="60% - 强调文字颜色 2 4 2" xfId="1541" xr:uid="{5AEEA72D-5D52-4926-B484-FF9442F01F74}"/>
    <cellStyle name="60% - 强调文字颜色 2 4 3" xfId="1542" xr:uid="{574E01CA-F561-442A-9DE4-38EF167A6B83}"/>
    <cellStyle name="60% - 强调文字颜色 2 4 4" xfId="1543" xr:uid="{95A8C3A2-15B3-41D9-92C6-90780AAD81AD}"/>
    <cellStyle name="60% - 强调文字颜色 2 4 5" xfId="1544" xr:uid="{82C9BFB0-9657-4FA4-9C68-449FAD8B8EAC}"/>
    <cellStyle name="60% - 强调文字颜色 2 4 6" xfId="43897" xr:uid="{757B0291-6F61-4E22-93F5-54990552FB66}"/>
    <cellStyle name="60% - 强调文字颜色 2 5" xfId="1545" xr:uid="{A23CC347-DF56-4638-9CD1-58BF44177648}"/>
    <cellStyle name="60% - 强调文字颜色 2 5 2" xfId="1546" xr:uid="{4B1F4997-A8D4-4DBD-8F6C-9CC053C95208}"/>
    <cellStyle name="60% - 强调文字颜色 2 5 3" xfId="1547" xr:uid="{4948AE69-A749-4965-BDE0-8F7830B3AD62}"/>
    <cellStyle name="60% - 强调文字颜色 2 5 4" xfId="1548" xr:uid="{E08DB552-C357-431D-B7DA-D3B823DBB0EA}"/>
    <cellStyle name="60% - 强调文字颜色 2 5 5" xfId="43898" xr:uid="{88E3DD70-257D-4265-BFB2-65C9CF4312EA}"/>
    <cellStyle name="60% - 强调文字颜色 2 6" xfId="1549" xr:uid="{006AE298-E4F9-475F-A7EB-0C77AE95AD15}"/>
    <cellStyle name="60% - 强调文字颜色 2 7" xfId="1550" xr:uid="{B57BECEF-8928-4318-99C2-D1C044A324B1}"/>
    <cellStyle name="60% - 强调文字颜色 2 8" xfId="1551" xr:uid="{E576A66A-A23C-47E4-B466-9B852873E43D}"/>
    <cellStyle name="60% - 强调文字颜色 2 9" xfId="1552" xr:uid="{11930AF9-3DB0-4332-B583-E807AA304B3E}"/>
    <cellStyle name="60% - 强调文字颜色 3" xfId="43899" xr:uid="{DCF2D915-8539-4B90-9F35-3057C6AD63FA}"/>
    <cellStyle name="60% - 强调文字颜色 3 10" xfId="1553" xr:uid="{0FB949BC-A73A-4C31-97B6-C97874BDF403}"/>
    <cellStyle name="60% - 强调文字颜色 3 11" xfId="1554" xr:uid="{5DD7C9EA-941B-445F-9AA7-214FD79534F2}"/>
    <cellStyle name="60% - 强调文字颜色 3 12" xfId="1555" xr:uid="{5BCBC85B-9B41-4F82-A440-1B53A5B9423D}"/>
    <cellStyle name="60% - 强调文字颜色 3 2" xfId="1556" xr:uid="{863E247F-833D-4BE3-9BFA-19C7F5172F05}"/>
    <cellStyle name="60% - 强调文字颜色 3 2 2" xfId="1557" xr:uid="{D5FA3481-83BE-44A5-AD9C-FDCF5EEA06AE}"/>
    <cellStyle name="60% - 强调文字颜色 3 2 2 2" xfId="1558" xr:uid="{FC5C1881-5EA6-4A7E-AE7A-F90C18EA74B1}"/>
    <cellStyle name="60% - 强调文字颜色 3 2 2 3" xfId="1559" xr:uid="{8AE74272-E089-42FC-AD9D-38AF434E9FC3}"/>
    <cellStyle name="60% - 强调文字颜色 3 2 2 4" xfId="1560" xr:uid="{A9076276-83E0-4C6F-B3B1-3AA9B72B3AA2}"/>
    <cellStyle name="60% - 强调文字颜色 3 2 2 5" xfId="1561" xr:uid="{890DEA49-5B83-483C-B200-CF73B0AA781B}"/>
    <cellStyle name="60% - 强调文字颜色 3 2 2 6" xfId="43901" xr:uid="{E9A90F93-31DA-4AB8-8264-11FFF24257B0}"/>
    <cellStyle name="60% - 强调文字颜色 3 2 3" xfId="1562" xr:uid="{D826DF41-FFC2-44A2-AEA9-5DA5FEAB720D}"/>
    <cellStyle name="60% - 强调文字颜色 3 2 3 2" xfId="43902" xr:uid="{269B264A-C79A-4E7D-B244-36913BD7267A}"/>
    <cellStyle name="60% - 强调文字颜色 3 2 4" xfId="1563" xr:uid="{2F215F17-1962-4F74-BFFE-4D2D3C4C313F}"/>
    <cellStyle name="60% - 强调文字颜色 3 2 5" xfId="1564" xr:uid="{F51A6DAD-9771-4A84-A699-4DCF62738610}"/>
    <cellStyle name="60% - 强调文字颜色 3 2 6" xfId="43900" xr:uid="{E3407E6F-2DD8-4973-B899-3379DA3CBD93}"/>
    <cellStyle name="60% - 强调文字颜色 3 2_Long forecast for Liz liquid Cotton(May-Dec)10312013 (version 1)" xfId="1565" xr:uid="{A2485A8F-7FE1-44B8-BF50-FB81F7C44D43}"/>
    <cellStyle name="60% - 强调文字颜色 3 3" xfId="1566" xr:uid="{9E8BFFDB-35CA-462D-A6AB-F4047E7A550B}"/>
    <cellStyle name="60% - 强调文字颜色 3 3 2" xfId="1567" xr:uid="{C3905428-FD12-4634-932B-B11B9D203307}"/>
    <cellStyle name="60% - 强调文字颜色 3 3 2 2" xfId="43904" xr:uid="{17657AF9-07AE-4CF6-8225-A9B47B32FBE8}"/>
    <cellStyle name="60% - 强调文字颜色 3 3 3" xfId="43905" xr:uid="{5973D941-F5D1-4467-9672-B26AEC94053B}"/>
    <cellStyle name="60% - 强调文字颜色 3 3 4" xfId="43903" xr:uid="{24EB88CD-1A16-4AF3-888F-979BF886BEAE}"/>
    <cellStyle name="60% - 强调文字颜色 3 4" xfId="1568" xr:uid="{1BF79861-1E20-4D7A-954E-B4F92FE47A91}"/>
    <cellStyle name="60% - 强调文字颜色 3 4 2" xfId="1569" xr:uid="{54E1CE2C-EFE5-4F98-AD64-FE1B12988842}"/>
    <cellStyle name="60% - 强调文字颜色 3 4 3" xfId="1570" xr:uid="{39276DF4-4CAA-4A49-BA6B-F71BFEEE0962}"/>
    <cellStyle name="60% - 强调文字颜色 3 4 4" xfId="1571" xr:uid="{95AE23DE-0EA3-47AD-9208-E56F0D7224E7}"/>
    <cellStyle name="60% - 强调文字颜色 3 4 5" xfId="1572" xr:uid="{D3EEDE7B-0CDA-44E5-90AF-13CF9F24C8A0}"/>
    <cellStyle name="60% - 强调文字颜色 3 4 6" xfId="43906" xr:uid="{7D2890B5-14C2-4FE6-BFF8-49E7C4B767DC}"/>
    <cellStyle name="60% - 强调文字颜色 3 5" xfId="1573" xr:uid="{CA8BF214-9C34-49BE-9416-DBE2C3F4F2D1}"/>
    <cellStyle name="60% - 强调文字颜色 3 5 2" xfId="1574" xr:uid="{D50BF467-9E09-4F3E-A677-E551B6AF4712}"/>
    <cellStyle name="60% - 强调文字颜色 3 5 3" xfId="1575" xr:uid="{5535CA52-75B1-4342-9808-C3064E945FFA}"/>
    <cellStyle name="60% - 强调文字颜色 3 5 4" xfId="1576" xr:uid="{50CF778F-F265-47A8-A441-C0F2D4EB4C3E}"/>
    <cellStyle name="60% - 强调文字颜色 3 5 5" xfId="43907" xr:uid="{256A75E5-1B77-454A-9532-B33BEBB9DE8D}"/>
    <cellStyle name="60% - 强调文字颜色 3 6" xfId="1577" xr:uid="{37A08899-E8F3-4415-BCB7-5B622B3201F9}"/>
    <cellStyle name="60% - 强调文字颜色 3 7" xfId="1578" xr:uid="{837436EC-132F-4F1A-8B45-DB884986ABEF}"/>
    <cellStyle name="60% - 强调文字颜色 3 8" xfId="1579" xr:uid="{A8ED12B6-2818-4EB4-BEB8-2EFCDC32DFC7}"/>
    <cellStyle name="60% - 强调文字颜色 3 9" xfId="1580" xr:uid="{7908B698-6DF3-4F88-B93C-1385EC18EBBA}"/>
    <cellStyle name="60% - 强调文字颜色 3_Meijer production schedule_201230_production_sheet set" xfId="1581" xr:uid="{C544DB09-DA4F-4ECA-BE46-D259C1C0B2D3}"/>
    <cellStyle name="60% - 强调文字颜色 4" xfId="43908" xr:uid="{467D5776-5C11-4A8B-9402-5FB0BF3FA93F}"/>
    <cellStyle name="60% - 强调文字颜色 4 10" xfId="1582" xr:uid="{92156133-0926-48B0-85B0-4F6D4E60AB08}"/>
    <cellStyle name="60% - 强调文字颜色 4 11" xfId="1583" xr:uid="{88416AFB-175D-4514-B7CB-23A455E9495C}"/>
    <cellStyle name="60% - 强调文字颜色 4 12" xfId="1584" xr:uid="{65C9D06C-4E7B-4D77-8E38-C5ED4A1051AB}"/>
    <cellStyle name="60% - 强调文字颜色 4 2" xfId="1585" xr:uid="{E00A94D4-5CC7-4B47-B67B-A466B1EAABB0}"/>
    <cellStyle name="60% - 强调文字颜色 4 2 2" xfId="1586" xr:uid="{BAB5E993-5086-4E98-A4CD-F83B938AF19C}"/>
    <cellStyle name="60% - 强调文字颜色 4 2 2 2" xfId="1587" xr:uid="{10F3934B-AFC9-48AB-84E7-BB4BA8015841}"/>
    <cellStyle name="60% - 强调文字颜色 4 2 2 3" xfId="1588" xr:uid="{24CFC8F1-72F0-4D7D-9A70-5D4675F041D2}"/>
    <cellStyle name="60% - 强调文字颜色 4 2 2 4" xfId="1589" xr:uid="{15279D0D-6ECE-4025-B712-B90E967086DC}"/>
    <cellStyle name="60% - 强调文字颜色 4 2 2 5" xfId="1590" xr:uid="{4DF641B5-55BE-4032-918C-04033310735A}"/>
    <cellStyle name="60% - 强调文字颜色 4 2 2 6" xfId="43910" xr:uid="{7F72FCA3-72BE-40F1-A431-1CE953CA37BD}"/>
    <cellStyle name="60% - 强调文字颜色 4 2 3" xfId="1591" xr:uid="{B4EEB6AA-1E12-4080-893B-7B331ADE5DB8}"/>
    <cellStyle name="60% - 强调文字颜色 4 2 3 2" xfId="43911" xr:uid="{741E8B60-CCDF-4D5A-B550-CD7ABE1607CA}"/>
    <cellStyle name="60% - 强调文字颜色 4 2 4" xfId="1592" xr:uid="{0115D343-DB5A-425F-927A-9DD4EC48114A}"/>
    <cellStyle name="60% - 强调文字颜色 4 2 5" xfId="1593" xr:uid="{39A81656-296E-4947-B608-66570C5EB791}"/>
    <cellStyle name="60% - 强调文字颜色 4 2 6" xfId="43909" xr:uid="{90BB242C-05A6-4716-8282-A3779C784E67}"/>
    <cellStyle name="60% - 强调文字颜色 4 2_Long forecast for Liz liquid Cotton(May-Dec)10312013 (version 1)" xfId="1594" xr:uid="{B36D4472-25AC-4276-8443-21D4DE951AA3}"/>
    <cellStyle name="60% - 强调文字颜色 4 3" xfId="1595" xr:uid="{18D1CF47-866C-47D4-9B6C-FD9453E0D301}"/>
    <cellStyle name="60% - 强调文字颜色 4 3 2" xfId="1596" xr:uid="{9FA957BA-6C32-4FF0-AAF9-2632B9B6F7EE}"/>
    <cellStyle name="60% - 强调文字颜色 4 3 2 2" xfId="43913" xr:uid="{E4489C3F-89D5-480A-B6F4-6057340BA9D8}"/>
    <cellStyle name="60% - 强调文字颜色 4 3 3" xfId="43914" xr:uid="{85B06D6D-E089-43E8-B255-B0A892DAAB71}"/>
    <cellStyle name="60% - 强调文字颜色 4 3 4" xfId="43912" xr:uid="{7EB5DC8D-9C15-47AD-9F59-B15F429636C4}"/>
    <cellStyle name="60% - 强调文字颜色 4 4" xfId="1597" xr:uid="{81108218-9D00-41F7-A5C7-F59A088B89C1}"/>
    <cellStyle name="60% - 强调文字颜色 4 4 2" xfId="1598" xr:uid="{D548B1F4-E444-4325-A885-E730715A6373}"/>
    <cellStyle name="60% - 强调文字颜色 4 4 3" xfId="1599" xr:uid="{50A49B0F-33D8-472D-9927-AC2F2FFCE393}"/>
    <cellStyle name="60% - 强调文字颜色 4 4 4" xfId="1600" xr:uid="{46CE879D-AA18-44E3-B78A-458534630330}"/>
    <cellStyle name="60% - 强调文字颜色 4 4 5" xfId="1601" xr:uid="{9B9B6AFA-5580-4EF1-BD1E-2AF804DFA568}"/>
    <cellStyle name="60% - 强调文字颜色 4 4 6" xfId="43915" xr:uid="{72CCFC45-9E3F-4C07-947C-8C9B87178DAB}"/>
    <cellStyle name="60% - 强调文字颜色 4 5" xfId="1602" xr:uid="{1066E5CC-143E-408A-8088-C059FD00943C}"/>
    <cellStyle name="60% - 强调文字颜色 4 5 2" xfId="1603" xr:uid="{A4F58CAE-87B3-4FFB-98F5-B2E4AEABAF24}"/>
    <cellStyle name="60% - 强调文字颜色 4 5 3" xfId="1604" xr:uid="{E2928B5B-A1CC-468D-93F7-948BAE5C4BC5}"/>
    <cellStyle name="60% - 强调文字颜色 4 5 4" xfId="1605" xr:uid="{B269A72F-0391-4FC6-9CD5-BAA9B214DB93}"/>
    <cellStyle name="60% - 强调文字颜色 4 5 5" xfId="43916" xr:uid="{8DB0A181-2AEC-40A3-802E-48E96E98E540}"/>
    <cellStyle name="60% - 强调文字颜色 4 6" xfId="1606" xr:uid="{76167262-0400-447B-932B-B3F793BDCEFD}"/>
    <cellStyle name="60% - 强调文字颜色 4 7" xfId="1607" xr:uid="{00FC8B31-B384-43AF-A084-56D888433F31}"/>
    <cellStyle name="60% - 强调文字颜色 4 8" xfId="1608" xr:uid="{DDC04491-C08F-4368-A0E7-23CDD974C12D}"/>
    <cellStyle name="60% - 强调文字颜色 4 9" xfId="1609" xr:uid="{1C29DDE7-BCBC-49F1-91E6-F4855201DAAC}"/>
    <cellStyle name="60% - 强调文字颜色 4_Meijer production schedule_201230_production_sheet set" xfId="1610" xr:uid="{22BC3497-1D9B-4FC7-B3A8-C235C49B4064}"/>
    <cellStyle name="60% - 强调文字颜色 5" xfId="43917" xr:uid="{6B5887B7-4A4C-401C-91A0-8F0DCB8143BB}"/>
    <cellStyle name="60% - 强调文字颜色 5 10" xfId="1611" xr:uid="{88D57516-252B-4C8F-9F67-79F36A1DD60B}"/>
    <cellStyle name="60% - 强调文字颜色 5 11" xfId="1612" xr:uid="{07C75006-9D3E-4827-8390-79FF5212B454}"/>
    <cellStyle name="60% - 强调文字颜色 5 12" xfId="1613" xr:uid="{444E23EF-2D34-4B00-A030-83D0132D9893}"/>
    <cellStyle name="60% - 强调文字颜色 5 2" xfId="1614" xr:uid="{8E15498E-BA52-434A-86EA-1D453BC883DB}"/>
    <cellStyle name="60% - 强调文字颜色 5 2 2" xfId="1615" xr:uid="{997860AD-AB9F-4C66-B4D7-B7A3DF909E33}"/>
    <cellStyle name="60% - 强调文字颜色 5 2 2 2" xfId="1616" xr:uid="{0FFB45DE-AB64-4968-AF7D-8E2CF59FC620}"/>
    <cellStyle name="60% - 强调文字颜色 5 2 2 3" xfId="1617" xr:uid="{43CDF84B-6408-429F-80A0-F1E8290AE865}"/>
    <cellStyle name="60% - 强调文字颜色 5 2 2 4" xfId="1618" xr:uid="{4B3D3033-4DD3-42F5-A7F6-47E11437C488}"/>
    <cellStyle name="60% - 强调文字颜色 5 2 2 5" xfId="1619" xr:uid="{CFF11A24-A3D5-4AFC-B86E-21407FDF2500}"/>
    <cellStyle name="60% - 强调文字颜色 5 2 2 6" xfId="43919" xr:uid="{D4F44251-EE2A-4ED3-94D6-073D6C197962}"/>
    <cellStyle name="60% - 强调文字颜色 5 2 3" xfId="1620" xr:uid="{7F7C7564-F381-49EE-8CF7-C76C417517E7}"/>
    <cellStyle name="60% - 强调文字颜色 5 2 3 2" xfId="43920" xr:uid="{0EF9344A-8938-46F3-BD09-A85188851EAE}"/>
    <cellStyle name="60% - 强调文字颜色 5 2 4" xfId="1621" xr:uid="{C8BB635B-A1CA-47A0-9A30-1FA140C9CB6B}"/>
    <cellStyle name="60% - 强调文字颜色 5 2 5" xfId="1622" xr:uid="{91B0C64C-93AB-49DA-953A-5D8EA263D196}"/>
    <cellStyle name="60% - 强调文字颜色 5 2 6" xfId="43918" xr:uid="{04325191-0BA3-45C0-B4E2-7DBE3A8D752E}"/>
    <cellStyle name="60% - 强调文字颜色 5 2_Long forecast for Liz liquid Cotton(May-Dec)10312013 (version 1)" xfId="1623" xr:uid="{E98F6E94-4F75-4D93-8376-C124161491B2}"/>
    <cellStyle name="60% - 强调文字颜色 5 3" xfId="1624" xr:uid="{6277115A-C66E-4D5E-92E9-E2CC05DAF5E0}"/>
    <cellStyle name="60% - 强调文字颜色 5 3 2" xfId="1625" xr:uid="{0EA00374-1C41-4D5C-8C5F-D3957F428A50}"/>
    <cellStyle name="60% - 强调文字颜色 5 3 2 2" xfId="43922" xr:uid="{7DDD4094-018B-4B34-966C-76EB2CC0F4AF}"/>
    <cellStyle name="60% - 强调文字颜色 5 3 3" xfId="43923" xr:uid="{529EE63E-D5D8-4436-835C-C145DABC4A9C}"/>
    <cellStyle name="60% - 强调文字颜色 5 3 4" xfId="43921" xr:uid="{6447D7D9-AB8A-460A-8EA4-007146608124}"/>
    <cellStyle name="60% - 强调文字颜色 5 4" xfId="1626" xr:uid="{98E6D31A-17D7-4416-8149-004FD85B6BA1}"/>
    <cellStyle name="60% - 强调文字颜色 5 4 2" xfId="1627" xr:uid="{FC28A197-04AA-4D6E-BC93-284E0B465342}"/>
    <cellStyle name="60% - 强调文字颜色 5 4 3" xfId="1628" xr:uid="{3A0D87F6-A67F-44D6-944D-799A5D856BCD}"/>
    <cellStyle name="60% - 强调文字颜色 5 4 4" xfId="1629" xr:uid="{0EE62857-331E-462A-A2DD-139010992D5B}"/>
    <cellStyle name="60% - 强调文字颜色 5 4 5" xfId="1630" xr:uid="{A604C717-7881-467B-A41E-10585B7E7B32}"/>
    <cellStyle name="60% - 强调文字颜色 5 4 6" xfId="43924" xr:uid="{4C19F776-7501-4999-9B7E-EC33BABE109A}"/>
    <cellStyle name="60% - 强调文字颜色 5 5" xfId="1631" xr:uid="{A16AE64E-20CC-4D1C-B538-0D9D1FD5E29D}"/>
    <cellStyle name="60% - 强调文字颜色 5 5 2" xfId="1632" xr:uid="{AEE1407A-D126-4DA1-A81F-694A5B3C47B4}"/>
    <cellStyle name="60% - 强调文字颜色 5 5 3" xfId="1633" xr:uid="{66064E07-E605-4195-ADD0-F833594EA15F}"/>
    <cellStyle name="60% - 强调文字颜色 5 5 4" xfId="1634" xr:uid="{F8C91C86-3EF4-476A-AAD8-0059011C0F0C}"/>
    <cellStyle name="60% - 强调文字颜色 5 5 5" xfId="43925" xr:uid="{3C810D9A-3272-412F-B86B-25C9FFC1FFA1}"/>
    <cellStyle name="60% - 强调文字颜色 5 6" xfId="1635" xr:uid="{62B507DE-C901-4BC1-A6C7-1A99FB1CFBC5}"/>
    <cellStyle name="60% - 强调文字颜色 5 7" xfId="1636" xr:uid="{719D2B9B-D6A4-45FE-82E2-DD7FD9DFC5D1}"/>
    <cellStyle name="60% - 强调文字颜色 5 8" xfId="1637" xr:uid="{226498C1-8BDF-4B8C-98C2-B6EADF1E3B36}"/>
    <cellStyle name="60% - 强调文字颜色 5 9" xfId="1638" xr:uid="{513BA9A5-653F-4B06-9EB0-BF9B90569ECC}"/>
    <cellStyle name="60% - 强调文字颜色 5_Meijer production schedule_201230_production_sheet set" xfId="1639" xr:uid="{72D49773-CE07-4EBC-BF6D-3937AAAF10AF}"/>
    <cellStyle name="60% - 强调文字颜色 6" xfId="43926" xr:uid="{0F6A403B-AA9A-4EBA-8964-EE6F695A88E6}"/>
    <cellStyle name="60% - 强调文字颜色 6 10" xfId="1640" xr:uid="{CFCAB717-05CC-451F-A005-2F6943F8E46C}"/>
    <cellStyle name="60% - 强调文字颜色 6 11" xfId="1641" xr:uid="{12C02C08-2AFC-4F27-858B-B6B06CABDAF7}"/>
    <cellStyle name="60% - 强调文字颜色 6 12" xfId="1642" xr:uid="{FE56843A-E504-47D7-BC8E-2F96908C4ADD}"/>
    <cellStyle name="60% - 强调文字颜色 6 2" xfId="1643" xr:uid="{F03CB0EB-3888-43DA-98A3-A17E0FCBF875}"/>
    <cellStyle name="60% - 强调文字颜色 6 2 2" xfId="1644" xr:uid="{A6533636-BF6F-49FA-BB4D-6CF01D40B110}"/>
    <cellStyle name="60% - 强调文字颜色 6 2 2 2" xfId="1645" xr:uid="{B0DCCF4D-9527-45E5-A5F3-515FF52114AC}"/>
    <cellStyle name="60% - 强调文字颜色 6 2 2 3" xfId="1646" xr:uid="{38921E7E-2D1B-4540-AC29-D08981FC9939}"/>
    <cellStyle name="60% - 强调文字颜色 6 2 2 4" xfId="1647" xr:uid="{E06DF1C7-AFBE-4031-823E-F653640231A1}"/>
    <cellStyle name="60% - 强调文字颜色 6 2 2 5" xfId="1648" xr:uid="{CE923269-4FB6-4F25-BCC1-F95520DD43B4}"/>
    <cellStyle name="60% - 强调文字颜色 6 2 2 6" xfId="43928" xr:uid="{CF4E9B18-82B1-4F1B-8A6A-E04AEF959D19}"/>
    <cellStyle name="60% - 强调文字颜色 6 2 3" xfId="1649" xr:uid="{6E0A133E-784C-4BCC-914F-F1BA13FA034F}"/>
    <cellStyle name="60% - 强调文字颜色 6 2 3 2" xfId="43929" xr:uid="{6AD6D541-83A2-473B-ABBA-BC60BEDDE5DE}"/>
    <cellStyle name="60% - 强调文字颜色 6 2 4" xfId="1650" xr:uid="{F4C67FF1-EB18-470F-9606-ACA97D8D1035}"/>
    <cellStyle name="60% - 强调文字颜色 6 2 5" xfId="1651" xr:uid="{DDA33316-6814-421D-AA62-C7B1DD4D7143}"/>
    <cellStyle name="60% - 强调文字颜色 6 2 6" xfId="43927" xr:uid="{417E45A3-C34F-4E15-ADF1-63EC24A3C6F7}"/>
    <cellStyle name="60% - 强调文字颜色 6 2_Long forecast for Liz liquid Cotton(May-Dec)10312013 (version 1)" xfId="1652" xr:uid="{0BEFCE47-9219-46C9-B86B-699C463749DD}"/>
    <cellStyle name="60% - 强调文字颜色 6 3" xfId="1653" xr:uid="{B90EB9E6-AD93-406D-BCA0-F42D809B32DE}"/>
    <cellStyle name="60% - 强调文字颜色 6 3 2" xfId="1654" xr:uid="{E2787583-6D7B-4E5D-8F54-4DBBB5471FC2}"/>
    <cellStyle name="60% - 强调文字颜色 6 3 2 2" xfId="43931" xr:uid="{C4D56D98-0DC1-437F-9129-D10BFD82AB12}"/>
    <cellStyle name="60% - 强调文字颜色 6 3 3" xfId="43932" xr:uid="{B799A394-DED0-453B-9DCC-31B839C02057}"/>
    <cellStyle name="60% - 强调文字颜色 6 3 4" xfId="43930" xr:uid="{6BC40967-2916-48EC-A26A-7AE43457C17B}"/>
    <cellStyle name="60% - 强调文字颜色 6 4" xfId="1655" xr:uid="{69D1581A-392B-4510-835F-D6CB93DF10FD}"/>
    <cellStyle name="60% - 强调文字颜色 6 4 2" xfId="1656" xr:uid="{892B6064-8711-42B4-9ABA-1A5E5F80D70E}"/>
    <cellStyle name="60% - 强调文字颜色 6 4 3" xfId="1657" xr:uid="{B775619F-93C5-439F-851A-0605A3A4EB0A}"/>
    <cellStyle name="60% - 强调文字颜色 6 4 4" xfId="1658" xr:uid="{94177613-22A6-4524-8B99-D999CE9D9104}"/>
    <cellStyle name="60% - 强调文字颜色 6 4 5" xfId="1659" xr:uid="{90B011B4-01DC-45C6-AFA4-332F21548589}"/>
    <cellStyle name="60% - 强调文字颜色 6 4 6" xfId="43933" xr:uid="{03797F7F-D5F3-41BE-8F5E-6403B3C95EA2}"/>
    <cellStyle name="60% - 强调文字颜色 6 5" xfId="1660" xr:uid="{CD061F23-600C-4499-BFF6-E3DE23D19EFE}"/>
    <cellStyle name="60% - 强调文字颜色 6 5 2" xfId="1661" xr:uid="{2E2F9F25-ED5D-48DE-9FB7-74F8249F8DE8}"/>
    <cellStyle name="60% - 强调文字颜色 6 5 3" xfId="1662" xr:uid="{541AA985-2580-47E2-84F3-69B0E00BB52B}"/>
    <cellStyle name="60% - 强调文字颜色 6 5 4" xfId="1663" xr:uid="{21939D27-E458-4544-898E-25DD2A1BD689}"/>
    <cellStyle name="60% - 强调文字颜色 6 5 5" xfId="43934" xr:uid="{19B59BAD-1445-4B3E-B196-D714D74D5795}"/>
    <cellStyle name="60% - 强调文字颜色 6 6" xfId="1664" xr:uid="{9EF2EED5-67B2-40A7-9F79-4184A44ABFE4}"/>
    <cellStyle name="60% - 强调文字颜色 6 7" xfId="1665" xr:uid="{67F676E0-E7E1-4249-9E49-55F453220537}"/>
    <cellStyle name="60% - 强调文字颜色 6 8" xfId="1666" xr:uid="{AF45871D-D516-4258-8B5C-BC07E730DADF}"/>
    <cellStyle name="60% - 强调文字颜色 6 9" xfId="1667" xr:uid="{94D847B3-9D50-462D-BA6A-18A1A334BBC1}"/>
    <cellStyle name="60% - 强调文字颜色 6_Meijer production schedule_201230_production_sheet set" xfId="1668" xr:uid="{61BE15D8-0D91-4F53-97A8-6FAAE9BF30DE}"/>
    <cellStyle name="60% - 着色 1 2" xfId="18" xr:uid="{6FE21F0A-9441-4B5A-9271-E148B0DFC2B5}"/>
    <cellStyle name="60% - 着色 2 2" xfId="19" xr:uid="{B018A049-B343-4991-ABEE-C42AD8892007}"/>
    <cellStyle name="60% - 着色 3 2" xfId="20" xr:uid="{401FBAD7-C957-4717-A33B-E9C964EAA609}"/>
    <cellStyle name="60% - 着色 4 2" xfId="21" xr:uid="{81150A48-ABDB-4C0F-A6C2-410AF9BB12C1}"/>
    <cellStyle name="60% - 着色 5 2" xfId="22" xr:uid="{2770FC88-7CAC-412E-AFF0-65526EEB83E0}"/>
    <cellStyle name="60% - 着色 6 2" xfId="23" xr:uid="{5D358B5C-7C18-431E-91DE-A493C185BD13}"/>
    <cellStyle name="Accent1" xfId="43935" xr:uid="{386A48DD-4080-4D21-B4DE-8D96DE76C1C5}"/>
    <cellStyle name="Accent1 2" xfId="1669" xr:uid="{919BD170-715B-4E65-8460-4D4139473265}"/>
    <cellStyle name="Accent1 2 2" xfId="1670" xr:uid="{6B9AD6E2-E1FA-44C0-A078-400952FAFEB5}"/>
    <cellStyle name="Accent1 2 2 2" xfId="1671" xr:uid="{AF09520F-88E9-4434-BC3E-EBC8DFA4CA23}"/>
    <cellStyle name="Accent1 2 2 3" xfId="43937" xr:uid="{E55EAD75-A87A-4E70-A8DF-1E817865E639}"/>
    <cellStyle name="Accent1 2 3" xfId="43936" xr:uid="{3B37FF2A-4FA5-4273-9EDB-06496EF669E7}"/>
    <cellStyle name="Accent1 2_Long forecast for Liz liquid Cotton(May-Dec)10312013 (version 1)" xfId="1672" xr:uid="{66B0979E-6E40-4F45-BF94-7880BC7B61EF}"/>
    <cellStyle name="Accent1 3" xfId="1673" xr:uid="{59081DE0-9777-4349-858A-59871E7A2031}"/>
    <cellStyle name="Accent1 3 2" xfId="1674" xr:uid="{8ED978F3-7626-4C52-94B4-8F0E590A39D1}"/>
    <cellStyle name="Accent1 3 2 2" xfId="1675" xr:uid="{365C1950-5CCB-4B15-8766-80A4BBB19152}"/>
    <cellStyle name="Accent1 3 2 3" xfId="1676" xr:uid="{C64A1B87-84EF-4BE1-A308-00719EC6EF87}"/>
    <cellStyle name="Accent1 3 2 4" xfId="43939" xr:uid="{79209FAA-3F79-4D6B-A21F-0C71350E9BB0}"/>
    <cellStyle name="Accent1 3 3" xfId="1677" xr:uid="{2757D811-389C-44A9-830F-F37BEB020B5B}"/>
    <cellStyle name="Accent1 3 4" xfId="1678" xr:uid="{94838736-DE2D-4B85-8845-78847E9472FF}"/>
    <cellStyle name="Accent1 3 5" xfId="1679" xr:uid="{E3FBD32E-1C16-4469-B1AC-3CD331B8D73A}"/>
    <cellStyle name="Accent1 3 6" xfId="43938" xr:uid="{F5161A66-7AC6-415F-B648-4F01762A0900}"/>
    <cellStyle name="Accent1 4" xfId="1680" xr:uid="{3A64EA3E-D7B4-4374-8D17-BEE95E2767BC}"/>
    <cellStyle name="Accent1 4 2" xfId="1681" xr:uid="{38A97199-690C-4CBA-9561-53F6486ECE8F}"/>
    <cellStyle name="Accent1 4 2 2" xfId="43941" xr:uid="{6BCFABFF-BC6E-4A7B-A06E-BD8C0589F4C6}"/>
    <cellStyle name="Accent1 4 3" xfId="43940" xr:uid="{59BAE719-75DE-4D4F-9FA9-0FC5D9726D38}"/>
    <cellStyle name="Accent1 5" xfId="1682" xr:uid="{8C562CBC-22E5-4DF8-9F93-1E067406A2EC}"/>
    <cellStyle name="Accent1 5 2" xfId="43943" xr:uid="{392C298E-DA1F-4E09-A307-FE88D61FA15D}"/>
    <cellStyle name="Accent1 5 3" xfId="43942" xr:uid="{94DE34FC-D2D3-4377-B820-12A373E1E2D5}"/>
    <cellStyle name="Accent1 6" xfId="1683" xr:uid="{5F967BF3-BE05-428A-A50D-8F845CDA03E3}"/>
    <cellStyle name="Accent1 6 2" xfId="43944" xr:uid="{8435D0D8-1FF9-4137-8E19-A54708D7205E}"/>
    <cellStyle name="Accent1 7" xfId="45701" xr:uid="{06F29997-C24D-4ECD-BCEB-6A0C4BA890B9}"/>
    <cellStyle name="Accent1_KG prices" xfId="43945" xr:uid="{7924FBBD-9130-40FA-8FE4-59188FA6ADA7}"/>
    <cellStyle name="Accent2" xfId="43946" xr:uid="{C0618407-9FC2-4D95-9E38-7834E924AEFE}"/>
    <cellStyle name="Accent2 2" xfId="1684" xr:uid="{F853D41E-9317-4A87-B425-11C8FFE16CBF}"/>
    <cellStyle name="Accent2 2 2" xfId="1685" xr:uid="{530D5F96-5B80-446A-9824-50BA033ADEDA}"/>
    <cellStyle name="Accent2 2 2 2" xfId="1686" xr:uid="{31E228C6-37F9-4779-8623-158B8256815E}"/>
    <cellStyle name="Accent2 2 2 3" xfId="43948" xr:uid="{D3BCB0D7-675C-43A9-BD0F-460700BBDF68}"/>
    <cellStyle name="Accent2 2 3" xfId="43947" xr:uid="{E4EF1323-2AA3-49BE-8265-057DE40AF5E2}"/>
    <cellStyle name="Accent2 2_Long forecast for Liz liquid Cotton(May-Dec)10312013 (version 1)" xfId="1687" xr:uid="{75A91F2C-C068-44C6-A6EF-34663E31848E}"/>
    <cellStyle name="Accent2 3" xfId="1688" xr:uid="{50999FDA-4838-4D4D-A1B1-0DF3286A67C1}"/>
    <cellStyle name="Accent2 3 2" xfId="1689" xr:uid="{5BF63105-C120-49E0-97AD-EA8DB87EB881}"/>
    <cellStyle name="Accent2 3 2 2" xfId="1690" xr:uid="{7BF940B5-2563-478F-B569-A8B8C434419E}"/>
    <cellStyle name="Accent2 3 2 3" xfId="1691" xr:uid="{E0A69E97-A3C4-4F95-B2D8-4005532BC61E}"/>
    <cellStyle name="Accent2 3 2 4" xfId="43950" xr:uid="{1BBA0BAD-5E10-40C9-A407-52134C6167BD}"/>
    <cellStyle name="Accent2 3 3" xfId="1692" xr:uid="{8FD8449F-FFEB-4883-96A4-D71F2FB7E710}"/>
    <cellStyle name="Accent2 3 4" xfId="1693" xr:uid="{0D0136FA-FF59-4144-8A07-4AAFA9FB58B5}"/>
    <cellStyle name="Accent2 3 5" xfId="1694" xr:uid="{3FEBE694-38C1-4D2B-9331-7A17CE673F0D}"/>
    <cellStyle name="Accent2 3 6" xfId="43949" xr:uid="{8E391B43-BD1B-40B1-AE99-9C68B0FCA949}"/>
    <cellStyle name="Accent2 4" xfId="1695" xr:uid="{79026E42-4ABC-4717-BA89-385CF1881148}"/>
    <cellStyle name="Accent2 4 2" xfId="1696" xr:uid="{2AFF80E2-79A8-46EF-A939-BB077369778C}"/>
    <cellStyle name="Accent2 4 2 2" xfId="43952" xr:uid="{B14025F6-1F0B-49AC-94AC-7BDA161996F4}"/>
    <cellStyle name="Accent2 4 3" xfId="43951" xr:uid="{10FD4BAE-7223-4346-85DD-E5A0C96E81A8}"/>
    <cellStyle name="Accent2 5" xfId="1697" xr:uid="{1346A18B-358C-49F0-8F6E-C53CF3AE4DBB}"/>
    <cellStyle name="Accent2 5 2" xfId="43954" xr:uid="{50FC31E5-CA91-4D6F-A069-FEB2F177B64D}"/>
    <cellStyle name="Accent2 5 3" xfId="43953" xr:uid="{5C7721E8-2BD3-42D2-8F7E-50FBA32F2E1C}"/>
    <cellStyle name="Accent2 6" xfId="1698" xr:uid="{7C924D2C-ECCA-447E-8E3B-155FA71252C6}"/>
    <cellStyle name="Accent2 6 2" xfId="43955" xr:uid="{111937C8-F43D-4C8A-BEC1-7EEECB756F3F}"/>
    <cellStyle name="Accent2 7" xfId="45702" xr:uid="{E48FF6DC-9DB9-497A-828F-33A5829EC2F7}"/>
    <cellStyle name="Accent2_T400 Wrinkle guard sheets (2)" xfId="43956" xr:uid="{73885FF4-C59E-4F86-AE6B-0729DFB384BC}"/>
    <cellStyle name="Accent3" xfId="43957" xr:uid="{64EEBFBA-1DDC-475F-9A53-AB6E67DEAC80}"/>
    <cellStyle name="Accent3 2" xfId="1699" xr:uid="{8772F069-3EDA-412E-82EE-34B48E4AB8DF}"/>
    <cellStyle name="Accent3 2 2" xfId="1700" xr:uid="{497A93CD-C166-418B-8F04-DC503F3089B5}"/>
    <cellStyle name="Accent3 2 2 2" xfId="1701" xr:uid="{4AA14B13-CC6B-492B-87AB-C49C2845E666}"/>
    <cellStyle name="Accent3 2 2 3" xfId="43959" xr:uid="{17F70E38-4CD2-430F-A802-5BE1DDD38B81}"/>
    <cellStyle name="Accent3 2 3" xfId="43958" xr:uid="{497A8FDC-C626-4A69-8E6C-C93CBB7DF2D5}"/>
    <cellStyle name="Accent3 2_Long forecast for Liz liquid Cotton(May-Dec)10312013 (version 1)" xfId="1702" xr:uid="{A2FE5B73-A341-4C51-A8DE-F51B8B9F91C2}"/>
    <cellStyle name="Accent3 3" xfId="1703" xr:uid="{B7340688-BA80-4FFB-8C00-98757514D562}"/>
    <cellStyle name="Accent3 3 2" xfId="1704" xr:uid="{8D6805D3-8E12-4983-A980-EA259609C54F}"/>
    <cellStyle name="Accent3 3 2 2" xfId="1705" xr:uid="{66FAB48A-D494-462F-9C14-B516D59BBCD9}"/>
    <cellStyle name="Accent3 3 2 3" xfId="1706" xr:uid="{AA86CCD5-07A4-4988-AFF0-C5992313777D}"/>
    <cellStyle name="Accent3 3 2 4" xfId="43961" xr:uid="{AA4DC2A1-242B-4C8E-A964-06F7F86541EE}"/>
    <cellStyle name="Accent3 3 3" xfId="1707" xr:uid="{5486D883-9A7F-4583-9200-15946C9CA2EE}"/>
    <cellStyle name="Accent3 3 4" xfId="1708" xr:uid="{35826A49-7F36-4A2E-AA06-0206D6D91BBC}"/>
    <cellStyle name="Accent3 3 5" xfId="1709" xr:uid="{FF95F769-187B-4213-BFD7-FA19EF4952DA}"/>
    <cellStyle name="Accent3 3 6" xfId="43960" xr:uid="{B94BB171-5F17-49E3-9C52-39A734C2D35C}"/>
    <cellStyle name="Accent3 4" xfId="1710" xr:uid="{5F0365CB-7358-480B-8FF6-84B46BA2C560}"/>
    <cellStyle name="Accent3 4 2" xfId="1711" xr:uid="{43896AEB-C100-44C7-852D-34C80455D986}"/>
    <cellStyle name="Accent3 4 2 2" xfId="43963" xr:uid="{688EEABA-57AF-4245-AC0D-80EFD7A4C816}"/>
    <cellStyle name="Accent3 4 3" xfId="43962" xr:uid="{DB472FAC-1158-488F-9466-7C9B84958E71}"/>
    <cellStyle name="Accent3 5" xfId="1712" xr:uid="{114C6C31-D00E-4AE0-B4DD-22AD9430C0A9}"/>
    <cellStyle name="Accent3 5 2" xfId="43965" xr:uid="{40526C2B-6650-4DBF-B148-94A6A617F254}"/>
    <cellStyle name="Accent3 5 3" xfId="43964" xr:uid="{B0D933E5-8D0E-4971-89ED-B65D33D5F7D7}"/>
    <cellStyle name="Accent3 6" xfId="1713" xr:uid="{9284133B-715B-4D60-94F6-C6107F6B3BB6}"/>
    <cellStyle name="Accent3 6 2" xfId="43966" xr:uid="{4DC0A256-F5F9-45B4-870F-4720A631B49F}"/>
    <cellStyle name="Accent3 7" xfId="45703" xr:uid="{31E0EE47-1B95-4B14-A9A4-AC48755AA9EA}"/>
    <cellStyle name="Accent3_T400 Wrinkle guard sheets (2)" xfId="43967" xr:uid="{CBD1D312-1E0E-42FB-8142-46C91A699A03}"/>
    <cellStyle name="Accent4" xfId="43968" xr:uid="{4471D43B-0C27-4458-AF52-DCCFBAD47CBC}"/>
    <cellStyle name="Accent4 2" xfId="1714" xr:uid="{8B1F59F9-B3A5-47EC-AFFB-A1A4665883BD}"/>
    <cellStyle name="Accent4 2 2" xfId="1715" xr:uid="{7A3F46AA-FC46-4B2D-8C39-05F2BD8FE121}"/>
    <cellStyle name="Accent4 2 2 2" xfId="1716" xr:uid="{30986F60-26D0-4AA4-892C-CCCB4F42DA10}"/>
    <cellStyle name="Accent4 2 2 3" xfId="43970" xr:uid="{9A218F84-0B8B-4047-92D2-C833E1CF0B17}"/>
    <cellStyle name="Accent4 2 3" xfId="43969" xr:uid="{3FBD882D-A8B0-410E-8691-8C176CD56A8E}"/>
    <cellStyle name="Accent4 2_Long forecast for Liz liquid Cotton(May-Dec)10312013 (version 1)" xfId="1717" xr:uid="{70B468F8-57F9-4FC7-9417-F08C4AB62525}"/>
    <cellStyle name="Accent4 3" xfId="1718" xr:uid="{1D7460A1-AE90-4E04-92A6-2496774E19E3}"/>
    <cellStyle name="Accent4 3 2" xfId="1719" xr:uid="{EC2C0C1C-A555-4809-86B7-F4BB92EBA2F3}"/>
    <cellStyle name="Accent4 3 2 2" xfId="1720" xr:uid="{B84B6BA1-9914-47DC-AD54-1D36CF7CAE37}"/>
    <cellStyle name="Accent4 3 2 3" xfId="1721" xr:uid="{F2AFDD5D-9024-414B-B23B-9306A37F1CAB}"/>
    <cellStyle name="Accent4 3 2 4" xfId="43972" xr:uid="{DA3CD03E-38AF-4B2B-8CBE-317A6CC9A86D}"/>
    <cellStyle name="Accent4 3 3" xfId="1722" xr:uid="{ACFA3B11-4A71-4F7F-AD66-A002AAEF9A3C}"/>
    <cellStyle name="Accent4 3 4" xfId="1723" xr:uid="{D55FA4DD-FF18-44C2-AEFC-6AAF913DD41C}"/>
    <cellStyle name="Accent4 3 5" xfId="1724" xr:uid="{F5B2239F-5EEF-4871-8B63-BADE4D737DEA}"/>
    <cellStyle name="Accent4 3 6" xfId="43971" xr:uid="{89696BD2-4E13-4217-827B-7E158FE38D80}"/>
    <cellStyle name="Accent4 4" xfId="1725" xr:uid="{4C4A763E-124C-486B-96FA-BC3D3020F8B6}"/>
    <cellStyle name="Accent4 4 2" xfId="1726" xr:uid="{EACCF37E-2FE0-438C-BE7C-EE65025550DF}"/>
    <cellStyle name="Accent4 4 2 2" xfId="43974" xr:uid="{E4719A0A-F364-4BBD-B608-7B8EF21BAFAA}"/>
    <cellStyle name="Accent4 4 3" xfId="43973" xr:uid="{53A36E9B-EE37-40F7-A8CD-A4B704CA1971}"/>
    <cellStyle name="Accent4 5" xfId="1727" xr:uid="{8569CD92-1D42-461D-90CF-1DF919FEEC48}"/>
    <cellStyle name="Accent4 5 2" xfId="43976" xr:uid="{9C84418A-66B0-4805-B207-560C7A9E107A}"/>
    <cellStyle name="Accent4 5 3" xfId="43975" xr:uid="{9EAF00D7-71DE-4CF4-8AF8-85ACEC0B285A}"/>
    <cellStyle name="Accent4 6" xfId="1728" xr:uid="{3FC221F0-DC8B-4858-96C2-DAB0397106CA}"/>
    <cellStyle name="Accent4 6 2" xfId="43977" xr:uid="{3F23BC46-F958-46A7-AC53-0BBFF76DC7BA}"/>
    <cellStyle name="Accent4 7" xfId="45704" xr:uid="{516CCB03-988E-426D-8D1F-C8755ECD94D2}"/>
    <cellStyle name="Accent4_KG prices" xfId="43978" xr:uid="{4E573003-8EB2-49AC-933E-05E123DD4691}"/>
    <cellStyle name="Accent5" xfId="43979" xr:uid="{5E77B5C8-A7EE-4736-A537-D726D6D6BBED}"/>
    <cellStyle name="Accent5 2" xfId="1729" xr:uid="{8C04B99E-926C-48F1-888E-E194A8FC5033}"/>
    <cellStyle name="Accent5 2 2" xfId="1730" xr:uid="{FEC62B6B-D632-4266-BDE2-01BF6A567AB3}"/>
    <cellStyle name="Accent5 2 2 2" xfId="1731" xr:uid="{1EA9F0BA-8D6D-470A-B480-45FC195168A5}"/>
    <cellStyle name="Accent5 2 2 3" xfId="43981" xr:uid="{F7E8D44E-9382-4C5D-A81E-6AB52730F7D2}"/>
    <cellStyle name="Accent5 2 3" xfId="43980" xr:uid="{25835981-577B-472A-9456-CB18E6402071}"/>
    <cellStyle name="Accent5 2_Long forecast for Liz liquid Cotton(May-Dec)10312013 (version 1)" xfId="1732" xr:uid="{BC58697C-5751-4ECA-BC2E-177CDE92F1FF}"/>
    <cellStyle name="Accent5 3" xfId="1733" xr:uid="{DADBE463-E286-43A5-ACB6-6A9915AB5172}"/>
    <cellStyle name="Accent5 3 2" xfId="1734" xr:uid="{6587207C-3A8E-4785-A867-92A695F9B61A}"/>
    <cellStyle name="Accent5 3 2 2" xfId="1735" xr:uid="{389DA7C1-AF3B-4943-9D1B-D26EEB822B3B}"/>
    <cellStyle name="Accent5 3 2 3" xfId="1736" xr:uid="{B5902BE7-72B0-4100-BB3C-5C57BF2A53D1}"/>
    <cellStyle name="Accent5 3 2 4" xfId="43983" xr:uid="{0ADDA772-4F19-43CD-8B82-320CD85AD15F}"/>
    <cellStyle name="Accent5 3 3" xfId="1737" xr:uid="{C8CF62C6-5327-41CF-A967-64A426852C49}"/>
    <cellStyle name="Accent5 3 4" xfId="1738" xr:uid="{895B91EA-776F-4C6F-98B2-6608853A9E1C}"/>
    <cellStyle name="Accent5 3 5" xfId="1739" xr:uid="{06FA3E70-28D9-4759-AAB9-8557AA31410B}"/>
    <cellStyle name="Accent5 3 6" xfId="43982" xr:uid="{76B1D623-6316-4F8E-9960-E194DC730046}"/>
    <cellStyle name="Accent5 4" xfId="1740" xr:uid="{528C2C3C-7C99-48BE-AE0E-E07B2AEC7E83}"/>
    <cellStyle name="Accent5 4 2" xfId="1741" xr:uid="{71B5A372-F013-48AE-88F6-EFEEB45E1A67}"/>
    <cellStyle name="Accent5 4 2 2" xfId="43985" xr:uid="{122D8B61-76CB-47B1-895E-D121CC46DBDC}"/>
    <cellStyle name="Accent5 4 3" xfId="43984" xr:uid="{95525878-4240-4B94-8709-CF7DA3BD580C}"/>
    <cellStyle name="Accent5 5" xfId="1742" xr:uid="{73812D9B-4FF8-434C-9D68-FC8C3AC83EFF}"/>
    <cellStyle name="Accent5 5 2" xfId="43987" xr:uid="{35D4581B-20DD-4BF2-B8AC-9A6EB3DF59C5}"/>
    <cellStyle name="Accent5 5 3" xfId="43986" xr:uid="{4146FE54-359D-4CB9-91E0-0DBCCBC89EFC}"/>
    <cellStyle name="Accent5 6" xfId="1743" xr:uid="{BBE91E4B-B934-4282-BE81-DB601816B538}"/>
    <cellStyle name="Accent5 6 2" xfId="43988" xr:uid="{410F2BB9-94AE-4186-8B22-57F5DC214F99}"/>
    <cellStyle name="Accent5 7" xfId="45705" xr:uid="{14516471-D9F7-45B0-8B82-BD97998BF5DD}"/>
    <cellStyle name="Accent6" xfId="43989" xr:uid="{CB88B001-4DDF-4CC1-8D18-BC0B12BEB7B1}"/>
    <cellStyle name="Accent6 2" xfId="1744" xr:uid="{B443BCF2-2DB7-47E8-ACF4-30CA92B2E895}"/>
    <cellStyle name="Accent6 2 2" xfId="1745" xr:uid="{EA2A4EE7-2BBE-4260-9D83-F1916ED3FA52}"/>
    <cellStyle name="Accent6 2 2 2" xfId="1746" xr:uid="{D5D9F528-837C-4A04-A963-BD3B99C101DD}"/>
    <cellStyle name="Accent6 2 2 3" xfId="43991" xr:uid="{809FD5E2-7459-474C-B3E3-029054E7C21B}"/>
    <cellStyle name="Accent6 2 3" xfId="43990" xr:uid="{2AD1CC21-8CC1-4189-83D5-61DD90219CED}"/>
    <cellStyle name="Accent6 2_Long forecast for Liz liquid Cotton(May-Dec)10312013 (version 1)" xfId="1747" xr:uid="{7A53AB0C-7153-41B9-96CE-691A79C3BBEF}"/>
    <cellStyle name="Accent6 3" xfId="1748" xr:uid="{C57672FE-2C28-47B8-A02F-B4A9800B9D7C}"/>
    <cellStyle name="Accent6 3 2" xfId="1749" xr:uid="{98971BC0-2AC3-4690-8F2C-1CF1AD519576}"/>
    <cellStyle name="Accent6 3 2 2" xfId="1750" xr:uid="{4E70A2A7-1215-411C-BDF2-ED35D3E6B8C3}"/>
    <cellStyle name="Accent6 3 2 3" xfId="1751" xr:uid="{F3CBAE17-6231-4C12-8322-40A8F8C94C0A}"/>
    <cellStyle name="Accent6 3 2 4" xfId="43993" xr:uid="{95FE4BA1-0904-4B97-91DF-31F6B046AD7F}"/>
    <cellStyle name="Accent6 3 3" xfId="1752" xr:uid="{FAD9E91E-079F-46E5-91EB-4D6B146F99FA}"/>
    <cellStyle name="Accent6 3 4" xfId="1753" xr:uid="{F7FAAE5E-96D6-4CE5-89F8-E11830BFF950}"/>
    <cellStyle name="Accent6 3 5" xfId="1754" xr:uid="{B4475A12-A574-454D-B271-98470780550D}"/>
    <cellStyle name="Accent6 3 6" xfId="43992" xr:uid="{98B9EA23-F6F9-42F1-82F6-4B0412C0DBCC}"/>
    <cellStyle name="Accent6 4" xfId="1755" xr:uid="{BFF366F7-9FB0-4DDF-8C29-FC02A7D3D05F}"/>
    <cellStyle name="Accent6 4 2" xfId="1756" xr:uid="{2294D998-94C7-4CB9-A3CE-D7CC5B928E9A}"/>
    <cellStyle name="Accent6 4 2 2" xfId="43995" xr:uid="{988F3E11-D8BE-42B7-8395-F3C46DDE2F9D}"/>
    <cellStyle name="Accent6 4 3" xfId="43994" xr:uid="{C60B477E-6951-4006-AFBE-A3B1FFA56478}"/>
    <cellStyle name="Accent6 5" xfId="1757" xr:uid="{AB47D671-23D4-46B3-AC77-B0599B08600F}"/>
    <cellStyle name="Accent6 5 2" xfId="43997" xr:uid="{78A0F0A0-D212-454B-AE20-0314BFD8EA3B}"/>
    <cellStyle name="Accent6 5 3" xfId="43996" xr:uid="{FBE4F984-6ABB-445C-A787-B402F317E397}"/>
    <cellStyle name="Accent6 6" xfId="1758" xr:uid="{28E481D3-95B1-4479-83B9-E31114B2E095}"/>
    <cellStyle name="Accent6 6 2" xfId="43998" xr:uid="{66150ED5-3D20-4704-B89E-575D477601E7}"/>
    <cellStyle name="Accent6 7" xfId="45706" xr:uid="{93118779-86C7-4A6A-A7ED-08F5C847965A}"/>
    <cellStyle name="Bad" xfId="43999" xr:uid="{2BC893C5-FADF-4EF6-B782-3B2B07ECEA79}"/>
    <cellStyle name="Bad 2" xfId="1759" xr:uid="{6B331658-ABCE-438B-A19E-77FF19B84A36}"/>
    <cellStyle name="Bad 2 2" xfId="1760" xr:uid="{58FE0BCB-C318-4AAD-94EC-5C6B6AEC32CF}"/>
    <cellStyle name="Bad 2 2 2" xfId="1761" xr:uid="{97C3488E-0245-43CA-8C9C-FCD3D5442A63}"/>
    <cellStyle name="Bad 2 2 3" xfId="44001" xr:uid="{3C68111F-4600-4CE0-A84E-2DD749202769}"/>
    <cellStyle name="Bad 2 3" xfId="44000" xr:uid="{0D096D56-A541-4354-B746-C585CF19A6B4}"/>
    <cellStyle name="Bad 2_Long forecast for Liz liquid Cotton(May-Dec)10312013 (version 1)" xfId="1762" xr:uid="{1212497C-190D-4560-90C5-563E4C4927BF}"/>
    <cellStyle name="Bad 3" xfId="1763" xr:uid="{DFA226A2-E15F-4CDD-8459-F4534BE2A76C}"/>
    <cellStyle name="Bad 3 2" xfId="1764" xr:uid="{D3C63803-B500-46DA-84F9-0DC4E976DE45}"/>
    <cellStyle name="Bad 3 2 2" xfId="1765" xr:uid="{E79E4AA2-229C-4453-9907-3C0009700E09}"/>
    <cellStyle name="Bad 3 2 3" xfId="1766" xr:uid="{5FD254ED-1B3F-42FA-BE57-7B1B64FECA1C}"/>
    <cellStyle name="Bad 3 2 4" xfId="44003" xr:uid="{64F249FF-5D0F-464F-A85F-692406E848C2}"/>
    <cellStyle name="Bad 3 3" xfId="1767" xr:uid="{7BE75267-DFB8-4ED7-A836-25CD2BF54709}"/>
    <cellStyle name="Bad 3 4" xfId="1768" xr:uid="{61A3399F-1F53-4B26-8DE8-4465AACF046A}"/>
    <cellStyle name="Bad 3 5" xfId="1769" xr:uid="{E402C4E6-7B34-4E24-A2FC-DEAABE64A52C}"/>
    <cellStyle name="Bad 3 6" xfId="44002" xr:uid="{CEB202D9-FA82-4517-9BCB-37AEC732A0D2}"/>
    <cellStyle name="Bad 4" xfId="1770" xr:uid="{5ECD80CB-2B71-4CC8-847B-C2FA003EFF7D}"/>
    <cellStyle name="Bad 4 2" xfId="1771" xr:uid="{60816872-B856-4A97-83FD-9AD8320109E2}"/>
    <cellStyle name="Bad 4 2 2" xfId="44005" xr:uid="{D122C1FD-ED96-4CCD-B962-2539CA4E4782}"/>
    <cellStyle name="Bad 4 3" xfId="44004" xr:uid="{379474C6-A731-4B1F-A0D3-2E8F21A678A9}"/>
    <cellStyle name="Bad 5" xfId="1772" xr:uid="{4BE9A73C-168C-4755-B225-D5888386779A}"/>
    <cellStyle name="Bad 5 2" xfId="44007" xr:uid="{BCD1E668-4D43-4B2D-83CF-F1851235FAE0}"/>
    <cellStyle name="Bad 5 3" xfId="44006" xr:uid="{FA244890-68E1-4AB2-948A-8AB4FF5D02C5}"/>
    <cellStyle name="Bad 6" xfId="1773" xr:uid="{9A8962E1-F02A-4AA7-8084-EB7D3D5A50FE}"/>
    <cellStyle name="Bad 6 2" xfId="44008" xr:uid="{AB04A3E3-B2CD-4C83-8C69-51F07632BC32}"/>
    <cellStyle name="Bad 7" xfId="45707" xr:uid="{E11775CA-1DC1-490E-803E-74478139F4C2}"/>
    <cellStyle name="Bad_T400 Wrinkle guard sheets (2)" xfId="44009" xr:uid="{73AB8D5B-8576-4130-BF12-8124A19D9E8C}"/>
    <cellStyle name="Calculation" xfId="44010" xr:uid="{873238DD-B304-4D03-8EFC-617967E4C97B}"/>
    <cellStyle name="Calculation 2" xfId="1774" xr:uid="{7E43995D-A8A8-4451-8926-7F1D0C1C7B17}"/>
    <cellStyle name="Calculation 2 2" xfId="1775" xr:uid="{BB69BE88-C00C-4AE0-A21A-8EB027B01988}"/>
    <cellStyle name="Calculation 2 2 2" xfId="1776" xr:uid="{6D5D9F71-6E05-4680-99AB-5337426F4ABA}"/>
    <cellStyle name="Calculation 2 2 2 2" xfId="5982" xr:uid="{0C6202BA-2D9F-4A6D-A7C9-B1589127AD35}"/>
    <cellStyle name="Calculation 2 2 2 2 2" xfId="7384" xr:uid="{ADF181EE-EDD8-4086-9CF1-EDED04E98D00}"/>
    <cellStyle name="Calculation 2 2 2 2 2 2" xfId="10186" xr:uid="{844D6223-00D7-48A9-951E-F2246FB52B59}"/>
    <cellStyle name="Calculation 2 2 2 2 2 2 2" xfId="15791" xr:uid="{62C67E29-8751-4E1B-91EF-BED8C3960DFF}"/>
    <cellStyle name="Calculation 2 2 2 2 2 2 2 2" xfId="27000" xr:uid="{D30DAA9B-84FC-4100-A34A-E7B17190173B}"/>
    <cellStyle name="Calculation 2 2 2 2 2 2 3" xfId="21396" xr:uid="{032BAF53-ADCC-4E05-87C7-08CB318A656D}"/>
    <cellStyle name="Calculation 2 2 2 2 2 3" xfId="12989" xr:uid="{6782D69D-ADE7-4EF2-8A5B-473F2CB8B6B9}"/>
    <cellStyle name="Calculation 2 2 2 2 2 3 2" xfId="24198" xr:uid="{4DD5553C-A9CE-4FE8-8772-3822FBD7FA7F}"/>
    <cellStyle name="Calculation 2 2 2 2 2 4" xfId="18594" xr:uid="{8C2F5D01-E405-4184-A9F3-CC6E9DF1B661}"/>
    <cellStyle name="Calculation 2 2 2 2 3" xfId="8784" xr:uid="{DC86E59F-CEB1-4CB4-93CA-250F99E823F2}"/>
    <cellStyle name="Calculation 2 2 2 2 3 2" xfId="14389" xr:uid="{A7137788-7DF6-412D-877C-C0B0BDB8868D}"/>
    <cellStyle name="Calculation 2 2 2 2 3 2 2" xfId="25598" xr:uid="{E51B43C9-E4F5-491C-88A9-6901F3B3B228}"/>
    <cellStyle name="Calculation 2 2 2 2 3 3" xfId="19994" xr:uid="{7C9EB19C-67AE-494D-9601-BEE716B4BCE6}"/>
    <cellStyle name="Calculation 2 2 2 2 4" xfId="11587" xr:uid="{D286CABE-03FA-4753-8D07-1C83C29F490B}"/>
    <cellStyle name="Calculation 2 2 2 2 4 2" xfId="22796" xr:uid="{6780024C-88BE-41D7-A691-59B3B39F3A07}"/>
    <cellStyle name="Calculation 2 2 2 2 5" xfId="17192" xr:uid="{44063D66-E597-49D2-916E-A9FDDB043090}"/>
    <cellStyle name="Calculation 2 2 3" xfId="1777" xr:uid="{CD30C599-9280-4D82-92F4-CD2E5DF1056D}"/>
    <cellStyle name="Calculation 2 2 3 2" xfId="5981" xr:uid="{D0B83519-20BA-44F9-B261-F8FAAB41EEBC}"/>
    <cellStyle name="Calculation 2 2 3 2 2" xfId="7383" xr:uid="{51221747-7243-4323-BFD1-B0344DA0DCDE}"/>
    <cellStyle name="Calculation 2 2 3 2 2 2" xfId="10185" xr:uid="{8617411E-0DC5-4A7E-B91B-C583D695DCFC}"/>
    <cellStyle name="Calculation 2 2 3 2 2 2 2" xfId="15790" xr:uid="{4D84B21F-FBFE-4DAF-8487-D3B2D3E01BD0}"/>
    <cellStyle name="Calculation 2 2 3 2 2 2 2 2" xfId="26999" xr:uid="{AB9CE96B-7186-44B9-A3C4-2F1103F395C5}"/>
    <cellStyle name="Calculation 2 2 3 2 2 2 3" xfId="21395" xr:uid="{FC08F680-0A49-4A4F-AC0D-9105F82BF2B2}"/>
    <cellStyle name="Calculation 2 2 3 2 2 3" xfId="12988" xr:uid="{E4181139-8CB3-4B14-964B-3579ECBC420C}"/>
    <cellStyle name="Calculation 2 2 3 2 2 3 2" xfId="24197" xr:uid="{FA243C2A-9A28-4FA9-BFB1-81D402D4D8EC}"/>
    <cellStyle name="Calculation 2 2 3 2 2 4" xfId="18593" xr:uid="{DA584DF5-CAB3-4C7E-B472-AA8D6E7B0524}"/>
    <cellStyle name="Calculation 2 2 3 2 3" xfId="8783" xr:uid="{4262D5BE-88C8-4A84-95B2-8AB7FAF77EE7}"/>
    <cellStyle name="Calculation 2 2 3 2 3 2" xfId="14388" xr:uid="{4AA5BE5A-931F-4314-8E9F-3377F3D4956C}"/>
    <cellStyle name="Calculation 2 2 3 2 3 2 2" xfId="25597" xr:uid="{794E0328-DC57-4941-8620-FA29F9579BAA}"/>
    <cellStyle name="Calculation 2 2 3 2 3 3" xfId="19993" xr:uid="{74EDEE1C-F662-427F-8BBE-37DB08FD00FA}"/>
    <cellStyle name="Calculation 2 2 3 2 4" xfId="11586" xr:uid="{1399741F-4216-497C-A49B-13023631D8FA}"/>
    <cellStyle name="Calculation 2 2 3 2 4 2" xfId="22795" xr:uid="{1DF8A6E4-565F-4407-81C4-BB6FEEA90918}"/>
    <cellStyle name="Calculation 2 2 3 2 5" xfId="17191" xr:uid="{729115AF-1989-4F6A-8833-6E6EB758CB91}"/>
    <cellStyle name="Calculation 2 2 4" xfId="5983" xr:uid="{BE35EE19-3877-4BAD-AF16-95FD46BACCEB}"/>
    <cellStyle name="Calculation 2 2 4 2" xfId="7385" xr:uid="{FCBB3020-B119-4BAA-B3D9-74658D04B4DC}"/>
    <cellStyle name="Calculation 2 2 4 2 2" xfId="10187" xr:uid="{60464934-3E89-44B2-8B9B-89E14345601B}"/>
    <cellStyle name="Calculation 2 2 4 2 2 2" xfId="15792" xr:uid="{28875252-1C9A-4DF6-BEEF-E034E1460225}"/>
    <cellStyle name="Calculation 2 2 4 2 2 2 2" xfId="27001" xr:uid="{3AB6E51D-A8CF-453C-90E4-6B5C5AE0BCBE}"/>
    <cellStyle name="Calculation 2 2 4 2 2 3" xfId="21397" xr:uid="{EC771234-B161-44E9-AED7-4862F4AC96C5}"/>
    <cellStyle name="Calculation 2 2 4 2 3" xfId="12990" xr:uid="{3F30299A-2750-4E3C-8F92-C8E01B1BCA58}"/>
    <cellStyle name="Calculation 2 2 4 2 3 2" xfId="24199" xr:uid="{C8C5B26F-4384-4632-94DD-428DF4A935A4}"/>
    <cellStyle name="Calculation 2 2 4 2 4" xfId="18595" xr:uid="{6D6F3252-3FE4-4F7D-ABE6-F8EF20E68D63}"/>
    <cellStyle name="Calculation 2 2 4 3" xfId="8785" xr:uid="{AA4C4B2B-247B-4AED-96AC-FD9FE639D3D2}"/>
    <cellStyle name="Calculation 2 2 4 3 2" xfId="14390" xr:uid="{D829878F-416D-442C-9149-2C5534281C23}"/>
    <cellStyle name="Calculation 2 2 4 3 2 2" xfId="25599" xr:uid="{8FDDA1B5-413B-4C4A-B9DC-165483E22969}"/>
    <cellStyle name="Calculation 2 2 4 3 3" xfId="19995" xr:uid="{53E4F423-BBB4-4261-8B06-A7298A7D6C35}"/>
    <cellStyle name="Calculation 2 2 4 4" xfId="11588" xr:uid="{2E7F8509-5764-4F77-AB0F-058BF99E3315}"/>
    <cellStyle name="Calculation 2 2 4 4 2" xfId="22797" xr:uid="{23DAC0B2-C434-4865-8E53-D6A31CABB530}"/>
    <cellStyle name="Calculation 2 2 4 5" xfId="17193" xr:uid="{CFA06069-E269-422F-BF78-56BAB58486F1}"/>
    <cellStyle name="Calculation 2 2 5" xfId="44012" xr:uid="{A11582BA-C8CE-4ECF-9530-032DD16ECE83}"/>
    <cellStyle name="Calculation 2 3" xfId="1778" xr:uid="{B19B0187-F97A-4E52-91DE-9F86C88A9552}"/>
    <cellStyle name="Calculation 2 3 2" xfId="5980" xr:uid="{1535747E-CFEB-44E9-A08B-14D892392CEF}"/>
    <cellStyle name="Calculation 2 3 2 2" xfId="7382" xr:uid="{A831B520-6453-48A8-8F07-65BC17254066}"/>
    <cellStyle name="Calculation 2 3 2 2 2" xfId="10184" xr:uid="{96B0B0CF-AD3A-418F-B3AB-7FFD0279B1C9}"/>
    <cellStyle name="Calculation 2 3 2 2 2 2" xfId="15789" xr:uid="{E10D1862-0F39-42F4-BEA9-BE709FFA3804}"/>
    <cellStyle name="Calculation 2 3 2 2 2 2 2" xfId="26998" xr:uid="{54A5825D-478C-43AA-B240-76C027B6489D}"/>
    <cellStyle name="Calculation 2 3 2 2 2 3" xfId="21394" xr:uid="{A667DD77-8E12-459B-909D-3F417E3B37FB}"/>
    <cellStyle name="Calculation 2 3 2 2 3" xfId="12987" xr:uid="{ED8C1041-DF8C-4704-92F4-D8E96239CBE9}"/>
    <cellStyle name="Calculation 2 3 2 2 3 2" xfId="24196" xr:uid="{6DE26D74-32ED-41B8-B842-82A658016223}"/>
    <cellStyle name="Calculation 2 3 2 2 4" xfId="18592" xr:uid="{F4ACD0DB-3F91-4D58-B3FF-40A8D73B4625}"/>
    <cellStyle name="Calculation 2 3 2 3" xfId="8782" xr:uid="{7A0BEB21-0BC7-4892-9B97-FF74EB193D3D}"/>
    <cellStyle name="Calculation 2 3 2 3 2" xfId="14387" xr:uid="{AFB66F8A-11FB-4811-9F2B-E9EFBA1F44CF}"/>
    <cellStyle name="Calculation 2 3 2 3 2 2" xfId="25596" xr:uid="{6F8D1E42-13F5-4262-BD93-E6DF47648FB8}"/>
    <cellStyle name="Calculation 2 3 2 3 3" xfId="19992" xr:uid="{BE902262-0992-4D33-B41F-76C486D64458}"/>
    <cellStyle name="Calculation 2 3 2 4" xfId="11585" xr:uid="{95C43FCF-BB79-40CE-9FBE-8F30FF6AC6A9}"/>
    <cellStyle name="Calculation 2 3 2 4 2" xfId="22794" xr:uid="{1EEA6668-4EA2-4A38-91E3-A5A4A54B398D}"/>
    <cellStyle name="Calculation 2 3 2 5" xfId="17190" xr:uid="{9FBE12AE-CC4B-4075-8955-57EF03258125}"/>
    <cellStyle name="Calculation 2 3 3" xfId="44013" xr:uid="{F32500DA-6BF2-47D2-BE11-5BB2CF9915BD}"/>
    <cellStyle name="Calculation 2 4" xfId="1779" xr:uid="{65B40C72-0BAE-45F2-9C4A-E8BF37B4C401}"/>
    <cellStyle name="Calculation 2 4 2" xfId="5979" xr:uid="{8AF2EEA7-9637-40A1-89DE-74109147F37E}"/>
    <cellStyle name="Calculation 2 4 2 2" xfId="7381" xr:uid="{95283274-BD42-4934-9747-652AF362E52F}"/>
    <cellStyle name="Calculation 2 4 2 2 2" xfId="10183" xr:uid="{752EA7BF-2B32-4FA5-BA47-D7D85C84190E}"/>
    <cellStyle name="Calculation 2 4 2 2 2 2" xfId="15788" xr:uid="{A376C5BA-7F97-4D57-84B1-C2114ED1F9AC}"/>
    <cellStyle name="Calculation 2 4 2 2 2 2 2" xfId="26997" xr:uid="{7CDF70C3-16E4-4D26-A1F5-F77EE758F700}"/>
    <cellStyle name="Calculation 2 4 2 2 2 3" xfId="21393" xr:uid="{9DEE5938-526A-4485-ACBE-B5422A4F0AAE}"/>
    <cellStyle name="Calculation 2 4 2 2 3" xfId="12986" xr:uid="{0D63C9D8-66BE-49F0-B527-63226FA5654F}"/>
    <cellStyle name="Calculation 2 4 2 2 3 2" xfId="24195" xr:uid="{D5F6B5ED-FD48-43B0-8EC4-72267248C4D3}"/>
    <cellStyle name="Calculation 2 4 2 2 4" xfId="18591" xr:uid="{812E9822-3F1C-4179-9AED-87189B0AEC9B}"/>
    <cellStyle name="Calculation 2 4 2 3" xfId="8781" xr:uid="{8E372FD0-1E5C-46FA-BD64-0B61C572D9F9}"/>
    <cellStyle name="Calculation 2 4 2 3 2" xfId="14386" xr:uid="{B191274E-1B03-4D08-B890-0A6CBE50CD87}"/>
    <cellStyle name="Calculation 2 4 2 3 2 2" xfId="25595" xr:uid="{9A7FDE94-7FB1-4EBF-A8A1-9A64FDEDCA67}"/>
    <cellStyle name="Calculation 2 4 2 3 3" xfId="19991" xr:uid="{34EEE514-3E36-4C28-BBF2-198718629F91}"/>
    <cellStyle name="Calculation 2 4 2 4" xfId="11584" xr:uid="{06673E3E-73BB-4DF4-8710-3910B4D00F80}"/>
    <cellStyle name="Calculation 2 4 2 4 2" xfId="22793" xr:uid="{F86A0E4A-6FA4-4216-A3EC-5B9570F0F003}"/>
    <cellStyle name="Calculation 2 4 2 5" xfId="17189" xr:uid="{D0E626F3-91D0-4CF1-8F56-81B674A12B53}"/>
    <cellStyle name="Calculation 2 5" xfId="5984" xr:uid="{92C4370D-8DC2-42EE-966B-F2F6E1C71753}"/>
    <cellStyle name="Calculation 2 5 2" xfId="7386" xr:uid="{C78D7E0F-AA2D-42A6-BD43-E02C1D6B1EB4}"/>
    <cellStyle name="Calculation 2 5 2 2" xfId="10188" xr:uid="{CCEA6A0A-9487-45CE-B2A2-E3370E1A5AE8}"/>
    <cellStyle name="Calculation 2 5 2 2 2" xfId="15793" xr:uid="{A72CA114-E573-4CBC-B56A-8256055B7379}"/>
    <cellStyle name="Calculation 2 5 2 2 2 2" xfId="27002" xr:uid="{40E74BBB-63E0-4C2B-88AD-70DF848D91D0}"/>
    <cellStyle name="Calculation 2 5 2 2 3" xfId="21398" xr:uid="{D083E971-1620-45D2-97B3-B01102FBF8EA}"/>
    <cellStyle name="Calculation 2 5 2 3" xfId="12991" xr:uid="{A6D453C3-565A-42BC-A47F-F07383335AB3}"/>
    <cellStyle name="Calculation 2 5 2 3 2" xfId="24200" xr:uid="{2B661144-EEA8-44D1-82BD-0835926CDE34}"/>
    <cellStyle name="Calculation 2 5 2 4" xfId="18596" xr:uid="{6AAB793C-1087-446E-9960-FC9F5FE9F56B}"/>
    <cellStyle name="Calculation 2 5 3" xfId="8786" xr:uid="{7A96A487-6304-4C9D-9232-7F72373953B6}"/>
    <cellStyle name="Calculation 2 5 3 2" xfId="14391" xr:uid="{0F3059F5-8BE4-4438-8833-5677B2EFD9CB}"/>
    <cellStyle name="Calculation 2 5 3 2 2" xfId="25600" xr:uid="{B925B558-30BA-49AA-854D-8343B98F7348}"/>
    <cellStyle name="Calculation 2 5 3 3" xfId="19996" xr:uid="{C1327F27-C6E2-458E-A647-54632B989BEB}"/>
    <cellStyle name="Calculation 2 5 4" xfId="11589" xr:uid="{F8B91FB1-EB54-4E12-A1AE-D54FFE6D879D}"/>
    <cellStyle name="Calculation 2 5 4 2" xfId="22798" xr:uid="{BA7F5930-8BF8-48C0-B7BF-2BCAF92C6EE0}"/>
    <cellStyle name="Calculation 2 5 5" xfId="17194" xr:uid="{971D8A3A-BA04-4E79-843D-17547DE69268}"/>
    <cellStyle name="Calculation 2 6" xfId="44011" xr:uid="{A0FC35A6-B16C-4337-B705-4CA08B0B173D}"/>
    <cellStyle name="Calculation 2_Long forecast for Liz liquid Cotton(May-Dec)10312013 (version 1)" xfId="1780" xr:uid="{BC6EEDF9-C2A8-4DF8-AAEF-C3CA6046AE1F}"/>
    <cellStyle name="Calculation 3" xfId="1781" xr:uid="{9464A43D-A757-415F-A7A7-AF3D0F72E361}"/>
    <cellStyle name="Calculation 3 2" xfId="1782" xr:uid="{73D81161-DE4B-429B-B327-2ADAF7A74047}"/>
    <cellStyle name="Calculation 3 2 2" xfId="1783" xr:uid="{CDC511CD-DC07-490D-AD1C-E8D5976F565E}"/>
    <cellStyle name="Calculation 3 2 2 2" xfId="5976" xr:uid="{8CD84768-910D-45EC-AC4B-F1CEA155E1B7}"/>
    <cellStyle name="Calculation 3 2 2 2 2" xfId="7378" xr:uid="{25F34171-D29C-4095-96EC-D21B1C8AFEB2}"/>
    <cellStyle name="Calculation 3 2 2 2 2 2" xfId="10180" xr:uid="{C99C04AC-1C79-4E83-947D-74D54E72A29E}"/>
    <cellStyle name="Calculation 3 2 2 2 2 2 2" xfId="15785" xr:uid="{128C52DA-7946-4C16-BE61-19AA9108A85B}"/>
    <cellStyle name="Calculation 3 2 2 2 2 2 2 2" xfId="26994" xr:uid="{CB4BA1F1-45CF-4665-AA75-C7A8C3A1533C}"/>
    <cellStyle name="Calculation 3 2 2 2 2 2 3" xfId="21390" xr:uid="{A770B664-3A01-4D01-BF18-D0C8D39B01AD}"/>
    <cellStyle name="Calculation 3 2 2 2 2 3" xfId="12983" xr:uid="{D4A4D00E-937D-4499-871C-9B91A7502827}"/>
    <cellStyle name="Calculation 3 2 2 2 2 3 2" xfId="24192" xr:uid="{9B5F8832-829F-4D2F-9FB3-96FEDAEB6674}"/>
    <cellStyle name="Calculation 3 2 2 2 2 4" xfId="18588" xr:uid="{ADE7D056-45CB-4C47-A045-516D182BA5D1}"/>
    <cellStyle name="Calculation 3 2 2 2 3" xfId="8778" xr:uid="{05714769-B005-4C0F-9689-814FFB0B6633}"/>
    <cellStyle name="Calculation 3 2 2 2 3 2" xfId="14383" xr:uid="{F783E9E5-0857-4CA4-BDCE-72683B873C63}"/>
    <cellStyle name="Calculation 3 2 2 2 3 2 2" xfId="25592" xr:uid="{DAF47D91-BF7A-4B59-B3DE-898349431FB3}"/>
    <cellStyle name="Calculation 3 2 2 2 3 3" xfId="19988" xr:uid="{C2F31CAF-4FC4-4E9D-ABD8-DFC7EDF75EDD}"/>
    <cellStyle name="Calculation 3 2 2 2 4" xfId="11581" xr:uid="{8E360114-906E-4E9F-8C7F-0CF5D1D9E179}"/>
    <cellStyle name="Calculation 3 2 2 2 4 2" xfId="22790" xr:uid="{B54A01B6-6C74-465A-84F5-850FEC28E06B}"/>
    <cellStyle name="Calculation 3 2 2 2 5" xfId="17186" xr:uid="{8A4DCE8B-F098-414A-A4C8-D4923D8B7285}"/>
    <cellStyle name="Calculation 3 2 3" xfId="1784" xr:uid="{C58A6594-EB4C-4CBC-9928-47FDDB8992FA}"/>
    <cellStyle name="Calculation 3 2 3 2" xfId="1785" xr:uid="{737D64AE-9403-47D4-93DA-4C7C78A67994}"/>
    <cellStyle name="Calculation 3 2 4" xfId="1786" xr:uid="{6090081D-70C7-4168-B4F9-908755E5943A}"/>
    <cellStyle name="Calculation 3 2 4 2" xfId="5975" xr:uid="{6BE88E56-FF82-4760-BEE1-47E93A9DA757}"/>
    <cellStyle name="Calculation 3 2 4 2 2" xfId="7377" xr:uid="{CA6D383F-B495-424E-B31D-AAA4A7A3AEF8}"/>
    <cellStyle name="Calculation 3 2 4 2 2 2" xfId="10179" xr:uid="{EF37D232-4E94-4E94-9E04-CA123145B2D7}"/>
    <cellStyle name="Calculation 3 2 4 2 2 2 2" xfId="15784" xr:uid="{F5BFD282-AF57-4E06-B364-75BF2DE1F0DF}"/>
    <cellStyle name="Calculation 3 2 4 2 2 2 2 2" xfId="26993" xr:uid="{96523700-CB96-4ECF-A58B-08D3F477FE87}"/>
    <cellStyle name="Calculation 3 2 4 2 2 2 3" xfId="21389" xr:uid="{C3AB3E2F-7C69-4498-A33A-91D045D0BF48}"/>
    <cellStyle name="Calculation 3 2 4 2 2 3" xfId="12982" xr:uid="{D7CC4DB1-720B-4085-9C2A-5B1C8DB42047}"/>
    <cellStyle name="Calculation 3 2 4 2 2 3 2" xfId="24191" xr:uid="{EA9BEA25-96BD-4415-9E90-DDA2DA01E60C}"/>
    <cellStyle name="Calculation 3 2 4 2 2 4" xfId="18587" xr:uid="{5AE2F9B4-2559-481F-A019-42B85EFAE40D}"/>
    <cellStyle name="Calculation 3 2 4 2 3" xfId="8777" xr:uid="{755C562E-901D-46FB-8380-297D64128172}"/>
    <cellStyle name="Calculation 3 2 4 2 3 2" xfId="14382" xr:uid="{389DA717-6CF1-43B1-B146-A5C05F45C74E}"/>
    <cellStyle name="Calculation 3 2 4 2 3 2 2" xfId="25591" xr:uid="{3E991A4C-AEAF-40AD-A2C6-4D8C0F0558C3}"/>
    <cellStyle name="Calculation 3 2 4 2 3 3" xfId="19987" xr:uid="{D7FC53B9-7726-4371-B11C-0EB16CE5EB89}"/>
    <cellStyle name="Calculation 3 2 4 2 4" xfId="11580" xr:uid="{41F012AC-4B50-42E1-AD25-8491685574BB}"/>
    <cellStyle name="Calculation 3 2 4 2 4 2" xfId="22789" xr:uid="{9E52FE29-FBEF-4364-862E-26CF0549F1CD}"/>
    <cellStyle name="Calculation 3 2 4 2 5" xfId="17185" xr:uid="{893DE52E-A42D-49CF-BADF-C9FC3E946A0E}"/>
    <cellStyle name="Calculation 3 2 5" xfId="5977" xr:uid="{80178A44-8130-446D-99CC-1651C989FBD0}"/>
    <cellStyle name="Calculation 3 2 5 2" xfId="7379" xr:uid="{FC6C8B85-48F7-4B16-9485-56293E428DE7}"/>
    <cellStyle name="Calculation 3 2 5 2 2" xfId="10181" xr:uid="{AAAA62DC-2761-477B-91FE-7F85D11F2CD5}"/>
    <cellStyle name="Calculation 3 2 5 2 2 2" xfId="15786" xr:uid="{20C70180-8824-41ED-928D-F60411C8D301}"/>
    <cellStyle name="Calculation 3 2 5 2 2 2 2" xfId="26995" xr:uid="{D935FBE7-4193-4268-A299-647EEB96B04A}"/>
    <cellStyle name="Calculation 3 2 5 2 2 3" xfId="21391" xr:uid="{D76E4BAB-C5E1-4B4D-ADB7-59351FF38CE4}"/>
    <cellStyle name="Calculation 3 2 5 2 3" xfId="12984" xr:uid="{011108F4-1935-4533-8F8B-00BE380DECEC}"/>
    <cellStyle name="Calculation 3 2 5 2 3 2" xfId="24193" xr:uid="{435A1117-DF53-4D39-888D-18822FC1A5C2}"/>
    <cellStyle name="Calculation 3 2 5 2 4" xfId="18589" xr:uid="{BEAA258F-BBB5-40F7-95EF-D5C4509D9157}"/>
    <cellStyle name="Calculation 3 2 5 3" xfId="8779" xr:uid="{4B58B888-2A08-4778-8953-B47B2A33D1DF}"/>
    <cellStyle name="Calculation 3 2 5 3 2" xfId="14384" xr:uid="{539AC2E1-59BA-4038-93FB-715A12A87BAA}"/>
    <cellStyle name="Calculation 3 2 5 3 2 2" xfId="25593" xr:uid="{E01638AA-54D9-4F35-AF06-8EB1E80233D8}"/>
    <cellStyle name="Calculation 3 2 5 3 3" xfId="19989" xr:uid="{AC654CCD-4E4D-457E-9E81-00D48EF2DEB0}"/>
    <cellStyle name="Calculation 3 2 5 4" xfId="11582" xr:uid="{F9A55941-90BD-48C5-BECF-9EBF21A55D74}"/>
    <cellStyle name="Calculation 3 2 5 4 2" xfId="22791" xr:uid="{E9102BF3-4763-44C5-82D5-00DD102CDC91}"/>
    <cellStyle name="Calculation 3 2 5 5" xfId="17187" xr:uid="{0844E064-B1C8-46BF-B9B5-BF9E70DF5C51}"/>
    <cellStyle name="Calculation 3 2 6" xfId="44015" xr:uid="{C4F48AE5-8486-4102-9852-149AAE9D8505}"/>
    <cellStyle name="Calculation 3 3" xfId="1787" xr:uid="{3E2C0B36-B994-490A-B474-D9E4FB688D95}"/>
    <cellStyle name="Calculation 3 3 2" xfId="1788" xr:uid="{E7FDCDB7-299E-4E2D-9EBD-0F2F4EA88D8D}"/>
    <cellStyle name="Calculation 3 3 3" xfId="5974" xr:uid="{D433F2BD-5212-49F2-A827-F9801686FF05}"/>
    <cellStyle name="Calculation 3 3 3 2" xfId="7376" xr:uid="{0731C242-A759-4D1C-81F9-E604B877D28E}"/>
    <cellStyle name="Calculation 3 3 3 2 2" xfId="10178" xr:uid="{5A6D1BE9-5297-48B9-B51F-3AC971B87A19}"/>
    <cellStyle name="Calculation 3 3 3 2 2 2" xfId="15783" xr:uid="{E221C8CB-D3F5-465C-9963-3FBF94A082AE}"/>
    <cellStyle name="Calculation 3 3 3 2 2 2 2" xfId="26992" xr:uid="{BECFD250-8129-4B1D-B756-9E9E8222A70B}"/>
    <cellStyle name="Calculation 3 3 3 2 2 3" xfId="21388" xr:uid="{603A359E-ACA2-4661-82B7-0E125409FE95}"/>
    <cellStyle name="Calculation 3 3 3 2 3" xfId="12981" xr:uid="{EDCB63B3-77D0-4D07-B2EF-096B39CBFC00}"/>
    <cellStyle name="Calculation 3 3 3 2 3 2" xfId="24190" xr:uid="{16B7AEDB-D246-4894-9D94-F2970C4BA686}"/>
    <cellStyle name="Calculation 3 3 3 2 4" xfId="18586" xr:uid="{3EA60619-E65C-4B75-BAA0-3AB7404857B0}"/>
    <cellStyle name="Calculation 3 3 3 3" xfId="8776" xr:uid="{0D2BAEE2-9A58-46B5-A081-E9D5BBCBA4A6}"/>
    <cellStyle name="Calculation 3 3 3 3 2" xfId="14381" xr:uid="{0D490E9D-FCFE-40FA-85B5-C7F92B4A964C}"/>
    <cellStyle name="Calculation 3 3 3 3 2 2" xfId="25590" xr:uid="{58A91397-14A8-4533-A89F-C28F53382B47}"/>
    <cellStyle name="Calculation 3 3 3 3 3" xfId="19986" xr:uid="{D194D72F-6C9B-44C6-8CD3-A47493BCE729}"/>
    <cellStyle name="Calculation 3 3 3 4" xfId="11579" xr:uid="{49BFA3F6-A450-41AD-8598-09B942C29A2B}"/>
    <cellStyle name="Calculation 3 3 3 4 2" xfId="22788" xr:uid="{378C64CB-2971-4479-9A6B-C2BBEA4C4F44}"/>
    <cellStyle name="Calculation 3 3 3 5" xfId="17184" xr:uid="{F2A19427-50A8-4330-BCBE-C7B920184D48}"/>
    <cellStyle name="Calculation 3 3 4" xfId="44016" xr:uid="{FBA8B3A4-6041-4BA8-B4C5-B43A1C7BA674}"/>
    <cellStyle name="Calculation 3 4" xfId="1789" xr:uid="{19D7756C-9FDF-478D-82B1-E1C437579529}"/>
    <cellStyle name="Calculation 3 4 2" xfId="5973" xr:uid="{720ED2F9-F298-403D-8B80-75A9E2337338}"/>
    <cellStyle name="Calculation 3 4 2 2" xfId="7375" xr:uid="{06B1EBB9-3214-4C83-B006-C0E915E59126}"/>
    <cellStyle name="Calculation 3 4 2 2 2" xfId="10177" xr:uid="{B2113103-BB7C-411E-9BEB-3B058D906CFE}"/>
    <cellStyle name="Calculation 3 4 2 2 2 2" xfId="15782" xr:uid="{125FB71E-5854-4F95-BA8A-C6FE54078246}"/>
    <cellStyle name="Calculation 3 4 2 2 2 2 2" xfId="26991" xr:uid="{D85E7D39-C9FD-400A-B41B-A3F6A405CFAC}"/>
    <cellStyle name="Calculation 3 4 2 2 2 3" xfId="21387" xr:uid="{9827249F-17DB-425C-B67F-7BADC5F4ED64}"/>
    <cellStyle name="Calculation 3 4 2 2 3" xfId="12980" xr:uid="{4F3FA055-6DFA-4778-BBF1-B56A6C68CB3D}"/>
    <cellStyle name="Calculation 3 4 2 2 3 2" xfId="24189" xr:uid="{57B3975D-AE93-405B-B192-7734029A6601}"/>
    <cellStyle name="Calculation 3 4 2 2 4" xfId="18585" xr:uid="{4A0085FE-839C-4552-AA3E-E34802750C4D}"/>
    <cellStyle name="Calculation 3 4 2 3" xfId="8775" xr:uid="{BE2139BB-7165-406D-B70F-185F50008FA3}"/>
    <cellStyle name="Calculation 3 4 2 3 2" xfId="14380" xr:uid="{2ED11F2D-1028-4DC5-A83D-9941B415C1CD}"/>
    <cellStyle name="Calculation 3 4 2 3 2 2" xfId="25589" xr:uid="{C85808AE-20E4-4236-B93C-5AA95945BF15}"/>
    <cellStyle name="Calculation 3 4 2 3 3" xfId="19985" xr:uid="{903D87AC-2CE2-4163-92BC-8B43CA985C04}"/>
    <cellStyle name="Calculation 3 4 2 4" xfId="11578" xr:uid="{9DD4436F-1A40-43A0-8681-4485FE499FDC}"/>
    <cellStyle name="Calculation 3 4 2 4 2" xfId="22787" xr:uid="{E11201B3-D6EF-4DEB-87D0-25BC6F007916}"/>
    <cellStyle name="Calculation 3 4 2 5" xfId="17183" xr:uid="{19B20BFA-615D-4EEC-B8D0-877B3D1F8860}"/>
    <cellStyle name="Calculation 3 5" xfId="1790" xr:uid="{D507FFCA-C5FD-45B4-BD39-F39DE74A9AFA}"/>
    <cellStyle name="Calculation 3 6" xfId="1791" xr:uid="{7D1EAEB8-D736-488B-BDDA-FA1B04B859D9}"/>
    <cellStyle name="Calculation 3 6 2" xfId="5972" xr:uid="{D3C159E8-35F1-45DB-9297-5F884F0A8FE0}"/>
    <cellStyle name="Calculation 3 6 2 2" xfId="7374" xr:uid="{18E2A5CD-012C-4D7C-98E4-07BA4C49037F}"/>
    <cellStyle name="Calculation 3 6 2 2 2" xfId="10176" xr:uid="{2B557FD7-914F-4985-9A24-DC42CD055F83}"/>
    <cellStyle name="Calculation 3 6 2 2 2 2" xfId="15781" xr:uid="{FDCEDA66-241E-4183-86FE-2C9EB3913A9B}"/>
    <cellStyle name="Calculation 3 6 2 2 2 2 2" xfId="26990" xr:uid="{DE7F2656-831A-4CA1-AC7E-D9B492E6488C}"/>
    <cellStyle name="Calculation 3 6 2 2 2 3" xfId="21386" xr:uid="{CD86E28A-98A4-4841-A394-DC0D4F8EAFE6}"/>
    <cellStyle name="Calculation 3 6 2 2 3" xfId="12979" xr:uid="{6AD99F82-3508-4D81-AC1A-469CE380EEED}"/>
    <cellStyle name="Calculation 3 6 2 2 3 2" xfId="24188" xr:uid="{290DE9F3-31D0-462A-81B8-7DFB44FA2B95}"/>
    <cellStyle name="Calculation 3 6 2 2 4" xfId="18584" xr:uid="{E5236F26-7656-49A2-A596-026306FEDCD2}"/>
    <cellStyle name="Calculation 3 6 2 3" xfId="8774" xr:uid="{9DA2FBC5-E8E7-4EFF-87DC-B62C8D2C70B9}"/>
    <cellStyle name="Calculation 3 6 2 3 2" xfId="14379" xr:uid="{97A31FF0-F99A-4FE7-B3D7-B46642375DB5}"/>
    <cellStyle name="Calculation 3 6 2 3 2 2" xfId="25588" xr:uid="{2B6B6EA7-EBB3-467D-8E86-9AFA3DF6DCA4}"/>
    <cellStyle name="Calculation 3 6 2 3 3" xfId="19984" xr:uid="{6B934E73-9AEB-44B4-BBD8-13EB84606F4A}"/>
    <cellStyle name="Calculation 3 6 2 4" xfId="11577" xr:uid="{80445DCF-C57A-48E5-8CAC-4AA43F26440D}"/>
    <cellStyle name="Calculation 3 6 2 4 2" xfId="22786" xr:uid="{4B0BFCF1-CEEA-4439-AEE5-023E2444D450}"/>
    <cellStyle name="Calculation 3 6 2 5" xfId="17182" xr:uid="{62B20168-6B0F-4761-A78F-18A7BB164F11}"/>
    <cellStyle name="Calculation 3 7" xfId="5978" xr:uid="{4B5FEC8C-9620-4CC6-9817-DD448807AAB9}"/>
    <cellStyle name="Calculation 3 7 2" xfId="7380" xr:uid="{F80EA9DB-8940-4838-8D62-2F4761918241}"/>
    <cellStyle name="Calculation 3 7 2 2" xfId="10182" xr:uid="{F310FD60-B455-4AB2-B5DF-6F5E45D1B662}"/>
    <cellStyle name="Calculation 3 7 2 2 2" xfId="15787" xr:uid="{DFB62659-D001-4296-A360-41DC09567BFE}"/>
    <cellStyle name="Calculation 3 7 2 2 2 2" xfId="26996" xr:uid="{85B18F6C-9126-4EB7-AC0B-5347B47B9CA8}"/>
    <cellStyle name="Calculation 3 7 2 2 3" xfId="21392" xr:uid="{DA08FD52-2C13-4E29-AC3F-950E46384A27}"/>
    <cellStyle name="Calculation 3 7 2 3" xfId="12985" xr:uid="{67A73AC5-DB6E-4BE7-8978-89183664B409}"/>
    <cellStyle name="Calculation 3 7 2 3 2" xfId="24194" xr:uid="{6EA425FB-FEE5-4B81-90D0-901160525B64}"/>
    <cellStyle name="Calculation 3 7 2 4" xfId="18590" xr:uid="{2E4A6778-D9A3-48BD-B3D0-6AF856B1C9EC}"/>
    <cellStyle name="Calculation 3 7 3" xfId="8780" xr:uid="{EA7DE852-74AE-4B91-8816-D81F043BC669}"/>
    <cellStyle name="Calculation 3 7 3 2" xfId="14385" xr:uid="{2334630D-B85E-4A7B-8747-A36500D4189E}"/>
    <cellStyle name="Calculation 3 7 3 2 2" xfId="25594" xr:uid="{30338C94-AE4F-445E-BB5D-ADFFD351D753}"/>
    <cellStyle name="Calculation 3 7 3 3" xfId="19990" xr:uid="{F14DCF0C-9E13-4820-901F-BF1283FDE055}"/>
    <cellStyle name="Calculation 3 7 4" xfId="11583" xr:uid="{22DF62A0-D2D5-4059-858E-C58113E8B5EC}"/>
    <cellStyle name="Calculation 3 7 4 2" xfId="22792" xr:uid="{A8EDA077-8903-4BC8-82EF-85E74DD37892}"/>
    <cellStyle name="Calculation 3 7 5" xfId="17188" xr:uid="{C7276BF0-CE5C-405D-AD49-0124C2A5893F}"/>
    <cellStyle name="Calculation 3 8" xfId="44014" xr:uid="{3B0E9FF3-BFB7-4920-9AE7-18730683E3FD}"/>
    <cellStyle name="Calculation 4" xfId="1792" xr:uid="{7ADC50FF-56EF-43F8-85AA-969D697559DF}"/>
    <cellStyle name="Calculation 4 2" xfId="1793" xr:uid="{118FCC04-0CC2-4F2F-88DD-9D307948E9B6}"/>
    <cellStyle name="Calculation 4 2 2" xfId="5970" xr:uid="{CC152CD7-A800-49BE-8866-AB47BCA8E321}"/>
    <cellStyle name="Calculation 4 2 2 2" xfId="7372" xr:uid="{7478B442-11FA-4C53-8E97-0EB921AA9C26}"/>
    <cellStyle name="Calculation 4 2 2 2 2" xfId="10174" xr:uid="{AC2460DD-ABB6-4361-876A-C6006F63C282}"/>
    <cellStyle name="Calculation 4 2 2 2 2 2" xfId="15779" xr:uid="{8C80D989-BF95-4B7E-AAAA-3DF5A0864A33}"/>
    <cellStyle name="Calculation 4 2 2 2 2 2 2" xfId="26988" xr:uid="{542851B6-1A6A-425B-9622-81741E71C7DE}"/>
    <cellStyle name="Calculation 4 2 2 2 2 3" xfId="21384" xr:uid="{3169E4EE-FBFC-42C0-9629-2ED79E784A03}"/>
    <cellStyle name="Calculation 4 2 2 2 3" xfId="12977" xr:uid="{AAB32FB2-7BD2-4373-AEC0-1DA8A3A2A398}"/>
    <cellStyle name="Calculation 4 2 2 2 3 2" xfId="24186" xr:uid="{1D405DFC-73CD-466A-86EA-57BE2394A93A}"/>
    <cellStyle name="Calculation 4 2 2 2 4" xfId="18582" xr:uid="{A01037C2-367D-45DE-8CB0-0D4EDC6755C9}"/>
    <cellStyle name="Calculation 4 2 2 3" xfId="8772" xr:uid="{C520B8A1-7DD0-4513-9E62-76DA8A4370AA}"/>
    <cellStyle name="Calculation 4 2 2 3 2" xfId="14377" xr:uid="{FC369EA9-FC36-4EF8-9A4D-F8C609939790}"/>
    <cellStyle name="Calculation 4 2 2 3 2 2" xfId="25586" xr:uid="{99DD8C45-F3C2-4C4B-8F11-77CB69D9B8A2}"/>
    <cellStyle name="Calculation 4 2 2 3 3" xfId="19982" xr:uid="{42C83A26-8E79-459F-A8B3-CD994A2289F5}"/>
    <cellStyle name="Calculation 4 2 2 4" xfId="11575" xr:uid="{CDFD1A1B-6293-4A9F-B7A4-341695A62F29}"/>
    <cellStyle name="Calculation 4 2 2 4 2" xfId="22784" xr:uid="{A2A5DA95-3FCC-43D6-9701-8D83BAFA8796}"/>
    <cellStyle name="Calculation 4 2 2 5" xfId="17180" xr:uid="{90D47AC0-44BD-45B6-9657-AEBD93E2F6CA}"/>
    <cellStyle name="Calculation 4 2 3" xfId="44018" xr:uid="{5E68CD26-1441-418C-92E2-ADD4DF1A7A8E}"/>
    <cellStyle name="Calculation 4 3" xfId="1794" xr:uid="{75FC80B1-0E9D-431E-89FA-2BFDB69D9A19}"/>
    <cellStyle name="Calculation 4 3 2" xfId="5969" xr:uid="{E927073B-C2FA-454F-A586-59E258D8DFF5}"/>
    <cellStyle name="Calculation 4 3 2 2" xfId="7371" xr:uid="{7F34F285-C9D3-4B5E-ADC5-AD16C48879A5}"/>
    <cellStyle name="Calculation 4 3 2 2 2" xfId="10173" xr:uid="{0BC91E0E-365E-4A9E-A4F4-10270E015449}"/>
    <cellStyle name="Calculation 4 3 2 2 2 2" xfId="15778" xr:uid="{737D76CC-F9C0-464D-B628-34A7B6482BF5}"/>
    <cellStyle name="Calculation 4 3 2 2 2 2 2" xfId="26987" xr:uid="{B49A60F4-8B86-4FB5-A4FC-2036377BA10A}"/>
    <cellStyle name="Calculation 4 3 2 2 2 3" xfId="21383" xr:uid="{BC851709-21AC-436A-86FF-0A254DB74327}"/>
    <cellStyle name="Calculation 4 3 2 2 3" xfId="12976" xr:uid="{D07AE57A-1C22-4128-B64F-A75F13E8CC5D}"/>
    <cellStyle name="Calculation 4 3 2 2 3 2" xfId="24185" xr:uid="{30923C53-0C19-4221-95FD-DC2958152B84}"/>
    <cellStyle name="Calculation 4 3 2 2 4" xfId="18581" xr:uid="{32352BEF-8108-46B9-89DE-6775BB7C3950}"/>
    <cellStyle name="Calculation 4 3 2 3" xfId="8771" xr:uid="{EC2C5418-1F22-4974-8102-03871FCDC134}"/>
    <cellStyle name="Calculation 4 3 2 3 2" xfId="14376" xr:uid="{9783C38F-F0E7-4284-9722-8A1F738E96D5}"/>
    <cellStyle name="Calculation 4 3 2 3 2 2" xfId="25585" xr:uid="{78A9889F-3EC7-4C8F-8174-298DFE67DE63}"/>
    <cellStyle name="Calculation 4 3 2 3 3" xfId="19981" xr:uid="{A2924868-D2CA-4C74-B6F1-8FDE3E44D3C2}"/>
    <cellStyle name="Calculation 4 3 2 4" xfId="11574" xr:uid="{F732D907-FCB0-4525-8EF7-17B0DF5B53F5}"/>
    <cellStyle name="Calculation 4 3 2 4 2" xfId="22783" xr:uid="{7FA7AC4F-6BC7-4084-A83F-0AEA2863A589}"/>
    <cellStyle name="Calculation 4 3 2 5" xfId="17179" xr:uid="{D7972777-A9E4-4466-923E-923E6ED59A6B}"/>
    <cellStyle name="Calculation 4 3 3" xfId="44019" xr:uid="{DC5A93C7-BE4A-43F8-8BE2-24B113128C30}"/>
    <cellStyle name="Calculation 4 4" xfId="5971" xr:uid="{CFA3CB77-4918-4A21-BCA4-7747FD261451}"/>
    <cellStyle name="Calculation 4 4 2" xfId="7373" xr:uid="{79F9FD81-463C-44E8-AA8F-BFF41E41CBB3}"/>
    <cellStyle name="Calculation 4 4 2 2" xfId="10175" xr:uid="{D84A0F1E-3268-4A59-9F3A-A4B8BB676E49}"/>
    <cellStyle name="Calculation 4 4 2 2 2" xfId="15780" xr:uid="{AF125EFC-03DA-4292-864C-3FC8E04D46B0}"/>
    <cellStyle name="Calculation 4 4 2 2 2 2" xfId="26989" xr:uid="{2F258DFA-E456-48E1-9ADF-320744A19C0A}"/>
    <cellStyle name="Calculation 4 4 2 2 3" xfId="21385" xr:uid="{29D536A6-9142-4E4B-B0E4-FA6767D0A7D2}"/>
    <cellStyle name="Calculation 4 4 2 3" xfId="12978" xr:uid="{0DD73C36-27F8-4AE9-B727-FF0D5D07B22A}"/>
    <cellStyle name="Calculation 4 4 2 3 2" xfId="24187" xr:uid="{86216762-604C-414F-8FD5-973A82149587}"/>
    <cellStyle name="Calculation 4 4 2 4" xfId="18583" xr:uid="{A4152F1F-6BDA-4E00-928E-6781507B4903}"/>
    <cellStyle name="Calculation 4 4 3" xfId="8773" xr:uid="{896EBB9A-DEE4-41FB-86F0-8BB7FD8C9131}"/>
    <cellStyle name="Calculation 4 4 3 2" xfId="14378" xr:uid="{8EBA5B7C-CD7D-43F5-96CD-CE3833D19D1E}"/>
    <cellStyle name="Calculation 4 4 3 2 2" xfId="25587" xr:uid="{2080DD4C-38BA-48AD-AC96-F8A427ACAECF}"/>
    <cellStyle name="Calculation 4 4 3 3" xfId="19983" xr:uid="{60635F8E-7700-432F-A0EE-BF5F2DD20B93}"/>
    <cellStyle name="Calculation 4 4 4" xfId="11576" xr:uid="{157A88BD-26D8-4570-987E-F6C565215C7F}"/>
    <cellStyle name="Calculation 4 4 4 2" xfId="22785" xr:uid="{9C1332AB-B9A5-4247-BB92-921FF0EE78D1}"/>
    <cellStyle name="Calculation 4 4 5" xfId="17181" xr:uid="{2DC226BB-EFFB-4824-8C70-FC613E71F099}"/>
    <cellStyle name="Calculation 4 5" xfId="44017" xr:uid="{01220AC3-8D7A-4DDB-AD2D-EEC2E380B16E}"/>
    <cellStyle name="Calculation 5" xfId="1795" xr:uid="{E03C9374-936F-4119-A010-CB726FF4A3A2}"/>
    <cellStyle name="Calculation 5 2" xfId="5968" xr:uid="{D744276A-FC08-403C-8E96-7285D2694AC4}"/>
    <cellStyle name="Calculation 5 2 2" xfId="7370" xr:uid="{B2C70EFC-D277-4CFC-8DD8-4D5CC6CD73B1}"/>
    <cellStyle name="Calculation 5 2 2 2" xfId="10172" xr:uid="{D26E00F5-A518-4534-B782-F52B0ADAF0CB}"/>
    <cellStyle name="Calculation 5 2 2 2 2" xfId="15777" xr:uid="{4F20DDFE-88DB-41B9-B31E-FCC3525F0E9D}"/>
    <cellStyle name="Calculation 5 2 2 2 2 2" xfId="26986" xr:uid="{943C80A0-F7D1-444F-95BC-CAE851D14621}"/>
    <cellStyle name="Calculation 5 2 2 2 3" xfId="21382" xr:uid="{ABE8F7A5-862D-4CBE-A0AD-297280274011}"/>
    <cellStyle name="Calculation 5 2 2 3" xfId="12975" xr:uid="{54F813A8-9E37-4AE6-A8F0-472A73471C7E}"/>
    <cellStyle name="Calculation 5 2 2 3 2" xfId="24184" xr:uid="{0BBFC8FB-E4CF-40F6-94EA-C9DAD11C32B1}"/>
    <cellStyle name="Calculation 5 2 2 4" xfId="18580" xr:uid="{B944E6CE-56E9-4CD8-A763-EDE4F8440D4E}"/>
    <cellStyle name="Calculation 5 2 3" xfId="8770" xr:uid="{CCB3867E-BB14-448E-96A8-2A474A6D8FAB}"/>
    <cellStyle name="Calculation 5 2 3 2" xfId="14375" xr:uid="{9D20295D-8022-4421-B3C7-B045F9862AEC}"/>
    <cellStyle name="Calculation 5 2 3 2 2" xfId="25584" xr:uid="{F24F56BE-764C-44B3-86E9-EAAB3F0B85C9}"/>
    <cellStyle name="Calculation 5 2 3 3" xfId="19980" xr:uid="{206EEB22-5473-4D1D-9D68-C1D1CA6C5226}"/>
    <cellStyle name="Calculation 5 2 4" xfId="11573" xr:uid="{2B8B49D9-9F7F-4352-A3D5-DAF43A2F74F5}"/>
    <cellStyle name="Calculation 5 2 4 2" xfId="22782" xr:uid="{1F70BDC7-B469-4779-828C-27A503070682}"/>
    <cellStyle name="Calculation 5 2 5" xfId="17178" xr:uid="{111F81EB-F159-4A4E-A2C7-D3C0DC70F93A}"/>
    <cellStyle name="Calculation 5 2 6" xfId="44021" xr:uid="{B65A4551-A5ED-4009-B0B9-0343831A279F}"/>
    <cellStyle name="Calculation 5 3" xfId="44020" xr:uid="{282E0B2E-23C6-4382-8568-74AD553F4F76}"/>
    <cellStyle name="Calculation 6" xfId="1796" xr:uid="{39DEA000-65B4-4DB2-8BD7-AF43B5398ADE}"/>
    <cellStyle name="Calculation 6 2" xfId="44022" xr:uid="{334378AA-744D-4E15-A577-7808EA200D0F}"/>
    <cellStyle name="Calculation 7" xfId="44023" xr:uid="{15E7CB86-17E4-444C-B65B-32903D7BE2E4}"/>
    <cellStyle name="Calculation 8" xfId="45708" xr:uid="{1AA1FF3D-8D8A-4065-AE90-43FD0A3DDDAC}"/>
    <cellStyle name="Calculation_Jersey" xfId="44024" xr:uid="{A4127F98-96B0-45E8-B8F1-534B819988FF}"/>
    <cellStyle name="Check Cell" xfId="44025" xr:uid="{E6798AFC-AA01-4549-9532-D4D8249EC706}"/>
    <cellStyle name="Check Cell 2" xfId="1797" xr:uid="{D272D200-C052-49FC-B11D-0C1C98412357}"/>
    <cellStyle name="Check Cell 2 2" xfId="1798" xr:uid="{1ADE2637-FCE8-402B-87A1-BB8913E29238}"/>
    <cellStyle name="Check Cell 2 2 2" xfId="1799" xr:uid="{8CE86055-F339-454C-AC58-A669AC052485}"/>
    <cellStyle name="Check Cell 2 2 3" xfId="44027" xr:uid="{4644D657-6C40-4A2B-BC7B-9CEB301C1E36}"/>
    <cellStyle name="Check Cell 2 3" xfId="44026" xr:uid="{6C39B567-26D0-45EC-88A1-D9928E80D76A}"/>
    <cellStyle name="Check Cell 2_Long forecast for Liz liquid Cotton(May-Dec)10312013 (version 1)" xfId="1800" xr:uid="{D99BB90C-8625-4BA5-9BD5-1C3D8652907E}"/>
    <cellStyle name="Check Cell 3" xfId="1801" xr:uid="{B5B20B5B-D0F6-49E6-AD53-BFBBB401126C}"/>
    <cellStyle name="Check Cell 3 2" xfId="1802" xr:uid="{4CCF1C14-6EE5-4F3E-9FB9-090F567ADD72}"/>
    <cellStyle name="Check Cell 3 2 2" xfId="1803" xr:uid="{D9935E93-E930-49FB-B7F3-5BDA3084B94E}"/>
    <cellStyle name="Check Cell 3 2 3" xfId="1804" xr:uid="{26A980E0-3A92-4743-AAF8-6C5904CF2726}"/>
    <cellStyle name="Check Cell 3 2 4" xfId="44029" xr:uid="{45E0CD1B-3A9D-4B8C-8C4C-2B170FCEA9E5}"/>
    <cellStyle name="Check Cell 3 3" xfId="1805" xr:uid="{A926E951-1B2F-40C3-9E63-2EA2E74D943F}"/>
    <cellStyle name="Check Cell 3 4" xfId="1806" xr:uid="{FA9C65D9-D129-452F-80EE-468F60652C5E}"/>
    <cellStyle name="Check Cell 3 5" xfId="1807" xr:uid="{529B781B-6096-4488-AC36-A4AD02E1778E}"/>
    <cellStyle name="Check Cell 3 6" xfId="44028" xr:uid="{43F9A764-389B-4AFB-825B-99DE21FFDDBB}"/>
    <cellStyle name="Check Cell 4" xfId="1808" xr:uid="{EB917082-6158-4564-A6FF-0D166EA6762C}"/>
    <cellStyle name="Check Cell 4 2" xfId="1809" xr:uid="{0C380331-598A-4B77-ABDC-D6B417B36B7F}"/>
    <cellStyle name="Check Cell 4 2 2" xfId="44031" xr:uid="{B70BE81E-727C-42C8-A0CD-1CB30A530802}"/>
    <cellStyle name="Check Cell 4 3" xfId="44030" xr:uid="{43F2CE0B-B03A-479F-B741-D4E5E0D86788}"/>
    <cellStyle name="Check Cell 5" xfId="1810" xr:uid="{7B54F4C2-FE79-451D-984E-41161C9D29F4}"/>
    <cellStyle name="Check Cell 5 2" xfId="44033" xr:uid="{5A55C16F-E600-4B02-8554-B98BE569DBD2}"/>
    <cellStyle name="Check Cell 5 3" xfId="44032" xr:uid="{6657CA20-9A2E-4C83-B942-7F94627CDC12}"/>
    <cellStyle name="Check Cell 6" xfId="1811" xr:uid="{910D43DF-D60F-4B7A-ADE4-0BECC4E32ECB}"/>
    <cellStyle name="Check Cell 6 2" xfId="44034" xr:uid="{70FF3748-9BE4-4138-8FFB-4EC0BF8F7F92}"/>
    <cellStyle name="Check Cell 7" xfId="45709" xr:uid="{E7CFBC4E-428B-438B-A8BE-0137F28961C9}"/>
    <cellStyle name="Check Cell_Jersey" xfId="44035" xr:uid="{81EF11B2-0EC9-47BF-9FAD-DDCBB0B3CDE5}"/>
    <cellStyle name="Comma 2" xfId="53" xr:uid="{84C92BD4-3178-43E2-8241-B210F7DEF325}"/>
    <cellStyle name="Comma 2 10" xfId="6474" xr:uid="{9147DD91-3EC5-4B68-B52B-2079BE70C50B}"/>
    <cellStyle name="Comma 2 10 2" xfId="9276" xr:uid="{07381973-43B8-4B91-B91B-070BACB5B950}"/>
    <cellStyle name="Comma 2 10 2 2" xfId="14881" xr:uid="{94304BDC-FF57-433C-BE14-FEBC8EA93CC3}"/>
    <cellStyle name="Comma 2 10 2 2 2" xfId="26090" xr:uid="{4A684E2E-49A2-43FF-87E1-E069D29AB22E}"/>
    <cellStyle name="Comma 2 10 2 2 2 2" xfId="42282" xr:uid="{407702E8-7F37-436D-9F81-F84851C2D3B2}"/>
    <cellStyle name="Comma 2 10 2 2 3" xfId="34394" xr:uid="{E61476E2-547E-4021-9714-F5D6E50E794E}"/>
    <cellStyle name="Comma 2 10 2 3" xfId="20486" xr:uid="{2C3B582F-1C30-42C1-932B-96FD17D08C10}"/>
    <cellStyle name="Comma 2 10 2 3 2" xfId="38338" xr:uid="{61B46E56-9607-422B-83DA-51C185F7CCD1}"/>
    <cellStyle name="Comma 2 10 2 4" xfId="30450" xr:uid="{EDA57F20-E756-4660-94E7-AD490F42C2C4}"/>
    <cellStyle name="Comma 2 10 3" xfId="12079" xr:uid="{EA0710F3-6072-4693-B948-8C52BF7E0477}"/>
    <cellStyle name="Comma 2 10 3 2" xfId="23288" xr:uid="{E604C971-F0E8-488C-B247-A9A8FA5656FB}"/>
    <cellStyle name="Comma 2 10 3 2 2" xfId="40310" xr:uid="{BA1FEDE4-00CA-40B0-9142-870A3F789D6E}"/>
    <cellStyle name="Comma 2 10 3 3" xfId="32422" xr:uid="{AB71F5D6-0AA2-43C3-B3CD-F6B3C11772C9}"/>
    <cellStyle name="Comma 2 10 4" xfId="17684" xr:uid="{8E2D75BB-A8E3-47D6-BF00-5C27B371688C}"/>
    <cellStyle name="Comma 2 10 4 2" xfId="36366" xr:uid="{3CEA7AD2-DF4B-4AA6-9D22-9EEBED191B88}"/>
    <cellStyle name="Comma 2 10 5" xfId="28478" xr:uid="{207D9E54-3E6A-4EE9-A79B-DDEF9C00BEF8}"/>
    <cellStyle name="Comma 2 11" xfId="7876" xr:uid="{95DFEBCE-0796-483D-8E68-57958FCD5D69}"/>
    <cellStyle name="Comma 2 11 2" xfId="13481" xr:uid="{20EC6B6D-740E-48B5-9F76-CF926346C912}"/>
    <cellStyle name="Comma 2 11 2 2" xfId="24690" xr:uid="{097FB6C8-ED8D-4C61-886E-B9ED465105D8}"/>
    <cellStyle name="Comma 2 11 2 2 2" xfId="41296" xr:uid="{BB622577-7A51-461A-91BD-7BA54710D320}"/>
    <cellStyle name="Comma 2 11 2 3" xfId="33408" xr:uid="{EB5933D6-FA97-4BCA-A39D-FD1529C9260C}"/>
    <cellStyle name="Comma 2 11 3" xfId="19086" xr:uid="{80770DD6-22AA-43C9-8301-38FEBF2CEA4F}"/>
    <cellStyle name="Comma 2 11 3 2" xfId="37352" xr:uid="{D04B127D-B3E7-4D27-99B7-7B756BDA71DB}"/>
    <cellStyle name="Comma 2 11 4" xfId="29464" xr:uid="{9F185CCC-4B0B-40F4-8CE2-6480E16A2740}"/>
    <cellStyle name="Comma 2 12" xfId="10678" xr:uid="{FF7B6F56-F846-4B75-811E-0A81DDBD303F}"/>
    <cellStyle name="Comma 2 12 2" xfId="21888" xr:uid="{AAF0B2A6-01A7-4C42-96CE-DF082189694A}"/>
    <cellStyle name="Comma 2 12 2 2" xfId="39324" xr:uid="{73E6CF52-5BDB-4EF0-9595-60E100830A21}"/>
    <cellStyle name="Comma 2 12 3" xfId="31436" xr:uid="{2F701D85-8543-45F0-9153-0F74D0E00947}"/>
    <cellStyle name="Comma 2 13" xfId="16284" xr:uid="{C898BF47-AF53-4E53-A039-7E0806C2FC08}"/>
    <cellStyle name="Comma 2 13 2" xfId="35380" xr:uid="{572B79E0-B875-4DB5-B996-59E8825B8E39}"/>
    <cellStyle name="Comma 2 14" xfId="27492" xr:uid="{B49DCD33-538C-44BE-9581-1B8B1C1BFF77}"/>
    <cellStyle name="Comma 2 2" xfId="1812" xr:uid="{DEFDBCF5-78B3-44EF-A143-5EF932A63CBE}"/>
    <cellStyle name="Comma 2 2 10" xfId="10681" xr:uid="{48007CD1-0FE5-4647-9FE4-0643270AC6BD}"/>
    <cellStyle name="Comma 2 2 10 2" xfId="21891" xr:uid="{B6638658-2325-4DC7-98AC-CA96B56C72BE}"/>
    <cellStyle name="Comma 2 2 10 2 2" xfId="39327" xr:uid="{6E103CCF-60D2-4E93-810A-4B244534587B}"/>
    <cellStyle name="Comma 2 2 10 3" xfId="31439" xr:uid="{E5C9E7CB-DC35-4AD7-9744-2B903A659F32}"/>
    <cellStyle name="Comma 2 2 11" xfId="16287" xr:uid="{F519CBB6-6C0B-48F0-9EA4-67342CCBC573}"/>
    <cellStyle name="Comma 2 2 11 2" xfId="35383" xr:uid="{06F03A64-6CBD-416F-895E-49B8F37DE92A}"/>
    <cellStyle name="Comma 2 2 12" xfId="27495" xr:uid="{2F035E79-798B-42E1-9577-0ADBD921BB82}"/>
    <cellStyle name="Comma 2 2 2" xfId="1813" xr:uid="{499E3388-911F-4737-AAD2-1F955C091F59}"/>
    <cellStyle name="Comma 2 2 2 10" xfId="10682" xr:uid="{011CF43D-1709-4053-89FB-F5A3F5ABACD5}"/>
    <cellStyle name="Comma 2 2 2 10 2" xfId="21892" xr:uid="{5DF09A6E-B77B-4EDE-8871-C0F91C05A136}"/>
    <cellStyle name="Comma 2 2 2 10 2 2" xfId="39328" xr:uid="{62531F6E-161C-4F30-B069-D26B2F61D4D1}"/>
    <cellStyle name="Comma 2 2 2 10 3" xfId="31440" xr:uid="{CC20211D-B2BC-424C-B656-0EA4352CA057}"/>
    <cellStyle name="Comma 2 2 2 11" xfId="16288" xr:uid="{ECACBE23-A3EC-4A3C-9B22-12A037BC4BC7}"/>
    <cellStyle name="Comma 2 2 2 11 2" xfId="35384" xr:uid="{38D4C897-5253-494E-8FB1-0DBD3427E5DA}"/>
    <cellStyle name="Comma 2 2 2 12" xfId="27496" xr:uid="{507530B1-63BD-4630-BDE7-5D68BC7327A8}"/>
    <cellStyle name="Comma 2 2 2 13" xfId="44036" xr:uid="{F6CD876D-B50C-484A-8868-345B8AD578BC}"/>
    <cellStyle name="Comma 2 2 2 2" xfId="1814" xr:uid="{1D077473-ACB4-4288-B6AC-18CC55DD7751}"/>
    <cellStyle name="Comma 2 2 2 2 2" xfId="44037" xr:uid="{D086D8DE-A3BC-4557-A6FF-5E459D525230}"/>
    <cellStyle name="Comma 2 2 2 3" xfId="5081" xr:uid="{7CF9A7ED-66F7-4CB9-98E3-4171765F23E9}"/>
    <cellStyle name="Comma 2 2 2 3 10" xfId="27511" xr:uid="{FB806A98-A52E-42CC-8D95-26D66634B2DB}"/>
    <cellStyle name="Comma 2 2 2 3 2" xfId="5155" xr:uid="{ABA7C858-F3BD-41AC-882F-ADA8474075D7}"/>
    <cellStyle name="Comma 2 2 2 3 2 2" xfId="5280" xr:uid="{A24EF979-2243-4C19-88E3-EF6EE30E7F34}"/>
    <cellStyle name="Comma 2 2 2 3 2 2 2" xfId="5526" xr:uid="{C395116E-6AB8-4AFF-8156-642553677ECA}"/>
    <cellStyle name="Comma 2 2 2 3 2 2 2 2" xfId="6423" xr:uid="{FD653EDA-BA5F-4A79-B6CD-D20884268275}"/>
    <cellStyle name="Comma 2 2 2 3 2 2 2 2 2" xfId="7825" xr:uid="{BDD689B3-9329-4910-96DE-7AD10594AC9B}"/>
    <cellStyle name="Comma 2 2 2 3 2 2 2 2 2 2" xfId="10627" xr:uid="{DC8D4E3A-BB53-4DD6-AE49-5DF911E6C584}"/>
    <cellStyle name="Comma 2 2 2 3 2 2 2 2 2 2 2" xfId="16232" xr:uid="{47237636-4FB6-4B55-B6F0-7F69B82E2B8D}"/>
    <cellStyle name="Comma 2 2 2 3 2 2 2 2 2 2 2 2" xfId="27441" xr:uid="{C847E383-0C1D-4C73-85B9-BB4A26167D0C}"/>
    <cellStyle name="Comma 2 2 2 3 2 2 2 2 2 2 2 2 2" xfId="43228" xr:uid="{A58EA158-C5E5-4E26-8263-DC4857E25222}"/>
    <cellStyle name="Comma 2 2 2 3 2 2 2 2 2 2 2 3" xfId="35340" xr:uid="{4E9ECD82-6E68-47D5-9DEC-57F23EC386E5}"/>
    <cellStyle name="Comma 2 2 2 3 2 2 2 2 2 2 3" xfId="21837" xr:uid="{3A9B47BD-F6FC-45D8-93BC-1E4BC9A2000E}"/>
    <cellStyle name="Comma 2 2 2 3 2 2 2 2 2 2 3 2" xfId="39284" xr:uid="{D28CE130-0FF2-4B03-9BF6-9E8F36F2688C}"/>
    <cellStyle name="Comma 2 2 2 3 2 2 2 2 2 2 4" xfId="31396" xr:uid="{FAD74F02-28CA-4374-8D73-45C47E76416F}"/>
    <cellStyle name="Comma 2 2 2 3 2 2 2 2 2 3" xfId="13430" xr:uid="{74F3E081-18AF-4D4A-B6F4-040F538D7BF2}"/>
    <cellStyle name="Comma 2 2 2 3 2 2 2 2 2 3 2" xfId="24639" xr:uid="{2BFC3BA7-2E5E-43AA-97D9-AADA673AB40A}"/>
    <cellStyle name="Comma 2 2 2 3 2 2 2 2 2 3 2 2" xfId="41256" xr:uid="{BB3E414A-F07F-4206-9081-41E29067168E}"/>
    <cellStyle name="Comma 2 2 2 3 2 2 2 2 2 3 3" xfId="33368" xr:uid="{3D798423-DDFF-4995-A62D-505F73F2819C}"/>
    <cellStyle name="Comma 2 2 2 3 2 2 2 2 2 4" xfId="19035" xr:uid="{DE1B25BC-FBCA-41C0-9C62-FBB6FB77564A}"/>
    <cellStyle name="Comma 2 2 2 3 2 2 2 2 2 4 2" xfId="37312" xr:uid="{D16DE69A-DE40-42DA-9C42-A83140D34ECB}"/>
    <cellStyle name="Comma 2 2 2 3 2 2 2 2 2 5" xfId="29424" xr:uid="{276A78FE-440D-4590-B115-779104064D5D}"/>
    <cellStyle name="Comma 2 2 2 3 2 2 2 2 3" xfId="9225" xr:uid="{52416F87-E840-4D6E-9D2B-D73829B18252}"/>
    <cellStyle name="Comma 2 2 2 3 2 2 2 2 3 2" xfId="14830" xr:uid="{CCF03203-6BCC-424B-8B54-830B546AAE48}"/>
    <cellStyle name="Comma 2 2 2 3 2 2 2 2 3 2 2" xfId="26039" xr:uid="{97974463-793C-42B9-B8C1-D8BF408B5712}"/>
    <cellStyle name="Comma 2 2 2 3 2 2 2 2 3 2 2 2" xfId="42242" xr:uid="{5C5D65BC-FFAB-4900-99FA-3057B9AC876F}"/>
    <cellStyle name="Comma 2 2 2 3 2 2 2 2 3 2 3" xfId="34354" xr:uid="{7187D452-DF36-4DAB-B3EF-2C6ACBB04DF6}"/>
    <cellStyle name="Comma 2 2 2 3 2 2 2 2 3 3" xfId="20435" xr:uid="{E16A6ABE-3DEA-408C-9A4D-8C61388FF623}"/>
    <cellStyle name="Comma 2 2 2 3 2 2 2 2 3 3 2" xfId="38298" xr:uid="{1C558D43-AB32-49CF-BFCA-59D13BA7EBCC}"/>
    <cellStyle name="Comma 2 2 2 3 2 2 2 2 3 4" xfId="30410" xr:uid="{838C8C6B-A3D0-40E0-8DBA-92880C6CC2A7}"/>
    <cellStyle name="Comma 2 2 2 3 2 2 2 2 4" xfId="12028" xr:uid="{D5BA16BB-78FC-49E4-A35F-EB975606F187}"/>
    <cellStyle name="Comma 2 2 2 3 2 2 2 2 4 2" xfId="23237" xr:uid="{91A1CB90-98C3-4B90-A40C-2106A9C02AA5}"/>
    <cellStyle name="Comma 2 2 2 3 2 2 2 2 4 2 2" xfId="40270" xr:uid="{DB28874D-873E-4F0D-BE61-3C1638283B66}"/>
    <cellStyle name="Comma 2 2 2 3 2 2 2 2 4 3" xfId="32382" xr:uid="{FAE77A41-D2E8-422C-8668-25DF7433807A}"/>
    <cellStyle name="Comma 2 2 2 3 2 2 2 2 5" xfId="17633" xr:uid="{1F19BCF0-29EE-4174-B461-62A236209906}"/>
    <cellStyle name="Comma 2 2 2 3 2 2 2 2 5 2" xfId="36326" xr:uid="{8A6E4506-6008-4CB3-8D4B-E2D9AD4A2E24}"/>
    <cellStyle name="Comma 2 2 2 3 2 2 2 2 6" xfId="28438" xr:uid="{3D750DC7-90E8-4595-98C6-59B0E6752405}"/>
    <cellStyle name="Comma 2 2 2 3 2 2 2 3" xfId="6928" xr:uid="{49A96E10-313B-4654-BB29-0C4D74F04100}"/>
    <cellStyle name="Comma 2 2 2 3 2 2 2 3 2" xfId="9730" xr:uid="{E4C968E4-5DD6-4DDE-8FD7-1D64A767884B}"/>
    <cellStyle name="Comma 2 2 2 3 2 2 2 3 2 2" xfId="15335" xr:uid="{EAC2790C-7575-40FF-9C87-095AC1BC072B}"/>
    <cellStyle name="Comma 2 2 2 3 2 2 2 3 2 2 2" xfId="26544" xr:uid="{072C3443-3E02-4374-9A12-5B00583718D3}"/>
    <cellStyle name="Comma 2 2 2 3 2 2 2 3 2 2 2 2" xfId="42734" xr:uid="{5F605ADC-B47F-4973-BDD5-7B3DAAD97FE4}"/>
    <cellStyle name="Comma 2 2 2 3 2 2 2 3 2 2 3" xfId="34846" xr:uid="{E40219E6-8F74-4D63-92B2-45C0E740C1E2}"/>
    <cellStyle name="Comma 2 2 2 3 2 2 2 3 2 3" xfId="20940" xr:uid="{DB7B527F-79FB-4378-9C6C-7C330CF4C8C2}"/>
    <cellStyle name="Comma 2 2 2 3 2 2 2 3 2 3 2" xfId="38790" xr:uid="{CF6C8EDD-564D-45C0-A906-6C5C70FC5C14}"/>
    <cellStyle name="Comma 2 2 2 3 2 2 2 3 2 4" xfId="30902" xr:uid="{C02CA1F3-3C35-48C7-B049-879A3ED37C57}"/>
    <cellStyle name="Comma 2 2 2 3 2 2 2 3 3" xfId="12533" xr:uid="{FBBC2AB3-0463-47A3-8CA4-3DCD37BA12B8}"/>
    <cellStyle name="Comma 2 2 2 3 2 2 2 3 3 2" xfId="23742" xr:uid="{09643B71-F2C5-410E-BD14-34B9C0528133}"/>
    <cellStyle name="Comma 2 2 2 3 2 2 2 3 3 2 2" xfId="40762" xr:uid="{97A1BD7B-41F8-42D7-B154-4D7130608A4D}"/>
    <cellStyle name="Comma 2 2 2 3 2 2 2 3 3 3" xfId="32874" xr:uid="{A5B129D6-D319-4942-A38E-11D138E5E191}"/>
    <cellStyle name="Comma 2 2 2 3 2 2 2 3 4" xfId="18138" xr:uid="{E9C40E66-BBD8-48D1-9035-75B389E75EB4}"/>
    <cellStyle name="Comma 2 2 2 3 2 2 2 3 4 2" xfId="36818" xr:uid="{337FF9A0-9A24-495C-8D8F-1F99224F2DAF}"/>
    <cellStyle name="Comma 2 2 2 3 2 2 2 3 5" xfId="28930" xr:uid="{41B89000-6D83-42EB-BC9B-4FAC43B197CA}"/>
    <cellStyle name="Comma 2 2 2 3 2 2 2 4" xfId="8328" xr:uid="{CA542BBD-0926-4A48-87EA-E3178BD8514D}"/>
    <cellStyle name="Comma 2 2 2 3 2 2 2 4 2" xfId="13933" xr:uid="{402C135E-48DD-4CA9-8452-CE665C5CC7C3}"/>
    <cellStyle name="Comma 2 2 2 3 2 2 2 4 2 2" xfId="25142" xr:uid="{2DB7F66B-FE0F-41C9-ACBE-389EC4323724}"/>
    <cellStyle name="Comma 2 2 2 3 2 2 2 4 2 2 2" xfId="41748" xr:uid="{CCF5C22A-87BC-4192-8503-1BB2C712B52C}"/>
    <cellStyle name="Comma 2 2 2 3 2 2 2 4 2 3" xfId="33860" xr:uid="{81E5D682-A332-4D11-B37E-84AEEC171AC1}"/>
    <cellStyle name="Comma 2 2 2 3 2 2 2 4 3" xfId="19538" xr:uid="{A9F85998-8131-4E3E-B377-875FE2A210C9}"/>
    <cellStyle name="Comma 2 2 2 3 2 2 2 4 3 2" xfId="37804" xr:uid="{515F3D9E-D51C-4EA5-A016-8A901CC497E0}"/>
    <cellStyle name="Comma 2 2 2 3 2 2 2 4 4" xfId="29916" xr:uid="{4DA786B8-408C-4603-9231-BF286B03F17E}"/>
    <cellStyle name="Comma 2 2 2 3 2 2 2 5" xfId="11131" xr:uid="{843465C8-3783-4391-8C77-CBF090AB4805}"/>
    <cellStyle name="Comma 2 2 2 3 2 2 2 5 2" xfId="22340" xr:uid="{437AA335-8C0B-4118-97CB-7435AEB19426}"/>
    <cellStyle name="Comma 2 2 2 3 2 2 2 5 2 2" xfId="39776" xr:uid="{D64FAD23-5312-4E59-A1E9-6869AC376C3C}"/>
    <cellStyle name="Comma 2 2 2 3 2 2 2 5 3" xfId="31888" xr:uid="{41385263-ABDB-46FD-B1DD-017DEFCB669D}"/>
    <cellStyle name="Comma 2 2 2 3 2 2 2 6" xfId="16736" xr:uid="{630A65D1-3B32-43CF-90E3-D99B4C5D20D6}"/>
    <cellStyle name="Comma 2 2 2 3 2 2 2 6 2" xfId="35832" xr:uid="{2F532344-4B26-4C25-88A2-415F2E27F0DF}"/>
    <cellStyle name="Comma 2 2 2 3 2 2 2 7" xfId="27944" xr:uid="{1053A2FE-4B57-4E3C-9794-66648DBCBAAD}"/>
    <cellStyle name="Comma 2 2 2 3 2 2 3" xfId="6177" xr:uid="{830C25F1-B778-4287-82BA-12CB46B35EEA}"/>
    <cellStyle name="Comma 2 2 2 3 2 2 3 2" xfId="7579" xr:uid="{A9185B80-2A93-46A4-83CB-476DBCE87245}"/>
    <cellStyle name="Comma 2 2 2 3 2 2 3 2 2" xfId="10381" xr:uid="{94504699-7013-403B-9EB7-C6D365FC58B2}"/>
    <cellStyle name="Comma 2 2 2 3 2 2 3 2 2 2" xfId="15986" xr:uid="{2834D557-167D-4B03-B0FC-E5DDF4A2F972}"/>
    <cellStyle name="Comma 2 2 2 3 2 2 3 2 2 2 2" xfId="27195" xr:uid="{C79ACED3-0269-43E1-A89E-ABF0C7D09302}"/>
    <cellStyle name="Comma 2 2 2 3 2 2 3 2 2 2 2 2" xfId="42982" xr:uid="{2E77F205-85D2-4281-B8EE-8FC10C3ABE94}"/>
    <cellStyle name="Comma 2 2 2 3 2 2 3 2 2 2 3" xfId="35094" xr:uid="{C708A1F0-FC98-4A5E-BBD6-5FBC338DD5E9}"/>
    <cellStyle name="Comma 2 2 2 3 2 2 3 2 2 3" xfId="21591" xr:uid="{715492E1-7EBA-4331-BCC7-079D9CC6F47C}"/>
    <cellStyle name="Comma 2 2 2 3 2 2 3 2 2 3 2" xfId="39038" xr:uid="{10C16EC8-203A-439E-B536-FE7253299652}"/>
    <cellStyle name="Comma 2 2 2 3 2 2 3 2 2 4" xfId="31150" xr:uid="{D0669BF2-4B20-4920-916F-7B2EA158159C}"/>
    <cellStyle name="Comma 2 2 2 3 2 2 3 2 3" xfId="13184" xr:uid="{C78A6596-B5BB-4396-A46E-BDC2F7F3117B}"/>
    <cellStyle name="Comma 2 2 2 3 2 2 3 2 3 2" xfId="24393" xr:uid="{BB0FE27E-A434-4FF5-AE63-45A8DCAD79A8}"/>
    <cellStyle name="Comma 2 2 2 3 2 2 3 2 3 2 2" xfId="41010" xr:uid="{5550876F-6D94-4C32-82F6-C9AFF8EBCF1D}"/>
    <cellStyle name="Comma 2 2 2 3 2 2 3 2 3 3" xfId="33122" xr:uid="{D9091DE0-1A48-40BF-B29F-F6FCFDFB3FEF}"/>
    <cellStyle name="Comma 2 2 2 3 2 2 3 2 4" xfId="18789" xr:uid="{3F17E562-921E-432E-B572-7AA602842210}"/>
    <cellStyle name="Comma 2 2 2 3 2 2 3 2 4 2" xfId="37066" xr:uid="{9FDFEE77-FEAB-49FD-8386-0D7D4CD97DDD}"/>
    <cellStyle name="Comma 2 2 2 3 2 2 3 2 5" xfId="29178" xr:uid="{DACF6053-9C8E-42D7-ACB9-CEA163252094}"/>
    <cellStyle name="Comma 2 2 2 3 2 2 3 3" xfId="8979" xr:uid="{EB8A7D94-9AC2-4843-8B07-68D6130149D7}"/>
    <cellStyle name="Comma 2 2 2 3 2 2 3 3 2" xfId="14584" xr:uid="{492F9B9E-E3B2-4B57-9845-14C801230C3D}"/>
    <cellStyle name="Comma 2 2 2 3 2 2 3 3 2 2" xfId="25793" xr:uid="{1F43A214-CB83-4596-9DFA-E063AFDF957C}"/>
    <cellStyle name="Comma 2 2 2 3 2 2 3 3 2 2 2" xfId="41996" xr:uid="{F1C7FD28-3B73-4C0B-91F6-4A631C91D303}"/>
    <cellStyle name="Comma 2 2 2 3 2 2 3 3 2 3" xfId="34108" xr:uid="{74004C53-C094-45D3-BC87-CC37A9AE9755}"/>
    <cellStyle name="Comma 2 2 2 3 2 2 3 3 3" xfId="20189" xr:uid="{996B1AA9-9C47-4395-A634-2DF0B6FFB5DC}"/>
    <cellStyle name="Comma 2 2 2 3 2 2 3 3 3 2" xfId="38052" xr:uid="{A45160D2-D024-47DA-8275-D6DF393CFD30}"/>
    <cellStyle name="Comma 2 2 2 3 2 2 3 3 4" xfId="30164" xr:uid="{55A789A8-D3C2-4FFC-8D45-D702F9B91F29}"/>
    <cellStyle name="Comma 2 2 2 3 2 2 3 4" xfId="11782" xr:uid="{5C68F74F-5824-44A3-A543-8F83C410EFFB}"/>
    <cellStyle name="Comma 2 2 2 3 2 2 3 4 2" xfId="22991" xr:uid="{017B82B4-AAC9-4A46-8594-6318ACC92E82}"/>
    <cellStyle name="Comma 2 2 2 3 2 2 3 4 2 2" xfId="40024" xr:uid="{9FDEFBAF-1B3D-4F25-8A25-3C928D8E8E27}"/>
    <cellStyle name="Comma 2 2 2 3 2 2 3 4 3" xfId="32136" xr:uid="{817D8BF2-9FEB-4FF1-92F6-464D4B67BD49}"/>
    <cellStyle name="Comma 2 2 2 3 2 2 3 5" xfId="17387" xr:uid="{35E421D3-B2FC-4B30-8C0B-C585A56B4A4D}"/>
    <cellStyle name="Comma 2 2 2 3 2 2 3 5 2" xfId="36080" xr:uid="{96A8F8CA-B83C-4D1F-8C6D-FABBC3037300}"/>
    <cellStyle name="Comma 2 2 2 3 2 2 3 6" xfId="28192" xr:uid="{2916D867-338E-47EF-B999-D3C58A146521}"/>
    <cellStyle name="Comma 2 2 2 3 2 2 4" xfId="6682" xr:uid="{E4E69CA6-85A4-41D0-8C40-5E2042C313D4}"/>
    <cellStyle name="Comma 2 2 2 3 2 2 4 2" xfId="9484" xr:uid="{96F5D9EB-D163-4788-84DD-F21C9D22E91C}"/>
    <cellStyle name="Comma 2 2 2 3 2 2 4 2 2" xfId="15089" xr:uid="{A391E752-86CC-4DBE-9277-60E1CE7E62C5}"/>
    <cellStyle name="Comma 2 2 2 3 2 2 4 2 2 2" xfId="26298" xr:uid="{013D55F6-79D3-46CD-A8D1-47D5D5F8B8CA}"/>
    <cellStyle name="Comma 2 2 2 3 2 2 4 2 2 2 2" xfId="42488" xr:uid="{7FAC4947-AAAC-47AA-AE31-8B833C990218}"/>
    <cellStyle name="Comma 2 2 2 3 2 2 4 2 2 3" xfId="34600" xr:uid="{50C7BEE5-499B-4C41-9E5E-3799AD33A02C}"/>
    <cellStyle name="Comma 2 2 2 3 2 2 4 2 3" xfId="20694" xr:uid="{B452AE64-761F-4C2A-956D-4A8566308DDA}"/>
    <cellStyle name="Comma 2 2 2 3 2 2 4 2 3 2" xfId="38544" xr:uid="{A4725C0C-DD1C-47D8-881E-392391955F3B}"/>
    <cellStyle name="Comma 2 2 2 3 2 2 4 2 4" xfId="30656" xr:uid="{A7FA9B95-863C-48C5-B91B-2F9B62F29A10}"/>
    <cellStyle name="Comma 2 2 2 3 2 2 4 3" xfId="12287" xr:uid="{FAA86D06-1810-49D2-B9EC-85A3ED59AA1B}"/>
    <cellStyle name="Comma 2 2 2 3 2 2 4 3 2" xfId="23496" xr:uid="{CA62FCAD-3534-42F8-BAD0-9013F4AC1763}"/>
    <cellStyle name="Comma 2 2 2 3 2 2 4 3 2 2" xfId="40516" xr:uid="{E42DA897-6230-4C24-B047-501A68737F61}"/>
    <cellStyle name="Comma 2 2 2 3 2 2 4 3 3" xfId="32628" xr:uid="{2AC5E9FA-D5A1-4B7B-98BE-F60568DC31EB}"/>
    <cellStyle name="Comma 2 2 2 3 2 2 4 4" xfId="17892" xr:uid="{F29042A7-05A7-4967-AEF8-E99FBB811DEE}"/>
    <cellStyle name="Comma 2 2 2 3 2 2 4 4 2" xfId="36572" xr:uid="{F8BC6382-3C59-4AF4-8955-359DD9EF56E5}"/>
    <cellStyle name="Comma 2 2 2 3 2 2 4 5" xfId="28684" xr:uid="{E55A1899-3412-4118-9EA3-CD81D1F2A9EF}"/>
    <cellStyle name="Comma 2 2 2 3 2 2 5" xfId="8082" xr:uid="{E90F23E0-BBDA-4CBD-82BA-2DAD132843C7}"/>
    <cellStyle name="Comma 2 2 2 3 2 2 5 2" xfId="13687" xr:uid="{E796EF7D-D187-450A-A88E-D15EF2EDED1F}"/>
    <cellStyle name="Comma 2 2 2 3 2 2 5 2 2" xfId="24896" xr:uid="{D427D993-DE4F-4806-96B8-6E2FAD43832B}"/>
    <cellStyle name="Comma 2 2 2 3 2 2 5 2 2 2" xfId="41502" xr:uid="{D1AA371E-A058-47BC-B353-0D7B20C179F2}"/>
    <cellStyle name="Comma 2 2 2 3 2 2 5 2 3" xfId="33614" xr:uid="{83AF9155-4328-4BC9-8833-18B75341FB37}"/>
    <cellStyle name="Comma 2 2 2 3 2 2 5 3" xfId="19292" xr:uid="{D3AD1F95-C0B6-4F5F-9F87-B36D12D1CE32}"/>
    <cellStyle name="Comma 2 2 2 3 2 2 5 3 2" xfId="37558" xr:uid="{026A58D2-6793-42B1-99A8-77D84D47F345}"/>
    <cellStyle name="Comma 2 2 2 3 2 2 5 4" xfId="29670" xr:uid="{A396463F-613F-44AB-BD5B-CC2ABB36FEB8}"/>
    <cellStyle name="Comma 2 2 2 3 2 2 6" xfId="10885" xr:uid="{FFB31C70-8934-4DFB-BAED-4F18B9B0E4AB}"/>
    <cellStyle name="Comma 2 2 2 3 2 2 6 2" xfId="22094" xr:uid="{FA61C611-ACFC-4903-BA9B-CAF55BBBBF2F}"/>
    <cellStyle name="Comma 2 2 2 3 2 2 6 2 2" xfId="39530" xr:uid="{9FE3B6AA-733A-4753-813A-AB04DF99E479}"/>
    <cellStyle name="Comma 2 2 2 3 2 2 6 3" xfId="31642" xr:uid="{D752C1CB-18B9-4E6E-B4F4-49131CD338B3}"/>
    <cellStyle name="Comma 2 2 2 3 2 2 7" xfId="16490" xr:uid="{EB43DA25-F004-4BBC-B8A1-B03D4A69B255}"/>
    <cellStyle name="Comma 2 2 2 3 2 2 7 2" xfId="35586" xr:uid="{0E47F8FE-BE4B-4371-A559-BC70D882DEF8}"/>
    <cellStyle name="Comma 2 2 2 3 2 2 8" xfId="27698" xr:uid="{33A01B69-6495-45AC-AECE-FD859D3EEF69}"/>
    <cellStyle name="Comma 2 2 2 3 2 3" xfId="5402" xr:uid="{D402033F-CA93-4CCE-9017-67DB812EAD3D}"/>
    <cellStyle name="Comma 2 2 2 3 2 3 2" xfId="6299" xr:uid="{73A5C08A-D969-480C-A544-F6D150885220}"/>
    <cellStyle name="Comma 2 2 2 3 2 3 2 2" xfId="7701" xr:uid="{4C727F84-7444-4801-86CB-F3AD4A41D837}"/>
    <cellStyle name="Comma 2 2 2 3 2 3 2 2 2" xfId="10503" xr:uid="{98E52F3C-880B-4F6F-9386-077B51965193}"/>
    <cellStyle name="Comma 2 2 2 3 2 3 2 2 2 2" xfId="16108" xr:uid="{E8D546EB-89E9-4942-AF88-06BA63D13596}"/>
    <cellStyle name="Comma 2 2 2 3 2 3 2 2 2 2 2" xfId="27317" xr:uid="{18083CFB-DE68-41F5-9CB3-8C4010C77A07}"/>
    <cellStyle name="Comma 2 2 2 3 2 3 2 2 2 2 2 2" xfId="43104" xr:uid="{36D42674-3D8B-421F-8BC2-A2174FDF2069}"/>
    <cellStyle name="Comma 2 2 2 3 2 3 2 2 2 2 3" xfId="35216" xr:uid="{6746A7ED-CC01-4FEA-83C8-3954D750A55D}"/>
    <cellStyle name="Comma 2 2 2 3 2 3 2 2 2 3" xfId="21713" xr:uid="{39E7C845-2B94-4694-B6E4-1BC27827022F}"/>
    <cellStyle name="Comma 2 2 2 3 2 3 2 2 2 3 2" xfId="39160" xr:uid="{7661CEB0-4952-4173-81F8-55EFAE727B0A}"/>
    <cellStyle name="Comma 2 2 2 3 2 3 2 2 2 4" xfId="31272" xr:uid="{42F9BBB2-E7AF-4F0C-96EC-EC9B20E92C10}"/>
    <cellStyle name="Comma 2 2 2 3 2 3 2 2 3" xfId="13306" xr:uid="{E737315A-B36B-4435-B7D5-0F1F4D21AE4C}"/>
    <cellStyle name="Comma 2 2 2 3 2 3 2 2 3 2" xfId="24515" xr:uid="{EF37A241-0AAD-4336-BDE9-92655871FFCE}"/>
    <cellStyle name="Comma 2 2 2 3 2 3 2 2 3 2 2" xfId="41132" xr:uid="{3FC19402-AF51-4307-BC34-6F488D8BA737}"/>
    <cellStyle name="Comma 2 2 2 3 2 3 2 2 3 3" xfId="33244" xr:uid="{F3FD516D-47E5-47A8-AB58-E68E1BEA667E}"/>
    <cellStyle name="Comma 2 2 2 3 2 3 2 2 4" xfId="18911" xr:uid="{00EE734F-F3B2-489D-ACAB-0B85068DB2CE}"/>
    <cellStyle name="Comma 2 2 2 3 2 3 2 2 4 2" xfId="37188" xr:uid="{253C3F0C-E2E3-4DBE-BEDD-018A7B5335D1}"/>
    <cellStyle name="Comma 2 2 2 3 2 3 2 2 5" xfId="29300" xr:uid="{477A6723-7C18-4885-B0E7-9150D3D8BEE4}"/>
    <cellStyle name="Comma 2 2 2 3 2 3 2 3" xfId="9101" xr:uid="{D6ED422B-81D5-4432-A201-D8424D987443}"/>
    <cellStyle name="Comma 2 2 2 3 2 3 2 3 2" xfId="14706" xr:uid="{0A425C39-E7E3-4947-86E2-4011CBAE3190}"/>
    <cellStyle name="Comma 2 2 2 3 2 3 2 3 2 2" xfId="25915" xr:uid="{C4794EBD-3E49-4E41-ACD9-E36DF67249EB}"/>
    <cellStyle name="Comma 2 2 2 3 2 3 2 3 2 2 2" xfId="42118" xr:uid="{D09B5258-F3D1-4079-95EE-A56BE26BFEE1}"/>
    <cellStyle name="Comma 2 2 2 3 2 3 2 3 2 3" xfId="34230" xr:uid="{268D268E-0DD4-432F-942F-95E3DDA8CA40}"/>
    <cellStyle name="Comma 2 2 2 3 2 3 2 3 3" xfId="20311" xr:uid="{FE31CB8F-4004-482A-B3D2-766E744FF512}"/>
    <cellStyle name="Comma 2 2 2 3 2 3 2 3 3 2" xfId="38174" xr:uid="{C674682A-93CF-4AAF-BE6A-1EAC56E4D6F9}"/>
    <cellStyle name="Comma 2 2 2 3 2 3 2 3 4" xfId="30286" xr:uid="{417A076C-9B0E-4869-9A47-5A5323CC23EC}"/>
    <cellStyle name="Comma 2 2 2 3 2 3 2 4" xfId="11904" xr:uid="{9DCFCAC6-DD04-4F59-AD6D-A1A63BE681CF}"/>
    <cellStyle name="Comma 2 2 2 3 2 3 2 4 2" xfId="23113" xr:uid="{188E1661-A6D8-4557-BD63-43706A4D4D89}"/>
    <cellStyle name="Comma 2 2 2 3 2 3 2 4 2 2" xfId="40146" xr:uid="{D40F814D-475D-4BC4-8573-A8DD3BEF3ED8}"/>
    <cellStyle name="Comma 2 2 2 3 2 3 2 4 3" xfId="32258" xr:uid="{EFDE50A5-D1A5-47F2-B83E-628A8231A62D}"/>
    <cellStyle name="Comma 2 2 2 3 2 3 2 5" xfId="17509" xr:uid="{92FEE0A9-8DFA-42FA-844A-7F7FD2CAB7AF}"/>
    <cellStyle name="Comma 2 2 2 3 2 3 2 5 2" xfId="36202" xr:uid="{D561A72C-0B99-4376-9D85-B1CAB4F784EC}"/>
    <cellStyle name="Comma 2 2 2 3 2 3 2 6" xfId="28314" xr:uid="{6CD2B3FA-3CB4-45AC-B39B-1ED9EE5DDDDB}"/>
    <cellStyle name="Comma 2 2 2 3 2 3 3" xfId="6804" xr:uid="{AF3B74E4-43F5-447A-893E-D28234C7891D}"/>
    <cellStyle name="Comma 2 2 2 3 2 3 3 2" xfId="9606" xr:uid="{A835869D-4A7B-464F-8783-FC59FB850520}"/>
    <cellStyle name="Comma 2 2 2 3 2 3 3 2 2" xfId="15211" xr:uid="{48C92A6B-A89D-4004-A277-FA0F21367743}"/>
    <cellStyle name="Comma 2 2 2 3 2 3 3 2 2 2" xfId="26420" xr:uid="{9E30CA3A-3A33-42CB-BC18-C9C83826EA04}"/>
    <cellStyle name="Comma 2 2 2 3 2 3 3 2 2 2 2" xfId="42610" xr:uid="{999173EB-7EF3-4CBC-B57E-921766CC97A3}"/>
    <cellStyle name="Comma 2 2 2 3 2 3 3 2 2 3" xfId="34722" xr:uid="{8427A6B6-E53C-49C5-AA90-2FBB1F1341E8}"/>
    <cellStyle name="Comma 2 2 2 3 2 3 3 2 3" xfId="20816" xr:uid="{19EF3CEE-6C56-472A-84A2-49DE50809975}"/>
    <cellStyle name="Comma 2 2 2 3 2 3 3 2 3 2" xfId="38666" xr:uid="{4D73D066-D4C1-42E3-A371-E9EBCE4A635B}"/>
    <cellStyle name="Comma 2 2 2 3 2 3 3 2 4" xfId="30778" xr:uid="{6B2D55A6-AAE6-4DC8-84EC-272EAC7E0B9B}"/>
    <cellStyle name="Comma 2 2 2 3 2 3 3 3" xfId="12409" xr:uid="{0395DEA0-082B-4FC1-99CA-3929EDC5C962}"/>
    <cellStyle name="Comma 2 2 2 3 2 3 3 3 2" xfId="23618" xr:uid="{15BD0F6E-06DD-4FAB-976C-1398AC6506CE}"/>
    <cellStyle name="Comma 2 2 2 3 2 3 3 3 2 2" xfId="40638" xr:uid="{B2FE1BD0-0C4E-45D8-BE3A-E3E84FC15A56}"/>
    <cellStyle name="Comma 2 2 2 3 2 3 3 3 3" xfId="32750" xr:uid="{E3594CC9-7C0D-45BA-88DC-3B40A36A12CB}"/>
    <cellStyle name="Comma 2 2 2 3 2 3 3 4" xfId="18014" xr:uid="{0A2C8EEA-EAB7-4D8D-9AE9-D4C2264B7B3A}"/>
    <cellStyle name="Comma 2 2 2 3 2 3 3 4 2" xfId="36694" xr:uid="{9672264A-5E91-4822-B097-9E3F590230C1}"/>
    <cellStyle name="Comma 2 2 2 3 2 3 3 5" xfId="28806" xr:uid="{ADD3A4C2-3A34-4E96-9799-52936B41081C}"/>
    <cellStyle name="Comma 2 2 2 3 2 3 4" xfId="8204" xr:uid="{D9254650-D1A5-4C43-9124-3ED1BB12B892}"/>
    <cellStyle name="Comma 2 2 2 3 2 3 4 2" xfId="13809" xr:uid="{DF080139-9F51-4E48-A669-A915EFF98A58}"/>
    <cellStyle name="Comma 2 2 2 3 2 3 4 2 2" xfId="25018" xr:uid="{58F29D58-0ED6-4611-899F-D826C9DA72DF}"/>
    <cellStyle name="Comma 2 2 2 3 2 3 4 2 2 2" xfId="41624" xr:uid="{1B0F1D83-4F92-43A6-97B7-8B60152B54E3}"/>
    <cellStyle name="Comma 2 2 2 3 2 3 4 2 3" xfId="33736" xr:uid="{1D302359-25A0-4A82-9885-CA36E1AFAE67}"/>
    <cellStyle name="Comma 2 2 2 3 2 3 4 3" xfId="19414" xr:uid="{607250F7-47C2-4D7E-9217-C38A5B2BF6A1}"/>
    <cellStyle name="Comma 2 2 2 3 2 3 4 3 2" xfId="37680" xr:uid="{75EC78BE-0B51-4131-85B9-D667A5068C50}"/>
    <cellStyle name="Comma 2 2 2 3 2 3 4 4" xfId="29792" xr:uid="{368E0E6E-BCBA-4C3F-BD80-FDA4A8134823}"/>
    <cellStyle name="Comma 2 2 2 3 2 3 5" xfId="11007" xr:uid="{39E455D7-EED4-4B49-B846-9F6B52D5C8AC}"/>
    <cellStyle name="Comma 2 2 2 3 2 3 5 2" xfId="22216" xr:uid="{20B6484B-1656-4454-8A39-DD024C3BD3DC}"/>
    <cellStyle name="Comma 2 2 2 3 2 3 5 2 2" xfId="39652" xr:uid="{97CDC994-C88B-454A-B37F-287D0860261E}"/>
    <cellStyle name="Comma 2 2 2 3 2 3 5 3" xfId="31764" xr:uid="{98DF074F-DDCB-4E6F-9B72-21FA284C207E}"/>
    <cellStyle name="Comma 2 2 2 3 2 3 6" xfId="16612" xr:uid="{9BEA9C3A-AF57-44F2-833A-35E2CAE786B1}"/>
    <cellStyle name="Comma 2 2 2 3 2 3 6 2" xfId="35708" xr:uid="{89DE40EE-2524-42AF-ADD3-D2EDCE2A82EF}"/>
    <cellStyle name="Comma 2 2 2 3 2 3 7" xfId="27820" xr:uid="{EEA9BDCD-4C59-48A0-8534-A234E0234EBF}"/>
    <cellStyle name="Comma 2 2 2 3 2 4" xfId="6053" xr:uid="{52256EBD-A5BF-40E1-ACFB-571EB1CFB30C}"/>
    <cellStyle name="Comma 2 2 2 3 2 4 2" xfId="7455" xr:uid="{A684B405-499E-4EC4-A3DC-2EB669F94734}"/>
    <cellStyle name="Comma 2 2 2 3 2 4 2 2" xfId="10257" xr:uid="{E0388A4D-94FA-4FA6-86C1-605C9134F3E6}"/>
    <cellStyle name="Comma 2 2 2 3 2 4 2 2 2" xfId="15862" xr:uid="{C5603AE5-7507-4B47-863F-ABF3BF48000D}"/>
    <cellStyle name="Comma 2 2 2 3 2 4 2 2 2 2" xfId="27071" xr:uid="{E83DFBD2-EEB2-448A-94B0-E8C9F4D19C05}"/>
    <cellStyle name="Comma 2 2 2 3 2 4 2 2 2 2 2" xfId="42858" xr:uid="{DA5BD239-6AA4-4E73-B3E1-09ABE654DD33}"/>
    <cellStyle name="Comma 2 2 2 3 2 4 2 2 2 3" xfId="34970" xr:uid="{96DCD48E-C090-48E6-B100-786039FF9AB1}"/>
    <cellStyle name="Comma 2 2 2 3 2 4 2 2 3" xfId="21467" xr:uid="{E113DD7F-6B99-4938-A3CB-414D78D343F5}"/>
    <cellStyle name="Comma 2 2 2 3 2 4 2 2 3 2" xfId="38914" xr:uid="{728880F1-B7BA-46A6-85A3-D19264FEC9E2}"/>
    <cellStyle name="Comma 2 2 2 3 2 4 2 2 4" xfId="31026" xr:uid="{A58BE07B-A7B3-4528-847C-BD75489B86FA}"/>
    <cellStyle name="Comma 2 2 2 3 2 4 2 3" xfId="13060" xr:uid="{B715086E-C7DA-4AAA-B8FE-D8924156A206}"/>
    <cellStyle name="Comma 2 2 2 3 2 4 2 3 2" xfId="24269" xr:uid="{84B59F8C-F096-4598-9C63-70F347190C95}"/>
    <cellStyle name="Comma 2 2 2 3 2 4 2 3 2 2" xfId="40886" xr:uid="{45635889-7A2A-4ECF-AFB0-AB312B1B76EB}"/>
    <cellStyle name="Comma 2 2 2 3 2 4 2 3 3" xfId="32998" xr:uid="{0E5FF10B-E3D0-4E94-B0BD-D046172E3046}"/>
    <cellStyle name="Comma 2 2 2 3 2 4 2 4" xfId="18665" xr:uid="{D6BE1D94-EF51-4A83-AFE0-C75A97C1A9AF}"/>
    <cellStyle name="Comma 2 2 2 3 2 4 2 4 2" xfId="36942" xr:uid="{0FD80DAB-C23C-49A5-8D7C-F545309690C3}"/>
    <cellStyle name="Comma 2 2 2 3 2 4 2 5" xfId="29054" xr:uid="{81418566-C171-477F-963A-6F57A656B6DA}"/>
    <cellStyle name="Comma 2 2 2 3 2 4 3" xfId="8855" xr:uid="{791628AC-9735-416F-A31A-A89B65D843DC}"/>
    <cellStyle name="Comma 2 2 2 3 2 4 3 2" xfId="14460" xr:uid="{0809F564-079A-4F1F-BF8C-793C8BE89514}"/>
    <cellStyle name="Comma 2 2 2 3 2 4 3 2 2" xfId="25669" xr:uid="{B6FD35D4-9267-4824-AE69-9F2C9A73A8C5}"/>
    <cellStyle name="Comma 2 2 2 3 2 4 3 2 2 2" xfId="41872" xr:uid="{904B2BA7-745B-497A-A58E-D8C7EF745483}"/>
    <cellStyle name="Comma 2 2 2 3 2 4 3 2 3" xfId="33984" xr:uid="{CF43EF00-D9A1-4FFF-964B-A21C48EC5C23}"/>
    <cellStyle name="Comma 2 2 2 3 2 4 3 3" xfId="20065" xr:uid="{0F347453-B686-493C-8182-60C3D429F521}"/>
    <cellStyle name="Comma 2 2 2 3 2 4 3 3 2" xfId="37928" xr:uid="{6D4705E7-77B0-4026-B0AC-194F515A6A7C}"/>
    <cellStyle name="Comma 2 2 2 3 2 4 3 4" xfId="30040" xr:uid="{3012CC77-8170-4A06-B40A-7CDAE586D2EF}"/>
    <cellStyle name="Comma 2 2 2 3 2 4 4" xfId="11658" xr:uid="{35DF2353-5EB0-441B-A0A0-FF801FEB5601}"/>
    <cellStyle name="Comma 2 2 2 3 2 4 4 2" xfId="22867" xr:uid="{EC15DF53-5869-4D80-B93E-F7084A88853C}"/>
    <cellStyle name="Comma 2 2 2 3 2 4 4 2 2" xfId="39900" xr:uid="{064C4610-D809-4D48-8AB2-627778AC8EFB}"/>
    <cellStyle name="Comma 2 2 2 3 2 4 4 3" xfId="32012" xr:uid="{A36C9C74-685E-44E5-B9FB-EAB5BC3D1C0A}"/>
    <cellStyle name="Comma 2 2 2 3 2 4 5" xfId="17263" xr:uid="{73EE0697-4197-4D5B-844B-6A303996316D}"/>
    <cellStyle name="Comma 2 2 2 3 2 4 5 2" xfId="35956" xr:uid="{594CC666-1BB8-41A7-A099-E18DE994B3C5}"/>
    <cellStyle name="Comma 2 2 2 3 2 4 6" xfId="28068" xr:uid="{8884AC67-AEC1-4335-AEC0-6B306593196C}"/>
    <cellStyle name="Comma 2 2 2 3 2 5" xfId="6557" xr:uid="{69DF8C69-64EE-4701-AC53-DD10B4239CBB}"/>
    <cellStyle name="Comma 2 2 2 3 2 5 2" xfId="9359" xr:uid="{F60546E9-0374-43F9-ACBD-FDBEA1F0A914}"/>
    <cellStyle name="Comma 2 2 2 3 2 5 2 2" xfId="14964" xr:uid="{253AD0D7-1FBC-441C-A0F2-855101CB46AA}"/>
    <cellStyle name="Comma 2 2 2 3 2 5 2 2 2" xfId="26173" xr:uid="{1EDC71E1-4C40-4D26-8EAB-A5A6E3201E4C}"/>
    <cellStyle name="Comma 2 2 2 3 2 5 2 2 2 2" xfId="42364" xr:uid="{81671E5F-7472-46AF-A470-7E430F5CAAD3}"/>
    <cellStyle name="Comma 2 2 2 3 2 5 2 2 3" xfId="34476" xr:uid="{A65E8ABE-48C8-4CCB-B106-A6B94BC4FD8D}"/>
    <cellStyle name="Comma 2 2 2 3 2 5 2 3" xfId="20569" xr:uid="{1DE48E58-5AD1-42CB-A82F-CFC498E010B5}"/>
    <cellStyle name="Comma 2 2 2 3 2 5 2 3 2" xfId="38420" xr:uid="{EEDFC1A5-EA80-4C3E-8357-1AD72D122D8B}"/>
    <cellStyle name="Comma 2 2 2 3 2 5 2 4" xfId="30532" xr:uid="{D471ACC3-672B-4FD7-B88A-68C5BC26CB7E}"/>
    <cellStyle name="Comma 2 2 2 3 2 5 3" xfId="12162" xr:uid="{C8AA0B6F-0520-457B-A03A-558085803000}"/>
    <cellStyle name="Comma 2 2 2 3 2 5 3 2" xfId="23371" xr:uid="{CD7E519A-41F0-4592-8F40-6E3996DEF912}"/>
    <cellStyle name="Comma 2 2 2 3 2 5 3 2 2" xfId="40392" xr:uid="{3B3DDC39-7BD7-4329-A346-A1D5FBEA95D6}"/>
    <cellStyle name="Comma 2 2 2 3 2 5 3 3" xfId="32504" xr:uid="{6DFDC25B-4DEB-4212-B53B-585F5F5C931B}"/>
    <cellStyle name="Comma 2 2 2 3 2 5 4" xfId="17767" xr:uid="{533EA47C-3230-4A65-9954-EDD7E2EECC24}"/>
    <cellStyle name="Comma 2 2 2 3 2 5 4 2" xfId="36448" xr:uid="{5F8552F7-DF58-4B97-B338-05424AB7A5EC}"/>
    <cellStyle name="Comma 2 2 2 3 2 5 5" xfId="28560" xr:uid="{BA3554BF-6DFB-4428-9F3B-DDFA82BC3563}"/>
    <cellStyle name="Comma 2 2 2 3 2 6" xfId="7958" xr:uid="{BAE2E834-C871-4532-AEC2-4E12DFE5BB14}"/>
    <cellStyle name="Comma 2 2 2 3 2 6 2" xfId="13563" xr:uid="{0CB5B566-05C4-414D-ABA9-0761ACBD1DFA}"/>
    <cellStyle name="Comma 2 2 2 3 2 6 2 2" xfId="24772" xr:uid="{AAAAB1FE-FC67-4FAE-9580-E1678E29708B}"/>
    <cellStyle name="Comma 2 2 2 3 2 6 2 2 2" xfId="41378" xr:uid="{C83D102E-002F-4B03-BDDD-AA2B42173232}"/>
    <cellStyle name="Comma 2 2 2 3 2 6 2 3" xfId="33490" xr:uid="{B7D17EEF-51B4-471E-BC21-BE6341B5CE34}"/>
    <cellStyle name="Comma 2 2 2 3 2 6 3" xfId="19168" xr:uid="{E43CFD7B-6610-4D77-8021-EC24258BC7D8}"/>
    <cellStyle name="Comma 2 2 2 3 2 6 3 2" xfId="37434" xr:uid="{D85805F1-5BF7-48F5-B584-9F00664B0DE2}"/>
    <cellStyle name="Comma 2 2 2 3 2 6 4" xfId="29546" xr:uid="{328F7716-3621-43AD-9920-B47BD0DC013B}"/>
    <cellStyle name="Comma 2 2 2 3 2 7" xfId="10761" xr:uid="{968F4121-ECD1-4AC4-9EAD-B659AAD6D327}"/>
    <cellStyle name="Comma 2 2 2 3 2 7 2" xfId="21970" xr:uid="{A688DEAE-6047-4822-85E7-3A698463DA80}"/>
    <cellStyle name="Comma 2 2 2 3 2 7 2 2" xfId="39406" xr:uid="{480FEF5C-0E0E-4677-A1F6-F39145D62ACA}"/>
    <cellStyle name="Comma 2 2 2 3 2 7 3" xfId="31518" xr:uid="{EA24DAE6-24C2-46D8-B18E-6A495C3E1B55}"/>
    <cellStyle name="Comma 2 2 2 3 2 8" xfId="16366" xr:uid="{918462E3-07E9-4804-83B1-8335C4B3AD68}"/>
    <cellStyle name="Comma 2 2 2 3 2 8 2" xfId="35462" xr:uid="{654BA592-D652-4916-A4B9-E63734931D8F}"/>
    <cellStyle name="Comma 2 2 2 3 2 9" xfId="27574" xr:uid="{9DC59C36-9FE4-4148-BD12-EEC117A537EB}"/>
    <cellStyle name="Comma 2 2 2 3 3" xfId="5217" xr:uid="{FE8C64AB-F344-40FB-974F-843B2C800AC3}"/>
    <cellStyle name="Comma 2 2 2 3 3 2" xfId="5463" xr:uid="{A117F33A-7EC8-462B-B9E6-DB56CCF6025F}"/>
    <cellStyle name="Comma 2 2 2 3 3 2 2" xfId="6360" xr:uid="{2D13C9DA-2774-423B-A926-0378C651B7C3}"/>
    <cellStyle name="Comma 2 2 2 3 3 2 2 2" xfId="7762" xr:uid="{D83AC6BD-F16B-40A9-8483-0D30D32A7504}"/>
    <cellStyle name="Comma 2 2 2 3 3 2 2 2 2" xfId="10564" xr:uid="{D15A34E4-6066-4887-80D7-D67825D88017}"/>
    <cellStyle name="Comma 2 2 2 3 3 2 2 2 2 2" xfId="16169" xr:uid="{5C0C0B37-0619-48BA-8E03-69956D865F35}"/>
    <cellStyle name="Comma 2 2 2 3 3 2 2 2 2 2 2" xfId="27378" xr:uid="{36D1E192-BC64-4F8F-A9DF-C2C77176668B}"/>
    <cellStyle name="Comma 2 2 2 3 3 2 2 2 2 2 2 2" xfId="43165" xr:uid="{571D1BC9-89D6-41A9-9C9B-D70F628330E5}"/>
    <cellStyle name="Comma 2 2 2 3 3 2 2 2 2 2 3" xfId="35277" xr:uid="{C79C8050-262E-4B43-B8CC-036C1F2E1C3B}"/>
    <cellStyle name="Comma 2 2 2 3 3 2 2 2 2 3" xfId="21774" xr:uid="{DBE76916-ECE0-469A-8F9E-B035AB14743C}"/>
    <cellStyle name="Comma 2 2 2 3 3 2 2 2 2 3 2" xfId="39221" xr:uid="{9BA8186A-9CB1-4337-891D-18F6EE51D3B7}"/>
    <cellStyle name="Comma 2 2 2 3 3 2 2 2 2 4" xfId="31333" xr:uid="{A8A9B574-9E92-479F-A084-72A2F1A58ABD}"/>
    <cellStyle name="Comma 2 2 2 3 3 2 2 2 3" xfId="13367" xr:uid="{43B24CE8-46A6-49A4-B81C-6AE73CEB0457}"/>
    <cellStyle name="Comma 2 2 2 3 3 2 2 2 3 2" xfId="24576" xr:uid="{4FA70F7A-859F-429F-B429-E4707A751B41}"/>
    <cellStyle name="Comma 2 2 2 3 3 2 2 2 3 2 2" xfId="41193" xr:uid="{2BA4321A-5E8A-4217-B4B6-BF7AFD0BDB1A}"/>
    <cellStyle name="Comma 2 2 2 3 3 2 2 2 3 3" xfId="33305" xr:uid="{5A41A0C0-1C84-4B1F-8F06-375C130DA290}"/>
    <cellStyle name="Comma 2 2 2 3 3 2 2 2 4" xfId="18972" xr:uid="{2F841918-19DA-42CB-98E7-1200E48EE693}"/>
    <cellStyle name="Comma 2 2 2 3 3 2 2 2 4 2" xfId="37249" xr:uid="{ADD26C3B-10C1-4FAD-9842-88657FCF44EB}"/>
    <cellStyle name="Comma 2 2 2 3 3 2 2 2 5" xfId="29361" xr:uid="{EF34DD49-7C08-49A7-9ED6-DFC3A1A1D3BE}"/>
    <cellStyle name="Comma 2 2 2 3 3 2 2 3" xfId="9162" xr:uid="{4C4515E6-D3FC-42F8-96FC-39D07CC15335}"/>
    <cellStyle name="Comma 2 2 2 3 3 2 2 3 2" xfId="14767" xr:uid="{A77FE5EE-FF20-4B44-A760-45ED22CC0D96}"/>
    <cellStyle name="Comma 2 2 2 3 3 2 2 3 2 2" xfId="25976" xr:uid="{CB95F2A3-CE10-4EE4-9B05-2C1D969DB961}"/>
    <cellStyle name="Comma 2 2 2 3 3 2 2 3 2 2 2" xfId="42179" xr:uid="{12551B55-46EC-419E-8DAC-C4D8D57E4726}"/>
    <cellStyle name="Comma 2 2 2 3 3 2 2 3 2 3" xfId="34291" xr:uid="{19D838C2-F723-4CE5-9D36-FB4D04E6A1B2}"/>
    <cellStyle name="Comma 2 2 2 3 3 2 2 3 3" xfId="20372" xr:uid="{ABB6F6EC-B1DB-4856-BD07-923FA39E24AE}"/>
    <cellStyle name="Comma 2 2 2 3 3 2 2 3 3 2" xfId="38235" xr:uid="{64013DCC-C0C3-4A8A-A27E-667C483EA0A4}"/>
    <cellStyle name="Comma 2 2 2 3 3 2 2 3 4" xfId="30347" xr:uid="{91116A9A-3C9B-460D-8ED3-A45D6D509FE3}"/>
    <cellStyle name="Comma 2 2 2 3 3 2 2 4" xfId="11965" xr:uid="{7E6C602F-7F56-4AE1-B69D-EB92363A2C6F}"/>
    <cellStyle name="Comma 2 2 2 3 3 2 2 4 2" xfId="23174" xr:uid="{CE485E96-086C-4AD7-B959-1721006B3F73}"/>
    <cellStyle name="Comma 2 2 2 3 3 2 2 4 2 2" xfId="40207" xr:uid="{09EBD75B-EE0C-46E0-82E9-9AFA0C3D7C65}"/>
    <cellStyle name="Comma 2 2 2 3 3 2 2 4 3" xfId="32319" xr:uid="{A446BE86-730D-4D62-9C27-80D16A01AF08}"/>
    <cellStyle name="Comma 2 2 2 3 3 2 2 5" xfId="17570" xr:uid="{D3A82D28-2D50-476A-B1AA-328F7C9AA571}"/>
    <cellStyle name="Comma 2 2 2 3 3 2 2 5 2" xfId="36263" xr:uid="{C7016D22-89F9-48BE-A3FF-5FF567AB34AB}"/>
    <cellStyle name="Comma 2 2 2 3 3 2 2 6" xfId="28375" xr:uid="{0F787B4A-EAC5-4FE4-8FE1-9136669F2D71}"/>
    <cellStyle name="Comma 2 2 2 3 3 2 3" xfId="6865" xr:uid="{885F68F1-8EC9-4A01-AC5E-9CAFCE829F60}"/>
    <cellStyle name="Comma 2 2 2 3 3 2 3 2" xfId="9667" xr:uid="{425354DB-B398-445E-AF27-8DBCC5DDF564}"/>
    <cellStyle name="Comma 2 2 2 3 3 2 3 2 2" xfId="15272" xr:uid="{C5FE967E-7ECB-4772-9587-CA4D20A49CFD}"/>
    <cellStyle name="Comma 2 2 2 3 3 2 3 2 2 2" xfId="26481" xr:uid="{50B263DA-CEE6-4C6E-A63A-0F3530E04BF9}"/>
    <cellStyle name="Comma 2 2 2 3 3 2 3 2 2 2 2" xfId="42671" xr:uid="{6A88E8E6-5DEF-4E55-833A-1F586F6674FA}"/>
    <cellStyle name="Comma 2 2 2 3 3 2 3 2 2 3" xfId="34783" xr:uid="{C68508DF-1059-44F0-A01B-A59B84F14774}"/>
    <cellStyle name="Comma 2 2 2 3 3 2 3 2 3" xfId="20877" xr:uid="{9360271A-7696-4006-B547-4DF7186E4612}"/>
    <cellStyle name="Comma 2 2 2 3 3 2 3 2 3 2" xfId="38727" xr:uid="{15BB6643-7503-4F65-8D55-175B74E9AB8B}"/>
    <cellStyle name="Comma 2 2 2 3 3 2 3 2 4" xfId="30839" xr:uid="{9A136D4A-7C44-4985-B801-2CB088633320}"/>
    <cellStyle name="Comma 2 2 2 3 3 2 3 3" xfId="12470" xr:uid="{CE39CD06-4F3E-4945-B732-F0048E3340C4}"/>
    <cellStyle name="Comma 2 2 2 3 3 2 3 3 2" xfId="23679" xr:uid="{565B5D18-1D3C-439E-B43E-D45EEB05DA38}"/>
    <cellStyle name="Comma 2 2 2 3 3 2 3 3 2 2" xfId="40699" xr:uid="{5675B26D-29C9-4CD4-A4D3-7B64A228F064}"/>
    <cellStyle name="Comma 2 2 2 3 3 2 3 3 3" xfId="32811" xr:uid="{35FF6344-7AEE-427C-A61C-95B3FAD19FDD}"/>
    <cellStyle name="Comma 2 2 2 3 3 2 3 4" xfId="18075" xr:uid="{00AD722E-AFF1-4E60-BB7F-7AE5684C22C1}"/>
    <cellStyle name="Comma 2 2 2 3 3 2 3 4 2" xfId="36755" xr:uid="{639C274D-9B85-4F51-BC72-46EAC57F45BD}"/>
    <cellStyle name="Comma 2 2 2 3 3 2 3 5" xfId="28867" xr:uid="{2A27337E-87C2-4CB2-83C0-808ADF574FD8}"/>
    <cellStyle name="Comma 2 2 2 3 3 2 4" xfId="8265" xr:uid="{8ABB6BCA-E6AF-4A3D-B52D-7518C4D06B02}"/>
    <cellStyle name="Comma 2 2 2 3 3 2 4 2" xfId="13870" xr:uid="{F2524D6A-EAED-4364-B21B-D241202F3327}"/>
    <cellStyle name="Comma 2 2 2 3 3 2 4 2 2" xfId="25079" xr:uid="{4A21868A-F9F1-4C75-9740-4D3CE2101F38}"/>
    <cellStyle name="Comma 2 2 2 3 3 2 4 2 2 2" xfId="41685" xr:uid="{4973A28A-E7A2-4ACC-B07A-6C554F1EE0C9}"/>
    <cellStyle name="Comma 2 2 2 3 3 2 4 2 3" xfId="33797" xr:uid="{CA5C3B1F-4E9D-4EA8-9AD5-B8573D212DC4}"/>
    <cellStyle name="Comma 2 2 2 3 3 2 4 3" xfId="19475" xr:uid="{054567EC-B36A-4410-B4BF-0BD23BB8157A}"/>
    <cellStyle name="Comma 2 2 2 3 3 2 4 3 2" xfId="37741" xr:uid="{8EA1985E-AC2F-417C-839D-568F9D86EABF}"/>
    <cellStyle name="Comma 2 2 2 3 3 2 4 4" xfId="29853" xr:uid="{AE4E5BE5-1227-4053-A6A2-6FDAFB5268A8}"/>
    <cellStyle name="Comma 2 2 2 3 3 2 5" xfId="11068" xr:uid="{F833F339-2A04-498B-924B-49563BC079C8}"/>
    <cellStyle name="Comma 2 2 2 3 3 2 5 2" xfId="22277" xr:uid="{FE6744EB-B3B0-47C5-9F08-B40CFC1605A9}"/>
    <cellStyle name="Comma 2 2 2 3 3 2 5 2 2" xfId="39713" xr:uid="{BDA5FC39-F231-4C79-ACC4-CA736D748099}"/>
    <cellStyle name="Comma 2 2 2 3 3 2 5 3" xfId="31825" xr:uid="{B0751575-C0CF-452F-8EBD-29122A49D6D9}"/>
    <cellStyle name="Comma 2 2 2 3 3 2 6" xfId="16673" xr:uid="{EE18D517-A42E-4547-9CEA-4EDDC4B2FE30}"/>
    <cellStyle name="Comma 2 2 2 3 3 2 6 2" xfId="35769" xr:uid="{B68F9A2D-85BE-4004-9258-A4F889FDA0B8}"/>
    <cellStyle name="Comma 2 2 2 3 3 2 7" xfId="27881" xr:uid="{6B932AFC-4CAD-4557-A907-9BDE57B543C8}"/>
    <cellStyle name="Comma 2 2 2 3 3 3" xfId="6114" xr:uid="{EC67D0DE-E23D-4B69-9CB0-B37590D9E65A}"/>
    <cellStyle name="Comma 2 2 2 3 3 3 2" xfId="7516" xr:uid="{11A3F521-F014-4813-A18D-D235357CD551}"/>
    <cellStyle name="Comma 2 2 2 3 3 3 2 2" xfId="10318" xr:uid="{5D7F6095-64D2-45ED-93B4-3D8DEA67B900}"/>
    <cellStyle name="Comma 2 2 2 3 3 3 2 2 2" xfId="15923" xr:uid="{6C96CD25-B6B1-47CB-86C7-A55AADB39416}"/>
    <cellStyle name="Comma 2 2 2 3 3 3 2 2 2 2" xfId="27132" xr:uid="{8E80A72E-267A-401E-8BEF-B3FD0B6913D3}"/>
    <cellStyle name="Comma 2 2 2 3 3 3 2 2 2 2 2" xfId="42919" xr:uid="{6321AA31-109E-4AEE-8657-A072DE7BAE9F}"/>
    <cellStyle name="Comma 2 2 2 3 3 3 2 2 2 3" xfId="35031" xr:uid="{F113F4CF-F215-4876-BE98-C523C1ACA54F}"/>
    <cellStyle name="Comma 2 2 2 3 3 3 2 2 3" xfId="21528" xr:uid="{7B74304C-EF36-4553-9F29-347A94ADA9AF}"/>
    <cellStyle name="Comma 2 2 2 3 3 3 2 2 3 2" xfId="38975" xr:uid="{0BA40D15-4A86-4FE8-98C1-57AA347536BF}"/>
    <cellStyle name="Comma 2 2 2 3 3 3 2 2 4" xfId="31087" xr:uid="{AFE98A62-7550-4423-A4DB-C454CCD370EA}"/>
    <cellStyle name="Comma 2 2 2 3 3 3 2 3" xfId="13121" xr:uid="{35FD36F2-12CD-405D-A340-745D32149FAD}"/>
    <cellStyle name="Comma 2 2 2 3 3 3 2 3 2" xfId="24330" xr:uid="{3533EE68-3826-47FA-B43B-959CB4F13A81}"/>
    <cellStyle name="Comma 2 2 2 3 3 3 2 3 2 2" xfId="40947" xr:uid="{43261EFD-B4AA-4D84-8EAA-01752B13E909}"/>
    <cellStyle name="Comma 2 2 2 3 3 3 2 3 3" xfId="33059" xr:uid="{133AB0CC-2961-4F0C-9CA9-CE1E18630FBA}"/>
    <cellStyle name="Comma 2 2 2 3 3 3 2 4" xfId="18726" xr:uid="{812370F7-4A09-4B69-AC41-CA8FC0C90A83}"/>
    <cellStyle name="Comma 2 2 2 3 3 3 2 4 2" xfId="37003" xr:uid="{793662C3-555A-403B-92DF-FD97B9D76EE4}"/>
    <cellStyle name="Comma 2 2 2 3 3 3 2 5" xfId="29115" xr:uid="{674241CB-4B40-4679-8B43-EFA34AFD9677}"/>
    <cellStyle name="Comma 2 2 2 3 3 3 3" xfId="8916" xr:uid="{A1A79D74-A3F0-4F88-BACA-C71CF88E9F52}"/>
    <cellStyle name="Comma 2 2 2 3 3 3 3 2" xfId="14521" xr:uid="{7D31D3DA-9558-45B9-B7FE-4C625A0913AF}"/>
    <cellStyle name="Comma 2 2 2 3 3 3 3 2 2" xfId="25730" xr:uid="{D619DB1F-6991-4FB0-9605-4B45CB5F19D4}"/>
    <cellStyle name="Comma 2 2 2 3 3 3 3 2 2 2" xfId="41933" xr:uid="{4CAB1336-79DE-4C93-808A-29A002E63623}"/>
    <cellStyle name="Comma 2 2 2 3 3 3 3 2 3" xfId="34045" xr:uid="{10D919A7-0496-4EB4-9567-10FECB6461F8}"/>
    <cellStyle name="Comma 2 2 2 3 3 3 3 3" xfId="20126" xr:uid="{8F8E51BF-A3EA-47B8-9B1E-070C09E359F5}"/>
    <cellStyle name="Comma 2 2 2 3 3 3 3 3 2" xfId="37989" xr:uid="{6D0FA752-1380-4D24-BDAA-23510277055E}"/>
    <cellStyle name="Comma 2 2 2 3 3 3 3 4" xfId="30101" xr:uid="{CDEB7989-C0AD-464A-BE37-E8191FDDD669}"/>
    <cellStyle name="Comma 2 2 2 3 3 3 4" xfId="11719" xr:uid="{126314AD-A144-4741-A577-9C336CD4878B}"/>
    <cellStyle name="Comma 2 2 2 3 3 3 4 2" xfId="22928" xr:uid="{1A984CAB-9881-410D-B412-11E8B0D0D2B8}"/>
    <cellStyle name="Comma 2 2 2 3 3 3 4 2 2" xfId="39961" xr:uid="{B533868C-385D-424C-BB1F-848AED62C2B8}"/>
    <cellStyle name="Comma 2 2 2 3 3 3 4 3" xfId="32073" xr:uid="{FD1D620E-26E4-4398-AEA8-0EB66074ADC0}"/>
    <cellStyle name="Comma 2 2 2 3 3 3 5" xfId="17324" xr:uid="{48C2E108-21C7-425A-97AA-B8BF22B09476}"/>
    <cellStyle name="Comma 2 2 2 3 3 3 5 2" xfId="36017" xr:uid="{7DFBEBD1-BD25-4EFC-B9D9-79CAF95B6678}"/>
    <cellStyle name="Comma 2 2 2 3 3 3 6" xfId="28129" xr:uid="{1E375324-D571-4006-BE0A-C31983194022}"/>
    <cellStyle name="Comma 2 2 2 3 3 4" xfId="6619" xr:uid="{A4F5737A-5EDA-4941-8966-B2979B2B7128}"/>
    <cellStyle name="Comma 2 2 2 3 3 4 2" xfId="9421" xr:uid="{ABBE2077-4C03-424D-9160-BD3D7B77A798}"/>
    <cellStyle name="Comma 2 2 2 3 3 4 2 2" xfId="15026" xr:uid="{680249F3-EE19-4F38-9E25-EDA654F2BC4D}"/>
    <cellStyle name="Comma 2 2 2 3 3 4 2 2 2" xfId="26235" xr:uid="{30F236B4-9A50-4D35-80AF-1267B7173A74}"/>
    <cellStyle name="Comma 2 2 2 3 3 4 2 2 2 2" xfId="42425" xr:uid="{1BC9398B-2BE2-45EA-859D-975E38855B21}"/>
    <cellStyle name="Comma 2 2 2 3 3 4 2 2 3" xfId="34537" xr:uid="{146FC50A-D835-4ECF-8CA6-C7AAF349153C}"/>
    <cellStyle name="Comma 2 2 2 3 3 4 2 3" xfId="20631" xr:uid="{A74F79AD-8840-4FBE-AAC9-2A3836214B0C}"/>
    <cellStyle name="Comma 2 2 2 3 3 4 2 3 2" xfId="38481" xr:uid="{231E1CC3-25E6-4A97-B337-A443CE07FA4B}"/>
    <cellStyle name="Comma 2 2 2 3 3 4 2 4" xfId="30593" xr:uid="{FF1CFF6E-F9FA-46C7-88AE-DCCC24C2427D}"/>
    <cellStyle name="Comma 2 2 2 3 3 4 3" xfId="12224" xr:uid="{1A993644-3498-419B-9D5C-05BA3CA532D4}"/>
    <cellStyle name="Comma 2 2 2 3 3 4 3 2" xfId="23433" xr:uid="{0FFD7E23-2584-43AE-9168-279BA8216332}"/>
    <cellStyle name="Comma 2 2 2 3 3 4 3 2 2" xfId="40453" xr:uid="{2B67DEB0-20DB-41F5-9D5C-2250985F6948}"/>
    <cellStyle name="Comma 2 2 2 3 3 4 3 3" xfId="32565" xr:uid="{F5B9EE3E-228F-47F3-B4DE-28C5F9A12C7C}"/>
    <cellStyle name="Comma 2 2 2 3 3 4 4" xfId="17829" xr:uid="{13980F5C-9567-4A71-9CC4-B8543E220FAD}"/>
    <cellStyle name="Comma 2 2 2 3 3 4 4 2" xfId="36509" xr:uid="{CA5341D5-0755-4E62-B4AB-0A43DCA0C05C}"/>
    <cellStyle name="Comma 2 2 2 3 3 4 5" xfId="28621" xr:uid="{2392C31E-AA0D-4CC0-9123-E1035B2821EF}"/>
    <cellStyle name="Comma 2 2 2 3 3 5" xfId="8019" xr:uid="{7589B43A-C91D-4A95-9DB6-066372C027EC}"/>
    <cellStyle name="Comma 2 2 2 3 3 5 2" xfId="13624" xr:uid="{83BCFD5D-E8D3-44F4-824C-86D3449E0F5A}"/>
    <cellStyle name="Comma 2 2 2 3 3 5 2 2" xfId="24833" xr:uid="{9F8EF221-1635-47C4-A03F-8D9B7B747F27}"/>
    <cellStyle name="Comma 2 2 2 3 3 5 2 2 2" xfId="41439" xr:uid="{95FAD092-060A-4206-8B51-296D104C8673}"/>
    <cellStyle name="Comma 2 2 2 3 3 5 2 3" xfId="33551" xr:uid="{EB1E72E7-16B8-45C4-87DD-6DE89FEF40AB}"/>
    <cellStyle name="Comma 2 2 2 3 3 5 3" xfId="19229" xr:uid="{798E00DB-FB4B-4350-A21A-29C9DA0A69CB}"/>
    <cellStyle name="Comma 2 2 2 3 3 5 3 2" xfId="37495" xr:uid="{99CDB232-DD77-4EE9-9041-C978DC5CB3B4}"/>
    <cellStyle name="Comma 2 2 2 3 3 5 4" xfId="29607" xr:uid="{0926DD8E-5628-4B20-840A-ED794824DFD3}"/>
    <cellStyle name="Comma 2 2 2 3 3 6" xfId="10822" xr:uid="{A022FE51-0C83-4A4A-BE65-70C21C6173DA}"/>
    <cellStyle name="Comma 2 2 2 3 3 6 2" xfId="22031" xr:uid="{93D2D634-0F31-498C-A6CB-3B48527CC07F}"/>
    <cellStyle name="Comma 2 2 2 3 3 6 2 2" xfId="39467" xr:uid="{1AE139E6-9FB7-4AFF-93E2-D704A9DC6212}"/>
    <cellStyle name="Comma 2 2 2 3 3 6 3" xfId="31579" xr:uid="{3902167E-EDB5-4910-8B3D-D67DD026F653}"/>
    <cellStyle name="Comma 2 2 2 3 3 7" xfId="16427" xr:uid="{1D280E76-68E8-4CCA-A79F-D5CADDCE5B73}"/>
    <cellStyle name="Comma 2 2 2 3 3 7 2" xfId="35523" xr:uid="{BB054D1C-28F7-4BE0-BCB5-A27814BC3B17}"/>
    <cellStyle name="Comma 2 2 2 3 3 8" xfId="27635" xr:uid="{C80C8E77-4907-45ED-84D5-E751A71F9EDB}"/>
    <cellStyle name="Comma 2 2 2 3 4" xfId="5339" xr:uid="{1F9D595B-6B75-4ECB-9CE2-09F9B14068CB}"/>
    <cellStyle name="Comma 2 2 2 3 4 2" xfId="6236" xr:uid="{E160E9C6-D40D-4BC7-B696-0E0390767DA1}"/>
    <cellStyle name="Comma 2 2 2 3 4 2 2" xfId="7638" xr:uid="{B8752D18-73D9-4AA8-91D9-8F95B5BBF8E8}"/>
    <cellStyle name="Comma 2 2 2 3 4 2 2 2" xfId="10440" xr:uid="{3DB52632-CC81-46B3-AA8A-7D315D6C75FA}"/>
    <cellStyle name="Comma 2 2 2 3 4 2 2 2 2" xfId="16045" xr:uid="{47899DC3-BA9E-4A60-9B58-8B7B3E40FEAE}"/>
    <cellStyle name="Comma 2 2 2 3 4 2 2 2 2 2" xfId="27254" xr:uid="{24CC03AD-FC5C-4AE6-9750-485AA20A485A}"/>
    <cellStyle name="Comma 2 2 2 3 4 2 2 2 2 2 2" xfId="43041" xr:uid="{B1647083-1337-4E84-8847-1D4895420629}"/>
    <cellStyle name="Comma 2 2 2 3 4 2 2 2 2 3" xfId="35153" xr:uid="{D90E9915-699F-4650-B5F3-79492FA17351}"/>
    <cellStyle name="Comma 2 2 2 3 4 2 2 2 3" xfId="21650" xr:uid="{F739D98E-98AA-44D3-90DA-E8A02C5E4FA5}"/>
    <cellStyle name="Comma 2 2 2 3 4 2 2 2 3 2" xfId="39097" xr:uid="{D21EDBB1-97C1-4D2B-BFD7-194A030B65F6}"/>
    <cellStyle name="Comma 2 2 2 3 4 2 2 2 4" xfId="31209" xr:uid="{16A9F9B9-6D87-4587-B86E-8D1C56B98C45}"/>
    <cellStyle name="Comma 2 2 2 3 4 2 2 3" xfId="13243" xr:uid="{07420892-26A1-4F8F-A6C6-3EAC854499D2}"/>
    <cellStyle name="Comma 2 2 2 3 4 2 2 3 2" xfId="24452" xr:uid="{3075EE77-4D3E-445E-B9E1-842468EB98BA}"/>
    <cellStyle name="Comma 2 2 2 3 4 2 2 3 2 2" xfId="41069" xr:uid="{216284F1-1425-4AE3-A50E-35FCE86FDFC4}"/>
    <cellStyle name="Comma 2 2 2 3 4 2 2 3 3" xfId="33181" xr:uid="{20BF834D-39B2-457C-8D0B-F471B9C35B9C}"/>
    <cellStyle name="Comma 2 2 2 3 4 2 2 4" xfId="18848" xr:uid="{FE2A527E-E8A4-4D95-8EE2-2780F8C05D1E}"/>
    <cellStyle name="Comma 2 2 2 3 4 2 2 4 2" xfId="37125" xr:uid="{6A0DA431-D997-4268-9526-10961D5F49F9}"/>
    <cellStyle name="Comma 2 2 2 3 4 2 2 5" xfId="29237" xr:uid="{8BFC0E3B-5C3E-487E-9C75-81B5BBDD02CE}"/>
    <cellStyle name="Comma 2 2 2 3 4 2 3" xfId="9038" xr:uid="{CAEE21F1-6A19-4ADB-8A75-CC05DA27F025}"/>
    <cellStyle name="Comma 2 2 2 3 4 2 3 2" xfId="14643" xr:uid="{F1B66BFE-FA0E-4C9E-99C4-F379D4AF0068}"/>
    <cellStyle name="Comma 2 2 2 3 4 2 3 2 2" xfId="25852" xr:uid="{EEFA11B5-4994-4167-A10E-25F577D16FA4}"/>
    <cellStyle name="Comma 2 2 2 3 4 2 3 2 2 2" xfId="42055" xr:uid="{FB9B3615-52F7-4427-B508-F14F2ED87E1D}"/>
    <cellStyle name="Comma 2 2 2 3 4 2 3 2 3" xfId="34167" xr:uid="{448932A6-F9D3-4768-A93B-4F145B47C61B}"/>
    <cellStyle name="Comma 2 2 2 3 4 2 3 3" xfId="20248" xr:uid="{EE0C14DE-13F5-4B49-8C99-E600E8229A64}"/>
    <cellStyle name="Comma 2 2 2 3 4 2 3 3 2" xfId="38111" xr:uid="{5C89F250-E926-4DBE-8CA7-B889EC031E44}"/>
    <cellStyle name="Comma 2 2 2 3 4 2 3 4" xfId="30223" xr:uid="{29412A6E-916B-4077-9FE1-A6A1430D62E8}"/>
    <cellStyle name="Comma 2 2 2 3 4 2 4" xfId="11841" xr:uid="{AA3195DA-1C90-445D-8CEB-DA6A7019E78C}"/>
    <cellStyle name="Comma 2 2 2 3 4 2 4 2" xfId="23050" xr:uid="{E99CECE4-0E14-4C88-ACDA-C3505FBFDC80}"/>
    <cellStyle name="Comma 2 2 2 3 4 2 4 2 2" xfId="40083" xr:uid="{9A4E10F9-8261-4D40-9B52-ADFF2A18F49B}"/>
    <cellStyle name="Comma 2 2 2 3 4 2 4 3" xfId="32195" xr:uid="{C8A564FA-1A09-4020-9B63-14C3AEB95D55}"/>
    <cellStyle name="Comma 2 2 2 3 4 2 5" xfId="17446" xr:uid="{C58CEB93-D328-4610-9B14-621511BF2969}"/>
    <cellStyle name="Comma 2 2 2 3 4 2 5 2" xfId="36139" xr:uid="{490C4A2C-3B10-48B9-97BA-26F02795393C}"/>
    <cellStyle name="Comma 2 2 2 3 4 2 6" xfId="28251" xr:uid="{2D19B6C7-D682-4947-9E36-FC217D4A4B6C}"/>
    <cellStyle name="Comma 2 2 2 3 4 3" xfId="6741" xr:uid="{78A8AB97-2105-4576-9757-1EA1AAAB295F}"/>
    <cellStyle name="Comma 2 2 2 3 4 3 2" xfId="9543" xr:uid="{1B44D440-D6AA-48C1-B049-0F2030828E70}"/>
    <cellStyle name="Comma 2 2 2 3 4 3 2 2" xfId="15148" xr:uid="{371E4DE7-9C58-47FB-968F-10852F18F82B}"/>
    <cellStyle name="Comma 2 2 2 3 4 3 2 2 2" xfId="26357" xr:uid="{300B387D-8CA0-467E-85BC-288B9DEE500B}"/>
    <cellStyle name="Comma 2 2 2 3 4 3 2 2 2 2" xfId="42547" xr:uid="{B78FD886-55C8-4855-A09E-86739CD30256}"/>
    <cellStyle name="Comma 2 2 2 3 4 3 2 2 3" xfId="34659" xr:uid="{BCA57527-AE64-443D-9EB7-9168633B00CC}"/>
    <cellStyle name="Comma 2 2 2 3 4 3 2 3" xfId="20753" xr:uid="{04450778-65E5-43F6-B600-C46D6F5C27E7}"/>
    <cellStyle name="Comma 2 2 2 3 4 3 2 3 2" xfId="38603" xr:uid="{1DE33B99-C305-44BD-8D60-8CE3C891502F}"/>
    <cellStyle name="Comma 2 2 2 3 4 3 2 4" xfId="30715" xr:uid="{AB2358FC-7E14-4409-B225-D255B12EF89F}"/>
    <cellStyle name="Comma 2 2 2 3 4 3 3" xfId="12346" xr:uid="{BFA05DBB-520A-4E31-B37D-4275790EB3A3}"/>
    <cellStyle name="Comma 2 2 2 3 4 3 3 2" xfId="23555" xr:uid="{04100209-A22D-4DD3-90B3-C0D072B4127F}"/>
    <cellStyle name="Comma 2 2 2 3 4 3 3 2 2" xfId="40575" xr:uid="{EA80BD71-9626-4A4B-B683-AF59BD8B07F7}"/>
    <cellStyle name="Comma 2 2 2 3 4 3 3 3" xfId="32687" xr:uid="{87601DC4-5E6B-4BD0-92CC-32485D78D1CA}"/>
    <cellStyle name="Comma 2 2 2 3 4 3 4" xfId="17951" xr:uid="{B0F0BBE7-63B9-49C9-9C1D-D22D2ACB4C7C}"/>
    <cellStyle name="Comma 2 2 2 3 4 3 4 2" xfId="36631" xr:uid="{AD3EBEDD-AEC6-4841-AA0D-D04AAB5E8395}"/>
    <cellStyle name="Comma 2 2 2 3 4 3 5" xfId="28743" xr:uid="{CC00FE95-40E3-47A8-B789-64DB8584A1C3}"/>
    <cellStyle name="Comma 2 2 2 3 4 4" xfId="8141" xr:uid="{2B6D15DB-50D2-48C6-8BFF-B8980D65626D}"/>
    <cellStyle name="Comma 2 2 2 3 4 4 2" xfId="13746" xr:uid="{D4CB1455-7239-4B6F-B0FF-D273F62C0C15}"/>
    <cellStyle name="Comma 2 2 2 3 4 4 2 2" xfId="24955" xr:uid="{BFC9DE5A-3884-453A-A784-8D2011BE1292}"/>
    <cellStyle name="Comma 2 2 2 3 4 4 2 2 2" xfId="41561" xr:uid="{5A312109-723A-4889-8D9C-88550342FCFC}"/>
    <cellStyle name="Comma 2 2 2 3 4 4 2 3" xfId="33673" xr:uid="{ADD51851-6186-4DA2-A61C-7068E8269437}"/>
    <cellStyle name="Comma 2 2 2 3 4 4 3" xfId="19351" xr:uid="{B50F6D14-7528-45A9-9BD3-A07C20AAD622}"/>
    <cellStyle name="Comma 2 2 2 3 4 4 3 2" xfId="37617" xr:uid="{38AF68F2-6D83-484C-A705-B56B9B8039E7}"/>
    <cellStyle name="Comma 2 2 2 3 4 4 4" xfId="29729" xr:uid="{A7EE34B2-1CAF-4DF0-A86C-8809F53445BB}"/>
    <cellStyle name="Comma 2 2 2 3 4 5" xfId="10944" xr:uid="{35AE90D9-1C76-4FDE-8E53-BE953C6D8FA5}"/>
    <cellStyle name="Comma 2 2 2 3 4 5 2" xfId="22153" xr:uid="{7BB1E49E-13B4-476E-BC22-E74021381948}"/>
    <cellStyle name="Comma 2 2 2 3 4 5 2 2" xfId="39589" xr:uid="{74F600A3-4FC8-4C9E-A42C-6F365CB38790}"/>
    <cellStyle name="Comma 2 2 2 3 4 5 3" xfId="31701" xr:uid="{4025EDFC-3AE7-4D2F-8C75-85DD20508F9D}"/>
    <cellStyle name="Comma 2 2 2 3 4 6" xfId="16549" xr:uid="{F2F890BC-A865-4153-8864-119513D90E6B}"/>
    <cellStyle name="Comma 2 2 2 3 4 6 2" xfId="35645" xr:uid="{7EA2633F-B946-4015-974D-6B4094275C05}"/>
    <cellStyle name="Comma 2 2 2 3 4 7" xfId="27757" xr:uid="{B134E3B3-39C6-421E-BB47-F0D9BCCA8EA1}"/>
    <cellStyle name="Comma 2 2 2 3 5" xfId="5990" xr:uid="{865B18D0-1024-41D1-A0EC-054F489066A6}"/>
    <cellStyle name="Comma 2 2 2 3 5 2" xfId="7392" xr:uid="{1EAF48BC-AC51-4DDE-9171-BEE7E780F5D0}"/>
    <cellStyle name="Comma 2 2 2 3 5 2 2" xfId="10194" xr:uid="{55B152AD-2CC3-4AC6-9DFD-F12F99F98B43}"/>
    <cellStyle name="Comma 2 2 2 3 5 2 2 2" xfId="15799" xr:uid="{22F72A60-16E8-4ABF-9A5B-E738F4FC8DFE}"/>
    <cellStyle name="Comma 2 2 2 3 5 2 2 2 2" xfId="27008" xr:uid="{56CA2C11-D760-4064-B3C9-7E61267E1B91}"/>
    <cellStyle name="Comma 2 2 2 3 5 2 2 2 2 2" xfId="42795" xr:uid="{85CD412B-81EA-4150-9E18-726B93D2C7A7}"/>
    <cellStyle name="Comma 2 2 2 3 5 2 2 2 3" xfId="34907" xr:uid="{808438F8-9519-459E-98B8-0D783C1295B6}"/>
    <cellStyle name="Comma 2 2 2 3 5 2 2 3" xfId="21404" xr:uid="{5A904847-BEAE-4BAC-AE4C-524955CE128B}"/>
    <cellStyle name="Comma 2 2 2 3 5 2 2 3 2" xfId="38851" xr:uid="{7D1EA81A-CD2B-4AD9-8408-D299BED05907}"/>
    <cellStyle name="Comma 2 2 2 3 5 2 2 4" xfId="30963" xr:uid="{CA019709-1612-4EC9-BF0E-5720AE93BBD6}"/>
    <cellStyle name="Comma 2 2 2 3 5 2 3" xfId="12997" xr:uid="{23CDAF97-0080-4E1B-94F0-10F5014F6DEE}"/>
    <cellStyle name="Comma 2 2 2 3 5 2 3 2" xfId="24206" xr:uid="{37C08C1D-701E-4516-AE26-22AD44D9D102}"/>
    <cellStyle name="Comma 2 2 2 3 5 2 3 2 2" xfId="40823" xr:uid="{66DF5F70-DBC6-4580-8218-5D4D405EEFF3}"/>
    <cellStyle name="Comma 2 2 2 3 5 2 3 3" xfId="32935" xr:uid="{F3F3D452-13F2-49C0-9411-789772AA5E8A}"/>
    <cellStyle name="Comma 2 2 2 3 5 2 4" xfId="18602" xr:uid="{B6548FE4-63F7-4AE9-B314-09B527BDC916}"/>
    <cellStyle name="Comma 2 2 2 3 5 2 4 2" xfId="36879" xr:uid="{D7CD11AB-D59B-491B-A9B7-EA0377C121D3}"/>
    <cellStyle name="Comma 2 2 2 3 5 2 5" xfId="28991" xr:uid="{41C290A5-A878-4312-A9F3-2A7FA86470A6}"/>
    <cellStyle name="Comma 2 2 2 3 5 3" xfId="8792" xr:uid="{6CC70D76-5573-43C8-8ACF-35C8E2257877}"/>
    <cellStyle name="Comma 2 2 2 3 5 3 2" xfId="14397" xr:uid="{DD8AB2EC-B263-4F12-9AC9-DCD64EFA2F16}"/>
    <cellStyle name="Comma 2 2 2 3 5 3 2 2" xfId="25606" xr:uid="{CED6EC0A-B075-4B06-B218-85D094EEC6FB}"/>
    <cellStyle name="Comma 2 2 2 3 5 3 2 2 2" xfId="41809" xr:uid="{B839E8C4-E36D-44E4-90D9-0A0A13C68A66}"/>
    <cellStyle name="Comma 2 2 2 3 5 3 2 3" xfId="33921" xr:uid="{3C46D66E-21F7-4AFC-87D5-AAC7B2B7C585}"/>
    <cellStyle name="Comma 2 2 2 3 5 3 3" xfId="20002" xr:uid="{5BB05D4E-BB85-413E-872D-91C207C74C7E}"/>
    <cellStyle name="Comma 2 2 2 3 5 3 3 2" xfId="37865" xr:uid="{63411BCA-07B8-443F-A63C-A26B25F39743}"/>
    <cellStyle name="Comma 2 2 2 3 5 3 4" xfId="29977" xr:uid="{C3024A2C-9594-4683-8E83-3625DEB147CE}"/>
    <cellStyle name="Comma 2 2 2 3 5 4" xfId="11595" xr:uid="{14C44A3D-A9E9-479B-8E0F-7F38479152C1}"/>
    <cellStyle name="Comma 2 2 2 3 5 4 2" xfId="22804" xr:uid="{D3A30EF1-6433-4D9B-BDF3-3E69A39CB265}"/>
    <cellStyle name="Comma 2 2 2 3 5 4 2 2" xfId="39837" xr:uid="{AEA0C58B-8D2D-46B8-A4D5-BA7B128B98DB}"/>
    <cellStyle name="Comma 2 2 2 3 5 4 3" xfId="31949" xr:uid="{5438BFCC-443F-4B26-93EF-5AAE25134D03}"/>
    <cellStyle name="Comma 2 2 2 3 5 5" xfId="17200" xr:uid="{41F4BEDC-F938-40EC-970D-E522EA322DE2}"/>
    <cellStyle name="Comma 2 2 2 3 5 5 2" xfId="35893" xr:uid="{6E35D4F8-621D-428F-98A1-1704DDD86BDC}"/>
    <cellStyle name="Comma 2 2 2 3 5 6" xfId="28005" xr:uid="{EFDC2562-3F29-400D-BA94-9582530C43ED}"/>
    <cellStyle name="Comma 2 2 2 3 6" xfId="6494" xr:uid="{7E21D7AA-061D-4606-85A0-17E338759A2F}"/>
    <cellStyle name="Comma 2 2 2 3 6 2" xfId="9296" xr:uid="{67151E59-75E7-4862-92E7-17BAFBCF0522}"/>
    <cellStyle name="Comma 2 2 2 3 6 2 2" xfId="14901" xr:uid="{182BB81E-F5FF-410E-8D9A-A38CED5D073A}"/>
    <cellStyle name="Comma 2 2 2 3 6 2 2 2" xfId="26110" xr:uid="{53D7D6BF-A0D3-4F32-A96D-9B45CEBD0D73}"/>
    <cellStyle name="Comma 2 2 2 3 6 2 2 2 2" xfId="42301" xr:uid="{D739B668-F45A-4609-8D7C-3A16DCB3A260}"/>
    <cellStyle name="Comma 2 2 2 3 6 2 2 3" xfId="34413" xr:uid="{2ADD168B-0DF3-4EE0-A879-E866D6371973}"/>
    <cellStyle name="Comma 2 2 2 3 6 2 3" xfId="20506" xr:uid="{9EF37FF6-D803-4150-987E-FA6DD354C10E}"/>
    <cellStyle name="Comma 2 2 2 3 6 2 3 2" xfId="38357" xr:uid="{98ABB216-7CFA-4ACC-BB42-4F543C68EE3C}"/>
    <cellStyle name="Comma 2 2 2 3 6 2 4" xfId="30469" xr:uid="{D8650402-F536-48D1-9056-B19009398DF2}"/>
    <cellStyle name="Comma 2 2 2 3 6 3" xfId="12099" xr:uid="{911A639C-C42A-4F4A-9C87-945455503F37}"/>
    <cellStyle name="Comma 2 2 2 3 6 3 2" xfId="23308" xr:uid="{25B5EF3B-6DFC-4609-8972-14195CA3209D}"/>
    <cellStyle name="Comma 2 2 2 3 6 3 2 2" xfId="40329" xr:uid="{31B72F81-5761-4209-AE94-30379ECFDF3A}"/>
    <cellStyle name="Comma 2 2 2 3 6 3 3" xfId="32441" xr:uid="{802CC58F-D8A2-4029-BFA2-20501CEA12BE}"/>
    <cellStyle name="Comma 2 2 2 3 6 4" xfId="17704" xr:uid="{D2A87748-C9CE-46A7-A2F6-54B21BA8AA13}"/>
    <cellStyle name="Comma 2 2 2 3 6 4 2" xfId="36385" xr:uid="{A0E9FDBF-86B1-40DF-8E12-E88BF7484993}"/>
    <cellStyle name="Comma 2 2 2 3 6 5" xfId="28497" xr:uid="{CF2370E6-9960-4DAE-B8E0-FCB88B89CE74}"/>
    <cellStyle name="Comma 2 2 2 3 7" xfId="7895" xr:uid="{C009C6BA-CA30-4D2B-9F5C-9DCA67E54511}"/>
    <cellStyle name="Comma 2 2 2 3 7 2" xfId="13500" xr:uid="{185201F2-929D-4003-8E99-EB40CB809008}"/>
    <cellStyle name="Comma 2 2 2 3 7 2 2" xfId="24709" xr:uid="{92FCA055-0BBC-45D1-A43A-9E999AB956F7}"/>
    <cellStyle name="Comma 2 2 2 3 7 2 2 2" xfId="41315" xr:uid="{406520AD-30CC-4776-9836-DDDA9ECA99E9}"/>
    <cellStyle name="Comma 2 2 2 3 7 2 3" xfId="33427" xr:uid="{E26ED30B-7E77-4427-843C-D07946298B43}"/>
    <cellStyle name="Comma 2 2 2 3 7 3" xfId="19105" xr:uid="{3A48C74D-9EE9-4867-85BB-2C645A809C7E}"/>
    <cellStyle name="Comma 2 2 2 3 7 3 2" xfId="37371" xr:uid="{B11C8F3A-E455-4D97-AB82-45DE546937E5}"/>
    <cellStyle name="Comma 2 2 2 3 7 4" xfId="29483" xr:uid="{2C6BD637-5EB5-4AEE-88D2-55B78D9CFAD7}"/>
    <cellStyle name="Comma 2 2 2 3 8" xfId="10698" xr:uid="{4FF13706-2C6F-40E6-AFA1-388591513877}"/>
    <cellStyle name="Comma 2 2 2 3 8 2" xfId="21907" xr:uid="{58876936-E3BE-41AB-B137-70F6E88BDCB2}"/>
    <cellStyle name="Comma 2 2 2 3 8 2 2" xfId="39343" xr:uid="{54FFA7C0-C671-433C-B733-A71CBF1F5DD1}"/>
    <cellStyle name="Comma 2 2 2 3 8 3" xfId="31455" xr:uid="{81568E2F-FAB8-4EB0-8F15-5F7C8D175C52}"/>
    <cellStyle name="Comma 2 2 2 3 9" xfId="16303" xr:uid="{9EB6C566-CF6F-41FB-B2F7-C45B325B21CB}"/>
    <cellStyle name="Comma 2 2 2 3 9 2" xfId="35399" xr:uid="{F034AAF2-5E8F-4185-B167-D89F335C6BBE}"/>
    <cellStyle name="Comma 2 2 2 4" xfId="5136" xr:uid="{2C95545D-D40D-40CA-9DA6-82C259D2AA2D}"/>
    <cellStyle name="Comma 2 2 2 4 2" xfId="5261" xr:uid="{C71B1554-2C1B-4A33-9931-35DAF4B615A7}"/>
    <cellStyle name="Comma 2 2 2 4 2 2" xfId="5507" xr:uid="{22462F91-4AE2-4BB0-BE1E-969EBFEF2581}"/>
    <cellStyle name="Comma 2 2 2 4 2 2 2" xfId="6404" xr:uid="{25B0E431-5730-4BCF-BF3E-841703B7082F}"/>
    <cellStyle name="Comma 2 2 2 4 2 2 2 2" xfId="7806" xr:uid="{EA32F310-A68D-4B35-A052-10FC76879FAB}"/>
    <cellStyle name="Comma 2 2 2 4 2 2 2 2 2" xfId="10608" xr:uid="{1D84362D-23D1-4508-80A4-5D158B24D4FF}"/>
    <cellStyle name="Comma 2 2 2 4 2 2 2 2 2 2" xfId="16213" xr:uid="{76613128-81F8-419C-9A44-FAF15649A52A}"/>
    <cellStyle name="Comma 2 2 2 4 2 2 2 2 2 2 2" xfId="27422" xr:uid="{DDE27DA0-CF96-424C-91FF-667033AF5B8D}"/>
    <cellStyle name="Comma 2 2 2 4 2 2 2 2 2 2 2 2" xfId="43209" xr:uid="{97635D3B-8476-4EE2-A542-F6CF23538947}"/>
    <cellStyle name="Comma 2 2 2 4 2 2 2 2 2 2 3" xfId="35321" xr:uid="{ACD704B8-D9CD-4D1F-97B2-1D29D1892E3F}"/>
    <cellStyle name="Comma 2 2 2 4 2 2 2 2 2 3" xfId="21818" xr:uid="{A6631860-C218-4F09-8C3E-0006F1887A81}"/>
    <cellStyle name="Comma 2 2 2 4 2 2 2 2 2 3 2" xfId="39265" xr:uid="{40FD2445-AF3C-47E2-A8EB-9A968AF18FD4}"/>
    <cellStyle name="Comma 2 2 2 4 2 2 2 2 2 4" xfId="31377" xr:uid="{9AAC9DF6-F47C-4633-8D40-9AE2BB3EA436}"/>
    <cellStyle name="Comma 2 2 2 4 2 2 2 2 3" xfId="13411" xr:uid="{61F63EA2-BC57-481D-ACC7-0809D778D0D6}"/>
    <cellStyle name="Comma 2 2 2 4 2 2 2 2 3 2" xfId="24620" xr:uid="{A6AACFEB-662F-4A7B-B1BD-A03BF4BED252}"/>
    <cellStyle name="Comma 2 2 2 4 2 2 2 2 3 2 2" xfId="41237" xr:uid="{23F54C05-EDDB-43E6-B027-929EEAA470DD}"/>
    <cellStyle name="Comma 2 2 2 4 2 2 2 2 3 3" xfId="33349" xr:uid="{1FDDFDC5-6EA5-4A04-83F6-557B12F66872}"/>
    <cellStyle name="Comma 2 2 2 4 2 2 2 2 4" xfId="19016" xr:uid="{D8DAE725-0525-4501-9850-E8A25F836B61}"/>
    <cellStyle name="Comma 2 2 2 4 2 2 2 2 4 2" xfId="37293" xr:uid="{AE9C5B29-81B6-464B-AEEA-C464BD84B487}"/>
    <cellStyle name="Comma 2 2 2 4 2 2 2 2 5" xfId="29405" xr:uid="{08FBF705-2161-4919-821B-5BD00662908C}"/>
    <cellStyle name="Comma 2 2 2 4 2 2 2 3" xfId="9206" xr:uid="{236B111E-BFCE-4791-AE3A-44252BC1E17A}"/>
    <cellStyle name="Comma 2 2 2 4 2 2 2 3 2" xfId="14811" xr:uid="{974774FA-069A-405D-98B4-C65C802B5C64}"/>
    <cellStyle name="Comma 2 2 2 4 2 2 2 3 2 2" xfId="26020" xr:uid="{1EA2B376-1053-41C5-9FD3-2CB021DA0488}"/>
    <cellStyle name="Comma 2 2 2 4 2 2 2 3 2 2 2" xfId="42223" xr:uid="{08E1214F-EE53-4B3E-8284-DD890E840107}"/>
    <cellStyle name="Comma 2 2 2 4 2 2 2 3 2 3" xfId="34335" xr:uid="{44F09412-293B-431D-883A-9122E29ED537}"/>
    <cellStyle name="Comma 2 2 2 4 2 2 2 3 3" xfId="20416" xr:uid="{8E5DC5C2-EC07-4179-8FC7-A110C06201A4}"/>
    <cellStyle name="Comma 2 2 2 4 2 2 2 3 3 2" xfId="38279" xr:uid="{9EB75F40-287C-4515-A4B9-9460CD5C50D1}"/>
    <cellStyle name="Comma 2 2 2 4 2 2 2 3 4" xfId="30391" xr:uid="{71CA1FD3-A6D4-421E-8ECF-25430FBFCCC0}"/>
    <cellStyle name="Comma 2 2 2 4 2 2 2 4" xfId="12009" xr:uid="{D0EFE9E9-3CB2-497F-A62C-730335D598AF}"/>
    <cellStyle name="Comma 2 2 2 4 2 2 2 4 2" xfId="23218" xr:uid="{B60E989E-FED1-4FDC-994B-FD1EB4CEB284}"/>
    <cellStyle name="Comma 2 2 2 4 2 2 2 4 2 2" xfId="40251" xr:uid="{425CF61E-A174-4D49-82B2-8B1F151D5FE1}"/>
    <cellStyle name="Comma 2 2 2 4 2 2 2 4 3" xfId="32363" xr:uid="{B527C181-914A-409B-91AC-3F7A9E54DC55}"/>
    <cellStyle name="Comma 2 2 2 4 2 2 2 5" xfId="17614" xr:uid="{550687AC-51B1-414B-BCE8-0CD4EF474302}"/>
    <cellStyle name="Comma 2 2 2 4 2 2 2 5 2" xfId="36307" xr:uid="{07B7D5B4-19F7-42C0-872F-79CEB0D60060}"/>
    <cellStyle name="Comma 2 2 2 4 2 2 2 6" xfId="28419" xr:uid="{3BB68EB1-E245-4C38-BA23-7B2000A86AB5}"/>
    <cellStyle name="Comma 2 2 2 4 2 2 3" xfId="6909" xr:uid="{F42AE90C-28C3-4940-AB8D-ABF239FDE134}"/>
    <cellStyle name="Comma 2 2 2 4 2 2 3 2" xfId="9711" xr:uid="{ECA063A8-978C-4927-B5F0-744C1006656F}"/>
    <cellStyle name="Comma 2 2 2 4 2 2 3 2 2" xfId="15316" xr:uid="{83783E4A-83B9-4883-8ED3-AE25D03CA06C}"/>
    <cellStyle name="Comma 2 2 2 4 2 2 3 2 2 2" xfId="26525" xr:uid="{3A7BA134-17E3-4647-AFEA-A87C41D29275}"/>
    <cellStyle name="Comma 2 2 2 4 2 2 3 2 2 2 2" xfId="42715" xr:uid="{43AAB1A4-93F2-4A90-859E-AE2F367CB97D}"/>
    <cellStyle name="Comma 2 2 2 4 2 2 3 2 2 3" xfId="34827" xr:uid="{32FD0749-9EE9-41CD-A14E-9796BE24FE9A}"/>
    <cellStyle name="Comma 2 2 2 4 2 2 3 2 3" xfId="20921" xr:uid="{6E72239A-5241-4D25-BD99-78DA38463B8B}"/>
    <cellStyle name="Comma 2 2 2 4 2 2 3 2 3 2" xfId="38771" xr:uid="{0615BCC3-377A-43C5-B8EF-647A057E8C79}"/>
    <cellStyle name="Comma 2 2 2 4 2 2 3 2 4" xfId="30883" xr:uid="{B1215A1B-2A31-4C45-A4B2-981BFEA7EAB4}"/>
    <cellStyle name="Comma 2 2 2 4 2 2 3 3" xfId="12514" xr:uid="{67107F0D-030F-4E41-B2DC-0410F4F25830}"/>
    <cellStyle name="Comma 2 2 2 4 2 2 3 3 2" xfId="23723" xr:uid="{152974CD-FCC4-43A8-A0A1-2F298A1BB64A}"/>
    <cellStyle name="Comma 2 2 2 4 2 2 3 3 2 2" xfId="40743" xr:uid="{0B559048-2B34-4A61-A5C0-0CF96FB3B4E9}"/>
    <cellStyle name="Comma 2 2 2 4 2 2 3 3 3" xfId="32855" xr:uid="{BBC2DC40-52A6-4FFB-89F0-9D760D778E53}"/>
    <cellStyle name="Comma 2 2 2 4 2 2 3 4" xfId="18119" xr:uid="{667C4862-099F-4F16-B03B-A7EC2D0769D3}"/>
    <cellStyle name="Comma 2 2 2 4 2 2 3 4 2" xfId="36799" xr:uid="{DC43F6C4-282E-484A-BC3B-3B8A2D5CEF8F}"/>
    <cellStyle name="Comma 2 2 2 4 2 2 3 5" xfId="28911" xr:uid="{A495348F-499E-4E3F-A5BD-516A02B222B4}"/>
    <cellStyle name="Comma 2 2 2 4 2 2 4" xfId="8309" xr:uid="{072F334B-E69B-47E2-997F-2BC0554CEE9F}"/>
    <cellStyle name="Comma 2 2 2 4 2 2 4 2" xfId="13914" xr:uid="{9778A703-C655-41D7-9085-3C01F3B18815}"/>
    <cellStyle name="Comma 2 2 2 4 2 2 4 2 2" xfId="25123" xr:uid="{978F5A54-92F2-42DE-BCA2-F78A000E9A9D}"/>
    <cellStyle name="Comma 2 2 2 4 2 2 4 2 2 2" xfId="41729" xr:uid="{D447E74D-FBFE-4C84-9520-041B6D5743DD}"/>
    <cellStyle name="Comma 2 2 2 4 2 2 4 2 3" xfId="33841" xr:uid="{58070579-7788-4607-B0DB-FA8D9827F124}"/>
    <cellStyle name="Comma 2 2 2 4 2 2 4 3" xfId="19519" xr:uid="{4C6AE812-8D63-4464-8219-B946308EB4A5}"/>
    <cellStyle name="Comma 2 2 2 4 2 2 4 3 2" xfId="37785" xr:uid="{FACC950C-6CD4-4F70-9236-AE1265AEABFF}"/>
    <cellStyle name="Comma 2 2 2 4 2 2 4 4" xfId="29897" xr:uid="{1EA0D119-86BA-44AB-8219-C50B00219721}"/>
    <cellStyle name="Comma 2 2 2 4 2 2 5" xfId="11112" xr:uid="{EC7EE536-F383-4148-96BC-6191E1E446B7}"/>
    <cellStyle name="Comma 2 2 2 4 2 2 5 2" xfId="22321" xr:uid="{34B0B11D-4FB7-41E3-A6A0-6E3E359C8861}"/>
    <cellStyle name="Comma 2 2 2 4 2 2 5 2 2" xfId="39757" xr:uid="{59B47FCB-E1C2-4479-B7EE-0AE56A9A2CEE}"/>
    <cellStyle name="Comma 2 2 2 4 2 2 5 3" xfId="31869" xr:uid="{BDDF9229-44E7-45A2-805F-68C30C339B91}"/>
    <cellStyle name="Comma 2 2 2 4 2 2 6" xfId="16717" xr:uid="{A58949A7-822D-4E30-A645-D5A52A6BF223}"/>
    <cellStyle name="Comma 2 2 2 4 2 2 6 2" xfId="35813" xr:uid="{31EB8E23-308F-478C-A28F-F3AA7C9510C6}"/>
    <cellStyle name="Comma 2 2 2 4 2 2 7" xfId="27925" xr:uid="{F5FA5BA4-FA9D-47C9-8BF5-1E22F4123466}"/>
    <cellStyle name="Comma 2 2 2 4 2 3" xfId="6158" xr:uid="{25F9FC54-06B7-4C55-91D6-9B6F2A34D39B}"/>
    <cellStyle name="Comma 2 2 2 4 2 3 2" xfId="7560" xr:uid="{0C5386CA-0AD5-4083-9DA1-E139E1D77D08}"/>
    <cellStyle name="Comma 2 2 2 4 2 3 2 2" xfId="10362" xr:uid="{B7B0A973-5234-47BD-B462-B41B98CFF8E3}"/>
    <cellStyle name="Comma 2 2 2 4 2 3 2 2 2" xfId="15967" xr:uid="{D1127037-668C-4A00-AB79-D7169870DC6C}"/>
    <cellStyle name="Comma 2 2 2 4 2 3 2 2 2 2" xfId="27176" xr:uid="{C6A3E064-790C-4A2E-A5AA-886C84F3F8AE}"/>
    <cellStyle name="Comma 2 2 2 4 2 3 2 2 2 2 2" xfId="42963" xr:uid="{1F84B1EC-F477-4AB3-A98D-049D779121BA}"/>
    <cellStyle name="Comma 2 2 2 4 2 3 2 2 2 3" xfId="35075" xr:uid="{6EACB06A-59BB-4AF7-B492-3E2C11DB043D}"/>
    <cellStyle name="Comma 2 2 2 4 2 3 2 2 3" xfId="21572" xr:uid="{CC28F9AF-F2C1-4D1D-98D7-66BF3FAAB6BE}"/>
    <cellStyle name="Comma 2 2 2 4 2 3 2 2 3 2" xfId="39019" xr:uid="{F49180D4-CCEF-47F1-91C1-524E2332EDD0}"/>
    <cellStyle name="Comma 2 2 2 4 2 3 2 2 4" xfId="31131" xr:uid="{32000FA8-CCB5-4FC2-BB56-05109BC04530}"/>
    <cellStyle name="Comma 2 2 2 4 2 3 2 3" xfId="13165" xr:uid="{4C770142-417A-403F-9205-BA70A61B4842}"/>
    <cellStyle name="Comma 2 2 2 4 2 3 2 3 2" xfId="24374" xr:uid="{E13CC852-BF6F-4C41-8F1C-64D594ECE3BD}"/>
    <cellStyle name="Comma 2 2 2 4 2 3 2 3 2 2" xfId="40991" xr:uid="{962EAC96-326F-47E4-94E3-D7F17CC96C88}"/>
    <cellStyle name="Comma 2 2 2 4 2 3 2 3 3" xfId="33103" xr:uid="{0E2B8AC3-326F-48EE-A313-DC52E5814715}"/>
    <cellStyle name="Comma 2 2 2 4 2 3 2 4" xfId="18770" xr:uid="{671C5088-4E21-4B8D-A95D-12EAE605EB7E}"/>
    <cellStyle name="Comma 2 2 2 4 2 3 2 4 2" xfId="37047" xr:uid="{D8EE5435-1AF0-4FE2-A23C-93089134AD8F}"/>
    <cellStyle name="Comma 2 2 2 4 2 3 2 5" xfId="29159" xr:uid="{93A1C1D1-78B2-4FFB-8E3E-14644CF98D38}"/>
    <cellStyle name="Comma 2 2 2 4 2 3 3" xfId="8960" xr:uid="{6427D32F-3712-4C12-B3A9-CEB536EC279F}"/>
    <cellStyle name="Comma 2 2 2 4 2 3 3 2" xfId="14565" xr:uid="{53889FF5-8D28-429E-A8A1-7FCC61203B33}"/>
    <cellStyle name="Comma 2 2 2 4 2 3 3 2 2" xfId="25774" xr:uid="{D7C7C0AD-0BDA-4874-B2D1-78EA274E9E76}"/>
    <cellStyle name="Comma 2 2 2 4 2 3 3 2 2 2" xfId="41977" xr:uid="{4D29C477-F70F-4324-900B-2E20A95FD997}"/>
    <cellStyle name="Comma 2 2 2 4 2 3 3 2 3" xfId="34089" xr:uid="{72D96BAC-06C3-4B2A-A338-7D17AC11D1E0}"/>
    <cellStyle name="Comma 2 2 2 4 2 3 3 3" xfId="20170" xr:uid="{0BDA1A9B-E0C3-4B00-8001-00ED7A12BEBF}"/>
    <cellStyle name="Comma 2 2 2 4 2 3 3 3 2" xfId="38033" xr:uid="{A83A2FB1-A84E-4457-AA95-2A39BB9A3398}"/>
    <cellStyle name="Comma 2 2 2 4 2 3 3 4" xfId="30145" xr:uid="{B8B9EA6D-0F5C-4AE0-BD95-554DD1B12301}"/>
    <cellStyle name="Comma 2 2 2 4 2 3 4" xfId="11763" xr:uid="{EEFFAAFA-BA58-4681-95FB-526E42C54C63}"/>
    <cellStyle name="Comma 2 2 2 4 2 3 4 2" xfId="22972" xr:uid="{3FD1CC6B-C79E-43D8-904E-209F3F2F9A70}"/>
    <cellStyle name="Comma 2 2 2 4 2 3 4 2 2" xfId="40005" xr:uid="{0BFADF2F-4A7A-4103-8ABE-C12265B104BB}"/>
    <cellStyle name="Comma 2 2 2 4 2 3 4 3" xfId="32117" xr:uid="{5FF0141F-9F7E-4117-8360-80453E28C212}"/>
    <cellStyle name="Comma 2 2 2 4 2 3 5" xfId="17368" xr:uid="{534D62F1-D7B3-435A-819F-58C4CCD42F2C}"/>
    <cellStyle name="Comma 2 2 2 4 2 3 5 2" xfId="36061" xr:uid="{ABC2E8CC-327C-4EE2-8238-3F183859F43C}"/>
    <cellStyle name="Comma 2 2 2 4 2 3 6" xfId="28173" xr:uid="{47048927-E723-4562-BFDB-02AB104AC861}"/>
    <cellStyle name="Comma 2 2 2 4 2 4" xfId="6663" xr:uid="{B66660CC-CD5F-4664-B625-C0FED7A9D6E6}"/>
    <cellStyle name="Comma 2 2 2 4 2 4 2" xfId="9465" xr:uid="{5B7BD67E-3689-4A3D-A384-CAE09F307A29}"/>
    <cellStyle name="Comma 2 2 2 4 2 4 2 2" xfId="15070" xr:uid="{3DE06FA9-3639-4685-A723-DD5D96EC0957}"/>
    <cellStyle name="Comma 2 2 2 4 2 4 2 2 2" xfId="26279" xr:uid="{CBD5CF23-2231-4E51-ABEC-E7A92C616E7D}"/>
    <cellStyle name="Comma 2 2 2 4 2 4 2 2 2 2" xfId="42469" xr:uid="{41487B1B-371D-4ED7-9F19-03FA5FD2E8BD}"/>
    <cellStyle name="Comma 2 2 2 4 2 4 2 2 3" xfId="34581" xr:uid="{9939C7E5-4BFA-4433-8872-057DA02DA5E2}"/>
    <cellStyle name="Comma 2 2 2 4 2 4 2 3" xfId="20675" xr:uid="{9FE7FBE6-66F1-4A37-9E8F-7F11F6F253C3}"/>
    <cellStyle name="Comma 2 2 2 4 2 4 2 3 2" xfId="38525" xr:uid="{4952692F-0A1C-4E5A-8444-DEDF27D28109}"/>
    <cellStyle name="Comma 2 2 2 4 2 4 2 4" xfId="30637" xr:uid="{E0C7EFAE-6DF1-4C1C-8F22-DBB26D32130B}"/>
    <cellStyle name="Comma 2 2 2 4 2 4 3" xfId="12268" xr:uid="{1EAE13F5-D9BE-4099-9877-31FC63E8D792}"/>
    <cellStyle name="Comma 2 2 2 4 2 4 3 2" xfId="23477" xr:uid="{519E84DF-3BFE-4927-ABDB-54A215D4E29E}"/>
    <cellStyle name="Comma 2 2 2 4 2 4 3 2 2" xfId="40497" xr:uid="{020CA12B-CA8E-4473-8DB5-79C391C210B5}"/>
    <cellStyle name="Comma 2 2 2 4 2 4 3 3" xfId="32609" xr:uid="{8CA6ADAD-E878-4E38-BB7C-025D526490DF}"/>
    <cellStyle name="Comma 2 2 2 4 2 4 4" xfId="17873" xr:uid="{292B7199-CDDA-43FE-8112-CEAA46C70FA6}"/>
    <cellStyle name="Comma 2 2 2 4 2 4 4 2" xfId="36553" xr:uid="{08FBB102-3BC8-4CD0-87D6-C9C29A69618E}"/>
    <cellStyle name="Comma 2 2 2 4 2 4 5" xfId="28665" xr:uid="{5D0C3BD6-659B-4601-AC86-FFC91C43F7F6}"/>
    <cellStyle name="Comma 2 2 2 4 2 5" xfId="8063" xr:uid="{08160122-C8B7-4017-A562-5E3676D3C15B}"/>
    <cellStyle name="Comma 2 2 2 4 2 5 2" xfId="13668" xr:uid="{82982831-E20E-4712-A192-32D632B35971}"/>
    <cellStyle name="Comma 2 2 2 4 2 5 2 2" xfId="24877" xr:uid="{B632405A-AF88-4C99-93DE-6531A708A257}"/>
    <cellStyle name="Comma 2 2 2 4 2 5 2 2 2" xfId="41483" xr:uid="{B520E438-E18B-4760-941E-AD74ED4F7E4E}"/>
    <cellStyle name="Comma 2 2 2 4 2 5 2 3" xfId="33595" xr:uid="{C796CF63-D704-4055-A041-42B878D751DD}"/>
    <cellStyle name="Comma 2 2 2 4 2 5 3" xfId="19273" xr:uid="{BA77CBB3-FAFA-4714-B90E-75AF3CA66488}"/>
    <cellStyle name="Comma 2 2 2 4 2 5 3 2" xfId="37539" xr:uid="{D522CA55-376B-4FE3-9D88-49DDA5D7A027}"/>
    <cellStyle name="Comma 2 2 2 4 2 5 4" xfId="29651" xr:uid="{02F65211-3AB6-4388-91BE-98882846BEE0}"/>
    <cellStyle name="Comma 2 2 2 4 2 6" xfId="10866" xr:uid="{83D1D98C-63BF-4351-A6E4-24F68E482133}"/>
    <cellStyle name="Comma 2 2 2 4 2 6 2" xfId="22075" xr:uid="{42E56D18-15E0-4552-ABC7-1C35C541D55C}"/>
    <cellStyle name="Comma 2 2 2 4 2 6 2 2" xfId="39511" xr:uid="{2C4D7FC7-698F-486B-8C15-D8620FE241EF}"/>
    <cellStyle name="Comma 2 2 2 4 2 6 3" xfId="31623" xr:uid="{3D8DEAF4-68D6-4609-B803-030220DD1325}"/>
    <cellStyle name="Comma 2 2 2 4 2 7" xfId="16471" xr:uid="{0EC7CAC8-50F5-49B1-B5DF-55C7369B2EE8}"/>
    <cellStyle name="Comma 2 2 2 4 2 7 2" xfId="35567" xr:uid="{484DB75C-15E2-4FF1-A96D-7A2CE68D1DCD}"/>
    <cellStyle name="Comma 2 2 2 4 2 8" xfId="27679" xr:uid="{687EEE22-C11B-4AFC-A3DF-E996E8CD4F22}"/>
    <cellStyle name="Comma 2 2 2 4 3" xfId="5383" xr:uid="{CB72073C-17BD-4A47-B0BE-5D77ED29EE68}"/>
    <cellStyle name="Comma 2 2 2 4 3 2" xfId="6280" xr:uid="{B126659A-876C-4553-8861-CB6E36FAA57E}"/>
    <cellStyle name="Comma 2 2 2 4 3 2 2" xfId="7682" xr:uid="{995F8D3A-5597-456C-B258-18FEF08D7D70}"/>
    <cellStyle name="Comma 2 2 2 4 3 2 2 2" xfId="10484" xr:uid="{C9E7F801-2D22-4319-8B75-A34AE96CBE7D}"/>
    <cellStyle name="Comma 2 2 2 4 3 2 2 2 2" xfId="16089" xr:uid="{18DC4A6E-6561-4CD8-88B5-DA33D8CB01C7}"/>
    <cellStyle name="Comma 2 2 2 4 3 2 2 2 2 2" xfId="27298" xr:uid="{33B6CFEA-B541-430A-A35C-674958741D1F}"/>
    <cellStyle name="Comma 2 2 2 4 3 2 2 2 2 2 2" xfId="43085" xr:uid="{BAA0862D-62E9-42BE-B4F7-D9A30E26AC71}"/>
    <cellStyle name="Comma 2 2 2 4 3 2 2 2 2 3" xfId="35197" xr:uid="{23E1A52D-CCD5-4B80-9F16-5646F2B82840}"/>
    <cellStyle name="Comma 2 2 2 4 3 2 2 2 3" xfId="21694" xr:uid="{1B829FA2-2ED6-4FE8-AFFA-0C66DEDA988D}"/>
    <cellStyle name="Comma 2 2 2 4 3 2 2 2 3 2" xfId="39141" xr:uid="{E06E7CDB-F627-4BF5-8F8E-90307FEA597A}"/>
    <cellStyle name="Comma 2 2 2 4 3 2 2 2 4" xfId="31253" xr:uid="{1929DE80-DC47-4B30-B0AD-507132C43704}"/>
    <cellStyle name="Comma 2 2 2 4 3 2 2 3" xfId="13287" xr:uid="{E09A495D-A350-4222-B0CE-4FD0CF9F1D5A}"/>
    <cellStyle name="Comma 2 2 2 4 3 2 2 3 2" xfId="24496" xr:uid="{51CC5CC8-FFDC-494A-B1BD-76EF4E6C795D}"/>
    <cellStyle name="Comma 2 2 2 4 3 2 2 3 2 2" xfId="41113" xr:uid="{264E1C91-3625-46F1-8596-E845FF760C04}"/>
    <cellStyle name="Comma 2 2 2 4 3 2 2 3 3" xfId="33225" xr:uid="{1F897668-AB62-4137-92D0-67195567DDFF}"/>
    <cellStyle name="Comma 2 2 2 4 3 2 2 4" xfId="18892" xr:uid="{1D305B33-4171-45E7-A94B-7288C867BB99}"/>
    <cellStyle name="Comma 2 2 2 4 3 2 2 4 2" xfId="37169" xr:uid="{4795B257-0CC8-4DA2-A435-61E1EA33944A}"/>
    <cellStyle name="Comma 2 2 2 4 3 2 2 5" xfId="29281" xr:uid="{3B5EFE79-CEEB-4802-A5E3-49A45DA25D94}"/>
    <cellStyle name="Comma 2 2 2 4 3 2 3" xfId="9082" xr:uid="{18355B42-7A0F-47FD-91E0-76B6265D4E39}"/>
    <cellStyle name="Comma 2 2 2 4 3 2 3 2" xfId="14687" xr:uid="{F1551E68-E24B-4256-BBA6-7C17D6723879}"/>
    <cellStyle name="Comma 2 2 2 4 3 2 3 2 2" xfId="25896" xr:uid="{493714B1-261F-419E-8DCC-F479DB292C72}"/>
    <cellStyle name="Comma 2 2 2 4 3 2 3 2 2 2" xfId="42099" xr:uid="{590D125C-936B-48D0-8F05-6586561DF3E7}"/>
    <cellStyle name="Comma 2 2 2 4 3 2 3 2 3" xfId="34211" xr:uid="{49D08B13-D46B-48D9-8E73-3A30A8312881}"/>
    <cellStyle name="Comma 2 2 2 4 3 2 3 3" xfId="20292" xr:uid="{60EB5B8A-CF6B-4201-9EFB-8C8BC9D4189D}"/>
    <cellStyle name="Comma 2 2 2 4 3 2 3 3 2" xfId="38155" xr:uid="{0B30B4EE-B807-484A-92E6-5F5E68B131B1}"/>
    <cellStyle name="Comma 2 2 2 4 3 2 3 4" xfId="30267" xr:uid="{C5F8D118-8CB3-40F2-A4D1-296E5B6C68CE}"/>
    <cellStyle name="Comma 2 2 2 4 3 2 4" xfId="11885" xr:uid="{4EEBFDBC-E0F9-420D-B9EF-65D3CB3B1E70}"/>
    <cellStyle name="Comma 2 2 2 4 3 2 4 2" xfId="23094" xr:uid="{E501197B-E87C-4306-8E83-D9138D914C96}"/>
    <cellStyle name="Comma 2 2 2 4 3 2 4 2 2" xfId="40127" xr:uid="{4B37EE07-FA55-4351-BC89-E64C0DE8748D}"/>
    <cellStyle name="Comma 2 2 2 4 3 2 4 3" xfId="32239" xr:uid="{73616110-F3B8-4D6F-B508-7BD62D201B92}"/>
    <cellStyle name="Comma 2 2 2 4 3 2 5" xfId="17490" xr:uid="{32B010E3-5F2C-4AFC-8E24-EA2640928AD4}"/>
    <cellStyle name="Comma 2 2 2 4 3 2 5 2" xfId="36183" xr:uid="{A8AE56F5-A2BD-43B6-94B4-25CD63113B96}"/>
    <cellStyle name="Comma 2 2 2 4 3 2 6" xfId="28295" xr:uid="{CE9F21AA-E3CF-45C2-A926-34005A68A600}"/>
    <cellStyle name="Comma 2 2 2 4 3 3" xfId="6785" xr:uid="{83D822CC-0155-47FC-8A79-D651CC7C7A4C}"/>
    <cellStyle name="Comma 2 2 2 4 3 3 2" xfId="9587" xr:uid="{88CA6F69-8782-4135-86E6-960448761469}"/>
    <cellStyle name="Comma 2 2 2 4 3 3 2 2" xfId="15192" xr:uid="{D075C596-0BC3-4E9C-847D-5DEBCE7DEC7F}"/>
    <cellStyle name="Comma 2 2 2 4 3 3 2 2 2" xfId="26401" xr:uid="{5A1B76F8-4482-4D75-A7AD-83953774DF47}"/>
    <cellStyle name="Comma 2 2 2 4 3 3 2 2 2 2" xfId="42591" xr:uid="{FC005ACB-B2F2-400A-8B3D-CBA679BF36B8}"/>
    <cellStyle name="Comma 2 2 2 4 3 3 2 2 3" xfId="34703" xr:uid="{FA3ED56C-6E97-4896-AB10-DC61128FC9DD}"/>
    <cellStyle name="Comma 2 2 2 4 3 3 2 3" xfId="20797" xr:uid="{84081F09-CE48-4326-BFFD-9EC321F153EF}"/>
    <cellStyle name="Comma 2 2 2 4 3 3 2 3 2" xfId="38647" xr:uid="{1EBDA73D-406C-415E-A083-30AA2815D7C3}"/>
    <cellStyle name="Comma 2 2 2 4 3 3 2 4" xfId="30759" xr:uid="{11ED0F0B-AB12-4174-A5BF-5D9320AD73D4}"/>
    <cellStyle name="Comma 2 2 2 4 3 3 3" xfId="12390" xr:uid="{2B42EDFB-4F68-4F3E-ACE8-A7127BA536AF}"/>
    <cellStyle name="Comma 2 2 2 4 3 3 3 2" xfId="23599" xr:uid="{3EF959EE-2EC2-42EA-93BB-B111F2C02FE4}"/>
    <cellStyle name="Comma 2 2 2 4 3 3 3 2 2" xfId="40619" xr:uid="{A1D34316-9261-4AD6-AA36-99D156FFF00A}"/>
    <cellStyle name="Comma 2 2 2 4 3 3 3 3" xfId="32731" xr:uid="{F0FB6C81-1BB2-46D1-AD02-9E6E68CB6F58}"/>
    <cellStyle name="Comma 2 2 2 4 3 3 4" xfId="17995" xr:uid="{65D8B8F9-850A-408A-ACFE-2B20E027F6B0}"/>
    <cellStyle name="Comma 2 2 2 4 3 3 4 2" xfId="36675" xr:uid="{0F8B1959-D463-44F0-9AD8-3223A614B421}"/>
    <cellStyle name="Comma 2 2 2 4 3 3 5" xfId="28787" xr:uid="{75A62E03-FFBE-40FD-AB0F-16A4D5F63645}"/>
    <cellStyle name="Comma 2 2 2 4 3 4" xfId="8185" xr:uid="{1D518985-09C0-4036-95AE-A8065F8B7D6F}"/>
    <cellStyle name="Comma 2 2 2 4 3 4 2" xfId="13790" xr:uid="{51510952-597E-46B2-BB60-7CC3D841864A}"/>
    <cellStyle name="Comma 2 2 2 4 3 4 2 2" xfId="24999" xr:uid="{53FC300D-22F1-44ED-AB44-FD6AE548CE45}"/>
    <cellStyle name="Comma 2 2 2 4 3 4 2 2 2" xfId="41605" xr:uid="{B4B17F9D-8E18-4B34-9CB6-6E70EFB5CE1A}"/>
    <cellStyle name="Comma 2 2 2 4 3 4 2 3" xfId="33717" xr:uid="{BE61C92D-47F1-47FC-8848-7E3503DEA5FA}"/>
    <cellStyle name="Comma 2 2 2 4 3 4 3" xfId="19395" xr:uid="{76CDF1AF-8779-4B9C-B0AE-19628A26771F}"/>
    <cellStyle name="Comma 2 2 2 4 3 4 3 2" xfId="37661" xr:uid="{3C39938E-E1EC-41D3-A328-18C9B0E79F2E}"/>
    <cellStyle name="Comma 2 2 2 4 3 4 4" xfId="29773" xr:uid="{CC37A8DA-1927-47B7-BC7F-D140898F2453}"/>
    <cellStyle name="Comma 2 2 2 4 3 5" xfId="10988" xr:uid="{FC1D401F-6733-4F56-8F3E-34E8DF9FBCE4}"/>
    <cellStyle name="Comma 2 2 2 4 3 5 2" xfId="22197" xr:uid="{C696A65D-2C15-44AF-BB1B-9446532E51F8}"/>
    <cellStyle name="Comma 2 2 2 4 3 5 2 2" xfId="39633" xr:uid="{EF9D48DB-38C3-4DB4-8BCF-CC95C5F11FAE}"/>
    <cellStyle name="Comma 2 2 2 4 3 5 3" xfId="31745" xr:uid="{8FDC6437-3833-4F67-A938-8E57EBB5F7A3}"/>
    <cellStyle name="Comma 2 2 2 4 3 6" xfId="16593" xr:uid="{349640E3-F97B-4566-8E9D-975A51555FDF}"/>
    <cellStyle name="Comma 2 2 2 4 3 6 2" xfId="35689" xr:uid="{C0346FBD-DE4D-4BB4-B342-0F1FE599CE66}"/>
    <cellStyle name="Comma 2 2 2 4 3 7" xfId="27801" xr:uid="{8DFC5001-AED9-4077-ACB2-EB546ED9FAE8}"/>
    <cellStyle name="Comma 2 2 2 4 4" xfId="6034" xr:uid="{4D391B0A-CCFB-49D3-90F8-C41ADC244206}"/>
    <cellStyle name="Comma 2 2 2 4 4 2" xfId="7436" xr:uid="{DA90079B-3FF6-4023-99F1-02888BEAA86B}"/>
    <cellStyle name="Comma 2 2 2 4 4 2 2" xfId="10238" xr:uid="{9E5471AC-A863-41B5-BC7D-03EFF56FC9D5}"/>
    <cellStyle name="Comma 2 2 2 4 4 2 2 2" xfId="15843" xr:uid="{93B22A98-4421-4F10-BA74-885732FEA06E}"/>
    <cellStyle name="Comma 2 2 2 4 4 2 2 2 2" xfId="27052" xr:uid="{DAD5C894-A2AC-4420-AAF5-5B241E9E4B7C}"/>
    <cellStyle name="Comma 2 2 2 4 4 2 2 2 2 2" xfId="42839" xr:uid="{76133376-60BB-4C26-9AFA-913659A4BA1C}"/>
    <cellStyle name="Comma 2 2 2 4 4 2 2 2 3" xfId="34951" xr:uid="{AE0D926A-22AB-4A1F-B8ED-F299FD1DA0BE}"/>
    <cellStyle name="Comma 2 2 2 4 4 2 2 3" xfId="21448" xr:uid="{8E44F74C-BFD1-4526-8A6A-9205748B8605}"/>
    <cellStyle name="Comma 2 2 2 4 4 2 2 3 2" xfId="38895" xr:uid="{AB09E536-7602-44A9-AD84-C32BA6C49B90}"/>
    <cellStyle name="Comma 2 2 2 4 4 2 2 4" xfId="31007" xr:uid="{91E63697-8962-4575-8606-1326E85B512C}"/>
    <cellStyle name="Comma 2 2 2 4 4 2 3" xfId="13041" xr:uid="{A85F6B8B-DCFB-4A96-A4C1-6126B199FBC9}"/>
    <cellStyle name="Comma 2 2 2 4 4 2 3 2" xfId="24250" xr:uid="{FBE95F9C-8AD3-49E9-9973-C0F6FBC69DCA}"/>
    <cellStyle name="Comma 2 2 2 4 4 2 3 2 2" xfId="40867" xr:uid="{86D1CE90-6285-4646-9564-E2B0DBE78765}"/>
    <cellStyle name="Comma 2 2 2 4 4 2 3 3" xfId="32979" xr:uid="{522C96E6-3DE7-4A31-A0F1-600F69C70F55}"/>
    <cellStyle name="Comma 2 2 2 4 4 2 4" xfId="18646" xr:uid="{E2B64BE4-1970-485C-B724-89B552FD0214}"/>
    <cellStyle name="Comma 2 2 2 4 4 2 4 2" xfId="36923" xr:uid="{50B455E1-CB7C-47DC-9671-1241C62627CE}"/>
    <cellStyle name="Comma 2 2 2 4 4 2 5" xfId="29035" xr:uid="{5B6F79B9-51D4-4FD5-80C8-931B8F17A89E}"/>
    <cellStyle name="Comma 2 2 2 4 4 3" xfId="8836" xr:uid="{02C975CB-59CC-41A0-A2D5-DF5D27F9F1CC}"/>
    <cellStyle name="Comma 2 2 2 4 4 3 2" xfId="14441" xr:uid="{3448D146-74FB-4B57-93D8-B49D1B7589C5}"/>
    <cellStyle name="Comma 2 2 2 4 4 3 2 2" xfId="25650" xr:uid="{E7D99853-93F5-4931-9AA0-766383435CBD}"/>
    <cellStyle name="Comma 2 2 2 4 4 3 2 2 2" xfId="41853" xr:uid="{AF049C46-C16F-45D9-9494-44DCA86DF493}"/>
    <cellStyle name="Comma 2 2 2 4 4 3 2 3" xfId="33965" xr:uid="{8831E15C-892C-4CDA-B2E4-F1D93E8A247A}"/>
    <cellStyle name="Comma 2 2 2 4 4 3 3" xfId="20046" xr:uid="{D096A129-2827-4E61-A15A-F76FEB1EF8A4}"/>
    <cellStyle name="Comma 2 2 2 4 4 3 3 2" xfId="37909" xr:uid="{7099C586-044A-4246-B8F9-79602E35FFB5}"/>
    <cellStyle name="Comma 2 2 2 4 4 3 4" xfId="30021" xr:uid="{3CF59723-8039-4C76-A3B0-90DD8405F6B3}"/>
    <cellStyle name="Comma 2 2 2 4 4 4" xfId="11639" xr:uid="{D8CD9C75-BA13-4C5C-BDB5-1F9AA9BB74FE}"/>
    <cellStyle name="Comma 2 2 2 4 4 4 2" xfId="22848" xr:uid="{AEBCE285-B110-430E-813B-0EDCA9B49BCD}"/>
    <cellStyle name="Comma 2 2 2 4 4 4 2 2" xfId="39881" xr:uid="{7527FB64-8884-4BC3-8C6E-C6367343B27C}"/>
    <cellStyle name="Comma 2 2 2 4 4 4 3" xfId="31993" xr:uid="{A3F01066-D3EA-4D5F-8018-564BCEB3133F}"/>
    <cellStyle name="Comma 2 2 2 4 4 5" xfId="17244" xr:uid="{F4504AD8-20E0-404C-8D42-541C2B0E067B}"/>
    <cellStyle name="Comma 2 2 2 4 4 5 2" xfId="35937" xr:uid="{24B6143A-FDF2-4A7B-B6DE-E7A984B3889F}"/>
    <cellStyle name="Comma 2 2 2 4 4 6" xfId="28049" xr:uid="{9C72DB31-93D6-48BE-A75E-4F3771610CAF}"/>
    <cellStyle name="Comma 2 2 2 4 5" xfId="6538" xr:uid="{C05985E9-1870-43F5-8128-86F5D1F9BD59}"/>
    <cellStyle name="Comma 2 2 2 4 5 2" xfId="9340" xr:uid="{484B496E-80C8-4D0E-8E0C-9D0F4B996A25}"/>
    <cellStyle name="Comma 2 2 2 4 5 2 2" xfId="14945" xr:uid="{830D1B43-74CB-40CA-A205-44CABB33403C}"/>
    <cellStyle name="Comma 2 2 2 4 5 2 2 2" xfId="26154" xr:uid="{A5A31B58-B6A8-4606-93AA-E7150BDF2DE7}"/>
    <cellStyle name="Comma 2 2 2 4 5 2 2 2 2" xfId="42345" xr:uid="{8AEF3EDA-266F-48B7-9CA7-C630EC2552C0}"/>
    <cellStyle name="Comma 2 2 2 4 5 2 2 3" xfId="34457" xr:uid="{389CA37B-7D7E-4FD4-A75A-09197C4EB819}"/>
    <cellStyle name="Comma 2 2 2 4 5 2 3" xfId="20550" xr:uid="{2C4017A8-627D-40B8-BE9C-6699E384D2DE}"/>
    <cellStyle name="Comma 2 2 2 4 5 2 3 2" xfId="38401" xr:uid="{A90E878C-6C58-4D16-80CA-27E6556FD3F1}"/>
    <cellStyle name="Comma 2 2 2 4 5 2 4" xfId="30513" xr:uid="{806F6D5B-77F8-4AEA-BFB1-437503E1827B}"/>
    <cellStyle name="Comma 2 2 2 4 5 3" xfId="12143" xr:uid="{5E11A7F1-0B39-4F72-94A2-8444073E009C}"/>
    <cellStyle name="Comma 2 2 2 4 5 3 2" xfId="23352" xr:uid="{9F2FAFD6-92A0-4F55-BB71-3140F9769A04}"/>
    <cellStyle name="Comma 2 2 2 4 5 3 2 2" xfId="40373" xr:uid="{E231C8E6-FE6B-4A69-ABD1-0AB113B140E0}"/>
    <cellStyle name="Comma 2 2 2 4 5 3 3" xfId="32485" xr:uid="{A6890F5F-0C2C-442D-AF55-C5118D5431F3}"/>
    <cellStyle name="Comma 2 2 2 4 5 4" xfId="17748" xr:uid="{F2BD878E-708B-4243-BAF0-5478E95DE3CD}"/>
    <cellStyle name="Comma 2 2 2 4 5 4 2" xfId="36429" xr:uid="{58065CCE-DC62-4CB1-9AB2-A315D504EE12}"/>
    <cellStyle name="Comma 2 2 2 4 5 5" xfId="28541" xr:uid="{D423513A-5EC0-4382-9CC5-50B01DFBFE55}"/>
    <cellStyle name="Comma 2 2 2 4 6" xfId="7939" xr:uid="{E9931EE8-4152-4367-9A7F-2A34255B0FC3}"/>
    <cellStyle name="Comma 2 2 2 4 6 2" xfId="13544" xr:uid="{1572F54C-2858-4C77-8B03-E42381EF03E8}"/>
    <cellStyle name="Comma 2 2 2 4 6 2 2" xfId="24753" xr:uid="{1128B369-9DBD-4E63-9CAF-3E6E10FF9617}"/>
    <cellStyle name="Comma 2 2 2 4 6 2 2 2" xfId="41359" xr:uid="{369885E6-231B-4CCB-90CB-92549926D096}"/>
    <cellStyle name="Comma 2 2 2 4 6 2 3" xfId="33471" xr:uid="{B3DCCED0-CA55-4126-BA73-2D506B7F3962}"/>
    <cellStyle name="Comma 2 2 2 4 6 3" xfId="19149" xr:uid="{C872C80B-988F-4F9C-8259-C7D730C0BE8C}"/>
    <cellStyle name="Comma 2 2 2 4 6 3 2" xfId="37415" xr:uid="{6579634D-1522-4F88-8085-554D6DC347CB}"/>
    <cellStyle name="Comma 2 2 2 4 6 4" xfId="29527" xr:uid="{9F8024C3-9CD5-4BDA-A2E8-6A2ED3EBE424}"/>
    <cellStyle name="Comma 2 2 2 4 7" xfId="10742" xr:uid="{D5999017-2B3D-4BFE-9D56-BACB70120187}"/>
    <cellStyle name="Comma 2 2 2 4 7 2" xfId="21951" xr:uid="{C150D58A-E169-48ED-ADD6-0C4E0B015F8B}"/>
    <cellStyle name="Comma 2 2 2 4 7 2 2" xfId="39387" xr:uid="{7B932D9F-70B4-4BA8-ABA2-43C7C294A371}"/>
    <cellStyle name="Comma 2 2 2 4 7 3" xfId="31499" xr:uid="{AC60B6B0-0E62-4078-9F28-FB6E18AC02A5}"/>
    <cellStyle name="Comma 2 2 2 4 8" xfId="16347" xr:uid="{A05B506B-2ECB-402E-AD99-C57BB7EF4795}"/>
    <cellStyle name="Comma 2 2 2 4 8 2" xfId="35443" xr:uid="{E629AA9A-BB16-4672-AEF3-6185F5A712FD}"/>
    <cellStyle name="Comma 2 2 2 4 9" xfId="27555" xr:uid="{694B2ECB-E3BF-4CE9-BE67-E2A9C629ED07}"/>
    <cellStyle name="Comma 2 2 2 5" xfId="5202" xr:uid="{AD01B2DC-3D8E-4285-BFB0-D1EB409021CC}"/>
    <cellStyle name="Comma 2 2 2 5 2" xfId="5448" xr:uid="{FC064232-F012-4078-8396-62C121C4C8AE}"/>
    <cellStyle name="Comma 2 2 2 5 2 2" xfId="6345" xr:uid="{1ACA944F-527D-4382-887A-1092F8323A4E}"/>
    <cellStyle name="Comma 2 2 2 5 2 2 2" xfId="7747" xr:uid="{083C584B-F5C9-4CEF-872E-D5631BD9B9BA}"/>
    <cellStyle name="Comma 2 2 2 5 2 2 2 2" xfId="10549" xr:uid="{2625D62E-D2C0-438A-A688-1061919DB689}"/>
    <cellStyle name="Comma 2 2 2 5 2 2 2 2 2" xfId="16154" xr:uid="{79A8FC14-BB4E-4065-8595-43D9F9ABA629}"/>
    <cellStyle name="Comma 2 2 2 5 2 2 2 2 2 2" xfId="27363" xr:uid="{C64DBF4F-B95F-4848-953E-F87DEBEE12F7}"/>
    <cellStyle name="Comma 2 2 2 5 2 2 2 2 2 2 2" xfId="43150" xr:uid="{BED8413E-D7CC-48EB-9F7F-6A8DE73D3885}"/>
    <cellStyle name="Comma 2 2 2 5 2 2 2 2 2 3" xfId="35262" xr:uid="{91E1D91E-2549-49AA-BD6D-6E22C757D7A8}"/>
    <cellStyle name="Comma 2 2 2 5 2 2 2 2 3" xfId="21759" xr:uid="{E108CF49-61DF-4734-B2D5-3B93C14EFD68}"/>
    <cellStyle name="Comma 2 2 2 5 2 2 2 2 3 2" xfId="39206" xr:uid="{36CE8269-18F3-4B01-A791-E5D671D66ADB}"/>
    <cellStyle name="Comma 2 2 2 5 2 2 2 2 4" xfId="31318" xr:uid="{B2002A7B-3F1B-4377-9F86-DC6A6CD8077B}"/>
    <cellStyle name="Comma 2 2 2 5 2 2 2 3" xfId="13352" xr:uid="{2DF2A702-2189-4FD9-BA8B-36302EAFD2B0}"/>
    <cellStyle name="Comma 2 2 2 5 2 2 2 3 2" xfId="24561" xr:uid="{8F62C80B-98D9-4FE5-AC04-10B0ED0AB833}"/>
    <cellStyle name="Comma 2 2 2 5 2 2 2 3 2 2" xfId="41178" xr:uid="{EAD766BE-801B-470F-B7D0-1D90174D59C1}"/>
    <cellStyle name="Comma 2 2 2 5 2 2 2 3 3" xfId="33290" xr:uid="{FA7F9191-A1E4-43B2-8CE5-941312884239}"/>
    <cellStyle name="Comma 2 2 2 5 2 2 2 4" xfId="18957" xr:uid="{0CB047C8-6F94-4F94-B699-5F4DF1E88C5A}"/>
    <cellStyle name="Comma 2 2 2 5 2 2 2 4 2" xfId="37234" xr:uid="{1E9123F3-F3F4-4481-9E58-061052994358}"/>
    <cellStyle name="Comma 2 2 2 5 2 2 2 5" xfId="29346" xr:uid="{AD92A910-5CF5-4DA8-8BF2-D0FF8B071A2A}"/>
    <cellStyle name="Comma 2 2 2 5 2 2 3" xfId="9147" xr:uid="{EE4FF9AB-4CC8-4E28-8A45-86D3A5207563}"/>
    <cellStyle name="Comma 2 2 2 5 2 2 3 2" xfId="14752" xr:uid="{A5FFD0E2-B6EE-48CA-8795-F319EC2F731F}"/>
    <cellStyle name="Comma 2 2 2 5 2 2 3 2 2" xfId="25961" xr:uid="{37816510-80BA-4072-AAFA-C0265514040A}"/>
    <cellStyle name="Comma 2 2 2 5 2 2 3 2 2 2" xfId="42164" xr:uid="{98835A8D-4046-424D-A905-CD775D154093}"/>
    <cellStyle name="Comma 2 2 2 5 2 2 3 2 3" xfId="34276" xr:uid="{9984640F-B935-496F-9AD2-E6BCE6D49A9B}"/>
    <cellStyle name="Comma 2 2 2 5 2 2 3 3" xfId="20357" xr:uid="{5321AB47-BB19-4889-83A4-322FCD7C3BD3}"/>
    <cellStyle name="Comma 2 2 2 5 2 2 3 3 2" xfId="38220" xr:uid="{45163FE1-3B25-4639-B948-66F2CBC16E10}"/>
    <cellStyle name="Comma 2 2 2 5 2 2 3 4" xfId="30332" xr:uid="{1D6969FB-4FFE-4AEF-95D4-F348C7C6EB74}"/>
    <cellStyle name="Comma 2 2 2 5 2 2 4" xfId="11950" xr:uid="{06974909-4BF8-4144-BFC9-A62C8530296E}"/>
    <cellStyle name="Comma 2 2 2 5 2 2 4 2" xfId="23159" xr:uid="{4D8907F1-96CF-4987-B137-10541C67BD14}"/>
    <cellStyle name="Comma 2 2 2 5 2 2 4 2 2" xfId="40192" xr:uid="{A07A5131-14BA-4271-8DEC-F6D27C957E1D}"/>
    <cellStyle name="Comma 2 2 2 5 2 2 4 3" xfId="32304" xr:uid="{B592570D-7B0D-4DEB-B153-4D55AD300836}"/>
    <cellStyle name="Comma 2 2 2 5 2 2 5" xfId="17555" xr:uid="{28AE49DB-880A-4553-8EAC-134A0A60B54E}"/>
    <cellStyle name="Comma 2 2 2 5 2 2 5 2" xfId="36248" xr:uid="{45F74FAA-A091-4767-AB7E-ADD938D3D7A3}"/>
    <cellStyle name="Comma 2 2 2 5 2 2 6" xfId="28360" xr:uid="{1F5ED7F1-6EE0-481E-B913-49A6255FC37F}"/>
    <cellStyle name="Comma 2 2 2 5 2 3" xfId="6850" xr:uid="{0A2C3346-211F-46E3-80DE-5CC9D596D1DE}"/>
    <cellStyle name="Comma 2 2 2 5 2 3 2" xfId="9652" xr:uid="{737AC279-65B5-40F1-8657-BC8F5D1A180A}"/>
    <cellStyle name="Comma 2 2 2 5 2 3 2 2" xfId="15257" xr:uid="{8D52B2E2-F759-4827-AF3A-A4FE0157713A}"/>
    <cellStyle name="Comma 2 2 2 5 2 3 2 2 2" xfId="26466" xr:uid="{9320C6BE-6EA5-44BF-BF53-85834C11034A}"/>
    <cellStyle name="Comma 2 2 2 5 2 3 2 2 2 2" xfId="42656" xr:uid="{4DB5DD0F-7918-4B22-B47F-9589CFDB498E}"/>
    <cellStyle name="Comma 2 2 2 5 2 3 2 2 3" xfId="34768" xr:uid="{1CAF74A8-185A-4EB2-9277-3645F6FF7752}"/>
    <cellStyle name="Comma 2 2 2 5 2 3 2 3" xfId="20862" xr:uid="{0D467ABF-96C8-4640-BFC2-368D5D7487B8}"/>
    <cellStyle name="Comma 2 2 2 5 2 3 2 3 2" xfId="38712" xr:uid="{AAA45BF4-7963-434D-AEA3-F6FBB9685A78}"/>
    <cellStyle name="Comma 2 2 2 5 2 3 2 4" xfId="30824" xr:uid="{2199D5EF-CFBD-4001-86BE-1F403D181033}"/>
    <cellStyle name="Comma 2 2 2 5 2 3 3" xfId="12455" xr:uid="{71D23A0B-9FE0-4E57-925D-5693E72F3A03}"/>
    <cellStyle name="Comma 2 2 2 5 2 3 3 2" xfId="23664" xr:uid="{045B1502-9CC4-4A2D-88D0-6A1130E04D1D}"/>
    <cellStyle name="Comma 2 2 2 5 2 3 3 2 2" xfId="40684" xr:uid="{0F380FFB-24D1-4BB5-9B3D-C693981E81DF}"/>
    <cellStyle name="Comma 2 2 2 5 2 3 3 3" xfId="32796" xr:uid="{EEA0A35C-3ABB-4E1A-8F9A-4FC0891F4C78}"/>
    <cellStyle name="Comma 2 2 2 5 2 3 4" xfId="18060" xr:uid="{5335EE1A-423C-4A7D-801F-35E27A8F28D6}"/>
    <cellStyle name="Comma 2 2 2 5 2 3 4 2" xfId="36740" xr:uid="{33A18464-0F85-4512-8716-C6DE25AF6D13}"/>
    <cellStyle name="Comma 2 2 2 5 2 3 5" xfId="28852" xr:uid="{A53E7ACC-0953-4F36-BCC8-D8C04CE4C7D4}"/>
    <cellStyle name="Comma 2 2 2 5 2 4" xfId="8250" xr:uid="{662FBA23-79E1-4EFB-81B0-18C289BE7960}"/>
    <cellStyle name="Comma 2 2 2 5 2 4 2" xfId="13855" xr:uid="{7F435645-E524-424F-9107-D91153C352F3}"/>
    <cellStyle name="Comma 2 2 2 5 2 4 2 2" xfId="25064" xr:uid="{DE697E0F-B89F-4111-BC79-B9DF65F9632F}"/>
    <cellStyle name="Comma 2 2 2 5 2 4 2 2 2" xfId="41670" xr:uid="{0FFC5270-C5CF-4A4B-902D-088616247215}"/>
    <cellStyle name="Comma 2 2 2 5 2 4 2 3" xfId="33782" xr:uid="{CC32DA46-8239-4EB7-BC46-DCFFC799A1E4}"/>
    <cellStyle name="Comma 2 2 2 5 2 4 3" xfId="19460" xr:uid="{DC5B5AF8-4CFF-4E0F-90E1-F3874AD20F7A}"/>
    <cellStyle name="Comma 2 2 2 5 2 4 3 2" xfId="37726" xr:uid="{B512D3AF-208E-4F76-970A-F0229793EDDA}"/>
    <cellStyle name="Comma 2 2 2 5 2 4 4" xfId="29838" xr:uid="{8F225C69-A283-478C-BF24-7A7075D861F8}"/>
    <cellStyle name="Comma 2 2 2 5 2 5" xfId="11053" xr:uid="{614C5CC4-6C14-4AAA-A2AC-15A232C26F9A}"/>
    <cellStyle name="Comma 2 2 2 5 2 5 2" xfId="22262" xr:uid="{5A5E7AA0-654D-474E-A7F4-D17887098197}"/>
    <cellStyle name="Comma 2 2 2 5 2 5 2 2" xfId="39698" xr:uid="{819AB1C6-804B-4300-A2DE-F9FAA35A8CEC}"/>
    <cellStyle name="Comma 2 2 2 5 2 5 3" xfId="31810" xr:uid="{2B70C34C-C218-4FA1-83E9-7A149F9A216E}"/>
    <cellStyle name="Comma 2 2 2 5 2 6" xfId="16658" xr:uid="{B28C181B-38A4-4600-962C-AA7D76A6D673}"/>
    <cellStyle name="Comma 2 2 2 5 2 6 2" xfId="35754" xr:uid="{5780AD49-CB98-46B7-BAD5-2595B144539E}"/>
    <cellStyle name="Comma 2 2 2 5 2 7" xfId="27866" xr:uid="{4E83CA25-B097-4F6E-AD50-355F1F6E4006}"/>
    <cellStyle name="Comma 2 2 2 5 3" xfId="6099" xr:uid="{A46F5C0E-4B12-46F3-9000-33F4E7D9F466}"/>
    <cellStyle name="Comma 2 2 2 5 3 2" xfId="7501" xr:uid="{37980ECB-FDB0-4871-BF34-367C5D5CA9D6}"/>
    <cellStyle name="Comma 2 2 2 5 3 2 2" xfId="10303" xr:uid="{779D2CA1-C290-4DF8-BF6F-1EFE77027909}"/>
    <cellStyle name="Comma 2 2 2 5 3 2 2 2" xfId="15908" xr:uid="{CB3C5189-0EDD-4401-BC28-AC7D7F981C39}"/>
    <cellStyle name="Comma 2 2 2 5 3 2 2 2 2" xfId="27117" xr:uid="{7CFBC280-9992-472F-B47A-0B91E0A84396}"/>
    <cellStyle name="Comma 2 2 2 5 3 2 2 2 2 2" xfId="42904" xr:uid="{3D535F51-5CFE-4153-A247-279C6B4E274B}"/>
    <cellStyle name="Comma 2 2 2 5 3 2 2 2 3" xfId="35016" xr:uid="{24244E8E-0743-48F4-8E8A-AC8FA5C57649}"/>
    <cellStyle name="Comma 2 2 2 5 3 2 2 3" xfId="21513" xr:uid="{BBD020D2-4E3A-4792-83B4-604D411BE7EA}"/>
    <cellStyle name="Comma 2 2 2 5 3 2 2 3 2" xfId="38960" xr:uid="{DB43B137-606C-4666-877E-58F4A9903C4A}"/>
    <cellStyle name="Comma 2 2 2 5 3 2 2 4" xfId="31072" xr:uid="{87D1AD71-01E4-496E-9AB7-5033187EA681}"/>
    <cellStyle name="Comma 2 2 2 5 3 2 3" xfId="13106" xr:uid="{33755FDE-9974-4EF6-9253-BAE576AA1566}"/>
    <cellStyle name="Comma 2 2 2 5 3 2 3 2" xfId="24315" xr:uid="{FB212AD8-2236-4131-9E2C-790714E151CF}"/>
    <cellStyle name="Comma 2 2 2 5 3 2 3 2 2" xfId="40932" xr:uid="{884AE289-937C-45FB-85AD-B280F4E8B29F}"/>
    <cellStyle name="Comma 2 2 2 5 3 2 3 3" xfId="33044" xr:uid="{420A3907-248E-4DA9-8668-6CD11D7F04B6}"/>
    <cellStyle name="Comma 2 2 2 5 3 2 4" xfId="18711" xr:uid="{D6561227-297F-4CDD-8B4C-54FB810DACCB}"/>
    <cellStyle name="Comma 2 2 2 5 3 2 4 2" xfId="36988" xr:uid="{53CD90B4-E7CA-43AD-8B8C-3BDF6884ACFC}"/>
    <cellStyle name="Comma 2 2 2 5 3 2 5" xfId="29100" xr:uid="{4BA1DB2B-E865-45EB-B363-6805B0A45013}"/>
    <cellStyle name="Comma 2 2 2 5 3 3" xfId="8901" xr:uid="{7473241C-922A-455D-9B0F-99715B330CAD}"/>
    <cellStyle name="Comma 2 2 2 5 3 3 2" xfId="14506" xr:uid="{2CFFD023-9696-4C72-98D4-E2CFCB18439F}"/>
    <cellStyle name="Comma 2 2 2 5 3 3 2 2" xfId="25715" xr:uid="{8C061D96-08EF-4F42-8E5E-EBE38BB1BBA2}"/>
    <cellStyle name="Comma 2 2 2 5 3 3 2 2 2" xfId="41918" xr:uid="{44F7D596-FC73-4355-9B5C-B8853906891F}"/>
    <cellStyle name="Comma 2 2 2 5 3 3 2 3" xfId="34030" xr:uid="{C84BA542-1AC5-4AE2-A32E-EC515751B3EA}"/>
    <cellStyle name="Comma 2 2 2 5 3 3 3" xfId="20111" xr:uid="{D5DB8125-437F-4D76-8D23-20FB1846CB5A}"/>
    <cellStyle name="Comma 2 2 2 5 3 3 3 2" xfId="37974" xr:uid="{2298CA09-A6ED-45EB-9360-8B2E5CF5DA8E}"/>
    <cellStyle name="Comma 2 2 2 5 3 3 4" xfId="30086" xr:uid="{7E65EC86-4B36-445A-9236-B2059F8902FD}"/>
    <cellStyle name="Comma 2 2 2 5 3 4" xfId="11704" xr:uid="{C7E9E572-B59C-41C2-89AC-9D82862B01A2}"/>
    <cellStyle name="Comma 2 2 2 5 3 4 2" xfId="22913" xr:uid="{B9D66840-A48B-40E1-8A25-8F57E4013C56}"/>
    <cellStyle name="Comma 2 2 2 5 3 4 2 2" xfId="39946" xr:uid="{BBF6F26E-DC15-4243-9077-144CB208A163}"/>
    <cellStyle name="Comma 2 2 2 5 3 4 3" xfId="32058" xr:uid="{B09B43AE-8FB2-45C1-A71B-02B4763D103D}"/>
    <cellStyle name="Comma 2 2 2 5 3 5" xfId="17309" xr:uid="{A6F92397-83BB-47B0-BF57-2E379A5BEE42}"/>
    <cellStyle name="Comma 2 2 2 5 3 5 2" xfId="36002" xr:uid="{90F35B88-C994-4598-AF1F-8A44435CE8ED}"/>
    <cellStyle name="Comma 2 2 2 5 3 6" xfId="28114" xr:uid="{385208DE-A368-49CD-A174-A0914E7DD29A}"/>
    <cellStyle name="Comma 2 2 2 5 4" xfId="6604" xr:uid="{557D78B0-7EF8-40EA-A306-6CB251996469}"/>
    <cellStyle name="Comma 2 2 2 5 4 2" xfId="9406" xr:uid="{41B61C90-D8D3-4849-9439-30CE2DEA367B}"/>
    <cellStyle name="Comma 2 2 2 5 4 2 2" xfId="15011" xr:uid="{63D512BB-F0EF-455F-81BF-47773A5C331E}"/>
    <cellStyle name="Comma 2 2 2 5 4 2 2 2" xfId="26220" xr:uid="{FA449A81-34A5-4C00-B0C5-5458DD831C67}"/>
    <cellStyle name="Comma 2 2 2 5 4 2 2 2 2" xfId="42410" xr:uid="{4D5DC665-E90D-4DB2-A757-375BB56A732D}"/>
    <cellStyle name="Comma 2 2 2 5 4 2 2 3" xfId="34522" xr:uid="{C35BD421-5B5A-4AFE-AD21-2657C4E255BF}"/>
    <cellStyle name="Comma 2 2 2 5 4 2 3" xfId="20616" xr:uid="{15B57832-305D-45AD-9CAF-625AE34CE3E5}"/>
    <cellStyle name="Comma 2 2 2 5 4 2 3 2" xfId="38466" xr:uid="{CDFD8D4C-F075-4EC1-B2BE-3EE44780BCE0}"/>
    <cellStyle name="Comma 2 2 2 5 4 2 4" xfId="30578" xr:uid="{B2966BAF-C449-4679-B303-40009230A0FB}"/>
    <cellStyle name="Comma 2 2 2 5 4 3" xfId="12209" xr:uid="{4E6733F2-3388-4E10-9F2D-1261CD902B49}"/>
    <cellStyle name="Comma 2 2 2 5 4 3 2" xfId="23418" xr:uid="{A6472742-C109-41B3-80FA-0E5F0ED374D8}"/>
    <cellStyle name="Comma 2 2 2 5 4 3 2 2" xfId="40438" xr:uid="{F3DFE364-4076-4437-9819-0874835CD858}"/>
    <cellStyle name="Comma 2 2 2 5 4 3 3" xfId="32550" xr:uid="{9DDB6DA0-157C-4870-9FA9-A564B8B532EF}"/>
    <cellStyle name="Comma 2 2 2 5 4 4" xfId="17814" xr:uid="{745F4749-C815-41F0-9763-2D9AFEEE3050}"/>
    <cellStyle name="Comma 2 2 2 5 4 4 2" xfId="36494" xr:uid="{2E308788-2AE6-406C-BB56-F0E6CB883319}"/>
    <cellStyle name="Comma 2 2 2 5 4 5" xfId="28606" xr:uid="{37E5D2C2-1537-4017-AA41-7B48314384AE}"/>
    <cellStyle name="Comma 2 2 2 5 5" xfId="8004" xr:uid="{22C28E27-3299-42CB-9D42-B01565393544}"/>
    <cellStyle name="Comma 2 2 2 5 5 2" xfId="13609" xr:uid="{076580B1-0E56-4602-B0F1-BF03136147D3}"/>
    <cellStyle name="Comma 2 2 2 5 5 2 2" xfId="24818" xr:uid="{BE5F0340-7C18-48F7-8C72-6DD27EF0C5AD}"/>
    <cellStyle name="Comma 2 2 2 5 5 2 2 2" xfId="41424" xr:uid="{B0C4219F-F69A-45C4-9C3A-A07402A99470}"/>
    <cellStyle name="Comma 2 2 2 5 5 2 3" xfId="33536" xr:uid="{F315E5EB-0080-492B-9FC1-C99A10F2CCE3}"/>
    <cellStyle name="Comma 2 2 2 5 5 3" xfId="19214" xr:uid="{C6ACE219-6F96-4E48-B693-A7666E825F33}"/>
    <cellStyle name="Comma 2 2 2 5 5 3 2" xfId="37480" xr:uid="{E0A8206A-F79F-467F-850E-7B896C72CD20}"/>
    <cellStyle name="Comma 2 2 2 5 5 4" xfId="29592" xr:uid="{F97A1C57-ACDA-48E6-8B7E-F8A3FF705210}"/>
    <cellStyle name="Comma 2 2 2 5 6" xfId="10807" xr:uid="{EA27797F-7D3A-4F0D-8DE0-915D51EC0CAF}"/>
    <cellStyle name="Comma 2 2 2 5 6 2" xfId="22016" xr:uid="{9F739EE8-AE3E-46C4-8FE2-1C209F27B33B}"/>
    <cellStyle name="Comma 2 2 2 5 6 2 2" xfId="39452" xr:uid="{E03C2C48-1056-4736-B356-B7179EAAF66F}"/>
    <cellStyle name="Comma 2 2 2 5 6 3" xfId="31564" xr:uid="{8A46D841-63C5-4FE1-A2AD-FA681C4F81EA}"/>
    <cellStyle name="Comma 2 2 2 5 7" xfId="16412" xr:uid="{2FFB2D8D-F113-49B5-9BCF-1146778FAA9E}"/>
    <cellStyle name="Comma 2 2 2 5 7 2" xfId="35508" xr:uid="{035ABDAA-F1F3-4D5E-A58B-F44D7BA72FB9}"/>
    <cellStyle name="Comma 2 2 2 5 8" xfId="27620" xr:uid="{B226D3E6-47D6-4F43-A89C-BD76DB7F5D13}"/>
    <cellStyle name="Comma 2 2 2 6" xfId="5324" xr:uid="{AFF0B552-7C04-4155-BB46-9DE750B01EDE}"/>
    <cellStyle name="Comma 2 2 2 6 2" xfId="6221" xr:uid="{C5891432-CA8B-49F4-B65F-969311A19FD0}"/>
    <cellStyle name="Comma 2 2 2 6 2 2" xfId="7623" xr:uid="{19B3B56F-D4C7-4267-B737-ACBC57119112}"/>
    <cellStyle name="Comma 2 2 2 6 2 2 2" xfId="10425" xr:uid="{6B91F92A-2596-4805-A2C8-ED9E7C0FD3B5}"/>
    <cellStyle name="Comma 2 2 2 6 2 2 2 2" xfId="16030" xr:uid="{ACB71AEC-0776-42DE-9963-35D6B7D936B2}"/>
    <cellStyle name="Comma 2 2 2 6 2 2 2 2 2" xfId="27239" xr:uid="{0BD70E66-C668-4ED6-89B8-96F23BEF963C}"/>
    <cellStyle name="Comma 2 2 2 6 2 2 2 2 2 2" xfId="43026" xr:uid="{B73A373F-F939-404F-95FB-2366BEDA0D68}"/>
    <cellStyle name="Comma 2 2 2 6 2 2 2 2 3" xfId="35138" xr:uid="{380AEA16-B699-4E8A-9D1F-FC717EE252B6}"/>
    <cellStyle name="Comma 2 2 2 6 2 2 2 3" xfId="21635" xr:uid="{1C902A91-AAF7-420F-880B-D5D31EC9EBE6}"/>
    <cellStyle name="Comma 2 2 2 6 2 2 2 3 2" xfId="39082" xr:uid="{4D2AED5F-EB77-4CC4-B4B7-0D7A3D255732}"/>
    <cellStyle name="Comma 2 2 2 6 2 2 2 4" xfId="31194" xr:uid="{5FF8F6D3-8A87-4220-A781-505456491443}"/>
    <cellStyle name="Comma 2 2 2 6 2 2 3" xfId="13228" xr:uid="{B805073B-85D6-4ECF-9703-D31FACBD66DF}"/>
    <cellStyle name="Comma 2 2 2 6 2 2 3 2" xfId="24437" xr:uid="{A456E1F9-469D-463C-9CF0-800BD98E5350}"/>
    <cellStyle name="Comma 2 2 2 6 2 2 3 2 2" xfId="41054" xr:uid="{F690F14F-583A-48E4-B71F-9E59B053B54A}"/>
    <cellStyle name="Comma 2 2 2 6 2 2 3 3" xfId="33166" xr:uid="{06380A86-ACDA-4AC5-9481-447AFE84867A}"/>
    <cellStyle name="Comma 2 2 2 6 2 2 4" xfId="18833" xr:uid="{1CE85E33-EC39-4411-BB3A-125E1914ED17}"/>
    <cellStyle name="Comma 2 2 2 6 2 2 4 2" xfId="37110" xr:uid="{A2693916-1989-4D15-B41E-CCDE6634CE62}"/>
    <cellStyle name="Comma 2 2 2 6 2 2 5" xfId="29222" xr:uid="{22CD9153-FCB3-4A18-A860-AAFDE0BAB756}"/>
    <cellStyle name="Comma 2 2 2 6 2 3" xfId="9023" xr:uid="{B8A1C3D4-CBD6-46B2-BF4E-17ADE4259C10}"/>
    <cellStyle name="Comma 2 2 2 6 2 3 2" xfId="14628" xr:uid="{378E9556-8BD3-43F5-98DA-07CD25F35CD3}"/>
    <cellStyle name="Comma 2 2 2 6 2 3 2 2" xfId="25837" xr:uid="{72AA3034-125C-46DF-8833-DC2999EBC93A}"/>
    <cellStyle name="Comma 2 2 2 6 2 3 2 2 2" xfId="42040" xr:uid="{40836EF4-7B34-4F5A-A816-B145F399AB00}"/>
    <cellStyle name="Comma 2 2 2 6 2 3 2 3" xfId="34152" xr:uid="{789337A8-940E-429E-BC34-5A0F969D40BD}"/>
    <cellStyle name="Comma 2 2 2 6 2 3 3" xfId="20233" xr:uid="{7A17A881-776C-466E-A941-E5307085605C}"/>
    <cellStyle name="Comma 2 2 2 6 2 3 3 2" xfId="38096" xr:uid="{CCAED587-3DB7-48E6-B19B-AB5C7D52ED0C}"/>
    <cellStyle name="Comma 2 2 2 6 2 3 4" xfId="30208" xr:uid="{7204E4DC-B927-4DB1-834C-81811AC9398C}"/>
    <cellStyle name="Comma 2 2 2 6 2 4" xfId="11826" xr:uid="{C3E6D7AF-8782-4A96-BF40-AE65329C8A4E}"/>
    <cellStyle name="Comma 2 2 2 6 2 4 2" xfId="23035" xr:uid="{E9DE7B82-9916-4292-8DF1-9AC0BC68C199}"/>
    <cellStyle name="Comma 2 2 2 6 2 4 2 2" xfId="40068" xr:uid="{DE18B45D-D883-47D2-AA2B-4791343F027D}"/>
    <cellStyle name="Comma 2 2 2 6 2 4 3" xfId="32180" xr:uid="{17F8AEFA-27F8-457E-951B-B2B5D20A1BCA}"/>
    <cellStyle name="Comma 2 2 2 6 2 5" xfId="17431" xr:uid="{2535217F-A830-4ADA-93E0-AF3D0A9783FC}"/>
    <cellStyle name="Comma 2 2 2 6 2 5 2" xfId="36124" xr:uid="{B984F58D-96ED-49FA-924B-5D6539E22FF0}"/>
    <cellStyle name="Comma 2 2 2 6 2 6" xfId="28236" xr:uid="{23D7C5EF-DE0D-477A-9DF5-A1FA40C8D7B8}"/>
    <cellStyle name="Comma 2 2 2 6 3" xfId="6726" xr:uid="{9848E6DD-26D0-4302-836F-D7E1CB06CECD}"/>
    <cellStyle name="Comma 2 2 2 6 3 2" xfId="9528" xr:uid="{EC8CCB4F-B9D8-445A-91FC-44017212807C}"/>
    <cellStyle name="Comma 2 2 2 6 3 2 2" xfId="15133" xr:uid="{0454C491-23BC-4D98-A50E-0090FADF935C}"/>
    <cellStyle name="Comma 2 2 2 6 3 2 2 2" xfId="26342" xr:uid="{6EEB9CA5-1205-4D49-8C4F-6193D934C0D0}"/>
    <cellStyle name="Comma 2 2 2 6 3 2 2 2 2" xfId="42532" xr:uid="{BB65965A-0D7C-4EF1-96CE-ED2D4580C9AC}"/>
    <cellStyle name="Comma 2 2 2 6 3 2 2 3" xfId="34644" xr:uid="{355576EF-B17D-4820-9AA9-A4393AAEA2BB}"/>
    <cellStyle name="Comma 2 2 2 6 3 2 3" xfId="20738" xr:uid="{BEE32BC9-0369-4A9B-A7AA-2D90D2C5CF99}"/>
    <cellStyle name="Comma 2 2 2 6 3 2 3 2" xfId="38588" xr:uid="{62224A3C-DDFC-4E99-9251-6527113347CF}"/>
    <cellStyle name="Comma 2 2 2 6 3 2 4" xfId="30700" xr:uid="{390F3983-86AF-49F3-BF13-3DFE9F27C7BB}"/>
    <cellStyle name="Comma 2 2 2 6 3 3" xfId="12331" xr:uid="{9BB82339-E579-4994-BD28-441FE6CDF944}"/>
    <cellStyle name="Comma 2 2 2 6 3 3 2" xfId="23540" xr:uid="{8D93B633-0042-4E13-B82A-65263D1ECCDE}"/>
    <cellStyle name="Comma 2 2 2 6 3 3 2 2" xfId="40560" xr:uid="{5AD331CF-E88E-4F1A-8FC6-CD75E0AECB3F}"/>
    <cellStyle name="Comma 2 2 2 6 3 3 3" xfId="32672" xr:uid="{1AF330F5-0E2F-46CE-AD1A-39EA4CEE8AF2}"/>
    <cellStyle name="Comma 2 2 2 6 3 4" xfId="17936" xr:uid="{098C31BF-2797-4FEA-9B34-B0E836DBE1F7}"/>
    <cellStyle name="Comma 2 2 2 6 3 4 2" xfId="36616" xr:uid="{B56FEDF6-2CDD-43C1-AA25-664F9DB482FA}"/>
    <cellStyle name="Comma 2 2 2 6 3 5" xfId="28728" xr:uid="{08191559-5214-42BD-BF2D-1EFD93603F7A}"/>
    <cellStyle name="Comma 2 2 2 6 4" xfId="8126" xr:uid="{4AB40EA3-6F2F-4786-AE40-09B6B85D94EF}"/>
    <cellStyle name="Comma 2 2 2 6 4 2" xfId="13731" xr:uid="{0FA887CF-BCA3-4336-89FF-F61E57D10F82}"/>
    <cellStyle name="Comma 2 2 2 6 4 2 2" xfId="24940" xr:uid="{F96C6AE4-7C2D-4D78-BD86-9DBBBF68224B}"/>
    <cellStyle name="Comma 2 2 2 6 4 2 2 2" xfId="41546" xr:uid="{91438B51-D1C2-460E-A4A8-81392D14DE1F}"/>
    <cellStyle name="Comma 2 2 2 6 4 2 3" xfId="33658" xr:uid="{0459D201-17D5-47E4-AC69-C7393A609561}"/>
    <cellStyle name="Comma 2 2 2 6 4 3" xfId="19336" xr:uid="{5682B767-2C29-4146-889A-EF90D0D68F79}"/>
    <cellStyle name="Comma 2 2 2 6 4 3 2" xfId="37602" xr:uid="{766233F3-8E7D-4F1F-AD2C-FD07E1F49705}"/>
    <cellStyle name="Comma 2 2 2 6 4 4" xfId="29714" xr:uid="{A2576B7A-07A6-4B11-8031-7DD540AF89A8}"/>
    <cellStyle name="Comma 2 2 2 6 5" xfId="10929" xr:uid="{3B83ADAF-4E2F-4E91-8EC1-AE7F14A87435}"/>
    <cellStyle name="Comma 2 2 2 6 5 2" xfId="22138" xr:uid="{D256A2FC-37DF-4AC6-9E14-75E9248F7520}"/>
    <cellStyle name="Comma 2 2 2 6 5 2 2" xfId="39574" xr:uid="{043382AF-1A42-4F96-A94B-82FEE17169FA}"/>
    <cellStyle name="Comma 2 2 2 6 5 3" xfId="31686" xr:uid="{30DDE6E9-3F96-4369-BC1E-21B549EFF273}"/>
    <cellStyle name="Comma 2 2 2 6 6" xfId="16534" xr:uid="{9E0A6756-2E85-444D-9F49-B4C63B102A29}"/>
    <cellStyle name="Comma 2 2 2 6 6 2" xfId="35630" xr:uid="{756548AE-D43E-43B5-9F90-EA3D60302859}"/>
    <cellStyle name="Comma 2 2 2 6 7" xfId="27742" xr:uid="{C65EABB9-F635-42B3-ABD5-4707B1C13E44}"/>
    <cellStyle name="Comma 2 2 2 7" xfId="5906" xr:uid="{D2036652-127E-455D-A176-090051C84E20}"/>
    <cellStyle name="Comma 2 2 2 7 2" xfId="7308" xr:uid="{EA05FEB8-BDE2-456D-B1BE-2BA57E2F867C}"/>
    <cellStyle name="Comma 2 2 2 7 2 2" xfId="10110" xr:uid="{9F78C688-80B0-4C5D-8061-0D825E907933}"/>
    <cellStyle name="Comma 2 2 2 7 2 2 2" xfId="15715" xr:uid="{6FFDAA9F-1A0F-4F06-8AC9-61FF141C034A}"/>
    <cellStyle name="Comma 2 2 2 7 2 2 2 2" xfId="26924" xr:uid="{2BADF75F-2115-4511-81D4-3CC58A737F2B}"/>
    <cellStyle name="Comma 2 2 2 7 2 2 2 2 2" xfId="42779" xr:uid="{CFCA22B1-970B-4CD2-94D9-6B313F5A1D49}"/>
    <cellStyle name="Comma 2 2 2 7 2 2 2 3" xfId="34891" xr:uid="{E4BC5E8B-3678-4263-BF9D-A6FE9609F840}"/>
    <cellStyle name="Comma 2 2 2 7 2 2 3" xfId="21320" xr:uid="{6DCEFB0A-B924-4380-8CD4-1427A5DD3C97}"/>
    <cellStyle name="Comma 2 2 2 7 2 2 3 2" xfId="38835" xr:uid="{CFB9F458-3948-435E-B422-395973A01386}"/>
    <cellStyle name="Comma 2 2 2 7 2 2 4" xfId="30947" xr:uid="{D93C11CA-C5F6-47B6-A79A-41A4E1C0506F}"/>
    <cellStyle name="Comma 2 2 2 7 2 3" xfId="12913" xr:uid="{48FB4F6F-A13E-49D5-850D-E090D6C0CB54}"/>
    <cellStyle name="Comma 2 2 2 7 2 3 2" xfId="24122" xr:uid="{FD375994-E6A6-4D8A-9D00-677A8A5C0381}"/>
    <cellStyle name="Comma 2 2 2 7 2 3 2 2" xfId="40807" xr:uid="{7C71F267-192C-46BE-BD78-D12EBA5A7A1F}"/>
    <cellStyle name="Comma 2 2 2 7 2 3 3" xfId="32919" xr:uid="{6EAEA762-81CE-4D38-94F7-99B55BFAFB55}"/>
    <cellStyle name="Comma 2 2 2 7 2 4" xfId="18518" xr:uid="{69D723F5-069B-40F9-9212-014A137B9A5C}"/>
    <cellStyle name="Comma 2 2 2 7 2 4 2" xfId="36863" xr:uid="{6BA7FB27-7BCE-4C6E-8AD5-6E43DB7F1A56}"/>
    <cellStyle name="Comma 2 2 2 7 2 5" xfId="28975" xr:uid="{E13A110C-0BCB-4D8B-9E45-47B120910420}"/>
    <cellStyle name="Comma 2 2 2 7 3" xfId="8708" xr:uid="{CB441F3F-9139-412B-ABDB-78C2D7C29C3B}"/>
    <cellStyle name="Comma 2 2 2 7 3 2" xfId="14313" xr:uid="{18E43F23-2246-42D5-944C-8BE982FAD5BD}"/>
    <cellStyle name="Comma 2 2 2 7 3 2 2" xfId="25522" xr:uid="{7B16F816-C0C2-49A0-A44B-40515283CB4A}"/>
    <cellStyle name="Comma 2 2 2 7 3 2 2 2" xfId="41793" xr:uid="{91E3CADD-5AC8-4C6C-A51A-E74DA87C8BAB}"/>
    <cellStyle name="Comma 2 2 2 7 3 2 3" xfId="33905" xr:uid="{9AC2CC0A-3060-4E7E-A791-638199094077}"/>
    <cellStyle name="Comma 2 2 2 7 3 3" xfId="19918" xr:uid="{35A25106-2CBD-4E17-8AA2-D22640648D86}"/>
    <cellStyle name="Comma 2 2 2 7 3 3 2" xfId="37849" xr:uid="{9A419EAA-B737-4EE5-909B-7E4948B29653}"/>
    <cellStyle name="Comma 2 2 2 7 3 4" xfId="29961" xr:uid="{C98B4BEB-DFDC-482D-96C8-FA39F0FC4E7B}"/>
    <cellStyle name="Comma 2 2 2 7 4" xfId="11511" xr:uid="{6CFC5EFF-14CE-4E79-9243-C23AC3C4773B}"/>
    <cellStyle name="Comma 2 2 2 7 4 2" xfId="22720" xr:uid="{9178EE39-8EA4-4482-B7B5-22BC4D0EC589}"/>
    <cellStyle name="Comma 2 2 2 7 4 2 2" xfId="39821" xr:uid="{548C07BD-71F5-4AD8-A685-B091D0B7A968}"/>
    <cellStyle name="Comma 2 2 2 7 4 3" xfId="31933" xr:uid="{5EDC4507-B153-469E-ABEB-E189583CA309}"/>
    <cellStyle name="Comma 2 2 2 7 5" xfId="17116" xr:uid="{702732FF-726C-4CF2-8BF0-B7BC619A3A05}"/>
    <cellStyle name="Comma 2 2 2 7 5 2" xfId="35877" xr:uid="{621DDF33-8B36-4462-BCAD-F73B16856008}"/>
    <cellStyle name="Comma 2 2 2 7 6" xfId="27989" xr:uid="{C25AE19B-7C3A-450B-8542-73C6F14F5774}"/>
    <cellStyle name="Comma 2 2 2 8" xfId="6478" xr:uid="{9758A88C-0DD4-42F2-BD97-007CB6899E7C}"/>
    <cellStyle name="Comma 2 2 2 8 2" xfId="9280" xr:uid="{331A30A7-A237-4C8F-AD38-0D222CE982FC}"/>
    <cellStyle name="Comma 2 2 2 8 2 2" xfId="14885" xr:uid="{DF31EEFC-5DBA-4CA1-B573-9310FF34765E}"/>
    <cellStyle name="Comma 2 2 2 8 2 2 2" xfId="26094" xr:uid="{068C1FC4-3EC4-4ACF-938A-DBDD87F88C35}"/>
    <cellStyle name="Comma 2 2 2 8 2 2 2 2" xfId="42286" xr:uid="{279F5D10-8B6D-46AB-8DC9-FF6E25055AAE}"/>
    <cellStyle name="Comma 2 2 2 8 2 2 3" xfId="34398" xr:uid="{EFDF5564-CC64-4368-85EE-E0C150834316}"/>
    <cellStyle name="Comma 2 2 2 8 2 3" xfId="20490" xr:uid="{CF8F880D-ABB9-464F-86DC-509B56F060CA}"/>
    <cellStyle name="Comma 2 2 2 8 2 3 2" xfId="38342" xr:uid="{8577F731-22B6-43E5-BA9A-4991CA16B11C}"/>
    <cellStyle name="Comma 2 2 2 8 2 4" xfId="30454" xr:uid="{F1B6E84D-6AD0-40F3-AF28-5D1BAE15EFEF}"/>
    <cellStyle name="Comma 2 2 2 8 3" xfId="12083" xr:uid="{D39265F0-329D-4541-9294-911BCA807BB6}"/>
    <cellStyle name="Comma 2 2 2 8 3 2" xfId="23292" xr:uid="{C98069AA-23A4-4F6C-826B-7908F3C4E9FE}"/>
    <cellStyle name="Comma 2 2 2 8 3 2 2" xfId="40314" xr:uid="{2429ECDA-D09A-4E65-83CE-A5A36C5F6187}"/>
    <cellStyle name="Comma 2 2 2 8 3 3" xfId="32426" xr:uid="{EF28F6CF-E8E0-4E34-8186-8B4DFC447B25}"/>
    <cellStyle name="Comma 2 2 2 8 4" xfId="17688" xr:uid="{D2F320D9-5FAB-40A0-A808-11AA040FFF56}"/>
    <cellStyle name="Comma 2 2 2 8 4 2" xfId="36370" xr:uid="{83BD4A88-9B17-4E59-A7CC-C16B2099F898}"/>
    <cellStyle name="Comma 2 2 2 8 5" xfId="28482" xr:uid="{E43F0207-402F-4985-89FE-6F89CC3B6631}"/>
    <cellStyle name="Comma 2 2 2 9" xfId="7880" xr:uid="{0E9DAC4E-61AB-478F-8553-AEBAEF9A47F6}"/>
    <cellStyle name="Comma 2 2 2 9 2" xfId="13485" xr:uid="{1883BFD1-BE6F-4038-A0CD-C54C78F6AE4B}"/>
    <cellStyle name="Comma 2 2 2 9 2 2" xfId="24694" xr:uid="{C64A5FFA-B327-49A3-8A51-5CD59BDCEF2A}"/>
    <cellStyle name="Comma 2 2 2 9 2 2 2" xfId="41300" xr:uid="{A76DF6D9-B707-491A-917D-B11C9EFEC929}"/>
    <cellStyle name="Comma 2 2 2 9 2 3" xfId="33412" xr:uid="{8B05EEA4-DEE8-497F-BD84-AD0FC1A2A554}"/>
    <cellStyle name="Comma 2 2 2 9 3" xfId="19090" xr:uid="{55306577-D198-4A27-AB1F-496D231BD64A}"/>
    <cellStyle name="Comma 2 2 2 9 3 2" xfId="37356" xr:uid="{4853E716-F0F0-47C0-BD21-BA3F42592F1D}"/>
    <cellStyle name="Comma 2 2 2 9 4" xfId="29468" xr:uid="{41413B0D-3866-4D6B-B8FE-81E6758A5A34}"/>
    <cellStyle name="Comma 2 2 3" xfId="5080" xr:uid="{582FD25F-297D-4308-84FB-82946A8AC562}"/>
    <cellStyle name="Comma 2 2 3 10" xfId="27510" xr:uid="{31DE1CB3-9A23-41DB-8095-7273B84ABD36}"/>
    <cellStyle name="Comma 2 2 3 2" xfId="5154" xr:uid="{2CA5C12B-FEFB-4BF0-A7B4-1802F7A6F6E9}"/>
    <cellStyle name="Comma 2 2 3 2 2" xfId="5279" xr:uid="{43E5119E-4069-41BC-97E6-4E6CE9F3DEF8}"/>
    <cellStyle name="Comma 2 2 3 2 2 2" xfId="5525" xr:uid="{EC21E4F7-3258-4EDE-987B-08B760D26DB5}"/>
    <cellStyle name="Comma 2 2 3 2 2 2 2" xfId="6422" xr:uid="{8AA1F2B0-2499-4969-9F63-153763AAE252}"/>
    <cellStyle name="Comma 2 2 3 2 2 2 2 2" xfId="7824" xr:uid="{1055845E-0DA8-40DF-8637-986BDDA144B6}"/>
    <cellStyle name="Comma 2 2 3 2 2 2 2 2 2" xfId="10626" xr:uid="{6A0719E4-210E-40ED-80F0-FED02B97C78A}"/>
    <cellStyle name="Comma 2 2 3 2 2 2 2 2 2 2" xfId="16231" xr:uid="{DF77C906-0F40-4EFD-992D-7CE839F44B28}"/>
    <cellStyle name="Comma 2 2 3 2 2 2 2 2 2 2 2" xfId="27440" xr:uid="{7442CDC9-5BC8-41F5-8B63-3B55B63420D0}"/>
    <cellStyle name="Comma 2 2 3 2 2 2 2 2 2 2 2 2" xfId="43227" xr:uid="{7E2458A6-5B25-4888-AB2D-1E7D30A7FE16}"/>
    <cellStyle name="Comma 2 2 3 2 2 2 2 2 2 2 3" xfId="35339" xr:uid="{2DC8122E-C56B-4162-A36F-F567DAACC3FF}"/>
    <cellStyle name="Comma 2 2 3 2 2 2 2 2 2 3" xfId="21836" xr:uid="{3CC2F5B3-14E4-4DA2-BAB0-950CCC7F3642}"/>
    <cellStyle name="Comma 2 2 3 2 2 2 2 2 2 3 2" xfId="39283" xr:uid="{E6D61AA8-840A-462B-949D-86499E12844E}"/>
    <cellStyle name="Comma 2 2 3 2 2 2 2 2 2 4" xfId="31395" xr:uid="{B240878C-147A-448B-B6DD-6138D493B28B}"/>
    <cellStyle name="Comma 2 2 3 2 2 2 2 2 3" xfId="13429" xr:uid="{C481AD2C-FF5A-4C08-9FC7-532EE5906040}"/>
    <cellStyle name="Comma 2 2 3 2 2 2 2 2 3 2" xfId="24638" xr:uid="{7D2ED536-C37C-44AB-9825-A9EEF9765584}"/>
    <cellStyle name="Comma 2 2 3 2 2 2 2 2 3 2 2" xfId="41255" xr:uid="{4E42F665-392A-4DD6-AE13-93EA472AE7E0}"/>
    <cellStyle name="Comma 2 2 3 2 2 2 2 2 3 3" xfId="33367" xr:uid="{3460ED29-9709-410F-B9FC-D2020FF15BD8}"/>
    <cellStyle name="Comma 2 2 3 2 2 2 2 2 4" xfId="19034" xr:uid="{C6084F8F-590E-46C8-BB13-DD2B5954606D}"/>
    <cellStyle name="Comma 2 2 3 2 2 2 2 2 4 2" xfId="37311" xr:uid="{15187436-DD22-47BF-9225-C2724B6E4236}"/>
    <cellStyle name="Comma 2 2 3 2 2 2 2 2 5" xfId="29423" xr:uid="{EDD38503-A7F6-447E-9235-5D3BD607B470}"/>
    <cellStyle name="Comma 2 2 3 2 2 2 2 3" xfId="9224" xr:uid="{70462A8D-190C-4C32-BA7C-A24B70989657}"/>
    <cellStyle name="Comma 2 2 3 2 2 2 2 3 2" xfId="14829" xr:uid="{92CC0C55-AC14-4CBD-A653-D7DD69D1EA13}"/>
    <cellStyle name="Comma 2 2 3 2 2 2 2 3 2 2" xfId="26038" xr:uid="{9E2277B6-5933-4B1E-8B36-1417BC4A8333}"/>
    <cellStyle name="Comma 2 2 3 2 2 2 2 3 2 2 2" xfId="42241" xr:uid="{C0796ED0-F6C2-452E-A3D1-319788DEC521}"/>
    <cellStyle name="Comma 2 2 3 2 2 2 2 3 2 3" xfId="34353" xr:uid="{CD0E935D-E3DD-4AF8-A24C-24FBEE2199D3}"/>
    <cellStyle name="Comma 2 2 3 2 2 2 2 3 3" xfId="20434" xr:uid="{65E5A4A2-5D1B-4F46-B947-130469EAEFD1}"/>
    <cellStyle name="Comma 2 2 3 2 2 2 2 3 3 2" xfId="38297" xr:uid="{2755B07C-F359-4A17-8213-1D72B2F54BBE}"/>
    <cellStyle name="Comma 2 2 3 2 2 2 2 3 4" xfId="30409" xr:uid="{91DDD975-3ADE-40FE-88DA-3E5E0CEC2D3A}"/>
    <cellStyle name="Comma 2 2 3 2 2 2 2 4" xfId="12027" xr:uid="{061E1377-8C10-4BD0-9B9C-C0ABC5E60C97}"/>
    <cellStyle name="Comma 2 2 3 2 2 2 2 4 2" xfId="23236" xr:uid="{E7BC1747-F9A2-496E-9A8E-D90B179AE69F}"/>
    <cellStyle name="Comma 2 2 3 2 2 2 2 4 2 2" xfId="40269" xr:uid="{79E6A2E3-0D55-4E3A-9D31-8312BB8E21EA}"/>
    <cellStyle name="Comma 2 2 3 2 2 2 2 4 3" xfId="32381" xr:uid="{F2EA8CE7-0FAC-4572-964C-C0EE8359BB81}"/>
    <cellStyle name="Comma 2 2 3 2 2 2 2 5" xfId="17632" xr:uid="{9EE44800-9F19-4885-8628-FD29CCF7807A}"/>
    <cellStyle name="Comma 2 2 3 2 2 2 2 5 2" xfId="36325" xr:uid="{DD985725-4DEC-43CF-940C-A4DD52DF643D}"/>
    <cellStyle name="Comma 2 2 3 2 2 2 2 6" xfId="28437" xr:uid="{6A3F96EB-DC0F-4D47-9CBC-54F5DC4B182C}"/>
    <cellStyle name="Comma 2 2 3 2 2 2 3" xfId="6927" xr:uid="{F6321B36-6269-4B27-B4A5-13901CA30F48}"/>
    <cellStyle name="Comma 2 2 3 2 2 2 3 2" xfId="9729" xr:uid="{C7693856-8EC9-4365-BC1E-48500BD31F4A}"/>
    <cellStyle name="Comma 2 2 3 2 2 2 3 2 2" xfId="15334" xr:uid="{49D190FB-F0E0-431C-A949-1BE85F6A1DAD}"/>
    <cellStyle name="Comma 2 2 3 2 2 2 3 2 2 2" xfId="26543" xr:uid="{E78DA360-91B1-4C43-944B-457431050504}"/>
    <cellStyle name="Comma 2 2 3 2 2 2 3 2 2 2 2" xfId="42733" xr:uid="{3E60A5B4-5B2B-415F-964F-4EDD27BAAF27}"/>
    <cellStyle name="Comma 2 2 3 2 2 2 3 2 2 3" xfId="34845" xr:uid="{561435C8-A12C-44F5-ACFE-E971FCB28034}"/>
    <cellStyle name="Comma 2 2 3 2 2 2 3 2 3" xfId="20939" xr:uid="{A19719EA-0581-47B3-8FDC-95AF664BE559}"/>
    <cellStyle name="Comma 2 2 3 2 2 2 3 2 3 2" xfId="38789" xr:uid="{934B0D64-4F9E-414C-86BF-40CA1B1F91D6}"/>
    <cellStyle name="Comma 2 2 3 2 2 2 3 2 4" xfId="30901" xr:uid="{7B1D7300-CB91-4F13-B643-12B0F661B8AD}"/>
    <cellStyle name="Comma 2 2 3 2 2 2 3 3" xfId="12532" xr:uid="{301711A4-178C-4791-8634-2DCF6E9A5796}"/>
    <cellStyle name="Comma 2 2 3 2 2 2 3 3 2" xfId="23741" xr:uid="{45DFAB7E-8E73-4725-98AC-37F53EF0EC87}"/>
    <cellStyle name="Comma 2 2 3 2 2 2 3 3 2 2" xfId="40761" xr:uid="{0075A8EF-EE4F-4F14-B4FB-F8F54A1161AD}"/>
    <cellStyle name="Comma 2 2 3 2 2 2 3 3 3" xfId="32873" xr:uid="{F17BE6D7-D5BE-4AEE-84D6-7B3A04D71845}"/>
    <cellStyle name="Comma 2 2 3 2 2 2 3 4" xfId="18137" xr:uid="{0D3183C6-C625-4052-8C27-51E19E5A15C0}"/>
    <cellStyle name="Comma 2 2 3 2 2 2 3 4 2" xfId="36817" xr:uid="{138187A8-C2FA-40C2-A208-DBB4E6C09123}"/>
    <cellStyle name="Comma 2 2 3 2 2 2 3 5" xfId="28929" xr:uid="{0492D840-D872-40A0-ADE3-C0421B274AAD}"/>
    <cellStyle name="Comma 2 2 3 2 2 2 4" xfId="8327" xr:uid="{750804A8-A74A-4E72-86B5-745120836094}"/>
    <cellStyle name="Comma 2 2 3 2 2 2 4 2" xfId="13932" xr:uid="{71200E27-44FA-4681-A298-B42FE3CBBCA7}"/>
    <cellStyle name="Comma 2 2 3 2 2 2 4 2 2" xfId="25141" xr:uid="{7095EC04-A5DA-4034-8839-7CC35AA0A230}"/>
    <cellStyle name="Comma 2 2 3 2 2 2 4 2 2 2" xfId="41747" xr:uid="{5F0C8C22-3987-4070-AABE-39607029A201}"/>
    <cellStyle name="Comma 2 2 3 2 2 2 4 2 3" xfId="33859" xr:uid="{40F029EE-E185-47F3-9A60-52DF6A78605B}"/>
    <cellStyle name="Comma 2 2 3 2 2 2 4 3" xfId="19537" xr:uid="{507F3C5D-A6E2-4F73-91F8-800CD527181B}"/>
    <cellStyle name="Comma 2 2 3 2 2 2 4 3 2" xfId="37803" xr:uid="{AE71BF33-6A50-4FCA-82D7-BB17C0ADE3A9}"/>
    <cellStyle name="Comma 2 2 3 2 2 2 4 4" xfId="29915" xr:uid="{8ADA69E8-B22D-48C0-A344-A9137968897A}"/>
    <cellStyle name="Comma 2 2 3 2 2 2 5" xfId="11130" xr:uid="{2F131C0B-E46E-4895-B9A6-3DA54C09F182}"/>
    <cellStyle name="Comma 2 2 3 2 2 2 5 2" xfId="22339" xr:uid="{89006DC3-B37E-425C-8529-DD9BA3F34B78}"/>
    <cellStyle name="Comma 2 2 3 2 2 2 5 2 2" xfId="39775" xr:uid="{37B4A43A-BFC2-481B-B404-5CC47A8CEBF3}"/>
    <cellStyle name="Comma 2 2 3 2 2 2 5 3" xfId="31887" xr:uid="{008FA6E0-0841-43F9-A175-7598F2334F6A}"/>
    <cellStyle name="Comma 2 2 3 2 2 2 6" xfId="16735" xr:uid="{EF13DDD9-8F8E-4B33-A325-110DEE5BB8B1}"/>
    <cellStyle name="Comma 2 2 3 2 2 2 6 2" xfId="35831" xr:uid="{E4E8036A-BD04-4B1F-AF18-6F7B09642745}"/>
    <cellStyle name="Comma 2 2 3 2 2 2 7" xfId="27943" xr:uid="{E4C0FE82-6269-46B3-84DF-5C75D53FC59F}"/>
    <cellStyle name="Comma 2 2 3 2 2 3" xfId="6176" xr:uid="{3779E625-1196-4284-ADFE-017FDBBE87E0}"/>
    <cellStyle name="Comma 2 2 3 2 2 3 2" xfId="7578" xr:uid="{4FD20C6C-8BD9-476B-A3A9-908ABC1F7C4D}"/>
    <cellStyle name="Comma 2 2 3 2 2 3 2 2" xfId="10380" xr:uid="{61C9C307-B19D-46F0-AEB1-A7188CF1E88A}"/>
    <cellStyle name="Comma 2 2 3 2 2 3 2 2 2" xfId="15985" xr:uid="{C5C611F4-A431-4BCC-9E66-4765B9647517}"/>
    <cellStyle name="Comma 2 2 3 2 2 3 2 2 2 2" xfId="27194" xr:uid="{53F425E5-B950-4AEB-BB4F-3C6B02159243}"/>
    <cellStyle name="Comma 2 2 3 2 2 3 2 2 2 2 2" xfId="42981" xr:uid="{DFA3A2A6-2FBA-4FD5-88F9-65C26518DD5A}"/>
    <cellStyle name="Comma 2 2 3 2 2 3 2 2 2 3" xfId="35093" xr:uid="{DD893E3C-AE69-4042-BE1F-D9ED8320C0DE}"/>
    <cellStyle name="Comma 2 2 3 2 2 3 2 2 3" xfId="21590" xr:uid="{93BE9AB9-95DE-4243-BC56-0BBA56262661}"/>
    <cellStyle name="Comma 2 2 3 2 2 3 2 2 3 2" xfId="39037" xr:uid="{F6754739-5372-48FB-A2EF-156E131C8902}"/>
    <cellStyle name="Comma 2 2 3 2 2 3 2 2 4" xfId="31149" xr:uid="{483D4B43-32DD-4A04-B270-C2AABA7A3BD7}"/>
    <cellStyle name="Comma 2 2 3 2 2 3 2 3" xfId="13183" xr:uid="{589BE685-64CC-4FF4-9B8E-8448582DA496}"/>
    <cellStyle name="Comma 2 2 3 2 2 3 2 3 2" xfId="24392" xr:uid="{65A96527-CB30-4ABE-A7C5-12432A21F7A5}"/>
    <cellStyle name="Comma 2 2 3 2 2 3 2 3 2 2" xfId="41009" xr:uid="{D0A1DE56-3F78-4058-B834-AA7F36CD09F7}"/>
    <cellStyle name="Comma 2 2 3 2 2 3 2 3 3" xfId="33121" xr:uid="{EB8ADBB5-E3A4-4372-8E42-8E623F7C7C45}"/>
    <cellStyle name="Comma 2 2 3 2 2 3 2 4" xfId="18788" xr:uid="{1D325146-0CED-4E0C-9877-6BF2F53BDD54}"/>
    <cellStyle name="Comma 2 2 3 2 2 3 2 4 2" xfId="37065" xr:uid="{4C8295D9-F28C-4057-8AF4-7A390E0874A9}"/>
    <cellStyle name="Comma 2 2 3 2 2 3 2 5" xfId="29177" xr:uid="{F76420D8-E655-4910-8C70-C3B7F3E03521}"/>
    <cellStyle name="Comma 2 2 3 2 2 3 3" xfId="8978" xr:uid="{643BDFE4-6CD3-42DA-94AE-8677588B7955}"/>
    <cellStyle name="Comma 2 2 3 2 2 3 3 2" xfId="14583" xr:uid="{E9F568B0-E303-45B4-8B99-EA03912EF2B4}"/>
    <cellStyle name="Comma 2 2 3 2 2 3 3 2 2" xfId="25792" xr:uid="{13E83ED0-70FC-44A7-B9F0-AD086BA06540}"/>
    <cellStyle name="Comma 2 2 3 2 2 3 3 2 2 2" xfId="41995" xr:uid="{D0441D65-CDF2-463C-BE0C-5EB6FEB92183}"/>
    <cellStyle name="Comma 2 2 3 2 2 3 3 2 3" xfId="34107" xr:uid="{66C97B94-FFF1-4BC3-AF39-A1019430F8A7}"/>
    <cellStyle name="Comma 2 2 3 2 2 3 3 3" xfId="20188" xr:uid="{3F7EBBE5-44E4-435F-8A7F-585174A9EF75}"/>
    <cellStyle name="Comma 2 2 3 2 2 3 3 3 2" xfId="38051" xr:uid="{979FC9FB-CB18-4852-92E4-A6F63E76FB09}"/>
    <cellStyle name="Comma 2 2 3 2 2 3 3 4" xfId="30163" xr:uid="{B31AF3CF-429B-4C36-ADD9-FA1D9392E172}"/>
    <cellStyle name="Comma 2 2 3 2 2 3 4" xfId="11781" xr:uid="{759AB3A0-4348-4275-A737-4C520FA1CB50}"/>
    <cellStyle name="Comma 2 2 3 2 2 3 4 2" xfId="22990" xr:uid="{E9A68CA9-668F-4743-A395-4089B154A951}"/>
    <cellStyle name="Comma 2 2 3 2 2 3 4 2 2" xfId="40023" xr:uid="{FAE74EA7-455A-478C-8336-A1626DCCE80C}"/>
    <cellStyle name="Comma 2 2 3 2 2 3 4 3" xfId="32135" xr:uid="{4DBDB33D-277C-4AF9-B63E-D2737A23CBC4}"/>
    <cellStyle name="Comma 2 2 3 2 2 3 5" xfId="17386" xr:uid="{A346CA53-15C9-4F85-91B7-E60ADDA5BD84}"/>
    <cellStyle name="Comma 2 2 3 2 2 3 5 2" xfId="36079" xr:uid="{2600A569-FE90-49D9-8B26-A9629FEDEDA2}"/>
    <cellStyle name="Comma 2 2 3 2 2 3 6" xfId="28191" xr:uid="{9D7DFCBF-296E-4A75-BED5-8700E0369519}"/>
    <cellStyle name="Comma 2 2 3 2 2 4" xfId="6681" xr:uid="{75D27315-AC10-4E17-88D2-82661C1CC23C}"/>
    <cellStyle name="Comma 2 2 3 2 2 4 2" xfId="9483" xr:uid="{87405E47-F88D-4D74-AFEC-95582C735C48}"/>
    <cellStyle name="Comma 2 2 3 2 2 4 2 2" xfId="15088" xr:uid="{7FDC17C8-044A-454D-A2C2-D3521100EBC8}"/>
    <cellStyle name="Comma 2 2 3 2 2 4 2 2 2" xfId="26297" xr:uid="{B8D230B3-D018-4F1B-87B3-C9F6FD15C2FF}"/>
    <cellStyle name="Comma 2 2 3 2 2 4 2 2 2 2" xfId="42487" xr:uid="{5E6CBA26-4A88-46AE-85B7-1B49198433CB}"/>
    <cellStyle name="Comma 2 2 3 2 2 4 2 2 3" xfId="34599" xr:uid="{8FC74BE7-2680-4583-A78D-9420E79AB5F1}"/>
    <cellStyle name="Comma 2 2 3 2 2 4 2 3" xfId="20693" xr:uid="{99D9357A-48E5-4F75-AA13-96892FBFE146}"/>
    <cellStyle name="Comma 2 2 3 2 2 4 2 3 2" xfId="38543" xr:uid="{D2D98CA3-55DC-4B28-A691-5343B52E3535}"/>
    <cellStyle name="Comma 2 2 3 2 2 4 2 4" xfId="30655" xr:uid="{82951D4D-2EAD-4236-A7B2-4B9EBC7E11D0}"/>
    <cellStyle name="Comma 2 2 3 2 2 4 3" xfId="12286" xr:uid="{9BDB0825-4615-4DAC-B227-89644CA5943C}"/>
    <cellStyle name="Comma 2 2 3 2 2 4 3 2" xfId="23495" xr:uid="{179F5670-EFA6-43CD-9304-AE102F7BA4AB}"/>
    <cellStyle name="Comma 2 2 3 2 2 4 3 2 2" xfId="40515" xr:uid="{C40E3709-784E-463D-8FFC-8BC5B11CC8AB}"/>
    <cellStyle name="Comma 2 2 3 2 2 4 3 3" xfId="32627" xr:uid="{BE0EA709-E908-407F-9B80-F8DDA8849FFB}"/>
    <cellStyle name="Comma 2 2 3 2 2 4 4" xfId="17891" xr:uid="{050FF805-185F-44A2-85CC-BC93B909A5E1}"/>
    <cellStyle name="Comma 2 2 3 2 2 4 4 2" xfId="36571" xr:uid="{341C4403-1317-4375-9186-4771B713664A}"/>
    <cellStyle name="Comma 2 2 3 2 2 4 5" xfId="28683" xr:uid="{F744DB60-C815-4F60-92E7-595C3B6E6AD2}"/>
    <cellStyle name="Comma 2 2 3 2 2 5" xfId="8081" xr:uid="{2209002F-093B-48DE-82CC-BC185EE957D9}"/>
    <cellStyle name="Comma 2 2 3 2 2 5 2" xfId="13686" xr:uid="{846A4A72-46CD-422B-B089-CF4D088805B1}"/>
    <cellStyle name="Comma 2 2 3 2 2 5 2 2" xfId="24895" xr:uid="{971DF3C1-9586-457C-8144-DA46CE719FF7}"/>
    <cellStyle name="Comma 2 2 3 2 2 5 2 2 2" xfId="41501" xr:uid="{A1C22048-1464-47E9-AF7E-DFC242145103}"/>
    <cellStyle name="Comma 2 2 3 2 2 5 2 3" xfId="33613" xr:uid="{A0D2D4E3-1D58-4B80-860D-5B4F89426588}"/>
    <cellStyle name="Comma 2 2 3 2 2 5 3" xfId="19291" xr:uid="{4F08022D-8E28-4ACA-A905-0F95EC7D9427}"/>
    <cellStyle name="Comma 2 2 3 2 2 5 3 2" xfId="37557" xr:uid="{F0379C1D-BA5C-4376-9486-E162CE3FB404}"/>
    <cellStyle name="Comma 2 2 3 2 2 5 4" xfId="29669" xr:uid="{11A6961B-F92A-478F-A55A-397707682371}"/>
    <cellStyle name="Comma 2 2 3 2 2 6" xfId="10884" xr:uid="{E48DA11F-6B01-4025-82E3-FCA173644B48}"/>
    <cellStyle name="Comma 2 2 3 2 2 6 2" xfId="22093" xr:uid="{149A22A2-03F3-4CE4-BE8B-FC3D5452BA1A}"/>
    <cellStyle name="Comma 2 2 3 2 2 6 2 2" xfId="39529" xr:uid="{85256AFC-62DA-4916-9919-499E16F0163B}"/>
    <cellStyle name="Comma 2 2 3 2 2 6 3" xfId="31641" xr:uid="{CD16B886-9EBC-40C1-AEC8-846087C791F6}"/>
    <cellStyle name="Comma 2 2 3 2 2 7" xfId="16489" xr:uid="{6FCD7332-56B6-4D81-A664-4B0AD3B85C4D}"/>
    <cellStyle name="Comma 2 2 3 2 2 7 2" xfId="35585" xr:uid="{379346F9-E64D-44C4-A5D9-B56FD7DF8C7B}"/>
    <cellStyle name="Comma 2 2 3 2 2 8" xfId="27697" xr:uid="{EEC1C797-D96E-4B50-87ED-DDFF25506D57}"/>
    <cellStyle name="Comma 2 2 3 2 3" xfId="5401" xr:uid="{1E799268-2995-43FB-8254-5183284C682A}"/>
    <cellStyle name="Comma 2 2 3 2 3 2" xfId="6298" xr:uid="{45112800-41B9-4365-919E-1FBD13DC164A}"/>
    <cellStyle name="Comma 2 2 3 2 3 2 2" xfId="7700" xr:uid="{E51594DA-333A-40CD-AE91-272E38E960A0}"/>
    <cellStyle name="Comma 2 2 3 2 3 2 2 2" xfId="10502" xr:uid="{099155C4-9668-4044-95B0-EBB13A66ED34}"/>
    <cellStyle name="Comma 2 2 3 2 3 2 2 2 2" xfId="16107" xr:uid="{A5975DA0-60EB-432C-9EE5-7B12EFBDA100}"/>
    <cellStyle name="Comma 2 2 3 2 3 2 2 2 2 2" xfId="27316" xr:uid="{17158C5B-BEFB-4B02-8EBE-4B301FC82EDD}"/>
    <cellStyle name="Comma 2 2 3 2 3 2 2 2 2 2 2" xfId="43103" xr:uid="{5950499F-A421-43CD-95F3-2ABF99E9A497}"/>
    <cellStyle name="Comma 2 2 3 2 3 2 2 2 2 3" xfId="35215" xr:uid="{A01AA0AE-C57D-48F2-9971-48E3112BCC7C}"/>
    <cellStyle name="Comma 2 2 3 2 3 2 2 2 3" xfId="21712" xr:uid="{68035C14-7035-4C30-A011-065A29E7E136}"/>
    <cellStyle name="Comma 2 2 3 2 3 2 2 2 3 2" xfId="39159" xr:uid="{C5C1556B-7800-46AC-B080-2149D14131A5}"/>
    <cellStyle name="Comma 2 2 3 2 3 2 2 2 4" xfId="31271" xr:uid="{0D843C8C-B47A-40A8-AE4F-5EB9CED0F9BF}"/>
    <cellStyle name="Comma 2 2 3 2 3 2 2 3" xfId="13305" xr:uid="{33B18020-FDF7-4B6A-8D6F-49C808DF3504}"/>
    <cellStyle name="Comma 2 2 3 2 3 2 2 3 2" xfId="24514" xr:uid="{01C08E8B-4564-4BAA-B0BA-B009A5E30D69}"/>
    <cellStyle name="Comma 2 2 3 2 3 2 2 3 2 2" xfId="41131" xr:uid="{E3DAFD0D-FD12-462A-9739-9D89567BFCE4}"/>
    <cellStyle name="Comma 2 2 3 2 3 2 2 3 3" xfId="33243" xr:uid="{CFEF65AC-E3FD-480B-A67B-236E2060A684}"/>
    <cellStyle name="Comma 2 2 3 2 3 2 2 4" xfId="18910" xr:uid="{E26EF476-F3C6-4718-BECA-FC80E201F0DA}"/>
    <cellStyle name="Comma 2 2 3 2 3 2 2 4 2" xfId="37187" xr:uid="{4989F581-15A5-4AC7-9698-06C4A30FA598}"/>
    <cellStyle name="Comma 2 2 3 2 3 2 2 5" xfId="29299" xr:uid="{9720C8C0-E7C8-4913-8B66-6E6C0830472C}"/>
    <cellStyle name="Comma 2 2 3 2 3 2 3" xfId="9100" xr:uid="{8CBD9501-B82E-4161-B409-237A9B74183F}"/>
    <cellStyle name="Comma 2 2 3 2 3 2 3 2" xfId="14705" xr:uid="{302ACC7D-B3DC-4AAF-800E-0372003B7865}"/>
    <cellStyle name="Comma 2 2 3 2 3 2 3 2 2" xfId="25914" xr:uid="{DCE33E10-E3D3-44E9-A4E5-ADD5C686FB2A}"/>
    <cellStyle name="Comma 2 2 3 2 3 2 3 2 2 2" xfId="42117" xr:uid="{69604629-67D6-4F66-8873-FAC2F559B1F2}"/>
    <cellStyle name="Comma 2 2 3 2 3 2 3 2 3" xfId="34229" xr:uid="{D133320C-38AB-45F3-AD97-5F092BA599E2}"/>
    <cellStyle name="Comma 2 2 3 2 3 2 3 3" xfId="20310" xr:uid="{7D993FAC-9864-47DE-849D-E9B18932CD2C}"/>
    <cellStyle name="Comma 2 2 3 2 3 2 3 3 2" xfId="38173" xr:uid="{98563785-B4F6-4052-BB49-3E819E65A91D}"/>
    <cellStyle name="Comma 2 2 3 2 3 2 3 4" xfId="30285" xr:uid="{652C2DB9-A938-4D7A-98F0-C6D71DE62E8C}"/>
    <cellStyle name="Comma 2 2 3 2 3 2 4" xfId="11903" xr:uid="{9ED37A90-E24D-4AFC-85BD-2B12CF9AA59B}"/>
    <cellStyle name="Comma 2 2 3 2 3 2 4 2" xfId="23112" xr:uid="{7065DFB1-1928-4D25-92B3-747C6BB12347}"/>
    <cellStyle name="Comma 2 2 3 2 3 2 4 2 2" xfId="40145" xr:uid="{6C858266-083A-4BA0-AE76-249D71DA224D}"/>
    <cellStyle name="Comma 2 2 3 2 3 2 4 3" xfId="32257" xr:uid="{BD8912F1-61A3-41E5-8803-9C6706B34C15}"/>
    <cellStyle name="Comma 2 2 3 2 3 2 5" xfId="17508" xr:uid="{FF1A48A6-CB58-4785-9602-F16861B8F6D4}"/>
    <cellStyle name="Comma 2 2 3 2 3 2 5 2" xfId="36201" xr:uid="{B51DF33D-DA12-4B7C-BCD9-83CAD499B908}"/>
    <cellStyle name="Comma 2 2 3 2 3 2 6" xfId="28313" xr:uid="{C52B9B20-4810-4F54-86DD-7A48F9D37257}"/>
    <cellStyle name="Comma 2 2 3 2 3 3" xfId="6803" xr:uid="{2A7FD598-F737-445A-A10C-8A085FB4751B}"/>
    <cellStyle name="Comma 2 2 3 2 3 3 2" xfId="9605" xr:uid="{F5CD21B6-83CB-420B-BAE5-3321501A37F8}"/>
    <cellStyle name="Comma 2 2 3 2 3 3 2 2" xfId="15210" xr:uid="{63658FA9-7230-447D-801B-21BF81015DF8}"/>
    <cellStyle name="Comma 2 2 3 2 3 3 2 2 2" xfId="26419" xr:uid="{D07ED22E-1DCD-4016-AFC2-DA13E0CB9203}"/>
    <cellStyle name="Comma 2 2 3 2 3 3 2 2 2 2" xfId="42609" xr:uid="{ADB38118-1778-4640-9FB4-95905A99E75F}"/>
    <cellStyle name="Comma 2 2 3 2 3 3 2 2 3" xfId="34721" xr:uid="{C94C0A65-33C1-400F-94C5-52231D997591}"/>
    <cellStyle name="Comma 2 2 3 2 3 3 2 3" xfId="20815" xr:uid="{E712297F-B4CB-4476-8D47-FFCAF55A0814}"/>
    <cellStyle name="Comma 2 2 3 2 3 3 2 3 2" xfId="38665" xr:uid="{1339B730-6F98-4195-B3E5-A69E451FC353}"/>
    <cellStyle name="Comma 2 2 3 2 3 3 2 4" xfId="30777" xr:uid="{071FB296-CEB2-42BD-94D3-B5D7598F6EB9}"/>
    <cellStyle name="Comma 2 2 3 2 3 3 3" xfId="12408" xr:uid="{1D2F3A27-337A-4D8E-8DA8-9A133844343C}"/>
    <cellStyle name="Comma 2 2 3 2 3 3 3 2" xfId="23617" xr:uid="{BF30485E-A99F-472B-BC68-4B9774198BA9}"/>
    <cellStyle name="Comma 2 2 3 2 3 3 3 2 2" xfId="40637" xr:uid="{EA67B314-4B45-4E26-A9FD-71F08829A3C6}"/>
    <cellStyle name="Comma 2 2 3 2 3 3 3 3" xfId="32749" xr:uid="{101F7763-3738-40E9-80AD-5A5C1D03BAA8}"/>
    <cellStyle name="Comma 2 2 3 2 3 3 4" xfId="18013" xr:uid="{72BAAF42-C95D-44EB-A3AA-0A11A88A5B57}"/>
    <cellStyle name="Comma 2 2 3 2 3 3 4 2" xfId="36693" xr:uid="{E75D07FE-310C-484F-93ED-DF2ACC127194}"/>
    <cellStyle name="Comma 2 2 3 2 3 3 5" xfId="28805" xr:uid="{F968076A-8A10-4340-B3EF-A4999F20716C}"/>
    <cellStyle name="Comma 2 2 3 2 3 4" xfId="8203" xr:uid="{7BD50BF8-BC98-434A-8331-71C694414872}"/>
    <cellStyle name="Comma 2 2 3 2 3 4 2" xfId="13808" xr:uid="{820F1BC9-9A31-4ADF-BCC5-05B1B01D3CDE}"/>
    <cellStyle name="Comma 2 2 3 2 3 4 2 2" xfId="25017" xr:uid="{B1EA11E8-945A-4EF4-8D93-BDE79E7FBD02}"/>
    <cellStyle name="Comma 2 2 3 2 3 4 2 2 2" xfId="41623" xr:uid="{21D2CC11-D74A-44DF-B68E-C1B0C1C7C908}"/>
    <cellStyle name="Comma 2 2 3 2 3 4 2 3" xfId="33735" xr:uid="{4D79C4D7-3F42-43B1-9A35-D91FB740832D}"/>
    <cellStyle name="Comma 2 2 3 2 3 4 3" xfId="19413" xr:uid="{E12C396E-8F88-4750-BF95-5DF4839EC26C}"/>
    <cellStyle name="Comma 2 2 3 2 3 4 3 2" xfId="37679" xr:uid="{B62D339A-3487-4627-8C75-7C2695E765DD}"/>
    <cellStyle name="Comma 2 2 3 2 3 4 4" xfId="29791" xr:uid="{61EB4E12-67F3-4488-AB1F-E42C2B6A88ED}"/>
    <cellStyle name="Comma 2 2 3 2 3 5" xfId="11006" xr:uid="{2C3B53CA-9554-40EE-8E25-7987619B12D5}"/>
    <cellStyle name="Comma 2 2 3 2 3 5 2" xfId="22215" xr:uid="{073A802D-490F-4363-AD21-3E3A08AD173A}"/>
    <cellStyle name="Comma 2 2 3 2 3 5 2 2" xfId="39651" xr:uid="{17C21AD6-171B-4095-B9D9-713C3D456EBD}"/>
    <cellStyle name="Comma 2 2 3 2 3 5 3" xfId="31763" xr:uid="{68B7A536-1B42-4FA8-B7C1-6A94D121883F}"/>
    <cellStyle name="Comma 2 2 3 2 3 6" xfId="16611" xr:uid="{D45AED38-CBC2-4485-9CE2-F155565BCF09}"/>
    <cellStyle name="Comma 2 2 3 2 3 6 2" xfId="35707" xr:uid="{2F0E75E2-E28D-411C-BF9F-B449FD526B7A}"/>
    <cellStyle name="Comma 2 2 3 2 3 7" xfId="27819" xr:uid="{B22079BB-2363-4723-8844-5F9E424442D6}"/>
    <cellStyle name="Comma 2 2 3 2 4" xfId="6052" xr:uid="{7BF764E6-A540-40CA-AFB9-6517288C6DAB}"/>
    <cellStyle name="Comma 2 2 3 2 4 2" xfId="7454" xr:uid="{C244F434-F7EC-49B6-AB47-F17C50E1A16A}"/>
    <cellStyle name="Comma 2 2 3 2 4 2 2" xfId="10256" xr:uid="{9C37EDA8-FD6F-4F1E-AF6F-E6B1C3E5BA89}"/>
    <cellStyle name="Comma 2 2 3 2 4 2 2 2" xfId="15861" xr:uid="{34D2EECA-23DB-4C86-8496-8276AF1DE97D}"/>
    <cellStyle name="Comma 2 2 3 2 4 2 2 2 2" xfId="27070" xr:uid="{FA52D9C2-8978-475C-AD1D-A9E70D12A2AD}"/>
    <cellStyle name="Comma 2 2 3 2 4 2 2 2 2 2" xfId="42857" xr:uid="{2A8CECE3-7310-42DD-A800-E8F0A41540EB}"/>
    <cellStyle name="Comma 2 2 3 2 4 2 2 2 3" xfId="34969" xr:uid="{CB3BA269-CA32-4FD8-8057-FEEB51E99B87}"/>
    <cellStyle name="Comma 2 2 3 2 4 2 2 3" xfId="21466" xr:uid="{205455E8-1B81-4F9F-805F-13574AB636C6}"/>
    <cellStyle name="Comma 2 2 3 2 4 2 2 3 2" xfId="38913" xr:uid="{63958DFD-F3B3-428F-8782-B72ACDD08B1D}"/>
    <cellStyle name="Comma 2 2 3 2 4 2 2 4" xfId="31025" xr:uid="{C86EC0C8-B70A-4F1C-82DD-82EB23E11BB9}"/>
    <cellStyle name="Comma 2 2 3 2 4 2 3" xfId="13059" xr:uid="{1D9D9C3D-4B0E-4279-B156-463FE3EF04EE}"/>
    <cellStyle name="Comma 2 2 3 2 4 2 3 2" xfId="24268" xr:uid="{2831D7DC-D331-4A58-9508-6858FD3725B3}"/>
    <cellStyle name="Comma 2 2 3 2 4 2 3 2 2" xfId="40885" xr:uid="{E7665718-DD83-44A9-A9B1-2F6BD1496DD5}"/>
    <cellStyle name="Comma 2 2 3 2 4 2 3 3" xfId="32997" xr:uid="{1CF99E1E-437B-41A8-A1B8-08C8560FF3EA}"/>
    <cellStyle name="Comma 2 2 3 2 4 2 4" xfId="18664" xr:uid="{CAB978A7-0940-4566-A2D7-B89622A3C5CB}"/>
    <cellStyle name="Comma 2 2 3 2 4 2 4 2" xfId="36941" xr:uid="{0BBCC592-7F3B-46EB-92DF-C52003404288}"/>
    <cellStyle name="Comma 2 2 3 2 4 2 5" xfId="29053" xr:uid="{872F37D2-EF72-4A72-92FB-E480A75E845D}"/>
    <cellStyle name="Comma 2 2 3 2 4 3" xfId="8854" xr:uid="{708C9A60-4154-4DCB-A94A-CA7D64375677}"/>
    <cellStyle name="Comma 2 2 3 2 4 3 2" xfId="14459" xr:uid="{D7DAF656-FD8A-44E4-AB00-0703F9D07E8D}"/>
    <cellStyle name="Comma 2 2 3 2 4 3 2 2" xfId="25668" xr:uid="{830CD006-7EA4-4D69-B89E-9B5B12FF8DF4}"/>
    <cellStyle name="Comma 2 2 3 2 4 3 2 2 2" xfId="41871" xr:uid="{D87E8921-2997-4370-A00C-548296D74EBB}"/>
    <cellStyle name="Comma 2 2 3 2 4 3 2 3" xfId="33983" xr:uid="{1CF34885-C116-4EE3-B2BF-9534B0FCB775}"/>
    <cellStyle name="Comma 2 2 3 2 4 3 3" xfId="20064" xr:uid="{D859F79D-B86A-4DF0-832F-0CD4A30F88AF}"/>
    <cellStyle name="Comma 2 2 3 2 4 3 3 2" xfId="37927" xr:uid="{F39147BD-FB1B-4D17-BE9B-3E84469AF9DD}"/>
    <cellStyle name="Comma 2 2 3 2 4 3 4" xfId="30039" xr:uid="{1AE519C0-36F7-4F27-BE1F-AB07A9942CE5}"/>
    <cellStyle name="Comma 2 2 3 2 4 4" xfId="11657" xr:uid="{A6007151-402C-405F-B895-F8D4A6283A44}"/>
    <cellStyle name="Comma 2 2 3 2 4 4 2" xfId="22866" xr:uid="{B8850FBA-D19A-48AA-9F48-CD94468597EC}"/>
    <cellStyle name="Comma 2 2 3 2 4 4 2 2" xfId="39899" xr:uid="{FE7F7F9C-6FFA-47D9-8B0C-AB09CE6A44B8}"/>
    <cellStyle name="Comma 2 2 3 2 4 4 3" xfId="32011" xr:uid="{4DA46084-41AF-4360-9CDB-706D88262CB2}"/>
    <cellStyle name="Comma 2 2 3 2 4 5" xfId="17262" xr:uid="{AFA6DD42-9907-4608-8175-C7B0A5822D55}"/>
    <cellStyle name="Comma 2 2 3 2 4 5 2" xfId="35955" xr:uid="{D36EB659-FE2B-4C24-95D0-E5C7C87C475C}"/>
    <cellStyle name="Comma 2 2 3 2 4 6" xfId="28067" xr:uid="{2988D11D-CEC9-4315-A005-9874679B0FCE}"/>
    <cellStyle name="Comma 2 2 3 2 5" xfId="6556" xr:uid="{EE6D362A-2491-4CEA-AB34-69631988AEF9}"/>
    <cellStyle name="Comma 2 2 3 2 5 2" xfId="9358" xr:uid="{50427642-B3A3-4873-B576-75820A2DCA20}"/>
    <cellStyle name="Comma 2 2 3 2 5 2 2" xfId="14963" xr:uid="{50386646-8907-456C-BCF6-C1C8F15F1174}"/>
    <cellStyle name="Comma 2 2 3 2 5 2 2 2" xfId="26172" xr:uid="{2C9C94BF-E7C1-4237-BE1A-54CA84EC5FD8}"/>
    <cellStyle name="Comma 2 2 3 2 5 2 2 2 2" xfId="42363" xr:uid="{935CDB8C-1539-4610-999A-CEE7173116B8}"/>
    <cellStyle name="Comma 2 2 3 2 5 2 2 3" xfId="34475" xr:uid="{A2B7EAB4-5CCC-4561-B88E-2657D86CAA99}"/>
    <cellStyle name="Comma 2 2 3 2 5 2 3" xfId="20568" xr:uid="{B8445151-DF42-4F19-9E2E-76D5E7F2EC87}"/>
    <cellStyle name="Comma 2 2 3 2 5 2 3 2" xfId="38419" xr:uid="{D1883B05-C4A2-4C4D-808E-E444AE411AD0}"/>
    <cellStyle name="Comma 2 2 3 2 5 2 4" xfId="30531" xr:uid="{BC8C8B06-FFB6-4D13-939D-5FDF9190D3F8}"/>
    <cellStyle name="Comma 2 2 3 2 5 3" xfId="12161" xr:uid="{0E3E1AA0-2C29-42A7-B3A5-3499D6B42B60}"/>
    <cellStyle name="Comma 2 2 3 2 5 3 2" xfId="23370" xr:uid="{86BF724E-28E6-4F16-AA4C-C391E1178B14}"/>
    <cellStyle name="Comma 2 2 3 2 5 3 2 2" xfId="40391" xr:uid="{D3C779B6-07DC-450D-B2F4-CD581AC39667}"/>
    <cellStyle name="Comma 2 2 3 2 5 3 3" xfId="32503" xr:uid="{2C3B3DCC-E3F5-4D11-8238-4883852B0115}"/>
    <cellStyle name="Comma 2 2 3 2 5 4" xfId="17766" xr:uid="{9CB1CA9C-BF3D-41E1-9B41-12A3DC24E469}"/>
    <cellStyle name="Comma 2 2 3 2 5 4 2" xfId="36447" xr:uid="{DAF12982-A67B-41F4-805C-62BB948A64E3}"/>
    <cellStyle name="Comma 2 2 3 2 5 5" xfId="28559" xr:uid="{99A137C9-AAF5-499C-B711-C73E6A400729}"/>
    <cellStyle name="Comma 2 2 3 2 6" xfId="7957" xr:uid="{89CA1950-C5B3-46C3-99FF-83E1089B32EE}"/>
    <cellStyle name="Comma 2 2 3 2 6 2" xfId="13562" xr:uid="{EFDB37E6-2E4B-4DC0-9C11-59793756AE0A}"/>
    <cellStyle name="Comma 2 2 3 2 6 2 2" xfId="24771" xr:uid="{C4DA5E53-CCB5-4865-8379-3D77B7FBBBCB}"/>
    <cellStyle name="Comma 2 2 3 2 6 2 2 2" xfId="41377" xr:uid="{693BE9AB-28FB-4CD0-9833-ED896242630A}"/>
    <cellStyle name="Comma 2 2 3 2 6 2 3" xfId="33489" xr:uid="{D4DFDEA5-7219-4451-B9E7-65EFEA672EC7}"/>
    <cellStyle name="Comma 2 2 3 2 6 3" xfId="19167" xr:uid="{74ACCC8B-43D0-4A42-9F1F-8BCD61A7A575}"/>
    <cellStyle name="Comma 2 2 3 2 6 3 2" xfId="37433" xr:uid="{31DD8AC3-867E-4449-A946-077EB13A5BFE}"/>
    <cellStyle name="Comma 2 2 3 2 6 4" xfId="29545" xr:uid="{67018BEB-32EA-42A7-AC30-B33244776118}"/>
    <cellStyle name="Comma 2 2 3 2 7" xfId="10760" xr:uid="{14559047-4D88-4540-AD84-0D604F93E4D3}"/>
    <cellStyle name="Comma 2 2 3 2 7 2" xfId="21969" xr:uid="{65090411-C4EB-45C5-9B74-D95383DF7687}"/>
    <cellStyle name="Comma 2 2 3 2 7 2 2" xfId="39405" xr:uid="{84D17902-3718-4D06-B306-3232CE6858D0}"/>
    <cellStyle name="Comma 2 2 3 2 7 3" xfId="31517" xr:uid="{31CA448F-BD6B-4E04-B0B7-DF65520536A9}"/>
    <cellStyle name="Comma 2 2 3 2 8" xfId="16365" xr:uid="{F4E5E506-022F-4E8E-9C6E-6E29B1CD04DA}"/>
    <cellStyle name="Comma 2 2 3 2 8 2" xfId="35461" xr:uid="{2E780A72-787B-469E-A900-0C48B59229F7}"/>
    <cellStyle name="Comma 2 2 3 2 9" xfId="27573" xr:uid="{61B6A2A5-7F64-44E7-8FE4-B46AB66A04E5}"/>
    <cellStyle name="Comma 2 2 3 3" xfId="5216" xr:uid="{B3378A73-2E2F-457C-BE84-5D72578063C9}"/>
    <cellStyle name="Comma 2 2 3 3 2" xfId="5462" xr:uid="{F70FEF7F-DE48-4C1A-BF06-D7500ACED442}"/>
    <cellStyle name="Comma 2 2 3 3 2 2" xfId="6359" xr:uid="{6B762E3E-9004-4679-A973-AB7130D308D1}"/>
    <cellStyle name="Comma 2 2 3 3 2 2 2" xfId="7761" xr:uid="{567EA318-55CC-4E9A-9D32-94376393ED2A}"/>
    <cellStyle name="Comma 2 2 3 3 2 2 2 2" xfId="10563" xr:uid="{9210F87A-605D-4D83-8A11-5B2C41571F10}"/>
    <cellStyle name="Comma 2 2 3 3 2 2 2 2 2" xfId="16168" xr:uid="{A8D40175-3768-4290-8AB7-4C693D8135F2}"/>
    <cellStyle name="Comma 2 2 3 3 2 2 2 2 2 2" xfId="27377" xr:uid="{8B6023F8-0397-4E11-8975-95E0E5104187}"/>
    <cellStyle name="Comma 2 2 3 3 2 2 2 2 2 2 2" xfId="43164" xr:uid="{492AE11D-3498-4EB4-8D51-AF1558FB2DC9}"/>
    <cellStyle name="Comma 2 2 3 3 2 2 2 2 2 3" xfId="35276" xr:uid="{E450AAE1-9FDD-4CE9-9895-18245D728727}"/>
    <cellStyle name="Comma 2 2 3 3 2 2 2 2 3" xfId="21773" xr:uid="{F6CAFF27-74B5-4355-B982-A01776511428}"/>
    <cellStyle name="Comma 2 2 3 3 2 2 2 2 3 2" xfId="39220" xr:uid="{B9584ED8-6032-48FF-AD9A-EC58C34C8A7E}"/>
    <cellStyle name="Comma 2 2 3 3 2 2 2 2 4" xfId="31332" xr:uid="{1B33125B-B525-44AC-AF81-1A16B4327E4F}"/>
    <cellStyle name="Comma 2 2 3 3 2 2 2 3" xfId="13366" xr:uid="{9DB25BBF-EBF1-44C4-8FAA-B592F0F4097B}"/>
    <cellStyle name="Comma 2 2 3 3 2 2 2 3 2" xfId="24575" xr:uid="{10472EA7-A6C7-4EF0-BA38-8F118281A4C0}"/>
    <cellStyle name="Comma 2 2 3 3 2 2 2 3 2 2" xfId="41192" xr:uid="{C35895D4-FB57-4277-8F24-62446D9B82B2}"/>
    <cellStyle name="Comma 2 2 3 3 2 2 2 3 3" xfId="33304" xr:uid="{233ED97F-334D-45E1-B9E7-8D3DAD9C307F}"/>
    <cellStyle name="Comma 2 2 3 3 2 2 2 4" xfId="18971" xr:uid="{E10D1CCC-A994-4B16-B1D2-F79B50F03CBE}"/>
    <cellStyle name="Comma 2 2 3 3 2 2 2 4 2" xfId="37248" xr:uid="{F5EACCE6-E36B-44CE-9E33-3F53173EB8FD}"/>
    <cellStyle name="Comma 2 2 3 3 2 2 2 5" xfId="29360" xr:uid="{E53133B8-E6EE-43AA-8E84-81DCD72D0460}"/>
    <cellStyle name="Comma 2 2 3 3 2 2 3" xfId="9161" xr:uid="{48BA8818-91D9-4897-B2D3-BB997F55824F}"/>
    <cellStyle name="Comma 2 2 3 3 2 2 3 2" xfId="14766" xr:uid="{E51D0F2C-AA97-47BB-A778-E6A8149418E5}"/>
    <cellStyle name="Comma 2 2 3 3 2 2 3 2 2" xfId="25975" xr:uid="{AABFBCCE-3E02-401D-80BE-5118C9A4D256}"/>
    <cellStyle name="Comma 2 2 3 3 2 2 3 2 2 2" xfId="42178" xr:uid="{7F924746-DF7F-41A2-810D-307F6B99491F}"/>
    <cellStyle name="Comma 2 2 3 3 2 2 3 2 3" xfId="34290" xr:uid="{0C7737F2-94B7-47E3-9608-0BD9E1E3EAED}"/>
    <cellStyle name="Comma 2 2 3 3 2 2 3 3" xfId="20371" xr:uid="{7DC034FA-5E7A-4EF2-9F0E-337C0430919C}"/>
    <cellStyle name="Comma 2 2 3 3 2 2 3 3 2" xfId="38234" xr:uid="{2E393C92-FEFD-4955-8426-C59ED5FBD08E}"/>
    <cellStyle name="Comma 2 2 3 3 2 2 3 4" xfId="30346" xr:uid="{9DC868DA-9BF9-4EFD-9629-BC8ED1CA3CA8}"/>
    <cellStyle name="Comma 2 2 3 3 2 2 4" xfId="11964" xr:uid="{9E11F3F0-9CA7-4E58-BADD-304627D98589}"/>
    <cellStyle name="Comma 2 2 3 3 2 2 4 2" xfId="23173" xr:uid="{EA21E391-E26D-4114-90DC-FE64E366B1CC}"/>
    <cellStyle name="Comma 2 2 3 3 2 2 4 2 2" xfId="40206" xr:uid="{000C7696-74DD-422E-9FDC-1055C02E894A}"/>
    <cellStyle name="Comma 2 2 3 3 2 2 4 3" xfId="32318" xr:uid="{127AE6C8-3B32-414C-8303-A77356C61B16}"/>
    <cellStyle name="Comma 2 2 3 3 2 2 5" xfId="17569" xr:uid="{29C0D21F-2BD3-4A9C-961B-F1CA1BDE9FC5}"/>
    <cellStyle name="Comma 2 2 3 3 2 2 5 2" xfId="36262" xr:uid="{AD4260A3-9876-41D5-B0F9-EB00BF819CD9}"/>
    <cellStyle name="Comma 2 2 3 3 2 2 6" xfId="28374" xr:uid="{FE66DC48-15C8-48F2-B5E5-9813442230EF}"/>
    <cellStyle name="Comma 2 2 3 3 2 3" xfId="6864" xr:uid="{49FBF577-E61D-4F64-8975-1886432C56F5}"/>
    <cellStyle name="Comma 2 2 3 3 2 3 2" xfId="9666" xr:uid="{6FB9170E-A52F-49CA-AF3E-6F90D1AEBE11}"/>
    <cellStyle name="Comma 2 2 3 3 2 3 2 2" xfId="15271" xr:uid="{10FDDC93-6B9D-47A2-B6E6-B7FCC52D655F}"/>
    <cellStyle name="Comma 2 2 3 3 2 3 2 2 2" xfId="26480" xr:uid="{AC95CAEE-E40A-4343-8FF7-CC0CCD7B57FC}"/>
    <cellStyle name="Comma 2 2 3 3 2 3 2 2 2 2" xfId="42670" xr:uid="{DA2A3E30-CF9E-46C7-948A-0F4AE3CBB74A}"/>
    <cellStyle name="Comma 2 2 3 3 2 3 2 2 3" xfId="34782" xr:uid="{A684E0DC-BC30-41ED-BF76-00BB02406546}"/>
    <cellStyle name="Comma 2 2 3 3 2 3 2 3" xfId="20876" xr:uid="{91C8F0FB-377D-43B2-A087-078EC1F7D7A0}"/>
    <cellStyle name="Comma 2 2 3 3 2 3 2 3 2" xfId="38726" xr:uid="{31CE73D9-71D9-42C1-8F36-3C8D62D16857}"/>
    <cellStyle name="Comma 2 2 3 3 2 3 2 4" xfId="30838" xr:uid="{57E8CBBB-242E-484C-981D-D20BF8EFB4A6}"/>
    <cellStyle name="Comma 2 2 3 3 2 3 3" xfId="12469" xr:uid="{4464A0C8-CA58-40A0-903A-8EB6E45A1F69}"/>
    <cellStyle name="Comma 2 2 3 3 2 3 3 2" xfId="23678" xr:uid="{022912AB-954B-4E92-BE1A-80EC64476D72}"/>
    <cellStyle name="Comma 2 2 3 3 2 3 3 2 2" xfId="40698" xr:uid="{8CDE6E12-A6BE-480D-BE6F-4772330F7D56}"/>
    <cellStyle name="Comma 2 2 3 3 2 3 3 3" xfId="32810" xr:uid="{2B7B13CD-C82E-465F-B4F2-B7C46E507100}"/>
    <cellStyle name="Comma 2 2 3 3 2 3 4" xfId="18074" xr:uid="{FC283518-C949-444A-BDDC-2B60CF4ED10A}"/>
    <cellStyle name="Comma 2 2 3 3 2 3 4 2" xfId="36754" xr:uid="{A381BEDE-3862-42C2-983A-A5CC98B03D0F}"/>
    <cellStyle name="Comma 2 2 3 3 2 3 5" xfId="28866" xr:uid="{89CD8390-79CE-4A7D-B8EF-EC69DB88BAC1}"/>
    <cellStyle name="Comma 2 2 3 3 2 4" xfId="8264" xr:uid="{510C5D10-1A39-4F41-8A2B-EDDD901F3AD4}"/>
    <cellStyle name="Comma 2 2 3 3 2 4 2" xfId="13869" xr:uid="{7335B1D8-CC81-428F-A292-88B1B4203C26}"/>
    <cellStyle name="Comma 2 2 3 3 2 4 2 2" xfId="25078" xr:uid="{2E666571-7FFD-4714-8A3E-F564D3814F9E}"/>
    <cellStyle name="Comma 2 2 3 3 2 4 2 2 2" xfId="41684" xr:uid="{A1C2E4B5-4FF8-4F94-B3C2-B986B871C8AA}"/>
    <cellStyle name="Comma 2 2 3 3 2 4 2 3" xfId="33796" xr:uid="{F35F8800-4C09-4EA3-9D79-1E51576B56EE}"/>
    <cellStyle name="Comma 2 2 3 3 2 4 3" xfId="19474" xr:uid="{ED9B9712-52FE-4342-A921-B030CD8E885D}"/>
    <cellStyle name="Comma 2 2 3 3 2 4 3 2" xfId="37740" xr:uid="{7E1AA782-9262-4C29-A3E5-73ED7DF7DF0F}"/>
    <cellStyle name="Comma 2 2 3 3 2 4 4" xfId="29852" xr:uid="{A655287C-9FFB-4DB6-ACAB-7F93DBF30BD0}"/>
    <cellStyle name="Comma 2 2 3 3 2 5" xfId="11067" xr:uid="{D5296EC6-28E7-4091-9E01-729A4424C817}"/>
    <cellStyle name="Comma 2 2 3 3 2 5 2" xfId="22276" xr:uid="{02F85EDD-3D40-4947-8736-4A9724D66E80}"/>
    <cellStyle name="Comma 2 2 3 3 2 5 2 2" xfId="39712" xr:uid="{C4DF4CC8-92E6-4D08-977C-B8228AAD4A06}"/>
    <cellStyle name="Comma 2 2 3 3 2 5 3" xfId="31824" xr:uid="{B0691B09-43F5-4187-A71F-DEABEB36F575}"/>
    <cellStyle name="Comma 2 2 3 3 2 6" xfId="16672" xr:uid="{D38D9F5F-D12B-4AF4-9449-8EEF404573AA}"/>
    <cellStyle name="Comma 2 2 3 3 2 6 2" xfId="35768" xr:uid="{A0487E7F-6EC1-4171-B9AA-6D0C1FD4C9DD}"/>
    <cellStyle name="Comma 2 2 3 3 2 7" xfId="27880" xr:uid="{E3B066AB-E8AA-4EE6-B183-A4817DC2F9E3}"/>
    <cellStyle name="Comma 2 2 3 3 3" xfId="6113" xr:uid="{8B8FA17C-68DA-40C6-8BD1-1FBB4A80D144}"/>
    <cellStyle name="Comma 2 2 3 3 3 2" xfId="7515" xr:uid="{42438259-2F5F-4A4C-9342-318DF9F4E528}"/>
    <cellStyle name="Comma 2 2 3 3 3 2 2" xfId="10317" xr:uid="{6205F543-9C88-4C8D-BD4D-0E3E2A9A12F1}"/>
    <cellStyle name="Comma 2 2 3 3 3 2 2 2" xfId="15922" xr:uid="{0A0EEE37-28CC-4AFC-B537-169A2EA06A81}"/>
    <cellStyle name="Comma 2 2 3 3 3 2 2 2 2" xfId="27131" xr:uid="{273F6CC4-2DF0-4C6A-9F16-4ADDD849D7BB}"/>
    <cellStyle name="Comma 2 2 3 3 3 2 2 2 2 2" xfId="42918" xr:uid="{688E95F3-89E1-49AE-BBA9-A9E520E08039}"/>
    <cellStyle name="Comma 2 2 3 3 3 2 2 2 3" xfId="35030" xr:uid="{A1F0B3E7-35DE-4F09-9AC8-FE1D301005F9}"/>
    <cellStyle name="Comma 2 2 3 3 3 2 2 3" xfId="21527" xr:uid="{3C63F0EA-733B-4D53-9FA1-5A469AFA2745}"/>
    <cellStyle name="Comma 2 2 3 3 3 2 2 3 2" xfId="38974" xr:uid="{C22C0D01-5308-4349-B11B-7A8FA778E329}"/>
    <cellStyle name="Comma 2 2 3 3 3 2 2 4" xfId="31086" xr:uid="{A67EC017-1973-4162-BCA9-EA341F29B37B}"/>
    <cellStyle name="Comma 2 2 3 3 3 2 3" xfId="13120" xr:uid="{7BB3DE42-B0B3-44AF-A7BE-984DD6E79F6D}"/>
    <cellStyle name="Comma 2 2 3 3 3 2 3 2" xfId="24329" xr:uid="{35EF1D6D-0A64-4D98-A55F-AE255D9988F8}"/>
    <cellStyle name="Comma 2 2 3 3 3 2 3 2 2" xfId="40946" xr:uid="{B1988555-5120-47C3-9458-3CCC11265323}"/>
    <cellStyle name="Comma 2 2 3 3 3 2 3 3" xfId="33058" xr:uid="{48396717-B81D-49DC-8295-61D5D28FD31B}"/>
    <cellStyle name="Comma 2 2 3 3 3 2 4" xfId="18725" xr:uid="{82CAF743-0065-4312-8C4D-3279BD339D67}"/>
    <cellStyle name="Comma 2 2 3 3 3 2 4 2" xfId="37002" xr:uid="{767B4EAD-6329-42C1-B7F6-9ECC7B123D82}"/>
    <cellStyle name="Comma 2 2 3 3 3 2 5" xfId="29114" xr:uid="{BA682AF3-40C1-40CF-8F29-79F2436E1AFC}"/>
    <cellStyle name="Comma 2 2 3 3 3 3" xfId="8915" xr:uid="{5CBBD4C9-6EEE-413D-B2B9-AC4EBA889890}"/>
    <cellStyle name="Comma 2 2 3 3 3 3 2" xfId="14520" xr:uid="{5E72D994-7F94-46BE-A01D-2DEAF6CA8C44}"/>
    <cellStyle name="Comma 2 2 3 3 3 3 2 2" xfId="25729" xr:uid="{B4AADB2F-093D-4665-B8EF-23D5ADA6BBE7}"/>
    <cellStyle name="Comma 2 2 3 3 3 3 2 2 2" xfId="41932" xr:uid="{105F4C7C-B374-4518-AC40-3EFB5A3DE7DA}"/>
    <cellStyle name="Comma 2 2 3 3 3 3 2 3" xfId="34044" xr:uid="{00537425-3875-48DB-9214-22237B661626}"/>
    <cellStyle name="Comma 2 2 3 3 3 3 3" xfId="20125" xr:uid="{57F3292B-9B50-4C65-B7A9-A26C715C3154}"/>
    <cellStyle name="Comma 2 2 3 3 3 3 3 2" xfId="37988" xr:uid="{486A32D7-71D9-4963-B3B9-F4DA190E6E8F}"/>
    <cellStyle name="Comma 2 2 3 3 3 3 4" xfId="30100" xr:uid="{95B6C0A6-6184-4000-9E2E-E19F9F1D4884}"/>
    <cellStyle name="Comma 2 2 3 3 3 4" xfId="11718" xr:uid="{A020D0B1-C4ED-4082-AC59-3ED9E5177D03}"/>
    <cellStyle name="Comma 2 2 3 3 3 4 2" xfId="22927" xr:uid="{704BA766-AA4A-4890-996B-C011A92EDFE4}"/>
    <cellStyle name="Comma 2 2 3 3 3 4 2 2" xfId="39960" xr:uid="{0A4CB7FB-0169-4A98-ABBA-398851B33F05}"/>
    <cellStyle name="Comma 2 2 3 3 3 4 3" xfId="32072" xr:uid="{D89FF9F8-675A-41B3-8876-43A77B5AEB56}"/>
    <cellStyle name="Comma 2 2 3 3 3 5" xfId="17323" xr:uid="{1412EE58-7BF3-4BC8-9AA9-CDFF0558FBB9}"/>
    <cellStyle name="Comma 2 2 3 3 3 5 2" xfId="36016" xr:uid="{18EEC158-64E7-44BE-B45D-A5C27F4BEFD6}"/>
    <cellStyle name="Comma 2 2 3 3 3 6" xfId="28128" xr:uid="{8F5BEA1F-B8DB-4C82-BED1-A0AE58F374FC}"/>
    <cellStyle name="Comma 2 2 3 3 4" xfId="6618" xr:uid="{64FCAA8E-896D-4BB1-B7AD-85BD517E42C2}"/>
    <cellStyle name="Comma 2 2 3 3 4 2" xfId="9420" xr:uid="{DAA88789-697F-489E-8809-F232369258DA}"/>
    <cellStyle name="Comma 2 2 3 3 4 2 2" xfId="15025" xr:uid="{717C19F5-8E8E-453D-A570-1672B0EDF832}"/>
    <cellStyle name="Comma 2 2 3 3 4 2 2 2" xfId="26234" xr:uid="{EF55CAB3-033B-4A68-8C8D-55810CAD920F}"/>
    <cellStyle name="Comma 2 2 3 3 4 2 2 2 2" xfId="42424" xr:uid="{DDA2FEDE-7DD0-4F5F-9DFC-0AB5BD15787F}"/>
    <cellStyle name="Comma 2 2 3 3 4 2 2 3" xfId="34536" xr:uid="{E4938F68-9D4C-43A7-B590-F7408E264EBE}"/>
    <cellStyle name="Comma 2 2 3 3 4 2 3" xfId="20630" xr:uid="{B1319CFE-98B2-471C-8283-4281ACB61A66}"/>
    <cellStyle name="Comma 2 2 3 3 4 2 3 2" xfId="38480" xr:uid="{CCA6238F-BA2E-42ED-894A-5CC6194420C1}"/>
    <cellStyle name="Comma 2 2 3 3 4 2 4" xfId="30592" xr:uid="{0497263E-9007-4A14-98E1-CBBFB6C7888F}"/>
    <cellStyle name="Comma 2 2 3 3 4 3" xfId="12223" xr:uid="{707FC441-D57C-4770-8F0E-99ECB81C255A}"/>
    <cellStyle name="Comma 2 2 3 3 4 3 2" xfId="23432" xr:uid="{E5308D1B-B6AA-4F7A-8575-CA0743634191}"/>
    <cellStyle name="Comma 2 2 3 3 4 3 2 2" xfId="40452" xr:uid="{3E6D09D5-A20C-4D7B-BC70-8A07A597895A}"/>
    <cellStyle name="Comma 2 2 3 3 4 3 3" xfId="32564" xr:uid="{CC66CACE-AC31-4E97-A71B-447ECB260ADC}"/>
    <cellStyle name="Comma 2 2 3 3 4 4" xfId="17828" xr:uid="{F5B4C220-6B81-41DC-9421-AB3274C22271}"/>
    <cellStyle name="Comma 2 2 3 3 4 4 2" xfId="36508" xr:uid="{21421098-7F4D-444B-8EC1-6D0A932384FA}"/>
    <cellStyle name="Comma 2 2 3 3 4 5" xfId="28620" xr:uid="{CB171FC0-BBDF-4E1C-ACCF-965A719357A6}"/>
    <cellStyle name="Comma 2 2 3 3 5" xfId="8018" xr:uid="{C8032A12-4DB2-48F6-8056-1FEA2C356B9B}"/>
    <cellStyle name="Comma 2 2 3 3 5 2" xfId="13623" xr:uid="{0F063CE7-5799-4E89-BA23-9FBB13E47A43}"/>
    <cellStyle name="Comma 2 2 3 3 5 2 2" xfId="24832" xr:uid="{C956AFD7-BEF4-4C9B-A063-327C20E2EFAF}"/>
    <cellStyle name="Comma 2 2 3 3 5 2 2 2" xfId="41438" xr:uid="{75232710-D8AC-4785-A7D4-E4C1917F4C39}"/>
    <cellStyle name="Comma 2 2 3 3 5 2 3" xfId="33550" xr:uid="{86BDE89B-114B-4A41-AB9B-36588E4EA471}"/>
    <cellStyle name="Comma 2 2 3 3 5 3" xfId="19228" xr:uid="{A0940C90-5CF7-43F4-ADCF-D2B33F275346}"/>
    <cellStyle name="Comma 2 2 3 3 5 3 2" xfId="37494" xr:uid="{FB535C31-9AEA-4C9E-8661-4701204DB45E}"/>
    <cellStyle name="Comma 2 2 3 3 5 4" xfId="29606" xr:uid="{6FC93170-03A0-4434-8590-042D58613A5A}"/>
    <cellStyle name="Comma 2 2 3 3 6" xfId="10821" xr:uid="{34EE2381-CDE0-404A-9247-7639CC1CF6B9}"/>
    <cellStyle name="Comma 2 2 3 3 6 2" xfId="22030" xr:uid="{0FB3D73D-45DA-4D51-B00A-AAF20D807EBF}"/>
    <cellStyle name="Comma 2 2 3 3 6 2 2" xfId="39466" xr:uid="{DA7EDC97-5446-4D7D-817F-8B3A9665194A}"/>
    <cellStyle name="Comma 2 2 3 3 6 3" xfId="31578" xr:uid="{EEEFF149-2681-45A2-971D-43F9141BE1C5}"/>
    <cellStyle name="Comma 2 2 3 3 7" xfId="16426" xr:uid="{BB8BE7A7-3AF7-4FEE-AD37-83BB019C48EB}"/>
    <cellStyle name="Comma 2 2 3 3 7 2" xfId="35522" xr:uid="{5F7BEA2D-C319-4A8C-8C87-8545E4CE1DD1}"/>
    <cellStyle name="Comma 2 2 3 3 8" xfId="27634" xr:uid="{A741825C-111E-4F6C-86D4-354CED8DD388}"/>
    <cellStyle name="Comma 2 2 3 4" xfId="5338" xr:uid="{B982744D-A18F-417E-8984-AA20F06C16F2}"/>
    <cellStyle name="Comma 2 2 3 4 2" xfId="6235" xr:uid="{7CDEC235-A5D2-4B33-A11C-4CA569D14A99}"/>
    <cellStyle name="Comma 2 2 3 4 2 2" xfId="7637" xr:uid="{CDDD9373-2C6F-4D7A-B57A-CE8B9B99E651}"/>
    <cellStyle name="Comma 2 2 3 4 2 2 2" xfId="10439" xr:uid="{FD95ECC7-315D-4754-8CF9-F2A9C3D3AE2D}"/>
    <cellStyle name="Comma 2 2 3 4 2 2 2 2" xfId="16044" xr:uid="{EC4BB833-52C1-49CF-A1E3-52056860F32A}"/>
    <cellStyle name="Comma 2 2 3 4 2 2 2 2 2" xfId="27253" xr:uid="{7A4882E2-42A3-478B-996B-C74859358F54}"/>
    <cellStyle name="Comma 2 2 3 4 2 2 2 2 2 2" xfId="43040" xr:uid="{A69C2FBF-93F9-4D56-9340-19FB936F24DD}"/>
    <cellStyle name="Comma 2 2 3 4 2 2 2 2 3" xfId="35152" xr:uid="{527912A1-58E8-4C52-9ACE-9C508F8DE33A}"/>
    <cellStyle name="Comma 2 2 3 4 2 2 2 3" xfId="21649" xr:uid="{E21FFAA1-C108-48DA-AB5F-E181118C5273}"/>
    <cellStyle name="Comma 2 2 3 4 2 2 2 3 2" xfId="39096" xr:uid="{5245F423-DB97-4089-9343-DAFF5EF7F4D7}"/>
    <cellStyle name="Comma 2 2 3 4 2 2 2 4" xfId="31208" xr:uid="{9F5F743F-BED9-4331-AF43-78F6D40D7149}"/>
    <cellStyle name="Comma 2 2 3 4 2 2 3" xfId="13242" xr:uid="{92D861CF-3366-4D32-8385-B5CB39C8F116}"/>
    <cellStyle name="Comma 2 2 3 4 2 2 3 2" xfId="24451" xr:uid="{DC0BE769-739B-43F4-B177-E8067862D3F5}"/>
    <cellStyle name="Comma 2 2 3 4 2 2 3 2 2" xfId="41068" xr:uid="{65E62629-E2C4-4310-B4DF-8ACD0F7153CE}"/>
    <cellStyle name="Comma 2 2 3 4 2 2 3 3" xfId="33180" xr:uid="{C2AC2F30-7871-4661-A9A4-E0E90F5CEE84}"/>
    <cellStyle name="Comma 2 2 3 4 2 2 4" xfId="18847" xr:uid="{E6A3CEFF-9B28-4AA8-94BC-27B337F22B1B}"/>
    <cellStyle name="Comma 2 2 3 4 2 2 4 2" xfId="37124" xr:uid="{FE19A43F-1F61-4093-A94C-294DA555C096}"/>
    <cellStyle name="Comma 2 2 3 4 2 2 5" xfId="29236" xr:uid="{4C184D42-93CB-4D4E-B0A0-5C849DD4DB43}"/>
    <cellStyle name="Comma 2 2 3 4 2 3" xfId="9037" xr:uid="{BF851D98-87FD-40D6-A794-4E1CD13DF4E0}"/>
    <cellStyle name="Comma 2 2 3 4 2 3 2" xfId="14642" xr:uid="{29A6A726-41D3-45B1-9057-3876B886A7AD}"/>
    <cellStyle name="Comma 2 2 3 4 2 3 2 2" xfId="25851" xr:uid="{A8C20EBE-12B3-477C-8924-3E1D442DB67D}"/>
    <cellStyle name="Comma 2 2 3 4 2 3 2 2 2" xfId="42054" xr:uid="{26F570A1-8393-4FCD-9965-D12D1B20AF08}"/>
    <cellStyle name="Comma 2 2 3 4 2 3 2 3" xfId="34166" xr:uid="{33FCD806-C4EE-471F-8E78-222CA68C0D29}"/>
    <cellStyle name="Comma 2 2 3 4 2 3 3" xfId="20247" xr:uid="{7331F0C6-3773-48D1-87CE-3F0F18419719}"/>
    <cellStyle name="Comma 2 2 3 4 2 3 3 2" xfId="38110" xr:uid="{BD102E1A-49E4-4190-8FC3-49F939E125D7}"/>
    <cellStyle name="Comma 2 2 3 4 2 3 4" xfId="30222" xr:uid="{EC6EB3FA-CE1E-4C6F-A8D3-14ECD692C41D}"/>
    <cellStyle name="Comma 2 2 3 4 2 4" xfId="11840" xr:uid="{0CF2319C-EE62-46E4-BAF8-90050A1A60F8}"/>
    <cellStyle name="Comma 2 2 3 4 2 4 2" xfId="23049" xr:uid="{CAE44588-B2F0-4E19-A3C5-F847EBB506FC}"/>
    <cellStyle name="Comma 2 2 3 4 2 4 2 2" xfId="40082" xr:uid="{754DBB61-9605-4FE8-8542-4D5EF5FD7CEE}"/>
    <cellStyle name="Comma 2 2 3 4 2 4 3" xfId="32194" xr:uid="{A8AD45F3-1195-40A7-9601-3F4D24AA6C5A}"/>
    <cellStyle name="Comma 2 2 3 4 2 5" xfId="17445" xr:uid="{F766FCB6-196F-4943-837D-B232572DC129}"/>
    <cellStyle name="Comma 2 2 3 4 2 5 2" xfId="36138" xr:uid="{7763DC16-579B-4FCF-99FF-F740C89DDD16}"/>
    <cellStyle name="Comma 2 2 3 4 2 6" xfId="28250" xr:uid="{C407C9DD-AF5D-437F-A404-A4BCC0DD0777}"/>
    <cellStyle name="Comma 2 2 3 4 3" xfId="6740" xr:uid="{CEA276F4-4768-415C-862E-D1EC7507992A}"/>
    <cellStyle name="Comma 2 2 3 4 3 2" xfId="9542" xr:uid="{D06BB503-30AF-4CBD-9D04-EBC79B0A0E57}"/>
    <cellStyle name="Comma 2 2 3 4 3 2 2" xfId="15147" xr:uid="{5A3DD01D-1426-475A-85A1-A286CC581982}"/>
    <cellStyle name="Comma 2 2 3 4 3 2 2 2" xfId="26356" xr:uid="{76326472-5BC6-4FEF-B3BA-6EDCDE9D424A}"/>
    <cellStyle name="Comma 2 2 3 4 3 2 2 2 2" xfId="42546" xr:uid="{C5786AD9-7D83-4B6B-8BDE-162AEC58C891}"/>
    <cellStyle name="Comma 2 2 3 4 3 2 2 3" xfId="34658" xr:uid="{6BD9AD24-F99D-48D5-BF43-A91FE5CFB27D}"/>
    <cellStyle name="Comma 2 2 3 4 3 2 3" xfId="20752" xr:uid="{05771E6C-82B8-4FA2-B3ED-83BA76239EF7}"/>
    <cellStyle name="Comma 2 2 3 4 3 2 3 2" xfId="38602" xr:uid="{E874BF0A-6226-4151-B287-6E9972CCAE9A}"/>
    <cellStyle name="Comma 2 2 3 4 3 2 4" xfId="30714" xr:uid="{80540C6F-D7C5-46FB-ADA3-D4772E95805C}"/>
    <cellStyle name="Comma 2 2 3 4 3 3" xfId="12345" xr:uid="{6AEEE16C-89EE-43F1-8D0B-F8C8BE834ED2}"/>
    <cellStyle name="Comma 2 2 3 4 3 3 2" xfId="23554" xr:uid="{33D22849-3D80-4E0F-9D92-0CC8C996D055}"/>
    <cellStyle name="Comma 2 2 3 4 3 3 2 2" xfId="40574" xr:uid="{4460C8B3-25D2-4A02-8B38-BD3E265C6911}"/>
    <cellStyle name="Comma 2 2 3 4 3 3 3" xfId="32686" xr:uid="{4FFBE7C2-A5B3-429A-AFC3-065F97674FCF}"/>
    <cellStyle name="Comma 2 2 3 4 3 4" xfId="17950" xr:uid="{888E3A8E-B607-42D2-B0A6-F52568555132}"/>
    <cellStyle name="Comma 2 2 3 4 3 4 2" xfId="36630" xr:uid="{75E3CB75-5E14-46D7-88D3-D7AFC4E37917}"/>
    <cellStyle name="Comma 2 2 3 4 3 5" xfId="28742" xr:uid="{B59C0CAB-11B5-49E6-9AF0-65B84CB8B96E}"/>
    <cellStyle name="Comma 2 2 3 4 4" xfId="8140" xr:uid="{9F51A744-0CF4-4A15-B5EC-4FE3FE580186}"/>
    <cellStyle name="Comma 2 2 3 4 4 2" xfId="13745" xr:uid="{2547CE65-5332-43F1-AD46-C2E1C37CBAB0}"/>
    <cellStyle name="Comma 2 2 3 4 4 2 2" xfId="24954" xr:uid="{2638D823-782A-4CF2-BB24-F159B2D5FFBD}"/>
    <cellStyle name="Comma 2 2 3 4 4 2 2 2" xfId="41560" xr:uid="{43E24DD5-C9D3-417D-8510-C669BEA460E7}"/>
    <cellStyle name="Comma 2 2 3 4 4 2 3" xfId="33672" xr:uid="{6EA876D1-B620-44E6-AE46-C52A70C0D349}"/>
    <cellStyle name="Comma 2 2 3 4 4 3" xfId="19350" xr:uid="{FB26B8CA-829E-4062-8A63-483275E27B04}"/>
    <cellStyle name="Comma 2 2 3 4 4 3 2" xfId="37616" xr:uid="{919B99B7-0AE8-4888-A4D5-6D8B317B3F60}"/>
    <cellStyle name="Comma 2 2 3 4 4 4" xfId="29728" xr:uid="{BA1BF7D1-D0F3-4185-8C3E-4608F8709A33}"/>
    <cellStyle name="Comma 2 2 3 4 5" xfId="10943" xr:uid="{87B2A583-9F0D-44B2-B533-91439EF9B94E}"/>
    <cellStyle name="Comma 2 2 3 4 5 2" xfId="22152" xr:uid="{59DF649F-DACD-46E8-8E40-85D071BC17A7}"/>
    <cellStyle name="Comma 2 2 3 4 5 2 2" xfId="39588" xr:uid="{87A49C28-056F-44C1-BC71-94C51F0EB227}"/>
    <cellStyle name="Comma 2 2 3 4 5 3" xfId="31700" xr:uid="{1E9AA971-5671-4B0C-8713-C7948539A17C}"/>
    <cellStyle name="Comma 2 2 3 4 6" xfId="16548" xr:uid="{3E1C1120-0713-4A69-9C83-998D0F6D8787}"/>
    <cellStyle name="Comma 2 2 3 4 6 2" xfId="35644" xr:uid="{23CAB687-CF34-4FB4-AA0B-582BE71A2334}"/>
    <cellStyle name="Comma 2 2 3 4 7" xfId="27756" xr:uid="{8DE8CB9B-703B-4E36-8134-B3D5FBDA57A5}"/>
    <cellStyle name="Comma 2 2 3 5" xfId="5989" xr:uid="{BDA5E606-722A-4D4F-A4BD-D73E188257AC}"/>
    <cellStyle name="Comma 2 2 3 5 2" xfId="7391" xr:uid="{F45791D5-D25F-43C1-970B-4467A58505A7}"/>
    <cellStyle name="Comma 2 2 3 5 2 2" xfId="10193" xr:uid="{7BA265B5-8759-4C87-A311-B485C57A7157}"/>
    <cellStyle name="Comma 2 2 3 5 2 2 2" xfId="15798" xr:uid="{FDE6FE6C-B086-4820-8A44-87C685774958}"/>
    <cellStyle name="Comma 2 2 3 5 2 2 2 2" xfId="27007" xr:uid="{F1C96901-8C62-485F-A491-62E5A969EEF8}"/>
    <cellStyle name="Comma 2 2 3 5 2 2 2 2 2" xfId="42794" xr:uid="{E85182AC-2D0E-4782-A4ED-DF07961472B6}"/>
    <cellStyle name="Comma 2 2 3 5 2 2 2 3" xfId="34906" xr:uid="{520472E1-56C3-466E-9A8C-FC5E10B781C4}"/>
    <cellStyle name="Comma 2 2 3 5 2 2 3" xfId="21403" xr:uid="{FD24D370-3237-4713-8539-AFE620469728}"/>
    <cellStyle name="Comma 2 2 3 5 2 2 3 2" xfId="38850" xr:uid="{13645E17-C9C7-41DC-9F9E-5BA58132064D}"/>
    <cellStyle name="Comma 2 2 3 5 2 2 4" xfId="30962" xr:uid="{57378E6F-5F18-4504-AF0D-2D447BCF41A9}"/>
    <cellStyle name="Comma 2 2 3 5 2 3" xfId="12996" xr:uid="{15A92812-3490-4261-8963-932946D6EBC5}"/>
    <cellStyle name="Comma 2 2 3 5 2 3 2" xfId="24205" xr:uid="{F72387CE-3D96-4053-BABB-7AE037956FBE}"/>
    <cellStyle name="Comma 2 2 3 5 2 3 2 2" xfId="40822" xr:uid="{5098150B-51C2-41E1-BC92-2692EB8784F4}"/>
    <cellStyle name="Comma 2 2 3 5 2 3 3" xfId="32934" xr:uid="{4877F59E-430F-459D-9D91-B1901470BF62}"/>
    <cellStyle name="Comma 2 2 3 5 2 4" xfId="18601" xr:uid="{FA6C126E-86D1-4E2E-8431-60A8F9958E01}"/>
    <cellStyle name="Comma 2 2 3 5 2 4 2" xfId="36878" xr:uid="{A1C2327B-37D8-4CEB-A0DA-9B1683FE9A10}"/>
    <cellStyle name="Comma 2 2 3 5 2 5" xfId="28990" xr:uid="{891A0680-D0B2-4A66-89BC-8FBD54DD1451}"/>
    <cellStyle name="Comma 2 2 3 5 3" xfId="8791" xr:uid="{95871FA8-9495-4544-BDE5-C599227F6566}"/>
    <cellStyle name="Comma 2 2 3 5 3 2" xfId="14396" xr:uid="{E0482CE2-F0C8-427E-A876-17D0C54A1CB0}"/>
    <cellStyle name="Comma 2 2 3 5 3 2 2" xfId="25605" xr:uid="{BDFDA15B-AA79-4149-9B23-6170B1148DC3}"/>
    <cellStyle name="Comma 2 2 3 5 3 2 2 2" xfId="41808" xr:uid="{F2264C2A-299F-4AF7-9B0B-6B4B96259D10}"/>
    <cellStyle name="Comma 2 2 3 5 3 2 3" xfId="33920" xr:uid="{21C773BA-59A3-4261-9E07-958B17903DF5}"/>
    <cellStyle name="Comma 2 2 3 5 3 3" xfId="20001" xr:uid="{F10316B4-EB96-4A51-BB51-9F3A46064A8B}"/>
    <cellStyle name="Comma 2 2 3 5 3 3 2" xfId="37864" xr:uid="{8F996DBB-1694-4A0D-8F0A-A3E3C8798F23}"/>
    <cellStyle name="Comma 2 2 3 5 3 4" xfId="29976" xr:uid="{CC2B66C4-80FC-4E1B-A058-13C3F9A8C091}"/>
    <cellStyle name="Comma 2 2 3 5 4" xfId="11594" xr:uid="{6010FD5F-C5D9-4833-A34A-1073A75B3443}"/>
    <cellStyle name="Comma 2 2 3 5 4 2" xfId="22803" xr:uid="{45005311-F517-47C4-9985-FE6F58031A99}"/>
    <cellStyle name="Comma 2 2 3 5 4 2 2" xfId="39836" xr:uid="{A4DBB776-13F8-4C29-AD6C-69CC968AADD8}"/>
    <cellStyle name="Comma 2 2 3 5 4 3" xfId="31948" xr:uid="{64701D4C-6D57-46C6-A504-32736A81CFB7}"/>
    <cellStyle name="Comma 2 2 3 5 5" xfId="17199" xr:uid="{6A63BD7F-1243-421F-BDAB-52229AB78CA2}"/>
    <cellStyle name="Comma 2 2 3 5 5 2" xfId="35892" xr:uid="{EB43BEE3-6469-4CBF-BDC8-53B05E332044}"/>
    <cellStyle name="Comma 2 2 3 5 6" xfId="28004" xr:uid="{BAB0B2BC-999A-42E8-8C1B-40D05C44624A}"/>
    <cellStyle name="Comma 2 2 3 6" xfId="6493" xr:uid="{9F29D2BB-447C-47EC-969E-8FB84D1836BF}"/>
    <cellStyle name="Comma 2 2 3 6 2" xfId="9295" xr:uid="{FC4E6FAA-FDF4-49FF-AD11-84B0A3D98A81}"/>
    <cellStyle name="Comma 2 2 3 6 2 2" xfId="14900" xr:uid="{BC3878A9-6094-4C60-BA47-DA130A44EC96}"/>
    <cellStyle name="Comma 2 2 3 6 2 2 2" xfId="26109" xr:uid="{5CF551F5-5FA0-4EE2-9A44-1D1708427513}"/>
    <cellStyle name="Comma 2 2 3 6 2 2 2 2" xfId="42300" xr:uid="{2184C723-F4FB-42CA-A6CC-D46278C2DFE7}"/>
    <cellStyle name="Comma 2 2 3 6 2 2 3" xfId="34412" xr:uid="{9D48B6F9-D31E-4283-908A-7BA99453CAB4}"/>
    <cellStyle name="Comma 2 2 3 6 2 3" xfId="20505" xr:uid="{E5FF0B49-70D6-4E5F-8BCB-B2E0C36DED12}"/>
    <cellStyle name="Comma 2 2 3 6 2 3 2" xfId="38356" xr:uid="{59E75E6E-FC42-4A6E-A6FE-EFEA861661F6}"/>
    <cellStyle name="Comma 2 2 3 6 2 4" xfId="30468" xr:uid="{5F739D15-EAF0-4829-B00C-3D1944AE924C}"/>
    <cellStyle name="Comma 2 2 3 6 3" xfId="12098" xr:uid="{3523E70E-A118-4E85-B595-CEE90293E6DE}"/>
    <cellStyle name="Comma 2 2 3 6 3 2" xfId="23307" xr:uid="{908917A9-460B-48DA-ACC2-A7C0740FCA6E}"/>
    <cellStyle name="Comma 2 2 3 6 3 2 2" xfId="40328" xr:uid="{B8270CFA-4A86-4519-862F-F786FB88C512}"/>
    <cellStyle name="Comma 2 2 3 6 3 3" xfId="32440" xr:uid="{56050883-9F03-479A-9121-A35AA88AB5BA}"/>
    <cellStyle name="Comma 2 2 3 6 4" xfId="17703" xr:uid="{981CD8C3-32A0-4A61-8F75-ECF0D8C1C1CB}"/>
    <cellStyle name="Comma 2 2 3 6 4 2" xfId="36384" xr:uid="{19CC97D1-75F7-468F-8E5C-6EF2D5FBA0EC}"/>
    <cellStyle name="Comma 2 2 3 6 5" xfId="28496" xr:uid="{E0CD37AA-DE6E-4B65-A500-EEFA5663D658}"/>
    <cellStyle name="Comma 2 2 3 7" xfId="7894" xr:uid="{D4DE1929-2026-4BDA-BB24-D83B6FFF73C1}"/>
    <cellStyle name="Comma 2 2 3 7 2" xfId="13499" xr:uid="{283F2E04-4CC7-4F5C-ACF0-240FE6B13721}"/>
    <cellStyle name="Comma 2 2 3 7 2 2" xfId="24708" xr:uid="{C2A876EB-F765-4AD3-8A6E-7DAEFF4C5B13}"/>
    <cellStyle name="Comma 2 2 3 7 2 2 2" xfId="41314" xr:uid="{1EF8A18F-30AE-4FD3-8FD5-500F7A6AAA25}"/>
    <cellStyle name="Comma 2 2 3 7 2 3" xfId="33426" xr:uid="{833853BF-5EC0-4F32-ABC6-2849F115C985}"/>
    <cellStyle name="Comma 2 2 3 7 3" xfId="19104" xr:uid="{C00EEAAC-432C-402E-A0B7-2AD95B53E234}"/>
    <cellStyle name="Comma 2 2 3 7 3 2" xfId="37370" xr:uid="{FB7E461E-FDA8-4876-AC1D-7E8B405959BF}"/>
    <cellStyle name="Comma 2 2 3 7 4" xfId="29482" xr:uid="{FDC3BE66-BB67-42A2-915F-DFF28DD7C167}"/>
    <cellStyle name="Comma 2 2 3 8" xfId="10697" xr:uid="{CEC0F73A-6939-43F4-AE56-7BBA8D917EE6}"/>
    <cellStyle name="Comma 2 2 3 8 2" xfId="21906" xr:uid="{FB8B5723-094D-4DC6-A95C-E779A4F47A04}"/>
    <cellStyle name="Comma 2 2 3 8 2 2" xfId="39342" xr:uid="{358EF9D7-F5B6-45C5-97EA-D9329CBBD374}"/>
    <cellStyle name="Comma 2 2 3 8 3" xfId="31454" xr:uid="{560C8E60-F3C8-44CA-9ED5-EB045F0A5C17}"/>
    <cellStyle name="Comma 2 2 3 9" xfId="16302" xr:uid="{5A65C5FD-7DEE-4E78-8B1E-0A45EE8BC3D9}"/>
    <cellStyle name="Comma 2 2 3 9 2" xfId="35398" xr:uid="{4A0E9C1E-99DE-424C-BA85-5C30249D9902}"/>
    <cellStyle name="Comma 2 2 4" xfId="5135" xr:uid="{57300CC7-71F3-48A2-B290-62A1DCD57290}"/>
    <cellStyle name="Comma 2 2 4 2" xfId="5260" xr:uid="{2B6D6159-8E53-4E3E-AB26-16A1BC6D658A}"/>
    <cellStyle name="Comma 2 2 4 2 2" xfId="5506" xr:uid="{A3760C4A-F57E-4B71-B642-326C509BC68B}"/>
    <cellStyle name="Comma 2 2 4 2 2 2" xfId="6403" xr:uid="{A2F8AE92-084A-4FF9-95A2-375E3D341109}"/>
    <cellStyle name="Comma 2 2 4 2 2 2 2" xfId="7805" xr:uid="{C3EE216F-16B5-4763-8A7C-618907629983}"/>
    <cellStyle name="Comma 2 2 4 2 2 2 2 2" xfId="10607" xr:uid="{C7A9E546-3A86-47C3-983D-C6084BDE12B5}"/>
    <cellStyle name="Comma 2 2 4 2 2 2 2 2 2" xfId="16212" xr:uid="{AE85055E-8BB4-4C52-90AC-0BC192553AF5}"/>
    <cellStyle name="Comma 2 2 4 2 2 2 2 2 2 2" xfId="27421" xr:uid="{88047192-6FD7-44EC-A63C-75DC39C4C913}"/>
    <cellStyle name="Comma 2 2 4 2 2 2 2 2 2 2 2" xfId="43208" xr:uid="{F98E32AA-A55D-40F3-A9FD-350E7E9043CF}"/>
    <cellStyle name="Comma 2 2 4 2 2 2 2 2 2 3" xfId="35320" xr:uid="{ED529D05-933D-4B8A-A50F-73FB3DE71DC3}"/>
    <cellStyle name="Comma 2 2 4 2 2 2 2 2 3" xfId="21817" xr:uid="{F45244AB-9865-4E37-99C9-4A517CC0A047}"/>
    <cellStyle name="Comma 2 2 4 2 2 2 2 2 3 2" xfId="39264" xr:uid="{18F40DCA-F078-4F60-AFC6-7A9594E1EDFB}"/>
    <cellStyle name="Comma 2 2 4 2 2 2 2 2 4" xfId="31376" xr:uid="{C7F8B102-6314-4FCC-B320-08179B080E49}"/>
    <cellStyle name="Comma 2 2 4 2 2 2 2 3" xfId="13410" xr:uid="{A608550F-3F88-44FC-B0CE-FF5D2911DF58}"/>
    <cellStyle name="Comma 2 2 4 2 2 2 2 3 2" xfId="24619" xr:uid="{B18D3485-EBC2-407D-8068-7E0841C4A23E}"/>
    <cellStyle name="Comma 2 2 4 2 2 2 2 3 2 2" xfId="41236" xr:uid="{6FC0D448-2843-4A00-9B4F-8BDEF142F45C}"/>
    <cellStyle name="Comma 2 2 4 2 2 2 2 3 3" xfId="33348" xr:uid="{F6EDB521-6D75-4C53-8687-DDF339453C57}"/>
    <cellStyle name="Comma 2 2 4 2 2 2 2 4" xfId="19015" xr:uid="{B987143B-197F-42F5-85E8-0DFD7BF1C97F}"/>
    <cellStyle name="Comma 2 2 4 2 2 2 2 4 2" xfId="37292" xr:uid="{885C199C-3130-4383-8786-F945D6E29476}"/>
    <cellStyle name="Comma 2 2 4 2 2 2 2 5" xfId="29404" xr:uid="{FE94921F-819A-4B01-AD77-BA4E0FC6E45D}"/>
    <cellStyle name="Comma 2 2 4 2 2 2 3" xfId="9205" xr:uid="{1798949D-DE7D-4CAA-ABDC-83A88E48713C}"/>
    <cellStyle name="Comma 2 2 4 2 2 2 3 2" xfId="14810" xr:uid="{AE85BBA9-AE0A-437A-A20C-1EDCF8627A68}"/>
    <cellStyle name="Comma 2 2 4 2 2 2 3 2 2" xfId="26019" xr:uid="{D4C4214A-F9D1-4C5C-AB71-4747BEF51746}"/>
    <cellStyle name="Comma 2 2 4 2 2 2 3 2 2 2" xfId="42222" xr:uid="{614E34D9-444A-459F-8102-F81F63097DEF}"/>
    <cellStyle name="Comma 2 2 4 2 2 2 3 2 3" xfId="34334" xr:uid="{7CDADE98-2AE1-4BB1-8C50-8270389E2D6B}"/>
    <cellStyle name="Comma 2 2 4 2 2 2 3 3" xfId="20415" xr:uid="{FAB7AB0C-3FC7-4830-A756-6F78D2D61718}"/>
    <cellStyle name="Comma 2 2 4 2 2 2 3 3 2" xfId="38278" xr:uid="{CE326CCF-6929-4538-9296-0859C9C6F11B}"/>
    <cellStyle name="Comma 2 2 4 2 2 2 3 4" xfId="30390" xr:uid="{ABE0F6ED-F460-4A7E-93BE-46EF716C5196}"/>
    <cellStyle name="Comma 2 2 4 2 2 2 4" xfId="12008" xr:uid="{E4F0F3A5-022A-40A3-A24F-163B3ECCC4A5}"/>
    <cellStyle name="Comma 2 2 4 2 2 2 4 2" xfId="23217" xr:uid="{733AD525-6AC3-40F2-8064-A2D68802457D}"/>
    <cellStyle name="Comma 2 2 4 2 2 2 4 2 2" xfId="40250" xr:uid="{47FCC0C9-B9E7-4A40-9049-7C1803C96C3F}"/>
    <cellStyle name="Comma 2 2 4 2 2 2 4 3" xfId="32362" xr:uid="{C174EA60-BB23-41C1-A9D0-351E80C19BD9}"/>
    <cellStyle name="Comma 2 2 4 2 2 2 5" xfId="17613" xr:uid="{56EC7D16-5E3B-4CFB-8011-2491F1323A9E}"/>
    <cellStyle name="Comma 2 2 4 2 2 2 5 2" xfId="36306" xr:uid="{5C9C45ED-F913-45E3-81C3-83923A659C19}"/>
    <cellStyle name="Comma 2 2 4 2 2 2 6" xfId="28418" xr:uid="{CFD27BA5-48A2-4615-B9B8-F6FC1C111239}"/>
    <cellStyle name="Comma 2 2 4 2 2 3" xfId="6908" xr:uid="{0D174D24-0950-409F-8D54-EAE74159808B}"/>
    <cellStyle name="Comma 2 2 4 2 2 3 2" xfId="9710" xr:uid="{DD28DEC8-E7A8-4004-BC23-BCF4C0FF16DF}"/>
    <cellStyle name="Comma 2 2 4 2 2 3 2 2" xfId="15315" xr:uid="{C1ACA008-2622-4598-996E-34B61E0CE04B}"/>
    <cellStyle name="Comma 2 2 4 2 2 3 2 2 2" xfId="26524" xr:uid="{69E6038D-F43E-4099-BBB8-2A3AB537A8D2}"/>
    <cellStyle name="Comma 2 2 4 2 2 3 2 2 2 2" xfId="42714" xr:uid="{D81F0E05-D392-4E6A-8082-1618540ABDE9}"/>
    <cellStyle name="Comma 2 2 4 2 2 3 2 2 3" xfId="34826" xr:uid="{16BEED8B-AE6D-4E78-A91D-8DC87065036E}"/>
    <cellStyle name="Comma 2 2 4 2 2 3 2 3" xfId="20920" xr:uid="{D473CCBD-E50F-4FA7-9262-CD005CE4E6AB}"/>
    <cellStyle name="Comma 2 2 4 2 2 3 2 3 2" xfId="38770" xr:uid="{C016E7CC-ADBF-4FE7-BDA3-581EF1296D98}"/>
    <cellStyle name="Comma 2 2 4 2 2 3 2 4" xfId="30882" xr:uid="{E1B48DC8-4B0C-46BD-B888-BE2C9F391E16}"/>
    <cellStyle name="Comma 2 2 4 2 2 3 3" xfId="12513" xr:uid="{A1D0E7E6-0D54-4584-94E9-F17036EC6BCB}"/>
    <cellStyle name="Comma 2 2 4 2 2 3 3 2" xfId="23722" xr:uid="{399620D0-C006-4019-A96D-F2B3E33B357A}"/>
    <cellStyle name="Comma 2 2 4 2 2 3 3 2 2" xfId="40742" xr:uid="{045D2C6F-E20D-4490-A37D-8C74454E0965}"/>
    <cellStyle name="Comma 2 2 4 2 2 3 3 3" xfId="32854" xr:uid="{A7934C1D-C952-4C6F-8FA7-EA7DA9229040}"/>
    <cellStyle name="Comma 2 2 4 2 2 3 4" xfId="18118" xr:uid="{29CACFA4-781C-4B73-99DB-3D1C85DCD148}"/>
    <cellStyle name="Comma 2 2 4 2 2 3 4 2" xfId="36798" xr:uid="{DB379EF6-7408-4DB6-B51F-BF48C8B1FFBE}"/>
    <cellStyle name="Comma 2 2 4 2 2 3 5" xfId="28910" xr:uid="{C76E30A4-7ABE-495F-841D-D03CEA33F1C8}"/>
    <cellStyle name="Comma 2 2 4 2 2 4" xfId="8308" xr:uid="{B729D3AA-D2F3-4473-8440-513918D393D5}"/>
    <cellStyle name="Comma 2 2 4 2 2 4 2" xfId="13913" xr:uid="{A6BF79DE-A9ED-421F-8CA4-FD7C5B76237C}"/>
    <cellStyle name="Comma 2 2 4 2 2 4 2 2" xfId="25122" xr:uid="{FECB2DEC-5486-4B62-95DC-A73194B345FE}"/>
    <cellStyle name="Comma 2 2 4 2 2 4 2 2 2" xfId="41728" xr:uid="{A10C3F5F-08C9-4160-A3AC-A16D186C1DDF}"/>
    <cellStyle name="Comma 2 2 4 2 2 4 2 3" xfId="33840" xr:uid="{2CC0BB22-C255-4FA6-9BF9-1DD17903D0BC}"/>
    <cellStyle name="Comma 2 2 4 2 2 4 3" xfId="19518" xr:uid="{13211D9F-0BD0-4F8E-BB55-9E3A4011E59A}"/>
    <cellStyle name="Comma 2 2 4 2 2 4 3 2" xfId="37784" xr:uid="{E60F4F92-930A-4AEB-B9C7-103E72088F86}"/>
    <cellStyle name="Comma 2 2 4 2 2 4 4" xfId="29896" xr:uid="{0539108D-6C25-4B8D-A225-1C84E79ADA96}"/>
    <cellStyle name="Comma 2 2 4 2 2 5" xfId="11111" xr:uid="{7C817846-A557-4629-9F97-B0EF1CC71D77}"/>
    <cellStyle name="Comma 2 2 4 2 2 5 2" xfId="22320" xr:uid="{D0BB7982-8768-4E19-8C04-FA06A173FDC4}"/>
    <cellStyle name="Comma 2 2 4 2 2 5 2 2" xfId="39756" xr:uid="{84EBD939-4382-48AF-91EA-AF5303DE39A7}"/>
    <cellStyle name="Comma 2 2 4 2 2 5 3" xfId="31868" xr:uid="{1955539E-24BF-457F-A0D1-BF7FF0E31023}"/>
    <cellStyle name="Comma 2 2 4 2 2 6" xfId="16716" xr:uid="{48EC4495-60D0-4715-BAA1-C182E320A71C}"/>
    <cellStyle name="Comma 2 2 4 2 2 6 2" xfId="35812" xr:uid="{32A16FF6-11B3-436D-9100-7E86A9A3FB9A}"/>
    <cellStyle name="Comma 2 2 4 2 2 7" xfId="27924" xr:uid="{5D2D0905-DC81-4621-B592-69F0F58A6F8E}"/>
    <cellStyle name="Comma 2 2 4 2 3" xfId="6157" xr:uid="{30F5DB38-598D-44CE-B61B-C174F4888DEA}"/>
    <cellStyle name="Comma 2 2 4 2 3 2" xfId="7559" xr:uid="{878AC17C-CD9D-4C6F-BA2F-AF97AEBBB700}"/>
    <cellStyle name="Comma 2 2 4 2 3 2 2" xfId="10361" xr:uid="{832911DB-8C3C-482C-86DD-65880C85F17C}"/>
    <cellStyle name="Comma 2 2 4 2 3 2 2 2" xfId="15966" xr:uid="{2EACAE66-9574-4313-85D4-83B1AD9F5649}"/>
    <cellStyle name="Comma 2 2 4 2 3 2 2 2 2" xfId="27175" xr:uid="{81135873-0CF2-424E-BC9A-766844772572}"/>
    <cellStyle name="Comma 2 2 4 2 3 2 2 2 2 2" xfId="42962" xr:uid="{D74587D9-38CA-4AFC-BD82-7BF077A53915}"/>
    <cellStyle name="Comma 2 2 4 2 3 2 2 2 3" xfId="35074" xr:uid="{972080DD-6A57-4ACF-89C2-79BE392878B3}"/>
    <cellStyle name="Comma 2 2 4 2 3 2 2 3" xfId="21571" xr:uid="{E379D5E7-D124-42A5-B594-18A7DECCD30F}"/>
    <cellStyle name="Comma 2 2 4 2 3 2 2 3 2" xfId="39018" xr:uid="{C7A1E8BA-AD8A-4C20-8527-EF693214B737}"/>
    <cellStyle name="Comma 2 2 4 2 3 2 2 4" xfId="31130" xr:uid="{42983348-F168-4E51-B2F5-5CCD633096C8}"/>
    <cellStyle name="Comma 2 2 4 2 3 2 3" xfId="13164" xr:uid="{71186547-48F1-4BB5-A1F4-6A8F1A10F424}"/>
    <cellStyle name="Comma 2 2 4 2 3 2 3 2" xfId="24373" xr:uid="{397EC605-8F77-4E35-803F-0D3893EF5928}"/>
    <cellStyle name="Comma 2 2 4 2 3 2 3 2 2" xfId="40990" xr:uid="{683CF69A-A1FC-4FA4-AAC5-E3335A3B9A38}"/>
    <cellStyle name="Comma 2 2 4 2 3 2 3 3" xfId="33102" xr:uid="{735EB34A-9F05-41BE-97E3-19B036042ACE}"/>
    <cellStyle name="Comma 2 2 4 2 3 2 4" xfId="18769" xr:uid="{000EF41C-68F3-4847-A16E-B3B01121CEBB}"/>
    <cellStyle name="Comma 2 2 4 2 3 2 4 2" xfId="37046" xr:uid="{961EF1D2-5FC5-4414-AB1A-E7D1DFEA98C4}"/>
    <cellStyle name="Comma 2 2 4 2 3 2 5" xfId="29158" xr:uid="{CF2B8930-668C-4F1B-984B-8DA90506FAB3}"/>
    <cellStyle name="Comma 2 2 4 2 3 3" xfId="8959" xr:uid="{7F8A78F4-083F-487E-8C3C-F7E5990BE7D9}"/>
    <cellStyle name="Comma 2 2 4 2 3 3 2" xfId="14564" xr:uid="{ECA9BD44-1587-43B7-BE3E-9A7AE4DBA921}"/>
    <cellStyle name="Comma 2 2 4 2 3 3 2 2" xfId="25773" xr:uid="{1D34A923-B516-46E3-9373-C47067713ABA}"/>
    <cellStyle name="Comma 2 2 4 2 3 3 2 2 2" xfId="41976" xr:uid="{85534F58-A473-4C3D-8B75-3E8D1D11A2FA}"/>
    <cellStyle name="Comma 2 2 4 2 3 3 2 3" xfId="34088" xr:uid="{B4821AE5-A098-4B8B-B2DD-624AB5D52DEB}"/>
    <cellStyle name="Comma 2 2 4 2 3 3 3" xfId="20169" xr:uid="{71394DDE-614A-48D1-9FE7-59E0B783D118}"/>
    <cellStyle name="Comma 2 2 4 2 3 3 3 2" xfId="38032" xr:uid="{F781EED1-6B22-46D3-A938-6CA438FD3146}"/>
    <cellStyle name="Comma 2 2 4 2 3 3 4" xfId="30144" xr:uid="{F4106912-0B7D-4070-B59E-E1C1DA47F09A}"/>
    <cellStyle name="Comma 2 2 4 2 3 4" xfId="11762" xr:uid="{5D2C099E-B0FB-4CB1-BF33-DD82E663E258}"/>
    <cellStyle name="Comma 2 2 4 2 3 4 2" xfId="22971" xr:uid="{296AEC58-7968-402B-AE2B-8D01B8C754CD}"/>
    <cellStyle name="Comma 2 2 4 2 3 4 2 2" xfId="40004" xr:uid="{E4DED00D-548E-4815-9EEE-E4F9FB6DB4C7}"/>
    <cellStyle name="Comma 2 2 4 2 3 4 3" xfId="32116" xr:uid="{D218F746-076A-440C-BDDB-9997F194B673}"/>
    <cellStyle name="Comma 2 2 4 2 3 5" xfId="17367" xr:uid="{D0171409-284E-49AF-ACBA-98C2AF11B6E1}"/>
    <cellStyle name="Comma 2 2 4 2 3 5 2" xfId="36060" xr:uid="{2ABB7ACA-2B10-4C39-80BC-ECC708BB7DD8}"/>
    <cellStyle name="Comma 2 2 4 2 3 6" xfId="28172" xr:uid="{1A14D48E-F296-427E-96AE-3321D8C58838}"/>
    <cellStyle name="Comma 2 2 4 2 4" xfId="6662" xr:uid="{98EE834C-DBA1-406F-B119-47984AA082FA}"/>
    <cellStyle name="Comma 2 2 4 2 4 2" xfId="9464" xr:uid="{B13E692A-BA4D-406E-BB30-5D908630C589}"/>
    <cellStyle name="Comma 2 2 4 2 4 2 2" xfId="15069" xr:uid="{E0A52094-A600-499D-8133-DD62B911B08C}"/>
    <cellStyle name="Comma 2 2 4 2 4 2 2 2" xfId="26278" xr:uid="{AE28D85A-918B-4599-8A04-7C469BA626F0}"/>
    <cellStyle name="Comma 2 2 4 2 4 2 2 2 2" xfId="42468" xr:uid="{7FF5F260-6BC8-4451-9974-48F8FF45C0AE}"/>
    <cellStyle name="Comma 2 2 4 2 4 2 2 3" xfId="34580" xr:uid="{C14C2C94-B7FC-47F7-8989-27D4BD163D84}"/>
    <cellStyle name="Comma 2 2 4 2 4 2 3" xfId="20674" xr:uid="{8A973CCE-C510-4E1B-AC92-A0F2DDE50C57}"/>
    <cellStyle name="Comma 2 2 4 2 4 2 3 2" xfId="38524" xr:uid="{9AA18F67-2426-4EEE-9002-9B1F591EB56B}"/>
    <cellStyle name="Comma 2 2 4 2 4 2 4" xfId="30636" xr:uid="{DF570738-3886-4D60-BF2E-860FD7B73754}"/>
    <cellStyle name="Comma 2 2 4 2 4 3" xfId="12267" xr:uid="{7EF3010C-0A19-4BB8-BB4D-45EA4768F8CC}"/>
    <cellStyle name="Comma 2 2 4 2 4 3 2" xfId="23476" xr:uid="{050D9E73-674F-4BF1-91D7-D335F3BE9515}"/>
    <cellStyle name="Comma 2 2 4 2 4 3 2 2" xfId="40496" xr:uid="{B3C9D989-DEA8-4575-AEE3-04DF01FA5D70}"/>
    <cellStyle name="Comma 2 2 4 2 4 3 3" xfId="32608" xr:uid="{6E64D766-B3C9-41D4-ACA9-4A9BDBE61DDB}"/>
    <cellStyle name="Comma 2 2 4 2 4 4" xfId="17872" xr:uid="{BEB06C51-3A7F-43B5-82F4-7AB65BD8B048}"/>
    <cellStyle name="Comma 2 2 4 2 4 4 2" xfId="36552" xr:uid="{51D0ED96-7C86-4A56-8C92-085ECE569838}"/>
    <cellStyle name="Comma 2 2 4 2 4 5" xfId="28664" xr:uid="{8D574447-5F2F-49A5-9B75-79C995133AC2}"/>
    <cellStyle name="Comma 2 2 4 2 5" xfId="8062" xr:uid="{572711C7-6537-49AC-AAE3-C6B6DC244A66}"/>
    <cellStyle name="Comma 2 2 4 2 5 2" xfId="13667" xr:uid="{FF9464FD-0CC6-4D80-9C4D-191B2B776F8D}"/>
    <cellStyle name="Comma 2 2 4 2 5 2 2" xfId="24876" xr:uid="{192B35E4-ECD6-4293-9C97-DAE06A114E04}"/>
    <cellStyle name="Comma 2 2 4 2 5 2 2 2" xfId="41482" xr:uid="{FD2F8A8A-A98A-48DE-BBA1-E952035B266E}"/>
    <cellStyle name="Comma 2 2 4 2 5 2 3" xfId="33594" xr:uid="{689E01CA-F339-4FCD-B0CB-71F9461F4752}"/>
    <cellStyle name="Comma 2 2 4 2 5 3" xfId="19272" xr:uid="{E844A40A-63E8-4221-A1A6-8F435110E57F}"/>
    <cellStyle name="Comma 2 2 4 2 5 3 2" xfId="37538" xr:uid="{2DB5C9EC-CE71-40BB-88C4-18A8958BC7AF}"/>
    <cellStyle name="Comma 2 2 4 2 5 4" xfId="29650" xr:uid="{F05DA50D-E01C-42EB-8762-F496A8A0F209}"/>
    <cellStyle name="Comma 2 2 4 2 6" xfId="10865" xr:uid="{DC3C0588-0CC2-49CD-A50B-66CF82BA9A9C}"/>
    <cellStyle name="Comma 2 2 4 2 6 2" xfId="22074" xr:uid="{9D765210-149A-4E5A-B9CD-8F181B499C6E}"/>
    <cellStyle name="Comma 2 2 4 2 6 2 2" xfId="39510" xr:uid="{1E9512EC-50FC-4174-B033-063B71E20A6E}"/>
    <cellStyle name="Comma 2 2 4 2 6 3" xfId="31622" xr:uid="{52FB69D7-F559-4615-8A45-9B01BD9A798C}"/>
    <cellStyle name="Comma 2 2 4 2 7" xfId="16470" xr:uid="{D1DB5E9C-C4CA-4993-ADDB-4018586BC85A}"/>
    <cellStyle name="Comma 2 2 4 2 7 2" xfId="35566" xr:uid="{035B7CA0-4F7D-4AEE-9923-4FA844DBD277}"/>
    <cellStyle name="Comma 2 2 4 2 8" xfId="27678" xr:uid="{5933B1DA-4E56-464D-9ED8-EAAEA19F87B9}"/>
    <cellStyle name="Comma 2 2 4 3" xfId="5382" xr:uid="{2B09C95A-0ED3-4731-A26B-234129EF5434}"/>
    <cellStyle name="Comma 2 2 4 3 2" xfId="6279" xr:uid="{240233E5-0D68-4275-B12A-F8A4B1E1C40C}"/>
    <cellStyle name="Comma 2 2 4 3 2 2" xfId="7681" xr:uid="{788F9CDE-84AB-467F-B4AD-97B2585B583E}"/>
    <cellStyle name="Comma 2 2 4 3 2 2 2" xfId="10483" xr:uid="{94381EAA-8932-4D45-BF0C-B7F531B4A66E}"/>
    <cellStyle name="Comma 2 2 4 3 2 2 2 2" xfId="16088" xr:uid="{70C9536F-BBD9-4904-8BC6-976E2FE9B325}"/>
    <cellStyle name="Comma 2 2 4 3 2 2 2 2 2" xfId="27297" xr:uid="{1A63D777-1215-41BB-8750-D6132C3D9D4D}"/>
    <cellStyle name="Comma 2 2 4 3 2 2 2 2 2 2" xfId="43084" xr:uid="{D2283508-6B52-4B59-A994-08EC2C5EEE0A}"/>
    <cellStyle name="Comma 2 2 4 3 2 2 2 2 3" xfId="35196" xr:uid="{4DC4EFCA-5050-4112-A13B-58A2AE836D16}"/>
    <cellStyle name="Comma 2 2 4 3 2 2 2 3" xfId="21693" xr:uid="{16AD74E1-237B-4932-ABAE-1D369212C61A}"/>
    <cellStyle name="Comma 2 2 4 3 2 2 2 3 2" xfId="39140" xr:uid="{EB4CB698-B55C-4D89-BDA8-C4E4D3D2E251}"/>
    <cellStyle name="Comma 2 2 4 3 2 2 2 4" xfId="31252" xr:uid="{CD96450A-D8D5-48B3-BF47-E0A5A66C5B46}"/>
    <cellStyle name="Comma 2 2 4 3 2 2 3" xfId="13286" xr:uid="{5D86F7CE-B5F3-4E52-944A-5CD063A36377}"/>
    <cellStyle name="Comma 2 2 4 3 2 2 3 2" xfId="24495" xr:uid="{59A2EE1C-51B4-4087-8D6A-E3574C621DBF}"/>
    <cellStyle name="Comma 2 2 4 3 2 2 3 2 2" xfId="41112" xr:uid="{5491ECAF-2DBD-4890-800F-329DF2FE92BD}"/>
    <cellStyle name="Comma 2 2 4 3 2 2 3 3" xfId="33224" xr:uid="{98A353C8-D371-4809-A3EF-D23A8E3D863B}"/>
    <cellStyle name="Comma 2 2 4 3 2 2 4" xfId="18891" xr:uid="{DFC6B37A-D7FC-4D43-B82E-158628E49AC6}"/>
    <cellStyle name="Comma 2 2 4 3 2 2 4 2" xfId="37168" xr:uid="{77D116C2-4B3A-4BCA-8AA5-C22A24CF8E2E}"/>
    <cellStyle name="Comma 2 2 4 3 2 2 5" xfId="29280" xr:uid="{F5B0A273-4332-4C62-A004-C054BFBD18F8}"/>
    <cellStyle name="Comma 2 2 4 3 2 3" xfId="9081" xr:uid="{9A970530-9FF0-4E2E-BE0A-5B569BB79E2D}"/>
    <cellStyle name="Comma 2 2 4 3 2 3 2" xfId="14686" xr:uid="{973791A0-B22A-4705-BD21-69AFECF7D62B}"/>
    <cellStyle name="Comma 2 2 4 3 2 3 2 2" xfId="25895" xr:uid="{8F5438DD-311E-423A-BFD8-03F53729BAE5}"/>
    <cellStyle name="Comma 2 2 4 3 2 3 2 2 2" xfId="42098" xr:uid="{B8452C56-A1AC-4E2F-BB9A-2A390AAC5193}"/>
    <cellStyle name="Comma 2 2 4 3 2 3 2 3" xfId="34210" xr:uid="{F7D5FE11-338E-4A02-8F66-21E4161CC76C}"/>
    <cellStyle name="Comma 2 2 4 3 2 3 3" xfId="20291" xr:uid="{92BDE1B5-11CD-4AEE-99E1-5CD179473965}"/>
    <cellStyle name="Comma 2 2 4 3 2 3 3 2" xfId="38154" xr:uid="{723AEF0C-935C-438A-8C90-7C068D7DE9A4}"/>
    <cellStyle name="Comma 2 2 4 3 2 3 4" xfId="30266" xr:uid="{BA00EAFA-34D6-43F8-97BA-F1CC1DBC1F7C}"/>
    <cellStyle name="Comma 2 2 4 3 2 4" xfId="11884" xr:uid="{E8989F01-D2C2-40E1-8083-13B4442A5722}"/>
    <cellStyle name="Comma 2 2 4 3 2 4 2" xfId="23093" xr:uid="{1BC3E50D-BDD2-4B75-8E95-5A71020DDB2C}"/>
    <cellStyle name="Comma 2 2 4 3 2 4 2 2" xfId="40126" xr:uid="{B83CA182-880C-49FD-BEFD-7A280FEE038E}"/>
    <cellStyle name="Comma 2 2 4 3 2 4 3" xfId="32238" xr:uid="{B24DB306-59A3-4AE5-9727-702B07636B7B}"/>
    <cellStyle name="Comma 2 2 4 3 2 5" xfId="17489" xr:uid="{A831E74A-C387-418D-A5AC-7135B8A2C7F1}"/>
    <cellStyle name="Comma 2 2 4 3 2 5 2" xfId="36182" xr:uid="{3267C3E7-0DD6-4743-A3EA-B799C3CAED2E}"/>
    <cellStyle name="Comma 2 2 4 3 2 6" xfId="28294" xr:uid="{A59679BE-95C0-482B-AD3C-7502CCA40E7A}"/>
    <cellStyle name="Comma 2 2 4 3 3" xfId="6784" xr:uid="{85A9F044-70F6-482F-8D19-22FBF6745469}"/>
    <cellStyle name="Comma 2 2 4 3 3 2" xfId="9586" xr:uid="{985F6E48-0DED-4993-BA00-1509A2B7614A}"/>
    <cellStyle name="Comma 2 2 4 3 3 2 2" xfId="15191" xr:uid="{AF00B828-5C1B-44B6-BC71-61AA2F40CD9D}"/>
    <cellStyle name="Comma 2 2 4 3 3 2 2 2" xfId="26400" xr:uid="{175C248B-AB24-4D44-99A8-704A4B0768E4}"/>
    <cellStyle name="Comma 2 2 4 3 3 2 2 2 2" xfId="42590" xr:uid="{8D18F1CF-5759-43E4-832A-800CA03E35DD}"/>
    <cellStyle name="Comma 2 2 4 3 3 2 2 3" xfId="34702" xr:uid="{40F0287C-9D93-4581-A36B-0113F60C8203}"/>
    <cellStyle name="Comma 2 2 4 3 3 2 3" xfId="20796" xr:uid="{60B050B8-E153-4277-A7B3-7E99DA8649B5}"/>
    <cellStyle name="Comma 2 2 4 3 3 2 3 2" xfId="38646" xr:uid="{5C725B4B-DB4F-434E-A263-1C36CEDA200A}"/>
    <cellStyle name="Comma 2 2 4 3 3 2 4" xfId="30758" xr:uid="{87D9334A-4C1D-4F2B-8D68-312FB2469B98}"/>
    <cellStyle name="Comma 2 2 4 3 3 3" xfId="12389" xr:uid="{651269E7-D8E0-48F8-803C-2DC4E3F9DA9C}"/>
    <cellStyle name="Comma 2 2 4 3 3 3 2" xfId="23598" xr:uid="{F6E80CD7-DCC3-4142-AEB8-5E12BD1D5C21}"/>
    <cellStyle name="Comma 2 2 4 3 3 3 2 2" xfId="40618" xr:uid="{5B21E3FF-C9C0-4DEA-84F1-136A55907EC0}"/>
    <cellStyle name="Comma 2 2 4 3 3 3 3" xfId="32730" xr:uid="{B98D5D0C-9450-48CC-AEA0-B610B763C927}"/>
    <cellStyle name="Comma 2 2 4 3 3 4" xfId="17994" xr:uid="{2BF24AB5-CF24-4525-895A-259BB91F36A6}"/>
    <cellStyle name="Comma 2 2 4 3 3 4 2" xfId="36674" xr:uid="{3117C944-A3F3-4F49-B0EA-21DA9DA4F8E1}"/>
    <cellStyle name="Comma 2 2 4 3 3 5" xfId="28786" xr:uid="{153CF68E-EB5A-4FBD-8D6D-CD5438A9938C}"/>
    <cellStyle name="Comma 2 2 4 3 4" xfId="8184" xr:uid="{532E3A60-1DC2-480D-A721-EB4D4D7BDEF5}"/>
    <cellStyle name="Comma 2 2 4 3 4 2" xfId="13789" xr:uid="{F76BAD70-328F-48D4-8411-125BD0D07868}"/>
    <cellStyle name="Comma 2 2 4 3 4 2 2" xfId="24998" xr:uid="{5ACEE181-0171-4284-8F3A-F8632A4FC132}"/>
    <cellStyle name="Comma 2 2 4 3 4 2 2 2" xfId="41604" xr:uid="{4FB7CDB0-F9C0-4ED4-BD27-336C20D7078E}"/>
    <cellStyle name="Comma 2 2 4 3 4 2 3" xfId="33716" xr:uid="{0B8BEA6D-998B-49F4-A961-A58811223B86}"/>
    <cellStyle name="Comma 2 2 4 3 4 3" xfId="19394" xr:uid="{DDE2825C-A5C2-446A-A979-9CD6E2A5B1AF}"/>
    <cellStyle name="Comma 2 2 4 3 4 3 2" xfId="37660" xr:uid="{2B537AEF-F62A-4020-9F0F-F97B362AA12E}"/>
    <cellStyle name="Comma 2 2 4 3 4 4" xfId="29772" xr:uid="{4154697A-1D68-4C4D-A0D2-FBA5056E5E83}"/>
    <cellStyle name="Comma 2 2 4 3 5" xfId="10987" xr:uid="{B8374B70-FDD5-4B7D-83F7-F3CEB2683845}"/>
    <cellStyle name="Comma 2 2 4 3 5 2" xfId="22196" xr:uid="{9D8E4555-E356-4BE6-B2A2-458BBBB39116}"/>
    <cellStyle name="Comma 2 2 4 3 5 2 2" xfId="39632" xr:uid="{C2702145-AE31-47D2-BE1E-2FF96E20268C}"/>
    <cellStyle name="Comma 2 2 4 3 5 3" xfId="31744" xr:uid="{3B1CE06F-7A02-4B77-A787-DC602DE2D6B2}"/>
    <cellStyle name="Comma 2 2 4 3 6" xfId="16592" xr:uid="{339B802E-FB36-49C7-B7B7-3E20DACFAC7E}"/>
    <cellStyle name="Comma 2 2 4 3 6 2" xfId="35688" xr:uid="{193B64B8-4C56-4E8C-8659-AC383FD1D649}"/>
    <cellStyle name="Comma 2 2 4 3 7" xfId="27800" xr:uid="{A121906E-C386-4A56-BEAD-7CB87DF45D20}"/>
    <cellStyle name="Comma 2 2 4 4" xfId="6033" xr:uid="{1AFA30E5-CA50-4F34-9A47-10AA97CCA625}"/>
    <cellStyle name="Comma 2 2 4 4 2" xfId="7435" xr:uid="{5606F208-1947-48E8-A9E0-1E5F8D786993}"/>
    <cellStyle name="Comma 2 2 4 4 2 2" xfId="10237" xr:uid="{8238DBF6-6C53-4408-8A80-E37B1EF9C160}"/>
    <cellStyle name="Comma 2 2 4 4 2 2 2" xfId="15842" xr:uid="{84048E1E-A9C7-4C86-A429-170C48DE88B6}"/>
    <cellStyle name="Comma 2 2 4 4 2 2 2 2" xfId="27051" xr:uid="{D10082CB-9518-4B83-BEDA-BE00A523BBD6}"/>
    <cellStyle name="Comma 2 2 4 4 2 2 2 2 2" xfId="42838" xr:uid="{2277BC9A-74B7-4BA7-BADA-7CC68739E649}"/>
    <cellStyle name="Comma 2 2 4 4 2 2 2 3" xfId="34950" xr:uid="{A5D0FDE7-3631-4C61-83AB-4B096FD0460B}"/>
    <cellStyle name="Comma 2 2 4 4 2 2 3" xfId="21447" xr:uid="{95C68FF9-3C27-4A37-83A6-965369044948}"/>
    <cellStyle name="Comma 2 2 4 4 2 2 3 2" xfId="38894" xr:uid="{E523A185-4DF9-4032-A95D-3B3B93B2797E}"/>
    <cellStyle name="Comma 2 2 4 4 2 2 4" xfId="31006" xr:uid="{740737C5-1C99-40C0-83E0-E212931C7846}"/>
    <cellStyle name="Comma 2 2 4 4 2 3" xfId="13040" xr:uid="{EA213545-3EB6-40A9-8BFE-F58FC15D2F6F}"/>
    <cellStyle name="Comma 2 2 4 4 2 3 2" xfId="24249" xr:uid="{08B96DB5-0C27-4FFE-8905-97F624A032DE}"/>
    <cellStyle name="Comma 2 2 4 4 2 3 2 2" xfId="40866" xr:uid="{3305BA23-6254-4C69-B7B6-C723770C2B62}"/>
    <cellStyle name="Comma 2 2 4 4 2 3 3" xfId="32978" xr:uid="{4137916E-3554-4BCF-8FF8-30EF90E8FA8D}"/>
    <cellStyle name="Comma 2 2 4 4 2 4" xfId="18645" xr:uid="{9281667A-D980-4958-8456-FD9B5FBBA9E4}"/>
    <cellStyle name="Comma 2 2 4 4 2 4 2" xfId="36922" xr:uid="{001A1830-DE7A-4177-AFE8-B8C2D0E98897}"/>
    <cellStyle name="Comma 2 2 4 4 2 5" xfId="29034" xr:uid="{42A60878-F427-46BB-B551-B5C5EA1CD200}"/>
    <cellStyle name="Comma 2 2 4 4 3" xfId="8835" xr:uid="{DF19476E-8C1B-4A47-804F-04C2BB771B14}"/>
    <cellStyle name="Comma 2 2 4 4 3 2" xfId="14440" xr:uid="{494A5E37-2AFE-4FCE-A7A8-4878297BEB4D}"/>
    <cellStyle name="Comma 2 2 4 4 3 2 2" xfId="25649" xr:uid="{43179471-3F2A-44DA-8101-C5DD27AC3FF3}"/>
    <cellStyle name="Comma 2 2 4 4 3 2 2 2" xfId="41852" xr:uid="{5AE178BF-5788-47D4-BCAC-1F2A08C019AC}"/>
    <cellStyle name="Comma 2 2 4 4 3 2 3" xfId="33964" xr:uid="{E99DDFC5-CE42-466E-B3C2-536A0355CAAA}"/>
    <cellStyle name="Comma 2 2 4 4 3 3" xfId="20045" xr:uid="{7B1E46BD-FB45-4131-8A17-FAB500984385}"/>
    <cellStyle name="Comma 2 2 4 4 3 3 2" xfId="37908" xr:uid="{51C9F878-A035-4847-97AC-0C44C33BF6AD}"/>
    <cellStyle name="Comma 2 2 4 4 3 4" xfId="30020" xr:uid="{D39EFEF2-634D-44A7-8F7A-00108D044ABC}"/>
    <cellStyle name="Comma 2 2 4 4 4" xfId="11638" xr:uid="{B35A9232-ABE4-4C3D-9759-B43369152E87}"/>
    <cellStyle name="Comma 2 2 4 4 4 2" xfId="22847" xr:uid="{B4073730-E164-4494-BEE6-1CDC1FCD87BF}"/>
    <cellStyle name="Comma 2 2 4 4 4 2 2" xfId="39880" xr:uid="{95EEFE96-B749-4C8C-9453-596F0F3E8DDD}"/>
    <cellStyle name="Comma 2 2 4 4 4 3" xfId="31992" xr:uid="{5D75C18D-476F-43A3-B0EE-B36D4D9372F8}"/>
    <cellStyle name="Comma 2 2 4 4 5" xfId="17243" xr:uid="{4EAE7D5D-D8FA-464E-B781-087140514EB9}"/>
    <cellStyle name="Comma 2 2 4 4 5 2" xfId="35936" xr:uid="{E0D8A9CF-C782-498A-BE0F-2404BB97A5D7}"/>
    <cellStyle name="Comma 2 2 4 4 6" xfId="28048" xr:uid="{E3EB580E-67B0-460C-9AE3-A6B374A38B7E}"/>
    <cellStyle name="Comma 2 2 4 5" xfId="6537" xr:uid="{078C8E5E-408A-43CC-8C4B-D77662CA06F0}"/>
    <cellStyle name="Comma 2 2 4 5 2" xfId="9339" xr:uid="{44654C80-8C8F-4676-8B84-81383F17FA52}"/>
    <cellStyle name="Comma 2 2 4 5 2 2" xfId="14944" xr:uid="{1220E1F4-2C40-47FB-B1B4-46A12A2B4912}"/>
    <cellStyle name="Comma 2 2 4 5 2 2 2" xfId="26153" xr:uid="{E96C2FEA-65C4-485A-9272-363569F45D62}"/>
    <cellStyle name="Comma 2 2 4 5 2 2 2 2" xfId="42344" xr:uid="{CAD68CCE-8B5B-4BF3-9C6F-97E54E178257}"/>
    <cellStyle name="Comma 2 2 4 5 2 2 3" xfId="34456" xr:uid="{40384FCE-9974-40B4-B9D5-92ABB37BD35A}"/>
    <cellStyle name="Comma 2 2 4 5 2 3" xfId="20549" xr:uid="{C89E5E28-EDF7-4AD6-B733-962F9B9A97DC}"/>
    <cellStyle name="Comma 2 2 4 5 2 3 2" xfId="38400" xr:uid="{A8B74CFE-3BCE-4ADB-97CD-DBC78CCA33EE}"/>
    <cellStyle name="Comma 2 2 4 5 2 4" xfId="30512" xr:uid="{E8EBC110-36EF-479B-A222-D6C5AC1AB0E1}"/>
    <cellStyle name="Comma 2 2 4 5 3" xfId="12142" xr:uid="{231ACB22-98BC-49F6-9D59-A0943608A790}"/>
    <cellStyle name="Comma 2 2 4 5 3 2" xfId="23351" xr:uid="{B5DF7FDF-1654-4450-8DBA-88F7F0DA27A2}"/>
    <cellStyle name="Comma 2 2 4 5 3 2 2" xfId="40372" xr:uid="{BEEB1705-C956-455F-805D-A28F7FAE4D9E}"/>
    <cellStyle name="Comma 2 2 4 5 3 3" xfId="32484" xr:uid="{DC04DF8D-97E5-4EAC-8E30-25E836204C2D}"/>
    <cellStyle name="Comma 2 2 4 5 4" xfId="17747" xr:uid="{7943F60C-1DAF-4DBE-86F6-CC3BCCC3809B}"/>
    <cellStyle name="Comma 2 2 4 5 4 2" xfId="36428" xr:uid="{901809F6-4701-4BB8-B92F-FD40AFD1C8A8}"/>
    <cellStyle name="Comma 2 2 4 5 5" xfId="28540" xr:uid="{2CA281F3-69B7-423F-B59E-B7DF69072912}"/>
    <cellStyle name="Comma 2 2 4 6" xfId="7938" xr:uid="{AD614838-F1E7-48FE-9084-0127BA0D4AE9}"/>
    <cellStyle name="Comma 2 2 4 6 2" xfId="13543" xr:uid="{A8B794FD-9AF1-49F4-805A-EA40B88E6578}"/>
    <cellStyle name="Comma 2 2 4 6 2 2" xfId="24752" xr:uid="{D132AA9F-3EE8-44FE-9F2F-1F369D483D06}"/>
    <cellStyle name="Comma 2 2 4 6 2 2 2" xfId="41358" xr:uid="{1E5D7ED3-C007-4D22-967C-B1F51A69B3A3}"/>
    <cellStyle name="Comma 2 2 4 6 2 3" xfId="33470" xr:uid="{48BACE5E-53A5-4E3B-A1FB-4BC57FC77090}"/>
    <cellStyle name="Comma 2 2 4 6 3" xfId="19148" xr:uid="{3D751C0C-4543-4126-9DB0-2768DC4E20BB}"/>
    <cellStyle name="Comma 2 2 4 6 3 2" xfId="37414" xr:uid="{1E155EFC-CD70-4456-B632-FE78089B65A2}"/>
    <cellStyle name="Comma 2 2 4 6 4" xfId="29526" xr:uid="{AF44DCF4-3A17-463E-AA27-BBEDF0B48A83}"/>
    <cellStyle name="Comma 2 2 4 7" xfId="10741" xr:uid="{04109AF9-76E2-4326-A55A-B4A0C933CFCE}"/>
    <cellStyle name="Comma 2 2 4 7 2" xfId="21950" xr:uid="{FBBDC1A6-657B-40C6-B4A8-004FB42E3DDC}"/>
    <cellStyle name="Comma 2 2 4 7 2 2" xfId="39386" xr:uid="{96EEE842-2FED-4354-B40D-D09827EA5F63}"/>
    <cellStyle name="Comma 2 2 4 7 3" xfId="31498" xr:uid="{4673B008-48B6-4E99-8875-3358F247ED94}"/>
    <cellStyle name="Comma 2 2 4 8" xfId="16346" xr:uid="{A2648EB3-50AC-4328-9AAC-063D2113ADD0}"/>
    <cellStyle name="Comma 2 2 4 8 2" xfId="35442" xr:uid="{87567C23-04B0-47C8-A905-BA62ED816DAD}"/>
    <cellStyle name="Comma 2 2 4 9" xfId="27554" xr:uid="{37A2D895-E006-4610-A959-2A0647B74A84}"/>
    <cellStyle name="Comma 2 2 5" xfId="5201" xr:uid="{E2C5F85A-02F2-4857-B2EF-51AED715962E}"/>
    <cellStyle name="Comma 2 2 5 2" xfId="5447" xr:uid="{CEE9942F-572C-4703-A20E-BED7DAD17017}"/>
    <cellStyle name="Comma 2 2 5 2 2" xfId="6344" xr:uid="{E397BB9B-6B9A-43F6-8111-32713AE36A19}"/>
    <cellStyle name="Comma 2 2 5 2 2 2" xfId="7746" xr:uid="{EAE0D22B-C873-4FFB-BE86-D2F397F74F71}"/>
    <cellStyle name="Comma 2 2 5 2 2 2 2" xfId="10548" xr:uid="{9614EF67-6EA9-47E4-94F5-DD4FA745053B}"/>
    <cellStyle name="Comma 2 2 5 2 2 2 2 2" xfId="16153" xr:uid="{5F55B412-2C73-4C88-AAE1-707A7EB3DEC8}"/>
    <cellStyle name="Comma 2 2 5 2 2 2 2 2 2" xfId="27362" xr:uid="{392D5FA7-4B75-4F4E-B561-84769EBBD463}"/>
    <cellStyle name="Comma 2 2 5 2 2 2 2 2 2 2" xfId="43149" xr:uid="{5DC732ED-3971-41D1-A4DD-BED112414D9F}"/>
    <cellStyle name="Comma 2 2 5 2 2 2 2 2 3" xfId="35261" xr:uid="{A2117456-C257-4423-AAE2-C7DDD33D0336}"/>
    <cellStyle name="Comma 2 2 5 2 2 2 2 3" xfId="21758" xr:uid="{7B1E89E6-4BA4-478B-B09F-2DBFC7693E6B}"/>
    <cellStyle name="Comma 2 2 5 2 2 2 2 3 2" xfId="39205" xr:uid="{AF5417D8-AC60-4F5B-B718-643B2910CA7D}"/>
    <cellStyle name="Comma 2 2 5 2 2 2 2 4" xfId="31317" xr:uid="{B41ABB12-952C-4495-A037-19BFF0A5C0C3}"/>
    <cellStyle name="Comma 2 2 5 2 2 2 3" xfId="13351" xr:uid="{6BFB2800-BDC9-4A0D-A8FE-423E073F588C}"/>
    <cellStyle name="Comma 2 2 5 2 2 2 3 2" xfId="24560" xr:uid="{B15F1EBA-1AAC-494A-9A02-3E208F58EC15}"/>
    <cellStyle name="Comma 2 2 5 2 2 2 3 2 2" xfId="41177" xr:uid="{050E8525-F8E2-4CE3-AA4B-E8A0C4BE4CBB}"/>
    <cellStyle name="Comma 2 2 5 2 2 2 3 3" xfId="33289" xr:uid="{DA60DD7C-C68C-4D4C-B096-AEF8E2112EF0}"/>
    <cellStyle name="Comma 2 2 5 2 2 2 4" xfId="18956" xr:uid="{61620E26-0ACC-4D33-806A-A70049C89BA7}"/>
    <cellStyle name="Comma 2 2 5 2 2 2 4 2" xfId="37233" xr:uid="{1BFB1E16-0851-45C2-BA23-438C73A3ECCC}"/>
    <cellStyle name="Comma 2 2 5 2 2 2 5" xfId="29345" xr:uid="{39FB5726-42AA-41BA-97CB-81747BF8034E}"/>
    <cellStyle name="Comma 2 2 5 2 2 3" xfId="9146" xr:uid="{B70A5433-2DA8-4E08-9D4F-71B6163D70F0}"/>
    <cellStyle name="Comma 2 2 5 2 2 3 2" xfId="14751" xr:uid="{6F28F300-A503-43BA-BB3B-0C9743A35D04}"/>
    <cellStyle name="Comma 2 2 5 2 2 3 2 2" xfId="25960" xr:uid="{F576EA6F-C711-4B88-8C74-4F0EB85E00EE}"/>
    <cellStyle name="Comma 2 2 5 2 2 3 2 2 2" xfId="42163" xr:uid="{32119DB4-DB98-44FE-A1FB-033B09AE38E2}"/>
    <cellStyle name="Comma 2 2 5 2 2 3 2 3" xfId="34275" xr:uid="{FD194AF6-5B73-4E12-83E2-CB1DB819665A}"/>
    <cellStyle name="Comma 2 2 5 2 2 3 3" xfId="20356" xr:uid="{5718F1DB-2F8F-4A2E-AD47-32A49F5DE65B}"/>
    <cellStyle name="Comma 2 2 5 2 2 3 3 2" xfId="38219" xr:uid="{EF89D68A-B045-43C9-87BF-25B39BACC238}"/>
    <cellStyle name="Comma 2 2 5 2 2 3 4" xfId="30331" xr:uid="{073E6F8F-E136-4829-AA4A-8C84B2B0A77F}"/>
    <cellStyle name="Comma 2 2 5 2 2 4" xfId="11949" xr:uid="{1EB394A7-083C-4111-8025-2A904510D89A}"/>
    <cellStyle name="Comma 2 2 5 2 2 4 2" xfId="23158" xr:uid="{DC1C04EF-F072-49CD-AEDD-9E88C3CA45BE}"/>
    <cellStyle name="Comma 2 2 5 2 2 4 2 2" xfId="40191" xr:uid="{50E023D4-2B1E-42E8-AE18-DFCC339A4612}"/>
    <cellStyle name="Comma 2 2 5 2 2 4 3" xfId="32303" xr:uid="{A5BB43D6-18ED-48B1-9BEF-DC7FD73EBCEA}"/>
    <cellStyle name="Comma 2 2 5 2 2 5" xfId="17554" xr:uid="{5AE30615-2DDF-4A15-8681-03E05E3D7842}"/>
    <cellStyle name="Comma 2 2 5 2 2 5 2" xfId="36247" xr:uid="{931AD56E-EF34-4DAC-897D-DB4BAFFF7DBC}"/>
    <cellStyle name="Comma 2 2 5 2 2 6" xfId="28359" xr:uid="{91328A87-2C12-4A2F-B3BB-0DE8E95FC49B}"/>
    <cellStyle name="Comma 2 2 5 2 3" xfId="6849" xr:uid="{781F82FB-0F68-4F87-8294-8810002DD29D}"/>
    <cellStyle name="Comma 2 2 5 2 3 2" xfId="9651" xr:uid="{A8359C6E-B58E-4165-AEDA-2BA3E9DD4E18}"/>
    <cellStyle name="Comma 2 2 5 2 3 2 2" xfId="15256" xr:uid="{A2D4C8A2-68E7-461E-932D-AADD094D04EA}"/>
    <cellStyle name="Comma 2 2 5 2 3 2 2 2" xfId="26465" xr:uid="{054D06F4-349B-4F98-88EE-CBBC731B53B0}"/>
    <cellStyle name="Comma 2 2 5 2 3 2 2 2 2" xfId="42655" xr:uid="{3696DE36-5CA4-4F22-AA54-3D2614358B0C}"/>
    <cellStyle name="Comma 2 2 5 2 3 2 2 3" xfId="34767" xr:uid="{42B49F0A-1BEA-4674-8247-15D704946906}"/>
    <cellStyle name="Comma 2 2 5 2 3 2 3" xfId="20861" xr:uid="{77D15E35-7C8A-437D-9F7C-5B4C6B02248F}"/>
    <cellStyle name="Comma 2 2 5 2 3 2 3 2" xfId="38711" xr:uid="{8E7E954B-1D44-41AE-9111-B20C7273D3C8}"/>
    <cellStyle name="Comma 2 2 5 2 3 2 4" xfId="30823" xr:uid="{6D7D0D7F-7369-41B4-B132-1C39965EC5AE}"/>
    <cellStyle name="Comma 2 2 5 2 3 3" xfId="12454" xr:uid="{4BDC49B7-7A96-4C75-9252-0102170C1C23}"/>
    <cellStyle name="Comma 2 2 5 2 3 3 2" xfId="23663" xr:uid="{2F222F36-E7DD-4B67-A091-47B82E7FAF18}"/>
    <cellStyle name="Comma 2 2 5 2 3 3 2 2" xfId="40683" xr:uid="{4CFAAE21-DFCA-4B04-BB0F-7EA5EC6C74CF}"/>
    <cellStyle name="Comma 2 2 5 2 3 3 3" xfId="32795" xr:uid="{431CA00F-1FD0-47D3-8A39-C213BBA6BCCD}"/>
    <cellStyle name="Comma 2 2 5 2 3 4" xfId="18059" xr:uid="{4357048A-CF76-4824-895B-FAEA56508F78}"/>
    <cellStyle name="Comma 2 2 5 2 3 4 2" xfId="36739" xr:uid="{280B42A8-B5EB-4D98-8A98-D89F52535EE2}"/>
    <cellStyle name="Comma 2 2 5 2 3 5" xfId="28851" xr:uid="{142920B7-A516-4381-9452-E96C20546673}"/>
    <cellStyle name="Comma 2 2 5 2 4" xfId="8249" xr:uid="{E89A474F-ADE4-4C8C-8EC6-26DF52ABE80F}"/>
    <cellStyle name="Comma 2 2 5 2 4 2" xfId="13854" xr:uid="{9AD2A169-99F1-4F8C-8DFC-40081A17F4BF}"/>
    <cellStyle name="Comma 2 2 5 2 4 2 2" xfId="25063" xr:uid="{C44D6B4E-A0CD-4967-8CFB-E7EE52FAB879}"/>
    <cellStyle name="Comma 2 2 5 2 4 2 2 2" xfId="41669" xr:uid="{BD00BC89-84DA-44E7-B2E7-454A7274B1F0}"/>
    <cellStyle name="Comma 2 2 5 2 4 2 3" xfId="33781" xr:uid="{B9E8DE80-DA76-4B8C-8A13-64609C1FEAF2}"/>
    <cellStyle name="Comma 2 2 5 2 4 3" xfId="19459" xr:uid="{5D53746D-57D1-46FE-B4F3-C41B197E352B}"/>
    <cellStyle name="Comma 2 2 5 2 4 3 2" xfId="37725" xr:uid="{1E804B40-0EC4-4A79-8368-72822DB65728}"/>
    <cellStyle name="Comma 2 2 5 2 4 4" xfId="29837" xr:uid="{EFB8D45E-F5B4-4AED-8F92-B51E3D0736DF}"/>
    <cellStyle name="Comma 2 2 5 2 5" xfId="11052" xr:uid="{0BA9CB44-D882-4702-A171-84FEA48D6D09}"/>
    <cellStyle name="Comma 2 2 5 2 5 2" xfId="22261" xr:uid="{F3247709-55F1-433B-A899-95836F231C4F}"/>
    <cellStyle name="Comma 2 2 5 2 5 2 2" xfId="39697" xr:uid="{2A14CE6E-717A-455F-98E6-0A393906BAED}"/>
    <cellStyle name="Comma 2 2 5 2 5 3" xfId="31809" xr:uid="{F57426E8-F028-4C54-B634-5494F8B7C0FB}"/>
    <cellStyle name="Comma 2 2 5 2 6" xfId="16657" xr:uid="{0AEC6A5C-EA74-47E5-B2E3-39669BB0A03D}"/>
    <cellStyle name="Comma 2 2 5 2 6 2" xfId="35753" xr:uid="{42044445-7FBA-490F-A884-84580692DE13}"/>
    <cellStyle name="Comma 2 2 5 2 7" xfId="27865" xr:uid="{C8A7749D-369E-4247-8D1B-22BDDD120846}"/>
    <cellStyle name="Comma 2 2 5 3" xfId="6098" xr:uid="{9EB2DA30-1756-4E14-9F6F-D964C32E3B29}"/>
    <cellStyle name="Comma 2 2 5 3 2" xfId="7500" xr:uid="{B76883A3-1E79-4550-B1C9-38B779FA3112}"/>
    <cellStyle name="Comma 2 2 5 3 2 2" xfId="10302" xr:uid="{83AC0DC0-B950-4058-9E34-14644B4E556A}"/>
    <cellStyle name="Comma 2 2 5 3 2 2 2" xfId="15907" xr:uid="{EB8829A1-39B7-4AC9-BBB7-FA97C21DBBC7}"/>
    <cellStyle name="Comma 2 2 5 3 2 2 2 2" xfId="27116" xr:uid="{19CFF12C-3343-4AC0-AA88-1596E6F62721}"/>
    <cellStyle name="Comma 2 2 5 3 2 2 2 2 2" xfId="42903" xr:uid="{36985BD5-8C8C-4CAB-BA49-677C364B50A0}"/>
    <cellStyle name="Comma 2 2 5 3 2 2 2 3" xfId="35015" xr:uid="{4A432254-5C23-4CE8-BB05-3D5964ADA48F}"/>
    <cellStyle name="Comma 2 2 5 3 2 2 3" xfId="21512" xr:uid="{44245C78-884C-4647-9E5E-50469E8F9F24}"/>
    <cellStyle name="Comma 2 2 5 3 2 2 3 2" xfId="38959" xr:uid="{7D4A83C7-ABF8-4929-9826-6EAC9BFA0EC8}"/>
    <cellStyle name="Comma 2 2 5 3 2 2 4" xfId="31071" xr:uid="{CDD69A5B-1852-440B-B32C-1F7FB4EFDC06}"/>
    <cellStyle name="Comma 2 2 5 3 2 3" xfId="13105" xr:uid="{DBD54CAE-DDC3-40A6-8130-8EB0E2FA2556}"/>
    <cellStyle name="Comma 2 2 5 3 2 3 2" xfId="24314" xr:uid="{BE206B6B-4ADC-4C0D-AC0E-9C35ECCF871B}"/>
    <cellStyle name="Comma 2 2 5 3 2 3 2 2" xfId="40931" xr:uid="{47C6A868-ED53-4CED-95B7-BE901E977A0D}"/>
    <cellStyle name="Comma 2 2 5 3 2 3 3" xfId="33043" xr:uid="{9FEB7E92-BC68-4BFF-8E74-95B4C29F2CF3}"/>
    <cellStyle name="Comma 2 2 5 3 2 4" xfId="18710" xr:uid="{5DB8F6AB-474A-4C82-9F4B-FD87F4E009F2}"/>
    <cellStyle name="Comma 2 2 5 3 2 4 2" xfId="36987" xr:uid="{70DBEE44-8CB4-4209-8A7E-10D166A28AA4}"/>
    <cellStyle name="Comma 2 2 5 3 2 5" xfId="29099" xr:uid="{934FFE84-EF76-4A19-A26F-6AE18F9C654C}"/>
    <cellStyle name="Comma 2 2 5 3 3" xfId="8900" xr:uid="{077C7A78-F6A9-462A-BF22-32FAF95427B7}"/>
    <cellStyle name="Comma 2 2 5 3 3 2" xfId="14505" xr:uid="{7BB6B9F7-BA14-42FD-928B-92B530C187F5}"/>
    <cellStyle name="Comma 2 2 5 3 3 2 2" xfId="25714" xr:uid="{9D130459-864E-4229-99B5-01A8826CB90C}"/>
    <cellStyle name="Comma 2 2 5 3 3 2 2 2" xfId="41917" xr:uid="{CEB89ED5-49CA-4416-B552-37CDB5715D44}"/>
    <cellStyle name="Comma 2 2 5 3 3 2 3" xfId="34029" xr:uid="{C9B7EC36-89E7-482F-ACB7-252E7222B752}"/>
    <cellStyle name="Comma 2 2 5 3 3 3" xfId="20110" xr:uid="{C0ED5A2E-DEEC-4771-B859-CF0E2446BDCE}"/>
    <cellStyle name="Comma 2 2 5 3 3 3 2" xfId="37973" xr:uid="{086186CC-8218-49C4-8E30-035E262EA40E}"/>
    <cellStyle name="Comma 2 2 5 3 3 4" xfId="30085" xr:uid="{B3113A2D-A039-4D51-9285-4CD6644CA987}"/>
    <cellStyle name="Comma 2 2 5 3 4" xfId="11703" xr:uid="{EF4FCD23-B55C-40E0-A822-7CDD583EAA99}"/>
    <cellStyle name="Comma 2 2 5 3 4 2" xfId="22912" xr:uid="{D79000AB-C297-49E2-B59D-652DF4757102}"/>
    <cellStyle name="Comma 2 2 5 3 4 2 2" xfId="39945" xr:uid="{33AD6D7A-C36E-434A-B67D-971D6D68FDDC}"/>
    <cellStyle name="Comma 2 2 5 3 4 3" xfId="32057" xr:uid="{2E6D0A7C-58E4-45BD-8BDC-228680DD23FE}"/>
    <cellStyle name="Comma 2 2 5 3 5" xfId="17308" xr:uid="{E813EF3C-2A58-4FE3-BACB-062462337FF1}"/>
    <cellStyle name="Comma 2 2 5 3 5 2" xfId="36001" xr:uid="{24FFA4E1-9FE9-4816-9283-5D565C7CAD3E}"/>
    <cellStyle name="Comma 2 2 5 3 6" xfId="28113" xr:uid="{A64DB65E-4CF0-4752-8BED-689691F07684}"/>
    <cellStyle name="Comma 2 2 5 4" xfId="6603" xr:uid="{4BCBE137-831D-4AEA-BE68-BC9D2B5054A7}"/>
    <cellStyle name="Comma 2 2 5 4 2" xfId="9405" xr:uid="{2F345FC8-BA65-41CF-AA83-B89937A6CD8B}"/>
    <cellStyle name="Comma 2 2 5 4 2 2" xfId="15010" xr:uid="{8A26A858-4013-46D6-B281-02FDF561EA83}"/>
    <cellStyle name="Comma 2 2 5 4 2 2 2" xfId="26219" xr:uid="{E1418A4E-AA48-417E-9DCE-787CECCFB108}"/>
    <cellStyle name="Comma 2 2 5 4 2 2 2 2" xfId="42409" xr:uid="{BB2A7800-0738-4D0A-B42C-499257FF9335}"/>
    <cellStyle name="Comma 2 2 5 4 2 2 3" xfId="34521" xr:uid="{C4739E77-7767-49CE-802C-BE3E8D8CC644}"/>
    <cellStyle name="Comma 2 2 5 4 2 3" xfId="20615" xr:uid="{559ECCEF-CD14-4AE1-B9FC-ED7A3BF00321}"/>
    <cellStyle name="Comma 2 2 5 4 2 3 2" xfId="38465" xr:uid="{189D4B63-5451-4E18-BA6C-6861FC65E1BB}"/>
    <cellStyle name="Comma 2 2 5 4 2 4" xfId="30577" xr:uid="{DA1D4D23-4551-4918-87E3-6EE6D82E1149}"/>
    <cellStyle name="Comma 2 2 5 4 3" xfId="12208" xr:uid="{46084B5A-4F27-48E4-B885-2396DB34B1E3}"/>
    <cellStyle name="Comma 2 2 5 4 3 2" xfId="23417" xr:uid="{C85EFB42-F45C-4F75-B61F-306813FD675E}"/>
    <cellStyle name="Comma 2 2 5 4 3 2 2" xfId="40437" xr:uid="{8493F4BD-B0CB-461D-BC07-855313DD41AE}"/>
    <cellStyle name="Comma 2 2 5 4 3 3" xfId="32549" xr:uid="{9402DAE9-1116-43B4-8381-6AADD29818C7}"/>
    <cellStyle name="Comma 2 2 5 4 4" xfId="17813" xr:uid="{13987881-2092-4D8C-9450-4309C96E15D0}"/>
    <cellStyle name="Comma 2 2 5 4 4 2" xfId="36493" xr:uid="{4022AAB2-864F-44CA-925D-75027E221AB1}"/>
    <cellStyle name="Comma 2 2 5 4 5" xfId="28605" xr:uid="{60D504CC-89EB-4644-B8FB-CE64BA091AEF}"/>
    <cellStyle name="Comma 2 2 5 5" xfId="8003" xr:uid="{3B7688CD-A75E-4EAE-A65C-D373F13D8DB6}"/>
    <cellStyle name="Comma 2 2 5 5 2" xfId="13608" xr:uid="{748F791C-1A1D-40D0-BD77-6A1212F95221}"/>
    <cellStyle name="Comma 2 2 5 5 2 2" xfId="24817" xr:uid="{E137A545-73A4-4029-8060-1E9D08F45F90}"/>
    <cellStyle name="Comma 2 2 5 5 2 2 2" xfId="41423" xr:uid="{546A6C1F-6C8E-4328-A8C5-B7F4B3C43EA7}"/>
    <cellStyle name="Comma 2 2 5 5 2 3" xfId="33535" xr:uid="{A38FF684-6D78-4563-8B75-6CBB86BC791D}"/>
    <cellStyle name="Comma 2 2 5 5 3" xfId="19213" xr:uid="{052F90F3-626C-4C90-A3ED-2036778E75C7}"/>
    <cellStyle name="Comma 2 2 5 5 3 2" xfId="37479" xr:uid="{013798DE-1644-4FC0-AF1B-D6F429593F37}"/>
    <cellStyle name="Comma 2 2 5 5 4" xfId="29591" xr:uid="{5583330A-AEAB-42A0-A49F-72A2A88158AC}"/>
    <cellStyle name="Comma 2 2 5 6" xfId="10806" xr:uid="{A932A763-8D4E-4E41-839B-EE891723FD08}"/>
    <cellStyle name="Comma 2 2 5 6 2" xfId="22015" xr:uid="{49BBACAC-94C6-408C-A773-64E5C9F14B48}"/>
    <cellStyle name="Comma 2 2 5 6 2 2" xfId="39451" xr:uid="{69B17948-D1C3-4C65-A1D5-D5C8F82D2152}"/>
    <cellStyle name="Comma 2 2 5 6 3" xfId="31563" xr:uid="{D3CEFC6E-EE46-46EC-8BE2-1D432367F781}"/>
    <cellStyle name="Comma 2 2 5 7" xfId="16411" xr:uid="{C1FCE275-E413-49AD-8ABB-922B35A1A195}"/>
    <cellStyle name="Comma 2 2 5 7 2" xfId="35507" xr:uid="{AA7AB67F-46DE-40ED-AF30-F52ACD78F72F}"/>
    <cellStyle name="Comma 2 2 5 8" xfId="27619" xr:uid="{C06C19F8-6843-40B1-84AA-8679DD33255F}"/>
    <cellStyle name="Comma 2 2 6" xfId="5323" xr:uid="{EF5351E9-99AE-4287-B2D7-71E365087B90}"/>
    <cellStyle name="Comma 2 2 6 2" xfId="6220" xr:uid="{F493761E-DBDE-48F3-A18E-BD79376709CD}"/>
    <cellStyle name="Comma 2 2 6 2 2" xfId="7622" xr:uid="{8F363E15-6F1E-4F18-9A2E-3BE299B2C30D}"/>
    <cellStyle name="Comma 2 2 6 2 2 2" xfId="10424" xr:uid="{3BBD7D07-7FB9-456B-AE1C-302E61AB28F9}"/>
    <cellStyle name="Comma 2 2 6 2 2 2 2" xfId="16029" xr:uid="{D12BA095-2F06-4FD1-B0C9-C389BD36D78C}"/>
    <cellStyle name="Comma 2 2 6 2 2 2 2 2" xfId="27238" xr:uid="{933F4F6A-B500-4650-BD8F-ADED85B63261}"/>
    <cellStyle name="Comma 2 2 6 2 2 2 2 2 2" xfId="43025" xr:uid="{C1B2EED4-D0BE-46B6-B989-624C4A249322}"/>
    <cellStyle name="Comma 2 2 6 2 2 2 2 3" xfId="35137" xr:uid="{51528ADA-38E2-4532-B5EB-11C83009C67A}"/>
    <cellStyle name="Comma 2 2 6 2 2 2 3" xfId="21634" xr:uid="{951E6F77-261E-4E97-B3F8-B389759FDFEE}"/>
    <cellStyle name="Comma 2 2 6 2 2 2 3 2" xfId="39081" xr:uid="{DCD29F31-36C9-4D56-A16B-2F31F9EF820E}"/>
    <cellStyle name="Comma 2 2 6 2 2 2 4" xfId="31193" xr:uid="{0928AA6C-22A9-440D-A632-4E6F3C353013}"/>
    <cellStyle name="Comma 2 2 6 2 2 3" xfId="13227" xr:uid="{56A4F207-59E3-43BD-A7D4-00F9C6048558}"/>
    <cellStyle name="Comma 2 2 6 2 2 3 2" xfId="24436" xr:uid="{AC17EF1C-FC08-49A1-AC86-6CF99E1C29E7}"/>
    <cellStyle name="Comma 2 2 6 2 2 3 2 2" xfId="41053" xr:uid="{8700185F-02AE-48AF-8F79-D90598F6DEB9}"/>
    <cellStyle name="Comma 2 2 6 2 2 3 3" xfId="33165" xr:uid="{9FE77AEA-AB5A-4067-B5DF-59AE9C5B1FA1}"/>
    <cellStyle name="Comma 2 2 6 2 2 4" xfId="18832" xr:uid="{C8AC7AAA-6952-4643-94DA-A767BBDE4A35}"/>
    <cellStyle name="Comma 2 2 6 2 2 4 2" xfId="37109" xr:uid="{1247F6F2-EDFB-485B-B09D-EE78D694BA28}"/>
    <cellStyle name="Comma 2 2 6 2 2 5" xfId="29221" xr:uid="{235B3792-7814-4874-A4E1-8E88DAAF3038}"/>
    <cellStyle name="Comma 2 2 6 2 3" xfId="9022" xr:uid="{FA5617C4-CDB9-455A-913B-1287434903C2}"/>
    <cellStyle name="Comma 2 2 6 2 3 2" xfId="14627" xr:uid="{BFBD975B-F34A-4C1C-85B8-A3FB999AD12A}"/>
    <cellStyle name="Comma 2 2 6 2 3 2 2" xfId="25836" xr:uid="{1D9EAB61-8078-4394-B402-13B84EC074DC}"/>
    <cellStyle name="Comma 2 2 6 2 3 2 2 2" xfId="42039" xr:uid="{62CCA0F2-5796-448A-A3AE-FC6A3302E583}"/>
    <cellStyle name="Comma 2 2 6 2 3 2 3" xfId="34151" xr:uid="{847AF68C-7EC8-4CDA-ACA9-67601293404D}"/>
    <cellStyle name="Comma 2 2 6 2 3 3" xfId="20232" xr:uid="{98471E69-215C-40A4-AA9E-1ED53BA19DDD}"/>
    <cellStyle name="Comma 2 2 6 2 3 3 2" xfId="38095" xr:uid="{278A21AF-3B2D-46E1-8745-995BD92827DC}"/>
    <cellStyle name="Comma 2 2 6 2 3 4" xfId="30207" xr:uid="{9E2A25C8-BA77-4E92-AB15-CB0FA45374D6}"/>
    <cellStyle name="Comma 2 2 6 2 4" xfId="11825" xr:uid="{DADEC4F6-89F1-4E25-82D5-008E87141B3C}"/>
    <cellStyle name="Comma 2 2 6 2 4 2" xfId="23034" xr:uid="{5B8B9D24-7DE1-4E44-9AFA-74D6D87AE831}"/>
    <cellStyle name="Comma 2 2 6 2 4 2 2" xfId="40067" xr:uid="{EE3D31C7-E6E0-4548-9907-FDF50FB5CFF8}"/>
    <cellStyle name="Comma 2 2 6 2 4 3" xfId="32179" xr:uid="{C3505335-1628-4B7D-8F4E-E187BF7B1E38}"/>
    <cellStyle name="Comma 2 2 6 2 5" xfId="17430" xr:uid="{DC94F9DF-CE71-4300-89BF-BB5C41E9BCB8}"/>
    <cellStyle name="Comma 2 2 6 2 5 2" xfId="36123" xr:uid="{58B79F54-5C05-43D3-A70B-3D889C6E7E2D}"/>
    <cellStyle name="Comma 2 2 6 2 6" xfId="28235" xr:uid="{0B1AE1C1-A2A0-4F26-8A71-3EC7FC378E66}"/>
    <cellStyle name="Comma 2 2 6 3" xfId="6725" xr:uid="{6C7887BD-5208-4E2C-AA3C-4AECF6188AAE}"/>
    <cellStyle name="Comma 2 2 6 3 2" xfId="9527" xr:uid="{26747079-375A-4DD4-929C-15C3D60E3EFC}"/>
    <cellStyle name="Comma 2 2 6 3 2 2" xfId="15132" xr:uid="{B5991487-83FE-4877-8158-FB808C757B85}"/>
    <cellStyle name="Comma 2 2 6 3 2 2 2" xfId="26341" xr:uid="{A3944826-4D0C-4E25-BF82-AE7E965F0DCA}"/>
    <cellStyle name="Comma 2 2 6 3 2 2 2 2" xfId="42531" xr:uid="{C63D3CFC-D0C9-4DC9-9E72-FEF5760ACEC7}"/>
    <cellStyle name="Comma 2 2 6 3 2 2 3" xfId="34643" xr:uid="{A9B491CE-A474-4E3C-9D1D-A4CB50D03DD1}"/>
    <cellStyle name="Comma 2 2 6 3 2 3" xfId="20737" xr:uid="{AEE81A47-72FD-4D20-872B-DAE387827D07}"/>
    <cellStyle name="Comma 2 2 6 3 2 3 2" xfId="38587" xr:uid="{6739656C-7EED-4F54-B105-7F0B8EA0B15E}"/>
    <cellStyle name="Comma 2 2 6 3 2 4" xfId="30699" xr:uid="{CEBC9AFD-7D6E-4148-B5BB-01290AE40EF3}"/>
    <cellStyle name="Comma 2 2 6 3 3" xfId="12330" xr:uid="{EE98540D-BC72-40E5-AB21-5C859381B695}"/>
    <cellStyle name="Comma 2 2 6 3 3 2" xfId="23539" xr:uid="{A9880725-5DAF-4823-BC9D-BBB6D2E70EE5}"/>
    <cellStyle name="Comma 2 2 6 3 3 2 2" xfId="40559" xr:uid="{5E42CDB4-96AC-4A2A-A448-6F26CA730254}"/>
    <cellStyle name="Comma 2 2 6 3 3 3" xfId="32671" xr:uid="{FB40F5D6-CE20-408E-8B7C-A436AC6F301B}"/>
    <cellStyle name="Comma 2 2 6 3 4" xfId="17935" xr:uid="{C27B3AFA-B28D-4305-BA56-00F36BEB8E6D}"/>
    <cellStyle name="Comma 2 2 6 3 4 2" xfId="36615" xr:uid="{D6E33B95-7948-4538-BA96-72D5A0CDC62B}"/>
    <cellStyle name="Comma 2 2 6 3 5" xfId="28727" xr:uid="{D680090A-77F6-496F-8EEB-1D5B3095F78F}"/>
    <cellStyle name="Comma 2 2 6 4" xfId="8125" xr:uid="{1CD98C52-F552-4F41-A5DC-5E65F7BA24F4}"/>
    <cellStyle name="Comma 2 2 6 4 2" xfId="13730" xr:uid="{FC0BFD35-C2C9-447E-B407-F6101C7C453B}"/>
    <cellStyle name="Comma 2 2 6 4 2 2" xfId="24939" xr:uid="{EC3E9EE1-5A25-4A87-B0B5-026D70D83224}"/>
    <cellStyle name="Comma 2 2 6 4 2 2 2" xfId="41545" xr:uid="{097C777F-5443-484C-AFB2-954EDDA35DCE}"/>
    <cellStyle name="Comma 2 2 6 4 2 3" xfId="33657" xr:uid="{0B0122E6-EBAA-4EEE-98DE-655C85EB99B0}"/>
    <cellStyle name="Comma 2 2 6 4 3" xfId="19335" xr:uid="{CD16B35A-7C96-466E-B0E5-49853FE30DB2}"/>
    <cellStyle name="Comma 2 2 6 4 3 2" xfId="37601" xr:uid="{71B83ED0-21F0-4989-967B-0CFB29004DBD}"/>
    <cellStyle name="Comma 2 2 6 4 4" xfId="29713" xr:uid="{917A7913-3057-4A73-9380-0272F69D90A7}"/>
    <cellStyle name="Comma 2 2 6 5" xfId="10928" xr:uid="{7A1E2DCD-43EF-45BA-BA49-3F40E7F93498}"/>
    <cellStyle name="Comma 2 2 6 5 2" xfId="22137" xr:uid="{69453718-690E-4E99-92D9-7640C3200987}"/>
    <cellStyle name="Comma 2 2 6 5 2 2" xfId="39573" xr:uid="{8FDDA287-A200-4BA3-B998-582242F3D77A}"/>
    <cellStyle name="Comma 2 2 6 5 3" xfId="31685" xr:uid="{BD3A94CA-3F95-45E8-ADCF-F958F8C40D9E}"/>
    <cellStyle name="Comma 2 2 6 6" xfId="16533" xr:uid="{6CA46C5B-5B89-42BF-86B0-83A158E5484D}"/>
    <cellStyle name="Comma 2 2 6 6 2" xfId="35629" xr:uid="{3F5E7EC6-B1F5-4EB8-914B-FBF17BDBA643}"/>
    <cellStyle name="Comma 2 2 6 7" xfId="27741" xr:uid="{C638044F-18F6-46E4-B285-320F3D2582BD}"/>
    <cellStyle name="Comma 2 2 7" xfId="5905" xr:uid="{0D84FACB-6878-4BCD-97DB-2930100B7DE5}"/>
    <cellStyle name="Comma 2 2 7 2" xfId="7307" xr:uid="{31F558A3-A981-4445-AA12-B113844F3F7F}"/>
    <cellStyle name="Comma 2 2 7 2 2" xfId="10109" xr:uid="{233B399B-119F-4318-AA0D-46A613F4D7E0}"/>
    <cellStyle name="Comma 2 2 7 2 2 2" xfId="15714" xr:uid="{2582F7A0-298A-41C9-AAAB-4155F3C92965}"/>
    <cellStyle name="Comma 2 2 7 2 2 2 2" xfId="26923" xr:uid="{C771C353-8BF0-41AA-8FD5-665F46E35D32}"/>
    <cellStyle name="Comma 2 2 7 2 2 2 2 2" xfId="42778" xr:uid="{B1EDC9AB-DE49-44E8-84AA-7D69937D9BFB}"/>
    <cellStyle name="Comma 2 2 7 2 2 2 3" xfId="34890" xr:uid="{4A48209F-716F-4F0B-8D39-2272F0BF609C}"/>
    <cellStyle name="Comma 2 2 7 2 2 3" xfId="21319" xr:uid="{32B09265-514C-41C8-83F4-BD0E4B161CE5}"/>
    <cellStyle name="Comma 2 2 7 2 2 3 2" xfId="38834" xr:uid="{E446659A-E645-4D67-9637-5AC1375C1D03}"/>
    <cellStyle name="Comma 2 2 7 2 2 4" xfId="30946" xr:uid="{AE2C005F-CF50-4C1B-B4EF-4074ED680429}"/>
    <cellStyle name="Comma 2 2 7 2 3" xfId="12912" xr:uid="{C9051198-001F-4642-AA6A-3BF6B0670DD1}"/>
    <cellStyle name="Comma 2 2 7 2 3 2" xfId="24121" xr:uid="{AF9D2AE7-5164-4A06-82C2-81357400D596}"/>
    <cellStyle name="Comma 2 2 7 2 3 2 2" xfId="40806" xr:uid="{EF36D9FE-DFA1-4A81-B790-A3ADA80ABD01}"/>
    <cellStyle name="Comma 2 2 7 2 3 3" xfId="32918" xr:uid="{507B80ED-AA10-4851-86C7-6DEA14C6F1AB}"/>
    <cellStyle name="Comma 2 2 7 2 4" xfId="18517" xr:uid="{201925A9-1C16-44BF-ABE6-E12B6DCFC71D}"/>
    <cellStyle name="Comma 2 2 7 2 4 2" xfId="36862" xr:uid="{303B1F5B-F39E-4E70-B874-A27892B4121F}"/>
    <cellStyle name="Comma 2 2 7 2 5" xfId="28974" xr:uid="{B8B993F1-EA4B-48FB-874F-696EBB3F6830}"/>
    <cellStyle name="Comma 2 2 7 3" xfId="8707" xr:uid="{AF877F70-5D2C-467E-9A0D-C9A0F375962F}"/>
    <cellStyle name="Comma 2 2 7 3 2" xfId="14312" xr:uid="{9CFF3C9F-AAC5-4F8D-9BB2-75DD6BEEC90E}"/>
    <cellStyle name="Comma 2 2 7 3 2 2" xfId="25521" xr:uid="{B5213944-1965-48EC-B458-FA597F4AA20C}"/>
    <cellStyle name="Comma 2 2 7 3 2 2 2" xfId="41792" xr:uid="{4FA16A2D-8997-44AC-9E42-1C364AB1F5A7}"/>
    <cellStyle name="Comma 2 2 7 3 2 3" xfId="33904" xr:uid="{832A08A7-1099-428C-9989-CB2448E9318F}"/>
    <cellStyle name="Comma 2 2 7 3 3" xfId="19917" xr:uid="{FCF6868A-91EA-4B01-9F96-288946786681}"/>
    <cellStyle name="Comma 2 2 7 3 3 2" xfId="37848" xr:uid="{B1C34F5B-6043-4144-834E-24616CEC6F25}"/>
    <cellStyle name="Comma 2 2 7 3 4" xfId="29960" xr:uid="{2FC4224A-E043-4973-950D-ECDAC5F01BB3}"/>
    <cellStyle name="Comma 2 2 7 4" xfId="11510" xr:uid="{29628922-F7C9-4E61-A04B-F3F33CF4E755}"/>
    <cellStyle name="Comma 2 2 7 4 2" xfId="22719" xr:uid="{9455EB37-0C6B-43C6-9A34-DF222843A117}"/>
    <cellStyle name="Comma 2 2 7 4 2 2" xfId="39820" xr:uid="{4E6A7B89-0152-4482-AF9B-22C4E613B20F}"/>
    <cellStyle name="Comma 2 2 7 4 3" xfId="31932" xr:uid="{5CDACEB4-F892-4E04-8798-016E8560A410}"/>
    <cellStyle name="Comma 2 2 7 5" xfId="17115" xr:uid="{12E019D5-730C-47EE-9D07-F3E73E0D3F16}"/>
    <cellStyle name="Comma 2 2 7 5 2" xfId="35876" xr:uid="{BCC9C66A-EBB6-4D3A-BDAF-6A521BBA6958}"/>
    <cellStyle name="Comma 2 2 7 6" xfId="27988" xr:uid="{07A16CEC-13FB-4A32-9F58-5040C0654B67}"/>
    <cellStyle name="Comma 2 2 8" xfId="6477" xr:uid="{44F2C3FD-9353-4031-9F28-9DA3FC335827}"/>
    <cellStyle name="Comma 2 2 8 2" xfId="9279" xr:uid="{E1461172-E7CB-4054-9FB7-1E01BB2CA1BD}"/>
    <cellStyle name="Comma 2 2 8 2 2" xfId="14884" xr:uid="{1CFB0F83-3365-4FC5-B1E6-2B337918E036}"/>
    <cellStyle name="Comma 2 2 8 2 2 2" xfId="26093" xr:uid="{196ACB4B-EF3D-4149-8C2D-99A990E0CF0E}"/>
    <cellStyle name="Comma 2 2 8 2 2 2 2" xfId="42285" xr:uid="{E67CDAA1-2EFE-4928-A1B3-14BE7C37ECD1}"/>
    <cellStyle name="Comma 2 2 8 2 2 3" xfId="34397" xr:uid="{C0296E0E-77DD-4716-A6F3-F1D3DAEF53A2}"/>
    <cellStyle name="Comma 2 2 8 2 3" xfId="20489" xr:uid="{1CA64237-32F6-47F8-A980-226DC85AE43F}"/>
    <cellStyle name="Comma 2 2 8 2 3 2" xfId="38341" xr:uid="{71D1112A-37C3-4117-8E58-81B2B3F020E1}"/>
    <cellStyle name="Comma 2 2 8 2 4" xfId="30453" xr:uid="{7EE99C37-2BE2-4825-B5C9-32C9795E854C}"/>
    <cellStyle name="Comma 2 2 8 3" xfId="12082" xr:uid="{61A2BBA6-48C9-4E9F-92E3-AAF7141DBFE5}"/>
    <cellStyle name="Comma 2 2 8 3 2" xfId="23291" xr:uid="{ED5A0287-F1FF-4AF8-A243-8B0481451CE3}"/>
    <cellStyle name="Comma 2 2 8 3 2 2" xfId="40313" xr:uid="{A6778FB2-8702-432D-BEBC-209B47FEAB44}"/>
    <cellStyle name="Comma 2 2 8 3 3" xfId="32425" xr:uid="{4DD712C8-A539-4BB5-BCFF-CBF155730623}"/>
    <cellStyle name="Comma 2 2 8 4" xfId="17687" xr:uid="{09ECD6E4-93EB-405C-960C-6D01E67DA22F}"/>
    <cellStyle name="Comma 2 2 8 4 2" xfId="36369" xr:uid="{0C1E7434-EB54-43C5-8C3B-EF5E9B423282}"/>
    <cellStyle name="Comma 2 2 8 5" xfId="28481" xr:uid="{DB1B0CB5-1DC8-43EA-8DE9-084C6302E04D}"/>
    <cellStyle name="Comma 2 2 9" xfId="7879" xr:uid="{C07582AD-D5FB-4A38-A228-0D0F461D5AE7}"/>
    <cellStyle name="Comma 2 2 9 2" xfId="13484" xr:uid="{D1E40372-4090-4D7A-8806-678D82C0491D}"/>
    <cellStyle name="Comma 2 2 9 2 2" xfId="24693" xr:uid="{464D5482-7609-44B8-BD69-E036D07E8BA1}"/>
    <cellStyle name="Comma 2 2 9 2 2 2" xfId="41299" xr:uid="{55275481-BA89-43EE-B816-296B713E02AB}"/>
    <cellStyle name="Comma 2 2 9 2 3" xfId="33411" xr:uid="{6951A979-37EF-4E82-82C9-1577745F897A}"/>
    <cellStyle name="Comma 2 2 9 3" xfId="19089" xr:uid="{57385CCE-4C3D-4854-9ECA-E83E12E78595}"/>
    <cellStyle name="Comma 2 2 9 3 2" xfId="37355" xr:uid="{28F2A45F-BCF5-4AEF-AA0F-E7C99B8A337D}"/>
    <cellStyle name="Comma 2 2 9 4" xfId="29467" xr:uid="{CCB3798D-AEC8-477F-AA6E-6EE2699FFBE8}"/>
    <cellStyle name="Comma 2 2_Long forecast for Liz liquid Cotton(May-Dec)10312013 (version 1)" xfId="1815" xr:uid="{F9DD28F1-C8B7-4971-A94B-F874B939A9CD}"/>
    <cellStyle name="Comma 2 3" xfId="1816" xr:uid="{A992C2E0-0140-42A2-ADA9-24C19569BADF}"/>
    <cellStyle name="Comma 2 3 10" xfId="10683" xr:uid="{AF1B42C2-B2D9-402C-B1D7-2DD4B597104F}"/>
    <cellStyle name="Comma 2 3 10 2" xfId="21893" xr:uid="{391226F9-9FD8-4C87-9D6B-2BDD1FE14C9E}"/>
    <cellStyle name="Comma 2 3 10 2 2" xfId="39329" xr:uid="{391CBF35-5DBE-4A28-83ED-829FA2272FC6}"/>
    <cellStyle name="Comma 2 3 10 3" xfId="31441" xr:uid="{9ABDA979-032A-4D72-8BF3-91765209144C}"/>
    <cellStyle name="Comma 2 3 11" xfId="16289" xr:uid="{D1437601-F644-4D8F-9830-EB122573D892}"/>
    <cellStyle name="Comma 2 3 11 2" xfId="35385" xr:uid="{8DA16B89-8F1D-4CB9-A72A-CE6CB759B782}"/>
    <cellStyle name="Comma 2 3 12" xfId="27497" xr:uid="{0D41E060-15E2-44EC-B1CB-45168D7670BE}"/>
    <cellStyle name="Comma 2 3 2" xfId="1817" xr:uid="{0A002758-A090-4842-B6FD-ADB9FA01E027}"/>
    <cellStyle name="Comma 2 3 2 10" xfId="10684" xr:uid="{03DE611E-EA85-4AE9-AE6C-33914D0537A0}"/>
    <cellStyle name="Comma 2 3 2 10 2" xfId="21894" xr:uid="{F4A60691-C410-45E1-9BE2-E5918539FE53}"/>
    <cellStyle name="Comma 2 3 2 10 2 2" xfId="39330" xr:uid="{602C236D-FA0B-4A3B-BADB-FC01C6D19B23}"/>
    <cellStyle name="Comma 2 3 2 10 3" xfId="31442" xr:uid="{609E50E7-C878-4733-AE0F-47DD53AA7B22}"/>
    <cellStyle name="Comma 2 3 2 11" xfId="16290" xr:uid="{9D9F66CE-A809-4C58-B4F1-823D952A5558}"/>
    <cellStyle name="Comma 2 3 2 11 2" xfId="35386" xr:uid="{BBF83E0B-99B1-4B63-8356-515146D74F20}"/>
    <cellStyle name="Comma 2 3 2 12" xfId="27498" xr:uid="{9B9D4CD5-E9C4-403D-9CBC-76E6604DF147}"/>
    <cellStyle name="Comma 2 3 2 13" xfId="44038" xr:uid="{C4A6ACFD-E434-4F86-9B07-2F1008BC8D6B}"/>
    <cellStyle name="Comma 2 3 2 2" xfId="1818" xr:uid="{8D6F875B-EE98-499A-B32A-FF349732AD88}"/>
    <cellStyle name="Comma 2 3 2 2 2" xfId="44039" xr:uid="{7B092DF6-DC98-4C46-A7AA-6BC5694B3C3A}"/>
    <cellStyle name="Comma 2 3 2 3" xfId="5083" xr:uid="{DB598919-DDDB-494F-91C0-F910887742B4}"/>
    <cellStyle name="Comma 2 3 2 3 10" xfId="27513" xr:uid="{67E5C502-C645-49F5-A878-F60156441E77}"/>
    <cellStyle name="Comma 2 3 2 3 2" xfId="5157" xr:uid="{C144EDD1-E211-4AB4-AAC1-01134B2DCAFC}"/>
    <cellStyle name="Comma 2 3 2 3 2 2" xfId="5282" xr:uid="{D08817BA-03DD-4D76-97B7-AE8F8F4624BF}"/>
    <cellStyle name="Comma 2 3 2 3 2 2 2" xfId="5528" xr:uid="{E545D31A-EDAC-4AC9-8E0D-58471CF54007}"/>
    <cellStyle name="Comma 2 3 2 3 2 2 2 2" xfId="6425" xr:uid="{CF13B347-CE63-427C-845F-E40AA0A3BCC1}"/>
    <cellStyle name="Comma 2 3 2 3 2 2 2 2 2" xfId="7827" xr:uid="{83517562-0FB1-47EF-8832-4385391D52F2}"/>
    <cellStyle name="Comma 2 3 2 3 2 2 2 2 2 2" xfId="10629" xr:uid="{5C38619F-1078-401F-B7D7-5F98F26A6F52}"/>
    <cellStyle name="Comma 2 3 2 3 2 2 2 2 2 2 2" xfId="16234" xr:uid="{E1AD88D4-6116-479A-A959-97E4F9612804}"/>
    <cellStyle name="Comma 2 3 2 3 2 2 2 2 2 2 2 2" xfId="27443" xr:uid="{0D09CC19-1737-4CEA-99AF-C8972B78419B}"/>
    <cellStyle name="Comma 2 3 2 3 2 2 2 2 2 2 2 2 2" xfId="43230" xr:uid="{71BA0384-44BA-4DBB-83CF-38D49247A857}"/>
    <cellStyle name="Comma 2 3 2 3 2 2 2 2 2 2 2 3" xfId="35342" xr:uid="{CDB1908B-A9F2-435F-8E10-6A2719B703CD}"/>
    <cellStyle name="Comma 2 3 2 3 2 2 2 2 2 2 3" xfId="21839" xr:uid="{691818D2-5366-474C-B963-50F36486DB05}"/>
    <cellStyle name="Comma 2 3 2 3 2 2 2 2 2 2 3 2" xfId="39286" xr:uid="{099795AE-6A56-4922-841D-014846C2DD97}"/>
    <cellStyle name="Comma 2 3 2 3 2 2 2 2 2 2 4" xfId="31398" xr:uid="{54340ACA-F7CF-484A-8419-193093375EC4}"/>
    <cellStyle name="Comma 2 3 2 3 2 2 2 2 2 3" xfId="13432" xr:uid="{972C4FE0-7658-4DE1-BBC5-1BE1E0863B31}"/>
    <cellStyle name="Comma 2 3 2 3 2 2 2 2 2 3 2" xfId="24641" xr:uid="{2191D1C0-FA1B-42D9-BA62-8E3967C4240B}"/>
    <cellStyle name="Comma 2 3 2 3 2 2 2 2 2 3 2 2" xfId="41258" xr:uid="{9029F045-F2B9-4AB8-A6BD-973AF58FA0ED}"/>
    <cellStyle name="Comma 2 3 2 3 2 2 2 2 2 3 3" xfId="33370" xr:uid="{C5637507-AF54-492A-8B5D-36590A35DEEE}"/>
    <cellStyle name="Comma 2 3 2 3 2 2 2 2 2 4" xfId="19037" xr:uid="{F238A9EF-DED2-4E86-8ED7-A585BA4B0B3E}"/>
    <cellStyle name="Comma 2 3 2 3 2 2 2 2 2 4 2" xfId="37314" xr:uid="{33F06AAB-E139-4A32-98D0-DFBC467890C8}"/>
    <cellStyle name="Comma 2 3 2 3 2 2 2 2 2 5" xfId="29426" xr:uid="{08B7CD5A-C6F0-4755-8735-4DF588FF5D4B}"/>
    <cellStyle name="Comma 2 3 2 3 2 2 2 2 3" xfId="9227" xr:uid="{66E94D43-8D40-4A92-80EE-2CB642C8584E}"/>
    <cellStyle name="Comma 2 3 2 3 2 2 2 2 3 2" xfId="14832" xr:uid="{347D056B-E02D-4082-A44C-F8DBEEDE423B}"/>
    <cellStyle name="Comma 2 3 2 3 2 2 2 2 3 2 2" xfId="26041" xr:uid="{129F37A0-F8A9-4A4B-A7AE-7B865F125758}"/>
    <cellStyle name="Comma 2 3 2 3 2 2 2 2 3 2 2 2" xfId="42244" xr:uid="{731AE8C0-949C-498B-BACD-A0412A115144}"/>
    <cellStyle name="Comma 2 3 2 3 2 2 2 2 3 2 3" xfId="34356" xr:uid="{4F3A1059-EEB9-4E4A-ACAC-07574ABC0C8E}"/>
    <cellStyle name="Comma 2 3 2 3 2 2 2 2 3 3" xfId="20437" xr:uid="{1C1DEAF5-9C78-41A2-82A5-EB958996F8C9}"/>
    <cellStyle name="Comma 2 3 2 3 2 2 2 2 3 3 2" xfId="38300" xr:uid="{34EEB13F-536B-4FBF-A0F8-FCFE2368567C}"/>
    <cellStyle name="Comma 2 3 2 3 2 2 2 2 3 4" xfId="30412" xr:uid="{136416B3-2CCB-4C91-98DE-1F14A29B98C9}"/>
    <cellStyle name="Comma 2 3 2 3 2 2 2 2 4" xfId="12030" xr:uid="{859CF11F-C3DC-4BF6-B05D-C057E58C6011}"/>
    <cellStyle name="Comma 2 3 2 3 2 2 2 2 4 2" xfId="23239" xr:uid="{2C2B2C54-AE6D-4C48-800F-ABD333292E0A}"/>
    <cellStyle name="Comma 2 3 2 3 2 2 2 2 4 2 2" xfId="40272" xr:uid="{17EEFA33-785A-40C1-8AD1-393B8A2A017E}"/>
    <cellStyle name="Comma 2 3 2 3 2 2 2 2 4 3" xfId="32384" xr:uid="{8AA8B7E7-C17B-421A-8399-68459ECC5109}"/>
    <cellStyle name="Comma 2 3 2 3 2 2 2 2 5" xfId="17635" xr:uid="{59A9C244-C56F-4272-8AF4-62206DD3024E}"/>
    <cellStyle name="Comma 2 3 2 3 2 2 2 2 5 2" xfId="36328" xr:uid="{4ABDFEFC-4E3F-4F65-92C8-85C474EF3379}"/>
    <cellStyle name="Comma 2 3 2 3 2 2 2 2 6" xfId="28440" xr:uid="{2C6AF45C-2F96-4E08-9FFB-940BA39E5BD1}"/>
    <cellStyle name="Comma 2 3 2 3 2 2 2 3" xfId="6930" xr:uid="{B589056B-6758-4CE9-8E03-5E3EAFB1D7E4}"/>
    <cellStyle name="Comma 2 3 2 3 2 2 2 3 2" xfId="9732" xr:uid="{1D09B1D6-0F84-497E-B31C-8284654B00DA}"/>
    <cellStyle name="Comma 2 3 2 3 2 2 2 3 2 2" xfId="15337" xr:uid="{64306B71-B0E0-439A-B1B6-ECF6B44DB49B}"/>
    <cellStyle name="Comma 2 3 2 3 2 2 2 3 2 2 2" xfId="26546" xr:uid="{43B849BF-BF2D-4AA3-91BA-4E25DC617FBB}"/>
    <cellStyle name="Comma 2 3 2 3 2 2 2 3 2 2 2 2" xfId="42736" xr:uid="{CE312A8D-9191-471B-8D1E-AD99F7AFDD77}"/>
    <cellStyle name="Comma 2 3 2 3 2 2 2 3 2 2 3" xfId="34848" xr:uid="{27CAF571-2F0A-499B-AFE5-DB8B5543C446}"/>
    <cellStyle name="Comma 2 3 2 3 2 2 2 3 2 3" xfId="20942" xr:uid="{0C757753-7C6E-47D7-845C-E38407AF07B5}"/>
    <cellStyle name="Comma 2 3 2 3 2 2 2 3 2 3 2" xfId="38792" xr:uid="{AF994806-8959-461F-9370-1623860CA1DC}"/>
    <cellStyle name="Comma 2 3 2 3 2 2 2 3 2 4" xfId="30904" xr:uid="{F8FCFBF7-22B8-4FF0-AD49-9654AD21678E}"/>
    <cellStyle name="Comma 2 3 2 3 2 2 2 3 3" xfId="12535" xr:uid="{4E26644F-F7AE-45D3-9D95-7EC5F44C996D}"/>
    <cellStyle name="Comma 2 3 2 3 2 2 2 3 3 2" xfId="23744" xr:uid="{9395552A-3EB8-47C6-9E46-9FB9DEC2D5D0}"/>
    <cellStyle name="Comma 2 3 2 3 2 2 2 3 3 2 2" xfId="40764" xr:uid="{E0849674-93A0-4D5C-9183-1E5B8417CA4B}"/>
    <cellStyle name="Comma 2 3 2 3 2 2 2 3 3 3" xfId="32876" xr:uid="{0AB3DC3A-3996-4AF2-B437-9773BFB2E91B}"/>
    <cellStyle name="Comma 2 3 2 3 2 2 2 3 4" xfId="18140" xr:uid="{2D8F4647-9953-40F4-B863-6846691B158C}"/>
    <cellStyle name="Comma 2 3 2 3 2 2 2 3 4 2" xfId="36820" xr:uid="{25F2FC62-272E-4356-B9F2-5692917E1FA7}"/>
    <cellStyle name="Comma 2 3 2 3 2 2 2 3 5" xfId="28932" xr:uid="{AC88B16F-2396-4763-A100-2680E0803E24}"/>
    <cellStyle name="Comma 2 3 2 3 2 2 2 4" xfId="8330" xr:uid="{73E23593-59A9-4FDF-820B-A83AF450CF3B}"/>
    <cellStyle name="Comma 2 3 2 3 2 2 2 4 2" xfId="13935" xr:uid="{9C228C49-AA1F-4BE7-AC0E-BA273EF2F2FB}"/>
    <cellStyle name="Comma 2 3 2 3 2 2 2 4 2 2" xfId="25144" xr:uid="{308DE26C-512C-4238-845E-23A206BA10D1}"/>
    <cellStyle name="Comma 2 3 2 3 2 2 2 4 2 2 2" xfId="41750" xr:uid="{FAB10189-6044-48EA-9A52-781F737E053E}"/>
    <cellStyle name="Comma 2 3 2 3 2 2 2 4 2 3" xfId="33862" xr:uid="{757D1EF0-8363-4102-BCD7-8DC5F0B8125A}"/>
    <cellStyle name="Comma 2 3 2 3 2 2 2 4 3" xfId="19540" xr:uid="{85BA793C-0C56-4120-847B-8B430100DE4C}"/>
    <cellStyle name="Comma 2 3 2 3 2 2 2 4 3 2" xfId="37806" xr:uid="{5756E560-E454-441C-8260-0DFBDEB3480C}"/>
    <cellStyle name="Comma 2 3 2 3 2 2 2 4 4" xfId="29918" xr:uid="{2AEFF044-CC35-4FD0-840F-F637C76351A2}"/>
    <cellStyle name="Comma 2 3 2 3 2 2 2 5" xfId="11133" xr:uid="{565B3E7D-613C-49DB-A31E-FB7BB8B4C5D1}"/>
    <cellStyle name="Comma 2 3 2 3 2 2 2 5 2" xfId="22342" xr:uid="{481A72F9-D0CA-43D6-9FB0-36EC19DAE329}"/>
    <cellStyle name="Comma 2 3 2 3 2 2 2 5 2 2" xfId="39778" xr:uid="{475AB70D-8BF7-4E2B-8C04-439DCE88EA08}"/>
    <cellStyle name="Comma 2 3 2 3 2 2 2 5 3" xfId="31890" xr:uid="{FBBA4BD9-CF68-4D27-8408-6567DB456ECD}"/>
    <cellStyle name="Comma 2 3 2 3 2 2 2 6" xfId="16738" xr:uid="{478271E6-1FA3-4A50-8934-44186C4E1A52}"/>
    <cellStyle name="Comma 2 3 2 3 2 2 2 6 2" xfId="35834" xr:uid="{0E03E035-D74B-48F3-BD28-E7B3C4611CEE}"/>
    <cellStyle name="Comma 2 3 2 3 2 2 2 7" xfId="27946" xr:uid="{1C2D9505-AF78-4898-A6E7-D4B4C796EA78}"/>
    <cellStyle name="Comma 2 3 2 3 2 2 3" xfId="6179" xr:uid="{44253B51-1D66-4618-B3E0-98EFB7241A83}"/>
    <cellStyle name="Comma 2 3 2 3 2 2 3 2" xfId="7581" xr:uid="{CBEB1CA8-38DD-4E38-8BA3-7D680A64935C}"/>
    <cellStyle name="Comma 2 3 2 3 2 2 3 2 2" xfId="10383" xr:uid="{24ECA944-2607-4802-AC8C-2225444D874C}"/>
    <cellStyle name="Comma 2 3 2 3 2 2 3 2 2 2" xfId="15988" xr:uid="{4EBE7640-EF5A-4113-AC18-5B474A0B2E52}"/>
    <cellStyle name="Comma 2 3 2 3 2 2 3 2 2 2 2" xfId="27197" xr:uid="{E6D045A0-4A95-42EA-AFE8-57BF82D484E0}"/>
    <cellStyle name="Comma 2 3 2 3 2 2 3 2 2 2 2 2" xfId="42984" xr:uid="{A80C8CEE-E90A-4D05-A938-9670C8AA54F4}"/>
    <cellStyle name="Comma 2 3 2 3 2 2 3 2 2 2 3" xfId="35096" xr:uid="{3FA123FD-9DE9-4498-BC12-9A3F763FC605}"/>
    <cellStyle name="Comma 2 3 2 3 2 2 3 2 2 3" xfId="21593" xr:uid="{BA4D5515-4D18-4F45-B22A-5CBF2E15C910}"/>
    <cellStyle name="Comma 2 3 2 3 2 2 3 2 2 3 2" xfId="39040" xr:uid="{A8BCF82A-561D-40AE-AA65-18FDB6E64381}"/>
    <cellStyle name="Comma 2 3 2 3 2 2 3 2 2 4" xfId="31152" xr:uid="{05A639A7-2CED-4801-A6DC-584BFF6384FF}"/>
    <cellStyle name="Comma 2 3 2 3 2 2 3 2 3" xfId="13186" xr:uid="{5487CCE6-A9ED-4816-8AE4-4F370C994432}"/>
    <cellStyle name="Comma 2 3 2 3 2 2 3 2 3 2" xfId="24395" xr:uid="{6F92B0C3-866F-43E0-8AAD-4084F3241D37}"/>
    <cellStyle name="Comma 2 3 2 3 2 2 3 2 3 2 2" xfId="41012" xr:uid="{D34FD5E9-30AB-4AA8-8085-81219E7C3E42}"/>
    <cellStyle name="Comma 2 3 2 3 2 2 3 2 3 3" xfId="33124" xr:uid="{FFE16C73-5007-49A3-B634-E7476FE0C1FE}"/>
    <cellStyle name="Comma 2 3 2 3 2 2 3 2 4" xfId="18791" xr:uid="{CD94C729-B30E-4512-9EB7-630822430171}"/>
    <cellStyle name="Comma 2 3 2 3 2 2 3 2 4 2" xfId="37068" xr:uid="{A7F717E8-823C-4AAA-B642-3BBEFE988945}"/>
    <cellStyle name="Comma 2 3 2 3 2 2 3 2 5" xfId="29180" xr:uid="{2DBFAEE6-5638-4335-84AB-66346B87D4F3}"/>
    <cellStyle name="Comma 2 3 2 3 2 2 3 3" xfId="8981" xr:uid="{EE9AA28B-3E09-4E88-B669-F4D69AF10668}"/>
    <cellStyle name="Comma 2 3 2 3 2 2 3 3 2" xfId="14586" xr:uid="{5BFDF085-92C3-486F-BC3E-DBBA063641CE}"/>
    <cellStyle name="Comma 2 3 2 3 2 2 3 3 2 2" xfId="25795" xr:uid="{56F0F343-EE77-4EF4-B18B-509C887E2F63}"/>
    <cellStyle name="Comma 2 3 2 3 2 2 3 3 2 2 2" xfId="41998" xr:uid="{74AF4CCE-CCC5-4DD1-A712-7AB7A11BE595}"/>
    <cellStyle name="Comma 2 3 2 3 2 2 3 3 2 3" xfId="34110" xr:uid="{107B2789-5CAD-49CC-8502-63171B1A8BA6}"/>
    <cellStyle name="Comma 2 3 2 3 2 2 3 3 3" xfId="20191" xr:uid="{68CB0AEB-AF01-4FC4-859B-CE3B46EEF24E}"/>
    <cellStyle name="Comma 2 3 2 3 2 2 3 3 3 2" xfId="38054" xr:uid="{C9DA5942-156E-4477-853E-F285113ACB99}"/>
    <cellStyle name="Comma 2 3 2 3 2 2 3 3 4" xfId="30166" xr:uid="{66F55B36-9CF8-4CCD-8234-E8DA8B3DDB97}"/>
    <cellStyle name="Comma 2 3 2 3 2 2 3 4" xfId="11784" xr:uid="{C3A65E26-0642-44E3-B7D3-BEB5BC4F80D1}"/>
    <cellStyle name="Comma 2 3 2 3 2 2 3 4 2" xfId="22993" xr:uid="{789B45FC-D7A2-4440-9AC1-AA45AB0351FE}"/>
    <cellStyle name="Comma 2 3 2 3 2 2 3 4 2 2" xfId="40026" xr:uid="{33837D8C-C0B7-448E-BA88-12928D9A32DF}"/>
    <cellStyle name="Comma 2 3 2 3 2 2 3 4 3" xfId="32138" xr:uid="{75496A69-2BC1-4423-9AD1-9583A9C22851}"/>
    <cellStyle name="Comma 2 3 2 3 2 2 3 5" xfId="17389" xr:uid="{03DB5B1E-CA64-41F6-BAF0-F56A9D9CEBDD}"/>
    <cellStyle name="Comma 2 3 2 3 2 2 3 5 2" xfId="36082" xr:uid="{4744F6E8-710E-4726-811F-CD74E08B4FB4}"/>
    <cellStyle name="Comma 2 3 2 3 2 2 3 6" xfId="28194" xr:uid="{1DE998BF-0127-41C5-8087-B2CBE74FF96F}"/>
    <cellStyle name="Comma 2 3 2 3 2 2 4" xfId="6684" xr:uid="{4C7D02CF-EBCC-404E-A4F4-627B9071873C}"/>
    <cellStyle name="Comma 2 3 2 3 2 2 4 2" xfId="9486" xr:uid="{FE6DA65A-8EA9-4006-B5E1-39B5E413310F}"/>
    <cellStyle name="Comma 2 3 2 3 2 2 4 2 2" xfId="15091" xr:uid="{E3F517B3-3829-426B-9FF6-A86E62349FFA}"/>
    <cellStyle name="Comma 2 3 2 3 2 2 4 2 2 2" xfId="26300" xr:uid="{BD9E44D6-A638-4DE6-9136-66CD5757EFED}"/>
    <cellStyle name="Comma 2 3 2 3 2 2 4 2 2 2 2" xfId="42490" xr:uid="{0356271A-FDE6-41ED-9AC3-6DA6EA9F6F50}"/>
    <cellStyle name="Comma 2 3 2 3 2 2 4 2 2 3" xfId="34602" xr:uid="{6C159A09-9712-4292-80BB-AABD8741C208}"/>
    <cellStyle name="Comma 2 3 2 3 2 2 4 2 3" xfId="20696" xr:uid="{D9CFF1A1-1DE5-4855-B873-ABAC85CF9666}"/>
    <cellStyle name="Comma 2 3 2 3 2 2 4 2 3 2" xfId="38546" xr:uid="{4D1B5C44-22ED-4B81-9554-74800FB603D0}"/>
    <cellStyle name="Comma 2 3 2 3 2 2 4 2 4" xfId="30658" xr:uid="{E205A90A-B4A6-47B6-BF84-A02A0D2F4C01}"/>
    <cellStyle name="Comma 2 3 2 3 2 2 4 3" xfId="12289" xr:uid="{AB4217FC-837C-4868-A05F-0E394B1E028A}"/>
    <cellStyle name="Comma 2 3 2 3 2 2 4 3 2" xfId="23498" xr:uid="{E9957311-96A5-440E-AC78-4A5E177A9B89}"/>
    <cellStyle name="Comma 2 3 2 3 2 2 4 3 2 2" xfId="40518" xr:uid="{5A3DF108-34F7-4D87-B79D-F29973AC0DEB}"/>
    <cellStyle name="Comma 2 3 2 3 2 2 4 3 3" xfId="32630" xr:uid="{211F4FA9-EB8D-4B11-9D54-A3D495448160}"/>
    <cellStyle name="Comma 2 3 2 3 2 2 4 4" xfId="17894" xr:uid="{FB20AE6B-45E4-466A-88D2-86B38F7AFAF9}"/>
    <cellStyle name="Comma 2 3 2 3 2 2 4 4 2" xfId="36574" xr:uid="{E6EBE572-508E-4D3F-91EB-B9ED3BDF9C30}"/>
    <cellStyle name="Comma 2 3 2 3 2 2 4 5" xfId="28686" xr:uid="{D952C49F-ECE7-478E-BB8F-3927B47C1641}"/>
    <cellStyle name="Comma 2 3 2 3 2 2 5" xfId="8084" xr:uid="{00EB5536-1E28-41FB-AC5D-315B72E90510}"/>
    <cellStyle name="Comma 2 3 2 3 2 2 5 2" xfId="13689" xr:uid="{6E58E4E2-C1AA-4B22-AF37-B8C1187EB9BF}"/>
    <cellStyle name="Comma 2 3 2 3 2 2 5 2 2" xfId="24898" xr:uid="{3DE280BB-DECC-4CE8-BE41-C85E1ABCE472}"/>
    <cellStyle name="Comma 2 3 2 3 2 2 5 2 2 2" xfId="41504" xr:uid="{235E0CD9-632C-4C65-9A8F-97A9C5528CF0}"/>
    <cellStyle name="Comma 2 3 2 3 2 2 5 2 3" xfId="33616" xr:uid="{F8675CC2-387D-4718-A438-8C36E60A654B}"/>
    <cellStyle name="Comma 2 3 2 3 2 2 5 3" xfId="19294" xr:uid="{C9A4973E-A500-451C-9510-5A8D15974CD0}"/>
    <cellStyle name="Comma 2 3 2 3 2 2 5 3 2" xfId="37560" xr:uid="{58B33DC8-8C70-418C-8D98-6FEFD505E709}"/>
    <cellStyle name="Comma 2 3 2 3 2 2 5 4" xfId="29672" xr:uid="{5E997CD0-3BD7-4468-8AB8-ABD029E51F7B}"/>
    <cellStyle name="Comma 2 3 2 3 2 2 6" xfId="10887" xr:uid="{DB8AE3C8-4FC4-4B25-93B0-FB0965609DF8}"/>
    <cellStyle name="Comma 2 3 2 3 2 2 6 2" xfId="22096" xr:uid="{B5BAF96B-B75D-49B5-A0C1-4540B596381B}"/>
    <cellStyle name="Comma 2 3 2 3 2 2 6 2 2" xfId="39532" xr:uid="{07C9474D-788D-4125-98C2-3D906C60FFF3}"/>
    <cellStyle name="Comma 2 3 2 3 2 2 6 3" xfId="31644" xr:uid="{DEF97B26-606B-4FB0-8B2C-8FACDCBE4438}"/>
    <cellStyle name="Comma 2 3 2 3 2 2 7" xfId="16492" xr:uid="{AF4370EC-217E-462A-9F1F-3B84EA2E1FE3}"/>
    <cellStyle name="Comma 2 3 2 3 2 2 7 2" xfId="35588" xr:uid="{076EAD89-A4E9-43AC-A39C-51E75597EB35}"/>
    <cellStyle name="Comma 2 3 2 3 2 2 8" xfId="27700" xr:uid="{CAED7D43-9A7B-498B-ACF6-EA8E6396A8F7}"/>
    <cellStyle name="Comma 2 3 2 3 2 3" xfId="5404" xr:uid="{EE0A6E13-8165-4DDB-97C5-F8E7C4A7E485}"/>
    <cellStyle name="Comma 2 3 2 3 2 3 2" xfId="6301" xr:uid="{BBAA8A79-4B0E-461D-A08F-32B76F14157F}"/>
    <cellStyle name="Comma 2 3 2 3 2 3 2 2" xfId="7703" xr:uid="{02EBAB04-1567-4BA1-BE8C-AD0062C473EC}"/>
    <cellStyle name="Comma 2 3 2 3 2 3 2 2 2" xfId="10505" xr:uid="{E9E1DE68-6716-4881-8CAE-917CB23F68A5}"/>
    <cellStyle name="Comma 2 3 2 3 2 3 2 2 2 2" xfId="16110" xr:uid="{38E13141-CC2E-4326-93CB-0DF1B42057AB}"/>
    <cellStyle name="Comma 2 3 2 3 2 3 2 2 2 2 2" xfId="27319" xr:uid="{4AEE2043-A7AE-4B7B-962D-301C4B122CA3}"/>
    <cellStyle name="Comma 2 3 2 3 2 3 2 2 2 2 2 2" xfId="43106" xr:uid="{1DE0F00A-BE63-4EF3-A603-D61D13D745D0}"/>
    <cellStyle name="Comma 2 3 2 3 2 3 2 2 2 2 3" xfId="35218" xr:uid="{1B86913A-640C-4118-A72E-C09DA4BF1F6F}"/>
    <cellStyle name="Comma 2 3 2 3 2 3 2 2 2 3" xfId="21715" xr:uid="{1000A193-2108-47ED-BC99-7A26D1662377}"/>
    <cellStyle name="Comma 2 3 2 3 2 3 2 2 2 3 2" xfId="39162" xr:uid="{95191DEB-3202-4CB2-A040-56F16C13D0EC}"/>
    <cellStyle name="Comma 2 3 2 3 2 3 2 2 2 4" xfId="31274" xr:uid="{BA7C0654-87CB-414B-9CCF-376A3F8D64FD}"/>
    <cellStyle name="Comma 2 3 2 3 2 3 2 2 3" xfId="13308" xr:uid="{D0284E55-39AD-4EB4-8804-39147E7DB5DE}"/>
    <cellStyle name="Comma 2 3 2 3 2 3 2 2 3 2" xfId="24517" xr:uid="{0F530CB3-B1A9-4192-AE2E-4A54504FB74A}"/>
    <cellStyle name="Comma 2 3 2 3 2 3 2 2 3 2 2" xfId="41134" xr:uid="{5ED70E35-9CDB-428E-9DA9-060F48057DDC}"/>
    <cellStyle name="Comma 2 3 2 3 2 3 2 2 3 3" xfId="33246" xr:uid="{6DF29F14-137C-40B8-8CC9-7A4A04766DFF}"/>
    <cellStyle name="Comma 2 3 2 3 2 3 2 2 4" xfId="18913" xr:uid="{1D036B21-52A5-4DC5-9E4C-4F45209E9655}"/>
    <cellStyle name="Comma 2 3 2 3 2 3 2 2 4 2" xfId="37190" xr:uid="{60AD5F23-5F1B-4C78-9F69-B2AE3C127661}"/>
    <cellStyle name="Comma 2 3 2 3 2 3 2 2 5" xfId="29302" xr:uid="{E7E86E3D-5A70-4B47-A92D-BD18596B7EF0}"/>
    <cellStyle name="Comma 2 3 2 3 2 3 2 3" xfId="9103" xr:uid="{1E81E9E1-EFC0-47E9-9643-4C19A8670CF1}"/>
    <cellStyle name="Comma 2 3 2 3 2 3 2 3 2" xfId="14708" xr:uid="{C5E6AB07-6952-4A6A-B509-B3A891776269}"/>
    <cellStyle name="Comma 2 3 2 3 2 3 2 3 2 2" xfId="25917" xr:uid="{D479FE11-A996-4704-A965-83435EEA4801}"/>
    <cellStyle name="Comma 2 3 2 3 2 3 2 3 2 2 2" xfId="42120" xr:uid="{28495D2E-EE65-4473-8DD7-E746E9232666}"/>
    <cellStyle name="Comma 2 3 2 3 2 3 2 3 2 3" xfId="34232" xr:uid="{0C0410A7-1D58-476F-8BF5-B84AE7F6B8E6}"/>
    <cellStyle name="Comma 2 3 2 3 2 3 2 3 3" xfId="20313" xr:uid="{D57E5B80-F2CD-4D1D-ACA6-D61F00C5AC08}"/>
    <cellStyle name="Comma 2 3 2 3 2 3 2 3 3 2" xfId="38176" xr:uid="{370313FD-F598-447A-A615-7BE593C64984}"/>
    <cellStyle name="Comma 2 3 2 3 2 3 2 3 4" xfId="30288" xr:uid="{49D71F2C-FA4A-4E9F-AFA0-80C430AFF144}"/>
    <cellStyle name="Comma 2 3 2 3 2 3 2 4" xfId="11906" xr:uid="{A3E5A918-8AD3-4D49-9F4F-17E64AEC4DAA}"/>
    <cellStyle name="Comma 2 3 2 3 2 3 2 4 2" xfId="23115" xr:uid="{83C8C05E-7F16-47A9-9034-637CCA24769D}"/>
    <cellStyle name="Comma 2 3 2 3 2 3 2 4 2 2" xfId="40148" xr:uid="{9BBE689A-AEDE-4AB6-BD8D-6262493BD555}"/>
    <cellStyle name="Comma 2 3 2 3 2 3 2 4 3" xfId="32260" xr:uid="{C26E9EDA-F6B2-4EAE-8A9E-5596724BE24A}"/>
    <cellStyle name="Comma 2 3 2 3 2 3 2 5" xfId="17511" xr:uid="{9153A89E-D79A-4F68-9F35-187A69F65F83}"/>
    <cellStyle name="Comma 2 3 2 3 2 3 2 5 2" xfId="36204" xr:uid="{DFD1D733-A36A-4899-A403-00A7971257DB}"/>
    <cellStyle name="Comma 2 3 2 3 2 3 2 6" xfId="28316" xr:uid="{61C3B127-44A4-47BF-B18A-B4E2D52DAD88}"/>
    <cellStyle name="Comma 2 3 2 3 2 3 3" xfId="6806" xr:uid="{A208BC68-4E99-4212-B568-3BBA54C78AFB}"/>
    <cellStyle name="Comma 2 3 2 3 2 3 3 2" xfId="9608" xr:uid="{3EB6F812-9E0F-42FF-AD98-9FC7E88662D8}"/>
    <cellStyle name="Comma 2 3 2 3 2 3 3 2 2" xfId="15213" xr:uid="{F06768DA-9076-4828-AE43-EE224981FF4B}"/>
    <cellStyle name="Comma 2 3 2 3 2 3 3 2 2 2" xfId="26422" xr:uid="{4AFEEE9D-0B74-47C9-B891-E8234E9D54D4}"/>
    <cellStyle name="Comma 2 3 2 3 2 3 3 2 2 2 2" xfId="42612" xr:uid="{9FB4E36B-8A67-4E65-8A40-3B0F62B04570}"/>
    <cellStyle name="Comma 2 3 2 3 2 3 3 2 2 3" xfId="34724" xr:uid="{31E95A33-59FF-4B27-95B1-8EBF6D83D038}"/>
    <cellStyle name="Comma 2 3 2 3 2 3 3 2 3" xfId="20818" xr:uid="{DAF8783D-020E-4828-847D-008C3080854D}"/>
    <cellStyle name="Comma 2 3 2 3 2 3 3 2 3 2" xfId="38668" xr:uid="{DEE2E2A4-ACAC-4CC0-A596-5DE1A02C379E}"/>
    <cellStyle name="Comma 2 3 2 3 2 3 3 2 4" xfId="30780" xr:uid="{A1D93780-AF9B-457F-B4CB-3564AEDF3409}"/>
    <cellStyle name="Comma 2 3 2 3 2 3 3 3" xfId="12411" xr:uid="{70925EFD-3A3F-4BA1-A31B-EF77DD4399FF}"/>
    <cellStyle name="Comma 2 3 2 3 2 3 3 3 2" xfId="23620" xr:uid="{81D76203-52E4-457D-A650-862333F15003}"/>
    <cellStyle name="Comma 2 3 2 3 2 3 3 3 2 2" xfId="40640" xr:uid="{1E4FE4B4-A524-4E18-8686-3BB64F934468}"/>
    <cellStyle name="Comma 2 3 2 3 2 3 3 3 3" xfId="32752" xr:uid="{C7673381-8A1C-4C78-8FF6-849CE44D2E35}"/>
    <cellStyle name="Comma 2 3 2 3 2 3 3 4" xfId="18016" xr:uid="{6D4EF56D-B6DA-41AD-8E62-983D90704CAF}"/>
    <cellStyle name="Comma 2 3 2 3 2 3 3 4 2" xfId="36696" xr:uid="{44AE15B4-3F01-4D36-A285-F952B9B4A1EA}"/>
    <cellStyle name="Comma 2 3 2 3 2 3 3 5" xfId="28808" xr:uid="{5397F5F8-BD35-4E07-9050-DE05685F9D7D}"/>
    <cellStyle name="Comma 2 3 2 3 2 3 4" xfId="8206" xr:uid="{E3A3F945-E957-4C6A-90B3-80E517CA2CD6}"/>
    <cellStyle name="Comma 2 3 2 3 2 3 4 2" xfId="13811" xr:uid="{F39C8C90-4541-4CA2-8D05-63BBA25C6C46}"/>
    <cellStyle name="Comma 2 3 2 3 2 3 4 2 2" xfId="25020" xr:uid="{E4E5624E-9C9A-402B-8195-23CA984E4F2C}"/>
    <cellStyle name="Comma 2 3 2 3 2 3 4 2 2 2" xfId="41626" xr:uid="{538D0AAD-1BA1-4CF6-8A08-886D6C7BB527}"/>
    <cellStyle name="Comma 2 3 2 3 2 3 4 2 3" xfId="33738" xr:uid="{03DD942B-C4A0-4B40-B0F5-600576E69B8E}"/>
    <cellStyle name="Comma 2 3 2 3 2 3 4 3" xfId="19416" xr:uid="{58592401-5993-4553-B7F2-F783B66121FA}"/>
    <cellStyle name="Comma 2 3 2 3 2 3 4 3 2" xfId="37682" xr:uid="{D7162263-14DD-404E-A8B7-CAE1B86F7510}"/>
    <cellStyle name="Comma 2 3 2 3 2 3 4 4" xfId="29794" xr:uid="{F008DBE0-4364-4523-A431-1BB729E7D98E}"/>
    <cellStyle name="Comma 2 3 2 3 2 3 5" xfId="11009" xr:uid="{383D7300-9FDD-4C80-84A1-AE1D8A7D0419}"/>
    <cellStyle name="Comma 2 3 2 3 2 3 5 2" xfId="22218" xr:uid="{7E185991-64D7-4DE1-9AC0-E80A413246E6}"/>
    <cellStyle name="Comma 2 3 2 3 2 3 5 2 2" xfId="39654" xr:uid="{EB6E7EB8-9892-4CE1-A7B7-D8C4C266B107}"/>
    <cellStyle name="Comma 2 3 2 3 2 3 5 3" xfId="31766" xr:uid="{687C73B3-9A72-438E-B352-6615D710A112}"/>
    <cellStyle name="Comma 2 3 2 3 2 3 6" xfId="16614" xr:uid="{0A8927C0-18A9-42B0-A061-30D781C34B26}"/>
    <cellStyle name="Comma 2 3 2 3 2 3 6 2" xfId="35710" xr:uid="{B0CBF8B5-C673-44E2-BD7A-D7EE7B4DFEEB}"/>
    <cellStyle name="Comma 2 3 2 3 2 3 7" xfId="27822" xr:uid="{6D4B32FA-34C7-4F88-8B2C-C9995C3BD2A3}"/>
    <cellStyle name="Comma 2 3 2 3 2 4" xfId="6055" xr:uid="{0BAB37A6-0623-452C-AB9A-4793A6B845FE}"/>
    <cellStyle name="Comma 2 3 2 3 2 4 2" xfId="7457" xr:uid="{30F9C156-9549-4081-B283-5946877F2656}"/>
    <cellStyle name="Comma 2 3 2 3 2 4 2 2" xfId="10259" xr:uid="{DD6900D8-7F67-4B29-8E1B-2C281BDAA761}"/>
    <cellStyle name="Comma 2 3 2 3 2 4 2 2 2" xfId="15864" xr:uid="{60BC98CD-61C6-4377-B387-F732C70BA2A2}"/>
    <cellStyle name="Comma 2 3 2 3 2 4 2 2 2 2" xfId="27073" xr:uid="{4684E4B3-EE71-47D6-BF49-71F61FDDC483}"/>
    <cellStyle name="Comma 2 3 2 3 2 4 2 2 2 2 2" xfId="42860" xr:uid="{B5501B9F-F2D9-49D1-A87C-D1EC53AD0035}"/>
    <cellStyle name="Comma 2 3 2 3 2 4 2 2 2 3" xfId="34972" xr:uid="{F131EB7B-EFBA-4D96-9D7F-28796A4E31F6}"/>
    <cellStyle name="Comma 2 3 2 3 2 4 2 2 3" xfId="21469" xr:uid="{B332DA3A-094E-4308-983A-09C05FCACFA0}"/>
    <cellStyle name="Comma 2 3 2 3 2 4 2 2 3 2" xfId="38916" xr:uid="{D22E0243-4D6B-4A6E-8491-10A37B9C653B}"/>
    <cellStyle name="Comma 2 3 2 3 2 4 2 2 4" xfId="31028" xr:uid="{94918A08-B714-47FA-A529-DB35D399DA6E}"/>
    <cellStyle name="Comma 2 3 2 3 2 4 2 3" xfId="13062" xr:uid="{4EA438FE-A1BF-4DE6-A7E4-C31F569B1D50}"/>
    <cellStyle name="Comma 2 3 2 3 2 4 2 3 2" xfId="24271" xr:uid="{EC2297B4-282F-4FD5-BFE5-BEC9CC9FCC89}"/>
    <cellStyle name="Comma 2 3 2 3 2 4 2 3 2 2" xfId="40888" xr:uid="{C85AD586-35A1-4873-A68A-546B8F7A7A90}"/>
    <cellStyle name="Comma 2 3 2 3 2 4 2 3 3" xfId="33000" xr:uid="{345F6790-96B0-4DF6-9E0A-6200D64F0F45}"/>
    <cellStyle name="Comma 2 3 2 3 2 4 2 4" xfId="18667" xr:uid="{6F731E56-CBCE-4948-9768-4FD83003A3CD}"/>
    <cellStyle name="Comma 2 3 2 3 2 4 2 4 2" xfId="36944" xr:uid="{5FA9CF9D-0A89-4D54-8A59-253125FD05D2}"/>
    <cellStyle name="Comma 2 3 2 3 2 4 2 5" xfId="29056" xr:uid="{EBA60334-D5B0-4284-B0D4-4C12174A338B}"/>
    <cellStyle name="Comma 2 3 2 3 2 4 3" xfId="8857" xr:uid="{CECF6B05-19F0-42F5-82E1-772E84B22F19}"/>
    <cellStyle name="Comma 2 3 2 3 2 4 3 2" xfId="14462" xr:uid="{01940304-0DA8-4D93-B915-4A80AF5B500C}"/>
    <cellStyle name="Comma 2 3 2 3 2 4 3 2 2" xfId="25671" xr:uid="{6D02FB5B-3CE3-4426-80D5-920C30DD8B7B}"/>
    <cellStyle name="Comma 2 3 2 3 2 4 3 2 2 2" xfId="41874" xr:uid="{17A12DCA-D914-4ED9-A685-B55F89A29793}"/>
    <cellStyle name="Comma 2 3 2 3 2 4 3 2 3" xfId="33986" xr:uid="{62A74BF4-37FA-4598-8A22-17F5F55E44F3}"/>
    <cellStyle name="Comma 2 3 2 3 2 4 3 3" xfId="20067" xr:uid="{67350CFD-0A90-4CEC-BC9B-D4F2EF86CAE8}"/>
    <cellStyle name="Comma 2 3 2 3 2 4 3 3 2" xfId="37930" xr:uid="{DB747269-698B-4920-B5C7-41E72651DE78}"/>
    <cellStyle name="Comma 2 3 2 3 2 4 3 4" xfId="30042" xr:uid="{E3A13A68-A31B-4335-8219-68860FF25254}"/>
    <cellStyle name="Comma 2 3 2 3 2 4 4" xfId="11660" xr:uid="{243F4F78-A97A-488A-98B9-DAC9D13297F9}"/>
    <cellStyle name="Comma 2 3 2 3 2 4 4 2" xfId="22869" xr:uid="{4740CE23-8496-4A9F-85DB-1B6A2274D60C}"/>
    <cellStyle name="Comma 2 3 2 3 2 4 4 2 2" xfId="39902" xr:uid="{B1FEBC5E-E606-4994-A482-4D57DFFF0D91}"/>
    <cellStyle name="Comma 2 3 2 3 2 4 4 3" xfId="32014" xr:uid="{B3184D7F-C4F3-4BC3-A922-643263DE0F22}"/>
    <cellStyle name="Comma 2 3 2 3 2 4 5" xfId="17265" xr:uid="{D0F6DD67-61FC-4557-AC2B-EBD530651B3D}"/>
    <cellStyle name="Comma 2 3 2 3 2 4 5 2" xfId="35958" xr:uid="{52B8B4F7-A3C3-4068-8B91-9D99871E3807}"/>
    <cellStyle name="Comma 2 3 2 3 2 4 6" xfId="28070" xr:uid="{0E87B5BF-3189-4185-934C-43D6E5F486B3}"/>
    <cellStyle name="Comma 2 3 2 3 2 5" xfId="6559" xr:uid="{89330600-CDD2-476F-8E32-B3AC2844B2AF}"/>
    <cellStyle name="Comma 2 3 2 3 2 5 2" xfId="9361" xr:uid="{2A72688B-68E5-413D-94A7-DAB4516CA3C9}"/>
    <cellStyle name="Comma 2 3 2 3 2 5 2 2" xfId="14966" xr:uid="{D2026C2F-7253-4346-8C8B-D3033D53E2F3}"/>
    <cellStyle name="Comma 2 3 2 3 2 5 2 2 2" xfId="26175" xr:uid="{4E4A7B5D-C861-4539-AD34-C4B2AB80D5D2}"/>
    <cellStyle name="Comma 2 3 2 3 2 5 2 2 2 2" xfId="42366" xr:uid="{21FE856A-7128-4312-9AC6-09D16718625D}"/>
    <cellStyle name="Comma 2 3 2 3 2 5 2 2 3" xfId="34478" xr:uid="{91F97A3E-F27E-45B7-BA12-F5B3B8731ECD}"/>
    <cellStyle name="Comma 2 3 2 3 2 5 2 3" xfId="20571" xr:uid="{B0857D75-C83D-458D-A5C3-EE6D89CA719E}"/>
    <cellStyle name="Comma 2 3 2 3 2 5 2 3 2" xfId="38422" xr:uid="{1AD9EB6D-8B79-4AD0-A727-CF49C7B4168D}"/>
    <cellStyle name="Comma 2 3 2 3 2 5 2 4" xfId="30534" xr:uid="{59B9A0FE-7C7E-477C-895C-803C224A8DAA}"/>
    <cellStyle name="Comma 2 3 2 3 2 5 3" xfId="12164" xr:uid="{DB488762-350C-4102-93FF-C98541E9E3C3}"/>
    <cellStyle name="Comma 2 3 2 3 2 5 3 2" xfId="23373" xr:uid="{CC7A27C4-44B6-4188-941F-A9F2C2D299B0}"/>
    <cellStyle name="Comma 2 3 2 3 2 5 3 2 2" xfId="40394" xr:uid="{C64787B7-9FB7-497F-A785-008514A16203}"/>
    <cellStyle name="Comma 2 3 2 3 2 5 3 3" xfId="32506" xr:uid="{8680EAD2-2271-4EFB-BBED-B4E590FAE38A}"/>
    <cellStyle name="Comma 2 3 2 3 2 5 4" xfId="17769" xr:uid="{64E0646B-CBCE-48E5-8BB3-BF5E78FA5691}"/>
    <cellStyle name="Comma 2 3 2 3 2 5 4 2" xfId="36450" xr:uid="{787AD616-5916-42C5-8BBD-A6AF0797BBB4}"/>
    <cellStyle name="Comma 2 3 2 3 2 5 5" xfId="28562" xr:uid="{46287196-1386-477D-A845-C17D0A81047C}"/>
    <cellStyle name="Comma 2 3 2 3 2 6" xfId="7960" xr:uid="{C36CA3F6-EB5B-47E9-ACB3-5919B0B0BED7}"/>
    <cellStyle name="Comma 2 3 2 3 2 6 2" xfId="13565" xr:uid="{C41B6D66-34A3-4462-B71B-647F10939E07}"/>
    <cellStyle name="Comma 2 3 2 3 2 6 2 2" xfId="24774" xr:uid="{42A42693-B72D-463C-A635-00C5C81223C1}"/>
    <cellStyle name="Comma 2 3 2 3 2 6 2 2 2" xfId="41380" xr:uid="{DC5D972A-5269-4131-9049-642D66200921}"/>
    <cellStyle name="Comma 2 3 2 3 2 6 2 3" xfId="33492" xr:uid="{DBAEC37C-E928-48DA-A8EE-C18B3F3B46EF}"/>
    <cellStyle name="Comma 2 3 2 3 2 6 3" xfId="19170" xr:uid="{0E7642B5-DC7F-49BF-B6A1-09396184317A}"/>
    <cellStyle name="Comma 2 3 2 3 2 6 3 2" xfId="37436" xr:uid="{E91640FC-CC5F-43C4-9719-AFF3310C6669}"/>
    <cellStyle name="Comma 2 3 2 3 2 6 4" xfId="29548" xr:uid="{839645ED-77D1-4572-8240-87CA445BAE67}"/>
    <cellStyle name="Comma 2 3 2 3 2 7" xfId="10763" xr:uid="{C03ABA5C-5B3D-4DB2-8F80-04061297F396}"/>
    <cellStyle name="Comma 2 3 2 3 2 7 2" xfId="21972" xr:uid="{1C346DB2-5CB6-4D1F-BC70-961B46B17A74}"/>
    <cellStyle name="Comma 2 3 2 3 2 7 2 2" xfId="39408" xr:uid="{C90950FB-CC0F-468D-B5B5-A52148296EB2}"/>
    <cellStyle name="Comma 2 3 2 3 2 7 3" xfId="31520" xr:uid="{BB5F0C6A-D4BE-4C3E-A4BA-89C57DBE91C8}"/>
    <cellStyle name="Comma 2 3 2 3 2 8" xfId="16368" xr:uid="{189D4F65-7F46-4A95-A46B-A933370D3745}"/>
    <cellStyle name="Comma 2 3 2 3 2 8 2" xfId="35464" xr:uid="{E655D419-1EEE-49E7-9044-316DA9C633AE}"/>
    <cellStyle name="Comma 2 3 2 3 2 9" xfId="27576" xr:uid="{7FC33E0F-1916-4C53-8D84-F00D61717E66}"/>
    <cellStyle name="Comma 2 3 2 3 3" xfId="5219" xr:uid="{341C4287-94AF-47F4-B1A2-83B5C570B46D}"/>
    <cellStyle name="Comma 2 3 2 3 3 2" xfId="5465" xr:uid="{D7C8A997-7738-4C74-91EF-D827BE616EB0}"/>
    <cellStyle name="Comma 2 3 2 3 3 2 2" xfId="6362" xr:uid="{AD3DEE00-55B2-4417-A89B-9D7997006D85}"/>
    <cellStyle name="Comma 2 3 2 3 3 2 2 2" xfId="7764" xr:uid="{38F237C3-E1CB-4729-B371-1CB40E0BABF5}"/>
    <cellStyle name="Comma 2 3 2 3 3 2 2 2 2" xfId="10566" xr:uid="{4A2BE85F-3EEB-45D7-AC30-9E20EA1B4CA2}"/>
    <cellStyle name="Comma 2 3 2 3 3 2 2 2 2 2" xfId="16171" xr:uid="{1A8983EB-0AE7-4981-89F8-D5A5C9495FB6}"/>
    <cellStyle name="Comma 2 3 2 3 3 2 2 2 2 2 2" xfId="27380" xr:uid="{C41B3F3F-D598-4AC0-AFF3-489D24B04679}"/>
    <cellStyle name="Comma 2 3 2 3 3 2 2 2 2 2 2 2" xfId="43167" xr:uid="{1D7CC96B-D966-4C90-80D0-FE781DF75951}"/>
    <cellStyle name="Comma 2 3 2 3 3 2 2 2 2 2 3" xfId="35279" xr:uid="{24616683-C482-4A8F-9FE9-340465706BFA}"/>
    <cellStyle name="Comma 2 3 2 3 3 2 2 2 2 3" xfId="21776" xr:uid="{0EFE18ED-EFE2-45C1-A0F0-53C68C904578}"/>
    <cellStyle name="Comma 2 3 2 3 3 2 2 2 2 3 2" xfId="39223" xr:uid="{2EBCE6D0-03C7-4478-BF84-FCD8E5E5779D}"/>
    <cellStyle name="Comma 2 3 2 3 3 2 2 2 2 4" xfId="31335" xr:uid="{51D1DCBF-D99E-40AF-88CF-43A2BF3C42C2}"/>
    <cellStyle name="Comma 2 3 2 3 3 2 2 2 3" xfId="13369" xr:uid="{66826BF8-DE3C-498D-A65F-2E6188BD24D3}"/>
    <cellStyle name="Comma 2 3 2 3 3 2 2 2 3 2" xfId="24578" xr:uid="{41F25E9B-53C7-41AC-90D6-A60893E7C2CE}"/>
    <cellStyle name="Comma 2 3 2 3 3 2 2 2 3 2 2" xfId="41195" xr:uid="{92A2DF9D-3C58-4583-AAFE-8C82A12B161A}"/>
    <cellStyle name="Comma 2 3 2 3 3 2 2 2 3 3" xfId="33307" xr:uid="{B9EB798F-777A-42E5-A702-BB922D135688}"/>
    <cellStyle name="Comma 2 3 2 3 3 2 2 2 4" xfId="18974" xr:uid="{8D18F3F9-4D52-425A-87CB-A1C7A5393B8A}"/>
    <cellStyle name="Comma 2 3 2 3 3 2 2 2 4 2" xfId="37251" xr:uid="{783C401E-4405-4A69-BF0E-D939A8892B5D}"/>
    <cellStyle name="Comma 2 3 2 3 3 2 2 2 5" xfId="29363" xr:uid="{60B18F92-8D26-4BA1-A38B-9E2E480429D9}"/>
    <cellStyle name="Comma 2 3 2 3 3 2 2 3" xfId="9164" xr:uid="{C2242950-FCB1-4553-A66A-D72190D1A425}"/>
    <cellStyle name="Comma 2 3 2 3 3 2 2 3 2" xfId="14769" xr:uid="{9F807EEF-9BB8-4E1A-86AD-759F651A59B8}"/>
    <cellStyle name="Comma 2 3 2 3 3 2 2 3 2 2" xfId="25978" xr:uid="{29F302EA-25DB-45AC-8FEA-A72DB6D8339A}"/>
    <cellStyle name="Comma 2 3 2 3 3 2 2 3 2 2 2" xfId="42181" xr:uid="{6252335C-F8B5-4558-83A9-50225DF361E9}"/>
    <cellStyle name="Comma 2 3 2 3 3 2 2 3 2 3" xfId="34293" xr:uid="{AA4E94E7-B4DA-42EF-9546-2F77444A1CE3}"/>
    <cellStyle name="Comma 2 3 2 3 3 2 2 3 3" xfId="20374" xr:uid="{DB8BD81B-28C3-4727-BC97-1001404AB796}"/>
    <cellStyle name="Comma 2 3 2 3 3 2 2 3 3 2" xfId="38237" xr:uid="{38DBF8C6-A6AF-48B2-A590-81E93A0A5E0E}"/>
    <cellStyle name="Comma 2 3 2 3 3 2 2 3 4" xfId="30349" xr:uid="{47D6B2A3-E577-4CB5-9E87-61739DB55FB8}"/>
    <cellStyle name="Comma 2 3 2 3 3 2 2 4" xfId="11967" xr:uid="{3813085D-AD64-4311-B33D-18DA108054EC}"/>
    <cellStyle name="Comma 2 3 2 3 3 2 2 4 2" xfId="23176" xr:uid="{179F9DAE-96AA-4BF6-B7B0-1691B6957639}"/>
    <cellStyle name="Comma 2 3 2 3 3 2 2 4 2 2" xfId="40209" xr:uid="{400FF3DA-7C0E-42BB-BAD9-12CAE5B30918}"/>
    <cellStyle name="Comma 2 3 2 3 3 2 2 4 3" xfId="32321" xr:uid="{FD74B9F3-8102-4B8B-9AFD-70A011A1FC98}"/>
    <cellStyle name="Comma 2 3 2 3 3 2 2 5" xfId="17572" xr:uid="{65AD4CA0-AC47-4FB5-BD62-C5D0F68DDCFC}"/>
    <cellStyle name="Comma 2 3 2 3 3 2 2 5 2" xfId="36265" xr:uid="{4331D1D0-3CA0-4117-8A6F-22B545294B42}"/>
    <cellStyle name="Comma 2 3 2 3 3 2 2 6" xfId="28377" xr:uid="{3E3BDE47-7211-49A3-9E5F-60A85D581535}"/>
    <cellStyle name="Comma 2 3 2 3 3 2 3" xfId="6867" xr:uid="{407CBBB5-664E-417D-A94C-14E26C6C8C83}"/>
    <cellStyle name="Comma 2 3 2 3 3 2 3 2" xfId="9669" xr:uid="{919DDF85-848B-4059-88A1-DE2EAF5A1FF4}"/>
    <cellStyle name="Comma 2 3 2 3 3 2 3 2 2" xfId="15274" xr:uid="{6C74BCD9-7467-4373-A2F5-67E33519DF54}"/>
    <cellStyle name="Comma 2 3 2 3 3 2 3 2 2 2" xfId="26483" xr:uid="{FDBDEC84-3744-4238-AA3E-FA2D9EF8D0E7}"/>
    <cellStyle name="Comma 2 3 2 3 3 2 3 2 2 2 2" xfId="42673" xr:uid="{16887811-2A09-45AD-BA98-2561FB973815}"/>
    <cellStyle name="Comma 2 3 2 3 3 2 3 2 2 3" xfId="34785" xr:uid="{D07EB7B5-F8A9-4C98-AC65-9175BD02C097}"/>
    <cellStyle name="Comma 2 3 2 3 3 2 3 2 3" xfId="20879" xr:uid="{EDB842CD-613D-4E61-97FF-56AF3C985BBE}"/>
    <cellStyle name="Comma 2 3 2 3 3 2 3 2 3 2" xfId="38729" xr:uid="{D0D050C2-3514-4003-8B8A-9A7F2ADC417A}"/>
    <cellStyle name="Comma 2 3 2 3 3 2 3 2 4" xfId="30841" xr:uid="{E91896DB-CF31-43A8-8E5A-113F026B42EE}"/>
    <cellStyle name="Comma 2 3 2 3 3 2 3 3" xfId="12472" xr:uid="{5136A71D-AFC2-4B4D-A53E-4FD508103E12}"/>
    <cellStyle name="Comma 2 3 2 3 3 2 3 3 2" xfId="23681" xr:uid="{FAB81E78-0AA4-4CDE-847B-E3EAB5F7A325}"/>
    <cellStyle name="Comma 2 3 2 3 3 2 3 3 2 2" xfId="40701" xr:uid="{35860A42-A663-4CD2-9F8C-C1DE2B37318C}"/>
    <cellStyle name="Comma 2 3 2 3 3 2 3 3 3" xfId="32813" xr:uid="{A285D39F-E5F6-43C2-97E7-9B078589BA05}"/>
    <cellStyle name="Comma 2 3 2 3 3 2 3 4" xfId="18077" xr:uid="{6ABD65B5-6280-44CC-9D53-36A2A4FF7279}"/>
    <cellStyle name="Comma 2 3 2 3 3 2 3 4 2" xfId="36757" xr:uid="{B90F5622-5F46-44A5-9AE9-8DAB3642ADC5}"/>
    <cellStyle name="Comma 2 3 2 3 3 2 3 5" xfId="28869" xr:uid="{5CAA416D-997B-4C42-90ED-56FD88900F08}"/>
    <cellStyle name="Comma 2 3 2 3 3 2 4" xfId="8267" xr:uid="{B2EEFE0A-0757-4453-9121-982AC1926A52}"/>
    <cellStyle name="Comma 2 3 2 3 3 2 4 2" xfId="13872" xr:uid="{B55799D7-4942-49D3-8BA5-1B7D303DCED3}"/>
    <cellStyle name="Comma 2 3 2 3 3 2 4 2 2" xfId="25081" xr:uid="{71CBE903-CDAC-4060-99F5-CAC5F0A79BDA}"/>
    <cellStyle name="Comma 2 3 2 3 3 2 4 2 2 2" xfId="41687" xr:uid="{C74FCFC7-0E90-4CF1-9F3E-FFF7313EEF7E}"/>
    <cellStyle name="Comma 2 3 2 3 3 2 4 2 3" xfId="33799" xr:uid="{261E63B8-E027-42B2-A312-C5545E618CA7}"/>
    <cellStyle name="Comma 2 3 2 3 3 2 4 3" xfId="19477" xr:uid="{6E7AF812-8C50-4732-805E-E98B8C74E7AA}"/>
    <cellStyle name="Comma 2 3 2 3 3 2 4 3 2" xfId="37743" xr:uid="{5E3876DB-F124-464B-870C-9AFAA4B16AFD}"/>
    <cellStyle name="Comma 2 3 2 3 3 2 4 4" xfId="29855" xr:uid="{9F803B67-E137-40A4-BB40-83A320A381C3}"/>
    <cellStyle name="Comma 2 3 2 3 3 2 5" xfId="11070" xr:uid="{1694ACB9-ECDA-4FAB-BD3A-8EFAA4BBE978}"/>
    <cellStyle name="Comma 2 3 2 3 3 2 5 2" xfId="22279" xr:uid="{BBFD19DF-3941-43F4-9E96-91351250DB1F}"/>
    <cellStyle name="Comma 2 3 2 3 3 2 5 2 2" xfId="39715" xr:uid="{B7058D6F-ADD6-4859-9810-C44FF0C78323}"/>
    <cellStyle name="Comma 2 3 2 3 3 2 5 3" xfId="31827" xr:uid="{140847E3-93F5-4450-9B59-DD2921171E5D}"/>
    <cellStyle name="Comma 2 3 2 3 3 2 6" xfId="16675" xr:uid="{E284A598-BB85-4DFE-B59A-FFC2761E5509}"/>
    <cellStyle name="Comma 2 3 2 3 3 2 6 2" xfId="35771" xr:uid="{8F7CC870-796D-4EEB-8038-D83CBA17EFE2}"/>
    <cellStyle name="Comma 2 3 2 3 3 2 7" xfId="27883" xr:uid="{22C2D452-3B43-4C26-A96F-055DE0D2CE73}"/>
    <cellStyle name="Comma 2 3 2 3 3 3" xfId="6116" xr:uid="{7C0866AF-7733-4D98-9A3B-E240DA872451}"/>
    <cellStyle name="Comma 2 3 2 3 3 3 2" xfId="7518" xr:uid="{305AE191-B8BB-4620-A766-17299BE605B1}"/>
    <cellStyle name="Comma 2 3 2 3 3 3 2 2" xfId="10320" xr:uid="{4142E9E6-1B58-4CA9-AF34-A5EF0CB5FD96}"/>
    <cellStyle name="Comma 2 3 2 3 3 3 2 2 2" xfId="15925" xr:uid="{6FAEA9EA-6CC3-4BC3-AF7A-691BCEC9B2E1}"/>
    <cellStyle name="Comma 2 3 2 3 3 3 2 2 2 2" xfId="27134" xr:uid="{9C28BEF3-495A-4930-8B45-CD76D8C2E487}"/>
    <cellStyle name="Comma 2 3 2 3 3 3 2 2 2 2 2" xfId="42921" xr:uid="{D2B756F6-616A-4C48-ACB1-134145AB6293}"/>
    <cellStyle name="Comma 2 3 2 3 3 3 2 2 2 3" xfId="35033" xr:uid="{9B054234-7E8A-4402-A9FD-DA91DF2EA5A8}"/>
    <cellStyle name="Comma 2 3 2 3 3 3 2 2 3" xfId="21530" xr:uid="{6BD61323-AF29-4691-943E-4C212865D5C9}"/>
    <cellStyle name="Comma 2 3 2 3 3 3 2 2 3 2" xfId="38977" xr:uid="{4EDF7441-11AA-4899-B99E-417316D085BE}"/>
    <cellStyle name="Comma 2 3 2 3 3 3 2 2 4" xfId="31089" xr:uid="{C5BAD71F-7543-4B76-9940-EE3B6ACCAFB3}"/>
    <cellStyle name="Comma 2 3 2 3 3 3 2 3" xfId="13123" xr:uid="{6005A194-69DD-4AEB-8857-607586ABE2CB}"/>
    <cellStyle name="Comma 2 3 2 3 3 3 2 3 2" xfId="24332" xr:uid="{6D85C7C8-5208-48B1-9CC2-385F9A50FD65}"/>
    <cellStyle name="Comma 2 3 2 3 3 3 2 3 2 2" xfId="40949" xr:uid="{4E3A3CBF-FD02-4E89-B4B2-05D2B642B770}"/>
    <cellStyle name="Comma 2 3 2 3 3 3 2 3 3" xfId="33061" xr:uid="{D6DD9792-9957-418F-AD48-1E465B364C3E}"/>
    <cellStyle name="Comma 2 3 2 3 3 3 2 4" xfId="18728" xr:uid="{F3DFA498-5226-4334-8A64-8EF9FB089221}"/>
    <cellStyle name="Comma 2 3 2 3 3 3 2 4 2" xfId="37005" xr:uid="{7E8C4DF3-DEAB-48D2-8DBF-D89E5EEDE8E3}"/>
    <cellStyle name="Comma 2 3 2 3 3 3 2 5" xfId="29117" xr:uid="{404C658C-03DE-45D1-B5C2-A3B05FE175CC}"/>
    <cellStyle name="Comma 2 3 2 3 3 3 3" xfId="8918" xr:uid="{AD6E8B4C-D611-4A6E-8D89-32378EB74AC1}"/>
    <cellStyle name="Comma 2 3 2 3 3 3 3 2" xfId="14523" xr:uid="{B45A782F-6E7F-49C5-98DC-C34766364839}"/>
    <cellStyle name="Comma 2 3 2 3 3 3 3 2 2" xfId="25732" xr:uid="{BAAB66B7-A449-4EDC-AF61-6B171E0E9655}"/>
    <cellStyle name="Comma 2 3 2 3 3 3 3 2 2 2" xfId="41935" xr:uid="{BD6FC562-4120-4885-8E86-E599F4830A9F}"/>
    <cellStyle name="Comma 2 3 2 3 3 3 3 2 3" xfId="34047" xr:uid="{3CD2C7F7-9B82-4967-A903-3D3141348FB4}"/>
    <cellStyle name="Comma 2 3 2 3 3 3 3 3" xfId="20128" xr:uid="{FF669B7B-F5DF-4AD2-9868-62CDD8FF2471}"/>
    <cellStyle name="Comma 2 3 2 3 3 3 3 3 2" xfId="37991" xr:uid="{48F200F8-B85C-4864-A011-2DBE2FA7C0F9}"/>
    <cellStyle name="Comma 2 3 2 3 3 3 3 4" xfId="30103" xr:uid="{3B369273-2EB6-4E49-A6B9-22C7954C3074}"/>
    <cellStyle name="Comma 2 3 2 3 3 3 4" xfId="11721" xr:uid="{0A23447E-510C-4BD9-B373-3CB95E74CB7D}"/>
    <cellStyle name="Comma 2 3 2 3 3 3 4 2" xfId="22930" xr:uid="{E81E2F9D-D6B3-4790-AF2E-E999C39AE765}"/>
    <cellStyle name="Comma 2 3 2 3 3 3 4 2 2" xfId="39963" xr:uid="{786A3C5B-62C7-42AE-8508-5097E8A60ED4}"/>
    <cellStyle name="Comma 2 3 2 3 3 3 4 3" xfId="32075" xr:uid="{BE4C66D4-97B6-45AF-B7AE-06466767B43D}"/>
    <cellStyle name="Comma 2 3 2 3 3 3 5" xfId="17326" xr:uid="{2FF7E5E9-0BCF-4AAF-9C50-ED6F403CC9E6}"/>
    <cellStyle name="Comma 2 3 2 3 3 3 5 2" xfId="36019" xr:uid="{F283ECEA-AACF-4314-811C-EF7D22890E93}"/>
    <cellStyle name="Comma 2 3 2 3 3 3 6" xfId="28131" xr:uid="{997FB37A-D4BE-4FD3-9DDE-A39A0573852B}"/>
    <cellStyle name="Comma 2 3 2 3 3 4" xfId="6621" xr:uid="{726C5C95-85FD-4F00-9371-C2551BCDFC9B}"/>
    <cellStyle name="Comma 2 3 2 3 3 4 2" xfId="9423" xr:uid="{F30E180F-CC09-4C15-8740-A0D99034F8B4}"/>
    <cellStyle name="Comma 2 3 2 3 3 4 2 2" xfId="15028" xr:uid="{63841B11-5395-41BF-9B6C-EAA09D6761BB}"/>
    <cellStyle name="Comma 2 3 2 3 3 4 2 2 2" xfId="26237" xr:uid="{8D9EB121-6C5A-4B90-BE50-A2B38ED81ABF}"/>
    <cellStyle name="Comma 2 3 2 3 3 4 2 2 2 2" xfId="42427" xr:uid="{B3EAC603-D44E-4480-954D-0D8A5CE3E2DE}"/>
    <cellStyle name="Comma 2 3 2 3 3 4 2 2 3" xfId="34539" xr:uid="{BFEAC42B-2337-4FBF-989F-78D83E027467}"/>
    <cellStyle name="Comma 2 3 2 3 3 4 2 3" xfId="20633" xr:uid="{C718B79E-501B-4228-97C4-DD12A70E6CFA}"/>
    <cellStyle name="Comma 2 3 2 3 3 4 2 3 2" xfId="38483" xr:uid="{9D68695F-6A6F-48F6-84F2-422253C8C42D}"/>
    <cellStyle name="Comma 2 3 2 3 3 4 2 4" xfId="30595" xr:uid="{0EAB940B-0AB7-46F6-A2BD-F957952CD70A}"/>
    <cellStyle name="Comma 2 3 2 3 3 4 3" xfId="12226" xr:uid="{018A2F29-58CD-4233-BD4C-763786AE3FA4}"/>
    <cellStyle name="Comma 2 3 2 3 3 4 3 2" xfId="23435" xr:uid="{C97752DD-A475-4530-8C6F-BFCF9D9BC47F}"/>
    <cellStyle name="Comma 2 3 2 3 3 4 3 2 2" xfId="40455" xr:uid="{88C367B7-C94F-4244-AC60-A0F641EFCE8A}"/>
    <cellStyle name="Comma 2 3 2 3 3 4 3 3" xfId="32567" xr:uid="{BF14D308-C90F-4463-A561-955D96F959B0}"/>
    <cellStyle name="Comma 2 3 2 3 3 4 4" xfId="17831" xr:uid="{ABD565C5-C68B-46C1-885E-905E273993E7}"/>
    <cellStyle name="Comma 2 3 2 3 3 4 4 2" xfId="36511" xr:uid="{17C4BB38-1C61-445A-9DF0-D660176F024C}"/>
    <cellStyle name="Comma 2 3 2 3 3 4 5" xfId="28623" xr:uid="{7E97DCAA-04BE-46EF-BAE0-5C95DE3B4479}"/>
    <cellStyle name="Comma 2 3 2 3 3 5" xfId="8021" xr:uid="{18501938-089F-4F9A-B5B4-FEDFC4599AD8}"/>
    <cellStyle name="Comma 2 3 2 3 3 5 2" xfId="13626" xr:uid="{9DA1FFF7-78BA-4D3E-9FC4-2EF47E94B1DC}"/>
    <cellStyle name="Comma 2 3 2 3 3 5 2 2" xfId="24835" xr:uid="{ADACDC43-AC9C-4370-9614-E86D8D8D3289}"/>
    <cellStyle name="Comma 2 3 2 3 3 5 2 2 2" xfId="41441" xr:uid="{2EB03725-55EE-402F-B18F-814F75AD94E5}"/>
    <cellStyle name="Comma 2 3 2 3 3 5 2 3" xfId="33553" xr:uid="{63729686-76C9-4A47-84A2-413F82540E1C}"/>
    <cellStyle name="Comma 2 3 2 3 3 5 3" xfId="19231" xr:uid="{6290326F-9ADA-4CA2-8318-3B07894B72A7}"/>
    <cellStyle name="Comma 2 3 2 3 3 5 3 2" xfId="37497" xr:uid="{1FF1F493-BF00-4423-A931-BC18E4839E77}"/>
    <cellStyle name="Comma 2 3 2 3 3 5 4" xfId="29609" xr:uid="{CE47A94C-A75D-4585-9ECC-2A8C58204171}"/>
    <cellStyle name="Comma 2 3 2 3 3 6" xfId="10824" xr:uid="{D2880499-2236-4017-861B-ED1FA2DAA8F3}"/>
    <cellStyle name="Comma 2 3 2 3 3 6 2" xfId="22033" xr:uid="{F9B3DECE-9A5D-4664-B174-DE009C632036}"/>
    <cellStyle name="Comma 2 3 2 3 3 6 2 2" xfId="39469" xr:uid="{14D7DAC9-724F-433C-AF0C-6C6CB25EFB81}"/>
    <cellStyle name="Comma 2 3 2 3 3 6 3" xfId="31581" xr:uid="{BC0A984D-4137-489C-8435-CE3E710F5CAD}"/>
    <cellStyle name="Comma 2 3 2 3 3 7" xfId="16429" xr:uid="{FB0BEAEB-DC76-41D7-8866-2D5CFEEF6D2C}"/>
    <cellStyle name="Comma 2 3 2 3 3 7 2" xfId="35525" xr:uid="{A9820879-1103-451D-A733-9797C6FBDE3A}"/>
    <cellStyle name="Comma 2 3 2 3 3 8" xfId="27637" xr:uid="{69A83B01-3E2C-42C8-BF99-70D1F85766D3}"/>
    <cellStyle name="Comma 2 3 2 3 4" xfId="5341" xr:uid="{35F93D9D-4E1B-4CA6-99AA-9C52C5FCC2C2}"/>
    <cellStyle name="Comma 2 3 2 3 4 2" xfId="6238" xr:uid="{47818972-92BA-4EB5-8280-7DDCC9863291}"/>
    <cellStyle name="Comma 2 3 2 3 4 2 2" xfId="7640" xr:uid="{6C031F9C-FB2E-4A85-AE51-40436A9E32D1}"/>
    <cellStyle name="Comma 2 3 2 3 4 2 2 2" xfId="10442" xr:uid="{77537342-609C-49C9-AB0D-7C66D8B089CC}"/>
    <cellStyle name="Comma 2 3 2 3 4 2 2 2 2" xfId="16047" xr:uid="{9BF51C10-29F0-467F-8FED-A1C9174601E4}"/>
    <cellStyle name="Comma 2 3 2 3 4 2 2 2 2 2" xfId="27256" xr:uid="{882B9CBA-5746-4389-B5E2-F8E31B87975D}"/>
    <cellStyle name="Comma 2 3 2 3 4 2 2 2 2 2 2" xfId="43043" xr:uid="{639C016D-2D11-4644-ADD5-CB0355F0E423}"/>
    <cellStyle name="Comma 2 3 2 3 4 2 2 2 2 3" xfId="35155" xr:uid="{2189F809-9CB0-41FC-B777-7F5242ED5F89}"/>
    <cellStyle name="Comma 2 3 2 3 4 2 2 2 3" xfId="21652" xr:uid="{3EC1A79A-35BC-4537-B5AA-05EC3AC771C2}"/>
    <cellStyle name="Comma 2 3 2 3 4 2 2 2 3 2" xfId="39099" xr:uid="{339ED285-1BDD-4610-B66C-3D57B81F1B30}"/>
    <cellStyle name="Comma 2 3 2 3 4 2 2 2 4" xfId="31211" xr:uid="{44A06591-9055-4AEC-AD76-CBE71E497A19}"/>
    <cellStyle name="Comma 2 3 2 3 4 2 2 3" xfId="13245" xr:uid="{4114B318-4D5E-4261-BB50-0B4A412916BF}"/>
    <cellStyle name="Comma 2 3 2 3 4 2 2 3 2" xfId="24454" xr:uid="{D428042B-BF21-4968-886F-B95BBA0628B0}"/>
    <cellStyle name="Comma 2 3 2 3 4 2 2 3 2 2" xfId="41071" xr:uid="{2498BD54-5505-4F97-B61C-6FB44AB6697B}"/>
    <cellStyle name="Comma 2 3 2 3 4 2 2 3 3" xfId="33183" xr:uid="{1F292553-3D29-4F7E-ADB8-01A8C6420C33}"/>
    <cellStyle name="Comma 2 3 2 3 4 2 2 4" xfId="18850" xr:uid="{94196C1F-8113-4CDA-957B-25B5117443EA}"/>
    <cellStyle name="Comma 2 3 2 3 4 2 2 4 2" xfId="37127" xr:uid="{7335ED90-D50C-400E-8181-A3FE4116E952}"/>
    <cellStyle name="Comma 2 3 2 3 4 2 2 5" xfId="29239" xr:uid="{FED4EC6E-85E9-44A4-961A-C54EBD243680}"/>
    <cellStyle name="Comma 2 3 2 3 4 2 3" xfId="9040" xr:uid="{B17A9E5B-54D6-4892-802C-EBC796785CA4}"/>
    <cellStyle name="Comma 2 3 2 3 4 2 3 2" xfId="14645" xr:uid="{F94D9EEA-33A3-4DEE-9045-A2AFF9AEE051}"/>
    <cellStyle name="Comma 2 3 2 3 4 2 3 2 2" xfId="25854" xr:uid="{9A33EC86-F16C-4E14-8C51-F1C35E776D64}"/>
    <cellStyle name="Comma 2 3 2 3 4 2 3 2 2 2" xfId="42057" xr:uid="{A3A8F8ED-E75E-4207-B59F-BF1FA1F6E285}"/>
    <cellStyle name="Comma 2 3 2 3 4 2 3 2 3" xfId="34169" xr:uid="{CAC522C3-41A8-4870-B13A-C869867E6C50}"/>
    <cellStyle name="Comma 2 3 2 3 4 2 3 3" xfId="20250" xr:uid="{5F043BF0-3264-4476-8B35-342EFC7B7F3B}"/>
    <cellStyle name="Comma 2 3 2 3 4 2 3 3 2" xfId="38113" xr:uid="{1A629727-8FEA-4629-A327-CDD9324864EA}"/>
    <cellStyle name="Comma 2 3 2 3 4 2 3 4" xfId="30225" xr:uid="{EAC2CE7A-F21C-4F74-B61A-42EE57B678FB}"/>
    <cellStyle name="Comma 2 3 2 3 4 2 4" xfId="11843" xr:uid="{74AD6650-AC6C-40D2-9002-D470F8E183E9}"/>
    <cellStyle name="Comma 2 3 2 3 4 2 4 2" xfId="23052" xr:uid="{1F9943F4-23EE-47DE-A249-B41BD0A1B6C3}"/>
    <cellStyle name="Comma 2 3 2 3 4 2 4 2 2" xfId="40085" xr:uid="{8816517E-0CD1-4F36-8B4E-02B1C7E0B755}"/>
    <cellStyle name="Comma 2 3 2 3 4 2 4 3" xfId="32197" xr:uid="{DF2E15B2-F023-4428-BF58-8FE5C4CCA8F6}"/>
    <cellStyle name="Comma 2 3 2 3 4 2 5" xfId="17448" xr:uid="{46D074F7-D6E0-4B6B-B234-6B069C381BD6}"/>
    <cellStyle name="Comma 2 3 2 3 4 2 5 2" xfId="36141" xr:uid="{5A6290D7-B42D-4FE8-8879-9CBD3D1D6E5D}"/>
    <cellStyle name="Comma 2 3 2 3 4 2 6" xfId="28253" xr:uid="{9DCD0EFA-0FF7-4D44-8D76-CF081FD75730}"/>
    <cellStyle name="Comma 2 3 2 3 4 3" xfId="6743" xr:uid="{9CBD623B-8331-4F3F-86D0-0CCCC5CADA77}"/>
    <cellStyle name="Comma 2 3 2 3 4 3 2" xfId="9545" xr:uid="{0C157834-1A18-4CF8-B1FB-5398A86429F1}"/>
    <cellStyle name="Comma 2 3 2 3 4 3 2 2" xfId="15150" xr:uid="{1B739140-F131-4FB1-83B4-CDA1DE918610}"/>
    <cellStyle name="Comma 2 3 2 3 4 3 2 2 2" xfId="26359" xr:uid="{EAE03888-B4E2-4748-B78F-F30989B6D237}"/>
    <cellStyle name="Comma 2 3 2 3 4 3 2 2 2 2" xfId="42549" xr:uid="{AA8A2A5E-56C6-46C5-9C39-EEEDD027A73A}"/>
    <cellStyle name="Comma 2 3 2 3 4 3 2 2 3" xfId="34661" xr:uid="{75AEC68D-EFC4-40DF-898E-F08B2E471654}"/>
    <cellStyle name="Comma 2 3 2 3 4 3 2 3" xfId="20755" xr:uid="{30F47614-7FB4-4F89-850E-5FB892C61DE6}"/>
    <cellStyle name="Comma 2 3 2 3 4 3 2 3 2" xfId="38605" xr:uid="{DB245FCD-B29E-4771-BFE9-4444A8ADEFAF}"/>
    <cellStyle name="Comma 2 3 2 3 4 3 2 4" xfId="30717" xr:uid="{77B7BEAA-896F-489C-B149-12B520BD4366}"/>
    <cellStyle name="Comma 2 3 2 3 4 3 3" xfId="12348" xr:uid="{B07F9719-DB65-43F2-B116-1D2D1A9BE210}"/>
    <cellStyle name="Comma 2 3 2 3 4 3 3 2" xfId="23557" xr:uid="{34B0EF8E-C49E-480B-81C3-69AAABABD48D}"/>
    <cellStyle name="Comma 2 3 2 3 4 3 3 2 2" xfId="40577" xr:uid="{7E6DBC8A-D02A-4A99-8B44-9542652EF9A8}"/>
    <cellStyle name="Comma 2 3 2 3 4 3 3 3" xfId="32689" xr:uid="{D46C5C1A-E25E-4533-A426-1EEC006E6E15}"/>
    <cellStyle name="Comma 2 3 2 3 4 3 4" xfId="17953" xr:uid="{1F08535A-7416-4B74-811D-4BA39BA26D3E}"/>
    <cellStyle name="Comma 2 3 2 3 4 3 4 2" xfId="36633" xr:uid="{94F129B6-18E6-4FA1-A7D9-CDBA637B4B5C}"/>
    <cellStyle name="Comma 2 3 2 3 4 3 5" xfId="28745" xr:uid="{D4C7AF97-BEE7-41A5-8BE8-F932CFB1F9C5}"/>
    <cellStyle name="Comma 2 3 2 3 4 4" xfId="8143" xr:uid="{DFF4A840-CF80-410D-80EC-C6268F5B56AE}"/>
    <cellStyle name="Comma 2 3 2 3 4 4 2" xfId="13748" xr:uid="{261E7762-52A4-45ED-ADC2-CD9835567378}"/>
    <cellStyle name="Comma 2 3 2 3 4 4 2 2" xfId="24957" xr:uid="{991EB016-A0F8-48C5-A527-22AB824F0CAC}"/>
    <cellStyle name="Comma 2 3 2 3 4 4 2 2 2" xfId="41563" xr:uid="{696A36ED-B8E8-4337-9357-1DA85360CC97}"/>
    <cellStyle name="Comma 2 3 2 3 4 4 2 3" xfId="33675" xr:uid="{59281F5F-1448-4299-9685-36EC4D6EB529}"/>
    <cellStyle name="Comma 2 3 2 3 4 4 3" xfId="19353" xr:uid="{3B4BDA3B-F996-4175-B44F-8CDDAF493578}"/>
    <cellStyle name="Comma 2 3 2 3 4 4 3 2" xfId="37619" xr:uid="{0BDFABB7-2E23-467A-9234-2C9A24859426}"/>
    <cellStyle name="Comma 2 3 2 3 4 4 4" xfId="29731" xr:uid="{27D12FE8-AAEC-44F6-884C-59128147D98E}"/>
    <cellStyle name="Comma 2 3 2 3 4 5" xfId="10946" xr:uid="{EE502D69-EA44-4A82-AAB6-BE36B639306E}"/>
    <cellStyle name="Comma 2 3 2 3 4 5 2" xfId="22155" xr:uid="{A775C2CD-E7F1-4CDC-9326-FE414A00F658}"/>
    <cellStyle name="Comma 2 3 2 3 4 5 2 2" xfId="39591" xr:uid="{0CF379DE-5A93-40C0-B419-13208438F5A3}"/>
    <cellStyle name="Comma 2 3 2 3 4 5 3" xfId="31703" xr:uid="{92341588-C6B2-44C7-AEC5-9FD155538D47}"/>
    <cellStyle name="Comma 2 3 2 3 4 6" xfId="16551" xr:uid="{CE1AB644-E302-47EB-B32C-5D61605ED8C7}"/>
    <cellStyle name="Comma 2 3 2 3 4 6 2" xfId="35647" xr:uid="{647FEF2D-446C-4A8E-A890-F8B9B3F09F85}"/>
    <cellStyle name="Comma 2 3 2 3 4 7" xfId="27759" xr:uid="{92AC4BD1-73CA-49FF-AD80-23E7B57ECCB9}"/>
    <cellStyle name="Comma 2 3 2 3 5" xfId="5992" xr:uid="{76C1ECFD-C611-487E-B064-C3DB9A73107D}"/>
    <cellStyle name="Comma 2 3 2 3 5 2" xfId="7394" xr:uid="{7A7A208A-4942-4810-AC30-994D567AB8FA}"/>
    <cellStyle name="Comma 2 3 2 3 5 2 2" xfId="10196" xr:uid="{ACAA24D6-D8EB-4229-9AED-195BE1634537}"/>
    <cellStyle name="Comma 2 3 2 3 5 2 2 2" xfId="15801" xr:uid="{ABD83AEE-DD3F-4D40-A931-97586361C60B}"/>
    <cellStyle name="Comma 2 3 2 3 5 2 2 2 2" xfId="27010" xr:uid="{C2D41A9F-4036-4B4A-91F3-6224797C1E56}"/>
    <cellStyle name="Comma 2 3 2 3 5 2 2 2 2 2" xfId="42797" xr:uid="{47AE3636-4AAD-4AFF-9924-701DFAA87CD4}"/>
    <cellStyle name="Comma 2 3 2 3 5 2 2 2 3" xfId="34909" xr:uid="{51F40398-E0D2-4647-AA52-1294E0CE48B4}"/>
    <cellStyle name="Comma 2 3 2 3 5 2 2 3" xfId="21406" xr:uid="{8D3000C3-16EC-4DF9-A3F9-31B84AD3F44E}"/>
    <cellStyle name="Comma 2 3 2 3 5 2 2 3 2" xfId="38853" xr:uid="{1D1AE7B0-651D-4DDF-85E6-42E8B8B09258}"/>
    <cellStyle name="Comma 2 3 2 3 5 2 2 4" xfId="30965" xr:uid="{5F5BA2AD-7983-46BA-AE43-1E9F5966D5B5}"/>
    <cellStyle name="Comma 2 3 2 3 5 2 3" xfId="12999" xr:uid="{A2569EA7-4264-4594-BF6B-0BD6B20E538E}"/>
    <cellStyle name="Comma 2 3 2 3 5 2 3 2" xfId="24208" xr:uid="{6CC20B55-F705-4416-9AEA-FAB6EAF23BA2}"/>
    <cellStyle name="Comma 2 3 2 3 5 2 3 2 2" xfId="40825" xr:uid="{A3873676-1D1F-43C8-A5E2-80E7B116BA52}"/>
    <cellStyle name="Comma 2 3 2 3 5 2 3 3" xfId="32937" xr:uid="{B4C61E82-F717-47D6-A8A0-F91906123EE9}"/>
    <cellStyle name="Comma 2 3 2 3 5 2 4" xfId="18604" xr:uid="{863FED3B-5DA6-440D-96A7-3AD184D484CD}"/>
    <cellStyle name="Comma 2 3 2 3 5 2 4 2" xfId="36881" xr:uid="{6E2F1E11-77C4-49F3-9A99-70435C203025}"/>
    <cellStyle name="Comma 2 3 2 3 5 2 5" xfId="28993" xr:uid="{6AACFAD5-4DFA-4573-B087-56192EABDEAD}"/>
    <cellStyle name="Comma 2 3 2 3 5 3" xfId="8794" xr:uid="{1040CF63-EC89-417A-AE45-26C775AF1752}"/>
    <cellStyle name="Comma 2 3 2 3 5 3 2" xfId="14399" xr:uid="{91228BB1-E97A-486B-BB0A-7ACF2CFC5A88}"/>
    <cellStyle name="Comma 2 3 2 3 5 3 2 2" xfId="25608" xr:uid="{63D65A69-400F-42DC-B2F1-51F8C7B4B9E1}"/>
    <cellStyle name="Comma 2 3 2 3 5 3 2 2 2" xfId="41811" xr:uid="{AAB21C06-5235-468C-A658-EB477718F708}"/>
    <cellStyle name="Comma 2 3 2 3 5 3 2 3" xfId="33923" xr:uid="{F64AB9DF-82E6-4586-AC29-5F87B5A37B9D}"/>
    <cellStyle name="Comma 2 3 2 3 5 3 3" xfId="20004" xr:uid="{EE7E03E5-CF91-4473-BFEB-3DEE42A7BE9F}"/>
    <cellStyle name="Comma 2 3 2 3 5 3 3 2" xfId="37867" xr:uid="{0664E234-A3F9-4D1F-A185-2D8FE24A6CA3}"/>
    <cellStyle name="Comma 2 3 2 3 5 3 4" xfId="29979" xr:uid="{AA3C37E3-7BEF-4EA9-AE9A-F00D57AC45F2}"/>
    <cellStyle name="Comma 2 3 2 3 5 4" xfId="11597" xr:uid="{E5CFFEF3-12F2-4D0E-A177-15A564E76420}"/>
    <cellStyle name="Comma 2 3 2 3 5 4 2" xfId="22806" xr:uid="{E2B4FC92-4981-40D0-9785-D7664E57F62E}"/>
    <cellStyle name="Comma 2 3 2 3 5 4 2 2" xfId="39839" xr:uid="{CDC1BFB8-57E9-4D32-B013-8EFB2A245C4B}"/>
    <cellStyle name="Comma 2 3 2 3 5 4 3" xfId="31951" xr:uid="{DFC51AA8-1572-4A94-A325-0BCDE989C10A}"/>
    <cellStyle name="Comma 2 3 2 3 5 5" xfId="17202" xr:uid="{904006B5-1448-4A1D-93B6-C1FC1565A2F1}"/>
    <cellStyle name="Comma 2 3 2 3 5 5 2" xfId="35895" xr:uid="{D51F46AE-0DFD-4FE5-9586-6024BDA99A3A}"/>
    <cellStyle name="Comma 2 3 2 3 5 6" xfId="28007" xr:uid="{3C96415C-FAEE-4322-A6C3-9EB7E9239B7B}"/>
    <cellStyle name="Comma 2 3 2 3 6" xfId="6496" xr:uid="{B8FD4D7A-7013-4B89-A903-26A7C8C561A0}"/>
    <cellStyle name="Comma 2 3 2 3 6 2" xfId="9298" xr:uid="{F314EC1B-235F-4616-86CC-FBE4EFCBC6FD}"/>
    <cellStyle name="Comma 2 3 2 3 6 2 2" xfId="14903" xr:uid="{C2C4E51A-B35B-493D-87F8-3737FA35F0BA}"/>
    <cellStyle name="Comma 2 3 2 3 6 2 2 2" xfId="26112" xr:uid="{2370FE0C-9B87-4AAC-9211-28C480997BE6}"/>
    <cellStyle name="Comma 2 3 2 3 6 2 2 2 2" xfId="42303" xr:uid="{1E79801D-83AE-45B9-A31D-8B70E0B79D2E}"/>
    <cellStyle name="Comma 2 3 2 3 6 2 2 3" xfId="34415" xr:uid="{EDEE3DD5-EF26-4E60-806F-B5939954D7F9}"/>
    <cellStyle name="Comma 2 3 2 3 6 2 3" xfId="20508" xr:uid="{8782677D-6877-41C6-80EB-F68AD5C6F6F3}"/>
    <cellStyle name="Comma 2 3 2 3 6 2 3 2" xfId="38359" xr:uid="{75D37D0F-CF5C-406C-A44E-22A9618FE4C7}"/>
    <cellStyle name="Comma 2 3 2 3 6 2 4" xfId="30471" xr:uid="{C00CF9D3-6938-43E0-A45E-05B13DF87CF9}"/>
    <cellStyle name="Comma 2 3 2 3 6 3" xfId="12101" xr:uid="{E913ADD3-5152-4C97-9197-7D78F2E3D8AC}"/>
    <cellStyle name="Comma 2 3 2 3 6 3 2" xfId="23310" xr:uid="{1BEC3F77-405E-4502-A298-34D6670EBE49}"/>
    <cellStyle name="Comma 2 3 2 3 6 3 2 2" xfId="40331" xr:uid="{A6F74C1E-47C3-4A3C-8AEB-B240AB752714}"/>
    <cellStyle name="Comma 2 3 2 3 6 3 3" xfId="32443" xr:uid="{13F2D959-89AA-4B3B-9601-CA48DB4C7562}"/>
    <cellStyle name="Comma 2 3 2 3 6 4" xfId="17706" xr:uid="{E72477DA-7B2F-4EB7-B33E-F456333C933F}"/>
    <cellStyle name="Comma 2 3 2 3 6 4 2" xfId="36387" xr:uid="{52003594-C4EF-40A0-951D-DC64E01A9373}"/>
    <cellStyle name="Comma 2 3 2 3 6 5" xfId="28499" xr:uid="{0E76FCCC-7726-4F34-BBC1-4DDB26127FDF}"/>
    <cellStyle name="Comma 2 3 2 3 7" xfId="7897" xr:uid="{E60E49B5-318F-47EF-8B26-D14868F284C7}"/>
    <cellStyle name="Comma 2 3 2 3 7 2" xfId="13502" xr:uid="{EC0F0521-E4C5-4B68-B7E1-78B01D56A930}"/>
    <cellStyle name="Comma 2 3 2 3 7 2 2" xfId="24711" xr:uid="{BF3C2FEA-2855-408E-8684-B7F94063CDB7}"/>
    <cellStyle name="Comma 2 3 2 3 7 2 2 2" xfId="41317" xr:uid="{6FAF399E-513B-40F5-9CF9-F2CB7A6F0468}"/>
    <cellStyle name="Comma 2 3 2 3 7 2 3" xfId="33429" xr:uid="{BBE76273-63A5-4745-BC44-6EE68CAE86A7}"/>
    <cellStyle name="Comma 2 3 2 3 7 3" xfId="19107" xr:uid="{58A25963-293A-4B4A-AD7B-8AE2CB17DBDF}"/>
    <cellStyle name="Comma 2 3 2 3 7 3 2" xfId="37373" xr:uid="{0E90332D-D419-419E-B084-A48D24BD2788}"/>
    <cellStyle name="Comma 2 3 2 3 7 4" xfId="29485" xr:uid="{482CBB59-C5A1-493A-A93B-BF74D47722A3}"/>
    <cellStyle name="Comma 2 3 2 3 8" xfId="10700" xr:uid="{C855EEE8-FB93-47EB-94FC-4E48E2E484E6}"/>
    <cellStyle name="Comma 2 3 2 3 8 2" xfId="21909" xr:uid="{4F618516-2829-44DC-937A-3A42A5F8BC24}"/>
    <cellStyle name="Comma 2 3 2 3 8 2 2" xfId="39345" xr:uid="{4527181F-6797-4114-96F0-2470A7EC5545}"/>
    <cellStyle name="Comma 2 3 2 3 8 3" xfId="31457" xr:uid="{7411BD4E-AB68-4EC6-90E4-C411A84A4554}"/>
    <cellStyle name="Comma 2 3 2 3 9" xfId="16305" xr:uid="{CAE423EB-7490-4D35-9E83-A08897E88B95}"/>
    <cellStyle name="Comma 2 3 2 3 9 2" xfId="35401" xr:uid="{070E78F5-871E-4685-8A16-F2A1333B7F43}"/>
    <cellStyle name="Comma 2 3 2 4" xfId="5138" xr:uid="{03E725FE-7941-4CFF-B306-250991195B8B}"/>
    <cellStyle name="Comma 2 3 2 4 2" xfId="5263" xr:uid="{C2DE0052-F5D4-4C48-B981-0DA88925B626}"/>
    <cellStyle name="Comma 2 3 2 4 2 2" xfId="5509" xr:uid="{ECC2A804-FE79-4EA1-BDA5-31AD46AFD809}"/>
    <cellStyle name="Comma 2 3 2 4 2 2 2" xfId="6406" xr:uid="{6A239483-C80C-42F9-9277-DAD8EBF136E8}"/>
    <cellStyle name="Comma 2 3 2 4 2 2 2 2" xfId="7808" xr:uid="{CB3F4822-8F6B-4E28-A59A-BFDA078C1072}"/>
    <cellStyle name="Comma 2 3 2 4 2 2 2 2 2" xfId="10610" xr:uid="{371624B9-E2FC-42D5-900E-2FD876468BB1}"/>
    <cellStyle name="Comma 2 3 2 4 2 2 2 2 2 2" xfId="16215" xr:uid="{ED9CF22B-42A7-4129-A4F8-F88983DD642A}"/>
    <cellStyle name="Comma 2 3 2 4 2 2 2 2 2 2 2" xfId="27424" xr:uid="{FD7CBD9B-BFE2-40FD-BFDE-A35B2F5C8F42}"/>
    <cellStyle name="Comma 2 3 2 4 2 2 2 2 2 2 2 2" xfId="43211" xr:uid="{E3E5BBD0-8D3C-4F8C-85C8-8F20B6C57049}"/>
    <cellStyle name="Comma 2 3 2 4 2 2 2 2 2 2 3" xfId="35323" xr:uid="{D1BD34A0-8856-4840-B9DD-7D47EC9C40B6}"/>
    <cellStyle name="Comma 2 3 2 4 2 2 2 2 2 3" xfId="21820" xr:uid="{F443007D-CCB1-499D-85EE-8A32C2908886}"/>
    <cellStyle name="Comma 2 3 2 4 2 2 2 2 2 3 2" xfId="39267" xr:uid="{844F2788-BEE3-4166-B878-6BBBF63995FF}"/>
    <cellStyle name="Comma 2 3 2 4 2 2 2 2 2 4" xfId="31379" xr:uid="{72ABAE61-B293-4512-8FAF-263B909A1571}"/>
    <cellStyle name="Comma 2 3 2 4 2 2 2 2 3" xfId="13413" xr:uid="{AE059C1A-B8D4-4DEF-98EB-47792387878D}"/>
    <cellStyle name="Comma 2 3 2 4 2 2 2 2 3 2" xfId="24622" xr:uid="{4E9FDE4C-014D-455D-A319-E7979AC23F75}"/>
    <cellStyle name="Comma 2 3 2 4 2 2 2 2 3 2 2" xfId="41239" xr:uid="{10A07241-6C3E-411B-B9BC-94B49058443B}"/>
    <cellStyle name="Comma 2 3 2 4 2 2 2 2 3 3" xfId="33351" xr:uid="{62165C6F-AD15-407F-87A9-2F9915EE10BF}"/>
    <cellStyle name="Comma 2 3 2 4 2 2 2 2 4" xfId="19018" xr:uid="{88BBF96E-DCA7-4423-B210-4F851D25CD5B}"/>
    <cellStyle name="Comma 2 3 2 4 2 2 2 2 4 2" xfId="37295" xr:uid="{B4911ED9-3D0F-48D0-8244-90CC957EDD30}"/>
    <cellStyle name="Comma 2 3 2 4 2 2 2 2 5" xfId="29407" xr:uid="{0BAD6692-DF35-4251-9F0D-81FE78C24FFD}"/>
    <cellStyle name="Comma 2 3 2 4 2 2 2 3" xfId="9208" xr:uid="{31D48DCB-0E2A-428B-9119-B8E4AAF432C6}"/>
    <cellStyle name="Comma 2 3 2 4 2 2 2 3 2" xfId="14813" xr:uid="{D8AAFE11-6F7C-4D43-A47A-E9F7B483C6AA}"/>
    <cellStyle name="Comma 2 3 2 4 2 2 2 3 2 2" xfId="26022" xr:uid="{9C2FC0AB-F14D-4885-8292-82053E225DC2}"/>
    <cellStyle name="Comma 2 3 2 4 2 2 2 3 2 2 2" xfId="42225" xr:uid="{CA4A0A66-2510-4297-9E6F-FF7C80D12A69}"/>
    <cellStyle name="Comma 2 3 2 4 2 2 2 3 2 3" xfId="34337" xr:uid="{06AC6EFC-AB6B-406B-A636-0B072EBC3EB9}"/>
    <cellStyle name="Comma 2 3 2 4 2 2 2 3 3" xfId="20418" xr:uid="{7358A72B-1143-478B-8C64-93B8CAAFC00B}"/>
    <cellStyle name="Comma 2 3 2 4 2 2 2 3 3 2" xfId="38281" xr:uid="{4A3B216D-522D-45B4-9ACE-AE138E98B4F0}"/>
    <cellStyle name="Comma 2 3 2 4 2 2 2 3 4" xfId="30393" xr:uid="{7E459C3B-BD41-4D3D-AB5D-E5F2FC640E7D}"/>
    <cellStyle name="Comma 2 3 2 4 2 2 2 4" xfId="12011" xr:uid="{1ACDDFE8-BAD4-42DB-BD88-ED615C0EB6E4}"/>
    <cellStyle name="Comma 2 3 2 4 2 2 2 4 2" xfId="23220" xr:uid="{C2ED02DE-3ADA-47AF-903A-5CA397A82DD7}"/>
    <cellStyle name="Comma 2 3 2 4 2 2 2 4 2 2" xfId="40253" xr:uid="{C2F093D2-61E6-4651-9CCD-9FA5512E8293}"/>
    <cellStyle name="Comma 2 3 2 4 2 2 2 4 3" xfId="32365" xr:uid="{2F79CE1D-FFB9-4441-B387-EB95E34A7D68}"/>
    <cellStyle name="Comma 2 3 2 4 2 2 2 5" xfId="17616" xr:uid="{1D58A829-28AC-4863-9BA8-EA284256DDAF}"/>
    <cellStyle name="Comma 2 3 2 4 2 2 2 5 2" xfId="36309" xr:uid="{7DE9B2FE-6F50-48E8-8320-7AA5BFD5E691}"/>
    <cellStyle name="Comma 2 3 2 4 2 2 2 6" xfId="28421" xr:uid="{96CD372B-FE91-4F64-A014-FDE749EAB574}"/>
    <cellStyle name="Comma 2 3 2 4 2 2 3" xfId="6911" xr:uid="{E8621396-2BF1-4C59-AA31-0F48AFAE4C82}"/>
    <cellStyle name="Comma 2 3 2 4 2 2 3 2" xfId="9713" xr:uid="{306DF4A5-C9EC-4425-8E05-51950CCB150A}"/>
    <cellStyle name="Comma 2 3 2 4 2 2 3 2 2" xfId="15318" xr:uid="{0123D200-B8AC-45D5-9479-FAC7B17DB9CE}"/>
    <cellStyle name="Comma 2 3 2 4 2 2 3 2 2 2" xfId="26527" xr:uid="{8648EA1C-AB78-4247-8BD6-E59D747FAA81}"/>
    <cellStyle name="Comma 2 3 2 4 2 2 3 2 2 2 2" xfId="42717" xr:uid="{7F58BC3A-DA1F-4471-A2EE-51452971E473}"/>
    <cellStyle name="Comma 2 3 2 4 2 2 3 2 2 3" xfId="34829" xr:uid="{4A1063F0-FED6-4C32-ACEE-FC71CEDB96AF}"/>
    <cellStyle name="Comma 2 3 2 4 2 2 3 2 3" xfId="20923" xr:uid="{40D67848-D679-4CE4-80E8-0A06DC115024}"/>
    <cellStyle name="Comma 2 3 2 4 2 2 3 2 3 2" xfId="38773" xr:uid="{E0E62996-3C00-4BCD-9656-87323791E757}"/>
    <cellStyle name="Comma 2 3 2 4 2 2 3 2 4" xfId="30885" xr:uid="{3F76BEAB-051B-41FB-88EC-125FC68DDF2F}"/>
    <cellStyle name="Comma 2 3 2 4 2 2 3 3" xfId="12516" xr:uid="{21302A74-7559-44C6-BAF4-92BDE7AAA8AA}"/>
    <cellStyle name="Comma 2 3 2 4 2 2 3 3 2" xfId="23725" xr:uid="{7845F06F-F7AF-411C-AD3D-127870C58E5D}"/>
    <cellStyle name="Comma 2 3 2 4 2 2 3 3 2 2" xfId="40745" xr:uid="{5060335B-D312-4677-8106-0C23B9573E0B}"/>
    <cellStyle name="Comma 2 3 2 4 2 2 3 3 3" xfId="32857" xr:uid="{712CA0B8-D220-4046-A2EC-B05A7592B191}"/>
    <cellStyle name="Comma 2 3 2 4 2 2 3 4" xfId="18121" xr:uid="{20774B6D-D909-4CE8-BE4D-102E94AF8A5F}"/>
    <cellStyle name="Comma 2 3 2 4 2 2 3 4 2" xfId="36801" xr:uid="{09B180D6-A2B6-4D85-8C83-974F40C90027}"/>
    <cellStyle name="Comma 2 3 2 4 2 2 3 5" xfId="28913" xr:uid="{DB778C58-260B-4CAC-ACC0-D8B490EF1AA5}"/>
    <cellStyle name="Comma 2 3 2 4 2 2 4" xfId="8311" xr:uid="{E9B400BC-C6A6-413B-BAB4-9615958E85C3}"/>
    <cellStyle name="Comma 2 3 2 4 2 2 4 2" xfId="13916" xr:uid="{A6879C3D-EDE2-4D48-B0D6-9833A9361A14}"/>
    <cellStyle name="Comma 2 3 2 4 2 2 4 2 2" xfId="25125" xr:uid="{D0D384D7-B191-465D-B75C-80BE4A0BE415}"/>
    <cellStyle name="Comma 2 3 2 4 2 2 4 2 2 2" xfId="41731" xr:uid="{D57A62E1-7096-4991-B6D8-2281223003BE}"/>
    <cellStyle name="Comma 2 3 2 4 2 2 4 2 3" xfId="33843" xr:uid="{6D4FB8F5-7085-45CA-9263-AAAD7A6314C3}"/>
    <cellStyle name="Comma 2 3 2 4 2 2 4 3" xfId="19521" xr:uid="{4E9D52A3-AAAE-4C7E-949F-D6DB262B405B}"/>
    <cellStyle name="Comma 2 3 2 4 2 2 4 3 2" xfId="37787" xr:uid="{824F8CE8-D938-4633-9556-8A5D725FE2BA}"/>
    <cellStyle name="Comma 2 3 2 4 2 2 4 4" xfId="29899" xr:uid="{45ADBBB8-1911-4E7D-9B94-38A36D4BCCCB}"/>
    <cellStyle name="Comma 2 3 2 4 2 2 5" xfId="11114" xr:uid="{87482590-A336-462D-8A1C-8FBA7E83AE2A}"/>
    <cellStyle name="Comma 2 3 2 4 2 2 5 2" xfId="22323" xr:uid="{081085F4-3259-42AE-A072-7BAAF0B679B2}"/>
    <cellStyle name="Comma 2 3 2 4 2 2 5 2 2" xfId="39759" xr:uid="{C462C8E2-79F4-4E6E-81B9-E47A9425FBF4}"/>
    <cellStyle name="Comma 2 3 2 4 2 2 5 3" xfId="31871" xr:uid="{F4D7D1B4-DD37-4B10-863F-575F6EA75A10}"/>
    <cellStyle name="Comma 2 3 2 4 2 2 6" xfId="16719" xr:uid="{E6B25970-7E35-4D1E-B7AB-BCAE4A5FADA8}"/>
    <cellStyle name="Comma 2 3 2 4 2 2 6 2" xfId="35815" xr:uid="{85152DDE-1577-4C64-8DD0-2A38E63470F2}"/>
    <cellStyle name="Comma 2 3 2 4 2 2 7" xfId="27927" xr:uid="{4F8C720E-C361-4489-B9CB-B1465A6C38E8}"/>
    <cellStyle name="Comma 2 3 2 4 2 3" xfId="6160" xr:uid="{6A5575A5-357D-438F-9A5B-51AE0922C34F}"/>
    <cellStyle name="Comma 2 3 2 4 2 3 2" xfId="7562" xr:uid="{E3EEB42B-EF39-4B91-B996-9915D918F952}"/>
    <cellStyle name="Comma 2 3 2 4 2 3 2 2" xfId="10364" xr:uid="{053E0ED9-9D54-48DF-9603-051FB1591361}"/>
    <cellStyle name="Comma 2 3 2 4 2 3 2 2 2" xfId="15969" xr:uid="{5A6CEF5E-CF71-4A31-BEAC-9B0F2D3AA953}"/>
    <cellStyle name="Comma 2 3 2 4 2 3 2 2 2 2" xfId="27178" xr:uid="{C74D1D4B-821D-4DD6-9108-65B987D9876B}"/>
    <cellStyle name="Comma 2 3 2 4 2 3 2 2 2 2 2" xfId="42965" xr:uid="{E77C1002-78D2-4757-AF9A-081443A79398}"/>
    <cellStyle name="Comma 2 3 2 4 2 3 2 2 2 3" xfId="35077" xr:uid="{46CDA813-3F18-4795-A5CA-5316C79D7E8C}"/>
    <cellStyle name="Comma 2 3 2 4 2 3 2 2 3" xfId="21574" xr:uid="{5DB32E9B-210F-4506-BD7E-30C13951CE87}"/>
    <cellStyle name="Comma 2 3 2 4 2 3 2 2 3 2" xfId="39021" xr:uid="{C71E5DEC-F1E3-4AE4-A1E7-372CFFCF96F8}"/>
    <cellStyle name="Comma 2 3 2 4 2 3 2 2 4" xfId="31133" xr:uid="{D4701518-EF5C-40C1-9F9F-9D02087C63CD}"/>
    <cellStyle name="Comma 2 3 2 4 2 3 2 3" xfId="13167" xr:uid="{B3C4E572-3E78-4CB4-A482-B9830999C829}"/>
    <cellStyle name="Comma 2 3 2 4 2 3 2 3 2" xfId="24376" xr:uid="{CA1347AB-DEFE-414C-9427-5D8D1A2847E1}"/>
    <cellStyle name="Comma 2 3 2 4 2 3 2 3 2 2" xfId="40993" xr:uid="{7FFC6CFD-090A-49F0-8B67-7A23E1A51DE5}"/>
    <cellStyle name="Comma 2 3 2 4 2 3 2 3 3" xfId="33105" xr:uid="{23EA33E4-8266-48A1-A9BB-1277ECC4E48D}"/>
    <cellStyle name="Comma 2 3 2 4 2 3 2 4" xfId="18772" xr:uid="{D7538EFE-B4C9-4230-8A22-613A8D4E82C6}"/>
    <cellStyle name="Comma 2 3 2 4 2 3 2 4 2" xfId="37049" xr:uid="{777E22B7-50B1-4445-9567-9FF26A8C9335}"/>
    <cellStyle name="Comma 2 3 2 4 2 3 2 5" xfId="29161" xr:uid="{48D2825F-418C-40DB-91D5-8CE764E10AF1}"/>
    <cellStyle name="Comma 2 3 2 4 2 3 3" xfId="8962" xr:uid="{9210FF42-0011-4264-8D55-36EE64B38E65}"/>
    <cellStyle name="Comma 2 3 2 4 2 3 3 2" xfId="14567" xr:uid="{EB776C6A-BFF4-4DE7-ACDA-8EF56EEB2AB0}"/>
    <cellStyle name="Comma 2 3 2 4 2 3 3 2 2" xfId="25776" xr:uid="{F1B466BD-6EC3-40E6-ABAA-44FA5C2A5B02}"/>
    <cellStyle name="Comma 2 3 2 4 2 3 3 2 2 2" xfId="41979" xr:uid="{B2B90321-E26C-4A94-B25C-D85B7A946DD7}"/>
    <cellStyle name="Comma 2 3 2 4 2 3 3 2 3" xfId="34091" xr:uid="{50A52906-D694-45FE-85C2-EFDCD57C3059}"/>
    <cellStyle name="Comma 2 3 2 4 2 3 3 3" xfId="20172" xr:uid="{31B0D1C7-DB5B-4518-A5D0-7ADE75786BA1}"/>
    <cellStyle name="Comma 2 3 2 4 2 3 3 3 2" xfId="38035" xr:uid="{A7C069B1-EF7E-4E00-8F5A-55827143416C}"/>
    <cellStyle name="Comma 2 3 2 4 2 3 3 4" xfId="30147" xr:uid="{960B16DC-FEDD-415C-9916-DE3BE64835FC}"/>
    <cellStyle name="Comma 2 3 2 4 2 3 4" xfId="11765" xr:uid="{39F71190-BDE1-48BF-9292-0E07820CC9D9}"/>
    <cellStyle name="Comma 2 3 2 4 2 3 4 2" xfId="22974" xr:uid="{93C00FD0-61B2-461E-B27E-682477972039}"/>
    <cellStyle name="Comma 2 3 2 4 2 3 4 2 2" xfId="40007" xr:uid="{C4234252-1C86-4EC0-8983-35DCADFDA810}"/>
    <cellStyle name="Comma 2 3 2 4 2 3 4 3" xfId="32119" xr:uid="{F0F87640-51DF-4BA7-8382-783CF4DA65B2}"/>
    <cellStyle name="Comma 2 3 2 4 2 3 5" xfId="17370" xr:uid="{AA677C52-52B3-45EC-A3F5-CB45F97E93DD}"/>
    <cellStyle name="Comma 2 3 2 4 2 3 5 2" xfId="36063" xr:uid="{23AFC3E7-B599-4554-A5AF-5CB809A76DBA}"/>
    <cellStyle name="Comma 2 3 2 4 2 3 6" xfId="28175" xr:uid="{874A80AC-0F35-4684-AE6D-439C965A30F4}"/>
    <cellStyle name="Comma 2 3 2 4 2 4" xfId="6665" xr:uid="{3EF95F25-2EC4-4566-B8B1-82D485A809F6}"/>
    <cellStyle name="Comma 2 3 2 4 2 4 2" xfId="9467" xr:uid="{44DD8E06-C74D-4032-BDC5-ED0DA93B2CCC}"/>
    <cellStyle name="Comma 2 3 2 4 2 4 2 2" xfId="15072" xr:uid="{7CD047AF-131E-4FB4-9C64-BF03F32C1F3A}"/>
    <cellStyle name="Comma 2 3 2 4 2 4 2 2 2" xfId="26281" xr:uid="{8654BA20-FEDC-43F4-A4CA-D97C725B51E9}"/>
    <cellStyle name="Comma 2 3 2 4 2 4 2 2 2 2" xfId="42471" xr:uid="{7358C289-BC4F-44A3-95F3-1F3732565D0C}"/>
    <cellStyle name="Comma 2 3 2 4 2 4 2 2 3" xfId="34583" xr:uid="{CAE15B91-D672-4C6F-B9C2-EA458009F15D}"/>
    <cellStyle name="Comma 2 3 2 4 2 4 2 3" xfId="20677" xr:uid="{E8A200E7-9867-4377-A9A6-40AC1A566451}"/>
    <cellStyle name="Comma 2 3 2 4 2 4 2 3 2" xfId="38527" xr:uid="{BCCAA29A-CDF0-499A-9E7E-8DC90786AF09}"/>
    <cellStyle name="Comma 2 3 2 4 2 4 2 4" xfId="30639" xr:uid="{81788C01-350E-4CE6-BB77-E13215F9F0F8}"/>
    <cellStyle name="Comma 2 3 2 4 2 4 3" xfId="12270" xr:uid="{AA6D4C56-0C0D-41AD-80FB-1259804DD73B}"/>
    <cellStyle name="Comma 2 3 2 4 2 4 3 2" xfId="23479" xr:uid="{288DA26F-664D-493A-9830-5A57AA9573BA}"/>
    <cellStyle name="Comma 2 3 2 4 2 4 3 2 2" xfId="40499" xr:uid="{0A6F0170-2D57-443A-9B27-286508D30D30}"/>
    <cellStyle name="Comma 2 3 2 4 2 4 3 3" xfId="32611" xr:uid="{C022FFA0-66C2-4D11-9E84-80EA941B327E}"/>
    <cellStyle name="Comma 2 3 2 4 2 4 4" xfId="17875" xr:uid="{A5F7CC06-D723-4090-B83C-308BBF36CD3C}"/>
    <cellStyle name="Comma 2 3 2 4 2 4 4 2" xfId="36555" xr:uid="{2EE25CD3-92D3-48B9-9047-BC3A65254C9D}"/>
    <cellStyle name="Comma 2 3 2 4 2 4 5" xfId="28667" xr:uid="{D0978679-CC2F-468E-A1E1-5B3DF93A19A1}"/>
    <cellStyle name="Comma 2 3 2 4 2 5" xfId="8065" xr:uid="{35C80AD0-E9CE-485E-8998-993B4F747D8F}"/>
    <cellStyle name="Comma 2 3 2 4 2 5 2" xfId="13670" xr:uid="{5BDE2516-2EE8-41E7-985C-9AD8F64CCB85}"/>
    <cellStyle name="Comma 2 3 2 4 2 5 2 2" xfId="24879" xr:uid="{CB4A9A9C-DFA1-453C-849D-393AA0AC19F2}"/>
    <cellStyle name="Comma 2 3 2 4 2 5 2 2 2" xfId="41485" xr:uid="{3BC585FC-A50A-4200-BFB1-D76F5B12AA98}"/>
    <cellStyle name="Comma 2 3 2 4 2 5 2 3" xfId="33597" xr:uid="{ED0C344F-8E9D-420C-8B2C-CA0124D17D55}"/>
    <cellStyle name="Comma 2 3 2 4 2 5 3" xfId="19275" xr:uid="{F982CDA6-4EEE-4CC4-8414-BC4ADA0B7D01}"/>
    <cellStyle name="Comma 2 3 2 4 2 5 3 2" xfId="37541" xr:uid="{D77DACD4-9DBC-4CC9-AF2A-5D8D3D2593E4}"/>
    <cellStyle name="Comma 2 3 2 4 2 5 4" xfId="29653" xr:uid="{76746447-8B5C-42C2-95DF-C59C6F864287}"/>
    <cellStyle name="Comma 2 3 2 4 2 6" xfId="10868" xr:uid="{AC13A028-CB14-44FA-8BCF-C47F07B919D2}"/>
    <cellStyle name="Comma 2 3 2 4 2 6 2" xfId="22077" xr:uid="{451FA23A-DB92-4DDC-9A68-122AF4F99840}"/>
    <cellStyle name="Comma 2 3 2 4 2 6 2 2" xfId="39513" xr:uid="{C41F3F69-B125-4379-BBFE-113DD083E9AC}"/>
    <cellStyle name="Comma 2 3 2 4 2 6 3" xfId="31625" xr:uid="{AA0943F9-2BA8-4A7B-B0F2-5BEB9C84728E}"/>
    <cellStyle name="Comma 2 3 2 4 2 7" xfId="16473" xr:uid="{0FF59411-9721-409E-B0FF-11D8394C3E49}"/>
    <cellStyle name="Comma 2 3 2 4 2 7 2" xfId="35569" xr:uid="{9A437D98-2168-4436-9DB7-8AA2742FC791}"/>
    <cellStyle name="Comma 2 3 2 4 2 8" xfId="27681" xr:uid="{DB15B2BA-9B40-4642-9713-116DE9167341}"/>
    <cellStyle name="Comma 2 3 2 4 3" xfId="5385" xr:uid="{88779E87-0626-4D41-B24C-A3B0D8682E5B}"/>
    <cellStyle name="Comma 2 3 2 4 3 2" xfId="6282" xr:uid="{80908886-E98E-4627-B57A-98B4771C944F}"/>
    <cellStyle name="Comma 2 3 2 4 3 2 2" xfId="7684" xr:uid="{BE8DAA35-7383-4EA7-9C33-A794B29419F2}"/>
    <cellStyle name="Comma 2 3 2 4 3 2 2 2" xfId="10486" xr:uid="{D44350C7-CE48-4087-98F5-8B1F35F136C1}"/>
    <cellStyle name="Comma 2 3 2 4 3 2 2 2 2" xfId="16091" xr:uid="{8BA36055-17BC-4ACA-B682-2AD7BF8A3264}"/>
    <cellStyle name="Comma 2 3 2 4 3 2 2 2 2 2" xfId="27300" xr:uid="{7ACE200D-E2B8-4F5F-AEC2-D3965A420FF0}"/>
    <cellStyle name="Comma 2 3 2 4 3 2 2 2 2 2 2" xfId="43087" xr:uid="{FA91770C-7694-4087-B212-759739B77999}"/>
    <cellStyle name="Comma 2 3 2 4 3 2 2 2 2 3" xfId="35199" xr:uid="{F8461B57-D3C8-440E-95E4-214C16FB73C7}"/>
    <cellStyle name="Comma 2 3 2 4 3 2 2 2 3" xfId="21696" xr:uid="{D86373D5-B160-4B4C-BE9C-2D4309958233}"/>
    <cellStyle name="Comma 2 3 2 4 3 2 2 2 3 2" xfId="39143" xr:uid="{13AB997E-3135-4ABD-86A1-0881B7CFA41B}"/>
    <cellStyle name="Comma 2 3 2 4 3 2 2 2 4" xfId="31255" xr:uid="{0BEFD57D-3552-4DD8-85AC-02BEA4018878}"/>
    <cellStyle name="Comma 2 3 2 4 3 2 2 3" xfId="13289" xr:uid="{6F402ACA-4CA8-4C00-8B31-9BD1CB25F826}"/>
    <cellStyle name="Comma 2 3 2 4 3 2 2 3 2" xfId="24498" xr:uid="{06C3E24E-B10C-41CB-8321-AB0DE102A2B6}"/>
    <cellStyle name="Comma 2 3 2 4 3 2 2 3 2 2" xfId="41115" xr:uid="{E594E4B9-FB52-4D54-894C-693952950F53}"/>
    <cellStyle name="Comma 2 3 2 4 3 2 2 3 3" xfId="33227" xr:uid="{19E6F23C-0687-46DC-BA30-37D1B1A98CD3}"/>
    <cellStyle name="Comma 2 3 2 4 3 2 2 4" xfId="18894" xr:uid="{093F3890-D928-4C07-A1A9-4172BCCB2A70}"/>
    <cellStyle name="Comma 2 3 2 4 3 2 2 4 2" xfId="37171" xr:uid="{63A4DE8E-3723-4879-8E6B-FACA769DE64F}"/>
    <cellStyle name="Comma 2 3 2 4 3 2 2 5" xfId="29283" xr:uid="{124A4CF1-9572-4D8F-8624-087BBB0BF1D6}"/>
    <cellStyle name="Comma 2 3 2 4 3 2 3" xfId="9084" xr:uid="{B7FE196D-8316-4DF1-856E-32F19669EE66}"/>
    <cellStyle name="Comma 2 3 2 4 3 2 3 2" xfId="14689" xr:uid="{931890E5-2A76-4A5D-A606-06D0D1736D89}"/>
    <cellStyle name="Comma 2 3 2 4 3 2 3 2 2" xfId="25898" xr:uid="{6BB7D66D-ED2D-4916-A724-C2D05A05FD9B}"/>
    <cellStyle name="Comma 2 3 2 4 3 2 3 2 2 2" xfId="42101" xr:uid="{7F7C139C-53F5-442B-B733-CC1FB7F1F002}"/>
    <cellStyle name="Comma 2 3 2 4 3 2 3 2 3" xfId="34213" xr:uid="{DACADF77-F994-4CF6-9716-EE56EDB4D044}"/>
    <cellStyle name="Comma 2 3 2 4 3 2 3 3" xfId="20294" xr:uid="{C13D08D6-8780-42C1-8B2B-30A4AC4911B2}"/>
    <cellStyle name="Comma 2 3 2 4 3 2 3 3 2" xfId="38157" xr:uid="{2AA6B1FD-1318-4654-893F-2016EA5B2DA7}"/>
    <cellStyle name="Comma 2 3 2 4 3 2 3 4" xfId="30269" xr:uid="{6E4AA93C-1C2B-40E4-91CC-75C684793551}"/>
    <cellStyle name="Comma 2 3 2 4 3 2 4" xfId="11887" xr:uid="{202E307A-2F6B-4A72-8390-133F87D8BB0F}"/>
    <cellStyle name="Comma 2 3 2 4 3 2 4 2" xfId="23096" xr:uid="{6EC720A4-2773-496E-9C3C-F5B51FC791C5}"/>
    <cellStyle name="Comma 2 3 2 4 3 2 4 2 2" xfId="40129" xr:uid="{1CB268FE-AD7C-4AF6-A034-92FF1D79BF14}"/>
    <cellStyle name="Comma 2 3 2 4 3 2 4 3" xfId="32241" xr:uid="{31AF4860-2151-4771-8816-0A47040F48EE}"/>
    <cellStyle name="Comma 2 3 2 4 3 2 5" xfId="17492" xr:uid="{3D39AA56-041B-4B1D-B063-27696A342E2B}"/>
    <cellStyle name="Comma 2 3 2 4 3 2 5 2" xfId="36185" xr:uid="{9081CBE3-3236-43CC-BFE5-D4CF7E82D8CF}"/>
    <cellStyle name="Comma 2 3 2 4 3 2 6" xfId="28297" xr:uid="{9E7E6E53-680A-4F25-A349-1283349733C7}"/>
    <cellStyle name="Comma 2 3 2 4 3 3" xfId="6787" xr:uid="{BC86C866-B2AF-4126-A4E2-7360ABD89097}"/>
    <cellStyle name="Comma 2 3 2 4 3 3 2" xfId="9589" xr:uid="{B3FCEDAF-856A-43DE-BCD0-4A1D2807069D}"/>
    <cellStyle name="Comma 2 3 2 4 3 3 2 2" xfId="15194" xr:uid="{1224A117-54A1-495E-9FB4-AC72A0CD49E3}"/>
    <cellStyle name="Comma 2 3 2 4 3 3 2 2 2" xfId="26403" xr:uid="{E637C273-0B3C-47B6-A7B5-32D9F745ED9D}"/>
    <cellStyle name="Comma 2 3 2 4 3 3 2 2 2 2" xfId="42593" xr:uid="{1D87EB89-E8F6-4FDA-94D8-0C5447B6BB10}"/>
    <cellStyle name="Comma 2 3 2 4 3 3 2 2 3" xfId="34705" xr:uid="{934B5766-6827-4077-AEFD-CD4E94685496}"/>
    <cellStyle name="Comma 2 3 2 4 3 3 2 3" xfId="20799" xr:uid="{ED3C9A02-D323-4239-90CF-1AEDDC0C946B}"/>
    <cellStyle name="Comma 2 3 2 4 3 3 2 3 2" xfId="38649" xr:uid="{B480ADFC-16DA-463D-AE52-C27503055E5F}"/>
    <cellStyle name="Comma 2 3 2 4 3 3 2 4" xfId="30761" xr:uid="{BCC079EB-E2B7-4E53-8946-79616DB25989}"/>
    <cellStyle name="Comma 2 3 2 4 3 3 3" xfId="12392" xr:uid="{9934416D-0BD7-41B9-8DCC-E32417E35D8C}"/>
    <cellStyle name="Comma 2 3 2 4 3 3 3 2" xfId="23601" xr:uid="{E45362CF-C7DE-4955-8992-227D9E297A26}"/>
    <cellStyle name="Comma 2 3 2 4 3 3 3 2 2" xfId="40621" xr:uid="{C15832C4-C4EC-474B-9B62-60DBE8E656AD}"/>
    <cellStyle name="Comma 2 3 2 4 3 3 3 3" xfId="32733" xr:uid="{DFB553B2-882D-4AD8-94DB-E9FE8627CF0A}"/>
    <cellStyle name="Comma 2 3 2 4 3 3 4" xfId="17997" xr:uid="{36122E61-D2E7-49CD-A81A-BBA280EE0EE8}"/>
    <cellStyle name="Comma 2 3 2 4 3 3 4 2" xfId="36677" xr:uid="{C83CA4DA-26A3-4D03-9310-82CD2DE07775}"/>
    <cellStyle name="Comma 2 3 2 4 3 3 5" xfId="28789" xr:uid="{CE9A7D13-7AD7-4917-8CB2-019762B1F48C}"/>
    <cellStyle name="Comma 2 3 2 4 3 4" xfId="8187" xr:uid="{E49B14DE-E169-4D21-A185-579FAB3EEDF0}"/>
    <cellStyle name="Comma 2 3 2 4 3 4 2" xfId="13792" xr:uid="{E5ECDEA2-67AB-4E72-B089-5642A7DD22C8}"/>
    <cellStyle name="Comma 2 3 2 4 3 4 2 2" xfId="25001" xr:uid="{17E99FBF-CC97-46A1-AF6E-7FCE33E5BA50}"/>
    <cellStyle name="Comma 2 3 2 4 3 4 2 2 2" xfId="41607" xr:uid="{C01B03A8-1FB4-4DBD-801A-BC24AFBB7581}"/>
    <cellStyle name="Comma 2 3 2 4 3 4 2 3" xfId="33719" xr:uid="{CE73BC29-2CA8-409A-899D-1246F1B1EC63}"/>
    <cellStyle name="Comma 2 3 2 4 3 4 3" xfId="19397" xr:uid="{35BCC783-6463-414C-9F16-238AD7C9D5E1}"/>
    <cellStyle name="Comma 2 3 2 4 3 4 3 2" xfId="37663" xr:uid="{E4858623-A26B-40E8-B18F-415E9ECE50BC}"/>
    <cellStyle name="Comma 2 3 2 4 3 4 4" xfId="29775" xr:uid="{6B27FABC-EEB1-4EB9-9190-FD035AA9F2E1}"/>
    <cellStyle name="Comma 2 3 2 4 3 5" xfId="10990" xr:uid="{31AD0F5D-9F25-4D20-AA2C-74A58B3DE5BE}"/>
    <cellStyle name="Comma 2 3 2 4 3 5 2" xfId="22199" xr:uid="{BFB82610-2E06-4355-B205-0C703DE1B132}"/>
    <cellStyle name="Comma 2 3 2 4 3 5 2 2" xfId="39635" xr:uid="{A0205403-AAF0-4F70-BAF1-DAB285F61AAD}"/>
    <cellStyle name="Comma 2 3 2 4 3 5 3" xfId="31747" xr:uid="{59BDF0FF-A9C0-4864-B275-C52651111BB6}"/>
    <cellStyle name="Comma 2 3 2 4 3 6" xfId="16595" xr:uid="{8DC13637-572C-44D3-B803-4FB6C24B3E77}"/>
    <cellStyle name="Comma 2 3 2 4 3 6 2" xfId="35691" xr:uid="{D1497415-8A0D-4F4E-A42E-C55FD07D1F44}"/>
    <cellStyle name="Comma 2 3 2 4 3 7" xfId="27803" xr:uid="{CDD2D294-E483-47D6-A5AD-E3E75EBBB824}"/>
    <cellStyle name="Comma 2 3 2 4 4" xfId="6036" xr:uid="{4F6CE896-3B05-42C1-AF39-B43C515E8CCF}"/>
    <cellStyle name="Comma 2 3 2 4 4 2" xfId="7438" xr:uid="{086A7D8F-855F-462B-90B2-E268A7625E17}"/>
    <cellStyle name="Comma 2 3 2 4 4 2 2" xfId="10240" xr:uid="{B54AC9C6-EF3F-40C3-8886-DEB745C260F7}"/>
    <cellStyle name="Comma 2 3 2 4 4 2 2 2" xfId="15845" xr:uid="{BFE1237A-DC68-4779-A7DD-F8B5406863C8}"/>
    <cellStyle name="Comma 2 3 2 4 4 2 2 2 2" xfId="27054" xr:uid="{335F2E9D-6C0D-42AC-BD85-7BB519CB05BC}"/>
    <cellStyle name="Comma 2 3 2 4 4 2 2 2 2 2" xfId="42841" xr:uid="{A762A84A-8ABD-4781-AEE4-3CC3FC55EF25}"/>
    <cellStyle name="Comma 2 3 2 4 4 2 2 2 3" xfId="34953" xr:uid="{CE85F1E6-2FE3-4184-BD8E-1C7D8AAB7FEF}"/>
    <cellStyle name="Comma 2 3 2 4 4 2 2 3" xfId="21450" xr:uid="{096A27EA-D651-49EB-9B19-E0802BBACA88}"/>
    <cellStyle name="Comma 2 3 2 4 4 2 2 3 2" xfId="38897" xr:uid="{6CF5409B-FC35-4B5A-8E05-85112BC3419F}"/>
    <cellStyle name="Comma 2 3 2 4 4 2 2 4" xfId="31009" xr:uid="{653EB55A-BA37-45B5-BD9A-C3782013FEB3}"/>
    <cellStyle name="Comma 2 3 2 4 4 2 3" xfId="13043" xr:uid="{2FFC3187-42D6-447F-9C7B-E3B6F3FE339C}"/>
    <cellStyle name="Comma 2 3 2 4 4 2 3 2" xfId="24252" xr:uid="{44E49B84-B5E1-470F-8F6D-9D5ED8AF8A50}"/>
    <cellStyle name="Comma 2 3 2 4 4 2 3 2 2" xfId="40869" xr:uid="{21EDD2A9-6C77-4FA2-A6F4-6B5E64C3D236}"/>
    <cellStyle name="Comma 2 3 2 4 4 2 3 3" xfId="32981" xr:uid="{C488EB36-220D-4831-9B57-EA8CC621D3E4}"/>
    <cellStyle name="Comma 2 3 2 4 4 2 4" xfId="18648" xr:uid="{2CDD79A3-D263-4847-AD47-93361927C98A}"/>
    <cellStyle name="Comma 2 3 2 4 4 2 4 2" xfId="36925" xr:uid="{FF95874D-6756-494E-B69B-98C4D925E0F6}"/>
    <cellStyle name="Comma 2 3 2 4 4 2 5" xfId="29037" xr:uid="{3223224E-A22D-4F9D-858C-2079780F3F2F}"/>
    <cellStyle name="Comma 2 3 2 4 4 3" xfId="8838" xr:uid="{350E07BE-1884-4282-B31F-AA9B4A35A733}"/>
    <cellStyle name="Comma 2 3 2 4 4 3 2" xfId="14443" xr:uid="{B62D74C4-A12F-486D-8B78-094CA4BD18C1}"/>
    <cellStyle name="Comma 2 3 2 4 4 3 2 2" xfId="25652" xr:uid="{46755C4A-65DD-46E6-8794-5733A2411DB8}"/>
    <cellStyle name="Comma 2 3 2 4 4 3 2 2 2" xfId="41855" xr:uid="{9238FDAD-7829-43CD-AC3D-F70AFD644DB7}"/>
    <cellStyle name="Comma 2 3 2 4 4 3 2 3" xfId="33967" xr:uid="{EB8B9AD2-06C7-4154-9B86-0351639F59FE}"/>
    <cellStyle name="Comma 2 3 2 4 4 3 3" xfId="20048" xr:uid="{25ED0EC5-6255-439C-9154-F7183C1BA7D6}"/>
    <cellStyle name="Comma 2 3 2 4 4 3 3 2" xfId="37911" xr:uid="{E719039A-EC8E-4283-92A5-2D52DF1EE7BE}"/>
    <cellStyle name="Comma 2 3 2 4 4 3 4" xfId="30023" xr:uid="{9373F9AB-9512-415E-93D0-87AB723F57CF}"/>
    <cellStyle name="Comma 2 3 2 4 4 4" xfId="11641" xr:uid="{EAB8F28E-9AF6-4C62-91E1-F4C01D19253E}"/>
    <cellStyle name="Comma 2 3 2 4 4 4 2" xfId="22850" xr:uid="{1EE2A34E-9909-4DFF-937C-042C1674AD04}"/>
    <cellStyle name="Comma 2 3 2 4 4 4 2 2" xfId="39883" xr:uid="{ED3101A4-44FB-433E-975C-386D407C442F}"/>
    <cellStyle name="Comma 2 3 2 4 4 4 3" xfId="31995" xr:uid="{39312F80-A4C7-4F6B-A8DF-7FB20414AA2F}"/>
    <cellStyle name="Comma 2 3 2 4 4 5" xfId="17246" xr:uid="{36661C5B-62D6-4F24-9A3C-367E10C9BE0D}"/>
    <cellStyle name="Comma 2 3 2 4 4 5 2" xfId="35939" xr:uid="{965E7067-849D-4CBC-95E3-8713B5B6A6D9}"/>
    <cellStyle name="Comma 2 3 2 4 4 6" xfId="28051" xr:uid="{73BC65A7-FC2B-4CD3-B00C-52A5344D0E3A}"/>
    <cellStyle name="Comma 2 3 2 4 5" xfId="6540" xr:uid="{C0082AFD-EA98-4794-B7DB-A11EBFFAB2E2}"/>
    <cellStyle name="Comma 2 3 2 4 5 2" xfId="9342" xr:uid="{A54B69DD-FEA0-491A-B769-CDB19523BDDF}"/>
    <cellStyle name="Comma 2 3 2 4 5 2 2" xfId="14947" xr:uid="{65AF9E3F-4A93-4C54-9822-1EEA500D704B}"/>
    <cellStyle name="Comma 2 3 2 4 5 2 2 2" xfId="26156" xr:uid="{9BA3AE88-884B-42F6-AA57-E5235958C790}"/>
    <cellStyle name="Comma 2 3 2 4 5 2 2 2 2" xfId="42347" xr:uid="{C90441DB-ED7E-43EB-A36A-7932305F7984}"/>
    <cellStyle name="Comma 2 3 2 4 5 2 2 3" xfId="34459" xr:uid="{65663131-57F2-4C64-8F2D-0705DFFFB6E0}"/>
    <cellStyle name="Comma 2 3 2 4 5 2 3" xfId="20552" xr:uid="{B5DC26D9-F861-4B07-9196-F827DE765478}"/>
    <cellStyle name="Comma 2 3 2 4 5 2 3 2" xfId="38403" xr:uid="{02487F2B-1E13-496E-98DD-7095BF3FAC9B}"/>
    <cellStyle name="Comma 2 3 2 4 5 2 4" xfId="30515" xr:uid="{BB5EB717-D911-481C-8B8B-14C948381D4F}"/>
    <cellStyle name="Comma 2 3 2 4 5 3" xfId="12145" xr:uid="{0F4038CF-8B93-4B74-B377-1412B1A58AFC}"/>
    <cellStyle name="Comma 2 3 2 4 5 3 2" xfId="23354" xr:uid="{3EB6B43C-D50C-4923-B74A-12BB0AF04165}"/>
    <cellStyle name="Comma 2 3 2 4 5 3 2 2" xfId="40375" xr:uid="{3C401733-43BB-4390-B0C4-D04C0444E1C3}"/>
    <cellStyle name="Comma 2 3 2 4 5 3 3" xfId="32487" xr:uid="{A7F6F8D1-9074-41FE-8F02-BEBCE6968E51}"/>
    <cellStyle name="Comma 2 3 2 4 5 4" xfId="17750" xr:uid="{23B6AB85-687F-4520-B4D6-C292E0C7FF51}"/>
    <cellStyle name="Comma 2 3 2 4 5 4 2" xfId="36431" xr:uid="{F3F7AA13-BCA3-4869-8776-DC2F227DFD0E}"/>
    <cellStyle name="Comma 2 3 2 4 5 5" xfId="28543" xr:uid="{255085FA-0EE5-413D-B436-5BD5A84E7109}"/>
    <cellStyle name="Comma 2 3 2 4 6" xfId="7941" xr:uid="{FE928FC4-77AD-4573-8E4D-F41D3A12AE74}"/>
    <cellStyle name="Comma 2 3 2 4 6 2" xfId="13546" xr:uid="{3287D8BD-291F-4D06-BA7D-AE79AF916A37}"/>
    <cellStyle name="Comma 2 3 2 4 6 2 2" xfId="24755" xr:uid="{3FB4793F-4018-4EB1-9503-972177829BE0}"/>
    <cellStyle name="Comma 2 3 2 4 6 2 2 2" xfId="41361" xr:uid="{66405944-E429-409A-BBA1-8CD0F11BF8AE}"/>
    <cellStyle name="Comma 2 3 2 4 6 2 3" xfId="33473" xr:uid="{E963955D-20FD-488E-95E4-24E155271320}"/>
    <cellStyle name="Comma 2 3 2 4 6 3" xfId="19151" xr:uid="{AD2723AE-B5E3-4F7A-9B53-3D73F038B253}"/>
    <cellStyle name="Comma 2 3 2 4 6 3 2" xfId="37417" xr:uid="{E570F041-8D02-4824-B1AF-7EC909DCF760}"/>
    <cellStyle name="Comma 2 3 2 4 6 4" xfId="29529" xr:uid="{D35F832E-5AB7-4A2F-8763-15D9D1FE0A3A}"/>
    <cellStyle name="Comma 2 3 2 4 7" xfId="10744" xr:uid="{AC86F970-1515-4FF9-B7CF-DE7516CD64B3}"/>
    <cellStyle name="Comma 2 3 2 4 7 2" xfId="21953" xr:uid="{1945CA08-E56D-4C82-A124-1F2B79F32E83}"/>
    <cellStyle name="Comma 2 3 2 4 7 2 2" xfId="39389" xr:uid="{E4A64CFC-6A72-4046-B8EB-7CCC6D77CEF4}"/>
    <cellStyle name="Comma 2 3 2 4 7 3" xfId="31501" xr:uid="{B8F7834F-9873-4441-8866-8AB82BBEBFA3}"/>
    <cellStyle name="Comma 2 3 2 4 8" xfId="16349" xr:uid="{366BD477-0618-46C7-8F7E-08D1E1C7C060}"/>
    <cellStyle name="Comma 2 3 2 4 8 2" xfId="35445" xr:uid="{9CE8030B-19F0-4472-9B7D-249717622664}"/>
    <cellStyle name="Comma 2 3 2 4 9" xfId="27557" xr:uid="{27FBD582-8E9C-4447-8232-DE649FDF2CA6}"/>
    <cellStyle name="Comma 2 3 2 5" xfId="5204" xr:uid="{19A9C756-E6A0-4A4C-B0BF-3EED2E7F0CF3}"/>
    <cellStyle name="Comma 2 3 2 5 2" xfId="5450" xr:uid="{90D411B8-1C4B-4E08-890F-46842CACF1F9}"/>
    <cellStyle name="Comma 2 3 2 5 2 2" xfId="6347" xr:uid="{69575471-39C8-4E1A-89ED-445F07F250FF}"/>
    <cellStyle name="Comma 2 3 2 5 2 2 2" xfId="7749" xr:uid="{82CA2D2E-37D0-4856-B1DB-587B9E2E3952}"/>
    <cellStyle name="Comma 2 3 2 5 2 2 2 2" xfId="10551" xr:uid="{24885978-D65E-42BC-888E-2416D482735B}"/>
    <cellStyle name="Comma 2 3 2 5 2 2 2 2 2" xfId="16156" xr:uid="{E6662EEF-4058-4886-B139-3AA5ED41FE02}"/>
    <cellStyle name="Comma 2 3 2 5 2 2 2 2 2 2" xfId="27365" xr:uid="{5FBFAEBB-8437-4A42-8EF0-FFBAEA21DE93}"/>
    <cellStyle name="Comma 2 3 2 5 2 2 2 2 2 2 2" xfId="43152" xr:uid="{25D4B2C2-8781-4249-829E-A071FFE86210}"/>
    <cellStyle name="Comma 2 3 2 5 2 2 2 2 2 3" xfId="35264" xr:uid="{68D2441A-B0F5-4C89-8983-852692A063E9}"/>
    <cellStyle name="Comma 2 3 2 5 2 2 2 2 3" xfId="21761" xr:uid="{C0AF1363-9D29-4B6C-8B42-BFF8D2C495D1}"/>
    <cellStyle name="Comma 2 3 2 5 2 2 2 2 3 2" xfId="39208" xr:uid="{0CDB63BC-67C6-497B-B6DD-256C2F3245F1}"/>
    <cellStyle name="Comma 2 3 2 5 2 2 2 2 4" xfId="31320" xr:uid="{8C3AE550-0B96-49AE-ABF6-5B512BAE5C0D}"/>
    <cellStyle name="Comma 2 3 2 5 2 2 2 3" xfId="13354" xr:uid="{32FEE2BD-BA48-4487-A88F-2C7AB43A4639}"/>
    <cellStyle name="Comma 2 3 2 5 2 2 2 3 2" xfId="24563" xr:uid="{2088A75D-60AD-465D-BD54-99EC842760DD}"/>
    <cellStyle name="Comma 2 3 2 5 2 2 2 3 2 2" xfId="41180" xr:uid="{8233B97A-3A92-489C-B2C0-42BB5D23D560}"/>
    <cellStyle name="Comma 2 3 2 5 2 2 2 3 3" xfId="33292" xr:uid="{9C8E2632-29F2-4376-BFCD-AF5067899095}"/>
    <cellStyle name="Comma 2 3 2 5 2 2 2 4" xfId="18959" xr:uid="{1E618DFB-F7C0-413D-AF48-33766762B96C}"/>
    <cellStyle name="Comma 2 3 2 5 2 2 2 4 2" xfId="37236" xr:uid="{8510A1D8-7436-4D47-8ADB-04764F8C6C95}"/>
    <cellStyle name="Comma 2 3 2 5 2 2 2 5" xfId="29348" xr:uid="{872274D6-B8C1-4495-8203-D7A600F8958F}"/>
    <cellStyle name="Comma 2 3 2 5 2 2 3" xfId="9149" xr:uid="{002A2A4A-59B2-40FD-9BE3-ABD13C0AC4A1}"/>
    <cellStyle name="Comma 2 3 2 5 2 2 3 2" xfId="14754" xr:uid="{3AF43195-E094-425F-A46B-C66ED636D47C}"/>
    <cellStyle name="Comma 2 3 2 5 2 2 3 2 2" xfId="25963" xr:uid="{C979096C-6D1F-4D3E-BC39-A8F09EC20AD0}"/>
    <cellStyle name="Comma 2 3 2 5 2 2 3 2 2 2" xfId="42166" xr:uid="{B570C27C-22A0-4407-86CB-051AF6292FB1}"/>
    <cellStyle name="Comma 2 3 2 5 2 2 3 2 3" xfId="34278" xr:uid="{D3D2518C-07E8-46C6-8417-3D31D48539F4}"/>
    <cellStyle name="Comma 2 3 2 5 2 2 3 3" xfId="20359" xr:uid="{45F17FEC-5A3C-40D6-9E09-DF437CE1BE12}"/>
    <cellStyle name="Comma 2 3 2 5 2 2 3 3 2" xfId="38222" xr:uid="{43AC59BA-3F66-4A6E-A1AD-DF341119E157}"/>
    <cellStyle name="Comma 2 3 2 5 2 2 3 4" xfId="30334" xr:uid="{5443D612-3573-4377-AEC1-6A1D31EF281F}"/>
    <cellStyle name="Comma 2 3 2 5 2 2 4" xfId="11952" xr:uid="{0CFAB081-A55E-4268-BF2E-A9CF2025424D}"/>
    <cellStyle name="Comma 2 3 2 5 2 2 4 2" xfId="23161" xr:uid="{8822A2A1-4430-4BFE-A35C-DD8571089169}"/>
    <cellStyle name="Comma 2 3 2 5 2 2 4 2 2" xfId="40194" xr:uid="{42BA9CEF-3C9B-464A-AE89-3DA7EA158B8F}"/>
    <cellStyle name="Comma 2 3 2 5 2 2 4 3" xfId="32306" xr:uid="{CF88F874-667C-4C88-B198-14BB93269628}"/>
    <cellStyle name="Comma 2 3 2 5 2 2 5" xfId="17557" xr:uid="{266C0143-D9A2-4515-A06F-47F1452B7B95}"/>
    <cellStyle name="Comma 2 3 2 5 2 2 5 2" xfId="36250" xr:uid="{DBE53822-E48C-4A89-B709-629B03327BB8}"/>
    <cellStyle name="Comma 2 3 2 5 2 2 6" xfId="28362" xr:uid="{59D5DC13-E521-4485-8FCD-9769B99998FD}"/>
    <cellStyle name="Comma 2 3 2 5 2 3" xfId="6852" xr:uid="{B2F1A79E-7BC3-4C7F-BEE1-56E01438C269}"/>
    <cellStyle name="Comma 2 3 2 5 2 3 2" xfId="9654" xr:uid="{97C7F272-CC53-453E-9583-5B316587AD81}"/>
    <cellStyle name="Comma 2 3 2 5 2 3 2 2" xfId="15259" xr:uid="{7D2297E2-00D4-4299-83EE-2B03F2191B86}"/>
    <cellStyle name="Comma 2 3 2 5 2 3 2 2 2" xfId="26468" xr:uid="{C7C96769-7EE8-4665-BA16-4C6FC58A8096}"/>
    <cellStyle name="Comma 2 3 2 5 2 3 2 2 2 2" xfId="42658" xr:uid="{2D0B293C-B8D7-4FE0-AB84-28B3ACDB07AF}"/>
    <cellStyle name="Comma 2 3 2 5 2 3 2 2 3" xfId="34770" xr:uid="{B2D49E0D-4C25-4E13-9969-14124A1E3B69}"/>
    <cellStyle name="Comma 2 3 2 5 2 3 2 3" xfId="20864" xr:uid="{0AA9EA46-D92E-4955-A1D1-9BA905CE61A3}"/>
    <cellStyle name="Comma 2 3 2 5 2 3 2 3 2" xfId="38714" xr:uid="{8F0C18BF-5517-4E2C-B924-675AE7AEDF75}"/>
    <cellStyle name="Comma 2 3 2 5 2 3 2 4" xfId="30826" xr:uid="{DFEC1280-91C4-4CAB-9E4E-989F623C06A8}"/>
    <cellStyle name="Comma 2 3 2 5 2 3 3" xfId="12457" xr:uid="{49D92075-0B52-4020-BDE7-8A028FE3F805}"/>
    <cellStyle name="Comma 2 3 2 5 2 3 3 2" xfId="23666" xr:uid="{5674BFAD-B644-4171-A7B8-2D48E22C2058}"/>
    <cellStyle name="Comma 2 3 2 5 2 3 3 2 2" xfId="40686" xr:uid="{C2D0B56C-A971-44AF-B9EF-EA791DDD03D8}"/>
    <cellStyle name="Comma 2 3 2 5 2 3 3 3" xfId="32798" xr:uid="{A2A2DDC1-5398-4F70-B80F-8692D32B2411}"/>
    <cellStyle name="Comma 2 3 2 5 2 3 4" xfId="18062" xr:uid="{8C6C74E4-A22A-44FC-9E0C-72246541FE9B}"/>
    <cellStyle name="Comma 2 3 2 5 2 3 4 2" xfId="36742" xr:uid="{DCFA197A-2541-4467-8CA3-34BCA1DCF551}"/>
    <cellStyle name="Comma 2 3 2 5 2 3 5" xfId="28854" xr:uid="{28DA4A82-EB01-4FF3-8B14-1C0F8531145C}"/>
    <cellStyle name="Comma 2 3 2 5 2 4" xfId="8252" xr:uid="{302C4C6F-8863-44A4-A209-E4A0EDBAFB6E}"/>
    <cellStyle name="Comma 2 3 2 5 2 4 2" xfId="13857" xr:uid="{9B3E0CCA-3770-44BC-B145-010621C9CD3E}"/>
    <cellStyle name="Comma 2 3 2 5 2 4 2 2" xfId="25066" xr:uid="{3CF1E3D1-FB40-469F-BE79-FB918DF3B9A9}"/>
    <cellStyle name="Comma 2 3 2 5 2 4 2 2 2" xfId="41672" xr:uid="{AAF87D2D-220C-4689-AF89-77023B49EDA8}"/>
    <cellStyle name="Comma 2 3 2 5 2 4 2 3" xfId="33784" xr:uid="{816B5C0E-36E4-422B-9B97-0C65F544E928}"/>
    <cellStyle name="Comma 2 3 2 5 2 4 3" xfId="19462" xr:uid="{8B282E57-6BE7-41FF-B4FB-C1FD1CD6ABCA}"/>
    <cellStyle name="Comma 2 3 2 5 2 4 3 2" xfId="37728" xr:uid="{83372883-E717-4F5B-994C-1173994A20F0}"/>
    <cellStyle name="Comma 2 3 2 5 2 4 4" xfId="29840" xr:uid="{5D843B81-9439-4AAD-897A-B13078E17831}"/>
    <cellStyle name="Comma 2 3 2 5 2 5" xfId="11055" xr:uid="{6EB0FA9D-46D1-4212-8E68-E5566DC7AC04}"/>
    <cellStyle name="Comma 2 3 2 5 2 5 2" xfId="22264" xr:uid="{C922D0DA-5293-4582-A15A-F2546E2882E7}"/>
    <cellStyle name="Comma 2 3 2 5 2 5 2 2" xfId="39700" xr:uid="{A1A35B9D-9026-4A51-9FD3-46E50E7AB80C}"/>
    <cellStyle name="Comma 2 3 2 5 2 5 3" xfId="31812" xr:uid="{7FAD3D7C-97B8-4E99-92F5-7276B388C7DE}"/>
    <cellStyle name="Comma 2 3 2 5 2 6" xfId="16660" xr:uid="{24650E3B-6F6D-4B93-BBD6-9AB69033A4AB}"/>
    <cellStyle name="Comma 2 3 2 5 2 6 2" xfId="35756" xr:uid="{261BF229-01DF-4AFE-A46B-4CB34AA9D7EE}"/>
    <cellStyle name="Comma 2 3 2 5 2 7" xfId="27868" xr:uid="{FEBEFA84-4F36-49E5-899A-26EA87ACB728}"/>
    <cellStyle name="Comma 2 3 2 5 3" xfId="6101" xr:uid="{6C600E01-F867-4543-B008-63810995EF69}"/>
    <cellStyle name="Comma 2 3 2 5 3 2" xfId="7503" xr:uid="{EB5E43B0-8F8E-4BCD-AD45-368C7E8316E1}"/>
    <cellStyle name="Comma 2 3 2 5 3 2 2" xfId="10305" xr:uid="{7CFF3CA6-A2A5-4B08-910E-0FCBBD460609}"/>
    <cellStyle name="Comma 2 3 2 5 3 2 2 2" xfId="15910" xr:uid="{F5922092-18B8-4063-B30E-25AF293BC4A7}"/>
    <cellStyle name="Comma 2 3 2 5 3 2 2 2 2" xfId="27119" xr:uid="{C8995647-99C5-4CC9-ABD6-3174766408C7}"/>
    <cellStyle name="Comma 2 3 2 5 3 2 2 2 2 2" xfId="42906" xr:uid="{D370C367-284E-4C9D-9D79-5954A8631228}"/>
    <cellStyle name="Comma 2 3 2 5 3 2 2 2 3" xfId="35018" xr:uid="{3E85DD58-1373-4332-AAA2-09A1AF1EB20E}"/>
    <cellStyle name="Comma 2 3 2 5 3 2 2 3" xfId="21515" xr:uid="{B8FA523D-3D8F-464D-92D4-A75A298AFA1D}"/>
    <cellStyle name="Comma 2 3 2 5 3 2 2 3 2" xfId="38962" xr:uid="{E4FC3FB2-7D11-450C-ABCE-890DF206195C}"/>
    <cellStyle name="Comma 2 3 2 5 3 2 2 4" xfId="31074" xr:uid="{FFBBFC26-C195-4449-AA39-89D9A8544269}"/>
    <cellStyle name="Comma 2 3 2 5 3 2 3" xfId="13108" xr:uid="{0AD14D57-E998-4991-88FB-833BF146AF41}"/>
    <cellStyle name="Comma 2 3 2 5 3 2 3 2" xfId="24317" xr:uid="{5C4B2817-7176-45A8-92AE-64B796C29503}"/>
    <cellStyle name="Comma 2 3 2 5 3 2 3 2 2" xfId="40934" xr:uid="{F4AF2E28-226B-4769-AE46-72A95F62DF17}"/>
    <cellStyle name="Comma 2 3 2 5 3 2 3 3" xfId="33046" xr:uid="{59089F39-7D73-4C19-84ED-5DD0724BFFCD}"/>
    <cellStyle name="Comma 2 3 2 5 3 2 4" xfId="18713" xr:uid="{6A621355-CA1A-42AA-8BCA-573F034ED44E}"/>
    <cellStyle name="Comma 2 3 2 5 3 2 4 2" xfId="36990" xr:uid="{06B6D4CD-69FA-4233-94F9-884472A9A333}"/>
    <cellStyle name="Comma 2 3 2 5 3 2 5" xfId="29102" xr:uid="{8679CC58-3028-4EF4-9040-92B228729F65}"/>
    <cellStyle name="Comma 2 3 2 5 3 3" xfId="8903" xr:uid="{F583E9E0-26A6-4B3B-8FF7-54FDAC68C2CC}"/>
    <cellStyle name="Comma 2 3 2 5 3 3 2" xfId="14508" xr:uid="{54A46161-F248-4437-ACDB-E0656EB396B7}"/>
    <cellStyle name="Comma 2 3 2 5 3 3 2 2" xfId="25717" xr:uid="{DB096727-2CE4-4E39-AE6B-34186A6316B9}"/>
    <cellStyle name="Comma 2 3 2 5 3 3 2 2 2" xfId="41920" xr:uid="{30D3EC9F-7A9B-4A14-9BA1-5A67BB31A245}"/>
    <cellStyle name="Comma 2 3 2 5 3 3 2 3" xfId="34032" xr:uid="{BEA70BCD-5FA1-48BD-97A7-C0A22D75990E}"/>
    <cellStyle name="Comma 2 3 2 5 3 3 3" xfId="20113" xr:uid="{BFC6B9EE-FEBD-4914-A8D1-EE2A36904650}"/>
    <cellStyle name="Comma 2 3 2 5 3 3 3 2" xfId="37976" xr:uid="{A0A39152-644E-444F-A52A-2180B14D2B80}"/>
    <cellStyle name="Comma 2 3 2 5 3 3 4" xfId="30088" xr:uid="{AE03D245-FC67-4563-8F90-0BF19C5F2F5F}"/>
    <cellStyle name="Comma 2 3 2 5 3 4" xfId="11706" xr:uid="{8D85899E-C8D0-430C-BF05-C83F756E9FC8}"/>
    <cellStyle name="Comma 2 3 2 5 3 4 2" xfId="22915" xr:uid="{D00FB11E-9279-41FB-B7E8-89625E715FB9}"/>
    <cellStyle name="Comma 2 3 2 5 3 4 2 2" xfId="39948" xr:uid="{15D441F3-45A9-43DE-BD97-4F85AF13886A}"/>
    <cellStyle name="Comma 2 3 2 5 3 4 3" xfId="32060" xr:uid="{360743B4-A627-4063-B43B-05ACB0495327}"/>
    <cellStyle name="Comma 2 3 2 5 3 5" xfId="17311" xr:uid="{25A01EBF-B63B-46E3-A5E2-5EB43B493BF5}"/>
    <cellStyle name="Comma 2 3 2 5 3 5 2" xfId="36004" xr:uid="{CDAD6447-172F-407C-89CD-E54B49CF44D2}"/>
    <cellStyle name="Comma 2 3 2 5 3 6" xfId="28116" xr:uid="{A2012DA9-81B0-478C-BE4E-27CF838057E1}"/>
    <cellStyle name="Comma 2 3 2 5 4" xfId="6606" xr:uid="{2D728C8F-7A4E-4007-97E4-160D20237E41}"/>
    <cellStyle name="Comma 2 3 2 5 4 2" xfId="9408" xr:uid="{5AF2541A-DB05-494F-BA03-9042038C4E91}"/>
    <cellStyle name="Comma 2 3 2 5 4 2 2" xfId="15013" xr:uid="{0B13E9FE-407A-4726-A19B-179F5B27C72E}"/>
    <cellStyle name="Comma 2 3 2 5 4 2 2 2" xfId="26222" xr:uid="{9F22D97F-43D8-4525-BA0E-47008351979C}"/>
    <cellStyle name="Comma 2 3 2 5 4 2 2 2 2" xfId="42412" xr:uid="{0D64529F-DB24-4B08-BAE7-93DA468022B8}"/>
    <cellStyle name="Comma 2 3 2 5 4 2 2 3" xfId="34524" xr:uid="{1CED48E5-2182-4914-AE9B-E7FA01A05F3B}"/>
    <cellStyle name="Comma 2 3 2 5 4 2 3" xfId="20618" xr:uid="{293808EA-8885-44FC-A085-10BB98085FCD}"/>
    <cellStyle name="Comma 2 3 2 5 4 2 3 2" xfId="38468" xr:uid="{A2A37060-CB9E-49BF-A56C-78B3D7D25593}"/>
    <cellStyle name="Comma 2 3 2 5 4 2 4" xfId="30580" xr:uid="{6111E0D3-E94D-440F-A999-003D88535C7C}"/>
    <cellStyle name="Comma 2 3 2 5 4 3" xfId="12211" xr:uid="{CF41564F-81C8-44F1-9D6F-CD131ABEA641}"/>
    <cellStyle name="Comma 2 3 2 5 4 3 2" xfId="23420" xr:uid="{CE9C10C9-95F0-4C9C-837D-97A9CE3E1243}"/>
    <cellStyle name="Comma 2 3 2 5 4 3 2 2" xfId="40440" xr:uid="{86D91D3D-8DF6-46EF-9FFA-22C2E53F14BE}"/>
    <cellStyle name="Comma 2 3 2 5 4 3 3" xfId="32552" xr:uid="{A6B98710-9113-41BF-88FE-6BFB1EDAAB3A}"/>
    <cellStyle name="Comma 2 3 2 5 4 4" xfId="17816" xr:uid="{BDF9399A-ECC7-403F-9620-0BE75CC90F55}"/>
    <cellStyle name="Comma 2 3 2 5 4 4 2" xfId="36496" xr:uid="{23EF160F-510F-43E2-ACF5-860C6A46CD9B}"/>
    <cellStyle name="Comma 2 3 2 5 4 5" xfId="28608" xr:uid="{9F137205-C651-40AC-A2CF-39E086570DC9}"/>
    <cellStyle name="Comma 2 3 2 5 5" xfId="8006" xr:uid="{361736B0-6320-4C4E-90E6-3F3F67657CD3}"/>
    <cellStyle name="Comma 2 3 2 5 5 2" xfId="13611" xr:uid="{70D3FD9A-48D6-41A3-8AD0-DFE9836EB2F4}"/>
    <cellStyle name="Comma 2 3 2 5 5 2 2" xfId="24820" xr:uid="{9D2789A8-0E25-4240-9420-D406D909AFB9}"/>
    <cellStyle name="Comma 2 3 2 5 5 2 2 2" xfId="41426" xr:uid="{246DE317-935E-488A-BD8F-9E59E29853EC}"/>
    <cellStyle name="Comma 2 3 2 5 5 2 3" xfId="33538" xr:uid="{117AD7E9-9464-48B2-A7FE-2905199EDAD5}"/>
    <cellStyle name="Comma 2 3 2 5 5 3" xfId="19216" xr:uid="{66661ED6-5AEB-4A93-99B7-A1A3BB415DC6}"/>
    <cellStyle name="Comma 2 3 2 5 5 3 2" xfId="37482" xr:uid="{F094C793-A3FD-4974-B400-B31AEC51C166}"/>
    <cellStyle name="Comma 2 3 2 5 5 4" xfId="29594" xr:uid="{7929CA9B-B1D3-4FF2-9F39-8E1345017434}"/>
    <cellStyle name="Comma 2 3 2 5 6" xfId="10809" xr:uid="{F2688647-99F6-49FC-9DAC-DECB4731F55A}"/>
    <cellStyle name="Comma 2 3 2 5 6 2" xfId="22018" xr:uid="{5C15E9AA-2703-4600-AA67-1F0ADD02EE01}"/>
    <cellStyle name="Comma 2 3 2 5 6 2 2" xfId="39454" xr:uid="{D0FED4CA-EA3F-4BC1-81FE-4189D8BCC8D9}"/>
    <cellStyle name="Comma 2 3 2 5 6 3" xfId="31566" xr:uid="{C3E78460-9165-4DE2-9391-9CD96730E149}"/>
    <cellStyle name="Comma 2 3 2 5 7" xfId="16414" xr:uid="{B35BE23F-52C6-4FC1-8DFE-A310192AA065}"/>
    <cellStyle name="Comma 2 3 2 5 7 2" xfId="35510" xr:uid="{1AA32270-2AEF-40AB-9C36-DBCA24BFAC61}"/>
    <cellStyle name="Comma 2 3 2 5 8" xfId="27622" xr:uid="{D30401F5-847A-48F2-B7FA-92C1B7E845D6}"/>
    <cellStyle name="Comma 2 3 2 6" xfId="5326" xr:uid="{117743E7-D37C-4D81-B76B-16149869A279}"/>
    <cellStyle name="Comma 2 3 2 6 2" xfId="6223" xr:uid="{2276ECCB-CC43-406D-BBA4-35FDD531ADD6}"/>
    <cellStyle name="Comma 2 3 2 6 2 2" xfId="7625" xr:uid="{C59C7A27-E344-4463-9605-E50429C42BD9}"/>
    <cellStyle name="Comma 2 3 2 6 2 2 2" xfId="10427" xr:uid="{35306168-081C-4141-88E4-1D8FDEBA8AA2}"/>
    <cellStyle name="Comma 2 3 2 6 2 2 2 2" xfId="16032" xr:uid="{DA7A311B-57D1-4240-97B6-2C172210F3E5}"/>
    <cellStyle name="Comma 2 3 2 6 2 2 2 2 2" xfId="27241" xr:uid="{4647C3D2-5EF8-45B8-9419-40963D6FE065}"/>
    <cellStyle name="Comma 2 3 2 6 2 2 2 2 2 2" xfId="43028" xr:uid="{3B16A682-F75F-432B-B424-9F8CBA0EC426}"/>
    <cellStyle name="Comma 2 3 2 6 2 2 2 2 3" xfId="35140" xr:uid="{85279901-E050-4654-A252-A4A0A48CAAFD}"/>
    <cellStyle name="Comma 2 3 2 6 2 2 2 3" xfId="21637" xr:uid="{073E2F57-50CE-4A9F-A768-D3A24C152684}"/>
    <cellStyle name="Comma 2 3 2 6 2 2 2 3 2" xfId="39084" xr:uid="{45A106FA-EFD4-46EA-8451-E7875F317AB6}"/>
    <cellStyle name="Comma 2 3 2 6 2 2 2 4" xfId="31196" xr:uid="{A6AE6876-522F-460A-B39C-0EAB1A7CCFDA}"/>
    <cellStyle name="Comma 2 3 2 6 2 2 3" xfId="13230" xr:uid="{BF8050A9-58A0-4B3B-A6F9-58245602E557}"/>
    <cellStyle name="Comma 2 3 2 6 2 2 3 2" xfId="24439" xr:uid="{839CD1B9-5D61-40CD-BA12-86E0982118CF}"/>
    <cellStyle name="Comma 2 3 2 6 2 2 3 2 2" xfId="41056" xr:uid="{50577B86-6FE9-4184-AE63-79F59E07CEF0}"/>
    <cellStyle name="Comma 2 3 2 6 2 2 3 3" xfId="33168" xr:uid="{F6ABA7CB-53AF-4099-8092-12A53A7796E8}"/>
    <cellStyle name="Comma 2 3 2 6 2 2 4" xfId="18835" xr:uid="{8EF3A72E-2356-4C79-8624-6F896BED5056}"/>
    <cellStyle name="Comma 2 3 2 6 2 2 4 2" xfId="37112" xr:uid="{D29A5143-9D9D-48C5-A7E7-B505A8ECA604}"/>
    <cellStyle name="Comma 2 3 2 6 2 2 5" xfId="29224" xr:uid="{3646869F-B147-460E-A4D0-B7269DAC9E38}"/>
    <cellStyle name="Comma 2 3 2 6 2 3" xfId="9025" xr:uid="{95AD9574-BDC1-4780-B713-46F80A30F6ED}"/>
    <cellStyle name="Comma 2 3 2 6 2 3 2" xfId="14630" xr:uid="{D045EE31-DF97-41D1-9F50-177CEBDD3FBF}"/>
    <cellStyle name="Comma 2 3 2 6 2 3 2 2" xfId="25839" xr:uid="{F927A329-B86B-4C30-B697-D0FBF738C9C5}"/>
    <cellStyle name="Comma 2 3 2 6 2 3 2 2 2" xfId="42042" xr:uid="{90294B59-69E9-407C-AD6A-7F5657FB1934}"/>
    <cellStyle name="Comma 2 3 2 6 2 3 2 3" xfId="34154" xr:uid="{2D15F950-55D9-4544-85FB-C9A76F05BB60}"/>
    <cellStyle name="Comma 2 3 2 6 2 3 3" xfId="20235" xr:uid="{4C3D12FD-B9BB-4FB3-BA0E-AA2BC9F34CE7}"/>
    <cellStyle name="Comma 2 3 2 6 2 3 3 2" xfId="38098" xr:uid="{7308FD35-A16E-427C-9ABE-96E6F549CAC9}"/>
    <cellStyle name="Comma 2 3 2 6 2 3 4" xfId="30210" xr:uid="{3D2CFCD1-874C-4842-8874-BB403C93B1A8}"/>
    <cellStyle name="Comma 2 3 2 6 2 4" xfId="11828" xr:uid="{85BC56FF-1A94-484C-98F1-DFBF13A21360}"/>
    <cellStyle name="Comma 2 3 2 6 2 4 2" xfId="23037" xr:uid="{857EDC9C-A7A2-4BC6-8C9D-51F5C6F8BB22}"/>
    <cellStyle name="Comma 2 3 2 6 2 4 2 2" xfId="40070" xr:uid="{D7FF67BA-88D7-4C02-95AE-5A4C2B54721C}"/>
    <cellStyle name="Comma 2 3 2 6 2 4 3" xfId="32182" xr:uid="{5CD977FD-E9D1-4931-82EB-5E0976A7E34B}"/>
    <cellStyle name="Comma 2 3 2 6 2 5" xfId="17433" xr:uid="{33AB1E54-04F0-42C7-9103-995A7E8B66D2}"/>
    <cellStyle name="Comma 2 3 2 6 2 5 2" xfId="36126" xr:uid="{56FC98C7-57DD-4B49-9427-7F4327E2A24E}"/>
    <cellStyle name="Comma 2 3 2 6 2 6" xfId="28238" xr:uid="{F6E66BD8-A52C-484E-A0A4-C94BDA16C674}"/>
    <cellStyle name="Comma 2 3 2 6 3" xfId="6728" xr:uid="{E2EEA4F6-9614-4517-901C-E55D3BCA4F29}"/>
    <cellStyle name="Comma 2 3 2 6 3 2" xfId="9530" xr:uid="{05378621-E083-4ECD-B191-9B2E918BF379}"/>
    <cellStyle name="Comma 2 3 2 6 3 2 2" xfId="15135" xr:uid="{B91B6ADA-39B6-4FBD-B58E-CB7FD9BBA3A1}"/>
    <cellStyle name="Comma 2 3 2 6 3 2 2 2" xfId="26344" xr:uid="{DB3BEF04-8138-4EAC-84FB-A94E28B5B351}"/>
    <cellStyle name="Comma 2 3 2 6 3 2 2 2 2" xfId="42534" xr:uid="{CECEECB0-D36E-4D02-B0F2-A65853DC85D0}"/>
    <cellStyle name="Comma 2 3 2 6 3 2 2 3" xfId="34646" xr:uid="{51B8C5CC-EEE6-434B-A891-2D567EBCD34F}"/>
    <cellStyle name="Comma 2 3 2 6 3 2 3" xfId="20740" xr:uid="{0895980A-4E78-4268-8098-CDBC32669CCA}"/>
    <cellStyle name="Comma 2 3 2 6 3 2 3 2" xfId="38590" xr:uid="{39353D40-4CC2-4285-9205-FDA59C8E5848}"/>
    <cellStyle name="Comma 2 3 2 6 3 2 4" xfId="30702" xr:uid="{1CDE2144-42E5-4963-A4F1-007424013A8F}"/>
    <cellStyle name="Comma 2 3 2 6 3 3" xfId="12333" xr:uid="{FCA48ACB-9849-42FD-8627-D9023B66275C}"/>
    <cellStyle name="Comma 2 3 2 6 3 3 2" xfId="23542" xr:uid="{DF8C5AD7-5898-4398-AE32-50D01A11D451}"/>
    <cellStyle name="Comma 2 3 2 6 3 3 2 2" xfId="40562" xr:uid="{24506B76-9B2F-4C69-8B20-C9DAFE98C862}"/>
    <cellStyle name="Comma 2 3 2 6 3 3 3" xfId="32674" xr:uid="{CC19C9CE-8C39-41D7-8798-4A4CF5BEC766}"/>
    <cellStyle name="Comma 2 3 2 6 3 4" xfId="17938" xr:uid="{2C04E6F5-334C-4BCF-A946-7CCB69A82C42}"/>
    <cellStyle name="Comma 2 3 2 6 3 4 2" xfId="36618" xr:uid="{0CD0B903-CC7A-4030-BB0B-8734E305667D}"/>
    <cellStyle name="Comma 2 3 2 6 3 5" xfId="28730" xr:uid="{1B9BEDFC-9138-499E-B1C4-48DC046AD8BA}"/>
    <cellStyle name="Comma 2 3 2 6 4" xfId="8128" xr:uid="{986353CA-69E9-407F-8D4F-946FDCA3B3C0}"/>
    <cellStyle name="Comma 2 3 2 6 4 2" xfId="13733" xr:uid="{C7C9C548-6BB9-4F60-93EF-1EF78E4BCA98}"/>
    <cellStyle name="Comma 2 3 2 6 4 2 2" xfId="24942" xr:uid="{3F01B3FD-3539-44F9-BE18-DD93B4D8961E}"/>
    <cellStyle name="Comma 2 3 2 6 4 2 2 2" xfId="41548" xr:uid="{BC54ABDF-2866-4831-A618-D6E4EDC3B5C0}"/>
    <cellStyle name="Comma 2 3 2 6 4 2 3" xfId="33660" xr:uid="{6C279171-115F-49F0-9BD1-145B90267FA6}"/>
    <cellStyle name="Comma 2 3 2 6 4 3" xfId="19338" xr:uid="{15D5CF2A-1DE9-45AE-9EBC-A9EF2D66E9CA}"/>
    <cellStyle name="Comma 2 3 2 6 4 3 2" xfId="37604" xr:uid="{42A98885-BF4A-4C01-A34D-2F6839A2A850}"/>
    <cellStyle name="Comma 2 3 2 6 4 4" xfId="29716" xr:uid="{4CDDCAA5-C022-4470-B4B6-4ECA9D7F57AF}"/>
    <cellStyle name="Comma 2 3 2 6 5" xfId="10931" xr:uid="{C88BE85D-C782-4E97-B52B-2BAED71C568D}"/>
    <cellStyle name="Comma 2 3 2 6 5 2" xfId="22140" xr:uid="{85656F05-FF71-40DE-AD0A-02C2F618355B}"/>
    <cellStyle name="Comma 2 3 2 6 5 2 2" xfId="39576" xr:uid="{2886C1B7-0C68-4392-A599-8A43081DB09F}"/>
    <cellStyle name="Comma 2 3 2 6 5 3" xfId="31688" xr:uid="{42A78189-B803-4A2E-B18A-DFA682E7BD20}"/>
    <cellStyle name="Comma 2 3 2 6 6" xfId="16536" xr:uid="{A1BEAF49-651C-465F-AD19-6BA0110A2EAD}"/>
    <cellStyle name="Comma 2 3 2 6 6 2" xfId="35632" xr:uid="{98BCBE9F-D5A2-4D11-AC3E-56726080BC4D}"/>
    <cellStyle name="Comma 2 3 2 6 7" xfId="27744" xr:uid="{FF848AF8-7FAB-4156-9F34-9E4F09F6994E}"/>
    <cellStyle name="Comma 2 3 2 7" xfId="5908" xr:uid="{DE6779EB-DF3F-49CF-8272-FD4ECAFD0D58}"/>
    <cellStyle name="Comma 2 3 2 7 2" xfId="7310" xr:uid="{E3568204-B006-4950-A2BF-02B187C1ADDA}"/>
    <cellStyle name="Comma 2 3 2 7 2 2" xfId="10112" xr:uid="{A3CD9D80-B0F6-4B7C-8B8A-0AFBC12070E2}"/>
    <cellStyle name="Comma 2 3 2 7 2 2 2" xfId="15717" xr:uid="{6E606B0E-E87B-4BF5-A9D7-2A495B9E4C33}"/>
    <cellStyle name="Comma 2 3 2 7 2 2 2 2" xfId="26926" xr:uid="{27C0188A-7C06-4736-8895-76EA8EF6000D}"/>
    <cellStyle name="Comma 2 3 2 7 2 2 2 2 2" xfId="42781" xr:uid="{BB776F29-3397-4621-88D4-FC8F71F03270}"/>
    <cellStyle name="Comma 2 3 2 7 2 2 2 3" xfId="34893" xr:uid="{D60ACB33-714E-4184-B190-8B617B842D69}"/>
    <cellStyle name="Comma 2 3 2 7 2 2 3" xfId="21322" xr:uid="{4422DF18-69E3-4207-BE7D-B176FD644B50}"/>
    <cellStyle name="Comma 2 3 2 7 2 2 3 2" xfId="38837" xr:uid="{226631EB-AEB6-4959-AC44-2EFD55C62137}"/>
    <cellStyle name="Comma 2 3 2 7 2 2 4" xfId="30949" xr:uid="{79884B91-2AD4-4FFA-95CD-66C9A09AC1BB}"/>
    <cellStyle name="Comma 2 3 2 7 2 3" xfId="12915" xr:uid="{3CFCE8CB-2716-4B19-8E11-C6D9A97CA8B0}"/>
    <cellStyle name="Comma 2 3 2 7 2 3 2" xfId="24124" xr:uid="{E2C8D376-105D-43FA-AD43-FC65EE9E104B}"/>
    <cellStyle name="Comma 2 3 2 7 2 3 2 2" xfId="40809" xr:uid="{80B0D8E6-6310-4B69-BCFA-746143E28EF2}"/>
    <cellStyle name="Comma 2 3 2 7 2 3 3" xfId="32921" xr:uid="{34CE71E3-B7DC-4BB4-BE55-AFF775007AA8}"/>
    <cellStyle name="Comma 2 3 2 7 2 4" xfId="18520" xr:uid="{B8597CE8-E3C6-42BD-BB0A-1E3EDD96334E}"/>
    <cellStyle name="Comma 2 3 2 7 2 4 2" xfId="36865" xr:uid="{4C77C0F1-969E-4A9F-8B3C-523ED6DD09BC}"/>
    <cellStyle name="Comma 2 3 2 7 2 5" xfId="28977" xr:uid="{68FE4107-BFDB-4CC7-95C6-373E1B4FB092}"/>
    <cellStyle name="Comma 2 3 2 7 3" xfId="8710" xr:uid="{F92E40FA-FCFF-4B17-9A27-2DDEA496606C}"/>
    <cellStyle name="Comma 2 3 2 7 3 2" xfId="14315" xr:uid="{DBAF958B-6CF3-46CC-8AC5-BE2C639E7AD4}"/>
    <cellStyle name="Comma 2 3 2 7 3 2 2" xfId="25524" xr:uid="{4C9BAB21-FF90-4D8A-8061-9BB3F98A2D60}"/>
    <cellStyle name="Comma 2 3 2 7 3 2 2 2" xfId="41795" xr:uid="{5AB1B26D-F387-444D-AAB7-F5FF8BA03346}"/>
    <cellStyle name="Comma 2 3 2 7 3 2 3" xfId="33907" xr:uid="{A7178CCC-D0BA-41FD-ACF2-AA288292C077}"/>
    <cellStyle name="Comma 2 3 2 7 3 3" xfId="19920" xr:uid="{E5AC57E9-9CCC-4EE8-8429-39CE278B4282}"/>
    <cellStyle name="Comma 2 3 2 7 3 3 2" xfId="37851" xr:uid="{CAF6D606-F192-4E7F-BD94-E9B08D5B9FFF}"/>
    <cellStyle name="Comma 2 3 2 7 3 4" xfId="29963" xr:uid="{BC891E59-FA73-4B14-B073-ACBFCC3E602A}"/>
    <cellStyle name="Comma 2 3 2 7 4" xfId="11513" xr:uid="{AFFF2712-DCAC-467B-A576-A643E226ECBE}"/>
    <cellStyle name="Comma 2 3 2 7 4 2" xfId="22722" xr:uid="{35E596FF-4990-45FE-95E7-8664122C1222}"/>
    <cellStyle name="Comma 2 3 2 7 4 2 2" xfId="39823" xr:uid="{2BA79F45-47BB-42A9-96DA-FC42F78F304F}"/>
    <cellStyle name="Comma 2 3 2 7 4 3" xfId="31935" xr:uid="{912BFD84-3DFE-4C8D-995E-1E29773FB0E4}"/>
    <cellStyle name="Comma 2 3 2 7 5" xfId="17118" xr:uid="{EF83A75E-3FF8-4907-8434-C3A88D62C173}"/>
    <cellStyle name="Comma 2 3 2 7 5 2" xfId="35879" xr:uid="{31E738CE-8235-4A85-A169-1C854F4BA722}"/>
    <cellStyle name="Comma 2 3 2 7 6" xfId="27991" xr:uid="{54AA22EE-D6AC-4599-A933-728A22BC3CCF}"/>
    <cellStyle name="Comma 2 3 2 8" xfId="6480" xr:uid="{738C38D5-47C8-4492-9956-020A27EA1CA0}"/>
    <cellStyle name="Comma 2 3 2 8 2" xfId="9282" xr:uid="{3193F8AF-7809-4CF9-9F65-92636DE1AC5A}"/>
    <cellStyle name="Comma 2 3 2 8 2 2" xfId="14887" xr:uid="{1EE793CC-38A3-460C-B155-3E9B4A3ABA3F}"/>
    <cellStyle name="Comma 2 3 2 8 2 2 2" xfId="26096" xr:uid="{9E88C72B-B830-4C48-B42C-28A5C8A17634}"/>
    <cellStyle name="Comma 2 3 2 8 2 2 2 2" xfId="42288" xr:uid="{6B69013D-7AD9-4366-854A-E4234B569E18}"/>
    <cellStyle name="Comma 2 3 2 8 2 2 3" xfId="34400" xr:uid="{6A0D1322-38AD-4F14-B1F0-3D94A027B182}"/>
    <cellStyle name="Comma 2 3 2 8 2 3" xfId="20492" xr:uid="{9F956459-04FC-4EC8-857F-A01D0DA1457B}"/>
    <cellStyle name="Comma 2 3 2 8 2 3 2" xfId="38344" xr:uid="{3BE350C8-7F04-4E47-9EFF-2BC06A530183}"/>
    <cellStyle name="Comma 2 3 2 8 2 4" xfId="30456" xr:uid="{2E93164C-506B-469F-8742-B14FE80C68ED}"/>
    <cellStyle name="Comma 2 3 2 8 3" xfId="12085" xr:uid="{5BF5B890-AC76-4C1A-AD0C-F97977D0B05E}"/>
    <cellStyle name="Comma 2 3 2 8 3 2" xfId="23294" xr:uid="{1DB30227-5EDF-4894-AB21-4E319E02A4C0}"/>
    <cellStyle name="Comma 2 3 2 8 3 2 2" xfId="40316" xr:uid="{9027063A-5ABD-463D-9E63-5849A7D18DB4}"/>
    <cellStyle name="Comma 2 3 2 8 3 3" xfId="32428" xr:uid="{B1FEEE0A-A95C-4C5B-8AF3-CEA52BCC69DA}"/>
    <cellStyle name="Comma 2 3 2 8 4" xfId="17690" xr:uid="{3381D7F7-6129-4BD4-AC75-FF4AC6BB89B1}"/>
    <cellStyle name="Comma 2 3 2 8 4 2" xfId="36372" xr:uid="{B728B987-0871-4C0A-A1DE-EF9FB6EDA7AB}"/>
    <cellStyle name="Comma 2 3 2 8 5" xfId="28484" xr:uid="{B79D89A7-6F64-4088-AA10-337E450C5942}"/>
    <cellStyle name="Comma 2 3 2 9" xfId="7882" xr:uid="{CA30473B-0F1C-4918-97BF-09F477FA1133}"/>
    <cellStyle name="Comma 2 3 2 9 2" xfId="13487" xr:uid="{B06F9692-2562-423C-94EA-0F51ACC1AC12}"/>
    <cellStyle name="Comma 2 3 2 9 2 2" xfId="24696" xr:uid="{620F2E6B-1077-442F-AE33-F7D6E0DD990E}"/>
    <cellStyle name="Comma 2 3 2 9 2 2 2" xfId="41302" xr:uid="{927DAECA-CFD6-495B-A851-11DF3E3BFC66}"/>
    <cellStyle name="Comma 2 3 2 9 2 3" xfId="33414" xr:uid="{2E7C6EB0-14DB-4AAA-91FF-A8780914AC0E}"/>
    <cellStyle name="Comma 2 3 2 9 3" xfId="19092" xr:uid="{F7C7A3BF-46B9-44E9-A2C4-A017D7FF6113}"/>
    <cellStyle name="Comma 2 3 2 9 3 2" xfId="37358" xr:uid="{093F64D1-C389-4F5C-8AB6-53473246E08C}"/>
    <cellStyle name="Comma 2 3 2 9 4" xfId="29470" xr:uid="{0F3799A4-1A95-46D1-A1A3-3EB0F5213A34}"/>
    <cellStyle name="Comma 2 3 3" xfId="5082" xr:uid="{F25C714B-8146-4293-9DB1-CFA473E7C38A}"/>
    <cellStyle name="Comma 2 3 3 10" xfId="27512" xr:uid="{5F3762CF-5D93-4309-802F-A2B951CCC3F5}"/>
    <cellStyle name="Comma 2 3 3 2" xfId="5156" xr:uid="{88713226-0493-4C18-A680-6EC3B6AC957B}"/>
    <cellStyle name="Comma 2 3 3 2 2" xfId="5281" xr:uid="{AC842512-99BB-4196-A44E-547F5748669B}"/>
    <cellStyle name="Comma 2 3 3 2 2 2" xfId="5527" xr:uid="{CDCE372E-EF77-4C06-9506-48219A68000E}"/>
    <cellStyle name="Comma 2 3 3 2 2 2 2" xfId="6424" xr:uid="{B587174B-E750-4E86-89D9-578F0237EBBF}"/>
    <cellStyle name="Comma 2 3 3 2 2 2 2 2" xfId="7826" xr:uid="{71A2C3D1-719E-4CE0-8549-32A912E61A01}"/>
    <cellStyle name="Comma 2 3 3 2 2 2 2 2 2" xfId="10628" xr:uid="{75C7653D-177F-46C9-ACEB-ADBA3D8EA31D}"/>
    <cellStyle name="Comma 2 3 3 2 2 2 2 2 2 2" xfId="16233" xr:uid="{CC1149E1-877A-4C89-A535-96CC43C958DF}"/>
    <cellStyle name="Comma 2 3 3 2 2 2 2 2 2 2 2" xfId="27442" xr:uid="{7EAA6FF4-16DE-4B3E-B22F-5358C5205181}"/>
    <cellStyle name="Comma 2 3 3 2 2 2 2 2 2 2 2 2" xfId="43229" xr:uid="{FA4E13DA-1BEB-4731-B69C-732CA1CF1169}"/>
    <cellStyle name="Comma 2 3 3 2 2 2 2 2 2 2 3" xfId="35341" xr:uid="{A230C22B-0B86-49D6-BFF7-756AAD9D4918}"/>
    <cellStyle name="Comma 2 3 3 2 2 2 2 2 2 3" xfId="21838" xr:uid="{14B0BAC0-2275-4DB5-893D-F4AE08A104FD}"/>
    <cellStyle name="Comma 2 3 3 2 2 2 2 2 2 3 2" xfId="39285" xr:uid="{9C9D9FAB-6756-49F9-92C3-CE7F9B8DA73B}"/>
    <cellStyle name="Comma 2 3 3 2 2 2 2 2 2 4" xfId="31397" xr:uid="{0F931957-29BE-4ACA-A189-68F0E17C43EF}"/>
    <cellStyle name="Comma 2 3 3 2 2 2 2 2 3" xfId="13431" xr:uid="{5A9C0C4B-3033-4855-BF70-373F546DAE5E}"/>
    <cellStyle name="Comma 2 3 3 2 2 2 2 2 3 2" xfId="24640" xr:uid="{8709353E-0A0E-48BC-8BE5-00BE1E814AFB}"/>
    <cellStyle name="Comma 2 3 3 2 2 2 2 2 3 2 2" xfId="41257" xr:uid="{E23BD782-83B3-484D-A7FE-AF355AEA685F}"/>
    <cellStyle name="Comma 2 3 3 2 2 2 2 2 3 3" xfId="33369" xr:uid="{2892ADA3-6BB3-4DCB-AE33-00B41B14012C}"/>
    <cellStyle name="Comma 2 3 3 2 2 2 2 2 4" xfId="19036" xr:uid="{6AD3E136-08C9-424E-BDB4-2885D9CC8F1E}"/>
    <cellStyle name="Comma 2 3 3 2 2 2 2 2 4 2" xfId="37313" xr:uid="{73C05250-B420-4C05-836D-F1A3809DFBC4}"/>
    <cellStyle name="Comma 2 3 3 2 2 2 2 2 5" xfId="29425" xr:uid="{86664E2F-45BC-4765-BE97-C95D0253760A}"/>
    <cellStyle name="Comma 2 3 3 2 2 2 2 3" xfId="9226" xr:uid="{6880E0DE-892A-4E30-A595-DF10B23C5036}"/>
    <cellStyle name="Comma 2 3 3 2 2 2 2 3 2" xfId="14831" xr:uid="{DA80F440-6264-4223-B0F0-EA9052C3B2F8}"/>
    <cellStyle name="Comma 2 3 3 2 2 2 2 3 2 2" xfId="26040" xr:uid="{9967E56B-B5C1-4E31-BEB0-DB8BCDD9B4EA}"/>
    <cellStyle name="Comma 2 3 3 2 2 2 2 3 2 2 2" xfId="42243" xr:uid="{490DB497-20F3-4742-82FC-16519C9CE955}"/>
    <cellStyle name="Comma 2 3 3 2 2 2 2 3 2 3" xfId="34355" xr:uid="{A5DE49AE-48D1-4C61-A14C-76571EE6BC8A}"/>
    <cellStyle name="Comma 2 3 3 2 2 2 2 3 3" xfId="20436" xr:uid="{54956A63-3F12-4A1C-92AB-46A26940D0A8}"/>
    <cellStyle name="Comma 2 3 3 2 2 2 2 3 3 2" xfId="38299" xr:uid="{6DBDFF57-6B76-4FFA-8335-0489B5CEC69A}"/>
    <cellStyle name="Comma 2 3 3 2 2 2 2 3 4" xfId="30411" xr:uid="{D427A0AB-FEF0-4F5E-88A0-F2626B026CF0}"/>
    <cellStyle name="Comma 2 3 3 2 2 2 2 4" xfId="12029" xr:uid="{F8148EBD-9268-4E69-9DDE-7CBF1A591349}"/>
    <cellStyle name="Comma 2 3 3 2 2 2 2 4 2" xfId="23238" xr:uid="{D1EE47C4-C317-4F4F-B47B-D8E67E19C2EE}"/>
    <cellStyle name="Comma 2 3 3 2 2 2 2 4 2 2" xfId="40271" xr:uid="{171195E7-633A-49FC-844F-04ACBD058855}"/>
    <cellStyle name="Comma 2 3 3 2 2 2 2 4 3" xfId="32383" xr:uid="{F0EDCE85-89D1-4689-8591-F7A226B07DF1}"/>
    <cellStyle name="Comma 2 3 3 2 2 2 2 5" xfId="17634" xr:uid="{DC54A619-FA30-46EE-89AA-DAE5DC68C3B1}"/>
    <cellStyle name="Comma 2 3 3 2 2 2 2 5 2" xfId="36327" xr:uid="{DA6E892F-9D02-4127-BAA7-9561A5334BC5}"/>
    <cellStyle name="Comma 2 3 3 2 2 2 2 6" xfId="28439" xr:uid="{6FEB9AE4-C029-4892-8A8D-B72BFD1926A0}"/>
    <cellStyle name="Comma 2 3 3 2 2 2 3" xfId="6929" xr:uid="{C85B7633-F822-4D96-9950-2E13A029854A}"/>
    <cellStyle name="Comma 2 3 3 2 2 2 3 2" xfId="9731" xr:uid="{C72DDD80-E265-4FD2-B39C-333911FBD67C}"/>
    <cellStyle name="Comma 2 3 3 2 2 2 3 2 2" xfId="15336" xr:uid="{3FAE0606-A602-4D48-91FD-4AB03E00361D}"/>
    <cellStyle name="Comma 2 3 3 2 2 2 3 2 2 2" xfId="26545" xr:uid="{967A565F-A92F-4EBA-B414-8C7384D89C9E}"/>
    <cellStyle name="Comma 2 3 3 2 2 2 3 2 2 2 2" xfId="42735" xr:uid="{FD5C688E-6DE9-41CB-9468-B605EFD7AD95}"/>
    <cellStyle name="Comma 2 3 3 2 2 2 3 2 2 3" xfId="34847" xr:uid="{A530F254-5C8C-46BD-A4FF-1970D32ABD76}"/>
    <cellStyle name="Comma 2 3 3 2 2 2 3 2 3" xfId="20941" xr:uid="{6AB78B4C-5C2B-47E9-82A7-86AB0282A15C}"/>
    <cellStyle name="Comma 2 3 3 2 2 2 3 2 3 2" xfId="38791" xr:uid="{33C1F963-8F2A-41CD-9EE9-073D2AA8ADD8}"/>
    <cellStyle name="Comma 2 3 3 2 2 2 3 2 4" xfId="30903" xr:uid="{E692A0E0-766E-416A-BB6C-48625FB95A78}"/>
    <cellStyle name="Comma 2 3 3 2 2 2 3 3" xfId="12534" xr:uid="{DC9E70B0-B733-4476-9ABE-E89DDF92F511}"/>
    <cellStyle name="Comma 2 3 3 2 2 2 3 3 2" xfId="23743" xr:uid="{1575EB12-810A-4C61-98CA-A10DA808B9FF}"/>
    <cellStyle name="Comma 2 3 3 2 2 2 3 3 2 2" xfId="40763" xr:uid="{F81A3E41-A226-46FB-A81E-730094E14B8F}"/>
    <cellStyle name="Comma 2 3 3 2 2 2 3 3 3" xfId="32875" xr:uid="{6138495B-A302-4F26-83BF-9D16D0316FD4}"/>
    <cellStyle name="Comma 2 3 3 2 2 2 3 4" xfId="18139" xr:uid="{DD5B1378-51D6-4DAD-AEDB-4A118CA6BA82}"/>
    <cellStyle name="Comma 2 3 3 2 2 2 3 4 2" xfId="36819" xr:uid="{5B7B06EC-EE58-4CE3-8EF5-D4EA008169A9}"/>
    <cellStyle name="Comma 2 3 3 2 2 2 3 5" xfId="28931" xr:uid="{213AB354-7FF8-474B-B492-D16D71168B77}"/>
    <cellStyle name="Comma 2 3 3 2 2 2 4" xfId="8329" xr:uid="{6CAD0875-0C40-4B27-A7C4-F0DC675519BC}"/>
    <cellStyle name="Comma 2 3 3 2 2 2 4 2" xfId="13934" xr:uid="{DE4E69DA-FE97-492B-A727-C19F78963F98}"/>
    <cellStyle name="Comma 2 3 3 2 2 2 4 2 2" xfId="25143" xr:uid="{F4EA2304-690A-4800-BB40-0EC8F3EFBB09}"/>
    <cellStyle name="Comma 2 3 3 2 2 2 4 2 2 2" xfId="41749" xr:uid="{0B47A78F-A773-4388-ABFB-BD825E5F765A}"/>
    <cellStyle name="Comma 2 3 3 2 2 2 4 2 3" xfId="33861" xr:uid="{B1BEFF2F-9368-42DA-8DA7-0F4009ECF5A1}"/>
    <cellStyle name="Comma 2 3 3 2 2 2 4 3" xfId="19539" xr:uid="{95F11473-1C17-47A1-A1FB-AB2565CC6470}"/>
    <cellStyle name="Comma 2 3 3 2 2 2 4 3 2" xfId="37805" xr:uid="{0CA753E7-48AB-4A08-8735-2AC402A013CC}"/>
    <cellStyle name="Comma 2 3 3 2 2 2 4 4" xfId="29917" xr:uid="{CEDA6519-423B-4D29-A7E2-B14ECB879ED2}"/>
    <cellStyle name="Comma 2 3 3 2 2 2 5" xfId="11132" xr:uid="{B7881B34-5FD6-4151-8E92-4952146E10FB}"/>
    <cellStyle name="Comma 2 3 3 2 2 2 5 2" xfId="22341" xr:uid="{1B0C8A18-F8BE-45F4-B768-247E782740AC}"/>
    <cellStyle name="Comma 2 3 3 2 2 2 5 2 2" xfId="39777" xr:uid="{4A706C4D-156F-4BA6-BAA0-9B743D383654}"/>
    <cellStyle name="Comma 2 3 3 2 2 2 5 3" xfId="31889" xr:uid="{9D925CA6-00EF-41BC-BF76-21A20421454A}"/>
    <cellStyle name="Comma 2 3 3 2 2 2 6" xfId="16737" xr:uid="{49CE5CB9-55AC-4FD1-B39A-342E5D331733}"/>
    <cellStyle name="Comma 2 3 3 2 2 2 6 2" xfId="35833" xr:uid="{5A541ABE-3078-4556-BADE-3979AC9A48BB}"/>
    <cellStyle name="Comma 2 3 3 2 2 2 7" xfId="27945" xr:uid="{AC47F35A-D83A-4DD5-A9AF-BD4EB39CD090}"/>
    <cellStyle name="Comma 2 3 3 2 2 3" xfId="6178" xr:uid="{88F062FB-B9E9-4A24-892A-B9D0E8CCBC62}"/>
    <cellStyle name="Comma 2 3 3 2 2 3 2" xfId="7580" xr:uid="{750B982D-585E-411A-9086-62B8365FE348}"/>
    <cellStyle name="Comma 2 3 3 2 2 3 2 2" xfId="10382" xr:uid="{13786B48-E27B-4292-9352-FEB670EB5E0E}"/>
    <cellStyle name="Comma 2 3 3 2 2 3 2 2 2" xfId="15987" xr:uid="{526A041E-08DB-4B42-AF43-ADAF87285593}"/>
    <cellStyle name="Comma 2 3 3 2 2 3 2 2 2 2" xfId="27196" xr:uid="{E6C79780-433E-4CE9-9752-50B0384BCB08}"/>
    <cellStyle name="Comma 2 3 3 2 2 3 2 2 2 2 2" xfId="42983" xr:uid="{9E9D99E2-0756-487A-9F89-98F0A2102942}"/>
    <cellStyle name="Comma 2 3 3 2 2 3 2 2 2 3" xfId="35095" xr:uid="{015A1B14-1CCB-4A7A-83FE-41154EC49FB6}"/>
    <cellStyle name="Comma 2 3 3 2 2 3 2 2 3" xfId="21592" xr:uid="{B0E4CE31-2956-435A-BB6B-832DB2889DFA}"/>
    <cellStyle name="Comma 2 3 3 2 2 3 2 2 3 2" xfId="39039" xr:uid="{66C8B2BF-1627-4C06-9CAD-BB5D921B39B3}"/>
    <cellStyle name="Comma 2 3 3 2 2 3 2 2 4" xfId="31151" xr:uid="{A63FB79E-730C-4448-B650-3DE73BF01A06}"/>
    <cellStyle name="Comma 2 3 3 2 2 3 2 3" xfId="13185" xr:uid="{10434A9A-589F-4342-B0B1-539A27F6D45D}"/>
    <cellStyle name="Comma 2 3 3 2 2 3 2 3 2" xfId="24394" xr:uid="{1FAC7CEF-8521-4235-8769-844B9A162CF8}"/>
    <cellStyle name="Comma 2 3 3 2 2 3 2 3 2 2" xfId="41011" xr:uid="{F5ACE03C-3CB4-4B96-86C1-C23279C12005}"/>
    <cellStyle name="Comma 2 3 3 2 2 3 2 3 3" xfId="33123" xr:uid="{F1E5B48C-4955-4E84-B4E7-B591BDA421F9}"/>
    <cellStyle name="Comma 2 3 3 2 2 3 2 4" xfId="18790" xr:uid="{5146A063-9174-4220-BE2F-28FBF4FA0AEE}"/>
    <cellStyle name="Comma 2 3 3 2 2 3 2 4 2" xfId="37067" xr:uid="{85C3BAF8-A1CB-4FF0-85CA-C5AA91C2C13F}"/>
    <cellStyle name="Comma 2 3 3 2 2 3 2 5" xfId="29179" xr:uid="{12928DA3-8070-458D-8161-AD1AFE027569}"/>
    <cellStyle name="Comma 2 3 3 2 2 3 3" xfId="8980" xr:uid="{AA77D8B2-0973-4794-A19E-6930ED2FBECC}"/>
    <cellStyle name="Comma 2 3 3 2 2 3 3 2" xfId="14585" xr:uid="{BE1F308B-39EF-4CE4-8F6B-9D950085A417}"/>
    <cellStyle name="Comma 2 3 3 2 2 3 3 2 2" xfId="25794" xr:uid="{DB35C8FA-EA96-48E5-9638-C9EB67259D6A}"/>
    <cellStyle name="Comma 2 3 3 2 2 3 3 2 2 2" xfId="41997" xr:uid="{B2CC05E8-573C-436A-A02A-37924C6B56EB}"/>
    <cellStyle name="Comma 2 3 3 2 2 3 3 2 3" xfId="34109" xr:uid="{5F4D761E-96A5-4311-B81C-AF858FFCF9E8}"/>
    <cellStyle name="Comma 2 3 3 2 2 3 3 3" xfId="20190" xr:uid="{C3EEDECC-AD10-4309-AC5D-C6FC8AF8DCB4}"/>
    <cellStyle name="Comma 2 3 3 2 2 3 3 3 2" xfId="38053" xr:uid="{CBE2DA7D-DE69-4A05-82CC-754C5A36274C}"/>
    <cellStyle name="Comma 2 3 3 2 2 3 3 4" xfId="30165" xr:uid="{28A35EC8-9957-468C-85CE-C979F7937D48}"/>
    <cellStyle name="Comma 2 3 3 2 2 3 4" xfId="11783" xr:uid="{2256E364-0434-428E-9549-4AFA899E4EB7}"/>
    <cellStyle name="Comma 2 3 3 2 2 3 4 2" xfId="22992" xr:uid="{B10B4E5E-7B3D-42F6-BF4A-3261E7C4929F}"/>
    <cellStyle name="Comma 2 3 3 2 2 3 4 2 2" xfId="40025" xr:uid="{127110D6-65ED-43AD-86EB-2C0308AC0FB5}"/>
    <cellStyle name="Comma 2 3 3 2 2 3 4 3" xfId="32137" xr:uid="{82EB4F56-D3FD-4BF5-9DAA-1A94EB33B17D}"/>
    <cellStyle name="Comma 2 3 3 2 2 3 5" xfId="17388" xr:uid="{D8C1F56D-FD75-40F2-8DDC-9E3B9C8B304E}"/>
    <cellStyle name="Comma 2 3 3 2 2 3 5 2" xfId="36081" xr:uid="{5C98BF74-EF57-45D7-A049-3697539FB2DD}"/>
    <cellStyle name="Comma 2 3 3 2 2 3 6" xfId="28193" xr:uid="{8E28F950-8889-4950-8EDC-FE9D6DF9E113}"/>
    <cellStyle name="Comma 2 3 3 2 2 4" xfId="6683" xr:uid="{6C6D6631-D4E6-429A-B36E-A1FB74277EC8}"/>
    <cellStyle name="Comma 2 3 3 2 2 4 2" xfId="9485" xr:uid="{E823853E-B529-459C-9DCE-FD204B7CD1C7}"/>
    <cellStyle name="Comma 2 3 3 2 2 4 2 2" xfId="15090" xr:uid="{D08A43D2-FFD0-4843-BE2E-76FB5D2F8CA7}"/>
    <cellStyle name="Comma 2 3 3 2 2 4 2 2 2" xfId="26299" xr:uid="{7DAAEFCF-40CF-4D1A-9736-F466FE096DB0}"/>
    <cellStyle name="Comma 2 3 3 2 2 4 2 2 2 2" xfId="42489" xr:uid="{6E3718F9-4B98-40B9-B239-C95CCA8C20DD}"/>
    <cellStyle name="Comma 2 3 3 2 2 4 2 2 3" xfId="34601" xr:uid="{E620DC22-3C98-4494-AFD5-C476EEC8A308}"/>
    <cellStyle name="Comma 2 3 3 2 2 4 2 3" xfId="20695" xr:uid="{D914C55A-17B9-4107-9364-6C26C28D181B}"/>
    <cellStyle name="Comma 2 3 3 2 2 4 2 3 2" xfId="38545" xr:uid="{8D4FE991-4944-41E2-B3D3-228D0E054E03}"/>
    <cellStyle name="Comma 2 3 3 2 2 4 2 4" xfId="30657" xr:uid="{9FEFF868-1E71-4FC4-AA7D-E42B21595633}"/>
    <cellStyle name="Comma 2 3 3 2 2 4 3" xfId="12288" xr:uid="{83D1ECC6-C65D-4C89-92E9-2F7560C8BEC9}"/>
    <cellStyle name="Comma 2 3 3 2 2 4 3 2" xfId="23497" xr:uid="{CFB62B5D-4B8F-4A8D-B4A0-166E2923EDC9}"/>
    <cellStyle name="Comma 2 3 3 2 2 4 3 2 2" xfId="40517" xr:uid="{98162A13-28D9-4355-95C2-5E16FDA2800B}"/>
    <cellStyle name="Comma 2 3 3 2 2 4 3 3" xfId="32629" xr:uid="{2D93929D-A50C-489C-A34C-671DEE40C6BD}"/>
    <cellStyle name="Comma 2 3 3 2 2 4 4" xfId="17893" xr:uid="{E345484D-FEE4-4C94-AE29-C67495CB6E6D}"/>
    <cellStyle name="Comma 2 3 3 2 2 4 4 2" xfId="36573" xr:uid="{619A01A3-FE68-4861-8B10-5FF8309BB073}"/>
    <cellStyle name="Comma 2 3 3 2 2 4 5" xfId="28685" xr:uid="{9E724583-5D7C-433A-A890-F0AF216D6DC6}"/>
    <cellStyle name="Comma 2 3 3 2 2 5" xfId="8083" xr:uid="{2477EE3A-CDE9-4AF3-BA91-BFDAE83AAE96}"/>
    <cellStyle name="Comma 2 3 3 2 2 5 2" xfId="13688" xr:uid="{8410BCB3-6154-4500-8528-EFA303CB6344}"/>
    <cellStyle name="Comma 2 3 3 2 2 5 2 2" xfId="24897" xr:uid="{C3B49DD3-BF8E-456D-88E8-12751D2688F7}"/>
    <cellStyle name="Comma 2 3 3 2 2 5 2 2 2" xfId="41503" xr:uid="{C8F8C73D-D40F-4DD9-8026-D9BA0F8038CF}"/>
    <cellStyle name="Comma 2 3 3 2 2 5 2 3" xfId="33615" xr:uid="{1BA5FABC-4223-4C0B-92CC-E3F72D52FD37}"/>
    <cellStyle name="Comma 2 3 3 2 2 5 3" xfId="19293" xr:uid="{469879AF-C2DA-492C-9D5F-4BE17C24AEEB}"/>
    <cellStyle name="Comma 2 3 3 2 2 5 3 2" xfId="37559" xr:uid="{3B466C39-08E6-45C5-A387-721F66BAC4C9}"/>
    <cellStyle name="Comma 2 3 3 2 2 5 4" xfId="29671" xr:uid="{614AB429-59A2-40D3-9BEB-744830F822E4}"/>
    <cellStyle name="Comma 2 3 3 2 2 6" xfId="10886" xr:uid="{BBE7E2DF-49AA-41FB-9AC6-D79B06360D4E}"/>
    <cellStyle name="Comma 2 3 3 2 2 6 2" xfId="22095" xr:uid="{6A0D34DB-1448-4B80-8981-C80A03C607D4}"/>
    <cellStyle name="Comma 2 3 3 2 2 6 2 2" xfId="39531" xr:uid="{2022AB97-734D-4110-B5F7-A6201B101582}"/>
    <cellStyle name="Comma 2 3 3 2 2 6 3" xfId="31643" xr:uid="{3E6DDDD2-16CD-4BE1-9BD3-9D0E74BFAE6D}"/>
    <cellStyle name="Comma 2 3 3 2 2 7" xfId="16491" xr:uid="{A4920871-0A24-4F89-AEAF-99B893DA9709}"/>
    <cellStyle name="Comma 2 3 3 2 2 7 2" xfId="35587" xr:uid="{1B6D8407-AC1F-4E64-91AC-1B25787ECF85}"/>
    <cellStyle name="Comma 2 3 3 2 2 8" xfId="27699" xr:uid="{BF09F921-4BEB-4FFD-8E6C-675D1A4D04C7}"/>
    <cellStyle name="Comma 2 3 3 2 3" xfId="5403" xr:uid="{63B211C7-DD60-4827-BF2D-133E9A60651D}"/>
    <cellStyle name="Comma 2 3 3 2 3 2" xfId="6300" xr:uid="{8E657935-47AF-4A72-8196-9AF5D37E3497}"/>
    <cellStyle name="Comma 2 3 3 2 3 2 2" xfId="7702" xr:uid="{5EDB79B3-3AFC-415C-A33A-4EE21464F210}"/>
    <cellStyle name="Comma 2 3 3 2 3 2 2 2" xfId="10504" xr:uid="{A6483FC7-E1B7-4996-BEB4-919DE3A779AD}"/>
    <cellStyle name="Comma 2 3 3 2 3 2 2 2 2" xfId="16109" xr:uid="{AA6B1A0A-2FEC-46A0-9E0A-25264B6F9AD9}"/>
    <cellStyle name="Comma 2 3 3 2 3 2 2 2 2 2" xfId="27318" xr:uid="{2624E4E8-A36C-456C-8B5F-78F6515A4398}"/>
    <cellStyle name="Comma 2 3 3 2 3 2 2 2 2 2 2" xfId="43105" xr:uid="{E9BB1C9A-BF91-4D99-8C39-E525D5C97133}"/>
    <cellStyle name="Comma 2 3 3 2 3 2 2 2 2 3" xfId="35217" xr:uid="{4363BD87-1C8B-4630-96B5-96C150C89BB4}"/>
    <cellStyle name="Comma 2 3 3 2 3 2 2 2 3" xfId="21714" xr:uid="{77219F62-CB5B-45F7-8DDC-822953AAA5F6}"/>
    <cellStyle name="Comma 2 3 3 2 3 2 2 2 3 2" xfId="39161" xr:uid="{3C171C36-CDBD-461B-9AB4-C25882D6425B}"/>
    <cellStyle name="Comma 2 3 3 2 3 2 2 2 4" xfId="31273" xr:uid="{834B4B9A-1594-4B47-9A5A-FE69AFFAF27D}"/>
    <cellStyle name="Comma 2 3 3 2 3 2 2 3" xfId="13307" xr:uid="{B3376956-F796-434C-B6AD-B1BBFAEE1168}"/>
    <cellStyle name="Comma 2 3 3 2 3 2 2 3 2" xfId="24516" xr:uid="{CAD6BA55-4211-4658-B81D-512047B46D39}"/>
    <cellStyle name="Comma 2 3 3 2 3 2 2 3 2 2" xfId="41133" xr:uid="{D406196F-4233-417A-BD4F-76ADC21166E4}"/>
    <cellStyle name="Comma 2 3 3 2 3 2 2 3 3" xfId="33245" xr:uid="{3DC6EA49-468C-44EC-97FE-A20490967B35}"/>
    <cellStyle name="Comma 2 3 3 2 3 2 2 4" xfId="18912" xr:uid="{1211B6A4-9254-4DD0-936C-5F8A99E22333}"/>
    <cellStyle name="Comma 2 3 3 2 3 2 2 4 2" xfId="37189" xr:uid="{9A981848-40F0-4C08-AEE7-C06575933448}"/>
    <cellStyle name="Comma 2 3 3 2 3 2 2 5" xfId="29301" xr:uid="{0752E9DB-26B0-4E45-A552-826E77200774}"/>
    <cellStyle name="Comma 2 3 3 2 3 2 3" xfId="9102" xr:uid="{F777DFF3-A04F-40B5-885E-011846BD1689}"/>
    <cellStyle name="Comma 2 3 3 2 3 2 3 2" xfId="14707" xr:uid="{B4694B6D-5271-4C25-9841-D2062836C384}"/>
    <cellStyle name="Comma 2 3 3 2 3 2 3 2 2" xfId="25916" xr:uid="{2DE02A50-C223-40C6-8102-892F650CC70F}"/>
    <cellStyle name="Comma 2 3 3 2 3 2 3 2 2 2" xfId="42119" xr:uid="{79DEC24B-1E74-4AE5-8FFD-74CAB9501116}"/>
    <cellStyle name="Comma 2 3 3 2 3 2 3 2 3" xfId="34231" xr:uid="{F2443E2A-E6A2-4237-B23F-7D7F887EC122}"/>
    <cellStyle name="Comma 2 3 3 2 3 2 3 3" xfId="20312" xr:uid="{78944365-7966-4E17-AD84-AF5BECE086AD}"/>
    <cellStyle name="Comma 2 3 3 2 3 2 3 3 2" xfId="38175" xr:uid="{5665E0AA-70C3-45F4-A1CF-81B45A37046D}"/>
    <cellStyle name="Comma 2 3 3 2 3 2 3 4" xfId="30287" xr:uid="{769C3E13-B832-40D0-858D-B0EBEC0487AE}"/>
    <cellStyle name="Comma 2 3 3 2 3 2 4" xfId="11905" xr:uid="{8B31806F-1648-4805-AAB6-F7E38A87ED3A}"/>
    <cellStyle name="Comma 2 3 3 2 3 2 4 2" xfId="23114" xr:uid="{BCC757EF-69D2-43A3-8520-99D5E8B6310D}"/>
    <cellStyle name="Comma 2 3 3 2 3 2 4 2 2" xfId="40147" xr:uid="{B3E43758-A0D8-4276-94D9-3AED5178EF30}"/>
    <cellStyle name="Comma 2 3 3 2 3 2 4 3" xfId="32259" xr:uid="{0E8470E2-DAAF-4B5B-B871-39813A428D89}"/>
    <cellStyle name="Comma 2 3 3 2 3 2 5" xfId="17510" xr:uid="{DB027D08-F588-4AEE-86F4-DBBF59578DEF}"/>
    <cellStyle name="Comma 2 3 3 2 3 2 5 2" xfId="36203" xr:uid="{00CCDE08-DFF5-4363-A766-099C4FDDCBCC}"/>
    <cellStyle name="Comma 2 3 3 2 3 2 6" xfId="28315" xr:uid="{BA5AFB02-32F5-4636-8A17-7D0A97551B62}"/>
    <cellStyle name="Comma 2 3 3 2 3 3" xfId="6805" xr:uid="{72DF3F2F-0AEB-4367-8BA5-397067E0D138}"/>
    <cellStyle name="Comma 2 3 3 2 3 3 2" xfId="9607" xr:uid="{F9F65D93-B9E9-448F-B3E0-54787372A428}"/>
    <cellStyle name="Comma 2 3 3 2 3 3 2 2" xfId="15212" xr:uid="{D8313F97-9423-4932-A4C9-CE368A964DF8}"/>
    <cellStyle name="Comma 2 3 3 2 3 3 2 2 2" xfId="26421" xr:uid="{FA2BD1E0-F516-4F6E-ACC5-01C0B16D6E70}"/>
    <cellStyle name="Comma 2 3 3 2 3 3 2 2 2 2" xfId="42611" xr:uid="{A8EF0255-A004-4386-B552-6713654DF9DB}"/>
    <cellStyle name="Comma 2 3 3 2 3 3 2 2 3" xfId="34723" xr:uid="{2341D7CC-FADF-454A-89EB-D4FBDED9D904}"/>
    <cellStyle name="Comma 2 3 3 2 3 3 2 3" xfId="20817" xr:uid="{7A5FD439-793F-4B1A-9AF1-8BA9B1564864}"/>
    <cellStyle name="Comma 2 3 3 2 3 3 2 3 2" xfId="38667" xr:uid="{1C158F0A-AF34-4976-AB0C-CDCA613CEB3D}"/>
    <cellStyle name="Comma 2 3 3 2 3 3 2 4" xfId="30779" xr:uid="{F1AF116C-A6C0-4BF0-803F-B52F892E8F16}"/>
    <cellStyle name="Comma 2 3 3 2 3 3 3" xfId="12410" xr:uid="{FA4A35C8-F62E-4A32-A63B-1C7D5C3295C2}"/>
    <cellStyle name="Comma 2 3 3 2 3 3 3 2" xfId="23619" xr:uid="{2B47C842-05A3-4423-A7BA-B33883ABD502}"/>
    <cellStyle name="Comma 2 3 3 2 3 3 3 2 2" xfId="40639" xr:uid="{A24ECF64-66F4-4D16-A77E-535CF44F694E}"/>
    <cellStyle name="Comma 2 3 3 2 3 3 3 3" xfId="32751" xr:uid="{E4A6240E-8B20-4DA1-BF0E-F257BFB8FAAE}"/>
    <cellStyle name="Comma 2 3 3 2 3 3 4" xfId="18015" xr:uid="{405439F8-45BF-42E5-823C-6662E6AFC147}"/>
    <cellStyle name="Comma 2 3 3 2 3 3 4 2" xfId="36695" xr:uid="{3D10CCA3-BC72-4DF2-A7CB-323170E4DC80}"/>
    <cellStyle name="Comma 2 3 3 2 3 3 5" xfId="28807" xr:uid="{8606D011-9B0C-4A09-B68F-443D001E195F}"/>
    <cellStyle name="Comma 2 3 3 2 3 4" xfId="8205" xr:uid="{5642A557-3E0B-4B12-9B98-37997B6299C7}"/>
    <cellStyle name="Comma 2 3 3 2 3 4 2" xfId="13810" xr:uid="{82FA6842-5A4E-4B89-8220-0FC00CE20D32}"/>
    <cellStyle name="Comma 2 3 3 2 3 4 2 2" xfId="25019" xr:uid="{452E7583-D7CF-4A8E-80B8-5FD8CA2E4FED}"/>
    <cellStyle name="Comma 2 3 3 2 3 4 2 2 2" xfId="41625" xr:uid="{3CBEFEA8-22E0-4921-B22E-2A90447179E0}"/>
    <cellStyle name="Comma 2 3 3 2 3 4 2 3" xfId="33737" xr:uid="{A3190E6F-7AB9-4B98-9F82-8DC2F3CE2A81}"/>
    <cellStyle name="Comma 2 3 3 2 3 4 3" xfId="19415" xr:uid="{640CD3E1-6CD8-438E-836B-D81FACA1E686}"/>
    <cellStyle name="Comma 2 3 3 2 3 4 3 2" xfId="37681" xr:uid="{DB1F150B-DF90-4E7B-B96B-418EF33DD19E}"/>
    <cellStyle name="Comma 2 3 3 2 3 4 4" xfId="29793" xr:uid="{4E5E271C-F735-4576-B288-5660F7FCD64F}"/>
    <cellStyle name="Comma 2 3 3 2 3 5" xfId="11008" xr:uid="{C5BDEF48-8A52-4AD1-BDDF-D9174E13AF2B}"/>
    <cellStyle name="Comma 2 3 3 2 3 5 2" xfId="22217" xr:uid="{7DFDDE10-99B0-4FCB-B487-68304B77354A}"/>
    <cellStyle name="Comma 2 3 3 2 3 5 2 2" xfId="39653" xr:uid="{0762B58C-D341-46C3-9317-101988F0B172}"/>
    <cellStyle name="Comma 2 3 3 2 3 5 3" xfId="31765" xr:uid="{9C23AD3E-4CD0-406B-9B2A-7254991811CC}"/>
    <cellStyle name="Comma 2 3 3 2 3 6" xfId="16613" xr:uid="{81719580-09BA-4E11-B547-D77FC1D86797}"/>
    <cellStyle name="Comma 2 3 3 2 3 6 2" xfId="35709" xr:uid="{09D66EF2-CD8A-494F-BD96-8AEFB0E36287}"/>
    <cellStyle name="Comma 2 3 3 2 3 7" xfId="27821" xr:uid="{D4BCAF86-45C1-475B-AB89-57DB6A223E28}"/>
    <cellStyle name="Comma 2 3 3 2 4" xfId="6054" xr:uid="{9BFFB3C1-66FA-46D3-82FE-D52BBAEF7930}"/>
    <cellStyle name="Comma 2 3 3 2 4 2" xfId="7456" xr:uid="{54BDCD75-2F14-4CCC-826B-7104C82BC580}"/>
    <cellStyle name="Comma 2 3 3 2 4 2 2" xfId="10258" xr:uid="{0DB28388-5E94-49B7-A59C-FF68E4457EA8}"/>
    <cellStyle name="Comma 2 3 3 2 4 2 2 2" xfId="15863" xr:uid="{1E9DCABA-E60D-4046-B0CD-91A6D6B9CD18}"/>
    <cellStyle name="Comma 2 3 3 2 4 2 2 2 2" xfId="27072" xr:uid="{1D40458D-5D92-4174-95FF-3A46C91D7588}"/>
    <cellStyle name="Comma 2 3 3 2 4 2 2 2 2 2" xfId="42859" xr:uid="{9C3AF965-E663-4E1C-8CCE-6004193FFF6C}"/>
    <cellStyle name="Comma 2 3 3 2 4 2 2 2 3" xfId="34971" xr:uid="{CDB195A9-5194-488A-BE3B-4C66E1597F24}"/>
    <cellStyle name="Comma 2 3 3 2 4 2 2 3" xfId="21468" xr:uid="{5F88F2E6-656B-4839-9920-06C6015BCAAD}"/>
    <cellStyle name="Comma 2 3 3 2 4 2 2 3 2" xfId="38915" xr:uid="{2E513410-94AD-4BD0-B9C2-EC55AEFEFB6E}"/>
    <cellStyle name="Comma 2 3 3 2 4 2 2 4" xfId="31027" xr:uid="{AA23C749-C989-43DB-BA64-4863C109FA2C}"/>
    <cellStyle name="Comma 2 3 3 2 4 2 3" xfId="13061" xr:uid="{D919DD1C-3BD1-4E96-A7C2-6995874E674D}"/>
    <cellStyle name="Comma 2 3 3 2 4 2 3 2" xfId="24270" xr:uid="{85C071A6-218E-4214-8045-076474E6861B}"/>
    <cellStyle name="Comma 2 3 3 2 4 2 3 2 2" xfId="40887" xr:uid="{1DEFFA32-93D6-4F98-BFDE-40D0B29A6B17}"/>
    <cellStyle name="Comma 2 3 3 2 4 2 3 3" xfId="32999" xr:uid="{BF7FB6FF-A967-4C22-A7A8-865B1987DB5A}"/>
    <cellStyle name="Comma 2 3 3 2 4 2 4" xfId="18666" xr:uid="{730D4CAC-1629-4CB2-A324-8C0E22AB43D7}"/>
    <cellStyle name="Comma 2 3 3 2 4 2 4 2" xfId="36943" xr:uid="{10F82B52-E481-41E8-9785-76BCCBD63EE7}"/>
    <cellStyle name="Comma 2 3 3 2 4 2 5" xfId="29055" xr:uid="{BE297635-440F-45FD-91C8-550466787D3F}"/>
    <cellStyle name="Comma 2 3 3 2 4 3" xfId="8856" xr:uid="{89566F1D-3A7C-46CC-A02B-7C0274A17FB1}"/>
    <cellStyle name="Comma 2 3 3 2 4 3 2" xfId="14461" xr:uid="{1FBDD551-0F6B-47FA-8D62-D5E8A07D3AE0}"/>
    <cellStyle name="Comma 2 3 3 2 4 3 2 2" xfId="25670" xr:uid="{5EBEA64A-3C07-4D56-9771-F2E6E6719DD8}"/>
    <cellStyle name="Comma 2 3 3 2 4 3 2 2 2" xfId="41873" xr:uid="{C876F3A6-306B-4194-9937-A016052E1F36}"/>
    <cellStyle name="Comma 2 3 3 2 4 3 2 3" xfId="33985" xr:uid="{592817AC-169E-4A34-A70B-441DF098D384}"/>
    <cellStyle name="Comma 2 3 3 2 4 3 3" xfId="20066" xr:uid="{5356CEFF-D020-4B97-A2BB-01A86902BD95}"/>
    <cellStyle name="Comma 2 3 3 2 4 3 3 2" xfId="37929" xr:uid="{08A24272-D4E2-44C6-BFBB-BD4052EE9BB2}"/>
    <cellStyle name="Comma 2 3 3 2 4 3 4" xfId="30041" xr:uid="{F0A7BAA7-B0B0-406A-ABF4-1ADB1AE475E0}"/>
    <cellStyle name="Comma 2 3 3 2 4 4" xfId="11659" xr:uid="{AA24D590-238D-4E31-AFAA-511EC3F1180E}"/>
    <cellStyle name="Comma 2 3 3 2 4 4 2" xfId="22868" xr:uid="{E77C0BD9-9143-4860-AE59-3575181B75F1}"/>
    <cellStyle name="Comma 2 3 3 2 4 4 2 2" xfId="39901" xr:uid="{699B948C-44CB-49F5-864F-02BEA51094E7}"/>
    <cellStyle name="Comma 2 3 3 2 4 4 3" xfId="32013" xr:uid="{96A90E2A-3542-44C4-8967-1B36F2A3D82A}"/>
    <cellStyle name="Comma 2 3 3 2 4 5" xfId="17264" xr:uid="{DF029893-16D0-4746-89A4-18BA6DF4903D}"/>
    <cellStyle name="Comma 2 3 3 2 4 5 2" xfId="35957" xr:uid="{04B216DB-11BC-4EF2-A36C-9338E816B7AA}"/>
    <cellStyle name="Comma 2 3 3 2 4 6" xfId="28069" xr:uid="{EA9C0329-88D0-4D2F-8B69-CD9FAA591C25}"/>
    <cellStyle name="Comma 2 3 3 2 5" xfId="6558" xr:uid="{C37D4F67-2C93-44C4-85B7-0EA65FB1B639}"/>
    <cellStyle name="Comma 2 3 3 2 5 2" xfId="9360" xr:uid="{FD1D96E9-B6FC-4511-B5C8-F7979829A256}"/>
    <cellStyle name="Comma 2 3 3 2 5 2 2" xfId="14965" xr:uid="{1BA277E7-43F8-43D0-B2E3-FE77629B7D55}"/>
    <cellStyle name="Comma 2 3 3 2 5 2 2 2" xfId="26174" xr:uid="{FA1EC282-D8DB-43E0-940D-63EF6C1E5229}"/>
    <cellStyle name="Comma 2 3 3 2 5 2 2 2 2" xfId="42365" xr:uid="{64800997-4393-4324-A69E-74C6B066AA95}"/>
    <cellStyle name="Comma 2 3 3 2 5 2 2 3" xfId="34477" xr:uid="{64915706-3F83-4964-88AF-97678D9381AA}"/>
    <cellStyle name="Comma 2 3 3 2 5 2 3" xfId="20570" xr:uid="{29D1E215-4AAD-45FD-B7C3-F5EC94F358D0}"/>
    <cellStyle name="Comma 2 3 3 2 5 2 3 2" xfId="38421" xr:uid="{73232726-0139-4E35-A358-06A2E2C86A50}"/>
    <cellStyle name="Comma 2 3 3 2 5 2 4" xfId="30533" xr:uid="{9C8E771A-F2F5-4295-B757-97192E198630}"/>
    <cellStyle name="Comma 2 3 3 2 5 3" xfId="12163" xr:uid="{8FFD8437-AB7D-4CF4-A388-1D34D52BA516}"/>
    <cellStyle name="Comma 2 3 3 2 5 3 2" xfId="23372" xr:uid="{2ED07CDB-09CC-4C35-9525-CA4744EF2D9F}"/>
    <cellStyle name="Comma 2 3 3 2 5 3 2 2" xfId="40393" xr:uid="{C2E8D053-17A0-4150-8E4B-0FCE810198FA}"/>
    <cellStyle name="Comma 2 3 3 2 5 3 3" xfId="32505" xr:uid="{1217CD3A-B4A3-4198-B0FF-764B896F3686}"/>
    <cellStyle name="Comma 2 3 3 2 5 4" xfId="17768" xr:uid="{09A3BB3E-AA83-47C5-95B0-221D47C5B573}"/>
    <cellStyle name="Comma 2 3 3 2 5 4 2" xfId="36449" xr:uid="{D486E906-EC00-498B-A302-2934DA188B65}"/>
    <cellStyle name="Comma 2 3 3 2 5 5" xfId="28561" xr:uid="{7A61FB3D-7FE1-47F6-9C7B-5A974C6C2173}"/>
    <cellStyle name="Comma 2 3 3 2 6" xfId="7959" xr:uid="{EE26CB53-46C4-4EBF-80C5-CCFD53B9862D}"/>
    <cellStyle name="Comma 2 3 3 2 6 2" xfId="13564" xr:uid="{7F299744-F146-49B2-893A-45985DF70D42}"/>
    <cellStyle name="Comma 2 3 3 2 6 2 2" xfId="24773" xr:uid="{613B9506-6E87-4E2A-B903-DEBBCB7029C9}"/>
    <cellStyle name="Comma 2 3 3 2 6 2 2 2" xfId="41379" xr:uid="{83F845C5-90B3-45C3-9862-E9070101BCD4}"/>
    <cellStyle name="Comma 2 3 3 2 6 2 3" xfId="33491" xr:uid="{D265FF58-68DD-4575-A0E8-BC551D2B8E72}"/>
    <cellStyle name="Comma 2 3 3 2 6 3" xfId="19169" xr:uid="{E387824F-A2CA-4CA8-B9B1-DE56DEF6DF93}"/>
    <cellStyle name="Comma 2 3 3 2 6 3 2" xfId="37435" xr:uid="{ACF0A3E6-CC0B-4D17-861B-5A89A3579C25}"/>
    <cellStyle name="Comma 2 3 3 2 6 4" xfId="29547" xr:uid="{D6795B89-B76C-4903-8F35-9C52713D23BC}"/>
    <cellStyle name="Comma 2 3 3 2 7" xfId="10762" xr:uid="{573069EF-E98A-4923-8893-45ADBB754F2E}"/>
    <cellStyle name="Comma 2 3 3 2 7 2" xfId="21971" xr:uid="{D0D3FCFE-181C-4FDB-988C-0260B2975208}"/>
    <cellStyle name="Comma 2 3 3 2 7 2 2" xfId="39407" xr:uid="{4910751E-6E5D-4E97-B02D-51EADDA81D51}"/>
    <cellStyle name="Comma 2 3 3 2 7 3" xfId="31519" xr:uid="{E2B11C72-D5FB-4117-B211-6D507E704891}"/>
    <cellStyle name="Comma 2 3 3 2 8" xfId="16367" xr:uid="{478A8024-3FB1-47A8-B5E8-1B82237D15FA}"/>
    <cellStyle name="Comma 2 3 3 2 8 2" xfId="35463" xr:uid="{0A3C5C4A-0FBE-446E-ADC4-C5B3E508329A}"/>
    <cellStyle name="Comma 2 3 3 2 9" xfId="27575" xr:uid="{79AD9800-6882-4F39-9226-90D7C9A9415F}"/>
    <cellStyle name="Comma 2 3 3 3" xfId="5218" xr:uid="{C7795E66-DCB5-47DE-9EB3-B0FC65CF4BF7}"/>
    <cellStyle name="Comma 2 3 3 3 2" xfId="5464" xr:uid="{F5A63FC5-F175-4ED3-A6F2-40CAED7CB2BB}"/>
    <cellStyle name="Comma 2 3 3 3 2 2" xfId="6361" xr:uid="{D0D06353-22DD-4D40-870B-444B8F5AC276}"/>
    <cellStyle name="Comma 2 3 3 3 2 2 2" xfId="7763" xr:uid="{F55C10E6-4CA5-4AFA-9302-F215742F58EE}"/>
    <cellStyle name="Comma 2 3 3 3 2 2 2 2" xfId="10565" xr:uid="{FA6E3DCD-C431-4DC7-BB99-D9961A30BBF7}"/>
    <cellStyle name="Comma 2 3 3 3 2 2 2 2 2" xfId="16170" xr:uid="{949BE774-1ADA-49A8-AB05-42B7772385CA}"/>
    <cellStyle name="Comma 2 3 3 3 2 2 2 2 2 2" xfId="27379" xr:uid="{E41E08F8-A9AB-4A37-8F19-05C42E3AD6C8}"/>
    <cellStyle name="Comma 2 3 3 3 2 2 2 2 2 2 2" xfId="43166" xr:uid="{9E137FC1-26A1-4392-BC3E-70929CAD0433}"/>
    <cellStyle name="Comma 2 3 3 3 2 2 2 2 2 3" xfId="35278" xr:uid="{A06A72D2-CD55-4D06-A822-5FF52BC9A1AF}"/>
    <cellStyle name="Comma 2 3 3 3 2 2 2 2 3" xfId="21775" xr:uid="{B45A198C-C935-452C-A00A-9695546E75F8}"/>
    <cellStyle name="Comma 2 3 3 3 2 2 2 2 3 2" xfId="39222" xr:uid="{8D3745AB-0726-4F94-91F5-CCE6F3258072}"/>
    <cellStyle name="Comma 2 3 3 3 2 2 2 2 4" xfId="31334" xr:uid="{54741213-6DBF-491F-9B2B-CD1FFC6C346E}"/>
    <cellStyle name="Comma 2 3 3 3 2 2 2 3" xfId="13368" xr:uid="{35428A39-F223-49A8-B180-0E88FF173D7B}"/>
    <cellStyle name="Comma 2 3 3 3 2 2 2 3 2" xfId="24577" xr:uid="{EB21CFA6-2ED5-4788-A9E9-1B7D526CCB29}"/>
    <cellStyle name="Comma 2 3 3 3 2 2 2 3 2 2" xfId="41194" xr:uid="{E739A1A8-242E-4968-AEC0-37B69C300B0F}"/>
    <cellStyle name="Comma 2 3 3 3 2 2 2 3 3" xfId="33306" xr:uid="{5CEEC676-16E2-4C1D-995A-CEAD9FB3BB20}"/>
    <cellStyle name="Comma 2 3 3 3 2 2 2 4" xfId="18973" xr:uid="{0C425D2C-023C-4B17-B8C2-80B3A0A61023}"/>
    <cellStyle name="Comma 2 3 3 3 2 2 2 4 2" xfId="37250" xr:uid="{0A521ED2-C264-4AC2-BE21-75415F6EA5C1}"/>
    <cellStyle name="Comma 2 3 3 3 2 2 2 5" xfId="29362" xr:uid="{19CD003E-A01C-4C8B-9383-DF255D685DEA}"/>
    <cellStyle name="Comma 2 3 3 3 2 2 3" xfId="9163" xr:uid="{99D1493A-7C37-4A58-A3EC-2CD56EB8799E}"/>
    <cellStyle name="Comma 2 3 3 3 2 2 3 2" xfId="14768" xr:uid="{09665AE3-4CE1-42A3-B316-C50658DC8053}"/>
    <cellStyle name="Comma 2 3 3 3 2 2 3 2 2" xfId="25977" xr:uid="{4F0BF3CD-BAF1-4895-8860-E1DFF0ECE382}"/>
    <cellStyle name="Comma 2 3 3 3 2 2 3 2 2 2" xfId="42180" xr:uid="{191020CC-9130-441E-BAED-D2A43EC3C968}"/>
    <cellStyle name="Comma 2 3 3 3 2 2 3 2 3" xfId="34292" xr:uid="{C9B0B6D2-6641-4953-862C-56E362470C46}"/>
    <cellStyle name="Comma 2 3 3 3 2 2 3 3" xfId="20373" xr:uid="{931CA122-3FCB-4C66-B49A-E1E19B02F3B1}"/>
    <cellStyle name="Comma 2 3 3 3 2 2 3 3 2" xfId="38236" xr:uid="{E57AC029-DF7C-48DA-BDC6-375EFC6CF611}"/>
    <cellStyle name="Comma 2 3 3 3 2 2 3 4" xfId="30348" xr:uid="{E956F0C0-5090-4443-A47C-E14557B1F7A9}"/>
    <cellStyle name="Comma 2 3 3 3 2 2 4" xfId="11966" xr:uid="{C99AC41A-8145-4499-9EC6-1C15318B0E4A}"/>
    <cellStyle name="Comma 2 3 3 3 2 2 4 2" xfId="23175" xr:uid="{8C0469A8-CC17-438A-8A80-2AECE5D0597E}"/>
    <cellStyle name="Comma 2 3 3 3 2 2 4 2 2" xfId="40208" xr:uid="{67D80746-DD0D-4663-994B-2D2AE87A5252}"/>
    <cellStyle name="Comma 2 3 3 3 2 2 4 3" xfId="32320" xr:uid="{10343D70-394D-4782-B03A-45A176410D18}"/>
    <cellStyle name="Comma 2 3 3 3 2 2 5" xfId="17571" xr:uid="{17425439-92ED-4CBD-BC3D-234942E1E3E0}"/>
    <cellStyle name="Comma 2 3 3 3 2 2 5 2" xfId="36264" xr:uid="{94E406CD-5BA2-4640-B0C6-8967FF78D112}"/>
    <cellStyle name="Comma 2 3 3 3 2 2 6" xfId="28376" xr:uid="{64210BD4-A2E0-4C6E-B948-621BF34F6A7A}"/>
    <cellStyle name="Comma 2 3 3 3 2 3" xfId="6866" xr:uid="{58D500B6-0FF0-4FD9-AF74-148E8F23BD7E}"/>
    <cellStyle name="Comma 2 3 3 3 2 3 2" xfId="9668" xr:uid="{8BD4D1B6-5E65-44B1-AB95-5E6438D247AE}"/>
    <cellStyle name="Comma 2 3 3 3 2 3 2 2" xfId="15273" xr:uid="{49C78FDB-4AB5-4212-8D08-4D039C7DB362}"/>
    <cellStyle name="Comma 2 3 3 3 2 3 2 2 2" xfId="26482" xr:uid="{F0D2A724-AAE9-4C5F-95E3-4FA666871535}"/>
    <cellStyle name="Comma 2 3 3 3 2 3 2 2 2 2" xfId="42672" xr:uid="{224FCB86-028B-493A-903B-12F0F7DD43BE}"/>
    <cellStyle name="Comma 2 3 3 3 2 3 2 2 3" xfId="34784" xr:uid="{30394D2A-B025-43F0-A9E5-0E9F0359D67A}"/>
    <cellStyle name="Comma 2 3 3 3 2 3 2 3" xfId="20878" xr:uid="{9ECEC91B-5658-4F9B-B4FA-DE2A34324C3D}"/>
    <cellStyle name="Comma 2 3 3 3 2 3 2 3 2" xfId="38728" xr:uid="{59051056-612E-4D89-B982-441911062FEF}"/>
    <cellStyle name="Comma 2 3 3 3 2 3 2 4" xfId="30840" xr:uid="{0236AF97-3195-41B1-9716-1A69DA110282}"/>
    <cellStyle name="Comma 2 3 3 3 2 3 3" xfId="12471" xr:uid="{7D763410-2DB7-465B-AB1E-6A8B7115A62A}"/>
    <cellStyle name="Comma 2 3 3 3 2 3 3 2" xfId="23680" xr:uid="{8B4868DB-2511-4165-8EB6-99E18BA10F82}"/>
    <cellStyle name="Comma 2 3 3 3 2 3 3 2 2" xfId="40700" xr:uid="{455B073C-9957-4D2C-82FB-14B253BCC771}"/>
    <cellStyle name="Comma 2 3 3 3 2 3 3 3" xfId="32812" xr:uid="{AA3DBB25-5F2F-46AF-9C81-FE8079DE2278}"/>
    <cellStyle name="Comma 2 3 3 3 2 3 4" xfId="18076" xr:uid="{0F37EE60-ECB0-473F-8E39-E95316C1B3B8}"/>
    <cellStyle name="Comma 2 3 3 3 2 3 4 2" xfId="36756" xr:uid="{AD5E0770-2C9B-4202-9B32-36D9E67E85C4}"/>
    <cellStyle name="Comma 2 3 3 3 2 3 5" xfId="28868" xr:uid="{28AD8AD1-D013-4661-98E6-50F800732ED9}"/>
    <cellStyle name="Comma 2 3 3 3 2 4" xfId="8266" xr:uid="{7A769BEF-CE7E-4045-936E-A36EE32AC9DD}"/>
    <cellStyle name="Comma 2 3 3 3 2 4 2" xfId="13871" xr:uid="{C6FFE6E3-73F7-426B-8FFB-2311E5939E1D}"/>
    <cellStyle name="Comma 2 3 3 3 2 4 2 2" xfId="25080" xr:uid="{FD25D721-ECDC-42D9-A10A-2D6EE41EA129}"/>
    <cellStyle name="Comma 2 3 3 3 2 4 2 2 2" xfId="41686" xr:uid="{357E61E5-A221-47A8-B16B-B68882FE1BB7}"/>
    <cellStyle name="Comma 2 3 3 3 2 4 2 3" xfId="33798" xr:uid="{A96918A5-B0CA-4260-9247-C2D88299ECFA}"/>
    <cellStyle name="Comma 2 3 3 3 2 4 3" xfId="19476" xr:uid="{C46CD358-B849-438C-9154-26CBB6C34544}"/>
    <cellStyle name="Comma 2 3 3 3 2 4 3 2" xfId="37742" xr:uid="{C11890C0-AD46-47AF-9C65-3744AFAE95ED}"/>
    <cellStyle name="Comma 2 3 3 3 2 4 4" xfId="29854" xr:uid="{F3FF159E-9F29-485B-8560-6819609FEB06}"/>
    <cellStyle name="Comma 2 3 3 3 2 5" xfId="11069" xr:uid="{3DDA0DC0-CA1D-478E-8DE5-AFA0E680734F}"/>
    <cellStyle name="Comma 2 3 3 3 2 5 2" xfId="22278" xr:uid="{18784317-6B22-4DAB-998D-6FF019BB0D86}"/>
    <cellStyle name="Comma 2 3 3 3 2 5 2 2" xfId="39714" xr:uid="{3B029254-C8C0-460B-B90F-4837782E1D0D}"/>
    <cellStyle name="Comma 2 3 3 3 2 5 3" xfId="31826" xr:uid="{041D485B-BA1E-44BC-B248-696AA4405701}"/>
    <cellStyle name="Comma 2 3 3 3 2 6" xfId="16674" xr:uid="{98D8E5EF-5012-4C66-BB92-ED2055D4491D}"/>
    <cellStyle name="Comma 2 3 3 3 2 6 2" xfId="35770" xr:uid="{AE934BEE-40E0-48E2-88E5-652E51E0C049}"/>
    <cellStyle name="Comma 2 3 3 3 2 7" xfId="27882" xr:uid="{9250B7D7-6309-428E-82CD-06491442897C}"/>
    <cellStyle name="Comma 2 3 3 3 3" xfId="6115" xr:uid="{B06ACA5D-3841-4B72-AAC9-163E00D7566C}"/>
    <cellStyle name="Comma 2 3 3 3 3 2" xfId="7517" xr:uid="{2B9ABF0E-274F-40BB-946A-8C8CB0302B8F}"/>
    <cellStyle name="Comma 2 3 3 3 3 2 2" xfId="10319" xr:uid="{A9125EAC-720F-493A-BF52-A8040B1531D8}"/>
    <cellStyle name="Comma 2 3 3 3 3 2 2 2" xfId="15924" xr:uid="{1D596136-7AFB-4368-A7AC-9BCAC14C953E}"/>
    <cellStyle name="Comma 2 3 3 3 3 2 2 2 2" xfId="27133" xr:uid="{C682D239-5E5A-40D2-BB4A-4130946EF986}"/>
    <cellStyle name="Comma 2 3 3 3 3 2 2 2 2 2" xfId="42920" xr:uid="{4FF9A454-DD5A-4B8C-AEC9-3F0E65BD104E}"/>
    <cellStyle name="Comma 2 3 3 3 3 2 2 2 3" xfId="35032" xr:uid="{BF2AE3C8-E2E7-4E70-8949-7BFED906C69F}"/>
    <cellStyle name="Comma 2 3 3 3 3 2 2 3" xfId="21529" xr:uid="{E9FB4551-4C0F-439E-B9FA-6BA5C083767B}"/>
    <cellStyle name="Comma 2 3 3 3 3 2 2 3 2" xfId="38976" xr:uid="{A2FE5886-8C2B-422B-BC6E-7F659BC4FC1E}"/>
    <cellStyle name="Comma 2 3 3 3 3 2 2 4" xfId="31088" xr:uid="{BED3BC3C-5A06-4407-AB01-7B5F558FF973}"/>
    <cellStyle name="Comma 2 3 3 3 3 2 3" xfId="13122" xr:uid="{FEF8184C-0C20-469C-8CCA-AB7F81E11738}"/>
    <cellStyle name="Comma 2 3 3 3 3 2 3 2" xfId="24331" xr:uid="{6AE417CD-A272-436D-9430-8DA0A30FCE78}"/>
    <cellStyle name="Comma 2 3 3 3 3 2 3 2 2" xfId="40948" xr:uid="{3B78F1FC-0DB2-483D-9B96-A17C8A43FBE2}"/>
    <cellStyle name="Comma 2 3 3 3 3 2 3 3" xfId="33060" xr:uid="{347C0B3A-C32D-496E-973A-4BCBF2C49EEF}"/>
    <cellStyle name="Comma 2 3 3 3 3 2 4" xfId="18727" xr:uid="{069DC6AD-96A2-4324-90CA-DB8B37179998}"/>
    <cellStyle name="Comma 2 3 3 3 3 2 4 2" xfId="37004" xr:uid="{05413B35-A51A-41BC-9DF1-6A7BBF33C4FF}"/>
    <cellStyle name="Comma 2 3 3 3 3 2 5" xfId="29116" xr:uid="{B17F75BC-4BF4-4CA5-8DDC-90476C9A083B}"/>
    <cellStyle name="Comma 2 3 3 3 3 3" xfId="8917" xr:uid="{43504BEC-7C68-4066-827F-6818BE130950}"/>
    <cellStyle name="Comma 2 3 3 3 3 3 2" xfId="14522" xr:uid="{E943028D-B169-4D42-A87D-89D0D91E0E5F}"/>
    <cellStyle name="Comma 2 3 3 3 3 3 2 2" xfId="25731" xr:uid="{E9816638-3EC1-4F65-8ECA-10C1659B2BFF}"/>
    <cellStyle name="Comma 2 3 3 3 3 3 2 2 2" xfId="41934" xr:uid="{859D0B87-3E80-488B-96D2-D55E34F68F60}"/>
    <cellStyle name="Comma 2 3 3 3 3 3 2 3" xfId="34046" xr:uid="{D1BFD168-247B-44D8-96C9-9BD91E4FE2CA}"/>
    <cellStyle name="Comma 2 3 3 3 3 3 3" xfId="20127" xr:uid="{2637CFBA-22D2-469D-A29C-33118F75B045}"/>
    <cellStyle name="Comma 2 3 3 3 3 3 3 2" xfId="37990" xr:uid="{42919ED9-A19F-431B-B0AA-6CDAFC628919}"/>
    <cellStyle name="Comma 2 3 3 3 3 3 4" xfId="30102" xr:uid="{1F3EA189-721B-4068-A468-796540B6B071}"/>
    <cellStyle name="Comma 2 3 3 3 3 4" xfId="11720" xr:uid="{B9C996ED-C3B3-43B4-B5C0-6AF7411319CB}"/>
    <cellStyle name="Comma 2 3 3 3 3 4 2" xfId="22929" xr:uid="{2B46ED81-4202-438E-BC9C-D434C5193B66}"/>
    <cellStyle name="Comma 2 3 3 3 3 4 2 2" xfId="39962" xr:uid="{70D272A4-B244-4020-8F9C-D3155A963611}"/>
    <cellStyle name="Comma 2 3 3 3 3 4 3" xfId="32074" xr:uid="{3C4138E7-4FB4-40F5-A7E4-B8A3D875269E}"/>
    <cellStyle name="Comma 2 3 3 3 3 5" xfId="17325" xr:uid="{95538600-673C-48DE-9572-EDCDD62B2984}"/>
    <cellStyle name="Comma 2 3 3 3 3 5 2" xfId="36018" xr:uid="{4F8A8E96-1700-4E71-A01F-4E2789A836C6}"/>
    <cellStyle name="Comma 2 3 3 3 3 6" xfId="28130" xr:uid="{6930B850-F9A2-4829-BAC3-EC8A67E1B758}"/>
    <cellStyle name="Comma 2 3 3 3 4" xfId="6620" xr:uid="{2689A563-5879-44BE-B815-6A23A537B044}"/>
    <cellStyle name="Comma 2 3 3 3 4 2" xfId="9422" xr:uid="{2C2A056B-0170-4ABB-9342-7822AA397D17}"/>
    <cellStyle name="Comma 2 3 3 3 4 2 2" xfId="15027" xr:uid="{E48B46FD-B8D9-4915-8BA8-9E666CBBCD52}"/>
    <cellStyle name="Comma 2 3 3 3 4 2 2 2" xfId="26236" xr:uid="{B67FD44D-3066-43A1-9CD5-64B420D79CC7}"/>
    <cellStyle name="Comma 2 3 3 3 4 2 2 2 2" xfId="42426" xr:uid="{0F8D344E-E608-4C87-B3C4-549C7943E833}"/>
    <cellStyle name="Comma 2 3 3 3 4 2 2 3" xfId="34538" xr:uid="{F3881EF5-2601-4D7D-8BDD-CBF8560A55A0}"/>
    <cellStyle name="Comma 2 3 3 3 4 2 3" xfId="20632" xr:uid="{E8BE5802-6BB8-4E61-AD26-6149806112F6}"/>
    <cellStyle name="Comma 2 3 3 3 4 2 3 2" xfId="38482" xr:uid="{98DEA647-9224-4C53-A000-15D916CD03AA}"/>
    <cellStyle name="Comma 2 3 3 3 4 2 4" xfId="30594" xr:uid="{98F025EF-6404-4929-B31B-52B65B34726E}"/>
    <cellStyle name="Comma 2 3 3 3 4 3" xfId="12225" xr:uid="{B32A79C2-BEA2-4024-BC31-0C4E23B69C41}"/>
    <cellStyle name="Comma 2 3 3 3 4 3 2" xfId="23434" xr:uid="{2F16B408-9CA1-4465-A721-83223CCCA46D}"/>
    <cellStyle name="Comma 2 3 3 3 4 3 2 2" xfId="40454" xr:uid="{56D76119-0B99-462D-938E-EF974166852C}"/>
    <cellStyle name="Comma 2 3 3 3 4 3 3" xfId="32566" xr:uid="{2131DCC0-1044-4757-B883-D5656874E2A0}"/>
    <cellStyle name="Comma 2 3 3 3 4 4" xfId="17830" xr:uid="{F5261856-B835-4740-B2BD-87F544CDDC42}"/>
    <cellStyle name="Comma 2 3 3 3 4 4 2" xfId="36510" xr:uid="{F1A2AAAA-EBDE-4819-988D-407BF0B6E047}"/>
    <cellStyle name="Comma 2 3 3 3 4 5" xfId="28622" xr:uid="{1EC1F81E-F6EC-4E6F-A29D-591960B7BC78}"/>
    <cellStyle name="Comma 2 3 3 3 5" xfId="8020" xr:uid="{1B78F070-E6C8-42E0-821B-FD0A461B9E99}"/>
    <cellStyle name="Comma 2 3 3 3 5 2" xfId="13625" xr:uid="{B4F156E8-24F0-4359-B19F-1F6ED3BAA3CD}"/>
    <cellStyle name="Comma 2 3 3 3 5 2 2" xfId="24834" xr:uid="{C07B0821-90D2-4275-B96A-E8770276EE6E}"/>
    <cellStyle name="Comma 2 3 3 3 5 2 2 2" xfId="41440" xr:uid="{6B62DE75-2151-420C-BD4A-8089274F0727}"/>
    <cellStyle name="Comma 2 3 3 3 5 2 3" xfId="33552" xr:uid="{487AECCD-C461-44B6-8C64-EC71EAB4FEC7}"/>
    <cellStyle name="Comma 2 3 3 3 5 3" xfId="19230" xr:uid="{230124C2-95F9-4657-A89D-E658D1AD3957}"/>
    <cellStyle name="Comma 2 3 3 3 5 3 2" xfId="37496" xr:uid="{80102BE3-97D5-4491-91B1-B2647964C197}"/>
    <cellStyle name="Comma 2 3 3 3 5 4" xfId="29608" xr:uid="{5A4D6F8B-0036-450A-A74D-0418579BB646}"/>
    <cellStyle name="Comma 2 3 3 3 6" xfId="10823" xr:uid="{31916495-7538-4CEF-8FE5-28826E457B97}"/>
    <cellStyle name="Comma 2 3 3 3 6 2" xfId="22032" xr:uid="{09F9480E-FC14-48BE-A977-61F749204CEC}"/>
    <cellStyle name="Comma 2 3 3 3 6 2 2" xfId="39468" xr:uid="{010180F0-D083-47D9-BEFF-6316675B137B}"/>
    <cellStyle name="Comma 2 3 3 3 6 3" xfId="31580" xr:uid="{E111B127-E805-46BA-A8D7-063DC0A96EE6}"/>
    <cellStyle name="Comma 2 3 3 3 7" xfId="16428" xr:uid="{A40CC2F4-43B3-4A08-87E0-4933D77134ED}"/>
    <cellStyle name="Comma 2 3 3 3 7 2" xfId="35524" xr:uid="{D1F3FD1D-6472-41F0-8A70-F94BDB684D62}"/>
    <cellStyle name="Comma 2 3 3 3 8" xfId="27636" xr:uid="{63B280CE-0F8D-4965-BF7F-2F3016FA7529}"/>
    <cellStyle name="Comma 2 3 3 4" xfId="5340" xr:uid="{7A89B1A8-6BF4-4C63-877E-5FEA0017566B}"/>
    <cellStyle name="Comma 2 3 3 4 2" xfId="6237" xr:uid="{7F315A0E-29C5-40DB-AD7A-A910DDB9D240}"/>
    <cellStyle name="Comma 2 3 3 4 2 2" xfId="7639" xr:uid="{CE3468BF-4BF5-4725-B915-EFE9FCB22918}"/>
    <cellStyle name="Comma 2 3 3 4 2 2 2" xfId="10441" xr:uid="{30B0F917-8ABC-4E6A-87A3-BDC027294F55}"/>
    <cellStyle name="Comma 2 3 3 4 2 2 2 2" xfId="16046" xr:uid="{E5F793EA-302D-41BF-B8BD-664DD49D5D6C}"/>
    <cellStyle name="Comma 2 3 3 4 2 2 2 2 2" xfId="27255" xr:uid="{5B174709-7389-4FC2-A0FD-C01F9FFF3BD0}"/>
    <cellStyle name="Comma 2 3 3 4 2 2 2 2 2 2" xfId="43042" xr:uid="{4E995BEF-EDBD-4681-9E63-7A3772488F7F}"/>
    <cellStyle name="Comma 2 3 3 4 2 2 2 2 3" xfId="35154" xr:uid="{612A99E2-959C-4D1D-B32C-0487BE2BBB3C}"/>
    <cellStyle name="Comma 2 3 3 4 2 2 2 3" xfId="21651" xr:uid="{F640A957-E0C4-4652-B88A-EEB0E817000D}"/>
    <cellStyle name="Comma 2 3 3 4 2 2 2 3 2" xfId="39098" xr:uid="{81AEB769-F2C0-4899-82D0-CE484CE3C7BA}"/>
    <cellStyle name="Comma 2 3 3 4 2 2 2 4" xfId="31210" xr:uid="{955BA658-7AEB-4032-8315-F617D9BE238E}"/>
    <cellStyle name="Comma 2 3 3 4 2 2 3" xfId="13244" xr:uid="{1B4D84BD-873C-4902-B86A-2181D096AB6D}"/>
    <cellStyle name="Comma 2 3 3 4 2 2 3 2" xfId="24453" xr:uid="{BF08C20E-8C70-4C20-B266-947C7E152E05}"/>
    <cellStyle name="Comma 2 3 3 4 2 2 3 2 2" xfId="41070" xr:uid="{465C62CF-C260-47AC-BB63-31DE023A6A2D}"/>
    <cellStyle name="Comma 2 3 3 4 2 2 3 3" xfId="33182" xr:uid="{0BFBBCF6-6CF9-435B-88BB-5E95C455890E}"/>
    <cellStyle name="Comma 2 3 3 4 2 2 4" xfId="18849" xr:uid="{9C3C670C-C36F-4D06-8274-1B9F9C2E9BEF}"/>
    <cellStyle name="Comma 2 3 3 4 2 2 4 2" xfId="37126" xr:uid="{0A04AC48-C145-454D-B8E4-79B72C66A2F7}"/>
    <cellStyle name="Comma 2 3 3 4 2 2 5" xfId="29238" xr:uid="{073C46D7-A205-4CA9-B332-E0A51BB20FA4}"/>
    <cellStyle name="Comma 2 3 3 4 2 3" xfId="9039" xr:uid="{61E0FF8A-9CE0-4CFC-A7BF-75655AC55271}"/>
    <cellStyle name="Comma 2 3 3 4 2 3 2" xfId="14644" xr:uid="{41E7468E-3AD1-4C4E-AD70-E5B2E86B2F5B}"/>
    <cellStyle name="Comma 2 3 3 4 2 3 2 2" xfId="25853" xr:uid="{E2AED88E-909E-4438-9D4A-12FA2A7BDDBF}"/>
    <cellStyle name="Comma 2 3 3 4 2 3 2 2 2" xfId="42056" xr:uid="{8A9FBE61-9A5E-445A-919C-96C1C091AD4D}"/>
    <cellStyle name="Comma 2 3 3 4 2 3 2 3" xfId="34168" xr:uid="{3C0BC716-9A66-4733-9737-085B2B118BED}"/>
    <cellStyle name="Comma 2 3 3 4 2 3 3" xfId="20249" xr:uid="{AB8264FB-693A-46E6-872D-D2409A190EF9}"/>
    <cellStyle name="Comma 2 3 3 4 2 3 3 2" xfId="38112" xr:uid="{71D72847-9319-4631-87B3-082BE66D969C}"/>
    <cellStyle name="Comma 2 3 3 4 2 3 4" xfId="30224" xr:uid="{255D9095-00B7-4E80-BFE6-637C2BD42610}"/>
    <cellStyle name="Comma 2 3 3 4 2 4" xfId="11842" xr:uid="{F8CDD7BC-C31F-450E-B46A-09B33532A49B}"/>
    <cellStyle name="Comma 2 3 3 4 2 4 2" xfId="23051" xr:uid="{616DB87F-F517-4FAB-893B-4A024BF9B0AA}"/>
    <cellStyle name="Comma 2 3 3 4 2 4 2 2" xfId="40084" xr:uid="{56394A22-C32B-447E-9327-BB167AAF6F7A}"/>
    <cellStyle name="Comma 2 3 3 4 2 4 3" xfId="32196" xr:uid="{48FBB868-A248-49BB-84B1-F9711D7A98F6}"/>
    <cellStyle name="Comma 2 3 3 4 2 5" xfId="17447" xr:uid="{12D7E62E-E28E-4C2B-B46C-BAE2B5F53FF5}"/>
    <cellStyle name="Comma 2 3 3 4 2 5 2" xfId="36140" xr:uid="{3413B213-6E80-4513-9512-1BD7D9FA488B}"/>
    <cellStyle name="Comma 2 3 3 4 2 6" xfId="28252" xr:uid="{5D6CBE32-84C5-4E97-A873-121ACE81CBC7}"/>
    <cellStyle name="Comma 2 3 3 4 3" xfId="6742" xr:uid="{2D43E113-21EC-4B09-88D6-E75FF282E8BD}"/>
    <cellStyle name="Comma 2 3 3 4 3 2" xfId="9544" xr:uid="{C461217E-6A13-40F6-9D5D-C32ED824F737}"/>
    <cellStyle name="Comma 2 3 3 4 3 2 2" xfId="15149" xr:uid="{8A4DB2B9-F3CA-427E-9265-158BEA06E6CA}"/>
    <cellStyle name="Comma 2 3 3 4 3 2 2 2" xfId="26358" xr:uid="{5BFB8C2D-065B-46D4-8C57-052DA4D4CCB2}"/>
    <cellStyle name="Comma 2 3 3 4 3 2 2 2 2" xfId="42548" xr:uid="{F68A4D84-E16E-4C80-90FF-B28523D8BA50}"/>
    <cellStyle name="Comma 2 3 3 4 3 2 2 3" xfId="34660" xr:uid="{E96BD48B-4E09-494C-B283-747768104B58}"/>
    <cellStyle name="Comma 2 3 3 4 3 2 3" xfId="20754" xr:uid="{D2372B24-2261-4BD7-B0C0-D2172AD5C9F9}"/>
    <cellStyle name="Comma 2 3 3 4 3 2 3 2" xfId="38604" xr:uid="{4C8120D1-2366-49EE-8A4F-F8424C696494}"/>
    <cellStyle name="Comma 2 3 3 4 3 2 4" xfId="30716" xr:uid="{35396E1E-4138-4E66-A031-BB2AC7C9DB8D}"/>
    <cellStyle name="Comma 2 3 3 4 3 3" xfId="12347" xr:uid="{D7E4B064-981A-4461-8B32-B20BA654AFE9}"/>
    <cellStyle name="Comma 2 3 3 4 3 3 2" xfId="23556" xr:uid="{9AC0D0AC-5D52-4090-B8E2-CECACD5B26C2}"/>
    <cellStyle name="Comma 2 3 3 4 3 3 2 2" xfId="40576" xr:uid="{B2CA7955-3C12-4AF5-AFAF-632893B3C142}"/>
    <cellStyle name="Comma 2 3 3 4 3 3 3" xfId="32688" xr:uid="{C834CC36-BDEA-4860-ACC9-AF16808F0532}"/>
    <cellStyle name="Comma 2 3 3 4 3 4" xfId="17952" xr:uid="{52492F81-689E-4FB8-BBD0-EFAA40DCDF59}"/>
    <cellStyle name="Comma 2 3 3 4 3 4 2" xfId="36632" xr:uid="{7BE03C98-54D7-4725-B511-D9A629A771A9}"/>
    <cellStyle name="Comma 2 3 3 4 3 5" xfId="28744" xr:uid="{88FF7817-EC3F-4832-BDF4-A21F5F42667A}"/>
    <cellStyle name="Comma 2 3 3 4 4" xfId="8142" xr:uid="{8C70E1BF-2CE1-4927-82F7-F68FCE43FF8E}"/>
    <cellStyle name="Comma 2 3 3 4 4 2" xfId="13747" xr:uid="{939D347F-1294-46D9-99A4-E7449D9A1055}"/>
    <cellStyle name="Comma 2 3 3 4 4 2 2" xfId="24956" xr:uid="{537B8CF0-AE11-4E89-9DEF-8D702E2DA9FF}"/>
    <cellStyle name="Comma 2 3 3 4 4 2 2 2" xfId="41562" xr:uid="{A2757635-2D2F-440F-AEBF-7815EC2C9647}"/>
    <cellStyle name="Comma 2 3 3 4 4 2 3" xfId="33674" xr:uid="{3A18B072-340C-497A-B6C1-6140766361ED}"/>
    <cellStyle name="Comma 2 3 3 4 4 3" xfId="19352" xr:uid="{EC6F311B-C66E-49F5-A24B-0A52D8FF64F2}"/>
    <cellStyle name="Comma 2 3 3 4 4 3 2" xfId="37618" xr:uid="{48D5D477-D250-4BCA-86FA-900B33158EF0}"/>
    <cellStyle name="Comma 2 3 3 4 4 4" xfId="29730" xr:uid="{BE494FE4-C144-482D-8B28-06D1ABDAB395}"/>
    <cellStyle name="Comma 2 3 3 4 5" xfId="10945" xr:uid="{937A7EC2-1137-42E4-A028-9FACA2D06EFA}"/>
    <cellStyle name="Comma 2 3 3 4 5 2" xfId="22154" xr:uid="{32B03AF6-540D-4A3B-8DA0-102D2C007142}"/>
    <cellStyle name="Comma 2 3 3 4 5 2 2" xfId="39590" xr:uid="{6108285F-6262-4A81-B2EB-D7673D65DE62}"/>
    <cellStyle name="Comma 2 3 3 4 5 3" xfId="31702" xr:uid="{2E047E8B-5A10-4F75-A6CE-3ADCAFF1F213}"/>
    <cellStyle name="Comma 2 3 3 4 6" xfId="16550" xr:uid="{F29799E5-F160-4A3D-8550-583F93EA869E}"/>
    <cellStyle name="Comma 2 3 3 4 6 2" xfId="35646" xr:uid="{DDA2585A-4664-48A2-A63C-C1590925F981}"/>
    <cellStyle name="Comma 2 3 3 4 7" xfId="27758" xr:uid="{C0C75797-7D24-4A89-AE1E-7AA140804AE4}"/>
    <cellStyle name="Comma 2 3 3 5" xfId="5991" xr:uid="{B3E0D120-AB66-4A57-A76F-63B7044BACE6}"/>
    <cellStyle name="Comma 2 3 3 5 2" xfId="7393" xr:uid="{EF27A5B4-F8AD-4467-BAB9-6C64CAC4F9CC}"/>
    <cellStyle name="Comma 2 3 3 5 2 2" xfId="10195" xr:uid="{630BAA17-58D0-404C-A718-76568546496A}"/>
    <cellStyle name="Comma 2 3 3 5 2 2 2" xfId="15800" xr:uid="{54C38394-1419-4D31-BAF7-3E970C61F84A}"/>
    <cellStyle name="Comma 2 3 3 5 2 2 2 2" xfId="27009" xr:uid="{464C27DF-E628-41FB-A507-CD69026CD8CD}"/>
    <cellStyle name="Comma 2 3 3 5 2 2 2 2 2" xfId="42796" xr:uid="{5F9B33FA-BB1E-4CF6-89BC-4C21CAF05CB3}"/>
    <cellStyle name="Comma 2 3 3 5 2 2 2 3" xfId="34908" xr:uid="{33CF4A2B-622B-40CD-A97E-F591E452929B}"/>
    <cellStyle name="Comma 2 3 3 5 2 2 3" xfId="21405" xr:uid="{F89946CB-E75C-4E53-8DB0-1DBCEAD83D4F}"/>
    <cellStyle name="Comma 2 3 3 5 2 2 3 2" xfId="38852" xr:uid="{9B4729B6-445A-40C5-B6C8-ABE77D078BBE}"/>
    <cellStyle name="Comma 2 3 3 5 2 2 4" xfId="30964" xr:uid="{675D861E-8304-45FE-9145-DE309D07AD0E}"/>
    <cellStyle name="Comma 2 3 3 5 2 3" xfId="12998" xr:uid="{74C2467B-FC30-4D13-8314-C94752BF2E0E}"/>
    <cellStyle name="Comma 2 3 3 5 2 3 2" xfId="24207" xr:uid="{CA81EE4F-D972-4522-914F-79334F39B3BE}"/>
    <cellStyle name="Comma 2 3 3 5 2 3 2 2" xfId="40824" xr:uid="{B3CDA539-5D21-40EE-A959-0BFBD335F21E}"/>
    <cellStyle name="Comma 2 3 3 5 2 3 3" xfId="32936" xr:uid="{2400A827-23B8-44D7-BBFE-D01DEA8975A7}"/>
    <cellStyle name="Comma 2 3 3 5 2 4" xfId="18603" xr:uid="{81E55B9B-F943-487F-9282-5CADD2E71E14}"/>
    <cellStyle name="Comma 2 3 3 5 2 4 2" xfId="36880" xr:uid="{748075E1-BC3B-45D6-99EE-0A1775E5549F}"/>
    <cellStyle name="Comma 2 3 3 5 2 5" xfId="28992" xr:uid="{80495ECE-C348-41E1-813D-326CBDD428BD}"/>
    <cellStyle name="Comma 2 3 3 5 3" xfId="8793" xr:uid="{0D54BF0E-2C18-43D5-9E92-2AE587DA56C7}"/>
    <cellStyle name="Comma 2 3 3 5 3 2" xfId="14398" xr:uid="{313E573A-C06A-4694-A574-8A1DA24FDBAB}"/>
    <cellStyle name="Comma 2 3 3 5 3 2 2" xfId="25607" xr:uid="{370D1A76-7B7C-4C51-B2B8-E40425C51421}"/>
    <cellStyle name="Comma 2 3 3 5 3 2 2 2" xfId="41810" xr:uid="{C12B62CA-15A5-4482-964B-204AE5C149CF}"/>
    <cellStyle name="Comma 2 3 3 5 3 2 3" xfId="33922" xr:uid="{88383A9A-DC85-495F-A2D5-5B518927EC91}"/>
    <cellStyle name="Comma 2 3 3 5 3 3" xfId="20003" xr:uid="{3F416A9E-83CE-4549-9A1F-B2835A7A0B03}"/>
    <cellStyle name="Comma 2 3 3 5 3 3 2" xfId="37866" xr:uid="{F1C96764-25EE-4B3E-93B7-5D5637A6B67D}"/>
    <cellStyle name="Comma 2 3 3 5 3 4" xfId="29978" xr:uid="{AA9AFEA6-3DD5-4C33-A7D4-2E8046963269}"/>
    <cellStyle name="Comma 2 3 3 5 4" xfId="11596" xr:uid="{08455EA6-1A7E-45C1-8EC6-55F0E6B291A1}"/>
    <cellStyle name="Comma 2 3 3 5 4 2" xfId="22805" xr:uid="{0CB426D4-40BA-4086-853F-BE816E0D5049}"/>
    <cellStyle name="Comma 2 3 3 5 4 2 2" xfId="39838" xr:uid="{DD29A270-BED5-44F7-BEEB-52ED73BBF50B}"/>
    <cellStyle name="Comma 2 3 3 5 4 3" xfId="31950" xr:uid="{943F7031-9918-4595-965B-B6862B5D6F26}"/>
    <cellStyle name="Comma 2 3 3 5 5" xfId="17201" xr:uid="{B7F8D669-B7E2-4A7E-8DF5-92AD3225F733}"/>
    <cellStyle name="Comma 2 3 3 5 5 2" xfId="35894" xr:uid="{D6A1B4F7-E45E-467E-A4E1-EA13783D86A1}"/>
    <cellStyle name="Comma 2 3 3 5 6" xfId="28006" xr:uid="{3DDFC2AA-C4D4-492C-91E4-1661117D0678}"/>
    <cellStyle name="Comma 2 3 3 6" xfId="6495" xr:uid="{8EADCBB8-0506-4015-9B4E-380799AF7E17}"/>
    <cellStyle name="Comma 2 3 3 6 2" xfId="9297" xr:uid="{D8C6D646-971F-48E5-8C89-C582197AA02D}"/>
    <cellStyle name="Comma 2 3 3 6 2 2" xfId="14902" xr:uid="{D0523A81-33BE-42D8-8B92-80718C4F233A}"/>
    <cellStyle name="Comma 2 3 3 6 2 2 2" xfId="26111" xr:uid="{FF2664A2-74C9-4B58-8277-7778E31FE64C}"/>
    <cellStyle name="Comma 2 3 3 6 2 2 2 2" xfId="42302" xr:uid="{A74CD554-0B35-4BB8-847D-B91B6467DA25}"/>
    <cellStyle name="Comma 2 3 3 6 2 2 3" xfId="34414" xr:uid="{93A825C4-5F8E-4CA0-B01B-3062D63581F1}"/>
    <cellStyle name="Comma 2 3 3 6 2 3" xfId="20507" xr:uid="{D7CABA0C-899A-4EA4-B0E8-05C1E7ED1864}"/>
    <cellStyle name="Comma 2 3 3 6 2 3 2" xfId="38358" xr:uid="{7BCAD13F-90D4-4F4F-9C00-57184B532FBF}"/>
    <cellStyle name="Comma 2 3 3 6 2 4" xfId="30470" xr:uid="{D7DAC915-3B89-42E0-B270-773537E03181}"/>
    <cellStyle name="Comma 2 3 3 6 3" xfId="12100" xr:uid="{44DC2AC1-8872-46C9-964A-D2FEAC34C879}"/>
    <cellStyle name="Comma 2 3 3 6 3 2" xfId="23309" xr:uid="{B7F3B399-B462-47C4-BE6C-BEB0E4C574AF}"/>
    <cellStyle name="Comma 2 3 3 6 3 2 2" xfId="40330" xr:uid="{E6265496-6601-49ED-AAE5-149E0BF9DAED}"/>
    <cellStyle name="Comma 2 3 3 6 3 3" xfId="32442" xr:uid="{CB6AEB25-B3BC-4807-BE7F-84A51486DF51}"/>
    <cellStyle name="Comma 2 3 3 6 4" xfId="17705" xr:uid="{43D64EC2-8181-476B-9B86-80E6D67921C7}"/>
    <cellStyle name="Comma 2 3 3 6 4 2" xfId="36386" xr:uid="{7646B76E-5DD7-4DFA-9B65-120BEDD6089B}"/>
    <cellStyle name="Comma 2 3 3 6 5" xfId="28498" xr:uid="{104A9C18-0211-4273-943A-6634FB77512D}"/>
    <cellStyle name="Comma 2 3 3 7" xfId="7896" xr:uid="{B9DEBFA2-2B6F-46A1-9516-32DB7DD7AA11}"/>
    <cellStyle name="Comma 2 3 3 7 2" xfId="13501" xr:uid="{564A95C1-BD0F-4039-9E1C-BFAFEE1EA674}"/>
    <cellStyle name="Comma 2 3 3 7 2 2" xfId="24710" xr:uid="{1D25DDCF-D403-413B-B5E9-DC47D5966A2A}"/>
    <cellStyle name="Comma 2 3 3 7 2 2 2" xfId="41316" xr:uid="{A10FB075-558A-4D83-A45F-DCBA4CA67730}"/>
    <cellStyle name="Comma 2 3 3 7 2 3" xfId="33428" xr:uid="{1B066EDD-A56F-460D-B8A9-0E9D4093FA82}"/>
    <cellStyle name="Comma 2 3 3 7 3" xfId="19106" xr:uid="{556F55F8-C805-4552-A7CD-C2482C7455F3}"/>
    <cellStyle name="Comma 2 3 3 7 3 2" xfId="37372" xr:uid="{4A7F8571-3997-42A3-AEB2-8763FA454501}"/>
    <cellStyle name="Comma 2 3 3 7 4" xfId="29484" xr:uid="{9D5DC137-E4B0-4E65-8CA8-19559FA36C68}"/>
    <cellStyle name="Comma 2 3 3 8" xfId="10699" xr:uid="{8E01B387-C489-4108-B572-F2E7875B013F}"/>
    <cellStyle name="Comma 2 3 3 8 2" xfId="21908" xr:uid="{A0686063-28B8-463B-8441-ACF57D0A2FA5}"/>
    <cellStyle name="Comma 2 3 3 8 2 2" xfId="39344" xr:uid="{C099EAE0-B324-462A-9329-7787738161FF}"/>
    <cellStyle name="Comma 2 3 3 8 3" xfId="31456" xr:uid="{CD7FC3C7-07DA-4494-B83C-619DE929EF15}"/>
    <cellStyle name="Comma 2 3 3 9" xfId="16304" xr:uid="{26CB97E0-9A7E-4D16-85E1-AF40E67B6EBD}"/>
    <cellStyle name="Comma 2 3 3 9 2" xfId="35400" xr:uid="{E4DB04C9-CCB8-44FE-9555-45541CE35FEB}"/>
    <cellStyle name="Comma 2 3 4" xfId="5137" xr:uid="{AEB7549D-E441-498F-86E2-CBD08673D6D1}"/>
    <cellStyle name="Comma 2 3 4 2" xfId="5262" xr:uid="{35FB31B0-9ADC-4A37-AF71-0005C7978103}"/>
    <cellStyle name="Comma 2 3 4 2 2" xfId="5508" xr:uid="{47F6A511-0CA8-4D0C-9930-3EEF2285FE61}"/>
    <cellStyle name="Comma 2 3 4 2 2 2" xfId="6405" xr:uid="{2A2B0684-284C-4484-9910-3133476BCB0B}"/>
    <cellStyle name="Comma 2 3 4 2 2 2 2" xfId="7807" xr:uid="{1FDCF7BC-6D96-40CE-960E-F2BB13E66325}"/>
    <cellStyle name="Comma 2 3 4 2 2 2 2 2" xfId="10609" xr:uid="{5E1020BF-50F9-4982-AE33-37F5089932D7}"/>
    <cellStyle name="Comma 2 3 4 2 2 2 2 2 2" xfId="16214" xr:uid="{611E6A4F-7E38-4246-92A4-F91E37A559B5}"/>
    <cellStyle name="Comma 2 3 4 2 2 2 2 2 2 2" xfId="27423" xr:uid="{EC7B5F32-8AFF-4339-A35F-038600FA8800}"/>
    <cellStyle name="Comma 2 3 4 2 2 2 2 2 2 2 2" xfId="43210" xr:uid="{C69A4130-DF50-4746-BB65-91EA803656DB}"/>
    <cellStyle name="Comma 2 3 4 2 2 2 2 2 2 3" xfId="35322" xr:uid="{92D7444E-094D-4AAF-B5E7-28FB163004F9}"/>
    <cellStyle name="Comma 2 3 4 2 2 2 2 2 3" xfId="21819" xr:uid="{AC9E3E26-CD83-4E7C-8690-0184A96DFFE6}"/>
    <cellStyle name="Comma 2 3 4 2 2 2 2 2 3 2" xfId="39266" xr:uid="{4FA3A36B-AC72-4BF5-8860-08C1F78B7035}"/>
    <cellStyle name="Comma 2 3 4 2 2 2 2 2 4" xfId="31378" xr:uid="{C427EDCA-D35F-4B75-A2B4-451009639F9C}"/>
    <cellStyle name="Comma 2 3 4 2 2 2 2 3" xfId="13412" xr:uid="{EFD2F3B0-9696-4159-9C26-0D5117CC8F47}"/>
    <cellStyle name="Comma 2 3 4 2 2 2 2 3 2" xfId="24621" xr:uid="{D01219D1-B87D-42FF-BCA3-9B349F48F557}"/>
    <cellStyle name="Comma 2 3 4 2 2 2 2 3 2 2" xfId="41238" xr:uid="{B78AE102-BACF-4FE4-89BA-52AD36037AC9}"/>
    <cellStyle name="Comma 2 3 4 2 2 2 2 3 3" xfId="33350" xr:uid="{F637B228-16A8-4C34-9A98-A7B2462D656C}"/>
    <cellStyle name="Comma 2 3 4 2 2 2 2 4" xfId="19017" xr:uid="{1CF2C65C-36A5-4AA1-AA4D-2538B34CB7F3}"/>
    <cellStyle name="Comma 2 3 4 2 2 2 2 4 2" xfId="37294" xr:uid="{6A454DFB-C578-474D-9767-D1A47F2B2477}"/>
    <cellStyle name="Comma 2 3 4 2 2 2 2 5" xfId="29406" xr:uid="{57B1CF09-7833-4553-8E07-16FD46965746}"/>
    <cellStyle name="Comma 2 3 4 2 2 2 3" xfId="9207" xr:uid="{379AD78F-E241-4E16-8616-A3EBB15A57E4}"/>
    <cellStyle name="Comma 2 3 4 2 2 2 3 2" xfId="14812" xr:uid="{1FF7E93C-530E-4D3C-8F39-5E819F4A4600}"/>
    <cellStyle name="Comma 2 3 4 2 2 2 3 2 2" xfId="26021" xr:uid="{1E72A358-33FC-49D5-89CF-52D88838FD9F}"/>
    <cellStyle name="Comma 2 3 4 2 2 2 3 2 2 2" xfId="42224" xr:uid="{C93E4FE0-AC4E-4CF3-972F-0797A26DFA94}"/>
    <cellStyle name="Comma 2 3 4 2 2 2 3 2 3" xfId="34336" xr:uid="{6515BA85-6B3C-4088-8C04-6A054A5EA361}"/>
    <cellStyle name="Comma 2 3 4 2 2 2 3 3" xfId="20417" xr:uid="{538C90AD-8ECE-4019-8F0E-6B414CAA88E2}"/>
    <cellStyle name="Comma 2 3 4 2 2 2 3 3 2" xfId="38280" xr:uid="{D4FA00FD-ACCB-4D89-8536-8A15769F3543}"/>
    <cellStyle name="Comma 2 3 4 2 2 2 3 4" xfId="30392" xr:uid="{DBC80BA0-8B7C-4395-9884-95D3999CE882}"/>
    <cellStyle name="Comma 2 3 4 2 2 2 4" xfId="12010" xr:uid="{114E1953-7DD1-4A86-BEE7-FA8DE8DC3222}"/>
    <cellStyle name="Comma 2 3 4 2 2 2 4 2" xfId="23219" xr:uid="{3F8BDB61-3B9E-4AB7-83A6-F28CAE5208F6}"/>
    <cellStyle name="Comma 2 3 4 2 2 2 4 2 2" xfId="40252" xr:uid="{B92B42D0-1D78-4AFD-ABF7-2D6E8EBF902B}"/>
    <cellStyle name="Comma 2 3 4 2 2 2 4 3" xfId="32364" xr:uid="{B404279A-47D9-4F2F-83AC-CBCA2523ED73}"/>
    <cellStyle name="Comma 2 3 4 2 2 2 5" xfId="17615" xr:uid="{0CE27864-23C2-4B91-844A-9E0427BEB9E7}"/>
    <cellStyle name="Comma 2 3 4 2 2 2 5 2" xfId="36308" xr:uid="{E60CC527-FAD9-4192-8524-6C155FEFE70E}"/>
    <cellStyle name="Comma 2 3 4 2 2 2 6" xfId="28420" xr:uid="{8D20F8FB-5A5D-4460-98F9-03984B9E646F}"/>
    <cellStyle name="Comma 2 3 4 2 2 3" xfId="6910" xr:uid="{0B49DAA3-98C9-487C-9C83-AC03D833FC09}"/>
    <cellStyle name="Comma 2 3 4 2 2 3 2" xfId="9712" xr:uid="{DA7A4DC5-48CC-40C0-9A31-17C8984E43BB}"/>
    <cellStyle name="Comma 2 3 4 2 2 3 2 2" xfId="15317" xr:uid="{28F85640-D1A4-4232-814D-C827382FDCC8}"/>
    <cellStyle name="Comma 2 3 4 2 2 3 2 2 2" xfId="26526" xr:uid="{4C3F1976-25F9-4C2A-AF21-0620B95D5619}"/>
    <cellStyle name="Comma 2 3 4 2 2 3 2 2 2 2" xfId="42716" xr:uid="{5B10191A-26B1-49A7-9884-E8BA63BB404F}"/>
    <cellStyle name="Comma 2 3 4 2 2 3 2 2 3" xfId="34828" xr:uid="{32F18C72-A123-47C4-AFBE-13AD2C179853}"/>
    <cellStyle name="Comma 2 3 4 2 2 3 2 3" xfId="20922" xr:uid="{EFFFD885-E55D-4AEA-A519-FEF058250C07}"/>
    <cellStyle name="Comma 2 3 4 2 2 3 2 3 2" xfId="38772" xr:uid="{D0F8CD1A-980D-415F-8CAD-E3654A6D1266}"/>
    <cellStyle name="Comma 2 3 4 2 2 3 2 4" xfId="30884" xr:uid="{D0459CF2-E4F7-4CE0-856B-CA7B8AD95333}"/>
    <cellStyle name="Comma 2 3 4 2 2 3 3" xfId="12515" xr:uid="{47297B8D-3FC8-4445-A30F-EDCB6C5128FD}"/>
    <cellStyle name="Comma 2 3 4 2 2 3 3 2" xfId="23724" xr:uid="{1B68ABA3-D774-42C8-8490-9AEDF1A87200}"/>
    <cellStyle name="Comma 2 3 4 2 2 3 3 2 2" xfId="40744" xr:uid="{145CDFAF-FEBC-4CC5-98EF-A20C32F01EE9}"/>
    <cellStyle name="Comma 2 3 4 2 2 3 3 3" xfId="32856" xr:uid="{9A26CE01-8180-47D0-8C4A-65C2449B651D}"/>
    <cellStyle name="Comma 2 3 4 2 2 3 4" xfId="18120" xr:uid="{934C23C4-D0DE-4A38-A80F-21742BF968FA}"/>
    <cellStyle name="Comma 2 3 4 2 2 3 4 2" xfId="36800" xr:uid="{D64ED6B1-A0A0-49F1-AC9B-320F6E36DEC1}"/>
    <cellStyle name="Comma 2 3 4 2 2 3 5" xfId="28912" xr:uid="{D1F216C6-91F8-4584-91B3-A21777F19146}"/>
    <cellStyle name="Comma 2 3 4 2 2 4" xfId="8310" xr:uid="{DFF2DA5D-FF98-4FF6-9F16-AAB91A1DD965}"/>
    <cellStyle name="Comma 2 3 4 2 2 4 2" xfId="13915" xr:uid="{263F20B5-C3E7-4DD5-B413-AA80A0024DA1}"/>
    <cellStyle name="Comma 2 3 4 2 2 4 2 2" xfId="25124" xr:uid="{8A4BC728-68F6-41ED-8714-217B27DD6708}"/>
    <cellStyle name="Comma 2 3 4 2 2 4 2 2 2" xfId="41730" xr:uid="{317171FA-D8B0-4CE4-AC0D-1A1E8EC777C0}"/>
    <cellStyle name="Comma 2 3 4 2 2 4 2 3" xfId="33842" xr:uid="{A3F03342-786D-43BF-9426-DFD2E25FBD70}"/>
    <cellStyle name="Comma 2 3 4 2 2 4 3" xfId="19520" xr:uid="{7344DE6B-74E0-4616-95B4-65A4C0A334A1}"/>
    <cellStyle name="Comma 2 3 4 2 2 4 3 2" xfId="37786" xr:uid="{5EB2E3B5-2325-409A-8B7B-D5F4806AA1D5}"/>
    <cellStyle name="Comma 2 3 4 2 2 4 4" xfId="29898" xr:uid="{837119E2-869C-47BF-8093-FA52CD9D339C}"/>
    <cellStyle name="Comma 2 3 4 2 2 5" xfId="11113" xr:uid="{E711E22D-DBA4-42CB-9266-A6D359403473}"/>
    <cellStyle name="Comma 2 3 4 2 2 5 2" xfId="22322" xr:uid="{DF28FD3B-E52E-43A2-8A04-EC45FE0A2B89}"/>
    <cellStyle name="Comma 2 3 4 2 2 5 2 2" xfId="39758" xr:uid="{85A49638-1F93-4645-B379-6C82537D0E76}"/>
    <cellStyle name="Comma 2 3 4 2 2 5 3" xfId="31870" xr:uid="{BBBDF57F-00CB-4135-AFE2-E32C63ECCB5D}"/>
    <cellStyle name="Comma 2 3 4 2 2 6" xfId="16718" xr:uid="{9272B3EB-AC35-4048-B8BB-1BF58D29ABEA}"/>
    <cellStyle name="Comma 2 3 4 2 2 6 2" xfId="35814" xr:uid="{4120E80F-2059-4E0A-A85A-EB7B297DA3C5}"/>
    <cellStyle name="Comma 2 3 4 2 2 7" xfId="27926" xr:uid="{F7ACF30B-FB49-41A0-8349-546DDD01B7E9}"/>
    <cellStyle name="Comma 2 3 4 2 3" xfId="6159" xr:uid="{5C3B05DD-9540-423C-BE8C-682F2F30472F}"/>
    <cellStyle name="Comma 2 3 4 2 3 2" xfId="7561" xr:uid="{A694F80F-AC8A-476A-9051-3C669EFA284E}"/>
    <cellStyle name="Comma 2 3 4 2 3 2 2" xfId="10363" xr:uid="{A75855A6-1D77-4885-8D39-27A9A58A8578}"/>
    <cellStyle name="Comma 2 3 4 2 3 2 2 2" xfId="15968" xr:uid="{03DF6122-4011-43E7-90F2-2B29A71B7895}"/>
    <cellStyle name="Comma 2 3 4 2 3 2 2 2 2" xfId="27177" xr:uid="{B59FC314-F1E6-46B9-94B3-018B43A1F42B}"/>
    <cellStyle name="Comma 2 3 4 2 3 2 2 2 2 2" xfId="42964" xr:uid="{166F9665-0876-448D-9688-E6903F822C36}"/>
    <cellStyle name="Comma 2 3 4 2 3 2 2 2 3" xfId="35076" xr:uid="{457D9A21-454F-4A1E-8AB6-798072ED19E1}"/>
    <cellStyle name="Comma 2 3 4 2 3 2 2 3" xfId="21573" xr:uid="{9F5FEBFC-B713-4ABD-AD1A-6C70937FEA41}"/>
    <cellStyle name="Comma 2 3 4 2 3 2 2 3 2" xfId="39020" xr:uid="{4AC36EC1-5F74-46BF-B35B-F94DE602DEF2}"/>
    <cellStyle name="Comma 2 3 4 2 3 2 2 4" xfId="31132" xr:uid="{52CFBD6C-AB81-446B-8B63-0FFA94B1E9CE}"/>
    <cellStyle name="Comma 2 3 4 2 3 2 3" xfId="13166" xr:uid="{7F1DDE61-0639-437F-A5E3-DE5FE9E6DF6B}"/>
    <cellStyle name="Comma 2 3 4 2 3 2 3 2" xfId="24375" xr:uid="{54D85D37-2E15-4651-AE6F-D82E2AED6679}"/>
    <cellStyle name="Comma 2 3 4 2 3 2 3 2 2" xfId="40992" xr:uid="{C5E0475A-52FD-4010-9F65-3F477D89FDC9}"/>
    <cellStyle name="Comma 2 3 4 2 3 2 3 3" xfId="33104" xr:uid="{38CBC44C-7609-4988-8A7B-8B58E4A33A8B}"/>
    <cellStyle name="Comma 2 3 4 2 3 2 4" xfId="18771" xr:uid="{F3ACB486-6F9E-4D54-893D-574C20B58D44}"/>
    <cellStyle name="Comma 2 3 4 2 3 2 4 2" xfId="37048" xr:uid="{FCAA20C4-76F4-4646-AEA6-CCE0116D0DA5}"/>
    <cellStyle name="Comma 2 3 4 2 3 2 5" xfId="29160" xr:uid="{EEAE0C5F-F9CD-4B59-937E-6518487BD9C4}"/>
    <cellStyle name="Comma 2 3 4 2 3 3" xfId="8961" xr:uid="{531FF90B-C3D3-4516-ACBE-FBB58418B943}"/>
    <cellStyle name="Comma 2 3 4 2 3 3 2" xfId="14566" xr:uid="{D52295B6-4AE9-4276-AEF9-BE6A1ED2376F}"/>
    <cellStyle name="Comma 2 3 4 2 3 3 2 2" xfId="25775" xr:uid="{A72B04E9-B9A8-4B7A-B62D-42E3C8BD9715}"/>
    <cellStyle name="Comma 2 3 4 2 3 3 2 2 2" xfId="41978" xr:uid="{D83A94F8-DCA2-42B3-A986-CFEB160B65D7}"/>
    <cellStyle name="Comma 2 3 4 2 3 3 2 3" xfId="34090" xr:uid="{EB13BDFD-BD6C-449F-A333-F8D2DBC25190}"/>
    <cellStyle name="Comma 2 3 4 2 3 3 3" xfId="20171" xr:uid="{06230445-4D3C-4B80-A334-D171BF53E6CC}"/>
    <cellStyle name="Comma 2 3 4 2 3 3 3 2" xfId="38034" xr:uid="{14BDB453-B706-4FC2-9859-AF6D0A49E55E}"/>
    <cellStyle name="Comma 2 3 4 2 3 3 4" xfId="30146" xr:uid="{7EB0BC7D-F1FF-485B-9043-AE7353E2A19A}"/>
    <cellStyle name="Comma 2 3 4 2 3 4" xfId="11764" xr:uid="{96BC54D3-FF3F-4407-A95C-E5991699ED15}"/>
    <cellStyle name="Comma 2 3 4 2 3 4 2" xfId="22973" xr:uid="{733DE7F9-D199-4FB9-8DD5-B877026414B6}"/>
    <cellStyle name="Comma 2 3 4 2 3 4 2 2" xfId="40006" xr:uid="{78CE59DA-7196-4988-8FF4-3EDE9A0301F3}"/>
    <cellStyle name="Comma 2 3 4 2 3 4 3" xfId="32118" xr:uid="{311A2BA6-935D-4A49-AC56-BB8A712068B2}"/>
    <cellStyle name="Comma 2 3 4 2 3 5" xfId="17369" xr:uid="{262EB651-95DB-4923-8DCF-9BA297D9F4CA}"/>
    <cellStyle name="Comma 2 3 4 2 3 5 2" xfId="36062" xr:uid="{CDCD5DCC-5145-4B39-BEF6-B18A60121BBF}"/>
    <cellStyle name="Comma 2 3 4 2 3 6" xfId="28174" xr:uid="{84738B05-7CEA-4921-975D-6F05388994FD}"/>
    <cellStyle name="Comma 2 3 4 2 4" xfId="6664" xr:uid="{552DBBD4-8BDC-4EF8-B71D-504D40281641}"/>
    <cellStyle name="Comma 2 3 4 2 4 2" xfId="9466" xr:uid="{7EA560CE-FCCE-4101-B957-9FD7B38CFD3D}"/>
    <cellStyle name="Comma 2 3 4 2 4 2 2" xfId="15071" xr:uid="{A4F1BA5A-42AE-4C86-94AB-5072C5C7D49C}"/>
    <cellStyle name="Comma 2 3 4 2 4 2 2 2" xfId="26280" xr:uid="{E3100229-12C2-414C-A584-059622991A66}"/>
    <cellStyle name="Comma 2 3 4 2 4 2 2 2 2" xfId="42470" xr:uid="{E75190BA-F257-4B5D-9A71-CA7F32C9BA4A}"/>
    <cellStyle name="Comma 2 3 4 2 4 2 2 3" xfId="34582" xr:uid="{00117505-BB14-4FAC-A931-B7B3A1A84939}"/>
    <cellStyle name="Comma 2 3 4 2 4 2 3" xfId="20676" xr:uid="{5AE68093-C96D-42BC-9749-2D6D8B646D4E}"/>
    <cellStyle name="Comma 2 3 4 2 4 2 3 2" xfId="38526" xr:uid="{F1198A5D-397F-42CC-B612-2B479335A43E}"/>
    <cellStyle name="Comma 2 3 4 2 4 2 4" xfId="30638" xr:uid="{342971F1-A80A-4917-A184-5A19DFC0A84B}"/>
    <cellStyle name="Comma 2 3 4 2 4 3" xfId="12269" xr:uid="{B79D00B9-CC4F-4364-A3CD-1220B5F3FD7B}"/>
    <cellStyle name="Comma 2 3 4 2 4 3 2" xfId="23478" xr:uid="{A3D7B1C8-614C-443E-ADD4-5D02C664ED03}"/>
    <cellStyle name="Comma 2 3 4 2 4 3 2 2" xfId="40498" xr:uid="{51A30F95-D81B-4575-A85D-E3E47ED61156}"/>
    <cellStyle name="Comma 2 3 4 2 4 3 3" xfId="32610" xr:uid="{1D8FDCDE-81EC-4AE2-9F97-131050124AA0}"/>
    <cellStyle name="Comma 2 3 4 2 4 4" xfId="17874" xr:uid="{2DC6755F-8D14-43A1-AC1A-076F854343FE}"/>
    <cellStyle name="Comma 2 3 4 2 4 4 2" xfId="36554" xr:uid="{4030F64A-E1D6-4560-865C-8D2DBF29423E}"/>
    <cellStyle name="Comma 2 3 4 2 4 5" xfId="28666" xr:uid="{8A67F7CE-CBB5-4232-8AE2-6687A231857D}"/>
    <cellStyle name="Comma 2 3 4 2 5" xfId="8064" xr:uid="{0F0A7C89-790B-4CD8-A55B-66A428238FD9}"/>
    <cellStyle name="Comma 2 3 4 2 5 2" xfId="13669" xr:uid="{18462DA7-9C75-4D49-A679-27810DE9FB19}"/>
    <cellStyle name="Comma 2 3 4 2 5 2 2" xfId="24878" xr:uid="{EE2355B0-3599-4A9F-9AE4-7BBD05DC1403}"/>
    <cellStyle name="Comma 2 3 4 2 5 2 2 2" xfId="41484" xr:uid="{3547470E-10E9-4B7B-AAFB-1F617C67D623}"/>
    <cellStyle name="Comma 2 3 4 2 5 2 3" xfId="33596" xr:uid="{67FDCDE3-A86C-4F53-859F-1470433B3F0C}"/>
    <cellStyle name="Comma 2 3 4 2 5 3" xfId="19274" xr:uid="{9F209198-6395-4E28-AFF1-B957BBC17321}"/>
    <cellStyle name="Comma 2 3 4 2 5 3 2" xfId="37540" xr:uid="{B690979E-2C28-44D3-8A5B-7DABD8B57EFB}"/>
    <cellStyle name="Comma 2 3 4 2 5 4" xfId="29652" xr:uid="{5485408D-4BE4-42BE-9842-A61E46641006}"/>
    <cellStyle name="Comma 2 3 4 2 6" xfId="10867" xr:uid="{3267BDD8-8347-4644-836A-C9CF2E327DBE}"/>
    <cellStyle name="Comma 2 3 4 2 6 2" xfId="22076" xr:uid="{B62087C5-A3D6-452E-A54E-8DD6F72AEE1D}"/>
    <cellStyle name="Comma 2 3 4 2 6 2 2" xfId="39512" xr:uid="{B09F71A5-89C5-4CD9-B284-19DB38F35777}"/>
    <cellStyle name="Comma 2 3 4 2 6 3" xfId="31624" xr:uid="{4F53E27A-C59C-476A-87C3-E3BBB4F8105B}"/>
    <cellStyle name="Comma 2 3 4 2 7" xfId="16472" xr:uid="{F9787343-7816-48EB-8CB0-795C8B7804C1}"/>
    <cellStyle name="Comma 2 3 4 2 7 2" xfId="35568" xr:uid="{A1814D01-C3CF-440B-93D3-AC92941B94B1}"/>
    <cellStyle name="Comma 2 3 4 2 8" xfId="27680" xr:uid="{66B58317-A89A-4875-937C-D589AFBCF776}"/>
    <cellStyle name="Comma 2 3 4 3" xfId="5384" xr:uid="{B3E17255-B232-4EA5-BC51-DE3D5BDC984D}"/>
    <cellStyle name="Comma 2 3 4 3 2" xfId="6281" xr:uid="{2E9A51CA-873B-4587-8A18-B797158794FC}"/>
    <cellStyle name="Comma 2 3 4 3 2 2" xfId="7683" xr:uid="{6CE88A6F-5DDA-4E3E-8EDD-94FE6CA6719F}"/>
    <cellStyle name="Comma 2 3 4 3 2 2 2" xfId="10485" xr:uid="{5F502F8A-DA8D-45F2-9BA9-2ADCE312085E}"/>
    <cellStyle name="Comma 2 3 4 3 2 2 2 2" xfId="16090" xr:uid="{FBCCCC9B-7A98-4489-8E35-74B4E3729F15}"/>
    <cellStyle name="Comma 2 3 4 3 2 2 2 2 2" xfId="27299" xr:uid="{56D15B94-AE00-47E6-8F72-97FD6C783FDD}"/>
    <cellStyle name="Comma 2 3 4 3 2 2 2 2 2 2" xfId="43086" xr:uid="{04C34845-9B06-4D2F-9F5B-D44E08A7F0F8}"/>
    <cellStyle name="Comma 2 3 4 3 2 2 2 2 3" xfId="35198" xr:uid="{5A146332-B04A-4FAA-BD68-71558FD8A6B2}"/>
    <cellStyle name="Comma 2 3 4 3 2 2 2 3" xfId="21695" xr:uid="{CF7E5835-421A-4D70-AEA3-5CA291A0656F}"/>
    <cellStyle name="Comma 2 3 4 3 2 2 2 3 2" xfId="39142" xr:uid="{F3874E77-9E62-4D8E-83AA-51539BE6A928}"/>
    <cellStyle name="Comma 2 3 4 3 2 2 2 4" xfId="31254" xr:uid="{D7A75B72-679F-4000-B71E-FA36AF591A8C}"/>
    <cellStyle name="Comma 2 3 4 3 2 2 3" xfId="13288" xr:uid="{1FD88137-6377-4F5D-ACB0-DA856C3C3D9F}"/>
    <cellStyle name="Comma 2 3 4 3 2 2 3 2" xfId="24497" xr:uid="{EEEB30E6-E8D0-4902-83BD-BAED28FE0B44}"/>
    <cellStyle name="Comma 2 3 4 3 2 2 3 2 2" xfId="41114" xr:uid="{DD3857A0-F5ED-4858-AE8B-DDDC4C1AB34E}"/>
    <cellStyle name="Comma 2 3 4 3 2 2 3 3" xfId="33226" xr:uid="{13D14CB2-E209-4E4D-80D6-265A05B3C339}"/>
    <cellStyle name="Comma 2 3 4 3 2 2 4" xfId="18893" xr:uid="{AE79E523-636F-4F68-B841-4FC1F06E2BAC}"/>
    <cellStyle name="Comma 2 3 4 3 2 2 4 2" xfId="37170" xr:uid="{45570FB8-FF18-48F3-AF70-FB8BE7A12DC1}"/>
    <cellStyle name="Comma 2 3 4 3 2 2 5" xfId="29282" xr:uid="{BB94F178-C26E-45BB-825C-0B55B3D71C69}"/>
    <cellStyle name="Comma 2 3 4 3 2 3" xfId="9083" xr:uid="{D9BC443F-E99D-4C8A-BB06-1C8907C25CE9}"/>
    <cellStyle name="Comma 2 3 4 3 2 3 2" xfId="14688" xr:uid="{FB05481F-490E-4799-BE37-53BC2D8ACF63}"/>
    <cellStyle name="Comma 2 3 4 3 2 3 2 2" xfId="25897" xr:uid="{D0849064-8693-4112-84E9-AF9A33C94855}"/>
    <cellStyle name="Comma 2 3 4 3 2 3 2 2 2" xfId="42100" xr:uid="{D1D30A9B-6850-4032-87DD-BBBE5711B9F1}"/>
    <cellStyle name="Comma 2 3 4 3 2 3 2 3" xfId="34212" xr:uid="{97A466AF-09E9-4FCB-9E15-208CB798D30C}"/>
    <cellStyle name="Comma 2 3 4 3 2 3 3" xfId="20293" xr:uid="{0785DD33-33A7-4A19-BC11-D5E7F74D6B3C}"/>
    <cellStyle name="Comma 2 3 4 3 2 3 3 2" xfId="38156" xr:uid="{BE7662E6-D3C8-4B74-8EF7-48F804384813}"/>
    <cellStyle name="Comma 2 3 4 3 2 3 4" xfId="30268" xr:uid="{522A8C91-B95B-4E77-9826-B07A80BC98F3}"/>
    <cellStyle name="Comma 2 3 4 3 2 4" xfId="11886" xr:uid="{40721BDA-44FA-4CA3-A095-B84AEB7F30ED}"/>
    <cellStyle name="Comma 2 3 4 3 2 4 2" xfId="23095" xr:uid="{4F02FBEE-7E63-43F7-A9AB-67BCB4A688EF}"/>
    <cellStyle name="Comma 2 3 4 3 2 4 2 2" xfId="40128" xr:uid="{F65FA853-F585-4A9B-8D3E-66CBF6F1190B}"/>
    <cellStyle name="Comma 2 3 4 3 2 4 3" xfId="32240" xr:uid="{36414AAC-80C7-48A6-9796-F8E0681A5758}"/>
    <cellStyle name="Comma 2 3 4 3 2 5" xfId="17491" xr:uid="{CF4C8B78-EABB-4DE8-B6EE-5B8DA3D90281}"/>
    <cellStyle name="Comma 2 3 4 3 2 5 2" xfId="36184" xr:uid="{71D103FA-6517-42C7-BA3D-42179B651255}"/>
    <cellStyle name="Comma 2 3 4 3 2 6" xfId="28296" xr:uid="{E4F0C407-125D-4F7C-B37D-1AB27BEE8CF0}"/>
    <cellStyle name="Comma 2 3 4 3 3" xfId="6786" xr:uid="{32888E73-36A4-49DA-84F4-AD0EA4B2DB34}"/>
    <cellStyle name="Comma 2 3 4 3 3 2" xfId="9588" xr:uid="{4B734297-1FE3-460A-93A9-7BC5E670112D}"/>
    <cellStyle name="Comma 2 3 4 3 3 2 2" xfId="15193" xr:uid="{487D06A8-41C5-442A-9DD1-1A73FAB2EA4A}"/>
    <cellStyle name="Comma 2 3 4 3 3 2 2 2" xfId="26402" xr:uid="{45A33789-3691-473B-9692-AA58244065F5}"/>
    <cellStyle name="Comma 2 3 4 3 3 2 2 2 2" xfId="42592" xr:uid="{2ACB3ABE-409E-475C-AC0A-F9379434D0C2}"/>
    <cellStyle name="Comma 2 3 4 3 3 2 2 3" xfId="34704" xr:uid="{614F0569-4CA8-4BB9-8A4E-936E33B76850}"/>
    <cellStyle name="Comma 2 3 4 3 3 2 3" xfId="20798" xr:uid="{23B4A7D7-BCC0-42AB-B410-A4E819CCA8CA}"/>
    <cellStyle name="Comma 2 3 4 3 3 2 3 2" xfId="38648" xr:uid="{38057CD8-EED3-4975-8F6C-9AD0F61B2FED}"/>
    <cellStyle name="Comma 2 3 4 3 3 2 4" xfId="30760" xr:uid="{0C5B12E3-7AF3-46A7-90D5-68534D835439}"/>
    <cellStyle name="Comma 2 3 4 3 3 3" xfId="12391" xr:uid="{DD2FF6A9-486C-4B62-B302-DE4321B4502F}"/>
    <cellStyle name="Comma 2 3 4 3 3 3 2" xfId="23600" xr:uid="{DC6B9B7A-95E6-44B5-8E2A-C130DF493728}"/>
    <cellStyle name="Comma 2 3 4 3 3 3 2 2" xfId="40620" xr:uid="{BC9F7E0D-EFC8-4631-9972-79D03121D46C}"/>
    <cellStyle name="Comma 2 3 4 3 3 3 3" xfId="32732" xr:uid="{A38972E5-55C1-48E7-9F17-61CE939AD536}"/>
    <cellStyle name="Comma 2 3 4 3 3 4" xfId="17996" xr:uid="{735875F8-111D-423D-BB1F-E9159BEC8814}"/>
    <cellStyle name="Comma 2 3 4 3 3 4 2" xfId="36676" xr:uid="{A7FEB53C-7D2E-4F86-B053-70EC64D8A9B1}"/>
    <cellStyle name="Comma 2 3 4 3 3 5" xfId="28788" xr:uid="{19002CFB-0862-4D37-867D-E82BF656BC17}"/>
    <cellStyle name="Comma 2 3 4 3 4" xfId="8186" xr:uid="{8DB210EB-489A-4C51-ACC4-991D2971A709}"/>
    <cellStyle name="Comma 2 3 4 3 4 2" xfId="13791" xr:uid="{B976810F-C2DA-412F-84AC-857A30EF856D}"/>
    <cellStyle name="Comma 2 3 4 3 4 2 2" xfId="25000" xr:uid="{B2B00B8D-9D8B-4772-87F5-9E90B563FCD1}"/>
    <cellStyle name="Comma 2 3 4 3 4 2 2 2" xfId="41606" xr:uid="{BB637BAD-ADF0-41DA-8D49-310E40D0CFE6}"/>
    <cellStyle name="Comma 2 3 4 3 4 2 3" xfId="33718" xr:uid="{7CE55F82-B74F-48AC-9FDD-10DE23EC4B26}"/>
    <cellStyle name="Comma 2 3 4 3 4 3" xfId="19396" xr:uid="{29C0AFCE-9503-4AA2-AAC3-1A988AAB9D61}"/>
    <cellStyle name="Comma 2 3 4 3 4 3 2" xfId="37662" xr:uid="{F77FE87A-7293-4DE4-A565-F77BA7579023}"/>
    <cellStyle name="Comma 2 3 4 3 4 4" xfId="29774" xr:uid="{D3231092-BE3D-4281-BB05-94B49D16E929}"/>
    <cellStyle name="Comma 2 3 4 3 5" xfId="10989" xr:uid="{E80EB72C-6CF9-4F2D-87D0-0E06B91EABFD}"/>
    <cellStyle name="Comma 2 3 4 3 5 2" xfId="22198" xr:uid="{84651978-984D-48BC-8D8F-16E7F3AE6E9B}"/>
    <cellStyle name="Comma 2 3 4 3 5 2 2" xfId="39634" xr:uid="{0217D739-1ECA-4F1C-8A41-40BF5DFBFA69}"/>
    <cellStyle name="Comma 2 3 4 3 5 3" xfId="31746" xr:uid="{64058033-748A-4EB0-B60C-A8DCA12952AC}"/>
    <cellStyle name="Comma 2 3 4 3 6" xfId="16594" xr:uid="{41DCB950-1B87-4A3C-A97F-79547CA08EBA}"/>
    <cellStyle name="Comma 2 3 4 3 6 2" xfId="35690" xr:uid="{417CAF97-701A-4FB2-8ABC-7B9A7380F752}"/>
    <cellStyle name="Comma 2 3 4 3 7" xfId="27802" xr:uid="{3F9F7E6A-D18A-4198-9787-6CBC02241574}"/>
    <cellStyle name="Comma 2 3 4 4" xfId="6035" xr:uid="{C581DF25-D2B1-46E1-BE00-1C2788563104}"/>
    <cellStyle name="Comma 2 3 4 4 2" xfId="7437" xr:uid="{C7485629-1E23-4C64-931C-6B269BFFD605}"/>
    <cellStyle name="Comma 2 3 4 4 2 2" xfId="10239" xr:uid="{9C4CE2E7-75F5-4640-96F7-9E3AC372D10C}"/>
    <cellStyle name="Comma 2 3 4 4 2 2 2" xfId="15844" xr:uid="{5087177D-0B56-4BB7-98F5-3277D4AFE675}"/>
    <cellStyle name="Comma 2 3 4 4 2 2 2 2" xfId="27053" xr:uid="{49AC8F9E-39B7-401E-AFAE-5CA715F2C8A7}"/>
    <cellStyle name="Comma 2 3 4 4 2 2 2 2 2" xfId="42840" xr:uid="{087BF726-1367-4BC6-A73B-9B631B508342}"/>
    <cellStyle name="Comma 2 3 4 4 2 2 2 3" xfId="34952" xr:uid="{915F25DD-A67C-4D01-9AA1-5D135AB1D5E8}"/>
    <cellStyle name="Comma 2 3 4 4 2 2 3" xfId="21449" xr:uid="{78B663D1-7E81-472B-B591-6B73BA18FC5A}"/>
    <cellStyle name="Comma 2 3 4 4 2 2 3 2" xfId="38896" xr:uid="{8CBF8888-33CD-4F6C-B1C6-19D5DD0AC634}"/>
    <cellStyle name="Comma 2 3 4 4 2 2 4" xfId="31008" xr:uid="{DDECAFBB-89EE-4ECA-8CBA-A5C4D14C19DD}"/>
    <cellStyle name="Comma 2 3 4 4 2 3" xfId="13042" xr:uid="{4BDC91A4-17A8-4A6D-B938-3E1A7EDC8931}"/>
    <cellStyle name="Comma 2 3 4 4 2 3 2" xfId="24251" xr:uid="{039232F2-BE54-4D14-BA65-683D9D7226E9}"/>
    <cellStyle name="Comma 2 3 4 4 2 3 2 2" xfId="40868" xr:uid="{6F28865D-D39A-487A-B7C2-A2B6027C224E}"/>
    <cellStyle name="Comma 2 3 4 4 2 3 3" xfId="32980" xr:uid="{5FB4300A-D88D-4D58-9161-D38252B0A2C9}"/>
    <cellStyle name="Comma 2 3 4 4 2 4" xfId="18647" xr:uid="{A922B01F-AE80-40FE-BB7D-9D24B0EF8F0C}"/>
    <cellStyle name="Comma 2 3 4 4 2 4 2" xfId="36924" xr:uid="{3A56025B-A294-40F5-9610-03618C59CF02}"/>
    <cellStyle name="Comma 2 3 4 4 2 5" xfId="29036" xr:uid="{E969B280-9A7A-4049-9C5D-E5025CD5ED53}"/>
    <cellStyle name="Comma 2 3 4 4 3" xfId="8837" xr:uid="{C3DA73A0-3595-492E-964B-761CC62E433D}"/>
    <cellStyle name="Comma 2 3 4 4 3 2" xfId="14442" xr:uid="{0D9002D4-FD8B-4C7E-8A5A-9182457FBF16}"/>
    <cellStyle name="Comma 2 3 4 4 3 2 2" xfId="25651" xr:uid="{98194F28-7142-44E7-9631-E584956197D5}"/>
    <cellStyle name="Comma 2 3 4 4 3 2 2 2" xfId="41854" xr:uid="{AEC41C84-737F-4B6A-84F0-86429D253024}"/>
    <cellStyle name="Comma 2 3 4 4 3 2 3" xfId="33966" xr:uid="{82A96309-35B6-4B36-A876-E3386B521083}"/>
    <cellStyle name="Comma 2 3 4 4 3 3" xfId="20047" xr:uid="{D5DBF6DF-5697-4A96-AEC6-A7534AE7BCC5}"/>
    <cellStyle name="Comma 2 3 4 4 3 3 2" xfId="37910" xr:uid="{E3D1546D-EA91-4D3F-BFBD-7D83009EE69A}"/>
    <cellStyle name="Comma 2 3 4 4 3 4" xfId="30022" xr:uid="{E094FB04-6D87-486E-9316-F6F58BC951D9}"/>
    <cellStyle name="Comma 2 3 4 4 4" xfId="11640" xr:uid="{4E718567-8106-4671-84EF-449FE68766B6}"/>
    <cellStyle name="Comma 2 3 4 4 4 2" xfId="22849" xr:uid="{9B47CFDD-DD2D-49ED-B06A-FA65EE158F59}"/>
    <cellStyle name="Comma 2 3 4 4 4 2 2" xfId="39882" xr:uid="{6806E41B-BAED-410F-AAF4-92764BE487AA}"/>
    <cellStyle name="Comma 2 3 4 4 4 3" xfId="31994" xr:uid="{AA1F8D15-746F-48F3-A829-27EEA889E126}"/>
    <cellStyle name="Comma 2 3 4 4 5" xfId="17245" xr:uid="{284F67F2-E1B0-446B-A188-89936A8D3674}"/>
    <cellStyle name="Comma 2 3 4 4 5 2" xfId="35938" xr:uid="{177EA0A3-9F1F-443F-9E22-2D484A9691F8}"/>
    <cellStyle name="Comma 2 3 4 4 6" xfId="28050" xr:uid="{1EC30FA6-84F8-4D05-ACA9-2B271E7FF9F4}"/>
    <cellStyle name="Comma 2 3 4 5" xfId="6539" xr:uid="{2FEF9A6F-4ADB-454D-9FF9-FDCC9D62A05E}"/>
    <cellStyle name="Comma 2 3 4 5 2" xfId="9341" xr:uid="{5B1ADEA1-5593-4CB5-8C05-BF47EDA18B4A}"/>
    <cellStyle name="Comma 2 3 4 5 2 2" xfId="14946" xr:uid="{FD30875B-220E-4C40-BBA6-C73E8D9078FF}"/>
    <cellStyle name="Comma 2 3 4 5 2 2 2" xfId="26155" xr:uid="{66B43C1F-EDC1-462E-9305-8D8C56FA3430}"/>
    <cellStyle name="Comma 2 3 4 5 2 2 2 2" xfId="42346" xr:uid="{88ED4CAC-E906-47B8-8C1A-EE6F61648DAE}"/>
    <cellStyle name="Comma 2 3 4 5 2 2 3" xfId="34458" xr:uid="{24C5CED7-46DF-4B17-8FAF-4F3744991072}"/>
    <cellStyle name="Comma 2 3 4 5 2 3" xfId="20551" xr:uid="{8CD16EC7-40B5-4B18-A719-1509D4E4FF6F}"/>
    <cellStyle name="Comma 2 3 4 5 2 3 2" xfId="38402" xr:uid="{E4F77644-46AC-4E10-964E-9161270BD49E}"/>
    <cellStyle name="Comma 2 3 4 5 2 4" xfId="30514" xr:uid="{05723355-F911-4873-9D1E-6EBAA8C742A0}"/>
    <cellStyle name="Comma 2 3 4 5 3" xfId="12144" xr:uid="{A7CECC76-527F-4340-A501-B0A8B72433DE}"/>
    <cellStyle name="Comma 2 3 4 5 3 2" xfId="23353" xr:uid="{EABA87A5-5DB7-443A-99E4-4C75F3EE315A}"/>
    <cellStyle name="Comma 2 3 4 5 3 2 2" xfId="40374" xr:uid="{D8FEE446-4A81-42E5-8082-AFF0895509D0}"/>
    <cellStyle name="Comma 2 3 4 5 3 3" xfId="32486" xr:uid="{87838DCA-9A92-4109-988B-B743A0AE491B}"/>
    <cellStyle name="Comma 2 3 4 5 4" xfId="17749" xr:uid="{29EDCFC8-70F3-4EBE-91B2-0637AE65F83D}"/>
    <cellStyle name="Comma 2 3 4 5 4 2" xfId="36430" xr:uid="{699DF73B-E6DC-4C6F-AA36-910B646E3B69}"/>
    <cellStyle name="Comma 2 3 4 5 5" xfId="28542" xr:uid="{46C05CBF-C1A2-459E-B463-E0725058E26F}"/>
    <cellStyle name="Comma 2 3 4 6" xfId="7940" xr:uid="{BC4D09EC-628A-4771-9556-B79A5755F12E}"/>
    <cellStyle name="Comma 2 3 4 6 2" xfId="13545" xr:uid="{62C1EA9F-6DDC-46F0-8F9C-AC9CF6D0C828}"/>
    <cellStyle name="Comma 2 3 4 6 2 2" xfId="24754" xr:uid="{03272386-23DA-4FD0-82AB-0B26E79693C4}"/>
    <cellStyle name="Comma 2 3 4 6 2 2 2" xfId="41360" xr:uid="{B7F4A543-0ABB-4794-A7C3-27DC096B6E56}"/>
    <cellStyle name="Comma 2 3 4 6 2 3" xfId="33472" xr:uid="{DB547F60-DBE6-4C35-BCCB-8582F13DC472}"/>
    <cellStyle name="Comma 2 3 4 6 3" xfId="19150" xr:uid="{4E19B4EA-AFAC-4536-8EFC-341D10BFD831}"/>
    <cellStyle name="Comma 2 3 4 6 3 2" xfId="37416" xr:uid="{2B464A33-4224-45BC-81EB-5810A84B18AC}"/>
    <cellStyle name="Comma 2 3 4 6 4" xfId="29528" xr:uid="{904CEA3C-513F-462B-8EA5-6ABB4B8C22B4}"/>
    <cellStyle name="Comma 2 3 4 7" xfId="10743" xr:uid="{2A3EDD93-3DA3-4B9B-A2E1-AA304D442432}"/>
    <cellStyle name="Comma 2 3 4 7 2" xfId="21952" xr:uid="{D8E286C2-F7BD-4ADC-A4F5-12BC9063D2DF}"/>
    <cellStyle name="Comma 2 3 4 7 2 2" xfId="39388" xr:uid="{69BF87D4-0F4F-4061-A7D1-DA189290AEED}"/>
    <cellStyle name="Comma 2 3 4 7 3" xfId="31500" xr:uid="{0905E80F-4E46-4E03-BD4E-FAF3BF6787C1}"/>
    <cellStyle name="Comma 2 3 4 8" xfId="16348" xr:uid="{90D64BA8-68D5-427B-A0FA-66909D95F3BB}"/>
    <cellStyle name="Comma 2 3 4 8 2" xfId="35444" xr:uid="{A735BEE6-EA21-462C-BD4C-2686053832B4}"/>
    <cellStyle name="Comma 2 3 4 9" xfId="27556" xr:uid="{57D550F6-3158-438C-A469-7815C8B8F02F}"/>
    <cellStyle name="Comma 2 3 5" xfId="5203" xr:uid="{DCAD5585-8AE1-4B03-BE18-3602952EE624}"/>
    <cellStyle name="Comma 2 3 5 2" xfId="5449" xr:uid="{01C18EC6-416E-4F9A-AF88-BA8E2F2C030E}"/>
    <cellStyle name="Comma 2 3 5 2 2" xfId="6346" xr:uid="{CB6257C7-1A01-4796-A904-B431698E7689}"/>
    <cellStyle name="Comma 2 3 5 2 2 2" xfId="7748" xr:uid="{B6A32770-D607-46B0-AA38-F98011001214}"/>
    <cellStyle name="Comma 2 3 5 2 2 2 2" xfId="10550" xr:uid="{9AABE986-0139-4990-B703-C54A18D80DA5}"/>
    <cellStyle name="Comma 2 3 5 2 2 2 2 2" xfId="16155" xr:uid="{D6B074FF-ACE5-4EFC-B71A-84603DAA9DCC}"/>
    <cellStyle name="Comma 2 3 5 2 2 2 2 2 2" xfId="27364" xr:uid="{ED978725-D760-4130-AB73-5C23F39A1614}"/>
    <cellStyle name="Comma 2 3 5 2 2 2 2 2 2 2" xfId="43151" xr:uid="{ECBD01CF-A14F-4948-8C0F-80740C46B06C}"/>
    <cellStyle name="Comma 2 3 5 2 2 2 2 2 3" xfId="35263" xr:uid="{21072872-CE88-46A9-A7BD-1D7DB4A19DC0}"/>
    <cellStyle name="Comma 2 3 5 2 2 2 2 3" xfId="21760" xr:uid="{306BF530-1224-463A-89E9-2C4AEB828E80}"/>
    <cellStyle name="Comma 2 3 5 2 2 2 2 3 2" xfId="39207" xr:uid="{EF807495-35B6-4132-85C5-13257657B5EC}"/>
    <cellStyle name="Comma 2 3 5 2 2 2 2 4" xfId="31319" xr:uid="{5825EEED-B65C-432A-9FDA-5F5B8B08F16A}"/>
    <cellStyle name="Comma 2 3 5 2 2 2 3" xfId="13353" xr:uid="{8B7A99D7-D31B-43FA-8A2E-25A26923D3BB}"/>
    <cellStyle name="Comma 2 3 5 2 2 2 3 2" xfId="24562" xr:uid="{48D2F672-5342-4ECD-A158-A8057D4521F9}"/>
    <cellStyle name="Comma 2 3 5 2 2 2 3 2 2" xfId="41179" xr:uid="{30A219BC-572A-40F8-8778-0E2F3396647C}"/>
    <cellStyle name="Comma 2 3 5 2 2 2 3 3" xfId="33291" xr:uid="{9D3C1CC0-6B14-4AE6-93A9-9EE27531F45F}"/>
    <cellStyle name="Comma 2 3 5 2 2 2 4" xfId="18958" xr:uid="{835A01EC-9519-4A76-B5FF-B7A1F0CA7805}"/>
    <cellStyle name="Comma 2 3 5 2 2 2 4 2" xfId="37235" xr:uid="{375409D8-D6A7-49BF-8142-E07630617DF1}"/>
    <cellStyle name="Comma 2 3 5 2 2 2 5" xfId="29347" xr:uid="{4FEC9266-A14D-404A-8EED-A2691216E58C}"/>
    <cellStyle name="Comma 2 3 5 2 2 3" xfId="9148" xr:uid="{D38A4BF1-AB4E-4F10-99CC-ACDC14495777}"/>
    <cellStyle name="Comma 2 3 5 2 2 3 2" xfId="14753" xr:uid="{BC5E5246-7FDF-4081-BDD2-497FF96E03BB}"/>
    <cellStyle name="Comma 2 3 5 2 2 3 2 2" xfId="25962" xr:uid="{26AD7097-3396-43F1-A043-4ED07BFDAFB6}"/>
    <cellStyle name="Comma 2 3 5 2 2 3 2 2 2" xfId="42165" xr:uid="{71F5477A-ADC1-4F8D-BBF7-1996A67D0396}"/>
    <cellStyle name="Comma 2 3 5 2 2 3 2 3" xfId="34277" xr:uid="{4C57A244-62C0-4DC0-9EED-E0649792C443}"/>
    <cellStyle name="Comma 2 3 5 2 2 3 3" xfId="20358" xr:uid="{BB886A7B-B662-42FC-A857-DF4BD5B5DE7D}"/>
    <cellStyle name="Comma 2 3 5 2 2 3 3 2" xfId="38221" xr:uid="{A543F6B6-C6E3-4A99-861D-1F7F0986D6E5}"/>
    <cellStyle name="Comma 2 3 5 2 2 3 4" xfId="30333" xr:uid="{C908A6CD-8CC7-42B5-BA4E-FCDD58DF3C19}"/>
    <cellStyle name="Comma 2 3 5 2 2 4" xfId="11951" xr:uid="{D75656E6-F284-47DB-AEA0-CB5657E625F5}"/>
    <cellStyle name="Comma 2 3 5 2 2 4 2" xfId="23160" xr:uid="{AD84FE7A-2385-4843-8B59-085A73A56D2C}"/>
    <cellStyle name="Comma 2 3 5 2 2 4 2 2" xfId="40193" xr:uid="{B9ACC408-6443-4E25-BF2F-88CA308114DA}"/>
    <cellStyle name="Comma 2 3 5 2 2 4 3" xfId="32305" xr:uid="{E12EFCB0-7AE5-4C9D-AD25-67C9FAF87C73}"/>
    <cellStyle name="Comma 2 3 5 2 2 5" xfId="17556" xr:uid="{78362557-1319-431F-9B5D-9947135D10B6}"/>
    <cellStyle name="Comma 2 3 5 2 2 5 2" xfId="36249" xr:uid="{6548289E-6E0E-4FAA-A3A3-CEA654DEA4BF}"/>
    <cellStyle name="Comma 2 3 5 2 2 6" xfId="28361" xr:uid="{7C34413C-D292-42D9-AC4B-7519A6F549B8}"/>
    <cellStyle name="Comma 2 3 5 2 3" xfId="6851" xr:uid="{D9E765F5-0A63-4225-B4C1-A71C78CFCA45}"/>
    <cellStyle name="Comma 2 3 5 2 3 2" xfId="9653" xr:uid="{3433ABB6-0F8E-46CB-883F-C1A34966D262}"/>
    <cellStyle name="Comma 2 3 5 2 3 2 2" xfId="15258" xr:uid="{CF59656F-C16E-4C12-B2E6-3D4DCD1D2AF9}"/>
    <cellStyle name="Comma 2 3 5 2 3 2 2 2" xfId="26467" xr:uid="{F8C02593-431B-47AC-831A-1128626EF1E1}"/>
    <cellStyle name="Comma 2 3 5 2 3 2 2 2 2" xfId="42657" xr:uid="{41A04FED-68F9-4509-8625-4BE1DA6A72EA}"/>
    <cellStyle name="Comma 2 3 5 2 3 2 2 3" xfId="34769" xr:uid="{757F64A3-9AB9-486E-B884-0AA351DB4468}"/>
    <cellStyle name="Comma 2 3 5 2 3 2 3" xfId="20863" xr:uid="{590D1694-080E-4F5B-A389-D938D0003982}"/>
    <cellStyle name="Comma 2 3 5 2 3 2 3 2" xfId="38713" xr:uid="{041B6873-BDFE-4A7D-A63B-82FB36C5521E}"/>
    <cellStyle name="Comma 2 3 5 2 3 2 4" xfId="30825" xr:uid="{EE5DDDF2-FD3F-4EDF-890D-D901B961E983}"/>
    <cellStyle name="Comma 2 3 5 2 3 3" xfId="12456" xr:uid="{8335E24D-672D-472A-B30A-5F17B2B38279}"/>
    <cellStyle name="Comma 2 3 5 2 3 3 2" xfId="23665" xr:uid="{32C40E6B-C463-4C3B-8C3C-09C4FCEE92D4}"/>
    <cellStyle name="Comma 2 3 5 2 3 3 2 2" xfId="40685" xr:uid="{C990C2CB-C97C-44B9-841B-33B90105EFAD}"/>
    <cellStyle name="Comma 2 3 5 2 3 3 3" xfId="32797" xr:uid="{0B8199ED-EA70-405A-ACDA-8CB8B7215255}"/>
    <cellStyle name="Comma 2 3 5 2 3 4" xfId="18061" xr:uid="{EAAD8677-5CEF-40EB-B5E4-10495A646F0D}"/>
    <cellStyle name="Comma 2 3 5 2 3 4 2" xfId="36741" xr:uid="{4A50E053-B4E9-4F83-9457-4C226B744BEB}"/>
    <cellStyle name="Comma 2 3 5 2 3 5" xfId="28853" xr:uid="{9955631D-3F6F-4480-9416-5BB014AD2C56}"/>
    <cellStyle name="Comma 2 3 5 2 4" xfId="8251" xr:uid="{D5C403EF-7D02-4A20-AE5E-8D6A8339472C}"/>
    <cellStyle name="Comma 2 3 5 2 4 2" xfId="13856" xr:uid="{7FB1116B-8B04-4923-94C7-7C96EAFEEF93}"/>
    <cellStyle name="Comma 2 3 5 2 4 2 2" xfId="25065" xr:uid="{BA8B5F52-D76E-47C2-BBE5-787917F8253D}"/>
    <cellStyle name="Comma 2 3 5 2 4 2 2 2" xfId="41671" xr:uid="{AA77D966-227C-4E4D-927C-4434DA25C18F}"/>
    <cellStyle name="Comma 2 3 5 2 4 2 3" xfId="33783" xr:uid="{F1CCC16C-7BAF-49E0-9B35-942BFC6E713E}"/>
    <cellStyle name="Comma 2 3 5 2 4 3" xfId="19461" xr:uid="{3CAC74C9-099C-464C-8C32-C8243072AC1D}"/>
    <cellStyle name="Comma 2 3 5 2 4 3 2" xfId="37727" xr:uid="{64C04246-75C1-478D-8932-6DC42C7C535D}"/>
    <cellStyle name="Comma 2 3 5 2 4 4" xfId="29839" xr:uid="{627ADF0D-A391-466D-8300-EF39D75D65CD}"/>
    <cellStyle name="Comma 2 3 5 2 5" xfId="11054" xr:uid="{2492664E-60E4-4035-A7F4-34B6C798335D}"/>
    <cellStyle name="Comma 2 3 5 2 5 2" xfId="22263" xr:uid="{CEC16C3F-E282-4847-9790-35D45DD5C5B0}"/>
    <cellStyle name="Comma 2 3 5 2 5 2 2" xfId="39699" xr:uid="{CE43A73D-47B0-46D8-A036-83C2E8C9A637}"/>
    <cellStyle name="Comma 2 3 5 2 5 3" xfId="31811" xr:uid="{1D3426BA-C2F1-4FA1-B4C6-730BCD44EB19}"/>
    <cellStyle name="Comma 2 3 5 2 6" xfId="16659" xr:uid="{C16EA0F1-9D06-4056-B2BD-974EEEDFF35F}"/>
    <cellStyle name="Comma 2 3 5 2 6 2" xfId="35755" xr:uid="{C2465ED8-9325-42A7-9418-B1BD5AFC9F33}"/>
    <cellStyle name="Comma 2 3 5 2 7" xfId="27867" xr:uid="{66866E21-2F91-4D49-9C22-34CD2FEEB654}"/>
    <cellStyle name="Comma 2 3 5 3" xfId="6100" xr:uid="{D118C9F0-2227-40AA-B5A1-D290F2F137A3}"/>
    <cellStyle name="Comma 2 3 5 3 2" xfId="7502" xr:uid="{85C9FEF4-F208-421D-A870-257D8EF476D9}"/>
    <cellStyle name="Comma 2 3 5 3 2 2" xfId="10304" xr:uid="{FFB2832D-F3D9-4C56-A4FC-123299CBC9C3}"/>
    <cellStyle name="Comma 2 3 5 3 2 2 2" xfId="15909" xr:uid="{EC1B8827-896C-4630-B125-12A5AA4DDF07}"/>
    <cellStyle name="Comma 2 3 5 3 2 2 2 2" xfId="27118" xr:uid="{DE91E616-C26C-4AF1-8BA7-60B09AF64837}"/>
    <cellStyle name="Comma 2 3 5 3 2 2 2 2 2" xfId="42905" xr:uid="{DD3675AE-F805-4919-B3C0-C3E53CFFE90C}"/>
    <cellStyle name="Comma 2 3 5 3 2 2 2 3" xfId="35017" xr:uid="{82CAD40F-7384-4564-9702-9B2CAFA20475}"/>
    <cellStyle name="Comma 2 3 5 3 2 2 3" xfId="21514" xr:uid="{1EE5DED2-95D7-48FC-BCE4-B12B214CC477}"/>
    <cellStyle name="Comma 2 3 5 3 2 2 3 2" xfId="38961" xr:uid="{6DA117B7-D4FE-4ECB-864C-017091A35D9E}"/>
    <cellStyle name="Comma 2 3 5 3 2 2 4" xfId="31073" xr:uid="{91D46EA5-C0C1-4C1C-A58E-460FBA604F3A}"/>
    <cellStyle name="Comma 2 3 5 3 2 3" xfId="13107" xr:uid="{746E9DA1-59D4-4EAF-A6B1-5109664B0301}"/>
    <cellStyle name="Comma 2 3 5 3 2 3 2" xfId="24316" xr:uid="{9245DB8F-F4DB-4A5D-8ADF-312C57219C92}"/>
    <cellStyle name="Comma 2 3 5 3 2 3 2 2" xfId="40933" xr:uid="{E653C0CC-6CB8-4EA1-86FA-505A90607774}"/>
    <cellStyle name="Comma 2 3 5 3 2 3 3" xfId="33045" xr:uid="{17C52508-2F79-437D-BDCF-48429E42AEBB}"/>
    <cellStyle name="Comma 2 3 5 3 2 4" xfId="18712" xr:uid="{5D4D7D6B-8F5D-4454-91D4-C21BAFC1461A}"/>
    <cellStyle name="Comma 2 3 5 3 2 4 2" xfId="36989" xr:uid="{9727C600-6DA9-42D2-B9D7-FC5E5495BDBB}"/>
    <cellStyle name="Comma 2 3 5 3 2 5" xfId="29101" xr:uid="{9C85FE66-50D9-4E96-A936-27C61D1E607F}"/>
    <cellStyle name="Comma 2 3 5 3 3" xfId="8902" xr:uid="{25D5DAD2-BEAB-4016-AE11-BB0B164D0B27}"/>
    <cellStyle name="Comma 2 3 5 3 3 2" xfId="14507" xr:uid="{2A1882A2-C7F7-4AA7-9C03-0951D72E159F}"/>
    <cellStyle name="Comma 2 3 5 3 3 2 2" xfId="25716" xr:uid="{0DEFA139-DEA1-48E2-B2E0-E7928C6C9B54}"/>
    <cellStyle name="Comma 2 3 5 3 3 2 2 2" xfId="41919" xr:uid="{C420A81D-05FE-46C5-8174-9EB918DACE3B}"/>
    <cellStyle name="Comma 2 3 5 3 3 2 3" xfId="34031" xr:uid="{0D271BA7-0156-47AE-A419-F4C3E23C62D1}"/>
    <cellStyle name="Comma 2 3 5 3 3 3" xfId="20112" xr:uid="{EFE75507-A770-4AFC-951C-56674E67BCCE}"/>
    <cellStyle name="Comma 2 3 5 3 3 3 2" xfId="37975" xr:uid="{4C7BE580-95CB-4B84-A5BF-8C2A041CBF45}"/>
    <cellStyle name="Comma 2 3 5 3 3 4" xfId="30087" xr:uid="{030C49EB-4CAC-4304-AB2F-50EFC6DDDD12}"/>
    <cellStyle name="Comma 2 3 5 3 4" xfId="11705" xr:uid="{F99720F3-6544-49E0-A039-2D87A85B4DBE}"/>
    <cellStyle name="Comma 2 3 5 3 4 2" xfId="22914" xr:uid="{0867FB9A-981D-4812-AC61-6B908729BC9B}"/>
    <cellStyle name="Comma 2 3 5 3 4 2 2" xfId="39947" xr:uid="{62946620-89EA-48F8-B323-FD774C63013D}"/>
    <cellStyle name="Comma 2 3 5 3 4 3" xfId="32059" xr:uid="{A928B99B-C756-42C6-93D0-DC29FB725934}"/>
    <cellStyle name="Comma 2 3 5 3 5" xfId="17310" xr:uid="{A3624D31-273E-4528-9D32-8AABA38089D0}"/>
    <cellStyle name="Comma 2 3 5 3 5 2" xfId="36003" xr:uid="{7E6685DA-FE08-492A-91A3-C11F33171C04}"/>
    <cellStyle name="Comma 2 3 5 3 6" xfId="28115" xr:uid="{1D3FB765-3D1A-4E40-BE4D-ED5D076C9FD7}"/>
    <cellStyle name="Comma 2 3 5 4" xfId="6605" xr:uid="{1727E6CC-5C0C-49B9-AC6F-658D1D342EF9}"/>
    <cellStyle name="Comma 2 3 5 4 2" xfId="9407" xr:uid="{18DF81F7-B1B7-46F0-93DB-D8FCFFEB7A5F}"/>
    <cellStyle name="Comma 2 3 5 4 2 2" xfId="15012" xr:uid="{C4033A12-C5AE-46AE-A121-3F676A90FEF1}"/>
    <cellStyle name="Comma 2 3 5 4 2 2 2" xfId="26221" xr:uid="{46C960C7-4F47-4823-B8FE-116CB826636A}"/>
    <cellStyle name="Comma 2 3 5 4 2 2 2 2" xfId="42411" xr:uid="{D48C3193-1DA2-4AD0-B884-1DA49F81DCE0}"/>
    <cellStyle name="Comma 2 3 5 4 2 2 3" xfId="34523" xr:uid="{962DA48E-55BD-4C7E-95F6-8601450AD42E}"/>
    <cellStyle name="Comma 2 3 5 4 2 3" xfId="20617" xr:uid="{8DFF7D34-ACE2-4924-A0AC-6B197E06422B}"/>
    <cellStyle name="Comma 2 3 5 4 2 3 2" xfId="38467" xr:uid="{6D40BE9A-C778-40AD-B707-32A876E2DC7D}"/>
    <cellStyle name="Comma 2 3 5 4 2 4" xfId="30579" xr:uid="{5FF8AEA2-6254-4ABA-B64F-A9363F7FE75E}"/>
    <cellStyle name="Comma 2 3 5 4 3" xfId="12210" xr:uid="{72FF2767-4704-4DA4-9459-70457CB0EDFD}"/>
    <cellStyle name="Comma 2 3 5 4 3 2" xfId="23419" xr:uid="{C9E5FD24-6587-4A57-A434-14301DF5EB2F}"/>
    <cellStyle name="Comma 2 3 5 4 3 2 2" xfId="40439" xr:uid="{2C69B009-E950-40B6-B4B5-70324CF3EE1E}"/>
    <cellStyle name="Comma 2 3 5 4 3 3" xfId="32551" xr:uid="{09D42B71-8777-4B20-BF2F-6B423EC271B4}"/>
    <cellStyle name="Comma 2 3 5 4 4" xfId="17815" xr:uid="{93E7931A-C364-415E-B585-752B9E6620AE}"/>
    <cellStyle name="Comma 2 3 5 4 4 2" xfId="36495" xr:uid="{5E8BC170-53DC-47F7-8F41-8F21C1EAAC5C}"/>
    <cellStyle name="Comma 2 3 5 4 5" xfId="28607" xr:uid="{6CAF23F7-6674-4BA1-8B94-93905148FF2E}"/>
    <cellStyle name="Comma 2 3 5 5" xfId="8005" xr:uid="{BE37B4DE-9260-475C-9B3E-8BBFBBBDBFBE}"/>
    <cellStyle name="Comma 2 3 5 5 2" xfId="13610" xr:uid="{3778FA73-325E-4F49-9E58-9854CFCD467A}"/>
    <cellStyle name="Comma 2 3 5 5 2 2" xfId="24819" xr:uid="{CAC2ED7E-B9AA-40B9-AE00-BF799FBD5DFA}"/>
    <cellStyle name="Comma 2 3 5 5 2 2 2" xfId="41425" xr:uid="{93645297-1B26-4A6D-855B-F86CFC62D91F}"/>
    <cellStyle name="Comma 2 3 5 5 2 3" xfId="33537" xr:uid="{672E2EE4-3325-4090-90B9-39DBA96625F5}"/>
    <cellStyle name="Comma 2 3 5 5 3" xfId="19215" xr:uid="{F62BAE12-9D3F-4787-BD2B-37660207D471}"/>
    <cellStyle name="Comma 2 3 5 5 3 2" xfId="37481" xr:uid="{7075686F-2670-4043-8BD0-D6A626804B5D}"/>
    <cellStyle name="Comma 2 3 5 5 4" xfId="29593" xr:uid="{C3CCFD79-EBED-416E-9788-BF818381ECE8}"/>
    <cellStyle name="Comma 2 3 5 6" xfId="10808" xr:uid="{6E3712C8-1500-4459-84AF-23B35F115CD5}"/>
    <cellStyle name="Comma 2 3 5 6 2" xfId="22017" xr:uid="{4C174E87-70AA-4748-9C92-05E5A94966A1}"/>
    <cellStyle name="Comma 2 3 5 6 2 2" xfId="39453" xr:uid="{B2BDC149-F11D-4579-9C01-AD3EADBC1D8B}"/>
    <cellStyle name="Comma 2 3 5 6 3" xfId="31565" xr:uid="{1948D686-12F2-468B-88BC-0134798C1ED7}"/>
    <cellStyle name="Comma 2 3 5 7" xfId="16413" xr:uid="{2831D4A6-7AEB-4DF5-9E45-7C10129CB790}"/>
    <cellStyle name="Comma 2 3 5 7 2" xfId="35509" xr:uid="{551D6FFD-13F6-4FFC-838D-FB0C450CD32B}"/>
    <cellStyle name="Comma 2 3 5 8" xfId="27621" xr:uid="{9B61ABCD-7AAA-4A0B-9222-41B3D1E25C6C}"/>
    <cellStyle name="Comma 2 3 6" xfId="5325" xr:uid="{A850FFD7-31CF-4CFF-A3A5-DB5EA6DD7671}"/>
    <cellStyle name="Comma 2 3 6 2" xfId="6222" xr:uid="{4DE35A4D-FF9B-4A89-A9CB-4C30A038DE84}"/>
    <cellStyle name="Comma 2 3 6 2 2" xfId="7624" xr:uid="{781543D4-99D1-4307-8A8B-3AC79775C58D}"/>
    <cellStyle name="Comma 2 3 6 2 2 2" xfId="10426" xr:uid="{1C733F7F-6979-4621-B814-626A88673557}"/>
    <cellStyle name="Comma 2 3 6 2 2 2 2" xfId="16031" xr:uid="{11ABC749-3385-42F0-B169-388F6EA51498}"/>
    <cellStyle name="Comma 2 3 6 2 2 2 2 2" xfId="27240" xr:uid="{FEB3F572-1344-46D7-8D84-4562A0CC8F68}"/>
    <cellStyle name="Comma 2 3 6 2 2 2 2 2 2" xfId="43027" xr:uid="{67FFEFF9-CE56-4AFB-A971-F5F80AA3B920}"/>
    <cellStyle name="Comma 2 3 6 2 2 2 2 3" xfId="35139" xr:uid="{66F1D676-A129-406B-89FB-5EEBCA19AF3C}"/>
    <cellStyle name="Comma 2 3 6 2 2 2 3" xfId="21636" xr:uid="{5F4FC5A3-CE5A-4DAD-B699-67C2D0354DC2}"/>
    <cellStyle name="Comma 2 3 6 2 2 2 3 2" xfId="39083" xr:uid="{2272DAC8-4398-4298-A7B9-29CE05E8C8C1}"/>
    <cellStyle name="Comma 2 3 6 2 2 2 4" xfId="31195" xr:uid="{8943842B-E4E2-409B-BB1F-94111C3FD4D1}"/>
    <cellStyle name="Comma 2 3 6 2 2 3" xfId="13229" xr:uid="{5EFDE059-8B8F-4651-A399-BBEFFA63855F}"/>
    <cellStyle name="Comma 2 3 6 2 2 3 2" xfId="24438" xr:uid="{48A32347-1DFF-44D8-BF15-8D5DEF8A38A1}"/>
    <cellStyle name="Comma 2 3 6 2 2 3 2 2" xfId="41055" xr:uid="{FF105750-CFEF-4EB6-8D23-4DF6B4A67B62}"/>
    <cellStyle name="Comma 2 3 6 2 2 3 3" xfId="33167" xr:uid="{E7136041-6860-42A7-A335-DE99F2360D3F}"/>
    <cellStyle name="Comma 2 3 6 2 2 4" xfId="18834" xr:uid="{8FD0E20C-10A6-4280-913C-B889A964CAE1}"/>
    <cellStyle name="Comma 2 3 6 2 2 4 2" xfId="37111" xr:uid="{2159ACA8-178D-4562-A56B-578B288FAC00}"/>
    <cellStyle name="Comma 2 3 6 2 2 5" xfId="29223" xr:uid="{F958042D-4D1D-4359-B850-4B2DFACB6C57}"/>
    <cellStyle name="Comma 2 3 6 2 3" xfId="9024" xr:uid="{05FE25C4-8395-4E0C-BB7F-998EFDAAE637}"/>
    <cellStyle name="Comma 2 3 6 2 3 2" xfId="14629" xr:uid="{8C5F69D5-D42E-432C-8771-B599B3546728}"/>
    <cellStyle name="Comma 2 3 6 2 3 2 2" xfId="25838" xr:uid="{29CE0081-8678-4B94-A042-144EBA10F092}"/>
    <cellStyle name="Comma 2 3 6 2 3 2 2 2" xfId="42041" xr:uid="{556694FD-6C75-4B5B-81FB-469236906B91}"/>
    <cellStyle name="Comma 2 3 6 2 3 2 3" xfId="34153" xr:uid="{C8B8841E-5C0E-46F7-9B19-26C0FC58765A}"/>
    <cellStyle name="Comma 2 3 6 2 3 3" xfId="20234" xr:uid="{2CE05F93-6A69-483C-A093-B122024F17AF}"/>
    <cellStyle name="Comma 2 3 6 2 3 3 2" xfId="38097" xr:uid="{65721ADF-ADE4-4A90-82B7-0F267F72D808}"/>
    <cellStyle name="Comma 2 3 6 2 3 4" xfId="30209" xr:uid="{72C7D371-8D11-41FC-BBA3-4F0DF4BE729C}"/>
    <cellStyle name="Comma 2 3 6 2 4" xfId="11827" xr:uid="{2CE89F76-C1F6-4E18-8920-B8FEA5CB1640}"/>
    <cellStyle name="Comma 2 3 6 2 4 2" xfId="23036" xr:uid="{2DEFD8D2-4AAA-4D59-BC15-21B49174FE93}"/>
    <cellStyle name="Comma 2 3 6 2 4 2 2" xfId="40069" xr:uid="{290AF0F3-580C-461A-92CA-63ABC42CC91B}"/>
    <cellStyle name="Comma 2 3 6 2 4 3" xfId="32181" xr:uid="{5748348D-3E83-48A0-ABEB-73DFD657F146}"/>
    <cellStyle name="Comma 2 3 6 2 5" xfId="17432" xr:uid="{788198CB-ADBE-4CEF-821E-0F425FB49E13}"/>
    <cellStyle name="Comma 2 3 6 2 5 2" xfId="36125" xr:uid="{2DC3AAE2-8806-470F-9A26-CFBA668C8BC2}"/>
    <cellStyle name="Comma 2 3 6 2 6" xfId="28237" xr:uid="{9F704AA0-A015-4D34-A4D2-12E24D2A68F4}"/>
    <cellStyle name="Comma 2 3 6 3" xfId="6727" xr:uid="{DB714AAC-07BA-40BD-9854-45FF76ED3766}"/>
    <cellStyle name="Comma 2 3 6 3 2" xfId="9529" xr:uid="{FF0B74E0-3C71-4B55-A8D2-F51FFEDFA93C}"/>
    <cellStyle name="Comma 2 3 6 3 2 2" xfId="15134" xr:uid="{E402C6FE-9CEF-4B96-9094-32D499AC922B}"/>
    <cellStyle name="Comma 2 3 6 3 2 2 2" xfId="26343" xr:uid="{BD0A0E33-1001-41E3-AB77-556D42B2A91E}"/>
    <cellStyle name="Comma 2 3 6 3 2 2 2 2" xfId="42533" xr:uid="{2D9C151C-68F8-4BB7-8E45-D7C6BC9B8014}"/>
    <cellStyle name="Comma 2 3 6 3 2 2 3" xfId="34645" xr:uid="{BCC12E03-0A73-4225-8635-86093748326F}"/>
    <cellStyle name="Comma 2 3 6 3 2 3" xfId="20739" xr:uid="{6DEA37EE-3394-41F9-8035-68126D8A404E}"/>
    <cellStyle name="Comma 2 3 6 3 2 3 2" xfId="38589" xr:uid="{FA0EE517-937E-4580-B82C-61117DD03659}"/>
    <cellStyle name="Comma 2 3 6 3 2 4" xfId="30701" xr:uid="{50B9E550-462B-44EE-AE10-52FED492CAE4}"/>
    <cellStyle name="Comma 2 3 6 3 3" xfId="12332" xr:uid="{BC532EC8-0A36-4C57-A5AE-4329714E9274}"/>
    <cellStyle name="Comma 2 3 6 3 3 2" xfId="23541" xr:uid="{DFF42F37-B3D9-40CB-AE40-A0582EE0E3D2}"/>
    <cellStyle name="Comma 2 3 6 3 3 2 2" xfId="40561" xr:uid="{937B3E1F-9B8F-4B78-9E55-66D8E667E508}"/>
    <cellStyle name="Comma 2 3 6 3 3 3" xfId="32673" xr:uid="{F4215EC6-AE8A-4924-BF11-1F82D16DFA42}"/>
    <cellStyle name="Comma 2 3 6 3 4" xfId="17937" xr:uid="{7455917B-B69E-4FD0-96F0-B90733755824}"/>
    <cellStyle name="Comma 2 3 6 3 4 2" xfId="36617" xr:uid="{B1AB2DBC-C6BF-4975-A4E4-CACF477525EE}"/>
    <cellStyle name="Comma 2 3 6 3 5" xfId="28729" xr:uid="{7A6A2B01-C4B7-4525-AA50-A292B8A878D4}"/>
    <cellStyle name="Comma 2 3 6 4" xfId="8127" xr:uid="{AD821413-5392-4EAF-8551-AC770B3506D3}"/>
    <cellStyle name="Comma 2 3 6 4 2" xfId="13732" xr:uid="{66504B95-7A21-446C-BA2D-DB658F72B253}"/>
    <cellStyle name="Comma 2 3 6 4 2 2" xfId="24941" xr:uid="{BA57CB2F-EB52-48A6-B003-1F02F3AA6601}"/>
    <cellStyle name="Comma 2 3 6 4 2 2 2" xfId="41547" xr:uid="{A1385CF8-14C1-4ADD-B2BE-97C26037A1BD}"/>
    <cellStyle name="Comma 2 3 6 4 2 3" xfId="33659" xr:uid="{CF1A0A81-8EF7-4861-984A-48D6C5599C16}"/>
    <cellStyle name="Comma 2 3 6 4 3" xfId="19337" xr:uid="{896F3DE6-1AC7-4FB6-8AB5-90B0EBED4E72}"/>
    <cellStyle name="Comma 2 3 6 4 3 2" xfId="37603" xr:uid="{0CED03A1-5C5C-4086-A574-B833BD0EDAD3}"/>
    <cellStyle name="Comma 2 3 6 4 4" xfId="29715" xr:uid="{CD2D0977-A4EF-44EE-8438-92D7D4093554}"/>
    <cellStyle name="Comma 2 3 6 5" xfId="10930" xr:uid="{8AE05620-3C41-46ED-8BB0-FD22D43C989E}"/>
    <cellStyle name="Comma 2 3 6 5 2" xfId="22139" xr:uid="{AE24F876-A465-4B28-8A89-B107935C7159}"/>
    <cellStyle name="Comma 2 3 6 5 2 2" xfId="39575" xr:uid="{A59AD676-4F8B-462F-AD6A-F5F3F53545D4}"/>
    <cellStyle name="Comma 2 3 6 5 3" xfId="31687" xr:uid="{4FAFAD60-1F7C-4C31-8B27-60C814FDE5AC}"/>
    <cellStyle name="Comma 2 3 6 6" xfId="16535" xr:uid="{B81F9D2B-F04E-419A-9B16-3D075747F069}"/>
    <cellStyle name="Comma 2 3 6 6 2" xfId="35631" xr:uid="{45A9C7D2-2F10-49D6-B1D3-40E2FDF8A08F}"/>
    <cellStyle name="Comma 2 3 6 7" xfId="27743" xr:uid="{11B3520C-8D38-4039-95A2-C17D18B549F5}"/>
    <cellStyle name="Comma 2 3 7" xfId="5907" xr:uid="{86DA4382-DA0C-4FB7-9B1D-CB776AA4A9E9}"/>
    <cellStyle name="Comma 2 3 7 2" xfId="7309" xr:uid="{649817AF-BF11-4155-905F-C50B447222C9}"/>
    <cellStyle name="Comma 2 3 7 2 2" xfId="10111" xr:uid="{F584E602-7F8C-402E-8247-E8A07C4685AE}"/>
    <cellStyle name="Comma 2 3 7 2 2 2" xfId="15716" xr:uid="{43F128C1-CCFA-4D07-8B7D-7FCAC177A544}"/>
    <cellStyle name="Comma 2 3 7 2 2 2 2" xfId="26925" xr:uid="{EBC8A29B-6581-4197-9482-9D0B46B94708}"/>
    <cellStyle name="Comma 2 3 7 2 2 2 2 2" xfId="42780" xr:uid="{4A0B2392-8700-45CA-B521-23F5C83AE76D}"/>
    <cellStyle name="Comma 2 3 7 2 2 2 3" xfId="34892" xr:uid="{489E0588-B6BC-460F-B7E8-0E040A71D8B0}"/>
    <cellStyle name="Comma 2 3 7 2 2 3" xfId="21321" xr:uid="{348931B5-801E-4BBD-98D2-C2AD0515BDEC}"/>
    <cellStyle name="Comma 2 3 7 2 2 3 2" xfId="38836" xr:uid="{FCB5CAAF-5353-4F7C-AD06-AB46DF810700}"/>
    <cellStyle name="Comma 2 3 7 2 2 4" xfId="30948" xr:uid="{BA7C7822-874A-41B9-A079-E1B7517E893D}"/>
    <cellStyle name="Comma 2 3 7 2 3" xfId="12914" xr:uid="{A765CBCF-8AE5-4820-BF9E-E45101BA20F9}"/>
    <cellStyle name="Comma 2 3 7 2 3 2" xfId="24123" xr:uid="{695ACE7E-9DE9-481F-8814-6A611F421D3C}"/>
    <cellStyle name="Comma 2 3 7 2 3 2 2" xfId="40808" xr:uid="{D54CE3C0-9E3F-4043-9353-F3B044ED19B2}"/>
    <cellStyle name="Comma 2 3 7 2 3 3" xfId="32920" xr:uid="{BA029C8F-C808-4C62-A24D-91DA92C3A9DF}"/>
    <cellStyle name="Comma 2 3 7 2 4" xfId="18519" xr:uid="{A5795BE1-2D68-427E-9401-85604688DE96}"/>
    <cellStyle name="Comma 2 3 7 2 4 2" xfId="36864" xr:uid="{3725B3DC-BE09-413F-BCCD-64467869CC47}"/>
    <cellStyle name="Comma 2 3 7 2 5" xfId="28976" xr:uid="{E957B3E8-6FBC-40DA-AD71-A68C80A276ED}"/>
    <cellStyle name="Comma 2 3 7 3" xfId="8709" xr:uid="{715ACBF1-1E22-4461-B948-233326C50DAF}"/>
    <cellStyle name="Comma 2 3 7 3 2" xfId="14314" xr:uid="{D61E799E-D433-46E8-A7DF-FB1232C0DE1E}"/>
    <cellStyle name="Comma 2 3 7 3 2 2" xfId="25523" xr:uid="{D3B0DFD4-C303-49B9-9DC9-4D04E01FBF38}"/>
    <cellStyle name="Comma 2 3 7 3 2 2 2" xfId="41794" xr:uid="{29A38502-068C-4533-89F3-3AE6FDAFDC6D}"/>
    <cellStyle name="Comma 2 3 7 3 2 3" xfId="33906" xr:uid="{B479F14C-5F89-4A93-ABCD-426540E55839}"/>
    <cellStyle name="Comma 2 3 7 3 3" xfId="19919" xr:uid="{3846B121-EC1B-418A-858C-847F48352FD1}"/>
    <cellStyle name="Comma 2 3 7 3 3 2" xfId="37850" xr:uid="{4C23A447-9C29-49AA-9E93-8BC88871ED45}"/>
    <cellStyle name="Comma 2 3 7 3 4" xfId="29962" xr:uid="{E73556A8-7108-4E58-AD88-4AD80F76D7D7}"/>
    <cellStyle name="Comma 2 3 7 4" xfId="11512" xr:uid="{6CB9BE98-2E9B-4AB4-9189-B9E0385CC597}"/>
    <cellStyle name="Comma 2 3 7 4 2" xfId="22721" xr:uid="{B3D37518-E957-47BB-840C-7720D1F880E0}"/>
    <cellStyle name="Comma 2 3 7 4 2 2" xfId="39822" xr:uid="{7FDED0BB-85FD-40D8-BF05-A6BF192A367C}"/>
    <cellStyle name="Comma 2 3 7 4 3" xfId="31934" xr:uid="{22DB8A66-6865-4EE5-B9F4-19882669292E}"/>
    <cellStyle name="Comma 2 3 7 5" xfId="17117" xr:uid="{60DD7186-C0F4-4E0D-BC6A-198F28BA32FC}"/>
    <cellStyle name="Comma 2 3 7 5 2" xfId="35878" xr:uid="{1392CFE6-0959-4A4C-8CB1-38255F6AA617}"/>
    <cellStyle name="Comma 2 3 7 6" xfId="27990" xr:uid="{FA54DF3F-1651-4BA5-B6BE-BCC02D1D36BD}"/>
    <cellStyle name="Comma 2 3 8" xfId="6479" xr:uid="{F7F5183A-6021-4F53-8569-27BDF638A0AB}"/>
    <cellStyle name="Comma 2 3 8 2" xfId="9281" xr:uid="{3485D704-CF9E-4F15-B5D8-1E6B5EF07426}"/>
    <cellStyle name="Comma 2 3 8 2 2" xfId="14886" xr:uid="{1DFD1FB3-96C0-4E68-AA22-A3A959F2CFC9}"/>
    <cellStyle name="Comma 2 3 8 2 2 2" xfId="26095" xr:uid="{50B8E0D1-D1AD-4CB1-BC89-FAB746122937}"/>
    <cellStyle name="Comma 2 3 8 2 2 2 2" xfId="42287" xr:uid="{93E113D7-D5D1-42C6-885E-354725B332BA}"/>
    <cellStyle name="Comma 2 3 8 2 2 3" xfId="34399" xr:uid="{48BB0309-4C60-4CB9-9CCD-842096B7A245}"/>
    <cellStyle name="Comma 2 3 8 2 3" xfId="20491" xr:uid="{A69C5B2B-0BB1-4487-BC93-78C8C4D55962}"/>
    <cellStyle name="Comma 2 3 8 2 3 2" xfId="38343" xr:uid="{66DF6F63-B0D2-4029-8434-904A3A8298DF}"/>
    <cellStyle name="Comma 2 3 8 2 4" xfId="30455" xr:uid="{A7CC3766-33B3-4538-AD61-06FEC95B3405}"/>
    <cellStyle name="Comma 2 3 8 3" xfId="12084" xr:uid="{C6D5BE03-3AA6-46CD-A60B-32757EF768E9}"/>
    <cellStyle name="Comma 2 3 8 3 2" xfId="23293" xr:uid="{5B661C2D-5E6D-4CFD-B7C1-FD6633AE0E3A}"/>
    <cellStyle name="Comma 2 3 8 3 2 2" xfId="40315" xr:uid="{826C21FA-4A81-4569-BEEA-BAD49276C585}"/>
    <cellStyle name="Comma 2 3 8 3 3" xfId="32427" xr:uid="{41B5CC6D-74B4-40AB-B4ED-2B7DD79AE29E}"/>
    <cellStyle name="Comma 2 3 8 4" xfId="17689" xr:uid="{39A4252B-9189-46E3-81DA-30B0A852C859}"/>
    <cellStyle name="Comma 2 3 8 4 2" xfId="36371" xr:uid="{BB5748EC-E518-41F7-AC84-1FC0A601A1CF}"/>
    <cellStyle name="Comma 2 3 8 5" xfId="28483" xr:uid="{53093598-8425-496C-A44A-888D9DFFC915}"/>
    <cellStyle name="Comma 2 3 9" xfId="7881" xr:uid="{4ADE8CF0-4263-45D7-9436-ADF61704BD14}"/>
    <cellStyle name="Comma 2 3 9 2" xfId="13486" xr:uid="{F2EADBB6-27EF-435F-8757-0B067D0ACF89}"/>
    <cellStyle name="Comma 2 3 9 2 2" xfId="24695" xr:uid="{BAFFEB6E-39B9-4A95-A122-6F34C18D1D05}"/>
    <cellStyle name="Comma 2 3 9 2 2 2" xfId="41301" xr:uid="{4EE57D23-7443-46C7-BEE2-1B196B8905B4}"/>
    <cellStyle name="Comma 2 3 9 2 3" xfId="33413" xr:uid="{77BC550B-7250-4160-8A58-29BBA9CBBB46}"/>
    <cellStyle name="Comma 2 3 9 3" xfId="19091" xr:uid="{5E350E01-0821-4D45-A32A-677EEAB1749B}"/>
    <cellStyle name="Comma 2 3 9 3 2" xfId="37357" xr:uid="{752BB654-81EA-4987-8D86-CBCBEB4DD228}"/>
    <cellStyle name="Comma 2 3 9 4" xfId="29469" xr:uid="{54B14A22-2AC4-4914-A8E3-540D4A505454}"/>
    <cellStyle name="Comma 2 3_Long forecast for Liz liquid Cotton(May-Dec)10312013 (version 1)" xfId="1819" xr:uid="{4AC66959-E56F-4C0C-BFAF-CF3446F30042}"/>
    <cellStyle name="Comma 2 4" xfId="1820" xr:uid="{CB24D38D-B21E-4F51-A71A-BAE5B0604CF4}"/>
    <cellStyle name="Comma 2 4 10" xfId="10685" xr:uid="{CBDA1FFA-BEE9-4068-966B-48B2AC5E8E76}"/>
    <cellStyle name="Comma 2 4 10 2" xfId="21895" xr:uid="{04480A57-4B6B-4B8C-8D86-DD47F2674327}"/>
    <cellStyle name="Comma 2 4 10 2 2" xfId="39331" xr:uid="{DACDFBDC-3647-4EA7-8CA8-C692C68FA682}"/>
    <cellStyle name="Comma 2 4 10 3" xfId="31443" xr:uid="{426A7637-F23B-4D4A-9722-17DD639B132F}"/>
    <cellStyle name="Comma 2 4 11" xfId="16291" xr:uid="{70F55308-203D-4DDB-AFA2-C963C67A6C44}"/>
    <cellStyle name="Comma 2 4 11 2" xfId="35387" xr:uid="{54D94FE0-6C12-42D2-8D5F-0C855FA92D05}"/>
    <cellStyle name="Comma 2 4 12" xfId="27499" xr:uid="{15E1D71C-1638-4AFD-B0F5-3CBBE21BB843}"/>
    <cellStyle name="Comma 2 4 13" xfId="44040" xr:uid="{9C320901-D160-436B-8A31-ADB73837C30E}"/>
    <cellStyle name="Comma 2 4 2" xfId="1821" xr:uid="{8C71C8AF-7745-48D7-B7E2-FC5FE738612E}"/>
    <cellStyle name="Comma 2 4 2 2" xfId="44041" xr:uid="{0A4B9DE2-03E8-4F9A-B6F2-BC4CC0A9AA00}"/>
    <cellStyle name="Comma 2 4 3" xfId="5084" xr:uid="{25C62580-CC44-4D09-9ECB-328E712724DE}"/>
    <cellStyle name="Comma 2 4 3 10" xfId="27514" xr:uid="{2F4A8A59-0839-4864-9226-1745F5E09C40}"/>
    <cellStyle name="Comma 2 4 3 2" xfId="5158" xr:uid="{89CE1DE3-71CC-40CB-96C4-2137387E6B3C}"/>
    <cellStyle name="Comma 2 4 3 2 2" xfId="5283" xr:uid="{97DF34FE-8D4A-4BE2-A459-557B41B05BB9}"/>
    <cellStyle name="Comma 2 4 3 2 2 2" xfId="5529" xr:uid="{0AF153A1-7FA6-4178-A18A-16174C390CCE}"/>
    <cellStyle name="Comma 2 4 3 2 2 2 2" xfId="6426" xr:uid="{023B9139-358C-48E9-9C35-CC030DC436AB}"/>
    <cellStyle name="Comma 2 4 3 2 2 2 2 2" xfId="7828" xr:uid="{F6A48BA8-56EA-48AF-BE09-B0BC63DA8B93}"/>
    <cellStyle name="Comma 2 4 3 2 2 2 2 2 2" xfId="10630" xr:uid="{25023949-6180-4CAF-A5D9-628969CBE980}"/>
    <cellStyle name="Comma 2 4 3 2 2 2 2 2 2 2" xfId="16235" xr:uid="{F44E01B3-3527-4F7E-A6D4-FF61994AB2E8}"/>
    <cellStyle name="Comma 2 4 3 2 2 2 2 2 2 2 2" xfId="27444" xr:uid="{549C1A7D-87A3-4E1F-9B92-21E12429D74B}"/>
    <cellStyle name="Comma 2 4 3 2 2 2 2 2 2 2 2 2" xfId="43231" xr:uid="{52C3B244-CEBB-4F12-96B4-F37B3688EEBE}"/>
    <cellStyle name="Comma 2 4 3 2 2 2 2 2 2 2 3" xfId="35343" xr:uid="{F8072908-083A-4AFD-8DD6-8F4E86665B70}"/>
    <cellStyle name="Comma 2 4 3 2 2 2 2 2 2 3" xfId="21840" xr:uid="{1BF914EA-EBB6-46C6-BA6D-30EC31B3A28D}"/>
    <cellStyle name="Comma 2 4 3 2 2 2 2 2 2 3 2" xfId="39287" xr:uid="{6B661C46-4DA0-4E5A-940A-97B4D33DCE87}"/>
    <cellStyle name="Comma 2 4 3 2 2 2 2 2 2 4" xfId="31399" xr:uid="{A84D86F8-8254-464B-A827-B216026754F4}"/>
    <cellStyle name="Comma 2 4 3 2 2 2 2 2 3" xfId="13433" xr:uid="{1F88D26C-CC0A-4774-ACCA-4E5555DD16F8}"/>
    <cellStyle name="Comma 2 4 3 2 2 2 2 2 3 2" xfId="24642" xr:uid="{B56FD38D-2FF9-4992-A4F7-5576C8A33359}"/>
    <cellStyle name="Comma 2 4 3 2 2 2 2 2 3 2 2" xfId="41259" xr:uid="{3C9965D4-1517-48EF-8599-58BC86EA8855}"/>
    <cellStyle name="Comma 2 4 3 2 2 2 2 2 3 3" xfId="33371" xr:uid="{C8EC9895-932E-4C79-AF94-607DD81603B8}"/>
    <cellStyle name="Comma 2 4 3 2 2 2 2 2 4" xfId="19038" xr:uid="{45D7A435-B85F-4ECC-8066-F9E9BA0E2BE4}"/>
    <cellStyle name="Comma 2 4 3 2 2 2 2 2 4 2" xfId="37315" xr:uid="{929B45C8-3378-4AD5-BF87-ED4F5738A495}"/>
    <cellStyle name="Comma 2 4 3 2 2 2 2 2 5" xfId="29427" xr:uid="{5739E5E7-A282-420B-8526-18B8896AA7ED}"/>
    <cellStyle name="Comma 2 4 3 2 2 2 2 3" xfId="9228" xr:uid="{E3D1A2BB-899A-40DA-94EE-0CC1DDEFAC42}"/>
    <cellStyle name="Comma 2 4 3 2 2 2 2 3 2" xfId="14833" xr:uid="{3C084BBD-4FCA-49CA-9E90-AD6AA2D72F16}"/>
    <cellStyle name="Comma 2 4 3 2 2 2 2 3 2 2" xfId="26042" xr:uid="{6081366F-BB34-487F-8B8A-82021DA3D472}"/>
    <cellStyle name="Comma 2 4 3 2 2 2 2 3 2 2 2" xfId="42245" xr:uid="{074042E3-71FD-407D-B278-D1ADE02ACDA8}"/>
    <cellStyle name="Comma 2 4 3 2 2 2 2 3 2 3" xfId="34357" xr:uid="{759196E9-9A44-4411-AFF4-47897B13384A}"/>
    <cellStyle name="Comma 2 4 3 2 2 2 2 3 3" xfId="20438" xr:uid="{C12D730E-FE2A-4470-8E0A-6D825B8A8F87}"/>
    <cellStyle name="Comma 2 4 3 2 2 2 2 3 3 2" xfId="38301" xr:uid="{32859AA9-1588-4893-8933-E2A051085B87}"/>
    <cellStyle name="Comma 2 4 3 2 2 2 2 3 4" xfId="30413" xr:uid="{835DED07-2985-44ED-9B5A-8E9EA59F9F53}"/>
    <cellStyle name="Comma 2 4 3 2 2 2 2 4" xfId="12031" xr:uid="{AA4CC7EC-5DEF-41AA-B64F-7AEC188093C2}"/>
    <cellStyle name="Comma 2 4 3 2 2 2 2 4 2" xfId="23240" xr:uid="{AE70D0D0-6AF5-44AD-8239-FB997A3565F6}"/>
    <cellStyle name="Comma 2 4 3 2 2 2 2 4 2 2" xfId="40273" xr:uid="{8E722AB8-AC6E-441F-AB3D-A974A62A16DD}"/>
    <cellStyle name="Comma 2 4 3 2 2 2 2 4 3" xfId="32385" xr:uid="{0A8B46EE-68C2-42E8-81F2-AE7D1E7140D5}"/>
    <cellStyle name="Comma 2 4 3 2 2 2 2 5" xfId="17636" xr:uid="{EBCF42F6-6352-4BA6-A479-03D125CA6620}"/>
    <cellStyle name="Comma 2 4 3 2 2 2 2 5 2" xfId="36329" xr:uid="{CBC93E7D-D5B8-4D71-8FB3-53CE3600EA6B}"/>
    <cellStyle name="Comma 2 4 3 2 2 2 2 6" xfId="28441" xr:uid="{73AEFD9B-DDFF-4DD7-AFCB-554A46ECECC7}"/>
    <cellStyle name="Comma 2 4 3 2 2 2 3" xfId="6931" xr:uid="{7FD97FC5-3405-413C-BCCA-A03F43D511F9}"/>
    <cellStyle name="Comma 2 4 3 2 2 2 3 2" xfId="9733" xr:uid="{0837F166-E566-45D0-910B-16E3E5606A74}"/>
    <cellStyle name="Comma 2 4 3 2 2 2 3 2 2" xfId="15338" xr:uid="{D40EE3A4-0137-4EC2-902B-D8955AAC553A}"/>
    <cellStyle name="Comma 2 4 3 2 2 2 3 2 2 2" xfId="26547" xr:uid="{7AE2FF05-487E-4187-89B2-B3C3E213E205}"/>
    <cellStyle name="Comma 2 4 3 2 2 2 3 2 2 2 2" xfId="42737" xr:uid="{2490A3B7-C5C8-4672-9D17-2487383311BC}"/>
    <cellStyle name="Comma 2 4 3 2 2 2 3 2 2 3" xfId="34849" xr:uid="{9A212738-211F-452B-BF77-926F319E3686}"/>
    <cellStyle name="Comma 2 4 3 2 2 2 3 2 3" xfId="20943" xr:uid="{AF7C8252-C0F5-4666-9BCC-78A8FF5151BD}"/>
    <cellStyle name="Comma 2 4 3 2 2 2 3 2 3 2" xfId="38793" xr:uid="{10CDF048-ED5D-467B-9488-4EB696C92D00}"/>
    <cellStyle name="Comma 2 4 3 2 2 2 3 2 4" xfId="30905" xr:uid="{90FF677A-DC91-4C2A-B281-E73C81495309}"/>
    <cellStyle name="Comma 2 4 3 2 2 2 3 3" xfId="12536" xr:uid="{AF66863E-92DF-4576-AE33-DAB51C41525D}"/>
    <cellStyle name="Comma 2 4 3 2 2 2 3 3 2" xfId="23745" xr:uid="{13F81836-064D-40CA-B9B3-10ED6BFCCC5F}"/>
    <cellStyle name="Comma 2 4 3 2 2 2 3 3 2 2" xfId="40765" xr:uid="{3E31C07F-81BD-4BA3-AC69-82D5F6AEF2A3}"/>
    <cellStyle name="Comma 2 4 3 2 2 2 3 3 3" xfId="32877" xr:uid="{61EF3D69-06BC-4B81-976C-95DE4350EF8C}"/>
    <cellStyle name="Comma 2 4 3 2 2 2 3 4" xfId="18141" xr:uid="{F2E6A99D-1031-4A83-B724-BB584CA98A12}"/>
    <cellStyle name="Comma 2 4 3 2 2 2 3 4 2" xfId="36821" xr:uid="{60724684-D6AF-4B1D-8D62-9470959162DD}"/>
    <cellStyle name="Comma 2 4 3 2 2 2 3 5" xfId="28933" xr:uid="{86E6A4CB-657F-49C2-A01F-12A01CE2694B}"/>
    <cellStyle name="Comma 2 4 3 2 2 2 4" xfId="8331" xr:uid="{0350C562-E1B0-459E-815B-61D267EE76B6}"/>
    <cellStyle name="Comma 2 4 3 2 2 2 4 2" xfId="13936" xr:uid="{B21C94A9-EA81-4742-A15C-6DB285AE9BE4}"/>
    <cellStyle name="Comma 2 4 3 2 2 2 4 2 2" xfId="25145" xr:uid="{E73B5D52-C0AD-4B0F-8C06-AB02C4FC3F10}"/>
    <cellStyle name="Comma 2 4 3 2 2 2 4 2 2 2" xfId="41751" xr:uid="{0B6D5A3C-A03B-4568-BEA1-EC3BB5D3033D}"/>
    <cellStyle name="Comma 2 4 3 2 2 2 4 2 3" xfId="33863" xr:uid="{C7F13251-9454-4537-9D52-F5378DEFC41F}"/>
    <cellStyle name="Comma 2 4 3 2 2 2 4 3" xfId="19541" xr:uid="{677B30A9-7456-41D4-B4A6-5D82AB747BF2}"/>
    <cellStyle name="Comma 2 4 3 2 2 2 4 3 2" xfId="37807" xr:uid="{5D950BD6-B26C-4EF9-B692-6E2E352004AF}"/>
    <cellStyle name="Comma 2 4 3 2 2 2 4 4" xfId="29919" xr:uid="{CCD2F05E-3EFD-42DB-A9CD-560DE95B0A78}"/>
    <cellStyle name="Comma 2 4 3 2 2 2 5" xfId="11134" xr:uid="{3398979E-F4C3-48B0-A7C2-CA38B1E6E2E3}"/>
    <cellStyle name="Comma 2 4 3 2 2 2 5 2" xfId="22343" xr:uid="{7754D7A7-1F8F-4F28-9CDE-983506061375}"/>
    <cellStyle name="Comma 2 4 3 2 2 2 5 2 2" xfId="39779" xr:uid="{D63DDC82-7DF2-4E5A-BCC6-D59D042797A8}"/>
    <cellStyle name="Comma 2 4 3 2 2 2 5 3" xfId="31891" xr:uid="{3C84C398-56BC-4011-A133-91130473DB9C}"/>
    <cellStyle name="Comma 2 4 3 2 2 2 6" xfId="16739" xr:uid="{3C1DD908-A66B-4B9F-8CBB-9E249B857F26}"/>
    <cellStyle name="Comma 2 4 3 2 2 2 6 2" xfId="35835" xr:uid="{09297488-FC9F-4C07-9BCF-F483761DE363}"/>
    <cellStyle name="Comma 2 4 3 2 2 2 7" xfId="27947" xr:uid="{4AA93EB0-24F6-43B4-AD5F-7AAE6C487670}"/>
    <cellStyle name="Comma 2 4 3 2 2 3" xfId="6180" xr:uid="{89F83C3C-D8E4-4324-AEA4-FBAFAFBF90C2}"/>
    <cellStyle name="Comma 2 4 3 2 2 3 2" xfId="7582" xr:uid="{E617A605-E01D-4207-BAF7-2C59D4AF06F5}"/>
    <cellStyle name="Comma 2 4 3 2 2 3 2 2" xfId="10384" xr:uid="{FC4085E3-1454-49AB-80A9-F36F001988C1}"/>
    <cellStyle name="Comma 2 4 3 2 2 3 2 2 2" xfId="15989" xr:uid="{BEB3B246-9A9F-4AAD-98CE-5730EBBDB3A9}"/>
    <cellStyle name="Comma 2 4 3 2 2 3 2 2 2 2" xfId="27198" xr:uid="{DFB1A8D6-E1B2-4BCC-A648-4A71780D651B}"/>
    <cellStyle name="Comma 2 4 3 2 2 3 2 2 2 2 2" xfId="42985" xr:uid="{004A62F0-7649-4D81-B1E2-D0EB558CFFC3}"/>
    <cellStyle name="Comma 2 4 3 2 2 3 2 2 2 3" xfId="35097" xr:uid="{B96C8508-CBE7-49CB-8A88-1D1DC2117545}"/>
    <cellStyle name="Comma 2 4 3 2 2 3 2 2 3" xfId="21594" xr:uid="{EF6CED5F-2E7B-4012-8433-B2F680CD1F18}"/>
    <cellStyle name="Comma 2 4 3 2 2 3 2 2 3 2" xfId="39041" xr:uid="{CEA871F6-4C68-4BDC-9C66-F97BEDEE3081}"/>
    <cellStyle name="Comma 2 4 3 2 2 3 2 2 4" xfId="31153" xr:uid="{C66815EA-D865-4C6C-8D80-9CDFB5DAD200}"/>
    <cellStyle name="Comma 2 4 3 2 2 3 2 3" xfId="13187" xr:uid="{80C65F59-CF5D-49B1-B5E5-D00D0FC20059}"/>
    <cellStyle name="Comma 2 4 3 2 2 3 2 3 2" xfId="24396" xr:uid="{68D2E35F-4A6F-4302-A218-BFF98AC97147}"/>
    <cellStyle name="Comma 2 4 3 2 2 3 2 3 2 2" xfId="41013" xr:uid="{3B1092AC-7F68-4299-BE29-BA4E90A81AF9}"/>
    <cellStyle name="Comma 2 4 3 2 2 3 2 3 3" xfId="33125" xr:uid="{64475F79-8226-4490-A12C-01F70E5572C7}"/>
    <cellStyle name="Comma 2 4 3 2 2 3 2 4" xfId="18792" xr:uid="{8AAFE70C-75C3-4685-9935-C0559A8290EA}"/>
    <cellStyle name="Comma 2 4 3 2 2 3 2 4 2" xfId="37069" xr:uid="{5D4EE621-7109-4F75-B088-E91AC7691936}"/>
    <cellStyle name="Comma 2 4 3 2 2 3 2 5" xfId="29181" xr:uid="{4F9864CD-C349-4B7F-A26E-F58D7E2DB3C4}"/>
    <cellStyle name="Comma 2 4 3 2 2 3 3" xfId="8982" xr:uid="{C94C0589-EF3B-4E9D-9DBB-291EB526AF98}"/>
    <cellStyle name="Comma 2 4 3 2 2 3 3 2" xfId="14587" xr:uid="{557B9E90-3496-4CEB-A655-2696D404BA5F}"/>
    <cellStyle name="Comma 2 4 3 2 2 3 3 2 2" xfId="25796" xr:uid="{B925853C-C177-4884-9221-2F90F711E1BC}"/>
    <cellStyle name="Comma 2 4 3 2 2 3 3 2 2 2" xfId="41999" xr:uid="{849F1A04-325A-470B-973B-80C9526E2DB5}"/>
    <cellStyle name="Comma 2 4 3 2 2 3 3 2 3" xfId="34111" xr:uid="{04FCFFBD-4990-49CA-8953-620283346EAC}"/>
    <cellStyle name="Comma 2 4 3 2 2 3 3 3" xfId="20192" xr:uid="{AFD2D652-4AE0-45C3-98CE-5161A06D386C}"/>
    <cellStyle name="Comma 2 4 3 2 2 3 3 3 2" xfId="38055" xr:uid="{4CE3045E-5649-414B-A5BE-029F87E2A550}"/>
    <cellStyle name="Comma 2 4 3 2 2 3 3 4" xfId="30167" xr:uid="{51101E76-FEBE-453A-8012-A1F27834B399}"/>
    <cellStyle name="Comma 2 4 3 2 2 3 4" xfId="11785" xr:uid="{476698E4-B435-4228-8A35-83EF6B2EB397}"/>
    <cellStyle name="Comma 2 4 3 2 2 3 4 2" xfId="22994" xr:uid="{22CFB9A6-38C3-4F18-B33F-DDCBA5D23B36}"/>
    <cellStyle name="Comma 2 4 3 2 2 3 4 2 2" xfId="40027" xr:uid="{69079589-241F-4D0C-B8AC-0A78ED1D76E3}"/>
    <cellStyle name="Comma 2 4 3 2 2 3 4 3" xfId="32139" xr:uid="{A47AE914-3D64-40A6-ACD9-D722F9078406}"/>
    <cellStyle name="Comma 2 4 3 2 2 3 5" xfId="17390" xr:uid="{595AEE8F-6FD8-4DAB-B913-800B041CF8D8}"/>
    <cellStyle name="Comma 2 4 3 2 2 3 5 2" xfId="36083" xr:uid="{88499F44-05BA-471F-B026-FF97416B611E}"/>
    <cellStyle name="Comma 2 4 3 2 2 3 6" xfId="28195" xr:uid="{5FDED1AF-8C95-46A5-B36B-FE78A9BCB4D4}"/>
    <cellStyle name="Comma 2 4 3 2 2 4" xfId="6685" xr:uid="{8FC57FE2-0411-4BC1-8D5C-9BCC6359290C}"/>
    <cellStyle name="Comma 2 4 3 2 2 4 2" xfId="9487" xr:uid="{5D7DB88F-4DB6-4C07-9ACB-1B01A413EDE2}"/>
    <cellStyle name="Comma 2 4 3 2 2 4 2 2" xfId="15092" xr:uid="{45C2BA7C-936B-4DEB-8DE1-D719563415AA}"/>
    <cellStyle name="Comma 2 4 3 2 2 4 2 2 2" xfId="26301" xr:uid="{DB6149DE-D0DD-4E0A-933F-2FC0948D7FD3}"/>
    <cellStyle name="Comma 2 4 3 2 2 4 2 2 2 2" xfId="42491" xr:uid="{CF718958-8B64-455E-82DA-C455E1816F1E}"/>
    <cellStyle name="Comma 2 4 3 2 2 4 2 2 3" xfId="34603" xr:uid="{D096276F-0460-43B6-BB6C-B08C8F0A47B9}"/>
    <cellStyle name="Comma 2 4 3 2 2 4 2 3" xfId="20697" xr:uid="{2B585EBB-BD30-4233-89F6-501363EAD4C7}"/>
    <cellStyle name="Comma 2 4 3 2 2 4 2 3 2" xfId="38547" xr:uid="{9AB0EFD4-439F-46CF-A393-3B2175CF89D8}"/>
    <cellStyle name="Comma 2 4 3 2 2 4 2 4" xfId="30659" xr:uid="{7B2887A1-FDDB-49B4-BC06-42EBC88F7308}"/>
    <cellStyle name="Comma 2 4 3 2 2 4 3" xfId="12290" xr:uid="{95169E80-BF78-494E-9D81-EC44D20CF190}"/>
    <cellStyle name="Comma 2 4 3 2 2 4 3 2" xfId="23499" xr:uid="{C0AFACF7-6D82-4653-A6FD-487659402C5F}"/>
    <cellStyle name="Comma 2 4 3 2 2 4 3 2 2" xfId="40519" xr:uid="{6FDCA1E4-077A-4828-8C47-A3F25C01C6C8}"/>
    <cellStyle name="Comma 2 4 3 2 2 4 3 3" xfId="32631" xr:uid="{3B265015-6968-438C-B81B-A31EB500BF00}"/>
    <cellStyle name="Comma 2 4 3 2 2 4 4" xfId="17895" xr:uid="{85878F0D-2E7F-4484-AAB2-B211842A68EF}"/>
    <cellStyle name="Comma 2 4 3 2 2 4 4 2" xfId="36575" xr:uid="{20833EA2-8E83-4535-8121-6AAC0AF6DC98}"/>
    <cellStyle name="Comma 2 4 3 2 2 4 5" xfId="28687" xr:uid="{395CE438-87CD-46AA-89C2-17295F438F6F}"/>
    <cellStyle name="Comma 2 4 3 2 2 5" xfId="8085" xr:uid="{B9C3A24D-1A23-4379-B827-04006A1C7493}"/>
    <cellStyle name="Comma 2 4 3 2 2 5 2" xfId="13690" xr:uid="{98D3CF39-4A43-4523-93BE-D39AC5A09580}"/>
    <cellStyle name="Comma 2 4 3 2 2 5 2 2" xfId="24899" xr:uid="{BB68A705-0D0D-428E-91CD-D5280C4D3A64}"/>
    <cellStyle name="Comma 2 4 3 2 2 5 2 2 2" xfId="41505" xr:uid="{B30DB6AA-4238-4034-BE5B-435907AD3269}"/>
    <cellStyle name="Comma 2 4 3 2 2 5 2 3" xfId="33617" xr:uid="{68B8A8B5-30ED-4628-973E-2688EFEAF997}"/>
    <cellStyle name="Comma 2 4 3 2 2 5 3" xfId="19295" xr:uid="{668E606A-51ED-47B7-BCFD-67A68E8F9D9F}"/>
    <cellStyle name="Comma 2 4 3 2 2 5 3 2" xfId="37561" xr:uid="{05666286-6567-42C2-B04B-37BE1D135875}"/>
    <cellStyle name="Comma 2 4 3 2 2 5 4" xfId="29673" xr:uid="{94462ECF-B6F0-4442-8F83-E6E6D8878A07}"/>
    <cellStyle name="Comma 2 4 3 2 2 6" xfId="10888" xr:uid="{B1113C5C-2AA7-448A-BDA1-17764DD5AAC2}"/>
    <cellStyle name="Comma 2 4 3 2 2 6 2" xfId="22097" xr:uid="{FF5FBACB-DA54-4BB1-B36E-33D6FC05B8F3}"/>
    <cellStyle name="Comma 2 4 3 2 2 6 2 2" xfId="39533" xr:uid="{0B2F7B99-A2F2-44F9-8FA6-919C3B66B511}"/>
    <cellStyle name="Comma 2 4 3 2 2 6 3" xfId="31645" xr:uid="{CA423876-172C-4A8F-BF43-638E3F583F60}"/>
    <cellStyle name="Comma 2 4 3 2 2 7" xfId="16493" xr:uid="{DB7ADEDA-8CB9-4819-9ED5-FB8B61FD697D}"/>
    <cellStyle name="Comma 2 4 3 2 2 7 2" xfId="35589" xr:uid="{4AD48F81-6B57-4CC8-AB9E-05CCB3AF2321}"/>
    <cellStyle name="Comma 2 4 3 2 2 8" xfId="27701" xr:uid="{80DC8AC4-C866-40BC-86CF-19E6E57158A3}"/>
    <cellStyle name="Comma 2 4 3 2 3" xfId="5405" xr:uid="{4E206F95-6508-44FB-A8FF-F858F9829E03}"/>
    <cellStyle name="Comma 2 4 3 2 3 2" xfId="6302" xr:uid="{9BDC5F94-43F7-40CB-A033-EF963BE2BF35}"/>
    <cellStyle name="Comma 2 4 3 2 3 2 2" xfId="7704" xr:uid="{425A1D50-051D-4A00-A445-69F3F81B15EA}"/>
    <cellStyle name="Comma 2 4 3 2 3 2 2 2" xfId="10506" xr:uid="{FE84410D-AF23-4BA2-8248-2EB877BE2110}"/>
    <cellStyle name="Comma 2 4 3 2 3 2 2 2 2" xfId="16111" xr:uid="{7638FFA3-EE39-4749-8D91-F6DADC29DFAF}"/>
    <cellStyle name="Comma 2 4 3 2 3 2 2 2 2 2" xfId="27320" xr:uid="{12D3F5B4-5BCC-4A3B-B116-8D2CBADFBDCB}"/>
    <cellStyle name="Comma 2 4 3 2 3 2 2 2 2 2 2" xfId="43107" xr:uid="{76963AB0-21C6-4B5F-B553-2635DE5F70C9}"/>
    <cellStyle name="Comma 2 4 3 2 3 2 2 2 2 3" xfId="35219" xr:uid="{C576886F-BB99-478B-AEC9-037BCE497A89}"/>
    <cellStyle name="Comma 2 4 3 2 3 2 2 2 3" xfId="21716" xr:uid="{06736F19-845E-468A-A4E2-F1EB2B2AABEF}"/>
    <cellStyle name="Comma 2 4 3 2 3 2 2 2 3 2" xfId="39163" xr:uid="{40098DA9-E899-47E1-B824-5013B9620F54}"/>
    <cellStyle name="Comma 2 4 3 2 3 2 2 2 4" xfId="31275" xr:uid="{5E062CBD-B2EE-4724-9CE9-9E32E94404E4}"/>
    <cellStyle name="Comma 2 4 3 2 3 2 2 3" xfId="13309" xr:uid="{B20F7008-06C2-46D9-B6C5-D998E0775CDA}"/>
    <cellStyle name="Comma 2 4 3 2 3 2 2 3 2" xfId="24518" xr:uid="{C9151EB6-05D6-4D6E-A180-E02B14BBE6A1}"/>
    <cellStyle name="Comma 2 4 3 2 3 2 2 3 2 2" xfId="41135" xr:uid="{D516BBB7-1147-4A47-87A7-99BA1C47FAC8}"/>
    <cellStyle name="Comma 2 4 3 2 3 2 2 3 3" xfId="33247" xr:uid="{002AEF6D-738D-4D8B-9FE6-4022E108E4DB}"/>
    <cellStyle name="Comma 2 4 3 2 3 2 2 4" xfId="18914" xr:uid="{E3737105-38F9-4353-8136-72B79AB12517}"/>
    <cellStyle name="Comma 2 4 3 2 3 2 2 4 2" xfId="37191" xr:uid="{23E73967-7FE3-48A8-96E4-A89AC561AC8F}"/>
    <cellStyle name="Comma 2 4 3 2 3 2 2 5" xfId="29303" xr:uid="{364157A0-5830-4920-B574-633DC814C299}"/>
    <cellStyle name="Comma 2 4 3 2 3 2 3" xfId="9104" xr:uid="{6D18A6A7-C58C-4558-B8C6-15F47275C4F8}"/>
    <cellStyle name="Comma 2 4 3 2 3 2 3 2" xfId="14709" xr:uid="{52B9B61E-8486-44C7-9861-37974E64A195}"/>
    <cellStyle name="Comma 2 4 3 2 3 2 3 2 2" xfId="25918" xr:uid="{B0E434E8-B26A-420F-9812-B1DD883FB98C}"/>
    <cellStyle name="Comma 2 4 3 2 3 2 3 2 2 2" xfId="42121" xr:uid="{95CE4C8A-6410-4199-BC24-1B061EC0E047}"/>
    <cellStyle name="Comma 2 4 3 2 3 2 3 2 3" xfId="34233" xr:uid="{6BEAC21F-C3FE-4EB4-AB57-37F2A6063B38}"/>
    <cellStyle name="Comma 2 4 3 2 3 2 3 3" xfId="20314" xr:uid="{CC4E2E49-B4B6-4638-B987-F81AC224C655}"/>
    <cellStyle name="Comma 2 4 3 2 3 2 3 3 2" xfId="38177" xr:uid="{50273F98-CA44-44AA-9CC9-8E0B49895AE6}"/>
    <cellStyle name="Comma 2 4 3 2 3 2 3 4" xfId="30289" xr:uid="{C73F5EAD-B9A2-4249-AC9D-50FFB7138646}"/>
    <cellStyle name="Comma 2 4 3 2 3 2 4" xfId="11907" xr:uid="{B15E4380-5200-4B2A-A6CC-0C3B5419E21A}"/>
    <cellStyle name="Comma 2 4 3 2 3 2 4 2" xfId="23116" xr:uid="{8D29265C-0E18-4F9E-9C1F-2F8446EEA9F6}"/>
    <cellStyle name="Comma 2 4 3 2 3 2 4 2 2" xfId="40149" xr:uid="{5D3A8609-D2B5-490E-AE91-33142EE1981F}"/>
    <cellStyle name="Comma 2 4 3 2 3 2 4 3" xfId="32261" xr:uid="{5BD93F63-21BA-4918-8CD0-13B7FA1E1A65}"/>
    <cellStyle name="Comma 2 4 3 2 3 2 5" xfId="17512" xr:uid="{0BD11DF7-95CD-4313-AC0D-2AAC6A710E7F}"/>
    <cellStyle name="Comma 2 4 3 2 3 2 5 2" xfId="36205" xr:uid="{964C7F92-2B86-4FD3-9191-F9665B673E13}"/>
    <cellStyle name="Comma 2 4 3 2 3 2 6" xfId="28317" xr:uid="{8C44796A-1A31-4763-9797-CBF4BF31E76B}"/>
    <cellStyle name="Comma 2 4 3 2 3 3" xfId="6807" xr:uid="{68F3A369-8662-46EC-968B-08215FBBC7FB}"/>
    <cellStyle name="Comma 2 4 3 2 3 3 2" xfId="9609" xr:uid="{5E7C7144-A341-4219-9FC2-ED8A5601326D}"/>
    <cellStyle name="Comma 2 4 3 2 3 3 2 2" xfId="15214" xr:uid="{2E3508DF-83CE-4EEB-90F8-DFF4E9CB8E3B}"/>
    <cellStyle name="Comma 2 4 3 2 3 3 2 2 2" xfId="26423" xr:uid="{08B13221-81AA-45ED-B026-3A45CA311967}"/>
    <cellStyle name="Comma 2 4 3 2 3 3 2 2 2 2" xfId="42613" xr:uid="{330F470D-731B-4357-8186-1423B8471141}"/>
    <cellStyle name="Comma 2 4 3 2 3 3 2 2 3" xfId="34725" xr:uid="{C02747F1-C178-4977-9C7C-1F9BD3D73DCC}"/>
    <cellStyle name="Comma 2 4 3 2 3 3 2 3" xfId="20819" xr:uid="{0632DB00-111C-4359-AD1A-DE6ACAB4F89F}"/>
    <cellStyle name="Comma 2 4 3 2 3 3 2 3 2" xfId="38669" xr:uid="{D23941E3-D744-401D-9324-1E577207E7BF}"/>
    <cellStyle name="Comma 2 4 3 2 3 3 2 4" xfId="30781" xr:uid="{B00597D8-2A0B-4C6F-A97E-ED005F98A06A}"/>
    <cellStyle name="Comma 2 4 3 2 3 3 3" xfId="12412" xr:uid="{FBF2C6A6-4BB2-436D-BE96-2D710A797F91}"/>
    <cellStyle name="Comma 2 4 3 2 3 3 3 2" xfId="23621" xr:uid="{B241FF75-93F3-4EC0-B577-42310F0F439C}"/>
    <cellStyle name="Comma 2 4 3 2 3 3 3 2 2" xfId="40641" xr:uid="{7BF30AB9-0251-4E75-BD52-53B5BC97909F}"/>
    <cellStyle name="Comma 2 4 3 2 3 3 3 3" xfId="32753" xr:uid="{A27F9199-B59C-4560-913D-7F8155627D48}"/>
    <cellStyle name="Comma 2 4 3 2 3 3 4" xfId="18017" xr:uid="{12E07D63-EA3B-45C6-87E2-4070CD6EB899}"/>
    <cellStyle name="Comma 2 4 3 2 3 3 4 2" xfId="36697" xr:uid="{DA686227-EA6F-4D58-9F22-2665CFDC525B}"/>
    <cellStyle name="Comma 2 4 3 2 3 3 5" xfId="28809" xr:uid="{E43AD825-6DF0-478C-9D74-6A5B2C0F0AEC}"/>
    <cellStyle name="Comma 2 4 3 2 3 4" xfId="8207" xr:uid="{CF551DB0-FD80-4340-90D0-E2F75F81EC97}"/>
    <cellStyle name="Comma 2 4 3 2 3 4 2" xfId="13812" xr:uid="{80F84B41-CBB6-4209-A54D-60638958C17D}"/>
    <cellStyle name="Comma 2 4 3 2 3 4 2 2" xfId="25021" xr:uid="{1F603C2F-E106-4879-9A27-96709F0E4DC9}"/>
    <cellStyle name="Comma 2 4 3 2 3 4 2 2 2" xfId="41627" xr:uid="{88DD6D23-D3A7-4B43-873B-91A214817A03}"/>
    <cellStyle name="Comma 2 4 3 2 3 4 2 3" xfId="33739" xr:uid="{4D084919-142B-46FE-BCA1-21775A601C26}"/>
    <cellStyle name="Comma 2 4 3 2 3 4 3" xfId="19417" xr:uid="{871159FF-2632-46CF-913C-75CD6512F7C3}"/>
    <cellStyle name="Comma 2 4 3 2 3 4 3 2" xfId="37683" xr:uid="{0F73686C-CC51-4D42-B34F-490C23EC1F38}"/>
    <cellStyle name="Comma 2 4 3 2 3 4 4" xfId="29795" xr:uid="{861D29C2-0599-4A39-BC57-DDAC74C48FDA}"/>
    <cellStyle name="Comma 2 4 3 2 3 5" xfId="11010" xr:uid="{B382D860-8154-4779-A2B8-09272AA8EC31}"/>
    <cellStyle name="Comma 2 4 3 2 3 5 2" xfId="22219" xr:uid="{8B4B1E07-A099-41E1-901A-3EC7703824DE}"/>
    <cellStyle name="Comma 2 4 3 2 3 5 2 2" xfId="39655" xr:uid="{A417152B-4A22-4F81-ACFD-B928EAA2FC41}"/>
    <cellStyle name="Comma 2 4 3 2 3 5 3" xfId="31767" xr:uid="{3B22F0A8-42BE-4C0C-884C-5ED1EA465580}"/>
    <cellStyle name="Comma 2 4 3 2 3 6" xfId="16615" xr:uid="{3D367268-5930-4F2F-AA70-6DBC95E87E06}"/>
    <cellStyle name="Comma 2 4 3 2 3 6 2" xfId="35711" xr:uid="{09292A77-75E3-404F-91BA-C6F006F4B56F}"/>
    <cellStyle name="Comma 2 4 3 2 3 7" xfId="27823" xr:uid="{EB025433-B240-43EA-9CB5-D1C11425E5AA}"/>
    <cellStyle name="Comma 2 4 3 2 4" xfId="6056" xr:uid="{F6EA61EC-5B74-48D7-B942-46B4E36A4DDC}"/>
    <cellStyle name="Comma 2 4 3 2 4 2" xfId="7458" xr:uid="{D0C8AF50-8CB2-4354-B7FB-2CD7E6EAF1CC}"/>
    <cellStyle name="Comma 2 4 3 2 4 2 2" xfId="10260" xr:uid="{0CD2177A-DFDF-43C2-8D47-05FCC11458D6}"/>
    <cellStyle name="Comma 2 4 3 2 4 2 2 2" xfId="15865" xr:uid="{44406CAD-191E-4009-AD00-3B76A43CE52E}"/>
    <cellStyle name="Comma 2 4 3 2 4 2 2 2 2" xfId="27074" xr:uid="{93CBA898-A834-42D2-BF53-EA46ED638F69}"/>
    <cellStyle name="Comma 2 4 3 2 4 2 2 2 2 2" xfId="42861" xr:uid="{B2825A2E-D0BA-4BA1-B765-6FA3EFEC9F3B}"/>
    <cellStyle name="Comma 2 4 3 2 4 2 2 2 3" xfId="34973" xr:uid="{1D008886-E710-417A-B462-E1110CCFB114}"/>
    <cellStyle name="Comma 2 4 3 2 4 2 2 3" xfId="21470" xr:uid="{FC270068-4F17-4C8F-A69B-28EC75931802}"/>
    <cellStyle name="Comma 2 4 3 2 4 2 2 3 2" xfId="38917" xr:uid="{38E47C88-FEFE-4AB3-84A6-43360048FFAA}"/>
    <cellStyle name="Comma 2 4 3 2 4 2 2 4" xfId="31029" xr:uid="{D0BBC102-1D2A-4CCB-AD67-202C458431A2}"/>
    <cellStyle name="Comma 2 4 3 2 4 2 3" xfId="13063" xr:uid="{667FEAA3-6B2C-4F11-AAA9-41478B670CCC}"/>
    <cellStyle name="Comma 2 4 3 2 4 2 3 2" xfId="24272" xr:uid="{009C82BE-F288-4791-9199-9C0BD0EFA0DF}"/>
    <cellStyle name="Comma 2 4 3 2 4 2 3 2 2" xfId="40889" xr:uid="{4CE96EB5-D475-4D24-89DC-ADA0A8064A06}"/>
    <cellStyle name="Comma 2 4 3 2 4 2 3 3" xfId="33001" xr:uid="{4D86B0BC-0721-496F-A3B6-F7629FE06C78}"/>
    <cellStyle name="Comma 2 4 3 2 4 2 4" xfId="18668" xr:uid="{578107A4-6C11-4F42-A4A4-DAA9789787DF}"/>
    <cellStyle name="Comma 2 4 3 2 4 2 4 2" xfId="36945" xr:uid="{43DEE223-21B8-4E55-9B94-0BD02E8F735C}"/>
    <cellStyle name="Comma 2 4 3 2 4 2 5" xfId="29057" xr:uid="{5EDCE968-B4DE-420D-82EB-FDC6B4F5F779}"/>
    <cellStyle name="Comma 2 4 3 2 4 3" xfId="8858" xr:uid="{386697D6-A348-495C-9243-43B48CF952DE}"/>
    <cellStyle name="Comma 2 4 3 2 4 3 2" xfId="14463" xr:uid="{EC44491A-E446-4321-B825-AE08276417DF}"/>
    <cellStyle name="Comma 2 4 3 2 4 3 2 2" xfId="25672" xr:uid="{5B2F156F-5556-4454-80E0-1201C89A16D3}"/>
    <cellStyle name="Comma 2 4 3 2 4 3 2 2 2" xfId="41875" xr:uid="{793B1DF7-7BF0-4318-AEB6-E414ABD8D09F}"/>
    <cellStyle name="Comma 2 4 3 2 4 3 2 3" xfId="33987" xr:uid="{053F14F4-93B1-47EB-AEBF-B5D1C557FE37}"/>
    <cellStyle name="Comma 2 4 3 2 4 3 3" xfId="20068" xr:uid="{66459A15-2B45-4E19-9864-153F5F8D42BE}"/>
    <cellStyle name="Comma 2 4 3 2 4 3 3 2" xfId="37931" xr:uid="{825F3790-38F2-4081-8E3A-CC138F20AFA8}"/>
    <cellStyle name="Comma 2 4 3 2 4 3 4" xfId="30043" xr:uid="{2B53F790-82A2-4649-962B-E3E98C7BC4C2}"/>
    <cellStyle name="Comma 2 4 3 2 4 4" xfId="11661" xr:uid="{5D273B5A-D940-4611-B286-8220270A0EC2}"/>
    <cellStyle name="Comma 2 4 3 2 4 4 2" xfId="22870" xr:uid="{1B9D35E3-AC4D-44CF-B32C-8399F55DD4DE}"/>
    <cellStyle name="Comma 2 4 3 2 4 4 2 2" xfId="39903" xr:uid="{1C115AE6-28A4-410C-B478-71D6FC7E9584}"/>
    <cellStyle name="Comma 2 4 3 2 4 4 3" xfId="32015" xr:uid="{E4E61255-2D7D-49D0-BFEE-CCD009362F64}"/>
    <cellStyle name="Comma 2 4 3 2 4 5" xfId="17266" xr:uid="{8F137C84-4B0B-41E3-BD0F-84E7FD6CA5B5}"/>
    <cellStyle name="Comma 2 4 3 2 4 5 2" xfId="35959" xr:uid="{F8CF8AAF-1DAD-46A4-A75D-1086D62F654A}"/>
    <cellStyle name="Comma 2 4 3 2 4 6" xfId="28071" xr:uid="{72477A4A-70EB-42CB-A9C2-3DA8C94A641F}"/>
    <cellStyle name="Comma 2 4 3 2 5" xfId="6560" xr:uid="{5980553F-7213-48C1-9A66-15D515CC8CFE}"/>
    <cellStyle name="Comma 2 4 3 2 5 2" xfId="9362" xr:uid="{35CD1753-EE12-46CA-8A2D-37CE7F6CC12B}"/>
    <cellStyle name="Comma 2 4 3 2 5 2 2" xfId="14967" xr:uid="{625B094E-3EBB-4359-8A94-A325110629D9}"/>
    <cellStyle name="Comma 2 4 3 2 5 2 2 2" xfId="26176" xr:uid="{AB4E9007-5015-4A6B-8AF5-7A6707CC1DB9}"/>
    <cellStyle name="Comma 2 4 3 2 5 2 2 2 2" xfId="42367" xr:uid="{FA7C73A8-FD6D-45F7-81D2-A92EB254D3AA}"/>
    <cellStyle name="Comma 2 4 3 2 5 2 2 3" xfId="34479" xr:uid="{A7935F52-6789-4E62-9CEB-847D8F5A5254}"/>
    <cellStyle name="Comma 2 4 3 2 5 2 3" xfId="20572" xr:uid="{D75B8F50-644A-44B3-886C-C69D0FF29A7C}"/>
    <cellStyle name="Comma 2 4 3 2 5 2 3 2" xfId="38423" xr:uid="{9A5CDF6D-E42A-46B9-B109-BCC5B675FC3A}"/>
    <cellStyle name="Comma 2 4 3 2 5 2 4" xfId="30535" xr:uid="{203BF2DC-AA82-40C0-ACEE-6A2D705E13E7}"/>
    <cellStyle name="Comma 2 4 3 2 5 3" xfId="12165" xr:uid="{758D9793-3F3C-44A1-8F2D-01074EB723C6}"/>
    <cellStyle name="Comma 2 4 3 2 5 3 2" xfId="23374" xr:uid="{22BA99A7-4630-4ABF-9AE0-5B92B9D103C0}"/>
    <cellStyle name="Comma 2 4 3 2 5 3 2 2" xfId="40395" xr:uid="{03B7BF18-C6B0-483B-8930-72CBE8BFDDB1}"/>
    <cellStyle name="Comma 2 4 3 2 5 3 3" xfId="32507" xr:uid="{83D4BFBD-0F49-48DF-97FD-3A011AF86F9C}"/>
    <cellStyle name="Comma 2 4 3 2 5 4" xfId="17770" xr:uid="{3AE44D69-E0B1-4FC3-AD24-50A148651D47}"/>
    <cellStyle name="Comma 2 4 3 2 5 4 2" xfId="36451" xr:uid="{D5548140-DC6F-475E-B22D-2B47C034A8C9}"/>
    <cellStyle name="Comma 2 4 3 2 5 5" xfId="28563" xr:uid="{09EC83F1-8A6A-4908-807C-282BA44FAF10}"/>
    <cellStyle name="Comma 2 4 3 2 6" xfId="7961" xr:uid="{81D773F2-0582-4E6E-9E18-9612E746634D}"/>
    <cellStyle name="Comma 2 4 3 2 6 2" xfId="13566" xr:uid="{41D2A5FF-8856-4478-8EC9-4BDE7A0396FE}"/>
    <cellStyle name="Comma 2 4 3 2 6 2 2" xfId="24775" xr:uid="{0FC6A94F-2DD6-4E10-8684-CB77F01145B5}"/>
    <cellStyle name="Comma 2 4 3 2 6 2 2 2" xfId="41381" xr:uid="{587F4CB9-0B67-4C1F-B391-DB511C0295AD}"/>
    <cellStyle name="Comma 2 4 3 2 6 2 3" xfId="33493" xr:uid="{46214189-8353-48AB-9252-C25420A01F69}"/>
    <cellStyle name="Comma 2 4 3 2 6 3" xfId="19171" xr:uid="{41875049-4273-48F2-B57E-C599D46EA650}"/>
    <cellStyle name="Comma 2 4 3 2 6 3 2" xfId="37437" xr:uid="{58CFDD6F-D32A-46E5-8B35-95AF6DD81CF8}"/>
    <cellStyle name="Comma 2 4 3 2 6 4" xfId="29549" xr:uid="{DC8DB67A-C6E9-4535-BEC4-F75DDF730F93}"/>
    <cellStyle name="Comma 2 4 3 2 7" xfId="10764" xr:uid="{05F05927-CBEF-4DE1-A571-C97902B57439}"/>
    <cellStyle name="Comma 2 4 3 2 7 2" xfId="21973" xr:uid="{4334C757-C877-4AD1-85BB-9C135AC59420}"/>
    <cellStyle name="Comma 2 4 3 2 7 2 2" xfId="39409" xr:uid="{F1FFF1B5-990F-4B41-BB2A-8080B04231BC}"/>
    <cellStyle name="Comma 2 4 3 2 7 3" xfId="31521" xr:uid="{03223B1D-A4E4-4FBB-AC14-E92084BEFEB2}"/>
    <cellStyle name="Comma 2 4 3 2 8" xfId="16369" xr:uid="{273E978C-5045-4AAA-815A-347DDE3A0097}"/>
    <cellStyle name="Comma 2 4 3 2 8 2" xfId="35465" xr:uid="{0DBB9BF3-CFC1-4192-96BB-708244F72A90}"/>
    <cellStyle name="Comma 2 4 3 2 9" xfId="27577" xr:uid="{B0B8C0AD-A87C-4807-9870-29A4A2D56AF9}"/>
    <cellStyle name="Comma 2 4 3 3" xfId="5220" xr:uid="{F8A8060F-B414-49CD-91DB-E2543869C59B}"/>
    <cellStyle name="Comma 2 4 3 3 2" xfId="5466" xr:uid="{04EC5106-E26C-4668-9D0E-9BD8A0DB4CE8}"/>
    <cellStyle name="Comma 2 4 3 3 2 2" xfId="6363" xr:uid="{F4BCC81F-A366-4D1D-8F8D-52EB7994D976}"/>
    <cellStyle name="Comma 2 4 3 3 2 2 2" xfId="7765" xr:uid="{3B6081E1-4F9A-41BF-8068-C9A9A812747E}"/>
    <cellStyle name="Comma 2 4 3 3 2 2 2 2" xfId="10567" xr:uid="{7F8A7FDA-A9B0-49E6-8D37-D60895B2C152}"/>
    <cellStyle name="Comma 2 4 3 3 2 2 2 2 2" xfId="16172" xr:uid="{1D4AA245-21D9-4105-9302-2CB21AB2674F}"/>
    <cellStyle name="Comma 2 4 3 3 2 2 2 2 2 2" xfId="27381" xr:uid="{0F785A8F-E83F-448A-BFAA-9DC730F39F34}"/>
    <cellStyle name="Comma 2 4 3 3 2 2 2 2 2 2 2" xfId="43168" xr:uid="{B69FC7B7-D78D-4C3A-BA84-954F8C3D3CFC}"/>
    <cellStyle name="Comma 2 4 3 3 2 2 2 2 2 3" xfId="35280" xr:uid="{164CB705-B273-477E-826E-CECD082C65B7}"/>
    <cellStyle name="Comma 2 4 3 3 2 2 2 2 3" xfId="21777" xr:uid="{0E612F93-A2B3-4216-AE37-6F2EC4287E82}"/>
    <cellStyle name="Comma 2 4 3 3 2 2 2 2 3 2" xfId="39224" xr:uid="{AAB0C41A-2DEE-4F57-9A0E-BF806280B354}"/>
    <cellStyle name="Comma 2 4 3 3 2 2 2 2 4" xfId="31336" xr:uid="{EDD14012-4E20-4697-9398-67A28387096F}"/>
    <cellStyle name="Comma 2 4 3 3 2 2 2 3" xfId="13370" xr:uid="{DF944321-A556-4780-B007-B2F133269CF9}"/>
    <cellStyle name="Comma 2 4 3 3 2 2 2 3 2" xfId="24579" xr:uid="{5EDFE889-4418-4322-A215-C9FD87EF57B7}"/>
    <cellStyle name="Comma 2 4 3 3 2 2 2 3 2 2" xfId="41196" xr:uid="{C619C9FB-0E26-4852-B694-97E34F5377B7}"/>
    <cellStyle name="Comma 2 4 3 3 2 2 2 3 3" xfId="33308" xr:uid="{4649E440-10B3-4C29-916C-70588D3F2415}"/>
    <cellStyle name="Comma 2 4 3 3 2 2 2 4" xfId="18975" xr:uid="{7233CE91-AD9B-4F0E-9DF1-BCA78E4BBA7B}"/>
    <cellStyle name="Comma 2 4 3 3 2 2 2 4 2" xfId="37252" xr:uid="{2EC83684-166C-45AD-B866-44F8AD7E34E4}"/>
    <cellStyle name="Comma 2 4 3 3 2 2 2 5" xfId="29364" xr:uid="{E0DC6869-7861-45A0-9A4D-E52DD419B63D}"/>
    <cellStyle name="Comma 2 4 3 3 2 2 3" xfId="9165" xr:uid="{4E0C7B33-B59D-4D1F-AB25-9D05A26A07A4}"/>
    <cellStyle name="Comma 2 4 3 3 2 2 3 2" xfId="14770" xr:uid="{13417AB0-37EE-402D-A3ED-D82CCB0C8A7B}"/>
    <cellStyle name="Comma 2 4 3 3 2 2 3 2 2" xfId="25979" xr:uid="{E0A4B47E-2573-41F5-92FB-3BEBD688F48D}"/>
    <cellStyle name="Comma 2 4 3 3 2 2 3 2 2 2" xfId="42182" xr:uid="{D018984E-018E-4F34-B4DB-A9F0D30FC8E0}"/>
    <cellStyle name="Comma 2 4 3 3 2 2 3 2 3" xfId="34294" xr:uid="{52C87D84-8B50-44B4-84E1-2401ED54BA5A}"/>
    <cellStyle name="Comma 2 4 3 3 2 2 3 3" xfId="20375" xr:uid="{726780A6-FB64-481E-96CB-085508F5F4DA}"/>
    <cellStyle name="Comma 2 4 3 3 2 2 3 3 2" xfId="38238" xr:uid="{CE1235C0-A3F8-40CA-BDCA-1DBBEE4FDC3C}"/>
    <cellStyle name="Comma 2 4 3 3 2 2 3 4" xfId="30350" xr:uid="{25B50396-1346-4DE4-817D-86D704E13897}"/>
    <cellStyle name="Comma 2 4 3 3 2 2 4" xfId="11968" xr:uid="{2BC55E94-99CF-407F-8357-7A32F884EE8D}"/>
    <cellStyle name="Comma 2 4 3 3 2 2 4 2" xfId="23177" xr:uid="{45BBEE4B-86D4-4E7A-95B6-18288873B628}"/>
    <cellStyle name="Comma 2 4 3 3 2 2 4 2 2" xfId="40210" xr:uid="{497EACBE-B4ED-4171-986F-738CB99DDBB2}"/>
    <cellStyle name="Comma 2 4 3 3 2 2 4 3" xfId="32322" xr:uid="{F95E3B2D-FA13-41D3-912F-F2980820FEDC}"/>
    <cellStyle name="Comma 2 4 3 3 2 2 5" xfId="17573" xr:uid="{C3DB3658-3B3A-4A2B-8463-E47B02E25307}"/>
    <cellStyle name="Comma 2 4 3 3 2 2 5 2" xfId="36266" xr:uid="{4240068B-CA24-4EF7-9900-669BBCB0A3C9}"/>
    <cellStyle name="Comma 2 4 3 3 2 2 6" xfId="28378" xr:uid="{B6CE05F3-5557-4A1A-965C-9D7EB7320F82}"/>
    <cellStyle name="Comma 2 4 3 3 2 3" xfId="6868" xr:uid="{DCF54FC0-B363-4D52-8EC9-846313EC6819}"/>
    <cellStyle name="Comma 2 4 3 3 2 3 2" xfId="9670" xr:uid="{B0465137-18A4-4C34-94DF-EE3E9EE7151F}"/>
    <cellStyle name="Comma 2 4 3 3 2 3 2 2" xfId="15275" xr:uid="{CA3ECFF6-0C39-4972-BF7A-5FE6EB44469A}"/>
    <cellStyle name="Comma 2 4 3 3 2 3 2 2 2" xfId="26484" xr:uid="{DA297B57-20C0-4E6E-AC00-32E20EA7CE64}"/>
    <cellStyle name="Comma 2 4 3 3 2 3 2 2 2 2" xfId="42674" xr:uid="{97180FCE-BE9A-48D5-BDC1-F2AF3079DFF8}"/>
    <cellStyle name="Comma 2 4 3 3 2 3 2 2 3" xfId="34786" xr:uid="{429E8E5D-FBA2-4451-9D31-FDBE27EFEB93}"/>
    <cellStyle name="Comma 2 4 3 3 2 3 2 3" xfId="20880" xr:uid="{4B079F43-C26A-40E4-8CFF-41B2BC1D0778}"/>
    <cellStyle name="Comma 2 4 3 3 2 3 2 3 2" xfId="38730" xr:uid="{40F6A8B6-AB6A-435F-B145-2132C535BE3D}"/>
    <cellStyle name="Comma 2 4 3 3 2 3 2 4" xfId="30842" xr:uid="{93526B8A-9EB6-45C3-B69A-6CB3798DB3F8}"/>
    <cellStyle name="Comma 2 4 3 3 2 3 3" xfId="12473" xr:uid="{496335BA-2E63-43D2-8F48-56C366526ACB}"/>
    <cellStyle name="Comma 2 4 3 3 2 3 3 2" xfId="23682" xr:uid="{BBCD306E-9626-4429-B0E1-C1C2D99F38EF}"/>
    <cellStyle name="Comma 2 4 3 3 2 3 3 2 2" xfId="40702" xr:uid="{CBE4F04E-CF8E-453F-9F2F-086F361BD203}"/>
    <cellStyle name="Comma 2 4 3 3 2 3 3 3" xfId="32814" xr:uid="{135DE053-A9E6-43ED-8655-55AC94AFB595}"/>
    <cellStyle name="Comma 2 4 3 3 2 3 4" xfId="18078" xr:uid="{4C2B142D-A45A-4D39-B62F-BC9953D527A3}"/>
    <cellStyle name="Comma 2 4 3 3 2 3 4 2" xfId="36758" xr:uid="{48A3DA49-FE60-471C-A1F1-F26B18CA28D7}"/>
    <cellStyle name="Comma 2 4 3 3 2 3 5" xfId="28870" xr:uid="{775E0DAF-D091-4DD9-95DE-CB4A60951EB1}"/>
    <cellStyle name="Comma 2 4 3 3 2 4" xfId="8268" xr:uid="{79628F94-0D48-42D5-B8BA-02A40029084D}"/>
    <cellStyle name="Comma 2 4 3 3 2 4 2" xfId="13873" xr:uid="{B46810E4-146C-44FF-AE0A-93853FCCD4C4}"/>
    <cellStyle name="Comma 2 4 3 3 2 4 2 2" xfId="25082" xr:uid="{239621F2-15DD-4EE8-B549-F7BFF94C842C}"/>
    <cellStyle name="Comma 2 4 3 3 2 4 2 2 2" xfId="41688" xr:uid="{DB91C628-948B-46F2-B2CA-187B72073139}"/>
    <cellStyle name="Comma 2 4 3 3 2 4 2 3" xfId="33800" xr:uid="{B07B7FFE-493E-4605-9B12-95CF0E96C722}"/>
    <cellStyle name="Comma 2 4 3 3 2 4 3" xfId="19478" xr:uid="{5604A39A-8E1A-4534-8005-F42E111077AC}"/>
    <cellStyle name="Comma 2 4 3 3 2 4 3 2" xfId="37744" xr:uid="{6611AF5B-53A9-4560-878F-2FCE0B1E780C}"/>
    <cellStyle name="Comma 2 4 3 3 2 4 4" xfId="29856" xr:uid="{9D2593EE-7C7F-4E0B-BA29-C9D84500E694}"/>
    <cellStyle name="Comma 2 4 3 3 2 5" xfId="11071" xr:uid="{66404A5B-2EAA-440A-B884-4C4E4343DA56}"/>
    <cellStyle name="Comma 2 4 3 3 2 5 2" xfId="22280" xr:uid="{BF01B6A2-507D-4F2F-A0C7-00CE65BE9FA1}"/>
    <cellStyle name="Comma 2 4 3 3 2 5 2 2" xfId="39716" xr:uid="{920E8B78-E2F8-43AF-863C-B30B7AAA9B75}"/>
    <cellStyle name="Comma 2 4 3 3 2 5 3" xfId="31828" xr:uid="{C38985E3-B476-4AFC-BB86-1CF34CE9CBC2}"/>
    <cellStyle name="Comma 2 4 3 3 2 6" xfId="16676" xr:uid="{D1E9E1F6-34AB-49F6-AE6D-C926EC49E8AD}"/>
    <cellStyle name="Comma 2 4 3 3 2 6 2" xfId="35772" xr:uid="{506D3ACC-D54C-45FE-B9E8-E4425C83E7C2}"/>
    <cellStyle name="Comma 2 4 3 3 2 7" xfId="27884" xr:uid="{E2647282-C0D1-4F0E-8E0A-032026F1DEA7}"/>
    <cellStyle name="Comma 2 4 3 3 3" xfId="6117" xr:uid="{78DBF9F7-AD7F-4F0A-A37D-71DA4F333866}"/>
    <cellStyle name="Comma 2 4 3 3 3 2" xfId="7519" xr:uid="{27FA9D4C-8F7B-492F-B746-28B8EC738709}"/>
    <cellStyle name="Comma 2 4 3 3 3 2 2" xfId="10321" xr:uid="{BCED00F3-9981-410C-AD36-2397BCA5A69E}"/>
    <cellStyle name="Comma 2 4 3 3 3 2 2 2" xfId="15926" xr:uid="{099602E7-2E5D-4740-9D5D-BD54BDB0454D}"/>
    <cellStyle name="Comma 2 4 3 3 3 2 2 2 2" xfId="27135" xr:uid="{EEC08B00-871E-4835-A6E4-3FB47A43BE41}"/>
    <cellStyle name="Comma 2 4 3 3 3 2 2 2 2 2" xfId="42922" xr:uid="{729A0225-F9A2-4DD9-9FFF-433CA4D7DF2B}"/>
    <cellStyle name="Comma 2 4 3 3 3 2 2 2 3" xfId="35034" xr:uid="{EB41204A-4DC8-462D-A93E-638948B9FFFE}"/>
    <cellStyle name="Comma 2 4 3 3 3 2 2 3" xfId="21531" xr:uid="{79F5C5A9-732F-4A25-8B21-B72215C584D5}"/>
    <cellStyle name="Comma 2 4 3 3 3 2 2 3 2" xfId="38978" xr:uid="{21F6BE1F-A924-4134-B8DE-4E9C1E6F2459}"/>
    <cellStyle name="Comma 2 4 3 3 3 2 2 4" xfId="31090" xr:uid="{C0A3695C-ADA1-4FB7-BAD6-D3A351B6361F}"/>
    <cellStyle name="Comma 2 4 3 3 3 2 3" xfId="13124" xr:uid="{8523A499-D083-4ED6-B59F-54B6A9C4FB72}"/>
    <cellStyle name="Comma 2 4 3 3 3 2 3 2" xfId="24333" xr:uid="{3FE40F8D-53F2-4459-9223-ADDE92FD6328}"/>
    <cellStyle name="Comma 2 4 3 3 3 2 3 2 2" xfId="40950" xr:uid="{28D004E9-59F7-40AE-8509-E505D7361CCC}"/>
    <cellStyle name="Comma 2 4 3 3 3 2 3 3" xfId="33062" xr:uid="{A8D08A73-8CB3-4660-B407-56D0B64A7E33}"/>
    <cellStyle name="Comma 2 4 3 3 3 2 4" xfId="18729" xr:uid="{5F7C3626-FDC9-413A-ABC3-DD872C0D0D53}"/>
    <cellStyle name="Comma 2 4 3 3 3 2 4 2" xfId="37006" xr:uid="{9C3F9716-BD4C-45B3-8B96-9C1A67DF5277}"/>
    <cellStyle name="Comma 2 4 3 3 3 2 5" xfId="29118" xr:uid="{AA22734B-B85E-4A83-B1A8-5C22A52D7CCB}"/>
    <cellStyle name="Comma 2 4 3 3 3 3" xfId="8919" xr:uid="{88AEC8D2-FD0D-445E-90F7-96B30757B5FF}"/>
    <cellStyle name="Comma 2 4 3 3 3 3 2" xfId="14524" xr:uid="{405B3CC8-F800-49E2-AB54-996FCECCA44A}"/>
    <cellStyle name="Comma 2 4 3 3 3 3 2 2" xfId="25733" xr:uid="{59D70E39-9F83-4AA2-94AD-360BC7EE24F4}"/>
    <cellStyle name="Comma 2 4 3 3 3 3 2 2 2" xfId="41936" xr:uid="{A1CD8C7F-4F64-4D73-93C7-B8E22611F634}"/>
    <cellStyle name="Comma 2 4 3 3 3 3 2 3" xfId="34048" xr:uid="{82AC9120-123E-4977-A54B-E666A5074014}"/>
    <cellStyle name="Comma 2 4 3 3 3 3 3" xfId="20129" xr:uid="{6E50EE7B-6CCA-4129-8E5E-2E29D77A8772}"/>
    <cellStyle name="Comma 2 4 3 3 3 3 3 2" xfId="37992" xr:uid="{CBBFC784-A57A-4AC6-999F-8A6EA1205664}"/>
    <cellStyle name="Comma 2 4 3 3 3 3 4" xfId="30104" xr:uid="{2F98FC65-6EFE-43CB-A245-574B4B84192B}"/>
    <cellStyle name="Comma 2 4 3 3 3 4" xfId="11722" xr:uid="{8107DEFA-8A50-4CCE-B4FA-B83FED50509D}"/>
    <cellStyle name="Comma 2 4 3 3 3 4 2" xfId="22931" xr:uid="{B22D9D90-E5BF-4D32-8CBD-5524769A05D8}"/>
    <cellStyle name="Comma 2 4 3 3 3 4 2 2" xfId="39964" xr:uid="{1504BC68-DD27-4064-8A4E-81E16D7B6FF0}"/>
    <cellStyle name="Comma 2 4 3 3 3 4 3" xfId="32076" xr:uid="{F7922157-F095-4208-A064-73E2B37497CA}"/>
    <cellStyle name="Comma 2 4 3 3 3 5" xfId="17327" xr:uid="{94DCB93E-0B9C-44E3-B7DA-7E2C0A3D1A58}"/>
    <cellStyle name="Comma 2 4 3 3 3 5 2" xfId="36020" xr:uid="{65EA0DF5-3FAF-422E-B2E1-8D5028CD044F}"/>
    <cellStyle name="Comma 2 4 3 3 3 6" xfId="28132" xr:uid="{DE54B22F-9041-4F61-A359-55EDE62345D7}"/>
    <cellStyle name="Comma 2 4 3 3 4" xfId="6622" xr:uid="{915A5758-65A9-4F6B-A357-9BCC0B5D6704}"/>
    <cellStyle name="Comma 2 4 3 3 4 2" xfId="9424" xr:uid="{A07366B1-7B47-4D0E-9431-82ECAE8ABC1D}"/>
    <cellStyle name="Comma 2 4 3 3 4 2 2" xfId="15029" xr:uid="{912556E7-2938-4C26-8CA3-0FDAD309D1FC}"/>
    <cellStyle name="Comma 2 4 3 3 4 2 2 2" xfId="26238" xr:uid="{012699BB-0197-49C3-AA53-7F0EFA266879}"/>
    <cellStyle name="Comma 2 4 3 3 4 2 2 2 2" xfId="42428" xr:uid="{B611C703-0DEE-4E34-8C59-EF186825DFEC}"/>
    <cellStyle name="Comma 2 4 3 3 4 2 2 3" xfId="34540" xr:uid="{3B29F337-9608-4C02-8BD8-CE780EE84555}"/>
    <cellStyle name="Comma 2 4 3 3 4 2 3" xfId="20634" xr:uid="{FA8EEC43-FC4B-4D28-BC35-0605D105675B}"/>
    <cellStyle name="Comma 2 4 3 3 4 2 3 2" xfId="38484" xr:uid="{2FB33360-7054-420F-81C6-FB45C5672C61}"/>
    <cellStyle name="Comma 2 4 3 3 4 2 4" xfId="30596" xr:uid="{0D6D87A3-5B99-47C8-9922-7DE1D6AC868B}"/>
    <cellStyle name="Comma 2 4 3 3 4 3" xfId="12227" xr:uid="{656555D2-2878-4082-99C8-4F5787831DDC}"/>
    <cellStyle name="Comma 2 4 3 3 4 3 2" xfId="23436" xr:uid="{5830CE80-86A1-4594-B859-4F6D537A7F78}"/>
    <cellStyle name="Comma 2 4 3 3 4 3 2 2" xfId="40456" xr:uid="{258AB5FA-2DF9-41C5-BDFE-65770E660D8A}"/>
    <cellStyle name="Comma 2 4 3 3 4 3 3" xfId="32568" xr:uid="{7A496A65-C9A7-4AF7-99FB-18B77F494AED}"/>
    <cellStyle name="Comma 2 4 3 3 4 4" xfId="17832" xr:uid="{CB6D6D17-ACBC-4E7E-B66E-82D42F807486}"/>
    <cellStyle name="Comma 2 4 3 3 4 4 2" xfId="36512" xr:uid="{3A361EA9-AF87-42C0-B2AA-709B77794B07}"/>
    <cellStyle name="Comma 2 4 3 3 4 5" xfId="28624" xr:uid="{149A54E7-D1BC-4BAB-B1AA-5F33CBC39289}"/>
    <cellStyle name="Comma 2 4 3 3 5" xfId="8022" xr:uid="{B0A6A432-B0F1-4494-B251-2568DCF77AFF}"/>
    <cellStyle name="Comma 2 4 3 3 5 2" xfId="13627" xr:uid="{24D4B586-893C-498D-B7ED-693A3842F129}"/>
    <cellStyle name="Comma 2 4 3 3 5 2 2" xfId="24836" xr:uid="{198E77F3-FD79-48AA-934F-315E994FBA00}"/>
    <cellStyle name="Comma 2 4 3 3 5 2 2 2" xfId="41442" xr:uid="{5B2A405C-44EA-46EE-93F1-A31EBF89FDC9}"/>
    <cellStyle name="Comma 2 4 3 3 5 2 3" xfId="33554" xr:uid="{EF516DAF-43AB-446D-A090-DB1EAD29787C}"/>
    <cellStyle name="Comma 2 4 3 3 5 3" xfId="19232" xr:uid="{7B372029-AAE3-406A-875F-DEDFAE345626}"/>
    <cellStyle name="Comma 2 4 3 3 5 3 2" xfId="37498" xr:uid="{3A0F1599-E951-420C-AD63-ED888FBB2F22}"/>
    <cellStyle name="Comma 2 4 3 3 5 4" xfId="29610" xr:uid="{DC580986-7E1E-4C88-B89F-F7EF5D9CCAC1}"/>
    <cellStyle name="Comma 2 4 3 3 6" xfId="10825" xr:uid="{E1378EF8-E6F8-41CC-B9E4-5B4D7837160B}"/>
    <cellStyle name="Comma 2 4 3 3 6 2" xfId="22034" xr:uid="{F9C2CDA7-CFDC-40DE-8AE3-2D1FB3596D24}"/>
    <cellStyle name="Comma 2 4 3 3 6 2 2" xfId="39470" xr:uid="{1B3793B6-3EEB-466D-AEB9-162F9AF34029}"/>
    <cellStyle name="Comma 2 4 3 3 6 3" xfId="31582" xr:uid="{29042443-F11C-4BD4-8348-B799AB2ED641}"/>
    <cellStyle name="Comma 2 4 3 3 7" xfId="16430" xr:uid="{13FB8415-86DE-4008-B1E2-C6494573E6E3}"/>
    <cellStyle name="Comma 2 4 3 3 7 2" xfId="35526" xr:uid="{B6A4644E-4530-4E98-B961-76A46D51511E}"/>
    <cellStyle name="Comma 2 4 3 3 8" xfId="27638" xr:uid="{12B6B7E9-E860-47C7-99ED-5B118C9DB48B}"/>
    <cellStyle name="Comma 2 4 3 4" xfId="5342" xr:uid="{F723C746-A26A-4BC3-866D-11DFC46CE98E}"/>
    <cellStyle name="Comma 2 4 3 4 2" xfId="6239" xr:uid="{1ECE811A-A4CD-4DAF-9599-2C779367D507}"/>
    <cellStyle name="Comma 2 4 3 4 2 2" xfId="7641" xr:uid="{867F3BB9-BDB3-49C1-9C18-1190877B965F}"/>
    <cellStyle name="Comma 2 4 3 4 2 2 2" xfId="10443" xr:uid="{B4394B08-0235-479A-B51E-49A270BF1EFB}"/>
    <cellStyle name="Comma 2 4 3 4 2 2 2 2" xfId="16048" xr:uid="{24FCB75D-7905-44E9-9F86-C2212EF0F8FE}"/>
    <cellStyle name="Comma 2 4 3 4 2 2 2 2 2" xfId="27257" xr:uid="{BC266BBF-EF41-4794-A5F9-45ABD8A6794E}"/>
    <cellStyle name="Comma 2 4 3 4 2 2 2 2 2 2" xfId="43044" xr:uid="{618A526A-17DD-49B4-BA0F-4E439A0A6394}"/>
    <cellStyle name="Comma 2 4 3 4 2 2 2 2 3" xfId="35156" xr:uid="{E529BF90-E25B-4439-AC12-F8C49454F93F}"/>
    <cellStyle name="Comma 2 4 3 4 2 2 2 3" xfId="21653" xr:uid="{D3B107D8-9C1D-47E7-8B4B-D6B61E9D7E34}"/>
    <cellStyle name="Comma 2 4 3 4 2 2 2 3 2" xfId="39100" xr:uid="{66FD6B89-31BD-451E-AF5B-FA6267F12A7D}"/>
    <cellStyle name="Comma 2 4 3 4 2 2 2 4" xfId="31212" xr:uid="{07CB601D-4009-46AE-A6C1-6EEB913DC3C0}"/>
    <cellStyle name="Comma 2 4 3 4 2 2 3" xfId="13246" xr:uid="{C580E231-FF37-41EE-AAA0-CD14B618E902}"/>
    <cellStyle name="Comma 2 4 3 4 2 2 3 2" xfId="24455" xr:uid="{24AB5DAB-0A32-4006-B762-305823D0A516}"/>
    <cellStyle name="Comma 2 4 3 4 2 2 3 2 2" xfId="41072" xr:uid="{B6975CD2-7DC2-43C1-BC5E-E14687A00127}"/>
    <cellStyle name="Comma 2 4 3 4 2 2 3 3" xfId="33184" xr:uid="{EFCDD00B-F590-40A1-BF9F-A3469B4C7BD3}"/>
    <cellStyle name="Comma 2 4 3 4 2 2 4" xfId="18851" xr:uid="{7ECCB8A2-F1C3-48AB-B4A1-D30FC7AE88D2}"/>
    <cellStyle name="Comma 2 4 3 4 2 2 4 2" xfId="37128" xr:uid="{3CE6D1BA-79F1-473E-84F7-107F40D7BCBB}"/>
    <cellStyle name="Comma 2 4 3 4 2 2 5" xfId="29240" xr:uid="{D0D160E3-85DA-462D-A3B0-D914EBA9A320}"/>
    <cellStyle name="Comma 2 4 3 4 2 3" xfId="9041" xr:uid="{0D0C0E4E-95DB-418B-B06C-1B1C0C48968F}"/>
    <cellStyle name="Comma 2 4 3 4 2 3 2" xfId="14646" xr:uid="{429F0B0D-4035-4970-A801-C069EBA441C7}"/>
    <cellStyle name="Comma 2 4 3 4 2 3 2 2" xfId="25855" xr:uid="{8D860FD3-155C-4A23-BC55-88D4CB9E6C5F}"/>
    <cellStyle name="Comma 2 4 3 4 2 3 2 2 2" xfId="42058" xr:uid="{30177585-DD62-40B6-AE4C-7A1E9327F6E9}"/>
    <cellStyle name="Comma 2 4 3 4 2 3 2 3" xfId="34170" xr:uid="{01A150A7-4821-455C-B609-DD3AF8AFC980}"/>
    <cellStyle name="Comma 2 4 3 4 2 3 3" xfId="20251" xr:uid="{DF858B6F-B349-418B-A61C-3A3C4AB3511D}"/>
    <cellStyle name="Comma 2 4 3 4 2 3 3 2" xfId="38114" xr:uid="{D2A005A1-CB20-4596-8845-E9FB35B12690}"/>
    <cellStyle name="Comma 2 4 3 4 2 3 4" xfId="30226" xr:uid="{B867D7CB-2516-4294-B49E-C333B49377BA}"/>
    <cellStyle name="Comma 2 4 3 4 2 4" xfId="11844" xr:uid="{4ED82608-CA0B-49BE-8720-8E5B20FCE81D}"/>
    <cellStyle name="Comma 2 4 3 4 2 4 2" xfId="23053" xr:uid="{0CD995B4-8618-449F-9CC5-057E6AF2314C}"/>
    <cellStyle name="Comma 2 4 3 4 2 4 2 2" xfId="40086" xr:uid="{D0B72709-364E-4ECD-B0E7-2B2D0BDCEBA6}"/>
    <cellStyle name="Comma 2 4 3 4 2 4 3" xfId="32198" xr:uid="{0A06B3E6-C3E7-4A58-B336-BDFCE2F51499}"/>
    <cellStyle name="Comma 2 4 3 4 2 5" xfId="17449" xr:uid="{45863065-E1BA-4865-83B7-8229080807A9}"/>
    <cellStyle name="Comma 2 4 3 4 2 5 2" xfId="36142" xr:uid="{BCEDD4F4-10A6-4B27-8588-54C8D5FE0B48}"/>
    <cellStyle name="Comma 2 4 3 4 2 6" xfId="28254" xr:uid="{5590B6AD-F48D-48E9-A6D7-4867B82051F6}"/>
    <cellStyle name="Comma 2 4 3 4 3" xfId="6744" xr:uid="{74FEE86B-BF14-48AB-83FD-CE64F520F6AB}"/>
    <cellStyle name="Comma 2 4 3 4 3 2" xfId="9546" xr:uid="{217C1F6A-F59D-4553-B8CD-76B86DBE10D4}"/>
    <cellStyle name="Comma 2 4 3 4 3 2 2" xfId="15151" xr:uid="{CA96CD72-4E69-4CC0-BFF5-E688D56C9ACB}"/>
    <cellStyle name="Comma 2 4 3 4 3 2 2 2" xfId="26360" xr:uid="{14679A5F-A845-49EF-896A-7D375A351B26}"/>
    <cellStyle name="Comma 2 4 3 4 3 2 2 2 2" xfId="42550" xr:uid="{803C4A6B-9BBE-4DE2-BECD-4F6552965879}"/>
    <cellStyle name="Comma 2 4 3 4 3 2 2 3" xfId="34662" xr:uid="{2F30EF11-1D93-4C7E-80AE-EB17DF557843}"/>
    <cellStyle name="Comma 2 4 3 4 3 2 3" xfId="20756" xr:uid="{E5BBFDB7-B524-4E2F-87AF-AD8017A767C9}"/>
    <cellStyle name="Comma 2 4 3 4 3 2 3 2" xfId="38606" xr:uid="{9E1328BF-9502-4E0A-AE5F-3D548F04E43C}"/>
    <cellStyle name="Comma 2 4 3 4 3 2 4" xfId="30718" xr:uid="{DD01BEA6-6824-4A05-83EC-BAC27A636E96}"/>
    <cellStyle name="Comma 2 4 3 4 3 3" xfId="12349" xr:uid="{5C6F3200-D2FA-4934-A5B3-4333BB7333D7}"/>
    <cellStyle name="Comma 2 4 3 4 3 3 2" xfId="23558" xr:uid="{F9A32C3F-024E-4248-834F-E304F6B8E5AE}"/>
    <cellStyle name="Comma 2 4 3 4 3 3 2 2" xfId="40578" xr:uid="{5E2F8321-3AA0-46F2-B6AF-49294A0D7E0F}"/>
    <cellStyle name="Comma 2 4 3 4 3 3 3" xfId="32690" xr:uid="{B4F43176-03FD-49B8-8A06-9CCB5E0DE6DC}"/>
    <cellStyle name="Comma 2 4 3 4 3 4" xfId="17954" xr:uid="{4CA3C702-FF36-4584-9F8D-DFC4E9740581}"/>
    <cellStyle name="Comma 2 4 3 4 3 4 2" xfId="36634" xr:uid="{1357DC04-8347-4251-B82D-C67BF9799313}"/>
    <cellStyle name="Comma 2 4 3 4 3 5" xfId="28746" xr:uid="{B7286B98-AECC-47FF-B224-43F85BA47374}"/>
    <cellStyle name="Comma 2 4 3 4 4" xfId="8144" xr:uid="{CD1814C7-2C92-4B3D-8BC6-44899044C7F4}"/>
    <cellStyle name="Comma 2 4 3 4 4 2" xfId="13749" xr:uid="{138E0143-1FA9-4C57-B202-D28D9AD71804}"/>
    <cellStyle name="Comma 2 4 3 4 4 2 2" xfId="24958" xr:uid="{26482BA2-5B74-429A-AF61-6A75F3DF321B}"/>
    <cellStyle name="Comma 2 4 3 4 4 2 2 2" xfId="41564" xr:uid="{A91D5A59-97E6-4392-8DE4-78F6CC77D1C3}"/>
    <cellStyle name="Comma 2 4 3 4 4 2 3" xfId="33676" xr:uid="{4BA3DE14-FE19-48F8-B36B-8D96B702034A}"/>
    <cellStyle name="Comma 2 4 3 4 4 3" xfId="19354" xr:uid="{0D464028-F140-45CD-AB94-FAB3D08B8DA8}"/>
    <cellStyle name="Comma 2 4 3 4 4 3 2" xfId="37620" xr:uid="{7AE7F88D-96B8-47E5-94EF-5669420F0BAE}"/>
    <cellStyle name="Comma 2 4 3 4 4 4" xfId="29732" xr:uid="{03D0E5B8-5AFC-41E9-B45A-E9B50B69C73C}"/>
    <cellStyle name="Comma 2 4 3 4 5" xfId="10947" xr:uid="{B42028D8-4209-43B2-9BBF-482EFDB5AB5E}"/>
    <cellStyle name="Comma 2 4 3 4 5 2" xfId="22156" xr:uid="{0CBAA1D4-6BD9-4C20-9099-38BDF7DC4B2C}"/>
    <cellStyle name="Comma 2 4 3 4 5 2 2" xfId="39592" xr:uid="{D005C3CC-D59E-4966-915D-66546E9D6A42}"/>
    <cellStyle name="Comma 2 4 3 4 5 3" xfId="31704" xr:uid="{B9BF8A2A-8F42-4B5E-94C4-0D3AE58123C8}"/>
    <cellStyle name="Comma 2 4 3 4 6" xfId="16552" xr:uid="{0528D2C6-02FD-4B1D-870A-6983819EBE7F}"/>
    <cellStyle name="Comma 2 4 3 4 6 2" xfId="35648" xr:uid="{AB551EF5-B241-4875-A6DB-5429AA11A36C}"/>
    <cellStyle name="Comma 2 4 3 4 7" xfId="27760" xr:uid="{FBB77925-C17D-49DE-9163-A2CCC6EEB428}"/>
    <cellStyle name="Comma 2 4 3 5" xfId="5993" xr:uid="{55F11BDE-AAB4-456E-9282-94876775CD71}"/>
    <cellStyle name="Comma 2 4 3 5 2" xfId="7395" xr:uid="{DA5336C5-3575-4E7A-B9E1-7E096EDAFE42}"/>
    <cellStyle name="Comma 2 4 3 5 2 2" xfId="10197" xr:uid="{8A16BDBE-12FF-44B9-A6F9-85C40BD8B574}"/>
    <cellStyle name="Comma 2 4 3 5 2 2 2" xfId="15802" xr:uid="{BFA728BB-6249-4FF7-B971-2BB626AC9476}"/>
    <cellStyle name="Comma 2 4 3 5 2 2 2 2" xfId="27011" xr:uid="{C3E9E4A4-49AE-4D50-8061-14109838588F}"/>
    <cellStyle name="Comma 2 4 3 5 2 2 2 2 2" xfId="42798" xr:uid="{A7892B1B-D080-4A10-BCD5-5702682B0CF9}"/>
    <cellStyle name="Comma 2 4 3 5 2 2 2 3" xfId="34910" xr:uid="{E7B74E31-8CBA-4F44-9553-3E5B001082DD}"/>
    <cellStyle name="Comma 2 4 3 5 2 2 3" xfId="21407" xr:uid="{DCD74451-0C1A-4BE9-8483-BE11C86A272F}"/>
    <cellStyle name="Comma 2 4 3 5 2 2 3 2" xfId="38854" xr:uid="{AE812E0D-C97A-44D5-B2DA-4097D3A00F27}"/>
    <cellStyle name="Comma 2 4 3 5 2 2 4" xfId="30966" xr:uid="{57E4C99C-2539-4BFA-B1EB-CF59CFC377CF}"/>
    <cellStyle name="Comma 2 4 3 5 2 3" xfId="13000" xr:uid="{28FEC1C4-417F-42A4-BF2B-23510420CDD4}"/>
    <cellStyle name="Comma 2 4 3 5 2 3 2" xfId="24209" xr:uid="{5C8F3B28-1114-4B42-8956-7F7197671973}"/>
    <cellStyle name="Comma 2 4 3 5 2 3 2 2" xfId="40826" xr:uid="{9DBEDF25-13EA-4BB7-8F43-C7C1C5CBFB39}"/>
    <cellStyle name="Comma 2 4 3 5 2 3 3" xfId="32938" xr:uid="{BD909EB9-A6A0-4B4A-8B51-C8F073A96208}"/>
    <cellStyle name="Comma 2 4 3 5 2 4" xfId="18605" xr:uid="{2D4E0619-F319-47DC-9837-D950B1363DA6}"/>
    <cellStyle name="Comma 2 4 3 5 2 4 2" xfId="36882" xr:uid="{58658D17-4742-4E60-B306-DD2001EA6B28}"/>
    <cellStyle name="Comma 2 4 3 5 2 5" xfId="28994" xr:uid="{567A245A-F3FD-4DF5-AB47-A5F54F977515}"/>
    <cellStyle name="Comma 2 4 3 5 3" xfId="8795" xr:uid="{82D3F25D-1E63-4BC9-8378-AAEBF36C6935}"/>
    <cellStyle name="Comma 2 4 3 5 3 2" xfId="14400" xr:uid="{031737BB-FFFD-4D90-9A9F-58C0A02D2000}"/>
    <cellStyle name="Comma 2 4 3 5 3 2 2" xfId="25609" xr:uid="{6B351A86-76BF-4CD5-A0B0-F86619BB4337}"/>
    <cellStyle name="Comma 2 4 3 5 3 2 2 2" xfId="41812" xr:uid="{7F50C734-7CE5-44C8-AB7D-E56EDC6D5CE9}"/>
    <cellStyle name="Comma 2 4 3 5 3 2 3" xfId="33924" xr:uid="{3ADB6A0A-2635-4077-8E31-C8C8BC0AB69F}"/>
    <cellStyle name="Comma 2 4 3 5 3 3" xfId="20005" xr:uid="{002931A8-6648-40F3-AC9F-B979627EB9A7}"/>
    <cellStyle name="Comma 2 4 3 5 3 3 2" xfId="37868" xr:uid="{57F74A1D-8C79-45D4-901D-90DEF93F7746}"/>
    <cellStyle name="Comma 2 4 3 5 3 4" xfId="29980" xr:uid="{DCC351F9-5BB0-42BA-9F97-555F9F312BDA}"/>
    <cellStyle name="Comma 2 4 3 5 4" xfId="11598" xr:uid="{400F85F9-C8D5-4E86-962E-EC53E503945D}"/>
    <cellStyle name="Comma 2 4 3 5 4 2" xfId="22807" xr:uid="{FDBBD7A6-400B-4EF0-9DA8-A638CBED9F95}"/>
    <cellStyle name="Comma 2 4 3 5 4 2 2" xfId="39840" xr:uid="{11EF9BF0-B83C-424B-B88D-DA6FD3327EE8}"/>
    <cellStyle name="Comma 2 4 3 5 4 3" xfId="31952" xr:uid="{C2305249-241D-4C6D-8627-87B7198380B3}"/>
    <cellStyle name="Comma 2 4 3 5 5" xfId="17203" xr:uid="{807F33D2-2185-4541-B8ED-570630B7F584}"/>
    <cellStyle name="Comma 2 4 3 5 5 2" xfId="35896" xr:uid="{CFFD288B-7642-44CF-87EF-D047E561453D}"/>
    <cellStyle name="Comma 2 4 3 5 6" xfId="28008" xr:uid="{890DD22C-E08A-48D9-8C2A-F32FD165A0E9}"/>
    <cellStyle name="Comma 2 4 3 6" xfId="6497" xr:uid="{131651A0-3BD9-414C-8E66-F092B1D4C68E}"/>
    <cellStyle name="Comma 2 4 3 6 2" xfId="9299" xr:uid="{E12CC115-B327-41CE-8AC2-5F95D62E48C9}"/>
    <cellStyle name="Comma 2 4 3 6 2 2" xfId="14904" xr:uid="{00567F44-508B-4097-8174-E449D148506D}"/>
    <cellStyle name="Comma 2 4 3 6 2 2 2" xfId="26113" xr:uid="{21E2C92B-84D8-4B31-B7B2-51443D644F08}"/>
    <cellStyle name="Comma 2 4 3 6 2 2 2 2" xfId="42304" xr:uid="{A33338C7-0847-4DC8-AE8A-28CF231359E4}"/>
    <cellStyle name="Comma 2 4 3 6 2 2 3" xfId="34416" xr:uid="{6A193FE5-23E1-47F6-8C29-53C2D50818F2}"/>
    <cellStyle name="Comma 2 4 3 6 2 3" xfId="20509" xr:uid="{0481CDA4-7456-4D8A-BF2D-53A7192DEA58}"/>
    <cellStyle name="Comma 2 4 3 6 2 3 2" xfId="38360" xr:uid="{FAD7D0F2-46FC-4205-B031-50B843F76082}"/>
    <cellStyle name="Comma 2 4 3 6 2 4" xfId="30472" xr:uid="{5834FAC2-D0FD-4333-820D-8F3C709297B7}"/>
    <cellStyle name="Comma 2 4 3 6 3" xfId="12102" xr:uid="{E4703376-C660-431C-ACBB-2E761BF6BE38}"/>
    <cellStyle name="Comma 2 4 3 6 3 2" xfId="23311" xr:uid="{18EF9432-6499-4BFC-ADCE-1F801F71FD18}"/>
    <cellStyle name="Comma 2 4 3 6 3 2 2" xfId="40332" xr:uid="{A6F78B44-7563-4AEE-8B0F-30F485CFE9BF}"/>
    <cellStyle name="Comma 2 4 3 6 3 3" xfId="32444" xr:uid="{87B404DA-0220-4C0C-879A-1EA2D34F8723}"/>
    <cellStyle name="Comma 2 4 3 6 4" xfId="17707" xr:uid="{180E1934-2F29-468A-A5EB-E67C930DB4DC}"/>
    <cellStyle name="Comma 2 4 3 6 4 2" xfId="36388" xr:uid="{C34BA234-B098-4592-8F10-EE56DD531C2E}"/>
    <cellStyle name="Comma 2 4 3 6 5" xfId="28500" xr:uid="{02A50197-D2E3-4482-9002-C6B461167B8E}"/>
    <cellStyle name="Comma 2 4 3 7" xfId="7898" xr:uid="{0830CD11-FFF3-4806-839D-FD676F52BA84}"/>
    <cellStyle name="Comma 2 4 3 7 2" xfId="13503" xr:uid="{B083A795-8236-4624-BB4E-999CFF71B54D}"/>
    <cellStyle name="Comma 2 4 3 7 2 2" xfId="24712" xr:uid="{5F713474-3FE7-45D0-85AE-EF77F47CFC09}"/>
    <cellStyle name="Comma 2 4 3 7 2 2 2" xfId="41318" xr:uid="{C3A91C8C-EA68-411C-849A-589E98906261}"/>
    <cellStyle name="Comma 2 4 3 7 2 3" xfId="33430" xr:uid="{860BFCD3-4320-409B-B50E-AA07037FBE05}"/>
    <cellStyle name="Comma 2 4 3 7 3" xfId="19108" xr:uid="{D4B89E3F-360E-4344-B95F-28BA3421BB86}"/>
    <cellStyle name="Comma 2 4 3 7 3 2" xfId="37374" xr:uid="{C5537486-30D7-47E4-AAE3-27E1A75A14E3}"/>
    <cellStyle name="Comma 2 4 3 7 4" xfId="29486" xr:uid="{50A56ADD-EF13-4278-BAFE-D8B9C473DE03}"/>
    <cellStyle name="Comma 2 4 3 8" xfId="10701" xr:uid="{2AE528E5-E418-41F9-A9FB-053519C7BAE2}"/>
    <cellStyle name="Comma 2 4 3 8 2" xfId="21910" xr:uid="{A338071F-0C21-43BC-A96F-8A41A3450EE8}"/>
    <cellStyle name="Comma 2 4 3 8 2 2" xfId="39346" xr:uid="{84E58071-3DE7-4C06-B78A-5A112C06D08B}"/>
    <cellStyle name="Comma 2 4 3 8 3" xfId="31458" xr:uid="{EA3D5C1C-B608-4BAE-A648-D73BA091EC18}"/>
    <cellStyle name="Comma 2 4 3 9" xfId="16306" xr:uid="{7390908B-3B27-4230-8B76-D6AE30DF99A5}"/>
    <cellStyle name="Comma 2 4 3 9 2" xfId="35402" xr:uid="{86A65C02-2683-4808-A2B8-8602D2E7226A}"/>
    <cellStyle name="Comma 2 4 4" xfId="5139" xr:uid="{3451EABC-6C27-4B44-86E2-AD35AEAD4F4F}"/>
    <cellStyle name="Comma 2 4 4 2" xfId="5264" xr:uid="{BA551552-22C9-411F-AFB1-AC7D84787DED}"/>
    <cellStyle name="Comma 2 4 4 2 2" xfId="5510" xr:uid="{9986CAF5-BB72-498F-8DDA-B6C4A9ACDE7B}"/>
    <cellStyle name="Comma 2 4 4 2 2 2" xfId="6407" xr:uid="{9D83CF14-C8DE-47B8-8C06-74964469C23E}"/>
    <cellStyle name="Comma 2 4 4 2 2 2 2" xfId="7809" xr:uid="{B418123A-D7D2-4F2F-BC09-8893F8C41570}"/>
    <cellStyle name="Comma 2 4 4 2 2 2 2 2" xfId="10611" xr:uid="{9295C490-AAC7-4B8F-8736-BD16F7DEA8B6}"/>
    <cellStyle name="Comma 2 4 4 2 2 2 2 2 2" xfId="16216" xr:uid="{0D85D444-82F1-48EB-985A-617A4B7A607C}"/>
    <cellStyle name="Comma 2 4 4 2 2 2 2 2 2 2" xfId="27425" xr:uid="{75B8752B-CF3B-42DF-8C7A-46C84956F508}"/>
    <cellStyle name="Comma 2 4 4 2 2 2 2 2 2 2 2" xfId="43212" xr:uid="{9FAB558A-DBCC-4170-9854-29A96EAD26CD}"/>
    <cellStyle name="Comma 2 4 4 2 2 2 2 2 2 3" xfId="35324" xr:uid="{AE4F69E7-4110-47CD-B056-3538E716CD65}"/>
    <cellStyle name="Comma 2 4 4 2 2 2 2 2 3" xfId="21821" xr:uid="{BABFBE1F-BFDA-4680-B218-2D49BD1EC1C5}"/>
    <cellStyle name="Comma 2 4 4 2 2 2 2 2 3 2" xfId="39268" xr:uid="{07141CA3-1EB0-4781-A8DC-9665453EDF6A}"/>
    <cellStyle name="Comma 2 4 4 2 2 2 2 2 4" xfId="31380" xr:uid="{912059CA-333C-45C1-97D1-B0071C89664B}"/>
    <cellStyle name="Comma 2 4 4 2 2 2 2 3" xfId="13414" xr:uid="{024CE7F3-3EC8-4B4F-90D0-01215D2E4048}"/>
    <cellStyle name="Comma 2 4 4 2 2 2 2 3 2" xfId="24623" xr:uid="{928AAF6D-F54D-4F21-8E56-5298C1EE2C10}"/>
    <cellStyle name="Comma 2 4 4 2 2 2 2 3 2 2" xfId="41240" xr:uid="{A001A800-3980-45DC-81DF-782C84F2239D}"/>
    <cellStyle name="Comma 2 4 4 2 2 2 2 3 3" xfId="33352" xr:uid="{13980628-6FA6-4013-8854-8CF0586A4DC8}"/>
    <cellStyle name="Comma 2 4 4 2 2 2 2 4" xfId="19019" xr:uid="{4BD36286-93CC-4443-919A-179801863BBC}"/>
    <cellStyle name="Comma 2 4 4 2 2 2 2 4 2" xfId="37296" xr:uid="{D0D380E4-089C-4168-A10B-0F4BC948DF85}"/>
    <cellStyle name="Comma 2 4 4 2 2 2 2 5" xfId="29408" xr:uid="{B2C5BE45-333F-45C9-9BFE-3AA6BC181973}"/>
    <cellStyle name="Comma 2 4 4 2 2 2 3" xfId="9209" xr:uid="{E64329EE-CAF0-4AC7-96AF-C68377F04409}"/>
    <cellStyle name="Comma 2 4 4 2 2 2 3 2" xfId="14814" xr:uid="{5A835487-1B7B-4B2B-9E60-325D97DEE9CB}"/>
    <cellStyle name="Comma 2 4 4 2 2 2 3 2 2" xfId="26023" xr:uid="{5D54ED08-BA13-432F-9FE9-B1B7157855D7}"/>
    <cellStyle name="Comma 2 4 4 2 2 2 3 2 2 2" xfId="42226" xr:uid="{191471E3-0DF4-4E22-B760-3CB610A35330}"/>
    <cellStyle name="Comma 2 4 4 2 2 2 3 2 3" xfId="34338" xr:uid="{DFD33F2C-2FC9-4B75-B2A3-24B1841F7BEB}"/>
    <cellStyle name="Comma 2 4 4 2 2 2 3 3" xfId="20419" xr:uid="{61CBA56C-28C0-466E-A9C2-6A811CB97344}"/>
    <cellStyle name="Comma 2 4 4 2 2 2 3 3 2" xfId="38282" xr:uid="{DB57C2F1-0BF6-4098-9F87-D490D59AC037}"/>
    <cellStyle name="Comma 2 4 4 2 2 2 3 4" xfId="30394" xr:uid="{E0C84DC3-CC26-441F-943F-1038CE48F03B}"/>
    <cellStyle name="Comma 2 4 4 2 2 2 4" xfId="12012" xr:uid="{D5321711-664B-4A2D-933C-F038EAAC9D47}"/>
    <cellStyle name="Comma 2 4 4 2 2 2 4 2" xfId="23221" xr:uid="{F5A59195-4E95-44C9-AF23-D92309B53563}"/>
    <cellStyle name="Comma 2 4 4 2 2 2 4 2 2" xfId="40254" xr:uid="{9F5AE0D8-FE72-4F6D-AA5C-7F8F7F5C1664}"/>
    <cellStyle name="Comma 2 4 4 2 2 2 4 3" xfId="32366" xr:uid="{3357E5C5-52A6-421E-8A8D-46F3F20A87A0}"/>
    <cellStyle name="Comma 2 4 4 2 2 2 5" xfId="17617" xr:uid="{1ACB3B9E-63EA-432C-99B2-21429C12F4E7}"/>
    <cellStyle name="Comma 2 4 4 2 2 2 5 2" xfId="36310" xr:uid="{CA4A4EC5-1C52-40BE-930C-C03696382C44}"/>
    <cellStyle name="Comma 2 4 4 2 2 2 6" xfId="28422" xr:uid="{24107697-318D-456D-8819-0B502BA71A5D}"/>
    <cellStyle name="Comma 2 4 4 2 2 3" xfId="6912" xr:uid="{9A778631-B0BC-4490-970C-F2769F5CC8D1}"/>
    <cellStyle name="Comma 2 4 4 2 2 3 2" xfId="9714" xr:uid="{C303EF60-CD62-4CF7-81C4-2B5F2A699CDD}"/>
    <cellStyle name="Comma 2 4 4 2 2 3 2 2" xfId="15319" xr:uid="{FC8CC4D2-8F68-4301-9A38-859F403036EA}"/>
    <cellStyle name="Comma 2 4 4 2 2 3 2 2 2" xfId="26528" xr:uid="{4092C450-C946-472B-BA64-60E7E69CE576}"/>
    <cellStyle name="Comma 2 4 4 2 2 3 2 2 2 2" xfId="42718" xr:uid="{4A8B8C05-9193-4BBC-A39A-C9B640AB2426}"/>
    <cellStyle name="Comma 2 4 4 2 2 3 2 2 3" xfId="34830" xr:uid="{B61D95D8-95A2-45B8-9CDE-80464B88E06C}"/>
    <cellStyle name="Comma 2 4 4 2 2 3 2 3" xfId="20924" xr:uid="{521025BE-70C7-4DEF-AEAA-C16ACE60F25F}"/>
    <cellStyle name="Comma 2 4 4 2 2 3 2 3 2" xfId="38774" xr:uid="{135C8C3F-8FC9-4D2B-A040-8FBFEE01EF6C}"/>
    <cellStyle name="Comma 2 4 4 2 2 3 2 4" xfId="30886" xr:uid="{950746DE-3F5D-4172-B184-1313140477D2}"/>
    <cellStyle name="Comma 2 4 4 2 2 3 3" xfId="12517" xr:uid="{B4076F43-B7FB-4439-9C95-DB33D998580A}"/>
    <cellStyle name="Comma 2 4 4 2 2 3 3 2" xfId="23726" xr:uid="{C3574CAB-9525-49D0-8062-D4F2F22DD9C5}"/>
    <cellStyle name="Comma 2 4 4 2 2 3 3 2 2" xfId="40746" xr:uid="{77CB73B0-45FF-4A9D-9776-FF4826177299}"/>
    <cellStyle name="Comma 2 4 4 2 2 3 3 3" xfId="32858" xr:uid="{D264D7D6-64BE-4089-858B-3143372BB31E}"/>
    <cellStyle name="Comma 2 4 4 2 2 3 4" xfId="18122" xr:uid="{A003387D-A689-46F6-B134-B7588ADB1015}"/>
    <cellStyle name="Comma 2 4 4 2 2 3 4 2" xfId="36802" xr:uid="{AFB0C6A2-64E4-44C7-8F3E-6F72A41FE340}"/>
    <cellStyle name="Comma 2 4 4 2 2 3 5" xfId="28914" xr:uid="{E21C2E97-D282-4CBA-B849-82721CE64EA5}"/>
    <cellStyle name="Comma 2 4 4 2 2 4" xfId="8312" xr:uid="{CEF67F07-99B5-43E4-83AB-0B9008EBB643}"/>
    <cellStyle name="Comma 2 4 4 2 2 4 2" xfId="13917" xr:uid="{12E6CF5F-D5FD-4B56-96FB-D31054E7B839}"/>
    <cellStyle name="Comma 2 4 4 2 2 4 2 2" xfId="25126" xr:uid="{FA6F0C87-451A-4342-8ED5-29D3D382278E}"/>
    <cellStyle name="Comma 2 4 4 2 2 4 2 2 2" xfId="41732" xr:uid="{6046D638-07A3-4B53-9B20-D943BB22F277}"/>
    <cellStyle name="Comma 2 4 4 2 2 4 2 3" xfId="33844" xr:uid="{28D1C0F9-3D7E-4762-9344-919B3DB9BCF7}"/>
    <cellStyle name="Comma 2 4 4 2 2 4 3" xfId="19522" xr:uid="{611C2D23-90EC-4170-960C-56A0BDAFE306}"/>
    <cellStyle name="Comma 2 4 4 2 2 4 3 2" xfId="37788" xr:uid="{7478B51D-40E3-47F9-BAD1-47ADFCC75057}"/>
    <cellStyle name="Comma 2 4 4 2 2 4 4" xfId="29900" xr:uid="{ACB73A64-9D25-4BCC-AFB1-799EE3F177FE}"/>
    <cellStyle name="Comma 2 4 4 2 2 5" xfId="11115" xr:uid="{CDC7826B-102D-46B9-856A-502F913BC248}"/>
    <cellStyle name="Comma 2 4 4 2 2 5 2" xfId="22324" xr:uid="{7D499EAC-5168-47B9-87CF-85BDDEF12484}"/>
    <cellStyle name="Comma 2 4 4 2 2 5 2 2" xfId="39760" xr:uid="{4A2A134B-33C0-4D8E-AF79-E7473FD72474}"/>
    <cellStyle name="Comma 2 4 4 2 2 5 3" xfId="31872" xr:uid="{386816DC-9E2D-46F0-9C40-B397315E82A7}"/>
    <cellStyle name="Comma 2 4 4 2 2 6" xfId="16720" xr:uid="{3FD9F220-811B-42DC-8D65-401BC7D3A581}"/>
    <cellStyle name="Comma 2 4 4 2 2 6 2" xfId="35816" xr:uid="{100CEAA4-0721-4B50-8CE7-05074AAF904D}"/>
    <cellStyle name="Comma 2 4 4 2 2 7" xfId="27928" xr:uid="{D2B7A8AA-DBA2-4EA8-99A4-5C30F1709BE2}"/>
    <cellStyle name="Comma 2 4 4 2 3" xfId="6161" xr:uid="{330FEF0A-1BBB-4909-8EB0-B007736B36BD}"/>
    <cellStyle name="Comma 2 4 4 2 3 2" xfId="7563" xr:uid="{96F57902-5A9E-4A34-8341-0FBE7969A0A6}"/>
    <cellStyle name="Comma 2 4 4 2 3 2 2" xfId="10365" xr:uid="{9DE90FA2-F4A2-4DC5-B570-805072F75BCE}"/>
    <cellStyle name="Comma 2 4 4 2 3 2 2 2" xfId="15970" xr:uid="{784D2F37-997A-4799-A071-E6525B72B64F}"/>
    <cellStyle name="Comma 2 4 4 2 3 2 2 2 2" xfId="27179" xr:uid="{C4A73E68-0311-4815-9E93-090C1AE1DE93}"/>
    <cellStyle name="Comma 2 4 4 2 3 2 2 2 2 2" xfId="42966" xr:uid="{D3D71F8B-E6AE-44D5-B06D-8127BF4FE6A7}"/>
    <cellStyle name="Comma 2 4 4 2 3 2 2 2 3" xfId="35078" xr:uid="{2A604621-A210-48F4-91DB-DD7FDA75CC57}"/>
    <cellStyle name="Comma 2 4 4 2 3 2 2 3" xfId="21575" xr:uid="{808BE01D-0B85-427D-AAED-2C3EB2FAC0D7}"/>
    <cellStyle name="Comma 2 4 4 2 3 2 2 3 2" xfId="39022" xr:uid="{23D79FD3-41F6-4436-A2B6-66416B2808E6}"/>
    <cellStyle name="Comma 2 4 4 2 3 2 2 4" xfId="31134" xr:uid="{638528DC-B5F3-4716-8B7D-9F98F2CE88C2}"/>
    <cellStyle name="Comma 2 4 4 2 3 2 3" xfId="13168" xr:uid="{143AB250-17A6-40D3-AAA2-075A46196258}"/>
    <cellStyle name="Comma 2 4 4 2 3 2 3 2" xfId="24377" xr:uid="{4B3B2C7D-EC59-4268-B104-746A8ED90AC3}"/>
    <cellStyle name="Comma 2 4 4 2 3 2 3 2 2" xfId="40994" xr:uid="{DA85851F-AC26-4565-B44F-956EE20AE5C2}"/>
    <cellStyle name="Comma 2 4 4 2 3 2 3 3" xfId="33106" xr:uid="{31A5AD76-43CA-455A-A9E0-E05DDDA53281}"/>
    <cellStyle name="Comma 2 4 4 2 3 2 4" xfId="18773" xr:uid="{408250A3-3504-407E-B356-7C49C0ED079A}"/>
    <cellStyle name="Comma 2 4 4 2 3 2 4 2" xfId="37050" xr:uid="{BB2C4E18-BCEB-4334-88DD-7A5B9A734422}"/>
    <cellStyle name="Comma 2 4 4 2 3 2 5" xfId="29162" xr:uid="{63EED752-065C-4AD1-8DED-DF636022F365}"/>
    <cellStyle name="Comma 2 4 4 2 3 3" xfId="8963" xr:uid="{1F7DB3DC-5024-4FBA-8FF7-E82DC1BF0173}"/>
    <cellStyle name="Comma 2 4 4 2 3 3 2" xfId="14568" xr:uid="{FC41AE2B-2FC1-4A6B-83A9-60314352D6F9}"/>
    <cellStyle name="Comma 2 4 4 2 3 3 2 2" xfId="25777" xr:uid="{9D3717DC-A8EC-4671-9FFB-9E3516DCF058}"/>
    <cellStyle name="Comma 2 4 4 2 3 3 2 2 2" xfId="41980" xr:uid="{2CA7A39B-33DB-4075-B4FB-7040D598BCF4}"/>
    <cellStyle name="Comma 2 4 4 2 3 3 2 3" xfId="34092" xr:uid="{4EC1E3F9-E108-41F8-82F9-83B3FE6050AB}"/>
    <cellStyle name="Comma 2 4 4 2 3 3 3" xfId="20173" xr:uid="{AFD13F14-0C9B-43BA-8108-F48FA0DD34E7}"/>
    <cellStyle name="Comma 2 4 4 2 3 3 3 2" xfId="38036" xr:uid="{877BEA1C-6824-4BD6-8FCC-7DA308B482DA}"/>
    <cellStyle name="Comma 2 4 4 2 3 3 4" xfId="30148" xr:uid="{7E02B2A9-CD74-49C8-83BB-58A45C01F8A6}"/>
    <cellStyle name="Comma 2 4 4 2 3 4" xfId="11766" xr:uid="{7531820A-D836-456D-BE05-D2C2498804A7}"/>
    <cellStyle name="Comma 2 4 4 2 3 4 2" xfId="22975" xr:uid="{6FCD6B34-C293-41DE-9D10-EF23962106E6}"/>
    <cellStyle name="Comma 2 4 4 2 3 4 2 2" xfId="40008" xr:uid="{190F101C-4722-494B-BAA6-4D74D3126091}"/>
    <cellStyle name="Comma 2 4 4 2 3 4 3" xfId="32120" xr:uid="{6ABC20FA-2C81-4CF9-A76A-644E7450536A}"/>
    <cellStyle name="Comma 2 4 4 2 3 5" xfId="17371" xr:uid="{E1F79848-51DE-44F9-9848-286EAFBB5EE3}"/>
    <cellStyle name="Comma 2 4 4 2 3 5 2" xfId="36064" xr:uid="{6C6303C3-4E89-4AB2-B92C-29CA5EA2F161}"/>
    <cellStyle name="Comma 2 4 4 2 3 6" xfId="28176" xr:uid="{6AFD6A24-C9A6-44D3-A7B2-AB0AC4BAEFBD}"/>
    <cellStyle name="Comma 2 4 4 2 4" xfId="6666" xr:uid="{48F323CF-8445-46D2-80F0-F2EF78700865}"/>
    <cellStyle name="Comma 2 4 4 2 4 2" xfId="9468" xr:uid="{68C4802C-24EC-4D27-96F5-05366F0D0E8B}"/>
    <cellStyle name="Comma 2 4 4 2 4 2 2" xfId="15073" xr:uid="{F8117366-9D9F-4F7B-8252-590B09F8F311}"/>
    <cellStyle name="Comma 2 4 4 2 4 2 2 2" xfId="26282" xr:uid="{A5F1BE79-0331-4E24-9EE5-A23B9425C836}"/>
    <cellStyle name="Comma 2 4 4 2 4 2 2 2 2" xfId="42472" xr:uid="{ECF99F7C-E726-44B2-AE1B-C3CFF38A0520}"/>
    <cellStyle name="Comma 2 4 4 2 4 2 2 3" xfId="34584" xr:uid="{57B72F57-DA7B-49C1-88FB-913535174A34}"/>
    <cellStyle name="Comma 2 4 4 2 4 2 3" xfId="20678" xr:uid="{4819EAEE-32AB-43DE-99BD-87AB34C5FEE5}"/>
    <cellStyle name="Comma 2 4 4 2 4 2 3 2" xfId="38528" xr:uid="{D4E897AD-32EE-44F3-B1AB-12899D031A0B}"/>
    <cellStyle name="Comma 2 4 4 2 4 2 4" xfId="30640" xr:uid="{2C9D7291-386B-4D1E-B6FD-C4CA370EE84B}"/>
    <cellStyle name="Comma 2 4 4 2 4 3" xfId="12271" xr:uid="{B8746A03-6D08-4480-8002-EE5B5C40D5D1}"/>
    <cellStyle name="Comma 2 4 4 2 4 3 2" xfId="23480" xr:uid="{A3601490-14CD-4AF4-A5A7-C4CE7D8BFF9A}"/>
    <cellStyle name="Comma 2 4 4 2 4 3 2 2" xfId="40500" xr:uid="{2065D010-DA1E-4712-9ACF-B39E4FDD6940}"/>
    <cellStyle name="Comma 2 4 4 2 4 3 3" xfId="32612" xr:uid="{1853952E-B3DC-4A9B-96BE-92B673C1F956}"/>
    <cellStyle name="Comma 2 4 4 2 4 4" xfId="17876" xr:uid="{9D31505A-6F1E-48F2-8726-6C25A0947A5A}"/>
    <cellStyle name="Comma 2 4 4 2 4 4 2" xfId="36556" xr:uid="{CC45941A-D4B1-48CC-825F-6452DE09963F}"/>
    <cellStyle name="Comma 2 4 4 2 4 5" xfId="28668" xr:uid="{4DCB9957-3E57-4FDC-9CDA-0CE218539BC0}"/>
    <cellStyle name="Comma 2 4 4 2 5" xfId="8066" xr:uid="{D86AFE58-D7C4-4144-80A3-577B7214E086}"/>
    <cellStyle name="Comma 2 4 4 2 5 2" xfId="13671" xr:uid="{5A641207-84D7-4977-B0E1-07FFC18C050E}"/>
    <cellStyle name="Comma 2 4 4 2 5 2 2" xfId="24880" xr:uid="{B01BC53E-13A9-4542-BCAB-82BC70CE9590}"/>
    <cellStyle name="Comma 2 4 4 2 5 2 2 2" xfId="41486" xr:uid="{932806FC-4F0E-4140-95DC-307220D7C7E6}"/>
    <cellStyle name="Comma 2 4 4 2 5 2 3" xfId="33598" xr:uid="{5B3A508A-1FDA-43E4-9398-894BD510D818}"/>
    <cellStyle name="Comma 2 4 4 2 5 3" xfId="19276" xr:uid="{D0873DAF-1423-461C-AC50-8A4D7060B413}"/>
    <cellStyle name="Comma 2 4 4 2 5 3 2" xfId="37542" xr:uid="{6D1529B3-1C20-4FA5-A336-D8E4D0EDB11A}"/>
    <cellStyle name="Comma 2 4 4 2 5 4" xfId="29654" xr:uid="{01CB19B0-8876-432F-B571-924126C1C35F}"/>
    <cellStyle name="Comma 2 4 4 2 6" xfId="10869" xr:uid="{7F79B088-1FD0-47F9-BDA2-94990297B342}"/>
    <cellStyle name="Comma 2 4 4 2 6 2" xfId="22078" xr:uid="{39BBE822-EF22-49E1-BB0C-DEAE465E5AA0}"/>
    <cellStyle name="Comma 2 4 4 2 6 2 2" xfId="39514" xr:uid="{C3443002-BABE-48CD-A940-C5370691B2D4}"/>
    <cellStyle name="Comma 2 4 4 2 6 3" xfId="31626" xr:uid="{000B6298-6853-48F9-9E34-9A5D40FDF220}"/>
    <cellStyle name="Comma 2 4 4 2 7" xfId="16474" xr:uid="{3137F847-FFCC-45CA-9129-CA735F319141}"/>
    <cellStyle name="Comma 2 4 4 2 7 2" xfId="35570" xr:uid="{E629DB20-7FA0-4354-B2CC-D2B6CD2A4C9E}"/>
    <cellStyle name="Comma 2 4 4 2 8" xfId="27682" xr:uid="{7AB1C1F3-940F-460C-A6FA-D6934E6DA164}"/>
    <cellStyle name="Comma 2 4 4 3" xfId="5386" xr:uid="{6F1F34DF-E46E-4CEA-91CD-3B5960746246}"/>
    <cellStyle name="Comma 2 4 4 3 2" xfId="6283" xr:uid="{842D3C05-7D9A-46A0-9035-E23281C80F0E}"/>
    <cellStyle name="Comma 2 4 4 3 2 2" xfId="7685" xr:uid="{66EB5F53-79F5-45A2-BDE8-88DDAA9F830F}"/>
    <cellStyle name="Comma 2 4 4 3 2 2 2" xfId="10487" xr:uid="{12FC8D4D-D053-4B98-AEAD-6E51A8264440}"/>
    <cellStyle name="Comma 2 4 4 3 2 2 2 2" xfId="16092" xr:uid="{DD5A3B4B-2A03-430B-820E-627B3D453BDF}"/>
    <cellStyle name="Comma 2 4 4 3 2 2 2 2 2" xfId="27301" xr:uid="{F344B93A-DB40-45BE-B188-8266641937C5}"/>
    <cellStyle name="Comma 2 4 4 3 2 2 2 2 2 2" xfId="43088" xr:uid="{5C600597-3EE9-47E3-9B96-0380D0A70F72}"/>
    <cellStyle name="Comma 2 4 4 3 2 2 2 2 3" xfId="35200" xr:uid="{D6B4D386-2D01-4F00-8DC9-A6C22FF4F2E0}"/>
    <cellStyle name="Comma 2 4 4 3 2 2 2 3" xfId="21697" xr:uid="{F189C87B-89FC-4287-8D72-97F66B9F0682}"/>
    <cellStyle name="Comma 2 4 4 3 2 2 2 3 2" xfId="39144" xr:uid="{F6B965AC-FEBD-48C5-B9E7-6BDD80792338}"/>
    <cellStyle name="Comma 2 4 4 3 2 2 2 4" xfId="31256" xr:uid="{C6DC540D-064B-4CD2-8867-60E787E1CEC7}"/>
    <cellStyle name="Comma 2 4 4 3 2 2 3" xfId="13290" xr:uid="{8D39991D-F4BE-4FAD-8149-45B9086D9520}"/>
    <cellStyle name="Comma 2 4 4 3 2 2 3 2" xfId="24499" xr:uid="{4F37AC07-1762-4F69-8D9E-58460195D4A4}"/>
    <cellStyle name="Comma 2 4 4 3 2 2 3 2 2" xfId="41116" xr:uid="{EF38A09B-5FEF-4497-B1BE-40F4C225E835}"/>
    <cellStyle name="Comma 2 4 4 3 2 2 3 3" xfId="33228" xr:uid="{66B4F5CD-BEE0-4C38-8CFD-6CC767B23A3C}"/>
    <cellStyle name="Comma 2 4 4 3 2 2 4" xfId="18895" xr:uid="{F0CC6515-C63C-4B36-9C01-5450C8BAEB89}"/>
    <cellStyle name="Comma 2 4 4 3 2 2 4 2" xfId="37172" xr:uid="{F5E6D1C3-C402-4979-B056-23B5183537D4}"/>
    <cellStyle name="Comma 2 4 4 3 2 2 5" xfId="29284" xr:uid="{089C3240-250A-4D14-9DBE-658D42EB594A}"/>
    <cellStyle name="Comma 2 4 4 3 2 3" xfId="9085" xr:uid="{F313C176-9E6B-4EEE-8C2D-C18BE05092F5}"/>
    <cellStyle name="Comma 2 4 4 3 2 3 2" xfId="14690" xr:uid="{5B57A139-20D1-4695-828A-B11F8AA72896}"/>
    <cellStyle name="Comma 2 4 4 3 2 3 2 2" xfId="25899" xr:uid="{1B2BFBEB-F2F3-4319-9A06-0CB08391B39C}"/>
    <cellStyle name="Comma 2 4 4 3 2 3 2 2 2" xfId="42102" xr:uid="{E87A6347-2A35-40EF-AD3B-0659E17D88C1}"/>
    <cellStyle name="Comma 2 4 4 3 2 3 2 3" xfId="34214" xr:uid="{128382D4-3C37-4CFB-82EC-8DF34EF595D6}"/>
    <cellStyle name="Comma 2 4 4 3 2 3 3" xfId="20295" xr:uid="{86674D00-C6B3-4CE9-87BC-F1FDE3655F20}"/>
    <cellStyle name="Comma 2 4 4 3 2 3 3 2" xfId="38158" xr:uid="{AEEF8B12-04F0-4B88-8CC7-D01F60EECA5E}"/>
    <cellStyle name="Comma 2 4 4 3 2 3 4" xfId="30270" xr:uid="{58EF9EF3-AF27-4941-9AFF-7E8368C42FD7}"/>
    <cellStyle name="Comma 2 4 4 3 2 4" xfId="11888" xr:uid="{A4CF935B-3B44-4EAC-9AF3-3087BE6A9B53}"/>
    <cellStyle name="Comma 2 4 4 3 2 4 2" xfId="23097" xr:uid="{6DC6CB2D-D123-4D36-9C90-B34A96CD07E0}"/>
    <cellStyle name="Comma 2 4 4 3 2 4 2 2" xfId="40130" xr:uid="{E898BE42-EED0-465F-A4C6-AA6D73348587}"/>
    <cellStyle name="Comma 2 4 4 3 2 4 3" xfId="32242" xr:uid="{78083077-7C1C-403B-A698-05A829B8E182}"/>
    <cellStyle name="Comma 2 4 4 3 2 5" xfId="17493" xr:uid="{81B87115-F820-46BA-A1A4-D20C7E4718C4}"/>
    <cellStyle name="Comma 2 4 4 3 2 5 2" xfId="36186" xr:uid="{5A08216E-609F-43CF-A849-535DD1F7DD9E}"/>
    <cellStyle name="Comma 2 4 4 3 2 6" xfId="28298" xr:uid="{D97A2E85-AF45-442B-B22A-20B2451DACB5}"/>
    <cellStyle name="Comma 2 4 4 3 3" xfId="6788" xr:uid="{32144CB6-8124-4563-B857-644DFC075A1C}"/>
    <cellStyle name="Comma 2 4 4 3 3 2" xfId="9590" xr:uid="{C35D4AA4-0BF6-4546-A0C8-9A292086816F}"/>
    <cellStyle name="Comma 2 4 4 3 3 2 2" xfId="15195" xr:uid="{4FD9CB0F-3AF7-430F-A7C9-6597E5FB378D}"/>
    <cellStyle name="Comma 2 4 4 3 3 2 2 2" xfId="26404" xr:uid="{BA23F7AB-6F7E-49A1-AA23-1520EDF0EA30}"/>
    <cellStyle name="Comma 2 4 4 3 3 2 2 2 2" xfId="42594" xr:uid="{295FBFDD-02DC-437C-8239-7726D2C5C51F}"/>
    <cellStyle name="Comma 2 4 4 3 3 2 2 3" xfId="34706" xr:uid="{9C7315FC-247A-477C-AF65-0CFD2F61B33C}"/>
    <cellStyle name="Comma 2 4 4 3 3 2 3" xfId="20800" xr:uid="{EBD149A5-5777-4387-9B82-FC0E2E73E3BB}"/>
    <cellStyle name="Comma 2 4 4 3 3 2 3 2" xfId="38650" xr:uid="{5CF9F592-659A-4F34-880B-62AD2CB8664B}"/>
    <cellStyle name="Comma 2 4 4 3 3 2 4" xfId="30762" xr:uid="{4DD4EFFF-42D2-437D-B1E8-BD6BE0331E5D}"/>
    <cellStyle name="Comma 2 4 4 3 3 3" xfId="12393" xr:uid="{7CF6D94B-2047-4618-BB09-6A8CB6727CE0}"/>
    <cellStyle name="Comma 2 4 4 3 3 3 2" xfId="23602" xr:uid="{327F9EAE-4502-4E2F-9B08-ED1D7867E4BE}"/>
    <cellStyle name="Comma 2 4 4 3 3 3 2 2" xfId="40622" xr:uid="{8552A5ED-F847-4EB0-A7D6-B368C3F93905}"/>
    <cellStyle name="Comma 2 4 4 3 3 3 3" xfId="32734" xr:uid="{70AD0326-C2CF-47E9-8CAB-93804B783A9F}"/>
    <cellStyle name="Comma 2 4 4 3 3 4" xfId="17998" xr:uid="{7C02D950-1D12-4817-8324-E8C57CCF16A3}"/>
    <cellStyle name="Comma 2 4 4 3 3 4 2" xfId="36678" xr:uid="{97383B0A-ECBD-4D07-AF7D-B94C6759D980}"/>
    <cellStyle name="Comma 2 4 4 3 3 5" xfId="28790" xr:uid="{54933737-65B3-44B9-A26A-4191B2ABC40B}"/>
    <cellStyle name="Comma 2 4 4 3 4" xfId="8188" xr:uid="{4DEC293B-4A38-4AD2-96A1-51CB0C62EA7C}"/>
    <cellStyle name="Comma 2 4 4 3 4 2" xfId="13793" xr:uid="{30D3DBE4-D874-4125-B410-4DA52091739B}"/>
    <cellStyle name="Comma 2 4 4 3 4 2 2" xfId="25002" xr:uid="{D37CE69D-2D88-4511-88E4-1BA446E760A9}"/>
    <cellStyle name="Comma 2 4 4 3 4 2 2 2" xfId="41608" xr:uid="{34C5B316-A33F-4EEC-ACEF-C28410FC8459}"/>
    <cellStyle name="Comma 2 4 4 3 4 2 3" xfId="33720" xr:uid="{2EEBF1DD-27FF-4559-B269-AB2E0EE9607E}"/>
    <cellStyle name="Comma 2 4 4 3 4 3" xfId="19398" xr:uid="{A7EA6B2F-70C7-43D0-8FCF-AC6DA6A2E217}"/>
    <cellStyle name="Comma 2 4 4 3 4 3 2" xfId="37664" xr:uid="{194486C1-2BB6-4FA5-ACAA-7E8A1A474B0E}"/>
    <cellStyle name="Comma 2 4 4 3 4 4" xfId="29776" xr:uid="{698C32F3-068B-4067-AC3D-0F1039325E56}"/>
    <cellStyle name="Comma 2 4 4 3 5" xfId="10991" xr:uid="{CBE8427F-EC34-4ADA-9419-946773AD67D0}"/>
    <cellStyle name="Comma 2 4 4 3 5 2" xfId="22200" xr:uid="{20E611FE-D063-43DC-9BC5-580976C3B606}"/>
    <cellStyle name="Comma 2 4 4 3 5 2 2" xfId="39636" xr:uid="{B67F5993-2138-4119-ADC0-42D9BD2363F8}"/>
    <cellStyle name="Comma 2 4 4 3 5 3" xfId="31748" xr:uid="{A6CA544A-FA49-482C-9A67-CBE8A6A71817}"/>
    <cellStyle name="Comma 2 4 4 3 6" xfId="16596" xr:uid="{DD48F4A5-7778-406B-9977-016BE36C7C99}"/>
    <cellStyle name="Comma 2 4 4 3 6 2" xfId="35692" xr:uid="{A3A405AE-C257-4DAF-9BD6-36816FE8432A}"/>
    <cellStyle name="Comma 2 4 4 3 7" xfId="27804" xr:uid="{88428C39-F3F8-4B03-B623-00A671931245}"/>
    <cellStyle name="Comma 2 4 4 4" xfId="6037" xr:uid="{AC4D1492-1E17-4BAA-9B3F-7B8FAC8144C5}"/>
    <cellStyle name="Comma 2 4 4 4 2" xfId="7439" xr:uid="{00539359-CBAC-4693-B54A-DC948AFE0F6E}"/>
    <cellStyle name="Comma 2 4 4 4 2 2" xfId="10241" xr:uid="{CAFC3ADE-1206-400F-8834-FA43D5F51599}"/>
    <cellStyle name="Comma 2 4 4 4 2 2 2" xfId="15846" xr:uid="{F3E5660A-6C6A-4FE1-ABDE-8D6D8957BA2F}"/>
    <cellStyle name="Comma 2 4 4 4 2 2 2 2" xfId="27055" xr:uid="{A7F47D58-3077-49D9-BC6A-2B8209B87792}"/>
    <cellStyle name="Comma 2 4 4 4 2 2 2 2 2" xfId="42842" xr:uid="{DF493CBB-8BB7-4912-A54C-3846C5480C5D}"/>
    <cellStyle name="Comma 2 4 4 4 2 2 2 3" xfId="34954" xr:uid="{99B03D38-18C6-4881-88D7-36E91460FA24}"/>
    <cellStyle name="Comma 2 4 4 4 2 2 3" xfId="21451" xr:uid="{7450A561-295B-4012-9E23-2F5B6F209620}"/>
    <cellStyle name="Comma 2 4 4 4 2 2 3 2" xfId="38898" xr:uid="{B50996AB-51FB-40A9-AC74-36F8F651F525}"/>
    <cellStyle name="Comma 2 4 4 4 2 2 4" xfId="31010" xr:uid="{7C40C70E-1929-4C37-AF00-5B96026FF2D9}"/>
    <cellStyle name="Comma 2 4 4 4 2 3" xfId="13044" xr:uid="{C8B5B9FE-1204-4C4F-A17E-9AC6DDF42009}"/>
    <cellStyle name="Comma 2 4 4 4 2 3 2" xfId="24253" xr:uid="{FBBDAA8E-3F51-4359-AAD7-4504121F8D4C}"/>
    <cellStyle name="Comma 2 4 4 4 2 3 2 2" xfId="40870" xr:uid="{BDFA3DE1-E90D-47B7-AE74-B99218DF31F0}"/>
    <cellStyle name="Comma 2 4 4 4 2 3 3" xfId="32982" xr:uid="{DBA8F082-9260-4791-A631-6D2957133389}"/>
    <cellStyle name="Comma 2 4 4 4 2 4" xfId="18649" xr:uid="{4343ADB4-A066-492D-BDD2-3190879AE00E}"/>
    <cellStyle name="Comma 2 4 4 4 2 4 2" xfId="36926" xr:uid="{C1DD12D5-AB71-470B-981B-FE4D40BFEEF5}"/>
    <cellStyle name="Comma 2 4 4 4 2 5" xfId="29038" xr:uid="{1805B718-B9D0-4AFB-B0FE-DAB024335C60}"/>
    <cellStyle name="Comma 2 4 4 4 3" xfId="8839" xr:uid="{6CD3C400-6245-427D-838C-855765EDD578}"/>
    <cellStyle name="Comma 2 4 4 4 3 2" xfId="14444" xr:uid="{E4126D4B-F3D4-4A24-85FE-A13B036BC8A7}"/>
    <cellStyle name="Comma 2 4 4 4 3 2 2" xfId="25653" xr:uid="{8B78C048-064E-41B3-A61B-204FAEF51A8E}"/>
    <cellStyle name="Comma 2 4 4 4 3 2 2 2" xfId="41856" xr:uid="{564A4183-ACFD-4E42-96B8-1301AA8FE6CB}"/>
    <cellStyle name="Comma 2 4 4 4 3 2 3" xfId="33968" xr:uid="{02A15024-1357-48C0-8F85-931A8DE1F41E}"/>
    <cellStyle name="Comma 2 4 4 4 3 3" xfId="20049" xr:uid="{063B4F22-CAAA-4518-9113-F7F595DEA835}"/>
    <cellStyle name="Comma 2 4 4 4 3 3 2" xfId="37912" xr:uid="{0C32153B-874E-4721-9106-78CD38066A41}"/>
    <cellStyle name="Comma 2 4 4 4 3 4" xfId="30024" xr:uid="{E3E732BB-F2A7-46DE-ADFA-9E7325C29349}"/>
    <cellStyle name="Comma 2 4 4 4 4" xfId="11642" xr:uid="{E9BF72FC-E977-445B-A170-AC4E884DF83C}"/>
    <cellStyle name="Comma 2 4 4 4 4 2" xfId="22851" xr:uid="{40254DAF-CFA2-43DC-ADE0-F788FDE67B98}"/>
    <cellStyle name="Comma 2 4 4 4 4 2 2" xfId="39884" xr:uid="{800843BD-C93D-4D2D-89B0-7272091F8DF8}"/>
    <cellStyle name="Comma 2 4 4 4 4 3" xfId="31996" xr:uid="{7E892387-85E5-4336-89E6-737F46855B8E}"/>
    <cellStyle name="Comma 2 4 4 4 5" xfId="17247" xr:uid="{ACCE0355-602B-4BE8-8F5B-58F0FC695AB7}"/>
    <cellStyle name="Comma 2 4 4 4 5 2" xfId="35940" xr:uid="{1D0A539F-64C7-421C-A775-A7555C9B18A6}"/>
    <cellStyle name="Comma 2 4 4 4 6" xfId="28052" xr:uid="{59D6C177-0593-4070-B744-CF9B6FCC6604}"/>
    <cellStyle name="Comma 2 4 4 5" xfId="6541" xr:uid="{D3784AF0-39E7-457E-BAA4-D2F9C242B87F}"/>
    <cellStyle name="Comma 2 4 4 5 2" xfId="9343" xr:uid="{1C06F9B2-0723-417A-92AA-9E46ABD9410D}"/>
    <cellStyle name="Comma 2 4 4 5 2 2" xfId="14948" xr:uid="{F08A133A-8264-4DB2-80B9-4A9D46887C0B}"/>
    <cellStyle name="Comma 2 4 4 5 2 2 2" xfId="26157" xr:uid="{93BE133B-23A1-4F86-9023-19FB81ED1AB0}"/>
    <cellStyle name="Comma 2 4 4 5 2 2 2 2" xfId="42348" xr:uid="{43157BE2-0782-42AA-952D-09894A98A2EE}"/>
    <cellStyle name="Comma 2 4 4 5 2 2 3" xfId="34460" xr:uid="{81BA8E11-8175-424A-9A07-B75A13C788AC}"/>
    <cellStyle name="Comma 2 4 4 5 2 3" xfId="20553" xr:uid="{45504696-3C0B-4B16-AF53-6F318F4A7E4B}"/>
    <cellStyle name="Comma 2 4 4 5 2 3 2" xfId="38404" xr:uid="{8C34621A-5F39-493D-9849-6F795ED34B4D}"/>
    <cellStyle name="Comma 2 4 4 5 2 4" xfId="30516" xr:uid="{3B38D847-6748-4FAD-AE63-85FA4E3D7A60}"/>
    <cellStyle name="Comma 2 4 4 5 3" xfId="12146" xr:uid="{5110ABE9-20E5-4F0B-A74F-C78D464FF333}"/>
    <cellStyle name="Comma 2 4 4 5 3 2" xfId="23355" xr:uid="{1702F9E2-A612-44D7-BBC3-D8C667CA1195}"/>
    <cellStyle name="Comma 2 4 4 5 3 2 2" xfId="40376" xr:uid="{1FB73E5C-A503-40FA-938A-D9A74E3D7B09}"/>
    <cellStyle name="Comma 2 4 4 5 3 3" xfId="32488" xr:uid="{A44EE8AE-D951-4AFA-AAD7-18E478615CBC}"/>
    <cellStyle name="Comma 2 4 4 5 4" xfId="17751" xr:uid="{B91F97E1-2DAC-41D1-9739-D82DE1707318}"/>
    <cellStyle name="Comma 2 4 4 5 4 2" xfId="36432" xr:uid="{B557FBE0-217A-45DB-90A6-51FE7849814C}"/>
    <cellStyle name="Comma 2 4 4 5 5" xfId="28544" xr:uid="{782D2083-C711-46BB-8C90-50BE4EC43A3B}"/>
    <cellStyle name="Comma 2 4 4 6" xfId="7942" xr:uid="{F65754F4-D2B7-4779-B665-2433D3E13EDF}"/>
    <cellStyle name="Comma 2 4 4 6 2" xfId="13547" xr:uid="{5B29D5E7-34FB-4B84-AE25-644F4C924C58}"/>
    <cellStyle name="Comma 2 4 4 6 2 2" xfId="24756" xr:uid="{CA45A060-3DE4-4BF3-BCA2-6AF58C929CD0}"/>
    <cellStyle name="Comma 2 4 4 6 2 2 2" xfId="41362" xr:uid="{76F6A238-2CDD-4AFE-AF2E-24E016FF60A5}"/>
    <cellStyle name="Comma 2 4 4 6 2 3" xfId="33474" xr:uid="{C832A406-4BE7-493B-92EA-FEA4E71EAAB5}"/>
    <cellStyle name="Comma 2 4 4 6 3" xfId="19152" xr:uid="{C03DADDB-4061-4221-8453-06563B8E3E1D}"/>
    <cellStyle name="Comma 2 4 4 6 3 2" xfId="37418" xr:uid="{FF9DCA12-B415-43A5-BC19-C53165817F6B}"/>
    <cellStyle name="Comma 2 4 4 6 4" xfId="29530" xr:uid="{35BB97DD-B6A3-4DD6-B7AC-FC2512A89FA4}"/>
    <cellStyle name="Comma 2 4 4 7" xfId="10745" xr:uid="{E8F9E1DD-D304-4914-89B6-E30C75080738}"/>
    <cellStyle name="Comma 2 4 4 7 2" xfId="21954" xr:uid="{97AC2A70-8B97-4992-8BCD-D0847679F709}"/>
    <cellStyle name="Comma 2 4 4 7 2 2" xfId="39390" xr:uid="{83975931-3B8C-4EAD-B693-257621954972}"/>
    <cellStyle name="Comma 2 4 4 7 3" xfId="31502" xr:uid="{452195D3-B6B8-4829-97F9-E94C13F3D33F}"/>
    <cellStyle name="Comma 2 4 4 8" xfId="16350" xr:uid="{0BA85B52-66FE-4836-8EED-A9E9FD54F57E}"/>
    <cellStyle name="Comma 2 4 4 8 2" xfId="35446" xr:uid="{91543A46-4BFA-4848-821F-151C26A4178F}"/>
    <cellStyle name="Comma 2 4 4 9" xfId="27558" xr:uid="{2A94B51C-F7C7-4338-8150-79ACE3B949F7}"/>
    <cellStyle name="Comma 2 4 5" xfId="5205" xr:uid="{E38C547A-C696-4F1C-BFE3-FADC77EC573A}"/>
    <cellStyle name="Comma 2 4 5 2" xfId="5451" xr:uid="{11AB486B-2E03-4E7E-872D-E0EBCD9DBA6A}"/>
    <cellStyle name="Comma 2 4 5 2 2" xfId="6348" xr:uid="{0E0D5D3C-D662-49C6-91DE-6EF89DCB3481}"/>
    <cellStyle name="Comma 2 4 5 2 2 2" xfId="7750" xr:uid="{F517D51F-A43C-4290-9EFF-9E4113658FD7}"/>
    <cellStyle name="Comma 2 4 5 2 2 2 2" xfId="10552" xr:uid="{01D8C9BA-BF5E-459A-80E3-82B20DD6803C}"/>
    <cellStyle name="Comma 2 4 5 2 2 2 2 2" xfId="16157" xr:uid="{D110B62A-FA07-4147-954A-F80352300987}"/>
    <cellStyle name="Comma 2 4 5 2 2 2 2 2 2" xfId="27366" xr:uid="{18655857-C16E-45D6-8929-0EED85E5F0F7}"/>
    <cellStyle name="Comma 2 4 5 2 2 2 2 2 2 2" xfId="43153" xr:uid="{CC230F22-661D-463E-8D4F-6F6B2DDB7F9D}"/>
    <cellStyle name="Comma 2 4 5 2 2 2 2 2 3" xfId="35265" xr:uid="{AABD4D12-30B6-474C-BEFF-035C2E182F83}"/>
    <cellStyle name="Comma 2 4 5 2 2 2 2 3" xfId="21762" xr:uid="{E06DEB50-BF0C-41EE-BE3D-EBD5982313B3}"/>
    <cellStyle name="Comma 2 4 5 2 2 2 2 3 2" xfId="39209" xr:uid="{2E1E2AF1-6ECD-45EF-B8D8-F607A501CEE3}"/>
    <cellStyle name="Comma 2 4 5 2 2 2 2 4" xfId="31321" xr:uid="{E802F2DE-5FB8-48A8-BA52-02612E8CBA9A}"/>
    <cellStyle name="Comma 2 4 5 2 2 2 3" xfId="13355" xr:uid="{7446BAA7-B68D-46A0-8090-B7E712F74D01}"/>
    <cellStyle name="Comma 2 4 5 2 2 2 3 2" xfId="24564" xr:uid="{0E96A376-C431-4937-AA5D-7C3A9B6C0CCE}"/>
    <cellStyle name="Comma 2 4 5 2 2 2 3 2 2" xfId="41181" xr:uid="{F8B56480-9509-43AA-997A-DD85E8E81C8F}"/>
    <cellStyle name="Comma 2 4 5 2 2 2 3 3" xfId="33293" xr:uid="{C8228E98-38F6-4857-8AC9-63C66E3122A4}"/>
    <cellStyle name="Comma 2 4 5 2 2 2 4" xfId="18960" xr:uid="{8AA914C5-3D43-4DFF-9126-DB3F026C07F8}"/>
    <cellStyle name="Comma 2 4 5 2 2 2 4 2" xfId="37237" xr:uid="{873619FF-89F5-4863-91EC-8B3BA1E97EAB}"/>
    <cellStyle name="Comma 2 4 5 2 2 2 5" xfId="29349" xr:uid="{95761B96-CD89-42FA-B3B7-6C7A4CAAD6B5}"/>
    <cellStyle name="Comma 2 4 5 2 2 3" xfId="9150" xr:uid="{F2D61F8C-0933-4092-B38E-064EA33B0F71}"/>
    <cellStyle name="Comma 2 4 5 2 2 3 2" xfId="14755" xr:uid="{763CF528-5AB6-4616-A01D-C38B1F8BEB0C}"/>
    <cellStyle name="Comma 2 4 5 2 2 3 2 2" xfId="25964" xr:uid="{B3193126-3A21-4A26-9BB4-6991490D7A80}"/>
    <cellStyle name="Comma 2 4 5 2 2 3 2 2 2" xfId="42167" xr:uid="{D2FBE753-F8FE-461C-BB82-9688A77AC51F}"/>
    <cellStyle name="Comma 2 4 5 2 2 3 2 3" xfId="34279" xr:uid="{93CCA011-94A1-4D9F-A639-C0295F710831}"/>
    <cellStyle name="Comma 2 4 5 2 2 3 3" xfId="20360" xr:uid="{C96763B7-F290-40EA-ACE4-31C752313BB0}"/>
    <cellStyle name="Comma 2 4 5 2 2 3 3 2" xfId="38223" xr:uid="{E926EF19-FEA3-40DF-AA20-38E0C9576629}"/>
    <cellStyle name="Comma 2 4 5 2 2 3 4" xfId="30335" xr:uid="{6BA4CC25-7994-4095-8AA3-E4BAD5B91F26}"/>
    <cellStyle name="Comma 2 4 5 2 2 4" xfId="11953" xr:uid="{E999C111-7E25-4150-9690-3917F020605B}"/>
    <cellStyle name="Comma 2 4 5 2 2 4 2" xfId="23162" xr:uid="{A96B080F-293E-46B5-9101-F60EC7011E32}"/>
    <cellStyle name="Comma 2 4 5 2 2 4 2 2" xfId="40195" xr:uid="{514F2EF9-F583-4E57-B39F-30A242EE4F93}"/>
    <cellStyle name="Comma 2 4 5 2 2 4 3" xfId="32307" xr:uid="{808B9D45-26B9-4DE0-9B10-F11A23314165}"/>
    <cellStyle name="Comma 2 4 5 2 2 5" xfId="17558" xr:uid="{3D032D09-DEBA-4337-802E-F9E0BCDBBA14}"/>
    <cellStyle name="Comma 2 4 5 2 2 5 2" xfId="36251" xr:uid="{9BF939C7-BA82-419E-879F-F6702494D357}"/>
    <cellStyle name="Comma 2 4 5 2 2 6" xfId="28363" xr:uid="{CA714DA1-ED20-4A12-99D8-71655ED3C46D}"/>
    <cellStyle name="Comma 2 4 5 2 3" xfId="6853" xr:uid="{782B1043-A897-41E7-98FC-02BA993C6392}"/>
    <cellStyle name="Comma 2 4 5 2 3 2" xfId="9655" xr:uid="{55694C12-2095-4608-95A0-BF3DAC66490F}"/>
    <cellStyle name="Comma 2 4 5 2 3 2 2" xfId="15260" xr:uid="{DDC6ED09-E397-4800-9594-E343CA050805}"/>
    <cellStyle name="Comma 2 4 5 2 3 2 2 2" xfId="26469" xr:uid="{0A01EE7A-9885-49CA-986E-B9AE249FD91F}"/>
    <cellStyle name="Comma 2 4 5 2 3 2 2 2 2" xfId="42659" xr:uid="{8C6BA1AC-36A6-453A-AB78-50A121B29083}"/>
    <cellStyle name="Comma 2 4 5 2 3 2 2 3" xfId="34771" xr:uid="{C4463B6B-1AFD-44EF-9680-C4B202CF66AB}"/>
    <cellStyle name="Comma 2 4 5 2 3 2 3" xfId="20865" xr:uid="{D9EAE6D4-3882-400F-A2F9-041AA1CD970C}"/>
    <cellStyle name="Comma 2 4 5 2 3 2 3 2" xfId="38715" xr:uid="{BD488479-0777-44CC-801C-CAB328D0CCCF}"/>
    <cellStyle name="Comma 2 4 5 2 3 2 4" xfId="30827" xr:uid="{CD457E91-79D2-44AF-B521-68FE5550F04F}"/>
    <cellStyle name="Comma 2 4 5 2 3 3" xfId="12458" xr:uid="{A20F577A-BAC7-4777-9BB9-6308C38A68E2}"/>
    <cellStyle name="Comma 2 4 5 2 3 3 2" xfId="23667" xr:uid="{41805FB4-84C7-4922-B118-699AC3651466}"/>
    <cellStyle name="Comma 2 4 5 2 3 3 2 2" xfId="40687" xr:uid="{BD2D9ADE-2D5F-4908-81A6-BCA323D8AF97}"/>
    <cellStyle name="Comma 2 4 5 2 3 3 3" xfId="32799" xr:uid="{C0DDEFC1-8F6B-49CA-B99C-61E974801890}"/>
    <cellStyle name="Comma 2 4 5 2 3 4" xfId="18063" xr:uid="{02F471CF-C6D5-42E1-B50C-8341879C5F6F}"/>
    <cellStyle name="Comma 2 4 5 2 3 4 2" xfId="36743" xr:uid="{C7250E2C-6D67-434C-B2E1-29DB9D552174}"/>
    <cellStyle name="Comma 2 4 5 2 3 5" xfId="28855" xr:uid="{562DC9AC-CF90-4D19-A25C-F50A8D9BEF68}"/>
    <cellStyle name="Comma 2 4 5 2 4" xfId="8253" xr:uid="{3DA58493-A9D5-4F2F-BC28-ADD42B4DD8F1}"/>
    <cellStyle name="Comma 2 4 5 2 4 2" xfId="13858" xr:uid="{3A3C365B-954F-4A07-B13D-6195DADDAA7F}"/>
    <cellStyle name="Comma 2 4 5 2 4 2 2" xfId="25067" xr:uid="{5C1EB966-0B67-4468-BA8E-A23A73D2D341}"/>
    <cellStyle name="Comma 2 4 5 2 4 2 2 2" xfId="41673" xr:uid="{66214143-080B-4874-93D0-8B999B6BB49A}"/>
    <cellStyle name="Comma 2 4 5 2 4 2 3" xfId="33785" xr:uid="{974F14BE-E677-4BEC-8B86-F5585F80700A}"/>
    <cellStyle name="Comma 2 4 5 2 4 3" xfId="19463" xr:uid="{BCAA06D7-3419-4353-8542-D942A9703C19}"/>
    <cellStyle name="Comma 2 4 5 2 4 3 2" xfId="37729" xr:uid="{BA91F20F-24BF-49B4-92A4-9A37B7043CDC}"/>
    <cellStyle name="Comma 2 4 5 2 4 4" xfId="29841" xr:uid="{D3BAC719-778E-4BBE-AAB6-156B518BBF12}"/>
    <cellStyle name="Comma 2 4 5 2 5" xfId="11056" xr:uid="{C0FA915C-BCDF-465A-A5EE-823006E01173}"/>
    <cellStyle name="Comma 2 4 5 2 5 2" xfId="22265" xr:uid="{2E400668-C9B7-4D1E-9146-A46AF71A0890}"/>
    <cellStyle name="Comma 2 4 5 2 5 2 2" xfId="39701" xr:uid="{3F0104AE-AF20-4DAE-ADC8-728BC0481210}"/>
    <cellStyle name="Comma 2 4 5 2 5 3" xfId="31813" xr:uid="{E1DD7BCC-46E7-4F1B-A521-A80D15832920}"/>
    <cellStyle name="Comma 2 4 5 2 6" xfId="16661" xr:uid="{939FB69B-89A2-4E80-BBB4-01B940CDEC2F}"/>
    <cellStyle name="Comma 2 4 5 2 6 2" xfId="35757" xr:uid="{23BB42F7-1185-4D0A-8FD3-638629D8B0BC}"/>
    <cellStyle name="Comma 2 4 5 2 7" xfId="27869" xr:uid="{2C52332E-9AAE-42AA-B57C-A5FA4EDCB8F8}"/>
    <cellStyle name="Comma 2 4 5 3" xfId="6102" xr:uid="{834B2E47-4BAF-4043-9757-5820D3E36ACD}"/>
    <cellStyle name="Comma 2 4 5 3 2" xfId="7504" xr:uid="{FF92D611-0E30-4451-94FC-DFC81AFEC4B2}"/>
    <cellStyle name="Comma 2 4 5 3 2 2" xfId="10306" xr:uid="{3A2CC754-4F06-4ADB-A0C5-73D2E7919E36}"/>
    <cellStyle name="Comma 2 4 5 3 2 2 2" xfId="15911" xr:uid="{93BB85BF-2C76-4796-81D0-ADAB99F71ECD}"/>
    <cellStyle name="Comma 2 4 5 3 2 2 2 2" xfId="27120" xr:uid="{5B9A5D5A-FA82-4BB0-A60C-CD5B0E28AE7E}"/>
    <cellStyle name="Comma 2 4 5 3 2 2 2 2 2" xfId="42907" xr:uid="{ED835C57-8AC0-4D73-8BF9-4DCDCDDA09AA}"/>
    <cellStyle name="Comma 2 4 5 3 2 2 2 3" xfId="35019" xr:uid="{F6C36F4B-DE59-4669-A690-0F4630323B69}"/>
    <cellStyle name="Comma 2 4 5 3 2 2 3" xfId="21516" xr:uid="{16B47262-9A4B-43C1-9FA8-703B6A382B77}"/>
    <cellStyle name="Comma 2 4 5 3 2 2 3 2" xfId="38963" xr:uid="{807954FA-A3A1-45AD-8964-258BB300B278}"/>
    <cellStyle name="Comma 2 4 5 3 2 2 4" xfId="31075" xr:uid="{296D00F4-05BF-4338-9DDA-DCFC86B3F875}"/>
    <cellStyle name="Comma 2 4 5 3 2 3" xfId="13109" xr:uid="{36440B64-6249-4615-8B41-FB01FBF02A85}"/>
    <cellStyle name="Comma 2 4 5 3 2 3 2" xfId="24318" xr:uid="{99B1136C-8396-4742-A430-E80D28D61F20}"/>
    <cellStyle name="Comma 2 4 5 3 2 3 2 2" xfId="40935" xr:uid="{E824123F-65E0-4418-AA42-242BBA57F230}"/>
    <cellStyle name="Comma 2 4 5 3 2 3 3" xfId="33047" xr:uid="{B7CAF41F-7191-4EB0-8E4F-B7DCAC25E813}"/>
    <cellStyle name="Comma 2 4 5 3 2 4" xfId="18714" xr:uid="{B9B8EE16-9244-498B-8E9D-877F493AA1EE}"/>
    <cellStyle name="Comma 2 4 5 3 2 4 2" xfId="36991" xr:uid="{2FE0EB92-6071-445E-9997-0B738248F13B}"/>
    <cellStyle name="Comma 2 4 5 3 2 5" xfId="29103" xr:uid="{FFD7D22E-AE8C-4C2A-9DDB-3E9B9DC248F5}"/>
    <cellStyle name="Comma 2 4 5 3 3" xfId="8904" xr:uid="{462146F2-C084-4630-818D-E211BB6C7175}"/>
    <cellStyle name="Comma 2 4 5 3 3 2" xfId="14509" xr:uid="{C7DC8441-E5C8-499D-9880-C2D77A749749}"/>
    <cellStyle name="Comma 2 4 5 3 3 2 2" xfId="25718" xr:uid="{F70D299A-1D03-4D0E-B92A-54EFDFD971D5}"/>
    <cellStyle name="Comma 2 4 5 3 3 2 2 2" xfId="41921" xr:uid="{9D57DF94-5314-480E-8F7F-65B986A1A1FC}"/>
    <cellStyle name="Comma 2 4 5 3 3 2 3" xfId="34033" xr:uid="{E478CB3B-B597-428C-8BCA-756DCDDD7AF9}"/>
    <cellStyle name="Comma 2 4 5 3 3 3" xfId="20114" xr:uid="{D9DE5448-EEF9-4167-A7FD-62474310FF12}"/>
    <cellStyle name="Comma 2 4 5 3 3 3 2" xfId="37977" xr:uid="{91417116-D788-4DA4-9A67-C332954A63A8}"/>
    <cellStyle name="Comma 2 4 5 3 3 4" xfId="30089" xr:uid="{CDBB8FAA-9FD3-4250-8168-EAC6DC9D79CE}"/>
    <cellStyle name="Comma 2 4 5 3 4" xfId="11707" xr:uid="{DB4892DC-95CC-4FDC-AD5F-67AEAF73BD37}"/>
    <cellStyle name="Comma 2 4 5 3 4 2" xfId="22916" xr:uid="{B8554A4C-8F04-47E8-BF1E-246F52A045BE}"/>
    <cellStyle name="Comma 2 4 5 3 4 2 2" xfId="39949" xr:uid="{6F96FE21-F0D3-4DEB-8357-D1FC91755AE3}"/>
    <cellStyle name="Comma 2 4 5 3 4 3" xfId="32061" xr:uid="{A22D1734-F4D8-4F68-9ABE-91936A3469A2}"/>
    <cellStyle name="Comma 2 4 5 3 5" xfId="17312" xr:uid="{12C04471-CBE8-4858-9DCC-1D03879760EB}"/>
    <cellStyle name="Comma 2 4 5 3 5 2" xfId="36005" xr:uid="{3A2257EF-25E6-402A-A281-9E945517F214}"/>
    <cellStyle name="Comma 2 4 5 3 6" xfId="28117" xr:uid="{441005EE-DB22-42DD-AC0B-2A77BA4ECF7A}"/>
    <cellStyle name="Comma 2 4 5 4" xfId="6607" xr:uid="{BC3A224A-B620-4E5C-88D4-B9D5AAFFB426}"/>
    <cellStyle name="Comma 2 4 5 4 2" xfId="9409" xr:uid="{805B0332-86C8-43C1-BAA6-C439FDA66749}"/>
    <cellStyle name="Comma 2 4 5 4 2 2" xfId="15014" xr:uid="{6DF24563-7C0C-4B58-8318-4555F59AFD55}"/>
    <cellStyle name="Comma 2 4 5 4 2 2 2" xfId="26223" xr:uid="{2B694C34-9F30-4EBB-AD00-AC62FDEBC5B1}"/>
    <cellStyle name="Comma 2 4 5 4 2 2 2 2" xfId="42413" xr:uid="{C084F03D-D64B-49B3-9300-DDCBCDB95E3F}"/>
    <cellStyle name="Comma 2 4 5 4 2 2 3" xfId="34525" xr:uid="{56D06806-CFC7-4D96-86FA-CC8953E34D67}"/>
    <cellStyle name="Comma 2 4 5 4 2 3" xfId="20619" xr:uid="{EBB33167-69C8-4976-9AC6-C5544B289649}"/>
    <cellStyle name="Comma 2 4 5 4 2 3 2" xfId="38469" xr:uid="{DDDA4C4B-8732-4945-8B17-A1EB75049EE1}"/>
    <cellStyle name="Comma 2 4 5 4 2 4" xfId="30581" xr:uid="{E257AFE0-E0EE-43F1-9A90-460665F6EC38}"/>
    <cellStyle name="Comma 2 4 5 4 3" xfId="12212" xr:uid="{7230D3BA-A35F-40BF-B01B-1C3BF0B9E201}"/>
    <cellStyle name="Comma 2 4 5 4 3 2" xfId="23421" xr:uid="{727EB87D-97F1-4228-ACF9-93E2014B6432}"/>
    <cellStyle name="Comma 2 4 5 4 3 2 2" xfId="40441" xr:uid="{119233D9-C2C4-4478-AD83-2A190D405B10}"/>
    <cellStyle name="Comma 2 4 5 4 3 3" xfId="32553" xr:uid="{C35956ED-B6C2-453E-B122-C1C94DBD3042}"/>
    <cellStyle name="Comma 2 4 5 4 4" xfId="17817" xr:uid="{1D52895C-40BF-4604-BFAF-1D52E21DDAF5}"/>
    <cellStyle name="Comma 2 4 5 4 4 2" xfId="36497" xr:uid="{EB147802-4B3E-4FAB-984A-C5046BF5F126}"/>
    <cellStyle name="Comma 2 4 5 4 5" xfId="28609" xr:uid="{806D4E2B-8683-4EDA-9865-7CF588A2F78D}"/>
    <cellStyle name="Comma 2 4 5 5" xfId="8007" xr:uid="{CCADBAEA-B205-432B-9B77-3680C15ADA4D}"/>
    <cellStyle name="Comma 2 4 5 5 2" xfId="13612" xr:uid="{1B3D82F3-03F9-4146-A8CF-FC114B9F4C25}"/>
    <cellStyle name="Comma 2 4 5 5 2 2" xfId="24821" xr:uid="{220CF87D-6916-4CC6-B1CD-4550BD85B593}"/>
    <cellStyle name="Comma 2 4 5 5 2 2 2" xfId="41427" xr:uid="{0836E9F4-AF7F-4F45-A590-8544933C00EA}"/>
    <cellStyle name="Comma 2 4 5 5 2 3" xfId="33539" xr:uid="{3E8209DC-DF38-4981-8A5F-F927AB215255}"/>
    <cellStyle name="Comma 2 4 5 5 3" xfId="19217" xr:uid="{1E96F03C-F1FF-417F-A63A-635C5C73382C}"/>
    <cellStyle name="Comma 2 4 5 5 3 2" xfId="37483" xr:uid="{4F840FF6-CCFD-4A55-B34C-609B3264B494}"/>
    <cellStyle name="Comma 2 4 5 5 4" xfId="29595" xr:uid="{798D09E6-9788-426F-B172-6EF164FAA9C1}"/>
    <cellStyle name="Comma 2 4 5 6" xfId="10810" xr:uid="{719D33AC-9590-48B3-BF2D-EF49B3CF854F}"/>
    <cellStyle name="Comma 2 4 5 6 2" xfId="22019" xr:uid="{88E15622-6C43-45D3-9A37-22CDC01B1786}"/>
    <cellStyle name="Comma 2 4 5 6 2 2" xfId="39455" xr:uid="{2E1FE590-04CA-43E7-8DA8-577050C1BD88}"/>
    <cellStyle name="Comma 2 4 5 6 3" xfId="31567" xr:uid="{FB523213-F29C-4EBA-A442-4F249C1D76E4}"/>
    <cellStyle name="Comma 2 4 5 7" xfId="16415" xr:uid="{4A5783FC-AAB4-4F73-92EF-7DF8F3E8FDD9}"/>
    <cellStyle name="Comma 2 4 5 7 2" xfId="35511" xr:uid="{A24E2AA9-FC5A-4B5C-97C8-BD6D221BAB91}"/>
    <cellStyle name="Comma 2 4 5 8" xfId="27623" xr:uid="{49E246F7-4578-4D5A-A9F9-2C23CD8DA566}"/>
    <cellStyle name="Comma 2 4 6" xfId="5327" xr:uid="{86D82DE0-ADB1-47F6-961A-06631877C0A4}"/>
    <cellStyle name="Comma 2 4 6 2" xfId="6224" xr:uid="{C701508B-68C1-4BE2-A916-4C972154269B}"/>
    <cellStyle name="Comma 2 4 6 2 2" xfId="7626" xr:uid="{FADEEEDE-C20F-45BB-A434-E5D34F9C8A5F}"/>
    <cellStyle name="Comma 2 4 6 2 2 2" xfId="10428" xr:uid="{7270E8EA-19B9-4BEE-80D6-761F45F01B81}"/>
    <cellStyle name="Comma 2 4 6 2 2 2 2" xfId="16033" xr:uid="{84B843A4-234D-4940-ADC6-2389FE711DE4}"/>
    <cellStyle name="Comma 2 4 6 2 2 2 2 2" xfId="27242" xr:uid="{296907A9-B12B-403D-9B25-D227B1641140}"/>
    <cellStyle name="Comma 2 4 6 2 2 2 2 2 2" xfId="43029" xr:uid="{CEC5044F-3A69-4577-B794-2514541927F7}"/>
    <cellStyle name="Comma 2 4 6 2 2 2 2 3" xfId="35141" xr:uid="{87FF8651-B207-4C3D-AE28-32FDA162A19B}"/>
    <cellStyle name="Comma 2 4 6 2 2 2 3" xfId="21638" xr:uid="{6F964671-FA50-42D0-B9A2-533C397A9945}"/>
    <cellStyle name="Comma 2 4 6 2 2 2 3 2" xfId="39085" xr:uid="{ED1B4D70-ED2C-4F26-AFA1-8F45B2C08AE3}"/>
    <cellStyle name="Comma 2 4 6 2 2 2 4" xfId="31197" xr:uid="{9865A13B-17B0-4855-A13F-DB37DFE389FD}"/>
    <cellStyle name="Comma 2 4 6 2 2 3" xfId="13231" xr:uid="{9B3A3075-A9BA-41D3-A649-DAC88C92AC76}"/>
    <cellStyle name="Comma 2 4 6 2 2 3 2" xfId="24440" xr:uid="{2CC3AAB4-EE73-4FB0-97B0-0EDCF31E8A80}"/>
    <cellStyle name="Comma 2 4 6 2 2 3 2 2" xfId="41057" xr:uid="{E5823F5F-78AD-4C4A-859D-FC93F6891045}"/>
    <cellStyle name="Comma 2 4 6 2 2 3 3" xfId="33169" xr:uid="{AD14015E-3764-4B39-BD36-486A65855C99}"/>
    <cellStyle name="Comma 2 4 6 2 2 4" xfId="18836" xr:uid="{F0E49890-61D1-4A5F-BD1A-8CD17446904E}"/>
    <cellStyle name="Comma 2 4 6 2 2 4 2" xfId="37113" xr:uid="{5A0886BB-5AA6-479B-8BAD-B5208D4B1775}"/>
    <cellStyle name="Comma 2 4 6 2 2 5" xfId="29225" xr:uid="{79F0F397-A42B-4EBF-B980-82328F486DCE}"/>
    <cellStyle name="Comma 2 4 6 2 3" xfId="9026" xr:uid="{EAF03FAB-1279-4E81-9237-15E4D9C7B971}"/>
    <cellStyle name="Comma 2 4 6 2 3 2" xfId="14631" xr:uid="{1A55FBAB-459C-4DA1-AEE0-9D7607AB3662}"/>
    <cellStyle name="Comma 2 4 6 2 3 2 2" xfId="25840" xr:uid="{86989A2B-EB8C-4AB5-8108-E4CDD42638AA}"/>
    <cellStyle name="Comma 2 4 6 2 3 2 2 2" xfId="42043" xr:uid="{57014177-6DED-4D0C-AFC6-9FC98C1B8C40}"/>
    <cellStyle name="Comma 2 4 6 2 3 2 3" xfId="34155" xr:uid="{84026198-D13F-4C8E-B0FC-040B674BB01D}"/>
    <cellStyle name="Comma 2 4 6 2 3 3" xfId="20236" xr:uid="{9E63D74A-77FE-48EF-BE1B-9D9285BA33CE}"/>
    <cellStyle name="Comma 2 4 6 2 3 3 2" xfId="38099" xr:uid="{2BBA697F-DB9D-4EC6-9328-AFB68478DEBA}"/>
    <cellStyle name="Comma 2 4 6 2 3 4" xfId="30211" xr:uid="{302425EE-3E51-48A4-9D91-0332D46A5518}"/>
    <cellStyle name="Comma 2 4 6 2 4" xfId="11829" xr:uid="{DBBC75A0-6147-490D-828A-0035B3B0A435}"/>
    <cellStyle name="Comma 2 4 6 2 4 2" xfId="23038" xr:uid="{8499EDE4-4E22-4FE7-B3C4-0BE2985056C1}"/>
    <cellStyle name="Comma 2 4 6 2 4 2 2" xfId="40071" xr:uid="{8A60E35A-354C-461D-A985-A91E16DE9127}"/>
    <cellStyle name="Comma 2 4 6 2 4 3" xfId="32183" xr:uid="{4E2F2202-65D5-4678-9069-A533787D15E5}"/>
    <cellStyle name="Comma 2 4 6 2 5" xfId="17434" xr:uid="{4BC5F0B9-B075-473C-AB80-26B6309BB413}"/>
    <cellStyle name="Comma 2 4 6 2 5 2" xfId="36127" xr:uid="{7A5F9876-8AFF-4D91-B7AB-6D79D14EC5A8}"/>
    <cellStyle name="Comma 2 4 6 2 6" xfId="28239" xr:uid="{04F028AD-CF14-4D9F-8B64-2DD5F9D5D8B3}"/>
    <cellStyle name="Comma 2 4 6 3" xfId="6729" xr:uid="{BAD98FB0-72C9-4103-B414-CFE257E56862}"/>
    <cellStyle name="Comma 2 4 6 3 2" xfId="9531" xr:uid="{93E006D1-3924-4DC3-ADA8-3DC16EAED679}"/>
    <cellStyle name="Comma 2 4 6 3 2 2" xfId="15136" xr:uid="{98C849F2-58C9-4159-BA2D-25F211BDC543}"/>
    <cellStyle name="Comma 2 4 6 3 2 2 2" xfId="26345" xr:uid="{C5A19383-DA72-4A09-B3A9-62A144407D6A}"/>
    <cellStyle name="Comma 2 4 6 3 2 2 2 2" xfId="42535" xr:uid="{338E8822-72D4-4A5F-A0D4-C378659AA7DC}"/>
    <cellStyle name="Comma 2 4 6 3 2 2 3" xfId="34647" xr:uid="{09DA1A2E-42BD-4CA7-9C8B-C003CDF9A84F}"/>
    <cellStyle name="Comma 2 4 6 3 2 3" xfId="20741" xr:uid="{751747FB-EA23-4AE4-8492-E9C2886110B8}"/>
    <cellStyle name="Comma 2 4 6 3 2 3 2" xfId="38591" xr:uid="{8096866F-D347-4403-AC57-81A6BA8E8F3B}"/>
    <cellStyle name="Comma 2 4 6 3 2 4" xfId="30703" xr:uid="{E3D5C60A-6A2A-4783-BCA2-9ED494524F6C}"/>
    <cellStyle name="Comma 2 4 6 3 3" xfId="12334" xr:uid="{8508A6B8-F58D-4AAD-974D-6452ACFC2637}"/>
    <cellStyle name="Comma 2 4 6 3 3 2" xfId="23543" xr:uid="{0AE4163A-E4C5-49CE-A675-951329915C23}"/>
    <cellStyle name="Comma 2 4 6 3 3 2 2" xfId="40563" xr:uid="{C0C69559-31B3-4FE9-A0B3-FC79C7D19981}"/>
    <cellStyle name="Comma 2 4 6 3 3 3" xfId="32675" xr:uid="{1DE23240-04F7-4FDD-A04B-1CBDFB7670E6}"/>
    <cellStyle name="Comma 2 4 6 3 4" xfId="17939" xr:uid="{572B7401-880F-48EC-A60C-811318601FEF}"/>
    <cellStyle name="Comma 2 4 6 3 4 2" xfId="36619" xr:uid="{F7F4E0CA-3035-42A2-A9A1-9E5CF7CEC35C}"/>
    <cellStyle name="Comma 2 4 6 3 5" xfId="28731" xr:uid="{EFCF6F3A-4376-46A5-8E57-F13983524230}"/>
    <cellStyle name="Comma 2 4 6 4" xfId="8129" xr:uid="{C8148003-796F-49DE-944A-85FD56DEA829}"/>
    <cellStyle name="Comma 2 4 6 4 2" xfId="13734" xr:uid="{3BCD48B5-6911-4CD5-8352-29EAF03BDBA5}"/>
    <cellStyle name="Comma 2 4 6 4 2 2" xfId="24943" xr:uid="{3A01379B-B415-41AD-A45C-A34C416AE2F7}"/>
    <cellStyle name="Comma 2 4 6 4 2 2 2" xfId="41549" xr:uid="{30F9A6BB-A974-4712-913D-57A00A90824E}"/>
    <cellStyle name="Comma 2 4 6 4 2 3" xfId="33661" xr:uid="{B11E2B0D-4A3B-480D-A72D-309563FE6DA3}"/>
    <cellStyle name="Comma 2 4 6 4 3" xfId="19339" xr:uid="{5CA2DFB5-9272-4CB1-A013-CF110D5FDB70}"/>
    <cellStyle name="Comma 2 4 6 4 3 2" xfId="37605" xr:uid="{0981EEA4-4466-49F0-BB64-AF2D95F3F60D}"/>
    <cellStyle name="Comma 2 4 6 4 4" xfId="29717" xr:uid="{54BFD7C8-6390-4DF3-9217-D2EC5B5B308A}"/>
    <cellStyle name="Comma 2 4 6 5" xfId="10932" xr:uid="{AD2F2A94-DE67-4DAB-9C63-3DD173F11207}"/>
    <cellStyle name="Comma 2 4 6 5 2" xfId="22141" xr:uid="{0595D179-4016-46FB-AE8D-C0EDB69B7CAF}"/>
    <cellStyle name="Comma 2 4 6 5 2 2" xfId="39577" xr:uid="{D225393D-20C6-4C61-B84B-91B137C40033}"/>
    <cellStyle name="Comma 2 4 6 5 3" xfId="31689" xr:uid="{82FE8245-A433-4618-B99F-E2C95F5B9AB2}"/>
    <cellStyle name="Comma 2 4 6 6" xfId="16537" xr:uid="{4BA49831-BECC-41D5-81E6-B28F5FB9F813}"/>
    <cellStyle name="Comma 2 4 6 6 2" xfId="35633" xr:uid="{928D24DD-BE91-4E0B-AD3A-9F68E9B60715}"/>
    <cellStyle name="Comma 2 4 6 7" xfId="27745" xr:uid="{DAE4DDE1-3F8E-4A1D-9B43-25D33EC37817}"/>
    <cellStyle name="Comma 2 4 7" xfId="5909" xr:uid="{08781A2E-D3AA-43B2-A5ED-2846F36A32AE}"/>
    <cellStyle name="Comma 2 4 7 2" xfId="7311" xr:uid="{92C75884-135C-4FE5-AED9-0FCFDAD9D2E3}"/>
    <cellStyle name="Comma 2 4 7 2 2" xfId="10113" xr:uid="{10815730-2476-4450-9CDE-6F7D32AE2BEB}"/>
    <cellStyle name="Comma 2 4 7 2 2 2" xfId="15718" xr:uid="{ABCC2DFB-B733-4444-863A-F33FDB2055EF}"/>
    <cellStyle name="Comma 2 4 7 2 2 2 2" xfId="26927" xr:uid="{B8F9E551-FA60-4503-833B-922DE97E9276}"/>
    <cellStyle name="Comma 2 4 7 2 2 2 2 2" xfId="42782" xr:uid="{E1DEBA97-94DC-4631-BB40-41E24E90D8CB}"/>
    <cellStyle name="Comma 2 4 7 2 2 2 3" xfId="34894" xr:uid="{00663A61-198D-4550-980B-2927763336F5}"/>
    <cellStyle name="Comma 2 4 7 2 2 3" xfId="21323" xr:uid="{6CD225A7-4EB8-490E-BB5A-8362CC49AD10}"/>
    <cellStyle name="Comma 2 4 7 2 2 3 2" xfId="38838" xr:uid="{CC06232B-4B9E-4F74-9DB1-578D6B86EFBD}"/>
    <cellStyle name="Comma 2 4 7 2 2 4" xfId="30950" xr:uid="{516A5A5E-B087-4CE0-BE56-676E4467D668}"/>
    <cellStyle name="Comma 2 4 7 2 3" xfId="12916" xr:uid="{EB2BE4EB-3610-482E-B123-EAD2FCACD25F}"/>
    <cellStyle name="Comma 2 4 7 2 3 2" xfId="24125" xr:uid="{470EED72-9FC5-4096-9A49-59B38D17A4BD}"/>
    <cellStyle name="Comma 2 4 7 2 3 2 2" xfId="40810" xr:uid="{94DAF025-7340-4537-A7AD-E21800C80436}"/>
    <cellStyle name="Comma 2 4 7 2 3 3" xfId="32922" xr:uid="{6BF34BB4-9C3B-4761-9488-C9BFCBB98917}"/>
    <cellStyle name="Comma 2 4 7 2 4" xfId="18521" xr:uid="{5B5103DA-B0AC-4349-B948-49DAE09AA69A}"/>
    <cellStyle name="Comma 2 4 7 2 4 2" xfId="36866" xr:uid="{ED59CC06-0FC3-4E2D-97F7-7ADF925A2DB2}"/>
    <cellStyle name="Comma 2 4 7 2 5" xfId="28978" xr:uid="{4AE64DF1-B745-43D2-A5E9-374D0A6359B7}"/>
    <cellStyle name="Comma 2 4 7 3" xfId="8711" xr:uid="{7065144E-DD20-4D20-B8E6-346B21B54282}"/>
    <cellStyle name="Comma 2 4 7 3 2" xfId="14316" xr:uid="{A6B0073D-EDA3-4EC0-8190-FF2065F63EFC}"/>
    <cellStyle name="Comma 2 4 7 3 2 2" xfId="25525" xr:uid="{0F1E1A1B-8508-444A-A0D7-9A52267FF5D9}"/>
    <cellStyle name="Comma 2 4 7 3 2 2 2" xfId="41796" xr:uid="{5258E0F8-FE5F-4A48-9C7D-D35A09863F50}"/>
    <cellStyle name="Comma 2 4 7 3 2 3" xfId="33908" xr:uid="{54FD090D-E753-4F9C-AFD7-BE7B5732F83A}"/>
    <cellStyle name="Comma 2 4 7 3 3" xfId="19921" xr:uid="{9397037A-E7C0-4AEE-80FC-05D653C675D3}"/>
    <cellStyle name="Comma 2 4 7 3 3 2" xfId="37852" xr:uid="{7F2EB8BF-3047-4543-9C7C-7015D877A555}"/>
    <cellStyle name="Comma 2 4 7 3 4" xfId="29964" xr:uid="{E736C530-7F7B-432B-B523-616463CC7AA9}"/>
    <cellStyle name="Comma 2 4 7 4" xfId="11514" xr:uid="{DFFF1029-8A87-49DF-A91A-2B85EE0300C2}"/>
    <cellStyle name="Comma 2 4 7 4 2" xfId="22723" xr:uid="{549F9BD3-3BA6-4EAC-B7A9-6042BBB6E22C}"/>
    <cellStyle name="Comma 2 4 7 4 2 2" xfId="39824" xr:uid="{83E9F9F6-C469-46BF-A570-B6FC84DEAB81}"/>
    <cellStyle name="Comma 2 4 7 4 3" xfId="31936" xr:uid="{B1CE24D5-44FC-4885-B294-0041B6A8F6B1}"/>
    <cellStyle name="Comma 2 4 7 5" xfId="17119" xr:uid="{3BAA61E3-D183-4BCE-A288-5C33CCE8ACB4}"/>
    <cellStyle name="Comma 2 4 7 5 2" xfId="35880" xr:uid="{25600255-196B-47F1-A8AB-9F266E794B08}"/>
    <cellStyle name="Comma 2 4 7 6" xfId="27992" xr:uid="{D163DC06-3B85-421F-B0D6-6AF27A699AB0}"/>
    <cellStyle name="Comma 2 4 8" xfId="6481" xr:uid="{1DA9B6C7-E976-42AC-81D2-583B317D0D06}"/>
    <cellStyle name="Comma 2 4 8 2" xfId="9283" xr:uid="{54C72A02-124E-452B-86F8-DBB4F828A001}"/>
    <cellStyle name="Comma 2 4 8 2 2" xfId="14888" xr:uid="{B6041D7F-0C00-4A9E-AC02-9511E573C0C5}"/>
    <cellStyle name="Comma 2 4 8 2 2 2" xfId="26097" xr:uid="{8C6C61B7-39BE-4BEC-8B17-BB8CBE8BC6F3}"/>
    <cellStyle name="Comma 2 4 8 2 2 2 2" xfId="42289" xr:uid="{091D1A28-44F0-4740-9DA6-C9C5CDE528BA}"/>
    <cellStyle name="Comma 2 4 8 2 2 3" xfId="34401" xr:uid="{CA7C1382-F465-4D34-9013-976368BF17DB}"/>
    <cellStyle name="Comma 2 4 8 2 3" xfId="20493" xr:uid="{41F204D8-C66A-46FB-B25C-CA0206A4C464}"/>
    <cellStyle name="Comma 2 4 8 2 3 2" xfId="38345" xr:uid="{6FB74132-3302-425F-9DFF-39D65728F72B}"/>
    <cellStyle name="Comma 2 4 8 2 4" xfId="30457" xr:uid="{E7071FE6-47B2-41D5-8893-94A89249018A}"/>
    <cellStyle name="Comma 2 4 8 3" xfId="12086" xr:uid="{C2B1D8F7-AD16-4DF8-86C2-44A809C02FBC}"/>
    <cellStyle name="Comma 2 4 8 3 2" xfId="23295" xr:uid="{98A5F718-AE46-44B6-957B-571C16B9CA25}"/>
    <cellStyle name="Comma 2 4 8 3 2 2" xfId="40317" xr:uid="{FC00172B-DCE2-4EFF-AE82-6DD272C9E9DF}"/>
    <cellStyle name="Comma 2 4 8 3 3" xfId="32429" xr:uid="{817E957F-002B-42AE-A595-71F588534819}"/>
    <cellStyle name="Comma 2 4 8 4" xfId="17691" xr:uid="{F7E85F3F-BEB0-4491-897F-A3644CE13219}"/>
    <cellStyle name="Comma 2 4 8 4 2" xfId="36373" xr:uid="{BFA25BEA-040B-44F6-B62D-615F972C6DF7}"/>
    <cellStyle name="Comma 2 4 8 5" xfId="28485" xr:uid="{BF077903-DFFA-4700-B1A7-4DF0FA184AB4}"/>
    <cellStyle name="Comma 2 4 9" xfId="7883" xr:uid="{2BECB8D8-AC77-4DB8-A3E1-7ACB6D87A2CF}"/>
    <cellStyle name="Comma 2 4 9 2" xfId="13488" xr:uid="{A72BF487-3DCE-4F8E-B7B1-723E1BBD1041}"/>
    <cellStyle name="Comma 2 4 9 2 2" xfId="24697" xr:uid="{4477B703-A0CC-4AA6-B3E2-D06B498E4B8A}"/>
    <cellStyle name="Comma 2 4 9 2 2 2" xfId="41303" xr:uid="{0A06080E-5288-467C-8898-22AF8850084D}"/>
    <cellStyle name="Comma 2 4 9 2 3" xfId="33415" xr:uid="{C7432BA9-5779-4CE5-89C8-05956A70BAB5}"/>
    <cellStyle name="Comma 2 4 9 3" xfId="19093" xr:uid="{4D417273-849C-4F78-99BC-D23F0B62F200}"/>
    <cellStyle name="Comma 2 4 9 3 2" xfId="37359" xr:uid="{1C39A05D-2DB8-4FA4-9932-BCF803213489}"/>
    <cellStyle name="Comma 2 4 9 4" xfId="29471" xr:uid="{8E0EEEF2-8420-40EF-A5FC-6DA9D87D3119}"/>
    <cellStyle name="Comma 2 5" xfId="5079" xr:uid="{CDA73550-261C-4D9A-B607-543A978D0091}"/>
    <cellStyle name="Comma 2 5 10" xfId="27509" xr:uid="{F00EE0CD-D4E7-4FEB-82E7-B4E071D1A495}"/>
    <cellStyle name="Comma 2 5 2" xfId="5153" xr:uid="{D8CAD80D-6BD8-4322-8FAB-C4813A3C2668}"/>
    <cellStyle name="Comma 2 5 2 2" xfId="5278" xr:uid="{65391B01-F1A5-4E00-A1CA-409C3C97FC5B}"/>
    <cellStyle name="Comma 2 5 2 2 2" xfId="5524" xr:uid="{4B07BA28-14BE-47FF-B6B6-7273172A0463}"/>
    <cellStyle name="Comma 2 5 2 2 2 2" xfId="6421" xr:uid="{31A9204F-7CA2-46C8-BA09-EF13450C53B7}"/>
    <cellStyle name="Comma 2 5 2 2 2 2 2" xfId="7823" xr:uid="{8AA6AD3D-FC0B-4092-822B-303E45CC597C}"/>
    <cellStyle name="Comma 2 5 2 2 2 2 2 2" xfId="10625" xr:uid="{0712906A-57E8-43B1-AB7D-74BEEC4CC8FD}"/>
    <cellStyle name="Comma 2 5 2 2 2 2 2 2 2" xfId="16230" xr:uid="{7498A028-F2AD-431E-A234-CDBE884F6425}"/>
    <cellStyle name="Comma 2 5 2 2 2 2 2 2 2 2" xfId="27439" xr:uid="{D693E127-95D6-46C7-827C-C7C7AD502A07}"/>
    <cellStyle name="Comma 2 5 2 2 2 2 2 2 2 2 2" xfId="43226" xr:uid="{C30488E8-1294-4EB3-BC72-1788F301EC42}"/>
    <cellStyle name="Comma 2 5 2 2 2 2 2 2 2 3" xfId="35338" xr:uid="{CDDD63DD-8147-4605-AC55-C3A91BCAB06D}"/>
    <cellStyle name="Comma 2 5 2 2 2 2 2 2 3" xfId="21835" xr:uid="{CC21320F-4098-42D0-B3DC-7E04BDD47668}"/>
    <cellStyle name="Comma 2 5 2 2 2 2 2 2 3 2" xfId="39282" xr:uid="{D846391A-E65F-4D1C-B003-95F57D735317}"/>
    <cellStyle name="Comma 2 5 2 2 2 2 2 2 4" xfId="31394" xr:uid="{5B394E4D-AC0D-482A-80A2-62022D30D602}"/>
    <cellStyle name="Comma 2 5 2 2 2 2 2 3" xfId="13428" xr:uid="{AE8D4A6F-67DE-4574-ACEE-2E417A6A3BFF}"/>
    <cellStyle name="Comma 2 5 2 2 2 2 2 3 2" xfId="24637" xr:uid="{24795732-D678-4E58-8D03-3D54CDD9440F}"/>
    <cellStyle name="Comma 2 5 2 2 2 2 2 3 2 2" xfId="41254" xr:uid="{3E444BBC-6537-400B-B244-D8DF9408ED3D}"/>
    <cellStyle name="Comma 2 5 2 2 2 2 2 3 3" xfId="33366" xr:uid="{38F7D7A5-781E-4A20-B9EA-E0FF5DC726E6}"/>
    <cellStyle name="Comma 2 5 2 2 2 2 2 4" xfId="19033" xr:uid="{7EFAE0F6-E44F-464B-ABE8-3B02719AFA9A}"/>
    <cellStyle name="Comma 2 5 2 2 2 2 2 4 2" xfId="37310" xr:uid="{B57C1CA2-550A-42FC-B859-FEBF61C4E2EA}"/>
    <cellStyle name="Comma 2 5 2 2 2 2 2 5" xfId="29422" xr:uid="{B1A90FBF-1E74-4810-9F93-908BBFF19601}"/>
    <cellStyle name="Comma 2 5 2 2 2 2 3" xfId="9223" xr:uid="{09538C4B-835E-4986-A322-3E33C4E52427}"/>
    <cellStyle name="Comma 2 5 2 2 2 2 3 2" xfId="14828" xr:uid="{2B0EB5FB-B835-4683-92B0-B885B20BBF8A}"/>
    <cellStyle name="Comma 2 5 2 2 2 2 3 2 2" xfId="26037" xr:uid="{51FD923B-B88B-44CF-BE4F-0E872E013876}"/>
    <cellStyle name="Comma 2 5 2 2 2 2 3 2 2 2" xfId="42240" xr:uid="{9EC8845E-0710-471D-8326-CEB119370E93}"/>
    <cellStyle name="Comma 2 5 2 2 2 2 3 2 3" xfId="34352" xr:uid="{B73C40EF-85F7-4713-AB16-8C49A69DDD24}"/>
    <cellStyle name="Comma 2 5 2 2 2 2 3 3" xfId="20433" xr:uid="{F16EA7EC-7336-42B9-9331-2942E41D816F}"/>
    <cellStyle name="Comma 2 5 2 2 2 2 3 3 2" xfId="38296" xr:uid="{29F9FBE2-C183-4B28-884A-A928C37938CF}"/>
    <cellStyle name="Comma 2 5 2 2 2 2 3 4" xfId="30408" xr:uid="{C50D630F-B3FB-4E30-8192-F8B2BF0FD043}"/>
    <cellStyle name="Comma 2 5 2 2 2 2 4" xfId="12026" xr:uid="{A30EC020-1184-4729-BF46-8D7791BEDD90}"/>
    <cellStyle name="Comma 2 5 2 2 2 2 4 2" xfId="23235" xr:uid="{61EDF78A-68DB-4D47-A247-7D6187E51AD6}"/>
    <cellStyle name="Comma 2 5 2 2 2 2 4 2 2" xfId="40268" xr:uid="{EEB8B1C1-9600-47FF-A30E-5D76A13CBD85}"/>
    <cellStyle name="Comma 2 5 2 2 2 2 4 3" xfId="32380" xr:uid="{D5A75E94-D479-4794-BE32-42B8AD254F0C}"/>
    <cellStyle name="Comma 2 5 2 2 2 2 5" xfId="17631" xr:uid="{C997F48E-A82E-4E10-BC2D-E1D8AF13A28F}"/>
    <cellStyle name="Comma 2 5 2 2 2 2 5 2" xfId="36324" xr:uid="{F5021942-BAC6-4C06-8CC4-0BADCAF23D6A}"/>
    <cellStyle name="Comma 2 5 2 2 2 2 6" xfId="28436" xr:uid="{EDA05982-8776-480F-BBE7-3ADA991B7259}"/>
    <cellStyle name="Comma 2 5 2 2 2 3" xfId="6926" xr:uid="{41ABC039-A3CA-47F2-A722-3B2719A5D874}"/>
    <cellStyle name="Comma 2 5 2 2 2 3 2" xfId="9728" xr:uid="{2CE187CF-D709-4AF9-8F2E-0180A8DFB0FB}"/>
    <cellStyle name="Comma 2 5 2 2 2 3 2 2" xfId="15333" xr:uid="{1140DC14-8808-43D6-83DC-1108CBFA40FF}"/>
    <cellStyle name="Comma 2 5 2 2 2 3 2 2 2" xfId="26542" xr:uid="{9890B443-A620-4DEB-AB04-A990C475584A}"/>
    <cellStyle name="Comma 2 5 2 2 2 3 2 2 2 2" xfId="42732" xr:uid="{F0F26AB1-A7FA-41AD-8C39-9EEE24820486}"/>
    <cellStyle name="Comma 2 5 2 2 2 3 2 2 3" xfId="34844" xr:uid="{241B2F8B-37B1-4542-95E6-53F30AFEA708}"/>
    <cellStyle name="Comma 2 5 2 2 2 3 2 3" xfId="20938" xr:uid="{79C72697-7E89-45BF-84E5-A8545E231448}"/>
    <cellStyle name="Comma 2 5 2 2 2 3 2 3 2" xfId="38788" xr:uid="{1141FDF3-B70D-437C-9CEF-1BABEFD962C0}"/>
    <cellStyle name="Comma 2 5 2 2 2 3 2 4" xfId="30900" xr:uid="{7344E26D-5EBA-485E-934B-DE96CBF10D7B}"/>
    <cellStyle name="Comma 2 5 2 2 2 3 3" xfId="12531" xr:uid="{1844BBFE-2E78-4A1B-972F-AEB2ABA7D266}"/>
    <cellStyle name="Comma 2 5 2 2 2 3 3 2" xfId="23740" xr:uid="{CA86B623-2A3A-4D12-853C-04E5E02A9524}"/>
    <cellStyle name="Comma 2 5 2 2 2 3 3 2 2" xfId="40760" xr:uid="{BBD7E49B-AAC9-420F-BD8E-85FF2F7D791E}"/>
    <cellStyle name="Comma 2 5 2 2 2 3 3 3" xfId="32872" xr:uid="{186C698A-4537-436D-ACD1-F5FD24147712}"/>
    <cellStyle name="Comma 2 5 2 2 2 3 4" xfId="18136" xr:uid="{2DA390C9-BC95-4BAF-A914-B9B52951D09C}"/>
    <cellStyle name="Comma 2 5 2 2 2 3 4 2" xfId="36816" xr:uid="{57A54D89-0CF1-493C-8FBA-5AE2234FC33A}"/>
    <cellStyle name="Comma 2 5 2 2 2 3 5" xfId="28928" xr:uid="{9293CE40-9C47-4C29-B3D9-9B0E2C27001D}"/>
    <cellStyle name="Comma 2 5 2 2 2 4" xfId="8326" xr:uid="{875CFD0D-D3EF-4A95-898B-4515924FC0C7}"/>
    <cellStyle name="Comma 2 5 2 2 2 4 2" xfId="13931" xr:uid="{E96C7DAA-E0E3-44AE-A40D-DBA8BDA59378}"/>
    <cellStyle name="Comma 2 5 2 2 2 4 2 2" xfId="25140" xr:uid="{C60684B5-1894-40A9-89C7-8D22A1A34C73}"/>
    <cellStyle name="Comma 2 5 2 2 2 4 2 2 2" xfId="41746" xr:uid="{E9C0F846-B0CB-45FD-91F5-95AD898F417E}"/>
    <cellStyle name="Comma 2 5 2 2 2 4 2 3" xfId="33858" xr:uid="{D474FB55-BC38-404C-983B-ED7EAD97C7EA}"/>
    <cellStyle name="Comma 2 5 2 2 2 4 3" xfId="19536" xr:uid="{2C22419E-F6BD-44B1-9179-52203CB8E150}"/>
    <cellStyle name="Comma 2 5 2 2 2 4 3 2" xfId="37802" xr:uid="{1022A0B1-1B0A-4E8B-9DD9-B650A0F843C3}"/>
    <cellStyle name="Comma 2 5 2 2 2 4 4" xfId="29914" xr:uid="{14536FD7-C3A9-4429-847A-BEDCF73F1BA4}"/>
    <cellStyle name="Comma 2 5 2 2 2 5" xfId="11129" xr:uid="{9C00FDF0-AF29-4E21-8F20-6C50E197FADB}"/>
    <cellStyle name="Comma 2 5 2 2 2 5 2" xfId="22338" xr:uid="{DE0DB4E9-9781-424F-A187-45570157617F}"/>
    <cellStyle name="Comma 2 5 2 2 2 5 2 2" xfId="39774" xr:uid="{63CFC6A0-9663-425F-A225-25362315F567}"/>
    <cellStyle name="Comma 2 5 2 2 2 5 3" xfId="31886" xr:uid="{0192382F-A325-402F-BCFC-9517651EFA53}"/>
    <cellStyle name="Comma 2 5 2 2 2 6" xfId="16734" xr:uid="{38565FDA-B623-49A5-B5D9-0A0A8DC14BE5}"/>
    <cellStyle name="Comma 2 5 2 2 2 6 2" xfId="35830" xr:uid="{A8FBF218-BA5B-4CC6-935E-725514BBA403}"/>
    <cellStyle name="Comma 2 5 2 2 2 7" xfId="27942" xr:uid="{9407FE17-2807-4BE0-99CF-FF3A3007A8C1}"/>
    <cellStyle name="Comma 2 5 2 2 3" xfId="6175" xr:uid="{F636F211-FF57-441E-8D3A-830EB1383CA0}"/>
    <cellStyle name="Comma 2 5 2 2 3 2" xfId="7577" xr:uid="{4E102019-CBAA-4727-A233-723F8D19E0D7}"/>
    <cellStyle name="Comma 2 5 2 2 3 2 2" xfId="10379" xr:uid="{29A22190-1997-4586-92FF-F47D2E77703C}"/>
    <cellStyle name="Comma 2 5 2 2 3 2 2 2" xfId="15984" xr:uid="{F0D15E48-E100-4BE2-BD4D-58CDE3B135B3}"/>
    <cellStyle name="Comma 2 5 2 2 3 2 2 2 2" xfId="27193" xr:uid="{5B54C669-FBAB-4EDA-A3FC-4D71AB13B39D}"/>
    <cellStyle name="Comma 2 5 2 2 3 2 2 2 2 2" xfId="42980" xr:uid="{4A2766B7-4976-4DB6-9680-1038609E27EB}"/>
    <cellStyle name="Comma 2 5 2 2 3 2 2 2 3" xfId="35092" xr:uid="{AEEBFD05-B361-4D56-8FCA-313672E74E6D}"/>
    <cellStyle name="Comma 2 5 2 2 3 2 2 3" xfId="21589" xr:uid="{854C04DB-2EA6-4D41-A543-727F18C57A00}"/>
    <cellStyle name="Comma 2 5 2 2 3 2 2 3 2" xfId="39036" xr:uid="{0E97A000-8D0E-45DE-9684-87FE3B0B1C2F}"/>
    <cellStyle name="Comma 2 5 2 2 3 2 2 4" xfId="31148" xr:uid="{656D800E-6127-4C20-BE79-D7ABDDE42F21}"/>
    <cellStyle name="Comma 2 5 2 2 3 2 3" xfId="13182" xr:uid="{9BE00128-1090-47CC-A30C-B36AE97269B7}"/>
    <cellStyle name="Comma 2 5 2 2 3 2 3 2" xfId="24391" xr:uid="{27ABF031-E64E-40BB-9914-9136FE63A6D8}"/>
    <cellStyle name="Comma 2 5 2 2 3 2 3 2 2" xfId="41008" xr:uid="{11521A43-1932-4D90-B1EC-0B9D05C55D1C}"/>
    <cellStyle name="Comma 2 5 2 2 3 2 3 3" xfId="33120" xr:uid="{59E6184D-D1AB-40CC-8F01-784DD81C8027}"/>
    <cellStyle name="Comma 2 5 2 2 3 2 4" xfId="18787" xr:uid="{CAAD69DF-FD5A-411E-A210-F298FF2F7010}"/>
    <cellStyle name="Comma 2 5 2 2 3 2 4 2" xfId="37064" xr:uid="{52F7CED8-1660-4EB0-A1CD-7EEE123ED812}"/>
    <cellStyle name="Comma 2 5 2 2 3 2 5" xfId="29176" xr:uid="{A68FEA33-CB2B-4727-B820-38E07FA36FBC}"/>
    <cellStyle name="Comma 2 5 2 2 3 3" xfId="8977" xr:uid="{00576972-C536-4DF2-957D-CDD972711248}"/>
    <cellStyle name="Comma 2 5 2 2 3 3 2" xfId="14582" xr:uid="{F901BFEC-B1FA-48D7-9E4A-00B08E7F3D6E}"/>
    <cellStyle name="Comma 2 5 2 2 3 3 2 2" xfId="25791" xr:uid="{8AB85EB6-FC46-448D-AED7-BBF600ACFC1C}"/>
    <cellStyle name="Comma 2 5 2 2 3 3 2 2 2" xfId="41994" xr:uid="{F56E4059-9C67-482B-A644-41B675A9400C}"/>
    <cellStyle name="Comma 2 5 2 2 3 3 2 3" xfId="34106" xr:uid="{F77A8C09-378D-42C2-8296-6BD95751641F}"/>
    <cellStyle name="Comma 2 5 2 2 3 3 3" xfId="20187" xr:uid="{F70E0D55-4BB2-4526-A71D-310A3FF84F22}"/>
    <cellStyle name="Comma 2 5 2 2 3 3 3 2" xfId="38050" xr:uid="{59E7E254-2B4F-4D9B-B90C-9BEE0D5A1DDC}"/>
    <cellStyle name="Comma 2 5 2 2 3 3 4" xfId="30162" xr:uid="{780C7E9B-A2E8-4159-A823-160163F9185A}"/>
    <cellStyle name="Comma 2 5 2 2 3 4" xfId="11780" xr:uid="{7FCD5657-6BA9-4223-B2CF-D73EDAD3E8A1}"/>
    <cellStyle name="Comma 2 5 2 2 3 4 2" xfId="22989" xr:uid="{67245B98-435A-4EE3-9E58-24387E533570}"/>
    <cellStyle name="Comma 2 5 2 2 3 4 2 2" xfId="40022" xr:uid="{2D96BD74-8BA3-4477-AF5E-048EA317C2C2}"/>
    <cellStyle name="Comma 2 5 2 2 3 4 3" xfId="32134" xr:uid="{C1890125-2364-4B63-B0EA-0771DA68153A}"/>
    <cellStyle name="Comma 2 5 2 2 3 5" xfId="17385" xr:uid="{B3330D32-CA7E-4803-A917-0574D9C7569F}"/>
    <cellStyle name="Comma 2 5 2 2 3 5 2" xfId="36078" xr:uid="{987F0C44-2D41-4BF5-9DBA-74E8F302C9A3}"/>
    <cellStyle name="Comma 2 5 2 2 3 6" xfId="28190" xr:uid="{25D8AD9E-FA1C-4684-A5F3-5C0ACAE14CE9}"/>
    <cellStyle name="Comma 2 5 2 2 4" xfId="6680" xr:uid="{3477EB56-CE13-430E-81CC-AFBD71DDE30A}"/>
    <cellStyle name="Comma 2 5 2 2 4 2" xfId="9482" xr:uid="{4B3BA4A7-B217-446D-AC25-B18688B15F5F}"/>
    <cellStyle name="Comma 2 5 2 2 4 2 2" xfId="15087" xr:uid="{FC3920A4-1121-4315-80E2-401F6B74EADD}"/>
    <cellStyle name="Comma 2 5 2 2 4 2 2 2" xfId="26296" xr:uid="{71E5653F-CD16-4ED9-82CB-322B3C7A8F42}"/>
    <cellStyle name="Comma 2 5 2 2 4 2 2 2 2" xfId="42486" xr:uid="{988D9395-AA6A-4FA1-83A0-647A6BF03539}"/>
    <cellStyle name="Comma 2 5 2 2 4 2 2 3" xfId="34598" xr:uid="{35142618-4ADB-4F8C-B154-4AC5D1991B00}"/>
    <cellStyle name="Comma 2 5 2 2 4 2 3" xfId="20692" xr:uid="{80F70CB4-47E4-488A-80DE-D407D63DCB8E}"/>
    <cellStyle name="Comma 2 5 2 2 4 2 3 2" xfId="38542" xr:uid="{DB61A93F-E254-477F-A6B0-976818C97585}"/>
    <cellStyle name="Comma 2 5 2 2 4 2 4" xfId="30654" xr:uid="{FF1590A6-97BB-48E4-B235-7423BBE1AF0A}"/>
    <cellStyle name="Comma 2 5 2 2 4 3" xfId="12285" xr:uid="{7290B99D-4B08-4D13-9027-27E4E1DA6D83}"/>
    <cellStyle name="Comma 2 5 2 2 4 3 2" xfId="23494" xr:uid="{5063AB00-4387-496D-888C-CF20838692D2}"/>
    <cellStyle name="Comma 2 5 2 2 4 3 2 2" xfId="40514" xr:uid="{7F458942-F4FB-4B97-B8D6-3E4AED973FBF}"/>
    <cellStyle name="Comma 2 5 2 2 4 3 3" xfId="32626" xr:uid="{2C769FC6-40F9-44A6-AF77-6763ACC90B52}"/>
    <cellStyle name="Comma 2 5 2 2 4 4" xfId="17890" xr:uid="{3BCF7B5E-05E4-4B31-9911-8230AD9A2D27}"/>
    <cellStyle name="Comma 2 5 2 2 4 4 2" xfId="36570" xr:uid="{961DFCE9-5DA9-4046-83CB-C7DD3D1FD703}"/>
    <cellStyle name="Comma 2 5 2 2 4 5" xfId="28682" xr:uid="{C344EEDB-34A9-425F-8643-57EF46F464DD}"/>
    <cellStyle name="Comma 2 5 2 2 5" xfId="8080" xr:uid="{CC26DCA8-6548-4F47-9850-B7AA70E7CF05}"/>
    <cellStyle name="Comma 2 5 2 2 5 2" xfId="13685" xr:uid="{7A6BB7C2-A6A2-495D-81B7-E19F7BD6F7FE}"/>
    <cellStyle name="Comma 2 5 2 2 5 2 2" xfId="24894" xr:uid="{C6519C6E-3768-483A-AAEE-788378A5F828}"/>
    <cellStyle name="Comma 2 5 2 2 5 2 2 2" xfId="41500" xr:uid="{45843D83-3928-4699-B8E1-98B9D3C32C85}"/>
    <cellStyle name="Comma 2 5 2 2 5 2 3" xfId="33612" xr:uid="{6FF41C42-601B-4976-986D-D30B84AFA59C}"/>
    <cellStyle name="Comma 2 5 2 2 5 3" xfId="19290" xr:uid="{632A5F71-312B-47DB-9EBE-F6ECCA835726}"/>
    <cellStyle name="Comma 2 5 2 2 5 3 2" xfId="37556" xr:uid="{C2D17354-60AF-479B-B65F-DDBC0108F641}"/>
    <cellStyle name="Comma 2 5 2 2 5 4" xfId="29668" xr:uid="{563ABC38-6563-4F9E-B8DF-13459539006D}"/>
    <cellStyle name="Comma 2 5 2 2 6" xfId="10883" xr:uid="{B34E8380-C75B-4566-AB45-ECD5328E7DE7}"/>
    <cellStyle name="Comma 2 5 2 2 6 2" xfId="22092" xr:uid="{38018367-F1CB-4D1C-BB56-489C43DBECAC}"/>
    <cellStyle name="Comma 2 5 2 2 6 2 2" xfId="39528" xr:uid="{596DEB4B-27B6-4C35-9F3F-29F97A7FF04C}"/>
    <cellStyle name="Comma 2 5 2 2 6 3" xfId="31640" xr:uid="{91E2F4BD-ECFA-4EEB-A191-8791D90D1309}"/>
    <cellStyle name="Comma 2 5 2 2 7" xfId="16488" xr:uid="{3A10D22C-ACEA-44F3-B5BD-39AFEABB3362}"/>
    <cellStyle name="Comma 2 5 2 2 7 2" xfId="35584" xr:uid="{67BBE865-70B1-418C-8AAE-118063569E6F}"/>
    <cellStyle name="Comma 2 5 2 2 8" xfId="27696" xr:uid="{DD270749-6A3E-4297-B1A4-C349A4907EB5}"/>
    <cellStyle name="Comma 2 5 2 3" xfId="5400" xr:uid="{A04FEC0D-50B1-4C84-9679-DC81FD01A5A2}"/>
    <cellStyle name="Comma 2 5 2 3 2" xfId="6297" xr:uid="{89B70094-F73F-4435-8402-1A7F5020E852}"/>
    <cellStyle name="Comma 2 5 2 3 2 2" xfId="7699" xr:uid="{6DAE7F3E-A6E0-4FA9-9673-90D3999169E0}"/>
    <cellStyle name="Comma 2 5 2 3 2 2 2" xfId="10501" xr:uid="{7B2D9755-7743-4546-8164-98A1F7A592E9}"/>
    <cellStyle name="Comma 2 5 2 3 2 2 2 2" xfId="16106" xr:uid="{4875E32A-4399-44BE-9699-A7023ED3C3F3}"/>
    <cellStyle name="Comma 2 5 2 3 2 2 2 2 2" xfId="27315" xr:uid="{B8378609-A94A-4BAA-BE21-321D2313773B}"/>
    <cellStyle name="Comma 2 5 2 3 2 2 2 2 2 2" xfId="43102" xr:uid="{593642C4-AA81-45CE-B2CA-7BFA0EE8E8F2}"/>
    <cellStyle name="Comma 2 5 2 3 2 2 2 2 3" xfId="35214" xr:uid="{FC33C291-6C03-4E63-9B64-20A84FDAB44E}"/>
    <cellStyle name="Comma 2 5 2 3 2 2 2 3" xfId="21711" xr:uid="{92E93767-B0E7-40E5-B63B-0A8AD181BAC0}"/>
    <cellStyle name="Comma 2 5 2 3 2 2 2 3 2" xfId="39158" xr:uid="{3386395C-EF4D-4527-A3DF-F06A1732840B}"/>
    <cellStyle name="Comma 2 5 2 3 2 2 2 4" xfId="31270" xr:uid="{0AA12101-2BA8-4DF3-B471-91F3FD506178}"/>
    <cellStyle name="Comma 2 5 2 3 2 2 3" xfId="13304" xr:uid="{2E9D3127-BE1E-47C9-A91E-B705F960D23F}"/>
    <cellStyle name="Comma 2 5 2 3 2 2 3 2" xfId="24513" xr:uid="{3A68B1A4-002A-44E3-9435-685D7B69B031}"/>
    <cellStyle name="Comma 2 5 2 3 2 2 3 2 2" xfId="41130" xr:uid="{4F4CEA29-8744-4900-8D8C-BC1C9619640A}"/>
    <cellStyle name="Comma 2 5 2 3 2 2 3 3" xfId="33242" xr:uid="{41B1ACD0-B7FD-4E9A-9729-CC4292D5A4D2}"/>
    <cellStyle name="Comma 2 5 2 3 2 2 4" xfId="18909" xr:uid="{03A0A2AE-2C69-420F-AF37-EDC0FDA30177}"/>
    <cellStyle name="Comma 2 5 2 3 2 2 4 2" xfId="37186" xr:uid="{78BD69F0-DDC7-47A4-9737-C6BF2F0DA2E9}"/>
    <cellStyle name="Comma 2 5 2 3 2 2 5" xfId="29298" xr:uid="{BA148731-D448-47D5-820A-8FD4A3A7552D}"/>
    <cellStyle name="Comma 2 5 2 3 2 3" xfId="9099" xr:uid="{DF46A676-3ACD-47D6-AD81-BBDB643CE95D}"/>
    <cellStyle name="Comma 2 5 2 3 2 3 2" xfId="14704" xr:uid="{EE528B7C-935D-47C0-805F-B3ACA4650871}"/>
    <cellStyle name="Comma 2 5 2 3 2 3 2 2" xfId="25913" xr:uid="{E0EC0A98-C9D7-47D3-9DD8-1F8878631D08}"/>
    <cellStyle name="Comma 2 5 2 3 2 3 2 2 2" xfId="42116" xr:uid="{3C7049DF-D953-40E6-9F75-363255C9324C}"/>
    <cellStyle name="Comma 2 5 2 3 2 3 2 3" xfId="34228" xr:uid="{86530612-E3FB-4F11-B031-8EB2B0B2385E}"/>
    <cellStyle name="Comma 2 5 2 3 2 3 3" xfId="20309" xr:uid="{DE27E073-6F44-4A12-AF6C-DE085B0326C4}"/>
    <cellStyle name="Comma 2 5 2 3 2 3 3 2" xfId="38172" xr:uid="{38436C3C-B2FA-4B7A-B163-9A7902D48590}"/>
    <cellStyle name="Comma 2 5 2 3 2 3 4" xfId="30284" xr:uid="{E58A269F-E025-4AF4-86C7-86B5779308C6}"/>
    <cellStyle name="Comma 2 5 2 3 2 4" xfId="11902" xr:uid="{A4DA9B28-BA84-4D2C-83FE-90AD4BE761AE}"/>
    <cellStyle name="Comma 2 5 2 3 2 4 2" xfId="23111" xr:uid="{FB044C9F-78E9-4966-9973-C8FD96B0EAE0}"/>
    <cellStyle name="Comma 2 5 2 3 2 4 2 2" xfId="40144" xr:uid="{766F53BC-B911-4D32-AF36-07DA664DEBF7}"/>
    <cellStyle name="Comma 2 5 2 3 2 4 3" xfId="32256" xr:uid="{95E083D5-4531-4BE3-875E-133777AA342B}"/>
    <cellStyle name="Comma 2 5 2 3 2 5" xfId="17507" xr:uid="{377A6A93-EFF0-4D6C-84C0-3EA23ADB40EE}"/>
    <cellStyle name="Comma 2 5 2 3 2 5 2" xfId="36200" xr:uid="{7E0E280E-4BB6-4366-96E0-5F27F8396BDE}"/>
    <cellStyle name="Comma 2 5 2 3 2 6" xfId="28312" xr:uid="{24B6724A-A618-4DF9-B940-7BB43722DDF5}"/>
    <cellStyle name="Comma 2 5 2 3 3" xfId="6802" xr:uid="{6CF4CA9D-B149-47FB-AA59-801C2154156D}"/>
    <cellStyle name="Comma 2 5 2 3 3 2" xfId="9604" xr:uid="{06DF368C-79FF-4A0F-A520-6FD8CD801F08}"/>
    <cellStyle name="Comma 2 5 2 3 3 2 2" xfId="15209" xr:uid="{DD7C99E7-7CBD-4464-94B0-6599ACE57393}"/>
    <cellStyle name="Comma 2 5 2 3 3 2 2 2" xfId="26418" xr:uid="{CC0667F8-D00C-4707-85E4-0FD55C4EBA4D}"/>
    <cellStyle name="Comma 2 5 2 3 3 2 2 2 2" xfId="42608" xr:uid="{DA6FEA72-BB1D-46CB-8193-B7B828D369E4}"/>
    <cellStyle name="Comma 2 5 2 3 3 2 2 3" xfId="34720" xr:uid="{6CB9D0F9-5319-40ED-BE0B-45D72971B428}"/>
    <cellStyle name="Comma 2 5 2 3 3 2 3" xfId="20814" xr:uid="{E06FCE01-FAC6-4BA1-8661-D7C5CDF06A9A}"/>
    <cellStyle name="Comma 2 5 2 3 3 2 3 2" xfId="38664" xr:uid="{5E5102DC-F261-43F9-9346-1D6CFDF8BA6C}"/>
    <cellStyle name="Comma 2 5 2 3 3 2 4" xfId="30776" xr:uid="{728E7A87-26EB-4465-A8E1-F9130BA3FCDB}"/>
    <cellStyle name="Comma 2 5 2 3 3 3" xfId="12407" xr:uid="{C2D39CB1-790A-4100-A3A2-D55382AE78C6}"/>
    <cellStyle name="Comma 2 5 2 3 3 3 2" xfId="23616" xr:uid="{34C1E778-AC3A-4A30-BF5A-1749223F9826}"/>
    <cellStyle name="Comma 2 5 2 3 3 3 2 2" xfId="40636" xr:uid="{F0C1A459-D87E-4E37-A40F-BEC763520310}"/>
    <cellStyle name="Comma 2 5 2 3 3 3 3" xfId="32748" xr:uid="{A69D6AF5-8D4E-477D-AC94-A5485656145A}"/>
    <cellStyle name="Comma 2 5 2 3 3 4" xfId="18012" xr:uid="{42CC6A71-8C0A-49BE-9A12-0C4A902A7685}"/>
    <cellStyle name="Comma 2 5 2 3 3 4 2" xfId="36692" xr:uid="{66D05930-1B93-4257-B214-E4C28B81528D}"/>
    <cellStyle name="Comma 2 5 2 3 3 5" xfId="28804" xr:uid="{4E4DEDD0-ACBC-4BD2-98F8-B77671644414}"/>
    <cellStyle name="Comma 2 5 2 3 4" xfId="8202" xr:uid="{068285B3-A294-4352-85A0-FAB2AEF3DCE6}"/>
    <cellStyle name="Comma 2 5 2 3 4 2" xfId="13807" xr:uid="{4E255031-7058-4599-87D1-124A9E75E490}"/>
    <cellStyle name="Comma 2 5 2 3 4 2 2" xfId="25016" xr:uid="{DB01D6AF-E714-46D1-9563-3F1C34324B25}"/>
    <cellStyle name="Comma 2 5 2 3 4 2 2 2" xfId="41622" xr:uid="{6DFA2BF8-EA11-4203-A5FC-FE153854C2DB}"/>
    <cellStyle name="Comma 2 5 2 3 4 2 3" xfId="33734" xr:uid="{EC27443C-CB64-4B82-88C6-5C611415A58C}"/>
    <cellStyle name="Comma 2 5 2 3 4 3" xfId="19412" xr:uid="{09D9E657-E9DF-4F40-9881-044ADBDD2CF7}"/>
    <cellStyle name="Comma 2 5 2 3 4 3 2" xfId="37678" xr:uid="{4D184FE5-E2E1-422D-A3B0-DF240AE192FA}"/>
    <cellStyle name="Comma 2 5 2 3 4 4" xfId="29790" xr:uid="{05430A48-AB90-4407-B28B-278028E8A029}"/>
    <cellStyle name="Comma 2 5 2 3 5" xfId="11005" xr:uid="{1F14FA23-3232-4736-8CA4-FB83E4DCECC4}"/>
    <cellStyle name="Comma 2 5 2 3 5 2" xfId="22214" xr:uid="{E61A6319-9543-4443-9EBA-6CEDBBD000FA}"/>
    <cellStyle name="Comma 2 5 2 3 5 2 2" xfId="39650" xr:uid="{EC73E989-49AF-4061-B3C6-D1432D0B1EE5}"/>
    <cellStyle name="Comma 2 5 2 3 5 3" xfId="31762" xr:uid="{EA87EC23-E860-46C0-8946-D83CCA531631}"/>
    <cellStyle name="Comma 2 5 2 3 6" xfId="16610" xr:uid="{31E12A33-31FC-4203-AF27-E2D5F42ADCC6}"/>
    <cellStyle name="Comma 2 5 2 3 6 2" xfId="35706" xr:uid="{449E20D0-F3E5-4B1F-BACE-1335290293EC}"/>
    <cellStyle name="Comma 2 5 2 3 7" xfId="27818" xr:uid="{7ADC9F8B-9CE9-4B4A-8156-0DB5C1BC5118}"/>
    <cellStyle name="Comma 2 5 2 4" xfId="6051" xr:uid="{CC775ABA-6100-4D17-B3B9-0F87CBEA93ED}"/>
    <cellStyle name="Comma 2 5 2 4 2" xfId="7453" xr:uid="{F3DE27B6-5882-47CC-BB2E-02864D139E41}"/>
    <cellStyle name="Comma 2 5 2 4 2 2" xfId="10255" xr:uid="{31AE359E-B59C-4377-B644-7F65278DBFE5}"/>
    <cellStyle name="Comma 2 5 2 4 2 2 2" xfId="15860" xr:uid="{EC66DB4C-0B97-4E54-953A-E3A7543D3026}"/>
    <cellStyle name="Comma 2 5 2 4 2 2 2 2" xfId="27069" xr:uid="{FFCACF36-32C4-44E9-B8DA-C32A3100CA30}"/>
    <cellStyle name="Comma 2 5 2 4 2 2 2 2 2" xfId="42856" xr:uid="{CE03002B-7BEE-42F0-97DE-638BF39163C4}"/>
    <cellStyle name="Comma 2 5 2 4 2 2 2 3" xfId="34968" xr:uid="{893D1A2C-8255-4E43-9A0A-7B799791067F}"/>
    <cellStyle name="Comma 2 5 2 4 2 2 3" xfId="21465" xr:uid="{EC46A1A4-3DA0-47D4-BC12-FCFF190D01E8}"/>
    <cellStyle name="Comma 2 5 2 4 2 2 3 2" xfId="38912" xr:uid="{6132788A-6045-4641-A715-DE34C285A11B}"/>
    <cellStyle name="Comma 2 5 2 4 2 2 4" xfId="31024" xr:uid="{DF591E21-011A-4A40-89E5-78F05AA5CEDF}"/>
    <cellStyle name="Comma 2 5 2 4 2 3" xfId="13058" xr:uid="{2D7FC058-887D-4746-AC03-E7CBDC11C478}"/>
    <cellStyle name="Comma 2 5 2 4 2 3 2" xfId="24267" xr:uid="{E1ECDC82-C373-4236-BB45-E816E7CE57A7}"/>
    <cellStyle name="Comma 2 5 2 4 2 3 2 2" xfId="40884" xr:uid="{A69AC7D3-ED19-4D6F-B819-F42A8ED785B7}"/>
    <cellStyle name="Comma 2 5 2 4 2 3 3" xfId="32996" xr:uid="{28639E2B-6B65-4B46-B60D-1660741C161B}"/>
    <cellStyle name="Comma 2 5 2 4 2 4" xfId="18663" xr:uid="{C505FA55-023F-4298-85E3-B68CAB592575}"/>
    <cellStyle name="Comma 2 5 2 4 2 4 2" xfId="36940" xr:uid="{2CE896DC-FC24-4DD7-8162-A1E95930E333}"/>
    <cellStyle name="Comma 2 5 2 4 2 5" xfId="29052" xr:uid="{B05CA2BA-B555-46FB-9F44-81CA38ABD6B8}"/>
    <cellStyle name="Comma 2 5 2 4 3" xfId="8853" xr:uid="{348C4C14-8D82-45E4-8C2A-B36CD0411815}"/>
    <cellStyle name="Comma 2 5 2 4 3 2" xfId="14458" xr:uid="{7B471DD1-9BE7-4FBC-A54F-D45EE47C99B3}"/>
    <cellStyle name="Comma 2 5 2 4 3 2 2" xfId="25667" xr:uid="{34A8C0CD-84A6-4DD7-B50F-9E4D82C41195}"/>
    <cellStyle name="Comma 2 5 2 4 3 2 2 2" xfId="41870" xr:uid="{1C1D05CD-2738-4D55-9868-914D3524A49D}"/>
    <cellStyle name="Comma 2 5 2 4 3 2 3" xfId="33982" xr:uid="{6AB23EC6-6691-4E69-928F-A29D0AF3CB30}"/>
    <cellStyle name="Comma 2 5 2 4 3 3" xfId="20063" xr:uid="{922D3B35-9313-4E23-BC1C-A9E6A18BE91D}"/>
    <cellStyle name="Comma 2 5 2 4 3 3 2" xfId="37926" xr:uid="{84C594A3-B0EF-4054-B43C-AA9AC0E8453F}"/>
    <cellStyle name="Comma 2 5 2 4 3 4" xfId="30038" xr:uid="{F5BCEDF0-17BA-4F72-9D2E-5CDFAA27EB75}"/>
    <cellStyle name="Comma 2 5 2 4 4" xfId="11656" xr:uid="{058B38FB-08A4-4D3A-B60B-FFCC76F72DD5}"/>
    <cellStyle name="Comma 2 5 2 4 4 2" xfId="22865" xr:uid="{FDDF2A8D-E074-445E-8D61-C208C9CDEDE7}"/>
    <cellStyle name="Comma 2 5 2 4 4 2 2" xfId="39898" xr:uid="{A59C0721-6022-4B98-937A-019F1C57B296}"/>
    <cellStyle name="Comma 2 5 2 4 4 3" xfId="32010" xr:uid="{A1974A78-534C-40E3-AF29-8C9F28FB5956}"/>
    <cellStyle name="Comma 2 5 2 4 5" xfId="17261" xr:uid="{674491F6-DBC8-4C6E-A2CE-1CBBCBCAE34A}"/>
    <cellStyle name="Comma 2 5 2 4 5 2" xfId="35954" xr:uid="{1D228D9C-1ACA-42E0-B595-E63994B722B5}"/>
    <cellStyle name="Comma 2 5 2 4 6" xfId="28066" xr:uid="{D5907428-1F83-4741-AE82-97D72ED3FF59}"/>
    <cellStyle name="Comma 2 5 2 5" xfId="6555" xr:uid="{661F93FB-135F-4208-AE5A-A55082E3F088}"/>
    <cellStyle name="Comma 2 5 2 5 2" xfId="9357" xr:uid="{E2A98B22-F74D-4934-B3AC-7AA6705F7ADE}"/>
    <cellStyle name="Comma 2 5 2 5 2 2" xfId="14962" xr:uid="{282E6CAD-94BE-45D7-8655-C2C7F629CC51}"/>
    <cellStyle name="Comma 2 5 2 5 2 2 2" xfId="26171" xr:uid="{EC7EB4CE-CACF-433E-B30D-366B92E70664}"/>
    <cellStyle name="Comma 2 5 2 5 2 2 2 2" xfId="42362" xr:uid="{E4863F59-0C2E-4E82-ABD5-AD2F802F18E7}"/>
    <cellStyle name="Comma 2 5 2 5 2 2 3" xfId="34474" xr:uid="{10999907-A33D-405C-B345-B9DCB468472C}"/>
    <cellStyle name="Comma 2 5 2 5 2 3" xfId="20567" xr:uid="{077C957E-FAC4-4D03-B638-2D9665717F59}"/>
    <cellStyle name="Comma 2 5 2 5 2 3 2" xfId="38418" xr:uid="{2B67D166-AD30-4962-B486-29D6B0C0482B}"/>
    <cellStyle name="Comma 2 5 2 5 2 4" xfId="30530" xr:uid="{2850FC91-FCA8-4847-B50F-5C8FDEF79C1B}"/>
    <cellStyle name="Comma 2 5 2 5 3" xfId="12160" xr:uid="{73AA70F7-5960-4FEF-9077-AE2ECEA47264}"/>
    <cellStyle name="Comma 2 5 2 5 3 2" xfId="23369" xr:uid="{A55F651C-FD7B-4C46-9F5C-E29A0BB1FA25}"/>
    <cellStyle name="Comma 2 5 2 5 3 2 2" xfId="40390" xr:uid="{0948B5A6-64F1-4BA2-B801-6C2F9F36974B}"/>
    <cellStyle name="Comma 2 5 2 5 3 3" xfId="32502" xr:uid="{0D9C60EC-7BD3-4095-89D1-2137EA86D743}"/>
    <cellStyle name="Comma 2 5 2 5 4" xfId="17765" xr:uid="{636F5A16-F564-49DF-98EA-8C214CAC7D68}"/>
    <cellStyle name="Comma 2 5 2 5 4 2" xfId="36446" xr:uid="{1B89315E-97DF-4E7F-8EF7-2347DBB61EA5}"/>
    <cellStyle name="Comma 2 5 2 5 5" xfId="28558" xr:uid="{E32246D7-22AC-4C55-8084-706B3BF35323}"/>
    <cellStyle name="Comma 2 5 2 6" xfId="7956" xr:uid="{0701A1EC-34C7-442B-A24C-F30D64040FBB}"/>
    <cellStyle name="Comma 2 5 2 6 2" xfId="13561" xr:uid="{0C9AABB7-0CBB-474A-83E5-0765C93654F7}"/>
    <cellStyle name="Comma 2 5 2 6 2 2" xfId="24770" xr:uid="{5DC094EC-0B29-4603-A79F-8716799AC79F}"/>
    <cellStyle name="Comma 2 5 2 6 2 2 2" xfId="41376" xr:uid="{E3ADF6DB-4D2E-4886-AF90-40AA69C9ACBC}"/>
    <cellStyle name="Comma 2 5 2 6 2 3" xfId="33488" xr:uid="{65CAD3B8-AE2D-448A-816B-66CD77FFF865}"/>
    <cellStyle name="Comma 2 5 2 6 3" xfId="19166" xr:uid="{46B59832-223B-4A1C-9957-C782BB948ADD}"/>
    <cellStyle name="Comma 2 5 2 6 3 2" xfId="37432" xr:uid="{A7AB9103-955A-4239-8E57-CA43E6F0DE09}"/>
    <cellStyle name="Comma 2 5 2 6 4" xfId="29544" xr:uid="{2614F37A-A56D-44FA-A388-3AACDAF5DF24}"/>
    <cellStyle name="Comma 2 5 2 7" xfId="10759" xr:uid="{D9E57C6E-F1CD-4C2F-8ABF-A5DBED090A08}"/>
    <cellStyle name="Comma 2 5 2 7 2" xfId="21968" xr:uid="{D69D2131-E099-470D-B396-C7D27DE0CDDE}"/>
    <cellStyle name="Comma 2 5 2 7 2 2" xfId="39404" xr:uid="{46F0344F-EFE1-4A0B-94BD-62E003B05DAE}"/>
    <cellStyle name="Comma 2 5 2 7 3" xfId="31516" xr:uid="{C0F2E77C-2D80-492C-91DB-CD71883CA282}"/>
    <cellStyle name="Comma 2 5 2 8" xfId="16364" xr:uid="{1D6FC189-C58B-4978-BCC6-24F2D41815B9}"/>
    <cellStyle name="Comma 2 5 2 8 2" xfId="35460" xr:uid="{06E86554-F1CC-46E5-898A-F5F4F176691C}"/>
    <cellStyle name="Comma 2 5 2 9" xfId="27572" xr:uid="{FB0355F7-13E3-4854-B25F-3AC48C8D65F6}"/>
    <cellStyle name="Comma 2 5 3" xfId="5215" xr:uid="{0CBE6603-2A42-438E-B8A6-A6F648349DB6}"/>
    <cellStyle name="Comma 2 5 3 2" xfId="5461" xr:uid="{8DBB5740-058D-4C82-BB9B-4B8C353357BC}"/>
    <cellStyle name="Comma 2 5 3 2 2" xfId="6358" xr:uid="{C825A174-6FEA-4FFA-81E4-96A13F5F8DDE}"/>
    <cellStyle name="Comma 2 5 3 2 2 2" xfId="7760" xr:uid="{41E87127-7FDE-4FC4-B6B7-5A55A70F0A00}"/>
    <cellStyle name="Comma 2 5 3 2 2 2 2" xfId="10562" xr:uid="{1162D3C4-274E-4151-A77F-7BEF2D4FC80C}"/>
    <cellStyle name="Comma 2 5 3 2 2 2 2 2" xfId="16167" xr:uid="{9B4CD974-087D-489E-B643-FE2E6BE6DA0E}"/>
    <cellStyle name="Comma 2 5 3 2 2 2 2 2 2" xfId="27376" xr:uid="{065C8037-DD57-4637-A18A-00C242843853}"/>
    <cellStyle name="Comma 2 5 3 2 2 2 2 2 2 2" xfId="43163" xr:uid="{FE14DABE-6F5D-4DD8-83AC-5BE0FD879C1F}"/>
    <cellStyle name="Comma 2 5 3 2 2 2 2 2 3" xfId="35275" xr:uid="{BC0BE6D2-75C3-4212-8F1C-1A8A6223A39C}"/>
    <cellStyle name="Comma 2 5 3 2 2 2 2 3" xfId="21772" xr:uid="{338C340E-48C6-4783-B05A-75FD401313B1}"/>
    <cellStyle name="Comma 2 5 3 2 2 2 2 3 2" xfId="39219" xr:uid="{4FA9F602-8F85-4F76-AFB3-E1CB06F2744A}"/>
    <cellStyle name="Comma 2 5 3 2 2 2 2 4" xfId="31331" xr:uid="{9C47AB38-0A74-4DD8-9A4A-5000D4D04D8D}"/>
    <cellStyle name="Comma 2 5 3 2 2 2 3" xfId="13365" xr:uid="{AD05CA47-9D28-45C8-BF7B-46D6BF008841}"/>
    <cellStyle name="Comma 2 5 3 2 2 2 3 2" xfId="24574" xr:uid="{3512DB99-533D-4551-B21A-27C89097F8E7}"/>
    <cellStyle name="Comma 2 5 3 2 2 2 3 2 2" xfId="41191" xr:uid="{8AB945DD-3196-4844-94D8-296205A40454}"/>
    <cellStyle name="Comma 2 5 3 2 2 2 3 3" xfId="33303" xr:uid="{714F149A-5804-437A-9136-F0E61369AB1D}"/>
    <cellStyle name="Comma 2 5 3 2 2 2 4" xfId="18970" xr:uid="{7BECF8EE-302C-457D-B29B-ADD47B3436BE}"/>
    <cellStyle name="Comma 2 5 3 2 2 2 4 2" xfId="37247" xr:uid="{477C3FAA-6E6F-45D6-9E3F-97A3D76D1F78}"/>
    <cellStyle name="Comma 2 5 3 2 2 2 5" xfId="29359" xr:uid="{B88B0B9A-0C7F-4DEB-A2D0-FE509B2DEAD2}"/>
    <cellStyle name="Comma 2 5 3 2 2 3" xfId="9160" xr:uid="{35225BF7-21AC-4DC6-AF31-9F32907317B8}"/>
    <cellStyle name="Comma 2 5 3 2 2 3 2" xfId="14765" xr:uid="{04D63AB5-EEA1-4EF5-A14F-1A2FCA3D1586}"/>
    <cellStyle name="Comma 2 5 3 2 2 3 2 2" xfId="25974" xr:uid="{70539A3A-A929-49AC-9514-D765AB309771}"/>
    <cellStyle name="Comma 2 5 3 2 2 3 2 2 2" xfId="42177" xr:uid="{D1E42933-CDAD-4160-8CF3-3615D1AD426C}"/>
    <cellStyle name="Comma 2 5 3 2 2 3 2 3" xfId="34289" xr:uid="{42415B68-9742-46AB-B55F-895006447180}"/>
    <cellStyle name="Comma 2 5 3 2 2 3 3" xfId="20370" xr:uid="{B2759731-FAF8-43BC-92B8-EC116B2E27C4}"/>
    <cellStyle name="Comma 2 5 3 2 2 3 3 2" xfId="38233" xr:uid="{4579DB85-89AA-44AC-B7D6-872AA667CC62}"/>
    <cellStyle name="Comma 2 5 3 2 2 3 4" xfId="30345" xr:uid="{712893F4-F1B7-4C16-A6FA-4066E576BE6E}"/>
    <cellStyle name="Comma 2 5 3 2 2 4" xfId="11963" xr:uid="{52BA831B-9F7F-434A-B018-BAD210075CBD}"/>
    <cellStyle name="Comma 2 5 3 2 2 4 2" xfId="23172" xr:uid="{4D09C218-57F9-41E4-875F-FCA9DDD4D0BF}"/>
    <cellStyle name="Comma 2 5 3 2 2 4 2 2" xfId="40205" xr:uid="{83298495-379D-48AB-B016-0ECDAB1C9367}"/>
    <cellStyle name="Comma 2 5 3 2 2 4 3" xfId="32317" xr:uid="{4EF27B5B-EAAF-42C1-BC40-0EE7EEE50B8E}"/>
    <cellStyle name="Comma 2 5 3 2 2 5" xfId="17568" xr:uid="{4C7E2195-6502-41C2-82C7-CE690835D3C8}"/>
    <cellStyle name="Comma 2 5 3 2 2 5 2" xfId="36261" xr:uid="{81AE63FD-AB55-45D1-B9DD-643AF254E146}"/>
    <cellStyle name="Comma 2 5 3 2 2 6" xfId="28373" xr:uid="{A56C9814-462D-474D-940A-2C2C4670C197}"/>
    <cellStyle name="Comma 2 5 3 2 3" xfId="6863" xr:uid="{5DAB5674-3964-423D-842D-4F06EE812CC5}"/>
    <cellStyle name="Comma 2 5 3 2 3 2" xfId="9665" xr:uid="{1BDE8182-79ED-46E6-9E5C-726711F6C4EA}"/>
    <cellStyle name="Comma 2 5 3 2 3 2 2" xfId="15270" xr:uid="{0A2E82E4-09B3-45A8-B2AC-5FE62DE9F3D5}"/>
    <cellStyle name="Comma 2 5 3 2 3 2 2 2" xfId="26479" xr:uid="{6471DE2A-2D44-4913-BA77-1148BB25767E}"/>
    <cellStyle name="Comma 2 5 3 2 3 2 2 2 2" xfId="42669" xr:uid="{E93E548A-362C-409D-8DDF-BF000CC3408C}"/>
    <cellStyle name="Comma 2 5 3 2 3 2 2 3" xfId="34781" xr:uid="{6F52A570-D591-4A82-B990-1913B08D68EF}"/>
    <cellStyle name="Comma 2 5 3 2 3 2 3" xfId="20875" xr:uid="{0FCD5B9A-0136-4178-8FD4-D05562B82074}"/>
    <cellStyle name="Comma 2 5 3 2 3 2 3 2" xfId="38725" xr:uid="{4C4F9116-9D79-4E92-A0F3-AAFADAB853FF}"/>
    <cellStyle name="Comma 2 5 3 2 3 2 4" xfId="30837" xr:uid="{8B95AF1D-5A41-4551-B2D4-B186149B9CB1}"/>
    <cellStyle name="Comma 2 5 3 2 3 3" xfId="12468" xr:uid="{D6C41ABC-E4AD-4241-AC39-E74DA66DD5AD}"/>
    <cellStyle name="Comma 2 5 3 2 3 3 2" xfId="23677" xr:uid="{53C302B3-4827-43BA-821C-8D68E7CEAD87}"/>
    <cellStyle name="Comma 2 5 3 2 3 3 2 2" xfId="40697" xr:uid="{8DD07F91-5F60-41F3-90E1-3E8D3D0F097F}"/>
    <cellStyle name="Comma 2 5 3 2 3 3 3" xfId="32809" xr:uid="{D582D9A8-8FD8-4F86-8E3D-31EE4C6D905E}"/>
    <cellStyle name="Comma 2 5 3 2 3 4" xfId="18073" xr:uid="{E716AF19-0EDD-49A1-BE45-EB314C4C2F38}"/>
    <cellStyle name="Comma 2 5 3 2 3 4 2" xfId="36753" xr:uid="{69692795-3F5C-489A-8B23-F554CFD0592B}"/>
    <cellStyle name="Comma 2 5 3 2 3 5" xfId="28865" xr:uid="{B9EA1DF8-82F1-4188-9E21-DDD1FC8AB956}"/>
    <cellStyle name="Comma 2 5 3 2 4" xfId="8263" xr:uid="{283C8DB9-2622-47E2-BFA4-C0900871F45E}"/>
    <cellStyle name="Comma 2 5 3 2 4 2" xfId="13868" xr:uid="{7E4B02AC-6839-4F76-A14A-B2B70C08B50F}"/>
    <cellStyle name="Comma 2 5 3 2 4 2 2" xfId="25077" xr:uid="{2D0E8DE6-CD66-462F-A048-75E97D24E930}"/>
    <cellStyle name="Comma 2 5 3 2 4 2 2 2" xfId="41683" xr:uid="{C6C7C722-0A3C-488B-A624-113D434D07BE}"/>
    <cellStyle name="Comma 2 5 3 2 4 2 3" xfId="33795" xr:uid="{7D463261-5A10-4A36-B762-CA3C46BCB403}"/>
    <cellStyle name="Comma 2 5 3 2 4 3" xfId="19473" xr:uid="{26B7B60A-41AC-44D0-8217-55C6C1379EDE}"/>
    <cellStyle name="Comma 2 5 3 2 4 3 2" xfId="37739" xr:uid="{43D22915-2BAF-45F9-A2DC-0D91535CC0E7}"/>
    <cellStyle name="Comma 2 5 3 2 4 4" xfId="29851" xr:uid="{12818FF6-2753-414B-8F29-7A99E784C5D8}"/>
    <cellStyle name="Comma 2 5 3 2 5" xfId="11066" xr:uid="{CCB38279-B7A5-42CF-AE5A-5EAD34F1DC78}"/>
    <cellStyle name="Comma 2 5 3 2 5 2" xfId="22275" xr:uid="{528CD4D2-E7D4-4CD5-B947-28DDB583B288}"/>
    <cellStyle name="Comma 2 5 3 2 5 2 2" xfId="39711" xr:uid="{BF614E9B-92C6-4E54-B2BE-BD90D2E0440A}"/>
    <cellStyle name="Comma 2 5 3 2 5 3" xfId="31823" xr:uid="{DFCB6BEC-2019-4765-9D90-C391EBB847C8}"/>
    <cellStyle name="Comma 2 5 3 2 6" xfId="16671" xr:uid="{35D61DC2-C504-422F-A323-DF031BD6100C}"/>
    <cellStyle name="Comma 2 5 3 2 6 2" xfId="35767" xr:uid="{1CF29428-DF7A-478F-87B3-C1ADD70D3334}"/>
    <cellStyle name="Comma 2 5 3 2 7" xfId="27879" xr:uid="{818972BB-2702-466B-AF07-44B1CE6B1C31}"/>
    <cellStyle name="Comma 2 5 3 3" xfId="6112" xr:uid="{024556B1-DA07-4ECA-B898-90443F5C7E20}"/>
    <cellStyle name="Comma 2 5 3 3 2" xfId="7514" xr:uid="{45CA6DB6-48FA-48A4-ADC4-27BBD55D6F9D}"/>
    <cellStyle name="Comma 2 5 3 3 2 2" xfId="10316" xr:uid="{84AD9D50-A8C8-4ADD-8E2D-71DB79E85213}"/>
    <cellStyle name="Comma 2 5 3 3 2 2 2" xfId="15921" xr:uid="{67A08164-18DD-4606-8C8C-DDE0F28140CD}"/>
    <cellStyle name="Comma 2 5 3 3 2 2 2 2" xfId="27130" xr:uid="{6BAD63B6-7FC3-4914-9766-B58E4FE80CFF}"/>
    <cellStyle name="Comma 2 5 3 3 2 2 2 2 2" xfId="42917" xr:uid="{F8520833-5962-4601-A204-A495736A99DF}"/>
    <cellStyle name="Comma 2 5 3 3 2 2 2 3" xfId="35029" xr:uid="{C795C2CA-2EA6-48A3-B69C-2BFE4069F6CD}"/>
    <cellStyle name="Comma 2 5 3 3 2 2 3" xfId="21526" xr:uid="{20D22F9B-A977-467F-A7D1-DE9B0FB4148B}"/>
    <cellStyle name="Comma 2 5 3 3 2 2 3 2" xfId="38973" xr:uid="{81CFF1A9-A01F-4E50-AF6E-1385A602D237}"/>
    <cellStyle name="Comma 2 5 3 3 2 2 4" xfId="31085" xr:uid="{D5225A54-BE18-46BB-B3B1-E5CD7D7FDDDA}"/>
    <cellStyle name="Comma 2 5 3 3 2 3" xfId="13119" xr:uid="{E74CFA09-8C27-473E-BA1A-A160A36254F0}"/>
    <cellStyle name="Comma 2 5 3 3 2 3 2" xfId="24328" xr:uid="{EC55C478-9A8F-4439-ABFF-9DFD3F5D76E1}"/>
    <cellStyle name="Comma 2 5 3 3 2 3 2 2" xfId="40945" xr:uid="{0C39A6E2-FAC0-419C-ACD1-B7E94A8639E0}"/>
    <cellStyle name="Comma 2 5 3 3 2 3 3" xfId="33057" xr:uid="{AE6345BF-A25D-4901-975A-E3619C9CABC3}"/>
    <cellStyle name="Comma 2 5 3 3 2 4" xfId="18724" xr:uid="{2C5100A9-721C-4853-B302-2E41C73C8946}"/>
    <cellStyle name="Comma 2 5 3 3 2 4 2" xfId="37001" xr:uid="{CEAE5429-109B-437D-B1A0-842B78F3AE3D}"/>
    <cellStyle name="Comma 2 5 3 3 2 5" xfId="29113" xr:uid="{2A76AA46-B766-4732-B2C0-48ACE1B13BF4}"/>
    <cellStyle name="Comma 2 5 3 3 3" xfId="8914" xr:uid="{CFED132E-43C6-438D-9FD0-1678FCC7D6EF}"/>
    <cellStyle name="Comma 2 5 3 3 3 2" xfId="14519" xr:uid="{A250F5FD-24B4-43D3-AA4D-A0BDEA6CCFB7}"/>
    <cellStyle name="Comma 2 5 3 3 3 2 2" xfId="25728" xr:uid="{A85A5DE8-3497-4E80-8140-E0FE02D4E105}"/>
    <cellStyle name="Comma 2 5 3 3 3 2 2 2" xfId="41931" xr:uid="{C32924FC-8766-485E-9C89-AFDC7C3C9ABA}"/>
    <cellStyle name="Comma 2 5 3 3 3 2 3" xfId="34043" xr:uid="{F38C286D-9ABD-4F8D-AC58-1C5AD7A17DAE}"/>
    <cellStyle name="Comma 2 5 3 3 3 3" xfId="20124" xr:uid="{02F01110-3453-4923-BBAD-24CD4629D261}"/>
    <cellStyle name="Comma 2 5 3 3 3 3 2" xfId="37987" xr:uid="{C9EF4A5A-72B9-4F31-9B05-A249A333201E}"/>
    <cellStyle name="Comma 2 5 3 3 3 4" xfId="30099" xr:uid="{E763D09C-C055-4C29-B11A-A301F015074B}"/>
    <cellStyle name="Comma 2 5 3 3 4" xfId="11717" xr:uid="{32C55BC1-06B5-4440-9BD0-F0D78E606A9B}"/>
    <cellStyle name="Comma 2 5 3 3 4 2" xfId="22926" xr:uid="{D6D48C6F-E8A7-4AEF-9550-321AD878B1EB}"/>
    <cellStyle name="Comma 2 5 3 3 4 2 2" xfId="39959" xr:uid="{9E80FF21-0A84-4679-AD3E-0BB908C5F7EB}"/>
    <cellStyle name="Comma 2 5 3 3 4 3" xfId="32071" xr:uid="{D3585FC6-B75E-4D58-9FC6-28DA59401436}"/>
    <cellStyle name="Comma 2 5 3 3 5" xfId="17322" xr:uid="{6B5F6605-3184-4EC1-A943-3C5A605E9CBE}"/>
    <cellStyle name="Comma 2 5 3 3 5 2" xfId="36015" xr:uid="{2496FD29-9D11-4FB0-8B8B-19CDF34815DD}"/>
    <cellStyle name="Comma 2 5 3 3 6" xfId="28127" xr:uid="{A3D456B1-712B-463B-806E-98B75101B774}"/>
    <cellStyle name="Comma 2 5 3 4" xfId="6617" xr:uid="{E3079200-AD59-4137-BB79-5DBF7C20C151}"/>
    <cellStyle name="Comma 2 5 3 4 2" xfId="9419" xr:uid="{E04566DE-5670-4BDC-A4DA-852AE95210D3}"/>
    <cellStyle name="Comma 2 5 3 4 2 2" xfId="15024" xr:uid="{5CAC0503-9330-40D9-BBD8-2B7DC6378578}"/>
    <cellStyle name="Comma 2 5 3 4 2 2 2" xfId="26233" xr:uid="{36E74444-01AD-48E3-A073-515DBDE26A49}"/>
    <cellStyle name="Comma 2 5 3 4 2 2 2 2" xfId="42423" xr:uid="{2032F214-5FCE-42B2-8CED-5B7F6E10BD6A}"/>
    <cellStyle name="Comma 2 5 3 4 2 2 3" xfId="34535" xr:uid="{242673DC-D810-43A3-8BB0-049784C23E24}"/>
    <cellStyle name="Comma 2 5 3 4 2 3" xfId="20629" xr:uid="{D0C51C16-C558-4A8C-9E28-2CB2C8E1F246}"/>
    <cellStyle name="Comma 2 5 3 4 2 3 2" xfId="38479" xr:uid="{239CD8E6-584B-4B40-A42E-EE9FC38A6A6C}"/>
    <cellStyle name="Comma 2 5 3 4 2 4" xfId="30591" xr:uid="{9D5E363F-77C4-48D8-A7E8-2144AE6B827E}"/>
    <cellStyle name="Comma 2 5 3 4 3" xfId="12222" xr:uid="{54B42580-557F-484C-92BC-A4C639FAA3B3}"/>
    <cellStyle name="Comma 2 5 3 4 3 2" xfId="23431" xr:uid="{35CEC760-C636-469B-B7D2-C3495B19F70E}"/>
    <cellStyle name="Comma 2 5 3 4 3 2 2" xfId="40451" xr:uid="{5C35D83E-7FA7-4A7E-8400-E20EB4B0CE36}"/>
    <cellStyle name="Comma 2 5 3 4 3 3" xfId="32563" xr:uid="{352E2ABF-0F13-4CA0-A754-78F128C48078}"/>
    <cellStyle name="Comma 2 5 3 4 4" xfId="17827" xr:uid="{1A82F534-2602-4549-90E6-5A1EEE376DC6}"/>
    <cellStyle name="Comma 2 5 3 4 4 2" xfId="36507" xr:uid="{D451FFC1-176D-4440-B63E-D60EDF43C120}"/>
    <cellStyle name="Comma 2 5 3 4 5" xfId="28619" xr:uid="{74310BEB-4C2D-44C7-9094-EB7EBBE36C8A}"/>
    <cellStyle name="Comma 2 5 3 5" xfId="8017" xr:uid="{DFBA08AD-4BC3-4523-8BBF-0C09628AB796}"/>
    <cellStyle name="Comma 2 5 3 5 2" xfId="13622" xr:uid="{BC5FAF67-6D93-4955-B1E5-794FC71CDBE4}"/>
    <cellStyle name="Comma 2 5 3 5 2 2" xfId="24831" xr:uid="{71DD6014-01FF-4971-823E-1A609EDCE065}"/>
    <cellStyle name="Comma 2 5 3 5 2 2 2" xfId="41437" xr:uid="{56CF326A-72DB-4E5C-8360-47C9D79B85A3}"/>
    <cellStyle name="Comma 2 5 3 5 2 3" xfId="33549" xr:uid="{E0A95F69-CA15-4044-93D5-AB6449A26B72}"/>
    <cellStyle name="Comma 2 5 3 5 3" xfId="19227" xr:uid="{DA2C1684-7912-4A02-A435-6334FEB8174A}"/>
    <cellStyle name="Comma 2 5 3 5 3 2" xfId="37493" xr:uid="{FEE3BE29-0D70-41B3-95FE-BF21754C99A3}"/>
    <cellStyle name="Comma 2 5 3 5 4" xfId="29605" xr:uid="{2BA73F75-87B8-4C49-8785-2F12D88685CD}"/>
    <cellStyle name="Comma 2 5 3 6" xfId="10820" xr:uid="{A73C70B3-DBFA-467C-8BE9-A44BE6048E8E}"/>
    <cellStyle name="Comma 2 5 3 6 2" xfId="22029" xr:uid="{66B685B2-96A8-428A-A25F-7A465FD27697}"/>
    <cellStyle name="Comma 2 5 3 6 2 2" xfId="39465" xr:uid="{F62D0C8B-4F12-4AF4-8485-594ED1585F81}"/>
    <cellStyle name="Comma 2 5 3 6 3" xfId="31577" xr:uid="{A549E4B2-213C-4716-894F-1C5803FA664A}"/>
    <cellStyle name="Comma 2 5 3 7" xfId="16425" xr:uid="{50DC5A1F-F675-4634-A6AF-2DF72B8FC507}"/>
    <cellStyle name="Comma 2 5 3 7 2" xfId="35521" xr:uid="{5AD75E55-38D3-4F3E-BE6C-37CB46A9D3B1}"/>
    <cellStyle name="Comma 2 5 3 8" xfId="27633" xr:uid="{EF8A51B9-E622-4944-9BE9-F8464DAFECC8}"/>
    <cellStyle name="Comma 2 5 4" xfId="5337" xr:uid="{D8A60D3E-EC7C-422F-BDF6-EAE741CDE57B}"/>
    <cellStyle name="Comma 2 5 4 2" xfId="6234" xr:uid="{76A18451-8AAB-427D-A045-E488B5A1EC4A}"/>
    <cellStyle name="Comma 2 5 4 2 2" xfId="7636" xr:uid="{DC9F4D01-81A2-48F4-87DC-7EE44A60A1A5}"/>
    <cellStyle name="Comma 2 5 4 2 2 2" xfId="10438" xr:uid="{4C2F7BF7-3625-42F5-AA9B-9FCF53F757F9}"/>
    <cellStyle name="Comma 2 5 4 2 2 2 2" xfId="16043" xr:uid="{ABAF31A2-E903-41B8-9BA4-9AA67CAB7FD2}"/>
    <cellStyle name="Comma 2 5 4 2 2 2 2 2" xfId="27252" xr:uid="{0A2BC89D-5CC6-46F7-9387-BC24B5B9D71F}"/>
    <cellStyle name="Comma 2 5 4 2 2 2 2 2 2" xfId="43039" xr:uid="{50F94BFE-44B8-420A-9800-4F0E740115BA}"/>
    <cellStyle name="Comma 2 5 4 2 2 2 2 3" xfId="35151" xr:uid="{9197BE25-046E-422D-8FE3-9344883AF233}"/>
    <cellStyle name="Comma 2 5 4 2 2 2 3" xfId="21648" xr:uid="{A31F13BA-D88B-42F7-BF1F-C3EA2458AB05}"/>
    <cellStyle name="Comma 2 5 4 2 2 2 3 2" xfId="39095" xr:uid="{61F54438-98F4-4F33-94DB-95E04442C47A}"/>
    <cellStyle name="Comma 2 5 4 2 2 2 4" xfId="31207" xr:uid="{F53F41CB-945B-4985-8DB3-1429DC881D82}"/>
    <cellStyle name="Comma 2 5 4 2 2 3" xfId="13241" xr:uid="{A32543A2-0207-4AB9-B5ED-BAB67DCE3B85}"/>
    <cellStyle name="Comma 2 5 4 2 2 3 2" xfId="24450" xr:uid="{0BCAA4D6-994A-4D14-9693-60B52288FA9F}"/>
    <cellStyle name="Comma 2 5 4 2 2 3 2 2" xfId="41067" xr:uid="{11C77E2B-393B-4ADF-89F7-75AA5052FB91}"/>
    <cellStyle name="Comma 2 5 4 2 2 3 3" xfId="33179" xr:uid="{F8D263D1-1FA1-4AFA-A394-6CC6730E237C}"/>
    <cellStyle name="Comma 2 5 4 2 2 4" xfId="18846" xr:uid="{F39076E6-5A99-452C-BD0D-28E8A63BD85E}"/>
    <cellStyle name="Comma 2 5 4 2 2 4 2" xfId="37123" xr:uid="{3059525F-C3D3-495E-80C9-FEE4C95C6840}"/>
    <cellStyle name="Comma 2 5 4 2 2 5" xfId="29235" xr:uid="{44889358-49BA-4248-B265-67C85520C1C5}"/>
    <cellStyle name="Comma 2 5 4 2 3" xfId="9036" xr:uid="{4375060D-A400-4B28-9921-0023552734F6}"/>
    <cellStyle name="Comma 2 5 4 2 3 2" xfId="14641" xr:uid="{2980EC79-62FB-49A7-9ACE-5597EF9EE389}"/>
    <cellStyle name="Comma 2 5 4 2 3 2 2" xfId="25850" xr:uid="{27836F60-B48E-4AE2-B7AE-87290D9CDEEF}"/>
    <cellStyle name="Comma 2 5 4 2 3 2 2 2" xfId="42053" xr:uid="{76846D9F-9BDD-450D-9C63-03E9F21FAB3C}"/>
    <cellStyle name="Comma 2 5 4 2 3 2 3" xfId="34165" xr:uid="{5BF9A2CC-9CC4-45C5-AB10-63C157935119}"/>
    <cellStyle name="Comma 2 5 4 2 3 3" xfId="20246" xr:uid="{E8C6BA00-CDA3-4195-8D36-0B37AE83BF82}"/>
    <cellStyle name="Comma 2 5 4 2 3 3 2" xfId="38109" xr:uid="{A7C63870-C023-4DF8-934A-537D14BD22F5}"/>
    <cellStyle name="Comma 2 5 4 2 3 4" xfId="30221" xr:uid="{E8D35BB9-9598-4C29-903E-EB01BFA189AC}"/>
    <cellStyle name="Comma 2 5 4 2 4" xfId="11839" xr:uid="{0EBEF71F-7FE4-405A-80DC-5149230AC67A}"/>
    <cellStyle name="Comma 2 5 4 2 4 2" xfId="23048" xr:uid="{059542A0-91F2-4946-BB5D-A800E972F942}"/>
    <cellStyle name="Comma 2 5 4 2 4 2 2" xfId="40081" xr:uid="{1B7E6439-FC05-4E2C-A982-5844226CDD53}"/>
    <cellStyle name="Comma 2 5 4 2 4 3" xfId="32193" xr:uid="{907F8612-BEB1-465E-A954-2AB1E1A4A8E8}"/>
    <cellStyle name="Comma 2 5 4 2 5" xfId="17444" xr:uid="{8ACDA0DB-D91B-429E-B0AA-D74AA82328FF}"/>
    <cellStyle name="Comma 2 5 4 2 5 2" xfId="36137" xr:uid="{3379421A-FD79-4EF7-AA72-D1BDE61C6CEE}"/>
    <cellStyle name="Comma 2 5 4 2 6" xfId="28249" xr:uid="{2253CB0C-7B5A-4F08-B79D-7C559D724060}"/>
    <cellStyle name="Comma 2 5 4 3" xfId="6739" xr:uid="{2655AD5D-4A88-463A-BFF2-D017B13AF3EB}"/>
    <cellStyle name="Comma 2 5 4 3 2" xfId="9541" xr:uid="{FFF6C7DF-7613-4804-96BF-FDD6D95A3454}"/>
    <cellStyle name="Comma 2 5 4 3 2 2" xfId="15146" xr:uid="{D2B29689-2E1D-4DB5-A3C0-126C50EA2F38}"/>
    <cellStyle name="Comma 2 5 4 3 2 2 2" xfId="26355" xr:uid="{659CA1A4-6C51-4111-BC39-BF7024B8F725}"/>
    <cellStyle name="Comma 2 5 4 3 2 2 2 2" xfId="42545" xr:uid="{DEE6336E-538C-4F27-891F-404B76D30971}"/>
    <cellStyle name="Comma 2 5 4 3 2 2 3" xfId="34657" xr:uid="{F337C7A5-CD16-4880-89BF-2134C7154DED}"/>
    <cellStyle name="Comma 2 5 4 3 2 3" xfId="20751" xr:uid="{BB5218B8-684C-41E2-82CD-E0BAC245BC55}"/>
    <cellStyle name="Comma 2 5 4 3 2 3 2" xfId="38601" xr:uid="{6BBF7F09-8236-4621-8CBD-3D2A016FA396}"/>
    <cellStyle name="Comma 2 5 4 3 2 4" xfId="30713" xr:uid="{352881E7-930B-4B9A-89E1-A2772058B206}"/>
    <cellStyle name="Comma 2 5 4 3 3" xfId="12344" xr:uid="{AA110D10-03F5-4CC1-BC8F-64AFD4517B72}"/>
    <cellStyle name="Comma 2 5 4 3 3 2" xfId="23553" xr:uid="{706A9521-82E5-4329-A4EF-A55A0142BD7E}"/>
    <cellStyle name="Comma 2 5 4 3 3 2 2" xfId="40573" xr:uid="{31D91033-9E89-4EF9-9754-E582D4ADEEDB}"/>
    <cellStyle name="Comma 2 5 4 3 3 3" xfId="32685" xr:uid="{E34A3813-8593-43AE-8AD1-EA2A2D1B908D}"/>
    <cellStyle name="Comma 2 5 4 3 4" xfId="17949" xr:uid="{9C319BB2-47AD-4190-85AE-32A98BB83158}"/>
    <cellStyle name="Comma 2 5 4 3 4 2" xfId="36629" xr:uid="{8AF52025-D73A-46CB-A294-8BBC0277872D}"/>
    <cellStyle name="Comma 2 5 4 3 5" xfId="28741" xr:uid="{9BB5F9D8-E676-4B9E-888A-BDFCA17AF22B}"/>
    <cellStyle name="Comma 2 5 4 4" xfId="8139" xr:uid="{91A9F7D5-63F3-4CE5-A651-D47CCF9C09A5}"/>
    <cellStyle name="Comma 2 5 4 4 2" xfId="13744" xr:uid="{19FE1D6A-1A86-4731-99BC-1A6ABAC71C1F}"/>
    <cellStyle name="Comma 2 5 4 4 2 2" xfId="24953" xr:uid="{83C6EECA-17C1-4ED5-8C15-DD681C43B179}"/>
    <cellStyle name="Comma 2 5 4 4 2 2 2" xfId="41559" xr:uid="{5BEA9F0C-5E45-4AC8-A56E-B2002B351CBA}"/>
    <cellStyle name="Comma 2 5 4 4 2 3" xfId="33671" xr:uid="{6729658C-10A3-4939-A0BF-C5CF7957D16B}"/>
    <cellStyle name="Comma 2 5 4 4 3" xfId="19349" xr:uid="{47198872-656B-4C61-B489-623E0E2D5FD5}"/>
    <cellStyle name="Comma 2 5 4 4 3 2" xfId="37615" xr:uid="{761FB765-EE86-4FFA-8151-82A41D59C705}"/>
    <cellStyle name="Comma 2 5 4 4 4" xfId="29727" xr:uid="{FB34FA7D-3A32-446D-B053-1B0E475AE596}"/>
    <cellStyle name="Comma 2 5 4 5" xfId="10942" xr:uid="{0C0E34CA-AA86-4BFF-B5E2-34BF63F827AE}"/>
    <cellStyle name="Comma 2 5 4 5 2" xfId="22151" xr:uid="{A9709C1D-F7A5-45FF-8949-A2A31F2867CE}"/>
    <cellStyle name="Comma 2 5 4 5 2 2" xfId="39587" xr:uid="{01205941-1CA5-4062-A93C-A2FD5C778017}"/>
    <cellStyle name="Comma 2 5 4 5 3" xfId="31699" xr:uid="{8EB2E1BD-F514-4200-BB81-C1AF9BE23C42}"/>
    <cellStyle name="Comma 2 5 4 6" xfId="16547" xr:uid="{B0655E7A-943A-4EEA-AF89-6573364E907B}"/>
    <cellStyle name="Comma 2 5 4 6 2" xfId="35643" xr:uid="{B525D2FE-DF90-4F74-96DB-BE9385EDD781}"/>
    <cellStyle name="Comma 2 5 4 7" xfId="27755" xr:uid="{F78AE35E-2523-4422-B045-D93BCD43B7D8}"/>
    <cellStyle name="Comma 2 5 5" xfId="5988" xr:uid="{EFAC101E-41A1-49DE-B2A8-75A0A23502DA}"/>
    <cellStyle name="Comma 2 5 5 2" xfId="7390" xr:uid="{64668DF4-8C29-4EE0-9F1A-370F90CA8D8D}"/>
    <cellStyle name="Comma 2 5 5 2 2" xfId="10192" xr:uid="{80B8C0BA-FCA4-49D3-9D19-7283041E7C39}"/>
    <cellStyle name="Comma 2 5 5 2 2 2" xfId="15797" xr:uid="{639F5456-F3D3-4E37-9D72-B95A93B2ED86}"/>
    <cellStyle name="Comma 2 5 5 2 2 2 2" xfId="27006" xr:uid="{3D86ED62-F1C1-46E5-A355-CAC899E66CB9}"/>
    <cellStyle name="Comma 2 5 5 2 2 2 2 2" xfId="42793" xr:uid="{49D7E85F-9762-43FA-98CE-7052F1FE30F5}"/>
    <cellStyle name="Comma 2 5 5 2 2 2 3" xfId="34905" xr:uid="{B729A7EB-8C90-4131-BAFA-94BAF4AC5E4B}"/>
    <cellStyle name="Comma 2 5 5 2 2 3" xfId="21402" xr:uid="{DF813AA3-7ACA-4000-B949-E5222F95ED4B}"/>
    <cellStyle name="Comma 2 5 5 2 2 3 2" xfId="38849" xr:uid="{5C52CF91-3FA1-478A-ADAE-460B4A12D3BF}"/>
    <cellStyle name="Comma 2 5 5 2 2 4" xfId="30961" xr:uid="{B342AB23-6091-4E58-AAEC-93434EDED942}"/>
    <cellStyle name="Comma 2 5 5 2 3" xfId="12995" xr:uid="{11E443C7-D7E0-40C8-A2ED-56D5CAB9910C}"/>
    <cellStyle name="Comma 2 5 5 2 3 2" xfId="24204" xr:uid="{566EED61-4A24-466F-9E65-948B806C0942}"/>
    <cellStyle name="Comma 2 5 5 2 3 2 2" xfId="40821" xr:uid="{BAAA2A25-4B1E-41DA-A7D9-02AD950D5B24}"/>
    <cellStyle name="Comma 2 5 5 2 3 3" xfId="32933" xr:uid="{01CA95A8-74E9-420B-8ABE-421CD5F128B6}"/>
    <cellStyle name="Comma 2 5 5 2 4" xfId="18600" xr:uid="{447FBE5B-F9DD-43F0-84F1-FCAC4115CDB9}"/>
    <cellStyle name="Comma 2 5 5 2 4 2" xfId="36877" xr:uid="{BC78A82F-1DC2-4C7E-9E6D-4E53EA268705}"/>
    <cellStyle name="Comma 2 5 5 2 5" xfId="28989" xr:uid="{8724B357-FFB4-4EFC-8623-E48EA8C866D3}"/>
    <cellStyle name="Comma 2 5 5 3" xfId="8790" xr:uid="{2A71AD3A-FFF4-4A3B-B5F3-3011FF034C70}"/>
    <cellStyle name="Comma 2 5 5 3 2" xfId="14395" xr:uid="{7DDFC243-A891-40B4-9EE5-0D7D310B8887}"/>
    <cellStyle name="Comma 2 5 5 3 2 2" xfId="25604" xr:uid="{3EBC8BAF-C0C0-4C4D-90EC-F685F5CC37C2}"/>
    <cellStyle name="Comma 2 5 5 3 2 2 2" xfId="41807" xr:uid="{A333CEAA-156B-4706-90F2-E367400BE73F}"/>
    <cellStyle name="Comma 2 5 5 3 2 3" xfId="33919" xr:uid="{FF948CF1-E0A3-499C-900E-7A365757749F}"/>
    <cellStyle name="Comma 2 5 5 3 3" xfId="20000" xr:uid="{DADD3058-1408-4A7A-99A7-09DD90B36576}"/>
    <cellStyle name="Comma 2 5 5 3 3 2" xfId="37863" xr:uid="{50932F0F-3826-4AAD-9882-46AACB29B0DE}"/>
    <cellStyle name="Comma 2 5 5 3 4" xfId="29975" xr:uid="{850B7330-A36D-4200-92BA-C8E5119ACC0B}"/>
    <cellStyle name="Comma 2 5 5 4" xfId="11593" xr:uid="{2C618B66-DAAA-4808-8F90-C38D97134E77}"/>
    <cellStyle name="Comma 2 5 5 4 2" xfId="22802" xr:uid="{DA83A558-8B7A-45FC-92FA-DC32D086FE82}"/>
    <cellStyle name="Comma 2 5 5 4 2 2" xfId="39835" xr:uid="{007D5DBD-73DF-4B24-A0AD-CA1ABE35A75E}"/>
    <cellStyle name="Comma 2 5 5 4 3" xfId="31947" xr:uid="{BA87D0FF-B0FF-42EA-A914-A6718353C759}"/>
    <cellStyle name="Comma 2 5 5 5" xfId="17198" xr:uid="{84703D58-F1DE-4887-AD5E-8568F37CA942}"/>
    <cellStyle name="Comma 2 5 5 5 2" xfId="35891" xr:uid="{4796ED42-8A90-42E1-A8C6-9210668B2E11}"/>
    <cellStyle name="Comma 2 5 5 6" xfId="28003" xr:uid="{2678952E-911B-4AF0-A643-D4EDC629136B}"/>
    <cellStyle name="Comma 2 5 6" xfId="6492" xr:uid="{764C12F0-D99E-4782-8DE7-85768156905D}"/>
    <cellStyle name="Comma 2 5 6 2" xfId="9294" xr:uid="{133F5336-F2E1-48AC-80CA-3AD529AD0BFC}"/>
    <cellStyle name="Comma 2 5 6 2 2" xfId="14899" xr:uid="{65D9488A-78EB-4374-BDCC-087C9204EBA1}"/>
    <cellStyle name="Comma 2 5 6 2 2 2" xfId="26108" xr:uid="{45847859-C6F2-4369-BF8A-5AA4B3A6AB40}"/>
    <cellStyle name="Comma 2 5 6 2 2 2 2" xfId="42299" xr:uid="{67409D63-99D0-4595-941A-755A54A91C54}"/>
    <cellStyle name="Comma 2 5 6 2 2 3" xfId="34411" xr:uid="{3A270D23-81AD-4178-9049-20BEA8F73BFB}"/>
    <cellStyle name="Comma 2 5 6 2 3" xfId="20504" xr:uid="{7A1BBC73-ADD0-4EEE-8E01-41FFF0915365}"/>
    <cellStyle name="Comma 2 5 6 2 3 2" xfId="38355" xr:uid="{CFC7CFF3-7D52-4F5C-92EC-D11CCC86C206}"/>
    <cellStyle name="Comma 2 5 6 2 4" xfId="30467" xr:uid="{6DF755A0-935C-4198-B4C5-93761CCEB3B6}"/>
    <cellStyle name="Comma 2 5 6 3" xfId="12097" xr:uid="{48487A6F-6B78-4346-8592-0CEE70D946D7}"/>
    <cellStyle name="Comma 2 5 6 3 2" xfId="23306" xr:uid="{F6E06068-84A7-4D74-9EE8-03F7F1499D86}"/>
    <cellStyle name="Comma 2 5 6 3 2 2" xfId="40327" xr:uid="{54467E3B-280F-4410-8316-0DFE2842DBE6}"/>
    <cellStyle name="Comma 2 5 6 3 3" xfId="32439" xr:uid="{28DC9D13-F167-43A3-AA84-3A773AE0F0B6}"/>
    <cellStyle name="Comma 2 5 6 4" xfId="17702" xr:uid="{1D93F510-C27E-4A53-BC8F-580A5EEF011A}"/>
    <cellStyle name="Comma 2 5 6 4 2" xfId="36383" xr:uid="{78577718-8D90-4169-BC71-F0ADECB62CE6}"/>
    <cellStyle name="Comma 2 5 6 5" xfId="28495" xr:uid="{B2BE846D-A98A-4494-B04A-32F3D513B64A}"/>
    <cellStyle name="Comma 2 5 7" xfId="7893" xr:uid="{C1981E98-EE77-4DE7-B603-BC0738A15CB4}"/>
    <cellStyle name="Comma 2 5 7 2" xfId="13498" xr:uid="{73EF3A82-47D4-4ABF-B6F0-E1796E522424}"/>
    <cellStyle name="Comma 2 5 7 2 2" xfId="24707" xr:uid="{A8100DE4-B528-4172-BF9D-378DA407DD4B}"/>
    <cellStyle name="Comma 2 5 7 2 2 2" xfId="41313" xr:uid="{6E0D5B0D-AC6C-4F8B-978E-0505548A8927}"/>
    <cellStyle name="Comma 2 5 7 2 3" xfId="33425" xr:uid="{844852EA-7F8A-454E-B3D6-53D04D8FEF59}"/>
    <cellStyle name="Comma 2 5 7 3" xfId="19103" xr:uid="{815CF583-16BB-4E95-8507-BAF689AF7E98}"/>
    <cellStyle name="Comma 2 5 7 3 2" xfId="37369" xr:uid="{ECCFF0FE-EC92-4360-A52C-93E8A2DF4A6A}"/>
    <cellStyle name="Comma 2 5 7 4" xfId="29481" xr:uid="{88E4274D-8562-4543-9F48-A5A5EF31B982}"/>
    <cellStyle name="Comma 2 5 8" xfId="10696" xr:uid="{4DEABDE6-BA1D-4969-8F33-3D8F5A4CD79A}"/>
    <cellStyle name="Comma 2 5 8 2" xfId="21905" xr:uid="{440C93D1-E823-4F0A-8A27-E8F9CCEF3A10}"/>
    <cellStyle name="Comma 2 5 8 2 2" xfId="39341" xr:uid="{C3FEADD0-629C-4A11-A753-9574E78F1E30}"/>
    <cellStyle name="Comma 2 5 8 3" xfId="31453" xr:uid="{2FEDCC33-765A-4208-AB12-727DFE738D1E}"/>
    <cellStyle name="Comma 2 5 9" xfId="16301" xr:uid="{ACD7F41E-1406-4FB5-A4A1-4117D6FB8CE4}"/>
    <cellStyle name="Comma 2 5 9 2" xfId="35397" xr:uid="{DC2F4A4C-7116-4724-B80F-E810F9720A62}"/>
    <cellStyle name="Comma 2 6" xfId="5132" xr:uid="{76A10BB3-0F1A-4E7C-84E5-681F8936C6FC}"/>
    <cellStyle name="Comma 2 6 2" xfId="5257" xr:uid="{78A0E596-5F6F-4D70-A732-0B02B11578CC}"/>
    <cellStyle name="Comma 2 6 2 2" xfId="5503" xr:uid="{E96E7637-D316-4205-9ABA-1F884E9E0A5A}"/>
    <cellStyle name="Comma 2 6 2 2 2" xfId="6400" xr:uid="{CF4CA951-9039-4005-B6FF-C4D3E67403F3}"/>
    <cellStyle name="Comma 2 6 2 2 2 2" xfId="7802" xr:uid="{0D5B8701-F9B0-4A6F-863F-69FCC0800BD7}"/>
    <cellStyle name="Comma 2 6 2 2 2 2 2" xfId="10604" xr:uid="{B3165601-0BFD-4F43-BAB0-9509D07D3A33}"/>
    <cellStyle name="Comma 2 6 2 2 2 2 2 2" xfId="16209" xr:uid="{2A35C97C-7D1E-404C-A412-F1DE12EE8354}"/>
    <cellStyle name="Comma 2 6 2 2 2 2 2 2 2" xfId="27418" xr:uid="{14E55A2F-63CF-40C6-A33C-C1C3E3F0D351}"/>
    <cellStyle name="Comma 2 6 2 2 2 2 2 2 2 2" xfId="43205" xr:uid="{0D8586EA-E2E5-4F3F-AFD4-BA8BC9F8CC4A}"/>
    <cellStyle name="Comma 2 6 2 2 2 2 2 2 3" xfId="35317" xr:uid="{29B7919C-816E-415D-B2C3-EA32D24E40E8}"/>
    <cellStyle name="Comma 2 6 2 2 2 2 2 3" xfId="21814" xr:uid="{CB1FB8C4-6BC0-4B4D-ACA9-65F55F0DEB43}"/>
    <cellStyle name="Comma 2 6 2 2 2 2 2 3 2" xfId="39261" xr:uid="{CB891734-E5E7-4CBF-A03F-B17720B9CA66}"/>
    <cellStyle name="Comma 2 6 2 2 2 2 2 4" xfId="31373" xr:uid="{276C19AE-3FF4-4545-8AFA-B91EDC989347}"/>
    <cellStyle name="Comma 2 6 2 2 2 2 3" xfId="13407" xr:uid="{CA0EBC7E-AADF-4C47-9060-8EB9A80428CB}"/>
    <cellStyle name="Comma 2 6 2 2 2 2 3 2" xfId="24616" xr:uid="{0FADA60C-1F15-47F2-85CD-878FD7609CB5}"/>
    <cellStyle name="Comma 2 6 2 2 2 2 3 2 2" xfId="41233" xr:uid="{7079E1EE-225E-4F2F-9EFA-DE668BB0D794}"/>
    <cellStyle name="Comma 2 6 2 2 2 2 3 3" xfId="33345" xr:uid="{B9DB1C8B-A1A7-48E0-A47F-B628127B2EAA}"/>
    <cellStyle name="Comma 2 6 2 2 2 2 4" xfId="19012" xr:uid="{1230B737-4F51-493B-BFD7-287E733D7A29}"/>
    <cellStyle name="Comma 2 6 2 2 2 2 4 2" xfId="37289" xr:uid="{7F6A8A66-0C02-4E96-A3AB-657A03D44E1F}"/>
    <cellStyle name="Comma 2 6 2 2 2 2 5" xfId="29401" xr:uid="{689203B4-C5AE-4567-B2A3-7CD73B1BD3EA}"/>
    <cellStyle name="Comma 2 6 2 2 2 3" xfId="9202" xr:uid="{C4BD4766-E749-492F-A6AD-F56BC5017A39}"/>
    <cellStyle name="Comma 2 6 2 2 2 3 2" xfId="14807" xr:uid="{C196C06B-AF9A-445D-AF3D-6208089E9AA5}"/>
    <cellStyle name="Comma 2 6 2 2 2 3 2 2" xfId="26016" xr:uid="{8F77516B-4FA9-4B6D-B5BB-18E6FFE55E42}"/>
    <cellStyle name="Comma 2 6 2 2 2 3 2 2 2" xfId="42219" xr:uid="{E7F87C31-A3CD-473F-B11E-EE06FEF44829}"/>
    <cellStyle name="Comma 2 6 2 2 2 3 2 3" xfId="34331" xr:uid="{4321FC82-4348-4FF5-AB4B-0FBEF8C37FBC}"/>
    <cellStyle name="Comma 2 6 2 2 2 3 3" xfId="20412" xr:uid="{FFF17298-996E-424D-9659-9E82DB909833}"/>
    <cellStyle name="Comma 2 6 2 2 2 3 3 2" xfId="38275" xr:uid="{2D963338-AF11-4849-BE8B-707DAFE16DDE}"/>
    <cellStyle name="Comma 2 6 2 2 2 3 4" xfId="30387" xr:uid="{302C85E8-573F-4CF8-BF8D-874EA2F428D7}"/>
    <cellStyle name="Comma 2 6 2 2 2 4" xfId="12005" xr:uid="{07461E30-E7B3-4E3C-A390-1E0CAB90D056}"/>
    <cellStyle name="Comma 2 6 2 2 2 4 2" xfId="23214" xr:uid="{DB89FD6D-209C-4811-8726-E8CF44A7E46A}"/>
    <cellStyle name="Comma 2 6 2 2 2 4 2 2" xfId="40247" xr:uid="{2F25FDD6-B190-47A8-9EBE-FB73FE404D4A}"/>
    <cellStyle name="Comma 2 6 2 2 2 4 3" xfId="32359" xr:uid="{DA9D44D4-5B56-4C2B-B366-BABEF3DF36DA}"/>
    <cellStyle name="Comma 2 6 2 2 2 5" xfId="17610" xr:uid="{89E1D7CA-BB56-4479-99F5-FE5F3C164F3B}"/>
    <cellStyle name="Comma 2 6 2 2 2 5 2" xfId="36303" xr:uid="{F9AC11A3-9970-4CB2-90DB-C04FBFFFFBE8}"/>
    <cellStyle name="Comma 2 6 2 2 2 6" xfId="28415" xr:uid="{C143BE06-ED1F-452F-9324-FD51B5688BC8}"/>
    <cellStyle name="Comma 2 6 2 2 3" xfId="6905" xr:uid="{6A747E7B-7441-4340-9CDD-A77EA50D08D7}"/>
    <cellStyle name="Comma 2 6 2 2 3 2" xfId="9707" xr:uid="{40917D2B-0E3E-4558-8938-2D55FD0E58C7}"/>
    <cellStyle name="Comma 2 6 2 2 3 2 2" xfId="15312" xr:uid="{406F618F-F41F-402D-8F17-04698880321C}"/>
    <cellStyle name="Comma 2 6 2 2 3 2 2 2" xfId="26521" xr:uid="{132515CB-8490-48A9-AB2B-5BFC52E933DC}"/>
    <cellStyle name="Comma 2 6 2 2 3 2 2 2 2" xfId="42711" xr:uid="{7A71507E-4517-4265-8028-2D8D92E954E5}"/>
    <cellStyle name="Comma 2 6 2 2 3 2 2 3" xfId="34823" xr:uid="{C0B573FE-033D-48B5-B4AA-C0648448A401}"/>
    <cellStyle name="Comma 2 6 2 2 3 2 3" xfId="20917" xr:uid="{49BD2D47-DCDC-45EC-B2AA-304682133CFC}"/>
    <cellStyle name="Comma 2 6 2 2 3 2 3 2" xfId="38767" xr:uid="{AA6D4A0B-9811-45BF-B7FF-0D7AFB94B9E2}"/>
    <cellStyle name="Comma 2 6 2 2 3 2 4" xfId="30879" xr:uid="{A392F2C1-E69D-48A0-9A06-90DB2C432D52}"/>
    <cellStyle name="Comma 2 6 2 2 3 3" xfId="12510" xr:uid="{7EF055DB-DBEE-4A1C-AC54-6382B476628B}"/>
    <cellStyle name="Comma 2 6 2 2 3 3 2" xfId="23719" xr:uid="{2114E0ED-42A1-411A-B572-0094EF3AA2C4}"/>
    <cellStyle name="Comma 2 6 2 2 3 3 2 2" xfId="40739" xr:uid="{9FE6DA4F-B585-4A84-B3F7-9AC4CFB49E9B}"/>
    <cellStyle name="Comma 2 6 2 2 3 3 3" xfId="32851" xr:uid="{0D7246BB-38EF-4CF5-97FB-C1665531E693}"/>
    <cellStyle name="Comma 2 6 2 2 3 4" xfId="18115" xr:uid="{05061998-6289-44BA-B0BA-8B30EC1E64FD}"/>
    <cellStyle name="Comma 2 6 2 2 3 4 2" xfId="36795" xr:uid="{E5A09E39-7A92-47A4-BD99-3EA22D88D99A}"/>
    <cellStyle name="Comma 2 6 2 2 3 5" xfId="28907" xr:uid="{B5D94AA9-9672-4CBD-9E13-1B6B1E52CFE2}"/>
    <cellStyle name="Comma 2 6 2 2 4" xfId="8305" xr:uid="{37E091FA-1930-4672-BF43-B2F441C92D64}"/>
    <cellStyle name="Comma 2 6 2 2 4 2" xfId="13910" xr:uid="{BA5B2750-1050-4627-B90F-0ECE7A8E4DD5}"/>
    <cellStyle name="Comma 2 6 2 2 4 2 2" xfId="25119" xr:uid="{523D393A-9463-497C-B9B9-2C095E74C646}"/>
    <cellStyle name="Comma 2 6 2 2 4 2 2 2" xfId="41725" xr:uid="{5127F4A0-6621-4B72-A6B4-AA47A87C7E37}"/>
    <cellStyle name="Comma 2 6 2 2 4 2 3" xfId="33837" xr:uid="{A97EE7E6-BFD0-4BEF-A9A4-121A10A58435}"/>
    <cellStyle name="Comma 2 6 2 2 4 3" xfId="19515" xr:uid="{883FD6D2-D606-41ED-966E-498F6AC851C1}"/>
    <cellStyle name="Comma 2 6 2 2 4 3 2" xfId="37781" xr:uid="{732E369C-1B4B-4348-B730-56470B84A8F4}"/>
    <cellStyle name="Comma 2 6 2 2 4 4" xfId="29893" xr:uid="{E4AF2010-1187-46E2-8FBD-7E8A8502E16A}"/>
    <cellStyle name="Comma 2 6 2 2 5" xfId="11108" xr:uid="{F99458DE-D98D-4D36-A313-ACA8E2C93FF0}"/>
    <cellStyle name="Comma 2 6 2 2 5 2" xfId="22317" xr:uid="{6F64A7DC-D50B-445C-967F-CBB788EA943C}"/>
    <cellStyle name="Comma 2 6 2 2 5 2 2" xfId="39753" xr:uid="{595D37F7-CC41-4384-845E-6F8B93F358B1}"/>
    <cellStyle name="Comma 2 6 2 2 5 3" xfId="31865" xr:uid="{4CAC324C-A1C3-4B13-9DF6-E58B2E24E980}"/>
    <cellStyle name="Comma 2 6 2 2 6" xfId="16713" xr:uid="{48707AB4-3B8E-4855-BB5E-902C84AFA9B6}"/>
    <cellStyle name="Comma 2 6 2 2 6 2" xfId="35809" xr:uid="{0D45B270-2688-4BB0-AE28-56DC296EA7BE}"/>
    <cellStyle name="Comma 2 6 2 2 7" xfId="27921" xr:uid="{49BCD138-7D64-449A-8AD1-71A485C509F9}"/>
    <cellStyle name="Comma 2 6 2 3" xfId="6154" xr:uid="{CB38A94C-7E08-4345-BDC1-06B94B005A11}"/>
    <cellStyle name="Comma 2 6 2 3 2" xfId="7556" xr:uid="{20E78D54-5AE8-4AC8-9E35-1E2FE44E51A8}"/>
    <cellStyle name="Comma 2 6 2 3 2 2" xfId="10358" xr:uid="{FFC4DC5A-AF49-446D-B8A7-DBA2247A292F}"/>
    <cellStyle name="Comma 2 6 2 3 2 2 2" xfId="15963" xr:uid="{FF640795-D5D7-407E-A8EC-3DCB152BA0DC}"/>
    <cellStyle name="Comma 2 6 2 3 2 2 2 2" xfId="27172" xr:uid="{051119A9-3E78-4F59-851E-984B9B0DFA0C}"/>
    <cellStyle name="Comma 2 6 2 3 2 2 2 2 2" xfId="42959" xr:uid="{AA012EEC-4892-4B20-AC51-E8219556B668}"/>
    <cellStyle name="Comma 2 6 2 3 2 2 2 3" xfId="35071" xr:uid="{4C258EEF-7994-495F-8AF0-FEEFA71AA276}"/>
    <cellStyle name="Comma 2 6 2 3 2 2 3" xfId="21568" xr:uid="{6D0CCF79-8A48-4F8C-AB1F-DF33D68F456C}"/>
    <cellStyle name="Comma 2 6 2 3 2 2 3 2" xfId="39015" xr:uid="{1BADAA2D-0AD9-46D5-9D02-EBA2D0EF05B9}"/>
    <cellStyle name="Comma 2 6 2 3 2 2 4" xfId="31127" xr:uid="{24D001D3-6DF5-4431-A4DA-661268BFD26C}"/>
    <cellStyle name="Comma 2 6 2 3 2 3" xfId="13161" xr:uid="{E67A77F7-4ED6-430A-A21F-BCC5FA11BD06}"/>
    <cellStyle name="Comma 2 6 2 3 2 3 2" xfId="24370" xr:uid="{3036C4F6-E1D4-447A-9DFD-6BEB539A343B}"/>
    <cellStyle name="Comma 2 6 2 3 2 3 2 2" xfId="40987" xr:uid="{3B793DB6-60E8-40E4-8F24-8798404A69FB}"/>
    <cellStyle name="Comma 2 6 2 3 2 3 3" xfId="33099" xr:uid="{508C8E7C-ED08-4744-8395-9D221EEFD7A7}"/>
    <cellStyle name="Comma 2 6 2 3 2 4" xfId="18766" xr:uid="{0D50687F-0879-4A53-A7EE-6F6F66CC1CB6}"/>
    <cellStyle name="Comma 2 6 2 3 2 4 2" xfId="37043" xr:uid="{E97099A9-9A0B-4ABA-9B35-FF79CC5D94BF}"/>
    <cellStyle name="Comma 2 6 2 3 2 5" xfId="29155" xr:uid="{D30FA593-FA25-4718-80C2-D34635CF48DA}"/>
    <cellStyle name="Comma 2 6 2 3 3" xfId="8956" xr:uid="{72384B09-CFF1-4255-8A84-171E8B3FC86D}"/>
    <cellStyle name="Comma 2 6 2 3 3 2" xfId="14561" xr:uid="{CA69ED2F-82BB-4583-AC24-43EA352BAF25}"/>
    <cellStyle name="Comma 2 6 2 3 3 2 2" xfId="25770" xr:uid="{30B9FB0F-57F8-4C93-875B-133D4F793065}"/>
    <cellStyle name="Comma 2 6 2 3 3 2 2 2" xfId="41973" xr:uid="{47DB6200-3F4D-4C2B-8330-A11A7080145C}"/>
    <cellStyle name="Comma 2 6 2 3 3 2 3" xfId="34085" xr:uid="{9C92A9A0-522D-4913-ABFA-D1436BD322FC}"/>
    <cellStyle name="Comma 2 6 2 3 3 3" xfId="20166" xr:uid="{3BFD2173-F2C5-4F20-9712-94DA6FA03981}"/>
    <cellStyle name="Comma 2 6 2 3 3 3 2" xfId="38029" xr:uid="{0997C72F-DF72-4B0A-AFF5-2BE79D70EA3F}"/>
    <cellStyle name="Comma 2 6 2 3 3 4" xfId="30141" xr:uid="{D2715572-277D-4569-A8E5-D2511E8C6763}"/>
    <cellStyle name="Comma 2 6 2 3 4" xfId="11759" xr:uid="{C56FAC2A-1777-442B-AC83-ACF441EAEA99}"/>
    <cellStyle name="Comma 2 6 2 3 4 2" xfId="22968" xr:uid="{90F98E7D-0713-4A10-865F-C90AE93E4183}"/>
    <cellStyle name="Comma 2 6 2 3 4 2 2" xfId="40001" xr:uid="{A6C512FA-3D28-4D2F-A922-77AC494563D5}"/>
    <cellStyle name="Comma 2 6 2 3 4 3" xfId="32113" xr:uid="{5D18A0A0-0365-4D54-856F-8594EC79DDD9}"/>
    <cellStyle name="Comma 2 6 2 3 5" xfId="17364" xr:uid="{C2EC804A-7145-4E78-8332-8191DD875FFB}"/>
    <cellStyle name="Comma 2 6 2 3 5 2" xfId="36057" xr:uid="{6325A352-15C4-4740-A9AC-3E0FCC51F0C4}"/>
    <cellStyle name="Comma 2 6 2 3 6" xfId="28169" xr:uid="{D9A75332-BCF2-4473-A7C1-78C3294EDC6C}"/>
    <cellStyle name="Comma 2 6 2 4" xfId="6659" xr:uid="{4249EB36-0832-4F8A-B32D-22F4349D78F6}"/>
    <cellStyle name="Comma 2 6 2 4 2" xfId="9461" xr:uid="{70CE0EC9-ECDD-4D7E-AF4E-30ED375EE1C8}"/>
    <cellStyle name="Comma 2 6 2 4 2 2" xfId="15066" xr:uid="{90046595-4B72-47AE-A5CD-64AB22685C1C}"/>
    <cellStyle name="Comma 2 6 2 4 2 2 2" xfId="26275" xr:uid="{C0849403-A96D-4223-95E3-FAC5E183B980}"/>
    <cellStyle name="Comma 2 6 2 4 2 2 2 2" xfId="42465" xr:uid="{AF0D7F13-D99A-40BA-8AE6-04D85612EB5B}"/>
    <cellStyle name="Comma 2 6 2 4 2 2 3" xfId="34577" xr:uid="{C921E866-F3CF-4562-BB2E-B4BC2ACE3AE3}"/>
    <cellStyle name="Comma 2 6 2 4 2 3" xfId="20671" xr:uid="{F000D552-FFAE-4207-9E7D-8D30A06D705E}"/>
    <cellStyle name="Comma 2 6 2 4 2 3 2" xfId="38521" xr:uid="{D77EE2F2-E665-4CB2-A892-AD2985C424DB}"/>
    <cellStyle name="Comma 2 6 2 4 2 4" xfId="30633" xr:uid="{1AFD302E-C944-4616-AA39-6B830B2B45E7}"/>
    <cellStyle name="Comma 2 6 2 4 3" xfId="12264" xr:uid="{247861D2-1C81-4E7E-955F-BB4004240E98}"/>
    <cellStyle name="Comma 2 6 2 4 3 2" xfId="23473" xr:uid="{8B77903C-D6FA-46D1-A8C7-80ACC6705920}"/>
    <cellStyle name="Comma 2 6 2 4 3 2 2" xfId="40493" xr:uid="{FE5D5321-CDFF-4E95-A160-463D27E619DE}"/>
    <cellStyle name="Comma 2 6 2 4 3 3" xfId="32605" xr:uid="{1B40B607-DF5A-4617-B74B-049A1E1D7D7D}"/>
    <cellStyle name="Comma 2 6 2 4 4" xfId="17869" xr:uid="{AE0905F9-EC8E-4F9F-A94D-6EAF7690A2A4}"/>
    <cellStyle name="Comma 2 6 2 4 4 2" xfId="36549" xr:uid="{8AAE4583-B431-4CE0-BD80-ABDE840E1FA8}"/>
    <cellStyle name="Comma 2 6 2 4 5" xfId="28661" xr:uid="{B1E19AC4-CEFF-436A-A91A-A326B012910C}"/>
    <cellStyle name="Comma 2 6 2 5" xfId="8059" xr:uid="{F34FBC56-F475-46B9-B1D0-16AB6F8C6A35}"/>
    <cellStyle name="Comma 2 6 2 5 2" xfId="13664" xr:uid="{0F0F4BFE-0269-4154-B4DA-610817E7BF1E}"/>
    <cellStyle name="Comma 2 6 2 5 2 2" xfId="24873" xr:uid="{8F351FB3-03AD-4668-B30E-ECE3F9BD1D73}"/>
    <cellStyle name="Comma 2 6 2 5 2 2 2" xfId="41479" xr:uid="{E8947B42-9FBF-42ED-9E57-99B74DC2EFC4}"/>
    <cellStyle name="Comma 2 6 2 5 2 3" xfId="33591" xr:uid="{46F7F541-473E-4640-80A3-1B272D40EE45}"/>
    <cellStyle name="Comma 2 6 2 5 3" xfId="19269" xr:uid="{EA95E662-9EEA-41EF-A520-38D28276E75D}"/>
    <cellStyle name="Comma 2 6 2 5 3 2" xfId="37535" xr:uid="{3DF159E1-A1A0-4FB2-BA18-DA595F380C79}"/>
    <cellStyle name="Comma 2 6 2 5 4" xfId="29647" xr:uid="{77278AE8-4A07-42A6-8C47-637E3589C903}"/>
    <cellStyle name="Comma 2 6 2 6" xfId="10862" xr:uid="{B3F4352B-161B-47EF-BC6D-D75C8A61B9AB}"/>
    <cellStyle name="Comma 2 6 2 6 2" xfId="22071" xr:uid="{D46C4A6D-E34D-49AF-828E-36C2FD8FB40E}"/>
    <cellStyle name="Comma 2 6 2 6 2 2" xfId="39507" xr:uid="{54F1A498-F70A-4950-8846-29C6759D70B3}"/>
    <cellStyle name="Comma 2 6 2 6 3" xfId="31619" xr:uid="{D1FB3B6B-A576-4B82-A3CD-D83BCBDF1082}"/>
    <cellStyle name="Comma 2 6 2 7" xfId="16467" xr:uid="{C2C1F4C2-50F8-4089-8F8A-58C165324EA9}"/>
    <cellStyle name="Comma 2 6 2 7 2" xfId="35563" xr:uid="{579E4225-1EB7-4D30-8689-D7022647BED8}"/>
    <cellStyle name="Comma 2 6 2 8" xfId="27675" xr:uid="{1BD66993-5F34-4FA0-B516-15235173CC6E}"/>
    <cellStyle name="Comma 2 6 3" xfId="5379" xr:uid="{1B8F0DAC-4409-49EC-AE59-1D8CC7CC835D}"/>
    <cellStyle name="Comma 2 6 3 2" xfId="6276" xr:uid="{77D23BB6-539D-4BD2-B879-9199F6576EF1}"/>
    <cellStyle name="Comma 2 6 3 2 2" xfId="7678" xr:uid="{98904E0C-51A6-494A-905E-6C0AFDE79A05}"/>
    <cellStyle name="Comma 2 6 3 2 2 2" xfId="10480" xr:uid="{BB2C9312-56A3-40C3-A19D-FE356B679078}"/>
    <cellStyle name="Comma 2 6 3 2 2 2 2" xfId="16085" xr:uid="{7DFD218F-033B-43AF-A699-B44F328D8212}"/>
    <cellStyle name="Comma 2 6 3 2 2 2 2 2" xfId="27294" xr:uid="{0B6378F2-B403-455E-983B-33BF02BC6161}"/>
    <cellStyle name="Comma 2 6 3 2 2 2 2 2 2" xfId="43081" xr:uid="{1104F594-75C3-4D16-99B0-FBF09486E2A6}"/>
    <cellStyle name="Comma 2 6 3 2 2 2 2 3" xfId="35193" xr:uid="{5C4F291E-20D7-4F4C-A795-1F1D3171D88E}"/>
    <cellStyle name="Comma 2 6 3 2 2 2 3" xfId="21690" xr:uid="{D626D4B0-260F-4D6B-A20A-398089B158C2}"/>
    <cellStyle name="Comma 2 6 3 2 2 2 3 2" xfId="39137" xr:uid="{C574B243-941F-42C7-B9E0-6C6B3D75E84B}"/>
    <cellStyle name="Comma 2 6 3 2 2 2 4" xfId="31249" xr:uid="{5784FF39-6C51-463B-99E2-FDF470DAFC80}"/>
    <cellStyle name="Comma 2 6 3 2 2 3" xfId="13283" xr:uid="{C075F020-4221-4AB0-BF47-617211B96EDF}"/>
    <cellStyle name="Comma 2 6 3 2 2 3 2" xfId="24492" xr:uid="{1D97C508-534E-408F-B174-F919D511CD2A}"/>
    <cellStyle name="Comma 2 6 3 2 2 3 2 2" xfId="41109" xr:uid="{0B446EBE-6ABA-4720-9DD6-6A8604E23B1E}"/>
    <cellStyle name="Comma 2 6 3 2 2 3 3" xfId="33221" xr:uid="{97B62A9E-18DF-489A-9B0A-A345F68DBC55}"/>
    <cellStyle name="Comma 2 6 3 2 2 4" xfId="18888" xr:uid="{D6A76A85-83FA-45F7-B35F-DE0FC2BF73AD}"/>
    <cellStyle name="Comma 2 6 3 2 2 4 2" xfId="37165" xr:uid="{C46F7EA5-5565-4749-B17B-C1E67EA07E70}"/>
    <cellStyle name="Comma 2 6 3 2 2 5" xfId="29277" xr:uid="{E0922117-C998-4593-9060-914CB22B50BB}"/>
    <cellStyle name="Comma 2 6 3 2 3" xfId="9078" xr:uid="{AB024352-A0A5-4B76-B278-0A5E0E274C64}"/>
    <cellStyle name="Comma 2 6 3 2 3 2" xfId="14683" xr:uid="{7C08E117-48BB-465D-A286-AB810742F661}"/>
    <cellStyle name="Comma 2 6 3 2 3 2 2" xfId="25892" xr:uid="{ED4A600E-78F8-437F-9113-1BEE14ADDF0A}"/>
    <cellStyle name="Comma 2 6 3 2 3 2 2 2" xfId="42095" xr:uid="{7AB7B08C-FDF8-476D-9346-BF2C5A363FA8}"/>
    <cellStyle name="Comma 2 6 3 2 3 2 3" xfId="34207" xr:uid="{1488F3C8-9904-4814-8A7C-5DBCC0CE9462}"/>
    <cellStyle name="Comma 2 6 3 2 3 3" xfId="20288" xr:uid="{426C9D29-3FB5-47C5-BF09-C192B595FC1A}"/>
    <cellStyle name="Comma 2 6 3 2 3 3 2" xfId="38151" xr:uid="{0654E74D-AB98-482F-8F84-1FCA6BEF6EB5}"/>
    <cellStyle name="Comma 2 6 3 2 3 4" xfId="30263" xr:uid="{CD25402D-1ED2-418C-82B8-900211417ADB}"/>
    <cellStyle name="Comma 2 6 3 2 4" xfId="11881" xr:uid="{015EA1D3-90DF-499D-8689-667B5FBFDD40}"/>
    <cellStyle name="Comma 2 6 3 2 4 2" xfId="23090" xr:uid="{F81D9A39-BEC5-4969-92A1-34393A782AB1}"/>
    <cellStyle name="Comma 2 6 3 2 4 2 2" xfId="40123" xr:uid="{7B9A0138-306F-4E5E-8704-EFD49A161B46}"/>
    <cellStyle name="Comma 2 6 3 2 4 3" xfId="32235" xr:uid="{3C8239F4-5AF8-4C22-87E7-72A1D258F13F}"/>
    <cellStyle name="Comma 2 6 3 2 5" xfId="17486" xr:uid="{F31719CE-AF45-4E4E-8C68-7D5C87A88916}"/>
    <cellStyle name="Comma 2 6 3 2 5 2" xfId="36179" xr:uid="{D3DDA867-3CF0-4700-B96A-7AEC9246FCD8}"/>
    <cellStyle name="Comma 2 6 3 2 6" xfId="28291" xr:uid="{7DF26F17-9CE9-45C3-B44C-8D5294E0C992}"/>
    <cellStyle name="Comma 2 6 3 3" xfId="6781" xr:uid="{7FBA9A30-78B5-4633-BB4D-AB31E43AC920}"/>
    <cellStyle name="Comma 2 6 3 3 2" xfId="9583" xr:uid="{152D3044-4766-408F-937D-E595E3578E83}"/>
    <cellStyle name="Comma 2 6 3 3 2 2" xfId="15188" xr:uid="{6C08F157-09DB-489E-A55B-FC485EBE6950}"/>
    <cellStyle name="Comma 2 6 3 3 2 2 2" xfId="26397" xr:uid="{2F8E224E-90C7-4A9F-82F4-461B0034971A}"/>
    <cellStyle name="Comma 2 6 3 3 2 2 2 2" xfId="42587" xr:uid="{6C0FC59F-FF5C-4323-8A54-0B46B428915A}"/>
    <cellStyle name="Comma 2 6 3 3 2 2 3" xfId="34699" xr:uid="{894A9FC3-92D3-409B-9F49-41D600F8EDF2}"/>
    <cellStyle name="Comma 2 6 3 3 2 3" xfId="20793" xr:uid="{99E02FE4-F4DB-4614-9DCC-89D05BAF3F23}"/>
    <cellStyle name="Comma 2 6 3 3 2 3 2" xfId="38643" xr:uid="{D64DE54F-7391-4B22-9FD2-80C8F75446BC}"/>
    <cellStyle name="Comma 2 6 3 3 2 4" xfId="30755" xr:uid="{261582CA-0FA9-4FD8-AB79-CC4A6EC5AD66}"/>
    <cellStyle name="Comma 2 6 3 3 3" xfId="12386" xr:uid="{DBB85506-E158-48B4-83A7-57CC94F28862}"/>
    <cellStyle name="Comma 2 6 3 3 3 2" xfId="23595" xr:uid="{2550C50E-7F30-4A41-B28F-6240D95D5094}"/>
    <cellStyle name="Comma 2 6 3 3 3 2 2" xfId="40615" xr:uid="{A2FB08DB-FD0D-4D36-A11E-41AD632D47B4}"/>
    <cellStyle name="Comma 2 6 3 3 3 3" xfId="32727" xr:uid="{837631AC-73C1-480C-81AD-16A318DCDEF8}"/>
    <cellStyle name="Comma 2 6 3 3 4" xfId="17991" xr:uid="{8384FA8A-A744-4D66-994D-A82AA792211D}"/>
    <cellStyle name="Comma 2 6 3 3 4 2" xfId="36671" xr:uid="{18B2B8DA-9306-47A9-9830-65A448B7F37C}"/>
    <cellStyle name="Comma 2 6 3 3 5" xfId="28783" xr:uid="{3EC87074-0C27-421E-B6D7-AA9F23DF4702}"/>
    <cellStyle name="Comma 2 6 3 4" xfId="8181" xr:uid="{8963C822-8566-49C0-9EEC-76AC34BC16B6}"/>
    <cellStyle name="Comma 2 6 3 4 2" xfId="13786" xr:uid="{E4345985-D384-467C-AAE7-E0B65C6D889A}"/>
    <cellStyle name="Comma 2 6 3 4 2 2" xfId="24995" xr:uid="{31409F04-1E0C-4257-8787-51569E51D07E}"/>
    <cellStyle name="Comma 2 6 3 4 2 2 2" xfId="41601" xr:uid="{8E98734E-497C-4C87-A0DE-2D8044DA7109}"/>
    <cellStyle name="Comma 2 6 3 4 2 3" xfId="33713" xr:uid="{BC7C3D80-09B6-4E4F-AF8B-3E014991AD93}"/>
    <cellStyle name="Comma 2 6 3 4 3" xfId="19391" xr:uid="{D2192CA3-37F8-412C-A2A4-469EF29FB4DB}"/>
    <cellStyle name="Comma 2 6 3 4 3 2" xfId="37657" xr:uid="{80E0C771-ADEC-424F-810B-E36970A678D6}"/>
    <cellStyle name="Comma 2 6 3 4 4" xfId="29769" xr:uid="{726A4D42-4BB0-4CC2-8BC6-56269B082983}"/>
    <cellStyle name="Comma 2 6 3 5" xfId="10984" xr:uid="{4F92E7B2-F7A5-44B5-8DD1-674A308CFA45}"/>
    <cellStyle name="Comma 2 6 3 5 2" xfId="22193" xr:uid="{5D28DC09-E09F-4CEB-B13C-1990727651A4}"/>
    <cellStyle name="Comma 2 6 3 5 2 2" xfId="39629" xr:uid="{13001AF4-E012-4C7F-AE80-2DBB914B515E}"/>
    <cellStyle name="Comma 2 6 3 5 3" xfId="31741" xr:uid="{47C8859B-DA47-4E49-B150-19E102CBC8F8}"/>
    <cellStyle name="Comma 2 6 3 6" xfId="16589" xr:uid="{E62F13C7-191F-4B4F-9642-D83FA945CE05}"/>
    <cellStyle name="Comma 2 6 3 6 2" xfId="35685" xr:uid="{52B9F38F-252A-48A4-8918-5FEAC03F8600}"/>
    <cellStyle name="Comma 2 6 3 7" xfId="27797" xr:uid="{31C0EC9C-5509-42A6-AEC4-A5F296DC170F}"/>
    <cellStyle name="Comma 2 6 4" xfId="6030" xr:uid="{89626FE6-98CB-4CE8-A78A-9B51CA9B2165}"/>
    <cellStyle name="Comma 2 6 4 2" xfId="7432" xr:uid="{55CBF923-2ABC-4680-8FDB-997C3BAD3FF5}"/>
    <cellStyle name="Comma 2 6 4 2 2" xfId="10234" xr:uid="{690BC48A-6678-4E54-AE18-47E352CDBD5F}"/>
    <cellStyle name="Comma 2 6 4 2 2 2" xfId="15839" xr:uid="{48A21FCE-A1CE-4222-B571-FF45D5A17ACB}"/>
    <cellStyle name="Comma 2 6 4 2 2 2 2" xfId="27048" xr:uid="{3A255B6E-E4C9-4AF9-B08B-A5C2D20EB659}"/>
    <cellStyle name="Comma 2 6 4 2 2 2 2 2" xfId="42835" xr:uid="{19C9047C-FDFD-443D-906D-A052AFDE76E1}"/>
    <cellStyle name="Comma 2 6 4 2 2 2 3" xfId="34947" xr:uid="{98807134-456E-4439-9DF3-ECA45732541A}"/>
    <cellStyle name="Comma 2 6 4 2 2 3" xfId="21444" xr:uid="{AC8F5A81-882E-428A-867E-DFFA883D5F29}"/>
    <cellStyle name="Comma 2 6 4 2 2 3 2" xfId="38891" xr:uid="{5D612D53-5B16-4454-B782-170BB33A9B6A}"/>
    <cellStyle name="Comma 2 6 4 2 2 4" xfId="31003" xr:uid="{7183C0FF-0BD0-40A2-BDE1-2BB1283D19B9}"/>
    <cellStyle name="Comma 2 6 4 2 3" xfId="13037" xr:uid="{30773EE2-1EC0-4CEB-929A-E925793A1739}"/>
    <cellStyle name="Comma 2 6 4 2 3 2" xfId="24246" xr:uid="{7ECA6816-8D71-48B4-9536-6DC036AD1979}"/>
    <cellStyle name="Comma 2 6 4 2 3 2 2" xfId="40863" xr:uid="{E310961B-75D5-4F79-B38A-E98656C7C89C}"/>
    <cellStyle name="Comma 2 6 4 2 3 3" xfId="32975" xr:uid="{6CCC9B4B-F1DF-463B-BDCF-3C4C757FD992}"/>
    <cellStyle name="Comma 2 6 4 2 4" xfId="18642" xr:uid="{C67DEBBF-4156-4BB2-90C1-44B60097E93D}"/>
    <cellStyle name="Comma 2 6 4 2 4 2" xfId="36919" xr:uid="{E5C6FF52-6A0B-4EA1-AEFB-4FA077C61B25}"/>
    <cellStyle name="Comma 2 6 4 2 5" xfId="29031" xr:uid="{005817ED-1666-4FB0-BAD0-F036EF24473A}"/>
    <cellStyle name="Comma 2 6 4 3" xfId="8832" xr:uid="{7237A9A1-581E-498E-A822-E6004FEEF767}"/>
    <cellStyle name="Comma 2 6 4 3 2" xfId="14437" xr:uid="{6824CFDE-6A81-41B0-AC95-AFB951077A00}"/>
    <cellStyle name="Comma 2 6 4 3 2 2" xfId="25646" xr:uid="{A20AB204-339A-4698-80EC-7085FB0B0F7A}"/>
    <cellStyle name="Comma 2 6 4 3 2 2 2" xfId="41849" xr:uid="{F639A0AD-1682-4A5A-AABF-989AD159242F}"/>
    <cellStyle name="Comma 2 6 4 3 2 3" xfId="33961" xr:uid="{450D1BE2-139A-46CD-8BD0-97D520DF9412}"/>
    <cellStyle name="Comma 2 6 4 3 3" xfId="20042" xr:uid="{D0044CF6-E738-47C8-8469-EF84B5AD49B7}"/>
    <cellStyle name="Comma 2 6 4 3 3 2" xfId="37905" xr:uid="{C04A7950-2A84-4106-B345-451E59DF7858}"/>
    <cellStyle name="Comma 2 6 4 3 4" xfId="30017" xr:uid="{09757993-21C2-4EB1-9891-EBD506E08247}"/>
    <cellStyle name="Comma 2 6 4 4" xfId="11635" xr:uid="{BFBAD5E7-731A-4FEC-A137-FF6AB4027DD6}"/>
    <cellStyle name="Comma 2 6 4 4 2" xfId="22844" xr:uid="{C4092E32-7E1A-4165-98DD-7496C24EF34F}"/>
    <cellStyle name="Comma 2 6 4 4 2 2" xfId="39877" xr:uid="{A3651748-E675-4B2A-BBEA-B28057B15BB7}"/>
    <cellStyle name="Comma 2 6 4 4 3" xfId="31989" xr:uid="{E890CD0E-49B2-468A-9E2E-2C9F61629BD9}"/>
    <cellStyle name="Comma 2 6 4 5" xfId="17240" xr:uid="{E1DE7C15-C72F-4120-949D-23FD085810FD}"/>
    <cellStyle name="Comma 2 6 4 5 2" xfId="35933" xr:uid="{9FA205B9-FF40-402E-AE43-07A0529AEB98}"/>
    <cellStyle name="Comma 2 6 4 6" xfId="28045" xr:uid="{4DB457DC-A424-48C6-AFA3-1A545C4BBA1F}"/>
    <cellStyle name="Comma 2 6 5" xfId="6534" xr:uid="{BC18159C-2ABF-420D-BCC8-BCEE702A4709}"/>
    <cellStyle name="Comma 2 6 5 2" xfId="9336" xr:uid="{2C6AE9CF-6FF4-47D7-8DCD-EF06165D7806}"/>
    <cellStyle name="Comma 2 6 5 2 2" xfId="14941" xr:uid="{71EFE45D-179B-42F4-90BE-AA2719438824}"/>
    <cellStyle name="Comma 2 6 5 2 2 2" xfId="26150" xr:uid="{DCDB9E0E-457C-491A-BF83-0B3E03BB02C8}"/>
    <cellStyle name="Comma 2 6 5 2 2 2 2" xfId="42341" xr:uid="{9379C068-E0C5-41CD-80C2-8C6A180FEAA5}"/>
    <cellStyle name="Comma 2 6 5 2 2 3" xfId="34453" xr:uid="{BD27B0B4-A49A-48C7-BC21-C11FE6019E17}"/>
    <cellStyle name="Comma 2 6 5 2 3" xfId="20546" xr:uid="{BC4DBAFF-E6CF-42E9-A801-57865E8A91FC}"/>
    <cellStyle name="Comma 2 6 5 2 3 2" xfId="38397" xr:uid="{01AC4439-4DB5-4443-ACDD-E313388C3C31}"/>
    <cellStyle name="Comma 2 6 5 2 4" xfId="30509" xr:uid="{3821B227-71C9-4C32-B184-83E563BE260F}"/>
    <cellStyle name="Comma 2 6 5 3" xfId="12139" xr:uid="{9C4B25B2-1F4F-4237-8877-459C6B69443F}"/>
    <cellStyle name="Comma 2 6 5 3 2" xfId="23348" xr:uid="{321396D7-89D7-4182-ABF5-8D1F1E0BE201}"/>
    <cellStyle name="Comma 2 6 5 3 2 2" xfId="40369" xr:uid="{46BBAF2B-0C5D-4861-9CE3-A9A90AD07C4E}"/>
    <cellStyle name="Comma 2 6 5 3 3" xfId="32481" xr:uid="{B181A994-E067-455C-BCD7-3174C5B9D3B1}"/>
    <cellStyle name="Comma 2 6 5 4" xfId="17744" xr:uid="{E96BC007-C59C-4E14-8672-3D023A1EA919}"/>
    <cellStyle name="Comma 2 6 5 4 2" xfId="36425" xr:uid="{7495BBB5-F08C-4D16-9653-EFD047B632B3}"/>
    <cellStyle name="Comma 2 6 5 5" xfId="28537" xr:uid="{82C34740-63FD-4F08-8ADE-C36BED341146}"/>
    <cellStyle name="Comma 2 6 6" xfId="7935" xr:uid="{8EACA143-7A40-474F-A106-F4AAB05E799A}"/>
    <cellStyle name="Comma 2 6 6 2" xfId="13540" xr:uid="{DECB37B3-990D-4C3B-BC87-44B9AF5EC2FB}"/>
    <cellStyle name="Comma 2 6 6 2 2" xfId="24749" xr:uid="{E9B3CF6E-C725-4518-99A4-CF8426230185}"/>
    <cellStyle name="Comma 2 6 6 2 2 2" xfId="41355" xr:uid="{0F22344C-85FF-4270-990F-F4CFFB334B16}"/>
    <cellStyle name="Comma 2 6 6 2 3" xfId="33467" xr:uid="{B61D0341-6BA8-4B60-B9A0-91CE527A3C57}"/>
    <cellStyle name="Comma 2 6 6 3" xfId="19145" xr:uid="{0A761E56-9D15-40BC-AF9F-68375DBE2413}"/>
    <cellStyle name="Comma 2 6 6 3 2" xfId="37411" xr:uid="{70B4F978-6D3B-4C70-B4B0-20F12CC57E28}"/>
    <cellStyle name="Comma 2 6 6 4" xfId="29523" xr:uid="{C0918860-FDB6-4491-B716-B31FDC3A95ED}"/>
    <cellStyle name="Comma 2 6 7" xfId="10738" xr:uid="{C0CF91E1-23A7-4BEF-8AC2-E8665D1F769C}"/>
    <cellStyle name="Comma 2 6 7 2" xfId="21947" xr:uid="{52AEE18F-384A-456C-8CC2-56E45F40BE8E}"/>
    <cellStyle name="Comma 2 6 7 2 2" xfId="39383" xr:uid="{116FA02F-7D19-4012-BA93-5088597BB884}"/>
    <cellStyle name="Comma 2 6 7 3" xfId="31495" xr:uid="{252A7D17-DE10-4721-94E7-244DEA5CB091}"/>
    <cellStyle name="Comma 2 6 8" xfId="16343" xr:uid="{51A19B3F-E61B-4C08-8A86-517A68F65A04}"/>
    <cellStyle name="Comma 2 6 8 2" xfId="35439" xr:uid="{E90B0F62-4738-4E07-AAC1-CC3D4A1060D2}"/>
    <cellStyle name="Comma 2 6 9" xfId="27551" xr:uid="{52D282AD-CAA9-485A-AEF0-CA67E01242EA}"/>
    <cellStyle name="Comma 2 7" xfId="5197" xr:uid="{81725040-0244-4A72-8AA0-1D7153CE2C04}"/>
    <cellStyle name="Comma 2 7 2" xfId="5443" xr:uid="{EAA9480A-9CEE-44FA-A7C4-CE6E99238D3A}"/>
    <cellStyle name="Comma 2 7 2 2" xfId="6340" xr:uid="{34BA7C79-1392-468B-A567-4B0A44616182}"/>
    <cellStyle name="Comma 2 7 2 2 2" xfId="7742" xr:uid="{4DB33743-CF7B-4CDB-BF4F-15B97A0F22F0}"/>
    <cellStyle name="Comma 2 7 2 2 2 2" xfId="10544" xr:uid="{8B260634-AA35-45FC-B5FB-90177DBF0E8A}"/>
    <cellStyle name="Comma 2 7 2 2 2 2 2" xfId="16149" xr:uid="{B7C1F0C7-E5F4-4E9A-93FD-0ECE0DDAC73A}"/>
    <cellStyle name="Comma 2 7 2 2 2 2 2 2" xfId="27358" xr:uid="{C09C6375-5482-44B2-98EA-F47D922E09A9}"/>
    <cellStyle name="Comma 2 7 2 2 2 2 2 2 2" xfId="43145" xr:uid="{F1894030-AA16-49B6-A50E-821B2E53071F}"/>
    <cellStyle name="Comma 2 7 2 2 2 2 2 3" xfId="35257" xr:uid="{3F571DBC-EB3E-4AF7-BF77-82A2CE667DB1}"/>
    <cellStyle name="Comma 2 7 2 2 2 2 3" xfId="21754" xr:uid="{B4F20DD1-E80A-4681-8DDF-086D0E82B28E}"/>
    <cellStyle name="Comma 2 7 2 2 2 2 3 2" xfId="39201" xr:uid="{70C6F073-290B-47A9-ADB4-B0A6F6BB90EC}"/>
    <cellStyle name="Comma 2 7 2 2 2 2 4" xfId="31313" xr:uid="{61459F7B-09D6-4C4E-A15D-9BD76C2F6A45}"/>
    <cellStyle name="Comma 2 7 2 2 2 3" xfId="13347" xr:uid="{C165F2B1-D30F-4F60-9696-78964DCC8E84}"/>
    <cellStyle name="Comma 2 7 2 2 2 3 2" xfId="24556" xr:uid="{0F0082AC-54D4-43D6-9B44-582CE6A41256}"/>
    <cellStyle name="Comma 2 7 2 2 2 3 2 2" xfId="41173" xr:uid="{A03E5E2C-C923-47A2-B7EA-D5689D5BEF3F}"/>
    <cellStyle name="Comma 2 7 2 2 2 3 3" xfId="33285" xr:uid="{6E3B2133-EF60-49B0-95CE-D6ACF7AC957B}"/>
    <cellStyle name="Comma 2 7 2 2 2 4" xfId="18952" xr:uid="{AC547A94-625A-401C-BF11-EB39ED00E794}"/>
    <cellStyle name="Comma 2 7 2 2 2 4 2" xfId="37229" xr:uid="{025FC720-4D16-4065-9E5D-779356A7EF59}"/>
    <cellStyle name="Comma 2 7 2 2 2 5" xfId="29341" xr:uid="{493EC811-8371-4585-A21B-C3B411572905}"/>
    <cellStyle name="Comma 2 7 2 2 3" xfId="9142" xr:uid="{30870F23-702D-4342-AD25-4E22C66EBFF0}"/>
    <cellStyle name="Comma 2 7 2 2 3 2" xfId="14747" xr:uid="{8EBE74F9-C6AA-47D7-B6BA-57C6196C0D39}"/>
    <cellStyle name="Comma 2 7 2 2 3 2 2" xfId="25956" xr:uid="{2D585D94-5572-4D5C-B7CB-694C3446D5A8}"/>
    <cellStyle name="Comma 2 7 2 2 3 2 2 2" xfId="42159" xr:uid="{ED36B009-B359-49B2-8CC7-BDDADA7EABDD}"/>
    <cellStyle name="Comma 2 7 2 2 3 2 3" xfId="34271" xr:uid="{4F57DE58-B098-4FF0-927D-27BC9C851F86}"/>
    <cellStyle name="Comma 2 7 2 2 3 3" xfId="20352" xr:uid="{556A61D3-273C-4CAD-8234-CA9E61BB4753}"/>
    <cellStyle name="Comma 2 7 2 2 3 3 2" xfId="38215" xr:uid="{71503784-89BF-4129-AA91-89D42F8E6AF3}"/>
    <cellStyle name="Comma 2 7 2 2 3 4" xfId="30327" xr:uid="{22B6EB9B-921F-4DD2-ADE6-11A7D794681A}"/>
    <cellStyle name="Comma 2 7 2 2 4" xfId="11945" xr:uid="{4E22B824-B5D0-4271-8000-FF8332F70290}"/>
    <cellStyle name="Comma 2 7 2 2 4 2" xfId="23154" xr:uid="{91D1EC58-0E44-4E13-92C3-F991E594C9F8}"/>
    <cellStyle name="Comma 2 7 2 2 4 2 2" xfId="40187" xr:uid="{7C52A2F5-92BF-4474-9FC2-B1FCE67DF4BD}"/>
    <cellStyle name="Comma 2 7 2 2 4 3" xfId="32299" xr:uid="{8818115E-8121-45AC-9EC2-92CDE0B04B08}"/>
    <cellStyle name="Comma 2 7 2 2 5" xfId="17550" xr:uid="{4936ED4B-DDAD-4360-A5E9-5CCE97C86A2F}"/>
    <cellStyle name="Comma 2 7 2 2 5 2" xfId="36243" xr:uid="{FBD5C519-5056-4375-89D6-8B47B8ACB617}"/>
    <cellStyle name="Comma 2 7 2 2 6" xfId="28355" xr:uid="{7CBF67E6-6B8C-4F7F-ABC4-E5DCB361A555}"/>
    <cellStyle name="Comma 2 7 2 3" xfId="6845" xr:uid="{8D9B0CFF-01D4-4125-909F-03D8FAC5EF72}"/>
    <cellStyle name="Comma 2 7 2 3 2" xfId="9647" xr:uid="{067BE225-7943-4CBF-95D1-36B2FEAA0A98}"/>
    <cellStyle name="Comma 2 7 2 3 2 2" xfId="15252" xr:uid="{34046B0F-35DB-4361-8720-D6EB738465D6}"/>
    <cellStyle name="Comma 2 7 2 3 2 2 2" xfId="26461" xr:uid="{B20CE948-A102-41C6-AE91-00772D7232EC}"/>
    <cellStyle name="Comma 2 7 2 3 2 2 2 2" xfId="42651" xr:uid="{79879353-370E-438E-9861-D0B0AC013AD1}"/>
    <cellStyle name="Comma 2 7 2 3 2 2 3" xfId="34763" xr:uid="{1D636532-889D-456E-A586-96CE5D046C18}"/>
    <cellStyle name="Comma 2 7 2 3 2 3" xfId="20857" xr:uid="{753D5DB9-EB79-4BBF-9E69-E064575134BF}"/>
    <cellStyle name="Comma 2 7 2 3 2 3 2" xfId="38707" xr:uid="{FA306A0C-FB49-420D-839E-3D8D609595D8}"/>
    <cellStyle name="Comma 2 7 2 3 2 4" xfId="30819" xr:uid="{C2884B3D-ED94-4F8C-9AA8-726E2247D13D}"/>
    <cellStyle name="Comma 2 7 2 3 3" xfId="12450" xr:uid="{239BAB55-D614-4018-A5F9-2FEF1D73EDFD}"/>
    <cellStyle name="Comma 2 7 2 3 3 2" xfId="23659" xr:uid="{5760BC78-01BE-4586-A662-BBC14DCF3EC6}"/>
    <cellStyle name="Comma 2 7 2 3 3 2 2" xfId="40679" xr:uid="{799B5264-53F0-40F1-9363-EAFD5DD4A5EE}"/>
    <cellStyle name="Comma 2 7 2 3 3 3" xfId="32791" xr:uid="{EE52E5B2-280E-4360-B176-6F9F25A21F73}"/>
    <cellStyle name="Comma 2 7 2 3 4" xfId="18055" xr:uid="{645E2F11-EFA3-48A3-95FA-FC27EDE3D5B3}"/>
    <cellStyle name="Comma 2 7 2 3 4 2" xfId="36735" xr:uid="{50BC26D4-E16F-4310-9AEB-7989CCCA8E62}"/>
    <cellStyle name="Comma 2 7 2 3 5" xfId="28847" xr:uid="{4FCF2D3A-10C2-4A90-9934-2E5BF47DA298}"/>
    <cellStyle name="Comma 2 7 2 4" xfId="8245" xr:uid="{2A58150F-E252-42EB-8852-DD05F07A6E0A}"/>
    <cellStyle name="Comma 2 7 2 4 2" xfId="13850" xr:uid="{F5E26A8F-01BE-4072-813E-5C42F1DED5AD}"/>
    <cellStyle name="Comma 2 7 2 4 2 2" xfId="25059" xr:uid="{CB87970D-47C4-43DA-A222-92C9ABD62508}"/>
    <cellStyle name="Comma 2 7 2 4 2 2 2" xfId="41665" xr:uid="{5385D588-65F3-4867-AF03-4D7DD1663DA9}"/>
    <cellStyle name="Comma 2 7 2 4 2 3" xfId="33777" xr:uid="{9A2872A4-F214-4BFB-8C2E-9979C55547B7}"/>
    <cellStyle name="Comma 2 7 2 4 3" xfId="19455" xr:uid="{18380281-4DD7-47C5-9937-669CB97108E0}"/>
    <cellStyle name="Comma 2 7 2 4 3 2" xfId="37721" xr:uid="{CAC15889-686D-4781-BFAB-F11052CDF8C3}"/>
    <cellStyle name="Comma 2 7 2 4 4" xfId="29833" xr:uid="{D0486A23-22DF-4450-884D-F4DBCD158BBD}"/>
    <cellStyle name="Comma 2 7 2 5" xfId="11048" xr:uid="{144B2064-A893-4180-A1EA-E258AC8277A1}"/>
    <cellStyle name="Comma 2 7 2 5 2" xfId="22257" xr:uid="{99A3431B-62FD-48CA-A6A8-6F45A47DF02E}"/>
    <cellStyle name="Comma 2 7 2 5 2 2" xfId="39693" xr:uid="{59E448C6-D1D1-46E8-95BD-249E963BCD35}"/>
    <cellStyle name="Comma 2 7 2 5 3" xfId="31805" xr:uid="{9EE3176C-972F-4D47-8F69-9E632C025D6B}"/>
    <cellStyle name="Comma 2 7 2 6" xfId="16653" xr:uid="{6C51E42C-0009-432F-AD0A-43C7134E1052}"/>
    <cellStyle name="Comma 2 7 2 6 2" xfId="35749" xr:uid="{73DA0F27-6113-4E03-81DA-3AA464E12DD5}"/>
    <cellStyle name="Comma 2 7 2 7" xfId="27861" xr:uid="{F0EA9D56-B261-481F-9013-A5D000B8D965}"/>
    <cellStyle name="Comma 2 7 3" xfId="6094" xr:uid="{1E4EE2D9-917E-4655-933B-E9206CA93002}"/>
    <cellStyle name="Comma 2 7 3 2" xfId="7496" xr:uid="{5744EF0C-B961-4C5A-91B0-58CAF964A553}"/>
    <cellStyle name="Comma 2 7 3 2 2" xfId="10298" xr:uid="{911A4BB2-93E3-4FBC-9EA8-DD8C0E9A39BC}"/>
    <cellStyle name="Comma 2 7 3 2 2 2" xfId="15903" xr:uid="{220F403E-AFD9-4F58-AC96-890C4B4C497D}"/>
    <cellStyle name="Comma 2 7 3 2 2 2 2" xfId="27112" xr:uid="{02C8F148-C2CA-45CD-9646-BF7AD77C84A3}"/>
    <cellStyle name="Comma 2 7 3 2 2 2 2 2" xfId="42899" xr:uid="{20674E1B-4B7C-461E-82D7-4E675BABAE86}"/>
    <cellStyle name="Comma 2 7 3 2 2 2 3" xfId="35011" xr:uid="{C2DF4907-464F-4CCF-B627-6C71B5B329BB}"/>
    <cellStyle name="Comma 2 7 3 2 2 3" xfId="21508" xr:uid="{7D14B94E-D1A5-4B1E-98AD-295B49652D94}"/>
    <cellStyle name="Comma 2 7 3 2 2 3 2" xfId="38955" xr:uid="{90143448-8B07-4769-897B-0B0907AEABD7}"/>
    <cellStyle name="Comma 2 7 3 2 2 4" xfId="31067" xr:uid="{12C404E8-494E-4ADD-B9A5-9553DAF8D630}"/>
    <cellStyle name="Comma 2 7 3 2 3" xfId="13101" xr:uid="{6724A849-B2B3-4498-AB50-A77951F362FF}"/>
    <cellStyle name="Comma 2 7 3 2 3 2" xfId="24310" xr:uid="{AFE957D2-B56B-481F-B86B-310511C05E32}"/>
    <cellStyle name="Comma 2 7 3 2 3 2 2" xfId="40927" xr:uid="{FA8C160F-112B-4014-8F5E-8E6B77D42241}"/>
    <cellStyle name="Comma 2 7 3 2 3 3" xfId="33039" xr:uid="{82CD61B2-4813-4848-B993-BA461BDBA9CE}"/>
    <cellStyle name="Comma 2 7 3 2 4" xfId="18706" xr:uid="{FA7B9F89-968F-4335-82A0-4940F0E319E9}"/>
    <cellStyle name="Comma 2 7 3 2 4 2" xfId="36983" xr:uid="{EEFEBC20-EE54-4DCB-BCFE-AD3FBE0B1B31}"/>
    <cellStyle name="Comma 2 7 3 2 5" xfId="29095" xr:uid="{BB452F47-7CED-4DED-8355-2316E6A73519}"/>
    <cellStyle name="Comma 2 7 3 3" xfId="8896" xr:uid="{E4F5CFB5-747B-4CEA-9367-290B0C5C80CA}"/>
    <cellStyle name="Comma 2 7 3 3 2" xfId="14501" xr:uid="{285FD5FE-406A-495F-9E5F-5C2459067165}"/>
    <cellStyle name="Comma 2 7 3 3 2 2" xfId="25710" xr:uid="{00A2EF1F-F64D-47F1-B1BF-EF0AF6FE1B7B}"/>
    <cellStyle name="Comma 2 7 3 3 2 2 2" xfId="41913" xr:uid="{87B1A1BF-BAFC-400B-95F9-7A8FA51A6255}"/>
    <cellStyle name="Comma 2 7 3 3 2 3" xfId="34025" xr:uid="{F5F8137F-61E7-4C8C-8719-8FC808BE0982}"/>
    <cellStyle name="Comma 2 7 3 3 3" xfId="20106" xr:uid="{1CC1BA02-02AA-40CC-B92A-2C0D762652A4}"/>
    <cellStyle name="Comma 2 7 3 3 3 2" xfId="37969" xr:uid="{F64ED36B-FAC9-4B23-85BA-45D98181E5CF}"/>
    <cellStyle name="Comma 2 7 3 3 4" xfId="30081" xr:uid="{7F92511B-1437-43FF-99D3-3C871CC3E136}"/>
    <cellStyle name="Comma 2 7 3 4" xfId="11699" xr:uid="{1098F73A-4465-447D-A18D-E41CC7DF1231}"/>
    <cellStyle name="Comma 2 7 3 4 2" xfId="22908" xr:uid="{4802CFFD-319D-4EF7-9CD8-404917F25BFB}"/>
    <cellStyle name="Comma 2 7 3 4 2 2" xfId="39941" xr:uid="{48EE4DA9-16B1-46BF-9329-E380774F0FAC}"/>
    <cellStyle name="Comma 2 7 3 4 3" xfId="32053" xr:uid="{09EA3BA9-0BA5-42B8-A207-D8854AC315BB}"/>
    <cellStyle name="Comma 2 7 3 5" xfId="17304" xr:uid="{0803959E-A25C-44CF-ABB0-CB695C2E4100}"/>
    <cellStyle name="Comma 2 7 3 5 2" xfId="35997" xr:uid="{362C20F0-EEB5-4A7A-8392-E5CAA035B999}"/>
    <cellStyle name="Comma 2 7 3 6" xfId="28109" xr:uid="{2218CABF-07F9-476E-B01F-0DE079C63130}"/>
    <cellStyle name="Comma 2 7 4" xfId="6599" xr:uid="{A928A54C-0218-4F3A-BFFE-049357791628}"/>
    <cellStyle name="Comma 2 7 4 2" xfId="9401" xr:uid="{6C7FC5A6-DECA-48FF-8E4A-8B514AA5AA76}"/>
    <cellStyle name="Comma 2 7 4 2 2" xfId="15006" xr:uid="{D6CC003A-6AC9-4A43-A367-9D87A8B9D3C7}"/>
    <cellStyle name="Comma 2 7 4 2 2 2" xfId="26215" xr:uid="{AC331E06-C651-4656-918C-6A7FBDBD7293}"/>
    <cellStyle name="Comma 2 7 4 2 2 2 2" xfId="42405" xr:uid="{0A060511-DB15-4BA2-8CA7-6B31C3CDD55C}"/>
    <cellStyle name="Comma 2 7 4 2 2 3" xfId="34517" xr:uid="{A59340DA-882C-4202-BE0A-FF3B72977163}"/>
    <cellStyle name="Comma 2 7 4 2 3" xfId="20611" xr:uid="{AF4772CF-231F-45E1-A13A-929435731AD6}"/>
    <cellStyle name="Comma 2 7 4 2 3 2" xfId="38461" xr:uid="{A6F812CE-6F92-4D24-8AA3-520942E53706}"/>
    <cellStyle name="Comma 2 7 4 2 4" xfId="30573" xr:uid="{28D004CD-53F2-415A-965D-B2E601FB8B9A}"/>
    <cellStyle name="Comma 2 7 4 3" xfId="12204" xr:uid="{77E012EC-B1B8-4BCF-BEEA-703617CC2A22}"/>
    <cellStyle name="Comma 2 7 4 3 2" xfId="23413" xr:uid="{FF11EEB9-C6A0-4077-A30E-207A091FB70A}"/>
    <cellStyle name="Comma 2 7 4 3 2 2" xfId="40433" xr:uid="{313FFD02-CF2B-4F19-9C21-5793AFA009B9}"/>
    <cellStyle name="Comma 2 7 4 3 3" xfId="32545" xr:uid="{C9B182AD-1537-4BAD-A5D2-1DD88661BD11}"/>
    <cellStyle name="Comma 2 7 4 4" xfId="17809" xr:uid="{0BDFD02F-C429-43B4-A06A-801ED892E28E}"/>
    <cellStyle name="Comma 2 7 4 4 2" xfId="36489" xr:uid="{C010861B-EBA2-493A-BE5E-778A6805CEF3}"/>
    <cellStyle name="Comma 2 7 4 5" xfId="28601" xr:uid="{ACF12344-AA11-402A-BF09-F05E113123C7}"/>
    <cellStyle name="Comma 2 7 5" xfId="7999" xr:uid="{7BC62B4F-D6CA-489B-BF1F-2F23234A3D94}"/>
    <cellStyle name="Comma 2 7 5 2" xfId="13604" xr:uid="{54EC9BD9-CC98-42F3-A18A-A5B5AA97F67B}"/>
    <cellStyle name="Comma 2 7 5 2 2" xfId="24813" xr:uid="{7B30FE91-8FF1-4CF7-A839-FF340CE88C98}"/>
    <cellStyle name="Comma 2 7 5 2 2 2" xfId="41419" xr:uid="{8FA8C735-AF91-45AF-98C7-F5DB3248D0F5}"/>
    <cellStyle name="Comma 2 7 5 2 3" xfId="33531" xr:uid="{B2CB3452-4E44-492B-BB35-0D028975D3C1}"/>
    <cellStyle name="Comma 2 7 5 3" xfId="19209" xr:uid="{BE094CB7-B5E2-44FC-85D9-59FCE1407399}"/>
    <cellStyle name="Comma 2 7 5 3 2" xfId="37475" xr:uid="{5F224329-78F7-440B-95EC-EC4978C08F55}"/>
    <cellStyle name="Comma 2 7 5 4" xfId="29587" xr:uid="{5F0E021F-467A-431B-9CB4-6B43CE08B1EF}"/>
    <cellStyle name="Comma 2 7 6" xfId="10802" xr:uid="{CACB8C9C-3473-41A2-B130-9583080E3352}"/>
    <cellStyle name="Comma 2 7 6 2" xfId="22011" xr:uid="{4BA40B47-D13F-492F-81C3-3597CA13D430}"/>
    <cellStyle name="Comma 2 7 6 2 2" xfId="39447" xr:uid="{8CD609AC-8194-4225-94BD-33271B9E9C2B}"/>
    <cellStyle name="Comma 2 7 6 3" xfId="31559" xr:uid="{1ADB4D61-F827-4A96-9BC8-CDA20AE7955A}"/>
    <cellStyle name="Comma 2 7 7" xfId="16407" xr:uid="{9FE998C3-087D-4FAD-B3E1-11415DCA79F5}"/>
    <cellStyle name="Comma 2 7 7 2" xfId="35503" xr:uid="{C5DE4AE1-FFFE-4C05-AAAB-B25D17DC91B5}"/>
    <cellStyle name="Comma 2 7 8" xfId="27615" xr:uid="{750F5E30-3A17-42FF-BF8D-9EAF50DFC2A3}"/>
    <cellStyle name="Comma 2 8" xfId="5320" xr:uid="{62C7D99F-3411-4711-B40F-E5752CD4297C}"/>
    <cellStyle name="Comma 2 8 2" xfId="6217" xr:uid="{ABC91D49-34F0-4EE4-ADDA-039D66E72BA4}"/>
    <cellStyle name="Comma 2 8 2 2" xfId="7619" xr:uid="{826AC7D1-272A-444E-A8EC-BF9B24D2A289}"/>
    <cellStyle name="Comma 2 8 2 2 2" xfId="10421" xr:uid="{05843ED8-35F2-42FB-9438-8B2E95882539}"/>
    <cellStyle name="Comma 2 8 2 2 2 2" xfId="16026" xr:uid="{60353EC7-846E-449D-A831-D796524C9187}"/>
    <cellStyle name="Comma 2 8 2 2 2 2 2" xfId="27235" xr:uid="{0A8E8D45-7AA0-4BC7-8D0C-4519F78111B5}"/>
    <cellStyle name="Comma 2 8 2 2 2 2 2 2" xfId="43022" xr:uid="{79A0765A-D6FA-47C5-A997-D4C9494588F1}"/>
    <cellStyle name="Comma 2 8 2 2 2 2 3" xfId="35134" xr:uid="{A2288A21-6390-4E8E-BFCE-CA9A256561DB}"/>
    <cellStyle name="Comma 2 8 2 2 2 3" xfId="21631" xr:uid="{3745457D-D9BD-41B4-B916-2834989B2490}"/>
    <cellStyle name="Comma 2 8 2 2 2 3 2" xfId="39078" xr:uid="{2785AE48-A499-4684-A47B-193F9355A589}"/>
    <cellStyle name="Comma 2 8 2 2 2 4" xfId="31190" xr:uid="{1108861A-6103-4914-AC42-D47499B9F1BC}"/>
    <cellStyle name="Comma 2 8 2 2 3" xfId="13224" xr:uid="{681BC9AC-88BB-4A75-A248-C908247D2DBE}"/>
    <cellStyle name="Comma 2 8 2 2 3 2" xfId="24433" xr:uid="{4DE32825-6A49-42BD-AD0A-B48A9BCBDBE3}"/>
    <cellStyle name="Comma 2 8 2 2 3 2 2" xfId="41050" xr:uid="{F41814F0-474D-443C-BBC5-98E3343E6703}"/>
    <cellStyle name="Comma 2 8 2 2 3 3" xfId="33162" xr:uid="{2F3BC37D-7806-4C45-BE16-E24461C03C36}"/>
    <cellStyle name="Comma 2 8 2 2 4" xfId="18829" xr:uid="{13DB7B16-4B41-4621-94F2-9A58431585ED}"/>
    <cellStyle name="Comma 2 8 2 2 4 2" xfId="37106" xr:uid="{A642A718-95B1-49B1-AFB9-C5DEB76743EC}"/>
    <cellStyle name="Comma 2 8 2 2 5" xfId="29218" xr:uid="{C06FA1C3-E211-4401-8A01-647C132FC5CF}"/>
    <cellStyle name="Comma 2 8 2 3" xfId="9019" xr:uid="{73435B6C-818C-44D3-9F3D-6DC43D9978EE}"/>
    <cellStyle name="Comma 2 8 2 3 2" xfId="14624" xr:uid="{F2668B57-B8EA-47C7-B63A-8D77DC85EB80}"/>
    <cellStyle name="Comma 2 8 2 3 2 2" xfId="25833" xr:uid="{35F1F81F-77C7-4907-913A-303E5E5B9B7E}"/>
    <cellStyle name="Comma 2 8 2 3 2 2 2" xfId="42036" xr:uid="{B57F79F8-2D74-4FF7-A847-7B853DFD9FC8}"/>
    <cellStyle name="Comma 2 8 2 3 2 3" xfId="34148" xr:uid="{CC6F2EF6-45AC-42E8-9D96-D1249F2862E2}"/>
    <cellStyle name="Comma 2 8 2 3 3" xfId="20229" xr:uid="{19F232A3-990F-402A-9E1B-603F2EF4CA9C}"/>
    <cellStyle name="Comma 2 8 2 3 3 2" xfId="38092" xr:uid="{B965D843-B9C4-439C-82C8-BDD973BF02A5}"/>
    <cellStyle name="Comma 2 8 2 3 4" xfId="30204" xr:uid="{D6DBAEF4-7793-45D5-B5B3-5F0CB321FB36}"/>
    <cellStyle name="Comma 2 8 2 4" xfId="11822" xr:uid="{F0589065-B27A-4ACB-85F6-DCBBD6713A30}"/>
    <cellStyle name="Comma 2 8 2 4 2" xfId="23031" xr:uid="{96195D75-0934-45D6-98CF-7BE3560709F6}"/>
    <cellStyle name="Comma 2 8 2 4 2 2" xfId="40064" xr:uid="{95911481-6F89-4180-884A-954BBEEE8A78}"/>
    <cellStyle name="Comma 2 8 2 4 3" xfId="32176" xr:uid="{AD6B01C1-6085-4D0B-B97B-F2AF037D4209}"/>
    <cellStyle name="Comma 2 8 2 5" xfId="17427" xr:uid="{01435916-097D-4E5E-83FB-36372CAB3347}"/>
    <cellStyle name="Comma 2 8 2 5 2" xfId="36120" xr:uid="{E06C28F9-F661-4BAB-8A73-73B0552D1D46}"/>
    <cellStyle name="Comma 2 8 2 6" xfId="28232" xr:uid="{5AA304D7-ADE7-492D-A515-0A46F33E05AB}"/>
    <cellStyle name="Comma 2 8 3" xfId="6722" xr:uid="{D7236BCB-7B09-4AAB-8F94-4B7E082B866D}"/>
    <cellStyle name="Comma 2 8 3 2" xfId="9524" xr:uid="{B353F47D-9C4F-43C2-A0E4-4B1C14DD971E}"/>
    <cellStyle name="Comma 2 8 3 2 2" xfId="15129" xr:uid="{06C6C88D-5C6C-4B95-887A-EF14AB13D0B5}"/>
    <cellStyle name="Comma 2 8 3 2 2 2" xfId="26338" xr:uid="{D7E408EF-A8E4-4842-B0BC-69C04B22B0AE}"/>
    <cellStyle name="Comma 2 8 3 2 2 2 2" xfId="42528" xr:uid="{CBC4F4AC-3755-453A-BF86-3A0CC30854DC}"/>
    <cellStyle name="Comma 2 8 3 2 2 3" xfId="34640" xr:uid="{C7B764FD-49E2-4DBB-9090-F20ABF7B6A2E}"/>
    <cellStyle name="Comma 2 8 3 2 3" xfId="20734" xr:uid="{068C39D8-186D-414C-8EE5-77066A4759D0}"/>
    <cellStyle name="Comma 2 8 3 2 3 2" xfId="38584" xr:uid="{8642348F-4CB2-435F-A760-09FF1B9A9202}"/>
    <cellStyle name="Comma 2 8 3 2 4" xfId="30696" xr:uid="{9B209762-C4E4-40E9-8E77-9AD476117E14}"/>
    <cellStyle name="Comma 2 8 3 3" xfId="12327" xr:uid="{45955A5D-5913-493B-912E-C66AA5654CEC}"/>
    <cellStyle name="Comma 2 8 3 3 2" xfId="23536" xr:uid="{738BC831-9C3F-4E3D-BA1E-4C8D86128C5B}"/>
    <cellStyle name="Comma 2 8 3 3 2 2" xfId="40556" xr:uid="{B9805B21-0D8A-42DA-9DF8-016D3BE8CE4C}"/>
    <cellStyle name="Comma 2 8 3 3 3" xfId="32668" xr:uid="{26344CDC-2012-4DBE-8305-8203A72F06C8}"/>
    <cellStyle name="Comma 2 8 3 4" xfId="17932" xr:uid="{EAF1FAF6-1799-4599-A5E6-63E108C8F2BC}"/>
    <cellStyle name="Comma 2 8 3 4 2" xfId="36612" xr:uid="{81228E8A-268D-49B7-A9E7-741CEA2005A5}"/>
    <cellStyle name="Comma 2 8 3 5" xfId="28724" xr:uid="{72D1BCAC-57B6-4628-A048-627DD1611DAD}"/>
    <cellStyle name="Comma 2 8 4" xfId="8122" xr:uid="{5D4D6408-38A9-4CC6-9C45-035017A69829}"/>
    <cellStyle name="Comma 2 8 4 2" xfId="13727" xr:uid="{FA5799F4-2307-4C07-BC4E-C989C357BE2F}"/>
    <cellStyle name="Comma 2 8 4 2 2" xfId="24936" xr:uid="{8BD1E8A2-5044-484B-A474-2C39B6428749}"/>
    <cellStyle name="Comma 2 8 4 2 2 2" xfId="41542" xr:uid="{C24C7BF6-480C-433B-B62E-9CB0971447F4}"/>
    <cellStyle name="Comma 2 8 4 2 3" xfId="33654" xr:uid="{6C1623B7-F1A5-490C-90E1-5AD1CD11F610}"/>
    <cellStyle name="Comma 2 8 4 3" xfId="19332" xr:uid="{3D74E89E-B161-40D4-B270-540C3764CC80}"/>
    <cellStyle name="Comma 2 8 4 3 2" xfId="37598" xr:uid="{4D2BA570-7F57-489B-B83F-38F325574614}"/>
    <cellStyle name="Comma 2 8 4 4" xfId="29710" xr:uid="{8E823320-952D-4FAF-BA53-1EDF073D94C3}"/>
    <cellStyle name="Comma 2 8 5" xfId="10925" xr:uid="{8CA122F9-82E9-4909-81D8-252B2A9C950A}"/>
    <cellStyle name="Comma 2 8 5 2" xfId="22134" xr:uid="{9467D331-8288-46B5-AE06-997F178EF526}"/>
    <cellStyle name="Comma 2 8 5 2 2" xfId="39570" xr:uid="{3D951661-D05D-4DAF-8177-534B28085778}"/>
    <cellStyle name="Comma 2 8 5 3" xfId="31682" xr:uid="{3E9A681C-7F44-47EF-B500-78513F11DD05}"/>
    <cellStyle name="Comma 2 8 6" xfId="16530" xr:uid="{FA19AD8A-A0C2-415E-96E0-28D4C9B352CC}"/>
    <cellStyle name="Comma 2 8 6 2" xfId="35626" xr:uid="{6E06B7CF-617F-4A6B-B69E-11A5B2D5B040}"/>
    <cellStyle name="Comma 2 8 7" xfId="27738" xr:uid="{334C78CF-EB42-46A4-8074-A2170865A637}"/>
    <cellStyle name="Comma 2 9" xfId="5566" xr:uid="{71DD00AB-FF20-48D8-982A-EE553EFC57FB}"/>
    <cellStyle name="Comma 2 9 2" xfId="6968" xr:uid="{C5E196FA-116E-431F-8D12-B60327F047C8}"/>
    <cellStyle name="Comma 2 9 2 2" xfId="9770" xr:uid="{66B62EFC-E72C-4133-AE2D-806523F4B4F5}"/>
    <cellStyle name="Comma 2 9 2 2 2" xfId="15375" xr:uid="{A842E17A-58FF-47B3-9B04-E5CEB921A958}"/>
    <cellStyle name="Comma 2 9 2 2 2 2" xfId="26584" xr:uid="{91731A1A-74D1-4C20-8D40-BC0F96C337A5}"/>
    <cellStyle name="Comma 2 9 2 2 2 2 2" xfId="42774" xr:uid="{1C51FEF0-09CB-4FE5-A0E1-69BBFAABEE9A}"/>
    <cellStyle name="Comma 2 9 2 2 2 3" xfId="34886" xr:uid="{F24E8846-AF15-4260-B2D9-554DF4BEA342}"/>
    <cellStyle name="Comma 2 9 2 2 3" xfId="20980" xr:uid="{0FAFC516-2DB0-42C9-9419-5ED8BA348B55}"/>
    <cellStyle name="Comma 2 9 2 2 3 2" xfId="38830" xr:uid="{A25AF954-0CBB-475F-A9D1-29EE4FC790E5}"/>
    <cellStyle name="Comma 2 9 2 2 4" xfId="30942" xr:uid="{FE3E21DF-C764-4B17-A26C-A0F780F52A31}"/>
    <cellStyle name="Comma 2 9 2 3" xfId="12573" xr:uid="{F2A5ACA9-09E4-4AA7-B39C-A41DE2AE1A5D}"/>
    <cellStyle name="Comma 2 9 2 3 2" xfId="23782" xr:uid="{D086BB2B-4D3C-4A4E-83D2-B53E9CC246AB}"/>
    <cellStyle name="Comma 2 9 2 3 2 2" xfId="40802" xr:uid="{9BEF5411-789F-4133-9419-F84E1F4696B4}"/>
    <cellStyle name="Comma 2 9 2 3 3" xfId="32914" xr:uid="{B4CC02C7-8684-4F6E-81CB-E5154E1AD0B0}"/>
    <cellStyle name="Comma 2 9 2 4" xfId="18178" xr:uid="{0EA7D3D6-BBCE-4E98-BF4B-351822E5CAD4}"/>
    <cellStyle name="Comma 2 9 2 4 2" xfId="36858" xr:uid="{9841EEB9-9AAF-4CDE-8197-B446C718BC09}"/>
    <cellStyle name="Comma 2 9 2 5" xfId="28970" xr:uid="{998D2F94-6F80-4AA0-9FD7-E1F757EC9B9E}"/>
    <cellStyle name="Comma 2 9 3" xfId="8368" xr:uid="{288384B4-7DC1-4A48-B221-296BDD8801A9}"/>
    <cellStyle name="Comma 2 9 3 2" xfId="13973" xr:uid="{1D58B0ED-7203-4CE3-9B5E-E16CE585A634}"/>
    <cellStyle name="Comma 2 9 3 2 2" xfId="25182" xr:uid="{EA4A2CAE-DCD3-4517-98AB-7DE42F0756A3}"/>
    <cellStyle name="Comma 2 9 3 2 2 2" xfId="41788" xr:uid="{F15B9B6D-CD7B-4720-AC78-DD58B86E3A13}"/>
    <cellStyle name="Comma 2 9 3 2 3" xfId="33900" xr:uid="{BD9EA903-70C2-4661-847D-61832643B65F}"/>
    <cellStyle name="Comma 2 9 3 3" xfId="19578" xr:uid="{50397482-19AC-4644-987B-1EB7A4E9CD12}"/>
    <cellStyle name="Comma 2 9 3 3 2" xfId="37844" xr:uid="{6ABF85A0-5F99-4243-B30D-83B305408509}"/>
    <cellStyle name="Comma 2 9 3 4" xfId="29956" xr:uid="{090C7D1C-BB10-48A0-AE7A-8191B852E2DD}"/>
    <cellStyle name="Comma 2 9 4" xfId="11171" xr:uid="{B67F8B38-FECE-4634-AF1D-4ACCC5F07D31}"/>
    <cellStyle name="Comma 2 9 4 2" xfId="22380" xr:uid="{63177144-6452-469E-B918-6ECCB1CDD949}"/>
    <cellStyle name="Comma 2 9 4 2 2" xfId="39816" xr:uid="{F4CAE826-704E-46DF-A8D4-C920E9F2C795}"/>
    <cellStyle name="Comma 2 9 4 3" xfId="31928" xr:uid="{544BCA2C-8318-47D9-AC9E-63C99F0AB2D2}"/>
    <cellStyle name="Comma 2 9 5" xfId="16776" xr:uid="{A11A08B8-2D8B-480A-854B-10A9D17204DB}"/>
    <cellStyle name="Comma 2 9 5 2" xfId="35872" xr:uid="{BDCB8EE4-DB23-4C40-B91F-A1F38314E2D2}"/>
    <cellStyle name="Comma 2 9 6" xfId="27984" xr:uid="{ABE7EEBD-254B-4BEF-BF17-1B761873C6D7}"/>
    <cellStyle name="Comma 2_Long forecast for Liz liquid Cotton(May-Dec)10312013 (version 1)" xfId="1822" xr:uid="{5A0DD691-4397-45E7-99D9-8E35D5E70FD6}"/>
    <cellStyle name="Comma 3" xfId="1823" xr:uid="{B5C89F30-3872-4EBE-8F61-E769B898EAC8}"/>
    <cellStyle name="Comma 3 10" xfId="7884" xr:uid="{75B1B996-7AAA-4E8F-9AD3-B493388FB53C}"/>
    <cellStyle name="Comma 3 10 2" xfId="13489" xr:uid="{50CABB98-5962-4754-9D20-AF96F4850228}"/>
    <cellStyle name="Comma 3 10 2 2" xfId="24698" xr:uid="{55A3A7E2-5FB1-42C2-83D3-2F55A81B98E8}"/>
    <cellStyle name="Comma 3 10 2 2 2" xfId="41304" xr:uid="{F31C23EB-FD74-43F8-A792-9483F02BC628}"/>
    <cellStyle name="Comma 3 10 2 3" xfId="33416" xr:uid="{0C3FED21-1381-46E8-9999-F65092CDA3A7}"/>
    <cellStyle name="Comma 3 10 3" xfId="19094" xr:uid="{34896170-55CF-49B8-B83E-A2057FB19BC0}"/>
    <cellStyle name="Comma 3 10 3 2" xfId="37360" xr:uid="{7AF0C6F6-E1B9-4DB1-8943-43208BC4A878}"/>
    <cellStyle name="Comma 3 10 4" xfId="29472" xr:uid="{57E77118-C7F3-4299-846D-C6308D814FCC}"/>
    <cellStyle name="Comma 3 11" xfId="10686" xr:uid="{F38406E7-B5A9-45E0-8603-E851478775B1}"/>
    <cellStyle name="Comma 3 11 2" xfId="21896" xr:uid="{AC8C4834-7A0F-4BF9-9B15-D051EFD52BEB}"/>
    <cellStyle name="Comma 3 11 2 2" xfId="39332" xr:uid="{A14C71EB-BC2D-4DF3-A28B-FCEE42DF7555}"/>
    <cellStyle name="Comma 3 11 3" xfId="31444" xr:uid="{75C8710B-A301-4F19-AEE5-E649BE54CBAA}"/>
    <cellStyle name="Comma 3 12" xfId="16292" xr:uid="{2EC50C10-7A2C-4793-A5B1-DDA515D2EA61}"/>
    <cellStyle name="Comma 3 12 2" xfId="35388" xr:uid="{8F2D8800-2677-4883-B6B4-D5E6A08B89C9}"/>
    <cellStyle name="Comma 3 13" xfId="27500" xr:uid="{048DE29F-71CA-4EC9-B37D-5605CEBB26AD}"/>
    <cellStyle name="Comma 3 2" xfId="1824" xr:uid="{377F93B0-036F-4327-8007-4ABD7C0EC764}"/>
    <cellStyle name="Comma 3 2 10" xfId="10687" xr:uid="{14397940-691B-425A-8336-C7B2D4208C0F}"/>
    <cellStyle name="Comma 3 2 10 2" xfId="21897" xr:uid="{F4C013C3-7E79-451F-8433-BB5CE0A0FC81}"/>
    <cellStyle name="Comma 3 2 10 2 2" xfId="39333" xr:uid="{B0C274C2-9F0D-4BAF-A85B-31A3B95EDAFB}"/>
    <cellStyle name="Comma 3 2 10 3" xfId="31445" xr:uid="{ABA2E504-9E88-466E-AD56-43005250435C}"/>
    <cellStyle name="Comma 3 2 11" xfId="16293" xr:uid="{98F63D37-09F9-4676-9A7C-2972BDA0A15D}"/>
    <cellStyle name="Comma 3 2 11 2" xfId="35389" xr:uid="{65C291E9-E41A-4766-A2E5-6415E3EE8898}"/>
    <cellStyle name="Comma 3 2 12" xfId="27501" xr:uid="{38C084B2-4D9A-468A-8963-D642147D31FA}"/>
    <cellStyle name="Comma 3 2 2" xfId="1825" xr:uid="{593F62C1-17F6-49F8-8DF9-264A4E298C0C}"/>
    <cellStyle name="Comma 3 2 2 10" xfId="10688" xr:uid="{66007FA9-F0FD-464F-90FF-4AF4E1150A20}"/>
    <cellStyle name="Comma 3 2 2 10 2" xfId="21898" xr:uid="{2AD624F8-33E8-4D70-B557-0631AE7A21E0}"/>
    <cellStyle name="Comma 3 2 2 10 2 2" xfId="39334" xr:uid="{E8A3D2C2-50CE-4B71-9650-D18BB6AECF24}"/>
    <cellStyle name="Comma 3 2 2 10 3" xfId="31446" xr:uid="{4355B6A6-1692-42DF-814F-7AB07169AA02}"/>
    <cellStyle name="Comma 3 2 2 11" xfId="16294" xr:uid="{D5987592-36CE-4775-8F99-361864EF986B}"/>
    <cellStyle name="Comma 3 2 2 11 2" xfId="35390" xr:uid="{A9898BC2-C362-49CD-8191-5AA33E234A77}"/>
    <cellStyle name="Comma 3 2 2 12" xfId="27502" xr:uid="{36B111C6-AE4B-48FD-B088-7903E31D35D5}"/>
    <cellStyle name="Comma 3 2 2 13" xfId="44042" xr:uid="{E70C96B6-827B-4BA5-9EFF-3A4B3A56BEEC}"/>
    <cellStyle name="Comma 3 2 2 2" xfId="1826" xr:uid="{7FB9DD76-DB05-4DD3-BF0A-A39FF052E7CE}"/>
    <cellStyle name="Comma 3 2 2 2 2" xfId="44043" xr:uid="{7A0FB837-F15A-420D-B83F-D1E00FBECFC9}"/>
    <cellStyle name="Comma 3 2 2 3" xfId="5087" xr:uid="{911C9912-23A7-4CBF-BAB6-744729DB67EF}"/>
    <cellStyle name="Comma 3 2 2 3 10" xfId="27517" xr:uid="{58C32888-2AB6-4699-8E61-D78A484D1232}"/>
    <cellStyle name="Comma 3 2 2 3 2" xfId="5161" xr:uid="{43F2E1AF-DA1F-4177-A7A4-5ADAD7700389}"/>
    <cellStyle name="Comma 3 2 2 3 2 2" xfId="5286" xr:uid="{2EC78409-7460-468D-B7F6-96062B9D11E0}"/>
    <cellStyle name="Comma 3 2 2 3 2 2 2" xfId="5532" xr:uid="{95C32596-0B14-4BDE-9604-0AC6C714CDB7}"/>
    <cellStyle name="Comma 3 2 2 3 2 2 2 2" xfId="6429" xr:uid="{F9CD8FED-ED6D-4E1B-A7F0-A040A1FD0B80}"/>
    <cellStyle name="Comma 3 2 2 3 2 2 2 2 2" xfId="7831" xr:uid="{0DE694CB-4290-49EE-BB73-658D37AEF702}"/>
    <cellStyle name="Comma 3 2 2 3 2 2 2 2 2 2" xfId="10633" xr:uid="{5E8E066A-C44E-40FC-A7ED-6DBA6E28DB8E}"/>
    <cellStyle name="Comma 3 2 2 3 2 2 2 2 2 2 2" xfId="16238" xr:uid="{30DF2026-873A-4C15-A079-DE37B6A63951}"/>
    <cellStyle name="Comma 3 2 2 3 2 2 2 2 2 2 2 2" xfId="27447" xr:uid="{4A1236E2-F6F9-4D72-B43D-5497330980FE}"/>
    <cellStyle name="Comma 3 2 2 3 2 2 2 2 2 2 2 2 2" xfId="43234" xr:uid="{BD889F16-2E76-4309-BAE2-8C4609F7C68E}"/>
    <cellStyle name="Comma 3 2 2 3 2 2 2 2 2 2 2 3" xfId="35346" xr:uid="{5528106F-48BD-44F5-8CA3-2814C27DE7DC}"/>
    <cellStyle name="Comma 3 2 2 3 2 2 2 2 2 2 3" xfId="21843" xr:uid="{304C364E-A8D3-4336-8F22-D6AA3CCC889C}"/>
    <cellStyle name="Comma 3 2 2 3 2 2 2 2 2 2 3 2" xfId="39290" xr:uid="{F98953A8-63B6-4C5E-81FB-7348E2B6EBC4}"/>
    <cellStyle name="Comma 3 2 2 3 2 2 2 2 2 2 4" xfId="31402" xr:uid="{CD823937-FBE7-4304-9CE1-60EA909C946B}"/>
    <cellStyle name="Comma 3 2 2 3 2 2 2 2 2 3" xfId="13436" xr:uid="{BB3D78B9-34DC-4BD4-814D-CF58F8C157E5}"/>
    <cellStyle name="Comma 3 2 2 3 2 2 2 2 2 3 2" xfId="24645" xr:uid="{FA00A469-607D-4FD0-938E-663418CF68B7}"/>
    <cellStyle name="Comma 3 2 2 3 2 2 2 2 2 3 2 2" xfId="41262" xr:uid="{75B1E255-A729-40CE-AAD2-7107EB1A1B99}"/>
    <cellStyle name="Comma 3 2 2 3 2 2 2 2 2 3 3" xfId="33374" xr:uid="{32BDFF0B-C310-4C3F-96ED-E77F99CC7B12}"/>
    <cellStyle name="Comma 3 2 2 3 2 2 2 2 2 4" xfId="19041" xr:uid="{46FB4FFB-8E12-41E4-9A9C-49AB3359C9B9}"/>
    <cellStyle name="Comma 3 2 2 3 2 2 2 2 2 4 2" xfId="37318" xr:uid="{FDD0B584-A1FD-420D-808A-AB0672D4A568}"/>
    <cellStyle name="Comma 3 2 2 3 2 2 2 2 2 5" xfId="29430" xr:uid="{B538DE1C-C90F-4B61-9F96-A850B7A00293}"/>
    <cellStyle name="Comma 3 2 2 3 2 2 2 2 3" xfId="9231" xr:uid="{F3302CF7-2122-4C52-B192-79172459FC77}"/>
    <cellStyle name="Comma 3 2 2 3 2 2 2 2 3 2" xfId="14836" xr:uid="{21CCF598-6CA5-4C68-9796-DED0968697A8}"/>
    <cellStyle name="Comma 3 2 2 3 2 2 2 2 3 2 2" xfId="26045" xr:uid="{1E203A41-8E3A-48FD-8E1D-A943B745AFAD}"/>
    <cellStyle name="Comma 3 2 2 3 2 2 2 2 3 2 2 2" xfId="42248" xr:uid="{5DCD5978-E4C2-4676-812B-1377D46FCE5A}"/>
    <cellStyle name="Comma 3 2 2 3 2 2 2 2 3 2 3" xfId="34360" xr:uid="{14C83804-4DF5-4D6C-9A0A-A02E330E506A}"/>
    <cellStyle name="Comma 3 2 2 3 2 2 2 2 3 3" xfId="20441" xr:uid="{09CE6F8C-475C-4964-B458-974EF3F0A941}"/>
    <cellStyle name="Comma 3 2 2 3 2 2 2 2 3 3 2" xfId="38304" xr:uid="{AA70FDBB-BA4A-4DBE-94AE-36E298AF66E0}"/>
    <cellStyle name="Comma 3 2 2 3 2 2 2 2 3 4" xfId="30416" xr:uid="{315D77BD-3FAA-4FB3-916B-B27C781883DD}"/>
    <cellStyle name="Comma 3 2 2 3 2 2 2 2 4" xfId="12034" xr:uid="{E6B324A3-7556-4C4E-A177-5B3986D631ED}"/>
    <cellStyle name="Comma 3 2 2 3 2 2 2 2 4 2" xfId="23243" xr:uid="{8F6EAE5F-53D9-42B1-8B0E-C33D29FD7FCB}"/>
    <cellStyle name="Comma 3 2 2 3 2 2 2 2 4 2 2" xfId="40276" xr:uid="{F3EDEE44-6274-49E8-9773-2C0AD8E4FC22}"/>
    <cellStyle name="Comma 3 2 2 3 2 2 2 2 4 3" xfId="32388" xr:uid="{3EE9E733-5A17-4B9F-B4EE-C3A5DA06BA6D}"/>
    <cellStyle name="Comma 3 2 2 3 2 2 2 2 5" xfId="17639" xr:uid="{4A1D3C39-681A-4FDB-B855-AB71BB5A9B59}"/>
    <cellStyle name="Comma 3 2 2 3 2 2 2 2 5 2" xfId="36332" xr:uid="{E42C7E3D-2EB8-4F31-9054-DC58C2C12272}"/>
    <cellStyle name="Comma 3 2 2 3 2 2 2 2 6" xfId="28444" xr:uid="{DB91DF26-9D22-4352-A4BA-C4CE6B60E2EA}"/>
    <cellStyle name="Comma 3 2 2 3 2 2 2 3" xfId="6934" xr:uid="{5488A1EB-2807-40EB-A8DF-287E3061A1E5}"/>
    <cellStyle name="Comma 3 2 2 3 2 2 2 3 2" xfId="9736" xr:uid="{D6DF2193-68CB-44A5-873F-55351038F0C9}"/>
    <cellStyle name="Comma 3 2 2 3 2 2 2 3 2 2" xfId="15341" xr:uid="{EDC98037-67FF-4882-971D-E995F0F76131}"/>
    <cellStyle name="Comma 3 2 2 3 2 2 2 3 2 2 2" xfId="26550" xr:uid="{A865DA54-BF76-4687-96E2-94B5C82D7981}"/>
    <cellStyle name="Comma 3 2 2 3 2 2 2 3 2 2 2 2" xfId="42740" xr:uid="{D29ACD3F-C06E-4B18-A97A-265BDEFD0E36}"/>
    <cellStyle name="Comma 3 2 2 3 2 2 2 3 2 2 3" xfId="34852" xr:uid="{879CEC80-894F-4450-B9C1-1D868381F42C}"/>
    <cellStyle name="Comma 3 2 2 3 2 2 2 3 2 3" xfId="20946" xr:uid="{1349B6A7-CBD2-4060-A076-5DB33C0659CB}"/>
    <cellStyle name="Comma 3 2 2 3 2 2 2 3 2 3 2" xfId="38796" xr:uid="{6B328F29-FFFA-4FC3-9BC9-A4255AD33103}"/>
    <cellStyle name="Comma 3 2 2 3 2 2 2 3 2 4" xfId="30908" xr:uid="{9F07B99D-1750-4A89-9634-1F38E30BC3C0}"/>
    <cellStyle name="Comma 3 2 2 3 2 2 2 3 3" xfId="12539" xr:uid="{BFF9D8E8-777B-4CDE-BED5-3439AAA85E64}"/>
    <cellStyle name="Comma 3 2 2 3 2 2 2 3 3 2" xfId="23748" xr:uid="{426CF83F-790D-4CC7-B20F-A5420CFDCC19}"/>
    <cellStyle name="Comma 3 2 2 3 2 2 2 3 3 2 2" xfId="40768" xr:uid="{55F92AC1-F8A2-4976-9D4E-E3A715F3BFF1}"/>
    <cellStyle name="Comma 3 2 2 3 2 2 2 3 3 3" xfId="32880" xr:uid="{3D5FCD50-90BA-46CB-A5D0-02E788736698}"/>
    <cellStyle name="Comma 3 2 2 3 2 2 2 3 4" xfId="18144" xr:uid="{FE4B41AC-FED4-4FA9-BCBB-D0CB66386FDE}"/>
    <cellStyle name="Comma 3 2 2 3 2 2 2 3 4 2" xfId="36824" xr:uid="{1682BCDF-3E14-4DAD-BBDE-C113928670E5}"/>
    <cellStyle name="Comma 3 2 2 3 2 2 2 3 5" xfId="28936" xr:uid="{4BABAD16-3FB6-4D21-96E2-1268D2AD4E9C}"/>
    <cellStyle name="Comma 3 2 2 3 2 2 2 4" xfId="8334" xr:uid="{8F04B4C3-5639-4C20-8203-FF524B45CEC0}"/>
    <cellStyle name="Comma 3 2 2 3 2 2 2 4 2" xfId="13939" xr:uid="{6D21B917-7386-4D54-A0F8-9D7738E4E7DC}"/>
    <cellStyle name="Comma 3 2 2 3 2 2 2 4 2 2" xfId="25148" xr:uid="{48AF1A2A-FD70-43B0-BF4D-780DDFB86D60}"/>
    <cellStyle name="Comma 3 2 2 3 2 2 2 4 2 2 2" xfId="41754" xr:uid="{DBF339A9-AC99-4AF0-92A5-C054735513AF}"/>
    <cellStyle name="Comma 3 2 2 3 2 2 2 4 2 3" xfId="33866" xr:uid="{B44AC198-EE06-45DC-8439-0D8C11D0B7F4}"/>
    <cellStyle name="Comma 3 2 2 3 2 2 2 4 3" xfId="19544" xr:uid="{155340A4-6026-4771-8B25-7D5F2C4A8D0F}"/>
    <cellStyle name="Comma 3 2 2 3 2 2 2 4 3 2" xfId="37810" xr:uid="{BA7EFF43-6D83-4989-90AE-3729C3DC9D10}"/>
    <cellStyle name="Comma 3 2 2 3 2 2 2 4 4" xfId="29922" xr:uid="{65E0C009-A752-48FA-8D49-E29E1B5CEF24}"/>
    <cellStyle name="Comma 3 2 2 3 2 2 2 5" xfId="11137" xr:uid="{C4B5F68F-74A8-45E8-A71E-3A9FAFC10A3E}"/>
    <cellStyle name="Comma 3 2 2 3 2 2 2 5 2" xfId="22346" xr:uid="{6F874F3F-DBBD-4634-B8BA-192A2398E68D}"/>
    <cellStyle name="Comma 3 2 2 3 2 2 2 5 2 2" xfId="39782" xr:uid="{81DE8D8C-2041-4B11-903B-44A72765A60E}"/>
    <cellStyle name="Comma 3 2 2 3 2 2 2 5 3" xfId="31894" xr:uid="{A8C310D2-4F18-4415-A1CC-579423D4F0DD}"/>
    <cellStyle name="Comma 3 2 2 3 2 2 2 6" xfId="16742" xr:uid="{04648F5B-4FD2-47E1-96C2-8DB358CD22E7}"/>
    <cellStyle name="Comma 3 2 2 3 2 2 2 6 2" xfId="35838" xr:uid="{16D7C880-2F5E-4BEC-83BD-D715B665C641}"/>
    <cellStyle name="Comma 3 2 2 3 2 2 2 7" xfId="27950" xr:uid="{458D3ACE-03B6-4F48-A684-C8036236851E}"/>
    <cellStyle name="Comma 3 2 2 3 2 2 3" xfId="6183" xr:uid="{1A5B7FF1-0EB9-4E03-ADBF-913E8C204DDF}"/>
    <cellStyle name="Comma 3 2 2 3 2 2 3 2" xfId="7585" xr:uid="{D943BB0F-2418-4045-832E-F5D15FF51002}"/>
    <cellStyle name="Comma 3 2 2 3 2 2 3 2 2" xfId="10387" xr:uid="{B73F1FA9-E12C-4B5B-840A-30E44DDE7B13}"/>
    <cellStyle name="Comma 3 2 2 3 2 2 3 2 2 2" xfId="15992" xr:uid="{248CD377-B4A0-486D-BA89-D34EDF951CAB}"/>
    <cellStyle name="Comma 3 2 2 3 2 2 3 2 2 2 2" xfId="27201" xr:uid="{1894E3CB-7886-4E9C-9E03-A19A6BB7130F}"/>
    <cellStyle name="Comma 3 2 2 3 2 2 3 2 2 2 2 2" xfId="42988" xr:uid="{5C434E36-6CBB-4A96-8ABA-29CF1836F9E3}"/>
    <cellStyle name="Comma 3 2 2 3 2 2 3 2 2 2 3" xfId="35100" xr:uid="{82E2D058-4CB9-4BF7-B459-FD8E1B9ED1C8}"/>
    <cellStyle name="Comma 3 2 2 3 2 2 3 2 2 3" xfId="21597" xr:uid="{63D3CBB6-AF91-4267-A391-3E40244502BF}"/>
    <cellStyle name="Comma 3 2 2 3 2 2 3 2 2 3 2" xfId="39044" xr:uid="{B7102FD3-BED7-4E3B-BD58-EE84FDB44B3B}"/>
    <cellStyle name="Comma 3 2 2 3 2 2 3 2 2 4" xfId="31156" xr:uid="{2418F87F-2E04-4FE6-9EED-544E89CD78BE}"/>
    <cellStyle name="Comma 3 2 2 3 2 2 3 2 3" xfId="13190" xr:uid="{57285F4C-139E-4FB0-A6E9-F90B47F888EC}"/>
    <cellStyle name="Comma 3 2 2 3 2 2 3 2 3 2" xfId="24399" xr:uid="{4F519F7F-6963-4243-A0A2-A41478BDCC74}"/>
    <cellStyle name="Comma 3 2 2 3 2 2 3 2 3 2 2" xfId="41016" xr:uid="{066701AA-6C40-4F54-B54F-865E86873CB8}"/>
    <cellStyle name="Comma 3 2 2 3 2 2 3 2 3 3" xfId="33128" xr:uid="{C391FD0B-267A-4438-90A6-314DCEA99F85}"/>
    <cellStyle name="Comma 3 2 2 3 2 2 3 2 4" xfId="18795" xr:uid="{11C7156E-6614-4F10-97CF-9CA01DA17B19}"/>
    <cellStyle name="Comma 3 2 2 3 2 2 3 2 4 2" xfId="37072" xr:uid="{0BF516FB-732C-4200-A83C-BF4EB05BD7E8}"/>
    <cellStyle name="Comma 3 2 2 3 2 2 3 2 5" xfId="29184" xr:uid="{9EC7690F-DFD5-458E-B6DB-5D254D46420E}"/>
    <cellStyle name="Comma 3 2 2 3 2 2 3 3" xfId="8985" xr:uid="{229C22AD-5088-4C56-9F87-99F70E91DF9E}"/>
    <cellStyle name="Comma 3 2 2 3 2 2 3 3 2" xfId="14590" xr:uid="{E70BCB88-941E-4E61-A9F6-78A673EEDFDA}"/>
    <cellStyle name="Comma 3 2 2 3 2 2 3 3 2 2" xfId="25799" xr:uid="{89977D4F-A717-4B09-84A8-1572FB48D2EB}"/>
    <cellStyle name="Comma 3 2 2 3 2 2 3 3 2 2 2" xfId="42002" xr:uid="{86B2CD5C-D88A-4521-A6A3-E4054289E1DE}"/>
    <cellStyle name="Comma 3 2 2 3 2 2 3 3 2 3" xfId="34114" xr:uid="{4BC77AAE-5C84-4ECC-AFB1-BF946A6E2B1C}"/>
    <cellStyle name="Comma 3 2 2 3 2 2 3 3 3" xfId="20195" xr:uid="{55C4F9F0-CF88-41AF-A4F1-978339912B35}"/>
    <cellStyle name="Comma 3 2 2 3 2 2 3 3 3 2" xfId="38058" xr:uid="{255A0EFD-16A9-4AE8-BADF-9BEA6D356178}"/>
    <cellStyle name="Comma 3 2 2 3 2 2 3 3 4" xfId="30170" xr:uid="{3646F592-50BE-40D7-BEFF-3ED425D0F2DE}"/>
    <cellStyle name="Comma 3 2 2 3 2 2 3 4" xfId="11788" xr:uid="{1E5DF11E-7F83-4D08-9C7F-0A5E729EF9A0}"/>
    <cellStyle name="Comma 3 2 2 3 2 2 3 4 2" xfId="22997" xr:uid="{1836EA29-87BD-4123-8556-B8DF0F0763A3}"/>
    <cellStyle name="Comma 3 2 2 3 2 2 3 4 2 2" xfId="40030" xr:uid="{BF6FD2E4-BCF2-4036-AD65-54173EB1286B}"/>
    <cellStyle name="Comma 3 2 2 3 2 2 3 4 3" xfId="32142" xr:uid="{C3AEBA84-1400-4E9E-A360-563FF83667C2}"/>
    <cellStyle name="Comma 3 2 2 3 2 2 3 5" xfId="17393" xr:uid="{1D8AC6CB-6A29-4E6D-A58F-FE98CD953EB4}"/>
    <cellStyle name="Comma 3 2 2 3 2 2 3 5 2" xfId="36086" xr:uid="{5DF0F6BA-0CDE-4344-ACFE-3D6439999BC8}"/>
    <cellStyle name="Comma 3 2 2 3 2 2 3 6" xfId="28198" xr:uid="{74B8424C-AD33-45F2-B2CE-BC0224EF2914}"/>
    <cellStyle name="Comma 3 2 2 3 2 2 4" xfId="6688" xr:uid="{6071C2BA-0BFD-482B-8B1A-DBCE325CF187}"/>
    <cellStyle name="Comma 3 2 2 3 2 2 4 2" xfId="9490" xr:uid="{3AA0ECD3-81AC-4286-827D-8B46DFE9F0D2}"/>
    <cellStyle name="Comma 3 2 2 3 2 2 4 2 2" xfId="15095" xr:uid="{8C686408-EED1-419F-90E0-AD15488FF6F1}"/>
    <cellStyle name="Comma 3 2 2 3 2 2 4 2 2 2" xfId="26304" xr:uid="{03E7F426-B516-43C5-BB2A-E01E61237147}"/>
    <cellStyle name="Comma 3 2 2 3 2 2 4 2 2 2 2" xfId="42494" xr:uid="{49C999DD-4B9D-474B-81F8-5F02E318F181}"/>
    <cellStyle name="Comma 3 2 2 3 2 2 4 2 2 3" xfId="34606" xr:uid="{C0CF40F8-0631-46B6-82B8-0335272699AE}"/>
    <cellStyle name="Comma 3 2 2 3 2 2 4 2 3" xfId="20700" xr:uid="{DE033294-31AF-4E43-A70F-AE7CA188C0FE}"/>
    <cellStyle name="Comma 3 2 2 3 2 2 4 2 3 2" xfId="38550" xr:uid="{6E7D8CFD-B35F-465A-A181-1837DD4BCD31}"/>
    <cellStyle name="Comma 3 2 2 3 2 2 4 2 4" xfId="30662" xr:uid="{476DE6DF-8D77-4CD9-B901-4CC19D59E8CA}"/>
    <cellStyle name="Comma 3 2 2 3 2 2 4 3" xfId="12293" xr:uid="{453A8828-AD27-4325-AA8C-B29547CEB8C3}"/>
    <cellStyle name="Comma 3 2 2 3 2 2 4 3 2" xfId="23502" xr:uid="{959AC566-822A-4877-AAB7-D1E81714E699}"/>
    <cellStyle name="Comma 3 2 2 3 2 2 4 3 2 2" xfId="40522" xr:uid="{1C7DC234-F082-42EA-B72F-72384301B623}"/>
    <cellStyle name="Comma 3 2 2 3 2 2 4 3 3" xfId="32634" xr:uid="{A6B921B9-624C-441D-8398-4112E8DA8CB6}"/>
    <cellStyle name="Comma 3 2 2 3 2 2 4 4" xfId="17898" xr:uid="{FFDE6D65-75C3-423B-BEEE-4CA80DBBEC97}"/>
    <cellStyle name="Comma 3 2 2 3 2 2 4 4 2" xfId="36578" xr:uid="{2B8D810E-A5A9-45E1-9D2F-AA9F7B938CD7}"/>
    <cellStyle name="Comma 3 2 2 3 2 2 4 5" xfId="28690" xr:uid="{04A31A78-A4BF-4F50-9505-2BC6AF64E517}"/>
    <cellStyle name="Comma 3 2 2 3 2 2 5" xfId="8088" xr:uid="{1AF37C03-A38C-4B18-A339-4CDB14F11D5A}"/>
    <cellStyle name="Comma 3 2 2 3 2 2 5 2" xfId="13693" xr:uid="{C1A801C0-5FF7-4D1F-AF12-172D178EC9D9}"/>
    <cellStyle name="Comma 3 2 2 3 2 2 5 2 2" xfId="24902" xr:uid="{0F697A25-45B6-4559-8ECA-BB54E210160C}"/>
    <cellStyle name="Comma 3 2 2 3 2 2 5 2 2 2" xfId="41508" xr:uid="{FED05FCD-AFC3-42DB-A5A4-1189FC853112}"/>
    <cellStyle name="Comma 3 2 2 3 2 2 5 2 3" xfId="33620" xr:uid="{9DA1ACAA-9EA7-41F1-ABD5-32F969350BE6}"/>
    <cellStyle name="Comma 3 2 2 3 2 2 5 3" xfId="19298" xr:uid="{7883A40F-1273-45AB-AEE6-577E3B41E6C3}"/>
    <cellStyle name="Comma 3 2 2 3 2 2 5 3 2" xfId="37564" xr:uid="{E0E8587C-A140-45FE-A310-3ECF6FDB8C5D}"/>
    <cellStyle name="Comma 3 2 2 3 2 2 5 4" xfId="29676" xr:uid="{8C91D4C2-9318-46C8-96CB-7062D2FBD213}"/>
    <cellStyle name="Comma 3 2 2 3 2 2 6" xfId="10891" xr:uid="{C7E13E16-C571-4932-83D9-F8BA0DA168E3}"/>
    <cellStyle name="Comma 3 2 2 3 2 2 6 2" xfId="22100" xr:uid="{328BF560-F038-4E79-884A-054D915DEC69}"/>
    <cellStyle name="Comma 3 2 2 3 2 2 6 2 2" xfId="39536" xr:uid="{937AD96B-C9EE-474B-8264-422EF0D12A26}"/>
    <cellStyle name="Comma 3 2 2 3 2 2 6 3" xfId="31648" xr:uid="{C1FE6D39-581A-4D4E-9B81-5ABE7F22E396}"/>
    <cellStyle name="Comma 3 2 2 3 2 2 7" xfId="16496" xr:uid="{9AE93DBC-1A76-41AB-AD59-2BEF64AD6710}"/>
    <cellStyle name="Comma 3 2 2 3 2 2 7 2" xfId="35592" xr:uid="{45224990-AD3E-40B3-BAE2-72BEB0037999}"/>
    <cellStyle name="Comma 3 2 2 3 2 2 8" xfId="27704" xr:uid="{07182E26-1816-490E-9517-229409206EAE}"/>
    <cellStyle name="Comma 3 2 2 3 2 3" xfId="5408" xr:uid="{3D76D0E5-46D0-4BF7-80DC-0BDD5E484E97}"/>
    <cellStyle name="Comma 3 2 2 3 2 3 2" xfId="6305" xr:uid="{577CE731-C040-4D54-9A0A-E52485432E05}"/>
    <cellStyle name="Comma 3 2 2 3 2 3 2 2" xfId="7707" xr:uid="{D23B832D-51F8-4D6F-95F2-F2CA4E12E459}"/>
    <cellStyle name="Comma 3 2 2 3 2 3 2 2 2" xfId="10509" xr:uid="{590CB1A6-F4BE-4368-ADB7-983F36EEF69E}"/>
    <cellStyle name="Comma 3 2 2 3 2 3 2 2 2 2" xfId="16114" xr:uid="{8DF2535B-3B12-4F3C-8759-E94913DBEE67}"/>
    <cellStyle name="Comma 3 2 2 3 2 3 2 2 2 2 2" xfId="27323" xr:uid="{D22B5791-FCE9-4570-BFD2-1BC3D626D47D}"/>
    <cellStyle name="Comma 3 2 2 3 2 3 2 2 2 2 2 2" xfId="43110" xr:uid="{A44B2174-7E1F-4829-B9FB-BE91BB375147}"/>
    <cellStyle name="Comma 3 2 2 3 2 3 2 2 2 2 3" xfId="35222" xr:uid="{4BC4BE3C-5651-41F5-A5E1-84256C8C0BB2}"/>
    <cellStyle name="Comma 3 2 2 3 2 3 2 2 2 3" xfId="21719" xr:uid="{7196645A-A368-4962-8B4D-43F74552FB2B}"/>
    <cellStyle name="Comma 3 2 2 3 2 3 2 2 2 3 2" xfId="39166" xr:uid="{9EE818C4-7602-4323-B376-CFA7DA5B7D29}"/>
    <cellStyle name="Comma 3 2 2 3 2 3 2 2 2 4" xfId="31278" xr:uid="{77B6DE20-8D22-4F06-AE74-5A52B40296D6}"/>
    <cellStyle name="Comma 3 2 2 3 2 3 2 2 3" xfId="13312" xr:uid="{97BFD8A2-46B1-476A-8F43-409B5995DDA7}"/>
    <cellStyle name="Comma 3 2 2 3 2 3 2 2 3 2" xfId="24521" xr:uid="{77D613FF-A4EE-4C47-B066-01F0027566C1}"/>
    <cellStyle name="Comma 3 2 2 3 2 3 2 2 3 2 2" xfId="41138" xr:uid="{A721930D-3160-4034-8B87-BB10498937E3}"/>
    <cellStyle name="Comma 3 2 2 3 2 3 2 2 3 3" xfId="33250" xr:uid="{50679904-115C-4D59-8200-87B94212E50A}"/>
    <cellStyle name="Comma 3 2 2 3 2 3 2 2 4" xfId="18917" xr:uid="{51F01A8C-FDAD-431F-88E9-8D94910AB76C}"/>
    <cellStyle name="Comma 3 2 2 3 2 3 2 2 4 2" xfId="37194" xr:uid="{4F218F38-CA61-47E6-BDA9-3CD19FF2E063}"/>
    <cellStyle name="Comma 3 2 2 3 2 3 2 2 5" xfId="29306" xr:uid="{16C262B3-14A3-404D-A1E2-7F29F5515BBF}"/>
    <cellStyle name="Comma 3 2 2 3 2 3 2 3" xfId="9107" xr:uid="{9DACC230-7E7A-4947-AF05-13A251C30595}"/>
    <cellStyle name="Comma 3 2 2 3 2 3 2 3 2" xfId="14712" xr:uid="{31905E82-4D94-4F46-8B44-BEDE6B8B7F4C}"/>
    <cellStyle name="Comma 3 2 2 3 2 3 2 3 2 2" xfId="25921" xr:uid="{DCF75755-E036-46A7-84CE-7EB027923F98}"/>
    <cellStyle name="Comma 3 2 2 3 2 3 2 3 2 2 2" xfId="42124" xr:uid="{F3C0DA69-D645-4AC2-8D2E-10D5F5A3F763}"/>
    <cellStyle name="Comma 3 2 2 3 2 3 2 3 2 3" xfId="34236" xr:uid="{7F2BA07E-E39A-4B9D-8700-EC78F7B31457}"/>
    <cellStyle name="Comma 3 2 2 3 2 3 2 3 3" xfId="20317" xr:uid="{02AEE863-E236-48F3-BF13-5BBC513CA684}"/>
    <cellStyle name="Comma 3 2 2 3 2 3 2 3 3 2" xfId="38180" xr:uid="{9D2C0E8B-2A92-4186-9548-2E4404592A97}"/>
    <cellStyle name="Comma 3 2 2 3 2 3 2 3 4" xfId="30292" xr:uid="{C96E03C4-68BF-45DC-A98C-E9816C3CBD58}"/>
    <cellStyle name="Comma 3 2 2 3 2 3 2 4" xfId="11910" xr:uid="{04F6A91E-88E2-46B7-8097-D8E6990014F8}"/>
    <cellStyle name="Comma 3 2 2 3 2 3 2 4 2" xfId="23119" xr:uid="{0E42C733-6BEC-4A09-8787-E5825919DAA6}"/>
    <cellStyle name="Comma 3 2 2 3 2 3 2 4 2 2" xfId="40152" xr:uid="{7E712606-4983-4ACA-A9F8-03B82909678D}"/>
    <cellStyle name="Comma 3 2 2 3 2 3 2 4 3" xfId="32264" xr:uid="{1A1890BA-B86D-4238-BB88-2677E42D2C8F}"/>
    <cellStyle name="Comma 3 2 2 3 2 3 2 5" xfId="17515" xr:uid="{231406A1-B8A8-43C0-9CAF-473DD3BD4835}"/>
    <cellStyle name="Comma 3 2 2 3 2 3 2 5 2" xfId="36208" xr:uid="{75A02291-505B-498C-942B-8A4DBA3FB1D9}"/>
    <cellStyle name="Comma 3 2 2 3 2 3 2 6" xfId="28320" xr:uid="{15C6DA9D-F77C-4DF0-88FE-8908B970752B}"/>
    <cellStyle name="Comma 3 2 2 3 2 3 3" xfId="6810" xr:uid="{C249B527-CAA0-43E6-A704-98FAE1FCC146}"/>
    <cellStyle name="Comma 3 2 2 3 2 3 3 2" xfId="9612" xr:uid="{B6715249-D99D-49B4-B542-5BC0A50FE39F}"/>
    <cellStyle name="Comma 3 2 2 3 2 3 3 2 2" xfId="15217" xr:uid="{BC52D2D0-089A-44E0-BC82-5D89A9F18019}"/>
    <cellStyle name="Comma 3 2 2 3 2 3 3 2 2 2" xfId="26426" xr:uid="{5E1270E6-9642-4AC2-AAFD-957999DC445D}"/>
    <cellStyle name="Comma 3 2 2 3 2 3 3 2 2 2 2" xfId="42616" xr:uid="{29C7679F-BADB-4EB3-B3FC-A0EA5E50C67D}"/>
    <cellStyle name="Comma 3 2 2 3 2 3 3 2 2 3" xfId="34728" xr:uid="{03CD3E16-4F4A-4A70-AFF9-9FB95C0E44DD}"/>
    <cellStyle name="Comma 3 2 2 3 2 3 3 2 3" xfId="20822" xr:uid="{DB985B72-9820-4375-8C5A-85B9A4C12ADC}"/>
    <cellStyle name="Comma 3 2 2 3 2 3 3 2 3 2" xfId="38672" xr:uid="{F51DC720-3FE6-4742-B47D-A6086FFCCF0B}"/>
    <cellStyle name="Comma 3 2 2 3 2 3 3 2 4" xfId="30784" xr:uid="{9FFA0B0E-1FD9-42D1-B8BD-EA11DA7B04F5}"/>
    <cellStyle name="Comma 3 2 2 3 2 3 3 3" xfId="12415" xr:uid="{0C1769A2-42D3-4CB8-8C3B-9C80194F2BE5}"/>
    <cellStyle name="Comma 3 2 2 3 2 3 3 3 2" xfId="23624" xr:uid="{3FD3B792-201C-490F-BE4C-61DBEDE0977F}"/>
    <cellStyle name="Comma 3 2 2 3 2 3 3 3 2 2" xfId="40644" xr:uid="{D0241ACE-0A25-44BC-9B88-EBDEEE320129}"/>
    <cellStyle name="Comma 3 2 2 3 2 3 3 3 3" xfId="32756" xr:uid="{CFD68832-CECE-4FD4-935C-A45D0A15F7F9}"/>
    <cellStyle name="Comma 3 2 2 3 2 3 3 4" xfId="18020" xr:uid="{5E045D00-7AB7-4D8A-82A4-C00ED229A025}"/>
    <cellStyle name="Comma 3 2 2 3 2 3 3 4 2" xfId="36700" xr:uid="{D281302D-411C-49B1-BCF5-354287C46021}"/>
    <cellStyle name="Comma 3 2 2 3 2 3 3 5" xfId="28812" xr:uid="{3CADEC51-7BFB-4ACA-8BDF-8F5FC0E77FB5}"/>
    <cellStyle name="Comma 3 2 2 3 2 3 4" xfId="8210" xr:uid="{BB1526D6-D3A6-4551-BDF6-E290355944CA}"/>
    <cellStyle name="Comma 3 2 2 3 2 3 4 2" xfId="13815" xr:uid="{7BF80A8B-CE10-418C-B5B0-86DA81064B7B}"/>
    <cellStyle name="Comma 3 2 2 3 2 3 4 2 2" xfId="25024" xr:uid="{6AA2D595-E2F2-49B9-8842-18C0893D752B}"/>
    <cellStyle name="Comma 3 2 2 3 2 3 4 2 2 2" xfId="41630" xr:uid="{C1D977C4-5085-4007-AA41-C1B68672695E}"/>
    <cellStyle name="Comma 3 2 2 3 2 3 4 2 3" xfId="33742" xr:uid="{BB9CF82B-43CA-4D42-97AE-52CE3A1C85AD}"/>
    <cellStyle name="Comma 3 2 2 3 2 3 4 3" xfId="19420" xr:uid="{5C730CD3-60DA-4BEB-9840-CCB9A9950325}"/>
    <cellStyle name="Comma 3 2 2 3 2 3 4 3 2" xfId="37686" xr:uid="{31C7AE75-0569-4715-920E-FED477B680E9}"/>
    <cellStyle name="Comma 3 2 2 3 2 3 4 4" xfId="29798" xr:uid="{0DC018A5-F933-4D7D-827B-FED03778963A}"/>
    <cellStyle name="Comma 3 2 2 3 2 3 5" xfId="11013" xr:uid="{4904BF5D-CF5D-4AC0-BB3F-0E750249E8D7}"/>
    <cellStyle name="Comma 3 2 2 3 2 3 5 2" xfId="22222" xr:uid="{E08E4F80-C883-4C4E-8F71-019DA794A440}"/>
    <cellStyle name="Comma 3 2 2 3 2 3 5 2 2" xfId="39658" xr:uid="{98797A28-39A2-43F0-A620-B226098233C1}"/>
    <cellStyle name="Comma 3 2 2 3 2 3 5 3" xfId="31770" xr:uid="{5848C804-C51C-408D-86A2-75E985857531}"/>
    <cellStyle name="Comma 3 2 2 3 2 3 6" xfId="16618" xr:uid="{6495327F-39B2-4DD5-8CB9-A7D23C3E5D11}"/>
    <cellStyle name="Comma 3 2 2 3 2 3 6 2" xfId="35714" xr:uid="{CAEF3204-794D-48E4-BBE3-4BE06C6A6D90}"/>
    <cellStyle name="Comma 3 2 2 3 2 3 7" xfId="27826" xr:uid="{A78D4442-D82E-4313-85C0-989C0ABDB521}"/>
    <cellStyle name="Comma 3 2 2 3 2 4" xfId="6059" xr:uid="{77A29D6A-62B8-4B0E-B783-CF43ADD6F397}"/>
    <cellStyle name="Comma 3 2 2 3 2 4 2" xfId="7461" xr:uid="{74BA02B5-8DCF-48EB-9914-63F07F0E7B4E}"/>
    <cellStyle name="Comma 3 2 2 3 2 4 2 2" xfId="10263" xr:uid="{A35BF93C-8A08-4B01-8D65-E1C81BFCDD9B}"/>
    <cellStyle name="Comma 3 2 2 3 2 4 2 2 2" xfId="15868" xr:uid="{6896707E-E435-4DEB-A1AB-9E48F90B0CE3}"/>
    <cellStyle name="Comma 3 2 2 3 2 4 2 2 2 2" xfId="27077" xr:uid="{E18BEF3E-DE7F-4C9D-B09B-E18CEB20A88A}"/>
    <cellStyle name="Comma 3 2 2 3 2 4 2 2 2 2 2" xfId="42864" xr:uid="{F1E76442-4467-435C-AD4E-D1E2C9306A89}"/>
    <cellStyle name="Comma 3 2 2 3 2 4 2 2 2 3" xfId="34976" xr:uid="{A5C12909-A37E-433B-A3BE-EEBAE90A8B4C}"/>
    <cellStyle name="Comma 3 2 2 3 2 4 2 2 3" xfId="21473" xr:uid="{72C0816F-EE3D-4FBD-A8D9-27624A4FDEB4}"/>
    <cellStyle name="Comma 3 2 2 3 2 4 2 2 3 2" xfId="38920" xr:uid="{82938DB1-8713-4F4E-B894-BC82CF4FFCA2}"/>
    <cellStyle name="Comma 3 2 2 3 2 4 2 2 4" xfId="31032" xr:uid="{8C77A5B8-63FA-4D7F-BB58-C3021AFA01E4}"/>
    <cellStyle name="Comma 3 2 2 3 2 4 2 3" xfId="13066" xr:uid="{FA8AD2D7-9E17-4B7A-9217-AF70DDD8758A}"/>
    <cellStyle name="Comma 3 2 2 3 2 4 2 3 2" xfId="24275" xr:uid="{6C4306B1-F2C3-48C0-BC04-F4CD0080502C}"/>
    <cellStyle name="Comma 3 2 2 3 2 4 2 3 2 2" xfId="40892" xr:uid="{25515B30-A96B-4E1E-9CAD-8304C5031BBA}"/>
    <cellStyle name="Comma 3 2 2 3 2 4 2 3 3" xfId="33004" xr:uid="{A3F3480D-1ED8-42CA-AAAD-C9D405B039CC}"/>
    <cellStyle name="Comma 3 2 2 3 2 4 2 4" xfId="18671" xr:uid="{7A6150CB-D729-47A0-B634-57771C36F838}"/>
    <cellStyle name="Comma 3 2 2 3 2 4 2 4 2" xfId="36948" xr:uid="{5FEA274C-60FA-4CFF-97A6-14C3055AC57C}"/>
    <cellStyle name="Comma 3 2 2 3 2 4 2 5" xfId="29060" xr:uid="{3BE7D575-3F1F-4828-8BDE-1F057A69D2A0}"/>
    <cellStyle name="Comma 3 2 2 3 2 4 3" xfId="8861" xr:uid="{6F9A09E6-39F1-4636-A462-6B6E9A72BDDC}"/>
    <cellStyle name="Comma 3 2 2 3 2 4 3 2" xfId="14466" xr:uid="{61012781-BB25-411F-8E52-DA28CD27628A}"/>
    <cellStyle name="Comma 3 2 2 3 2 4 3 2 2" xfId="25675" xr:uid="{F1AE95C1-25B2-47B5-93F4-99C3468AE267}"/>
    <cellStyle name="Comma 3 2 2 3 2 4 3 2 2 2" xfId="41878" xr:uid="{AEC656C2-B056-4F93-8DD0-B47A86C1A0E6}"/>
    <cellStyle name="Comma 3 2 2 3 2 4 3 2 3" xfId="33990" xr:uid="{1450D8EC-3AFB-437A-9B1D-ABF4AEF8BFC3}"/>
    <cellStyle name="Comma 3 2 2 3 2 4 3 3" xfId="20071" xr:uid="{A95B5513-90DA-4272-A1AD-0066458CB803}"/>
    <cellStyle name="Comma 3 2 2 3 2 4 3 3 2" xfId="37934" xr:uid="{40F30D83-014F-4678-9100-8ADD54704EA0}"/>
    <cellStyle name="Comma 3 2 2 3 2 4 3 4" xfId="30046" xr:uid="{60A180EE-1C1D-49B3-AC92-885758BB8CA0}"/>
    <cellStyle name="Comma 3 2 2 3 2 4 4" xfId="11664" xr:uid="{25D4D7B3-DA31-4560-8B4D-787BCA2BE7F0}"/>
    <cellStyle name="Comma 3 2 2 3 2 4 4 2" xfId="22873" xr:uid="{28DFC12E-C123-416B-A82D-9A315F04F590}"/>
    <cellStyle name="Comma 3 2 2 3 2 4 4 2 2" xfId="39906" xr:uid="{C79B9251-63BE-4B98-8CD4-BCBD9BCB022E}"/>
    <cellStyle name="Comma 3 2 2 3 2 4 4 3" xfId="32018" xr:uid="{55BF4A4E-1697-4336-8348-FF8A389122D4}"/>
    <cellStyle name="Comma 3 2 2 3 2 4 5" xfId="17269" xr:uid="{A4598A5E-738B-42C9-85CC-F05E041C4416}"/>
    <cellStyle name="Comma 3 2 2 3 2 4 5 2" xfId="35962" xr:uid="{C45E8D02-D70A-4CCA-BC29-D3342F226E1A}"/>
    <cellStyle name="Comma 3 2 2 3 2 4 6" xfId="28074" xr:uid="{FAA4BA24-464D-4D34-9EDB-11AF803DE682}"/>
    <cellStyle name="Comma 3 2 2 3 2 5" xfId="6563" xr:uid="{C5E34396-BBDA-4EA2-9785-855611318C1C}"/>
    <cellStyle name="Comma 3 2 2 3 2 5 2" xfId="9365" xr:uid="{A62557E1-A59F-4E95-9E42-A320831E1DF1}"/>
    <cellStyle name="Comma 3 2 2 3 2 5 2 2" xfId="14970" xr:uid="{16DFFE2E-0E90-4DFC-B262-A500938AD643}"/>
    <cellStyle name="Comma 3 2 2 3 2 5 2 2 2" xfId="26179" xr:uid="{DBB9621F-1B7C-4E66-AC7D-7E9C49419ED1}"/>
    <cellStyle name="Comma 3 2 2 3 2 5 2 2 2 2" xfId="42370" xr:uid="{D81E9C0A-2ACF-44D2-B0C3-8DF3B00C575D}"/>
    <cellStyle name="Comma 3 2 2 3 2 5 2 2 3" xfId="34482" xr:uid="{0E6A5BAD-5126-477B-9239-760EBB98EA56}"/>
    <cellStyle name="Comma 3 2 2 3 2 5 2 3" xfId="20575" xr:uid="{B423383D-5ED9-4B43-A8A2-F6602C4512CE}"/>
    <cellStyle name="Comma 3 2 2 3 2 5 2 3 2" xfId="38426" xr:uid="{82E47695-F876-429B-A2BB-054F715DBB25}"/>
    <cellStyle name="Comma 3 2 2 3 2 5 2 4" xfId="30538" xr:uid="{49A1F80B-F8C1-4DD8-9D5D-3C26DAD840EC}"/>
    <cellStyle name="Comma 3 2 2 3 2 5 3" xfId="12168" xr:uid="{AB42A2AB-DC0A-446F-AA08-9BCB0ECCC577}"/>
    <cellStyle name="Comma 3 2 2 3 2 5 3 2" xfId="23377" xr:uid="{3FE1272C-2B39-45FB-A9D6-CD49C2D30430}"/>
    <cellStyle name="Comma 3 2 2 3 2 5 3 2 2" xfId="40398" xr:uid="{467D34BB-C627-4960-B349-E9A031805C0E}"/>
    <cellStyle name="Comma 3 2 2 3 2 5 3 3" xfId="32510" xr:uid="{B93ACD6D-9ACC-4F09-82AD-7716AF34A32B}"/>
    <cellStyle name="Comma 3 2 2 3 2 5 4" xfId="17773" xr:uid="{C1815A4F-D29D-4691-B89C-A056036D759C}"/>
    <cellStyle name="Comma 3 2 2 3 2 5 4 2" xfId="36454" xr:uid="{F67B5EF4-9FFB-4CE1-B5EE-A9A15FA60927}"/>
    <cellStyle name="Comma 3 2 2 3 2 5 5" xfId="28566" xr:uid="{40AC0C98-686B-4299-B237-61386CA1175B}"/>
    <cellStyle name="Comma 3 2 2 3 2 6" xfId="7964" xr:uid="{3C244518-0C13-491F-A764-BAFC80830810}"/>
    <cellStyle name="Comma 3 2 2 3 2 6 2" xfId="13569" xr:uid="{74BD624B-0B9C-49F0-AB69-35640F4CAA86}"/>
    <cellStyle name="Comma 3 2 2 3 2 6 2 2" xfId="24778" xr:uid="{C81612BF-753F-41C6-AF1C-3E21D63482DE}"/>
    <cellStyle name="Comma 3 2 2 3 2 6 2 2 2" xfId="41384" xr:uid="{950362DF-A31C-4844-B89A-A5AB1CAC9246}"/>
    <cellStyle name="Comma 3 2 2 3 2 6 2 3" xfId="33496" xr:uid="{0824ADE4-6F7A-4F49-B37C-5FC3291BF8DD}"/>
    <cellStyle name="Comma 3 2 2 3 2 6 3" xfId="19174" xr:uid="{42C20C89-94FF-405D-BD28-A96A223D0B37}"/>
    <cellStyle name="Comma 3 2 2 3 2 6 3 2" xfId="37440" xr:uid="{CBD3B9AB-950E-471F-8B30-356892829FFC}"/>
    <cellStyle name="Comma 3 2 2 3 2 6 4" xfId="29552" xr:uid="{AA34DB7D-A593-4DD6-9D75-BBA9CA543E9B}"/>
    <cellStyle name="Comma 3 2 2 3 2 7" xfId="10767" xr:uid="{76E15975-75A6-43C3-8A97-FA7194E0A5A8}"/>
    <cellStyle name="Comma 3 2 2 3 2 7 2" xfId="21976" xr:uid="{75D42C16-BEC6-4946-9858-CE3F346A09DF}"/>
    <cellStyle name="Comma 3 2 2 3 2 7 2 2" xfId="39412" xr:uid="{53AE3E82-81A7-4841-8CFF-D400BF181108}"/>
    <cellStyle name="Comma 3 2 2 3 2 7 3" xfId="31524" xr:uid="{82A0038B-418F-4D98-B1D9-2172CD9AA2E3}"/>
    <cellStyle name="Comma 3 2 2 3 2 8" xfId="16372" xr:uid="{6A43A57C-4900-40B9-9587-5475F12AF63B}"/>
    <cellStyle name="Comma 3 2 2 3 2 8 2" xfId="35468" xr:uid="{538FC89A-87D2-4E7F-9917-533D7B29C788}"/>
    <cellStyle name="Comma 3 2 2 3 2 9" xfId="27580" xr:uid="{987DE423-870E-4AFB-A799-41C0D0143BCE}"/>
    <cellStyle name="Comma 3 2 2 3 3" xfId="5223" xr:uid="{58EDDEB4-A6D9-41DA-B034-EA1D3A4EC5BD}"/>
    <cellStyle name="Comma 3 2 2 3 3 2" xfId="5469" xr:uid="{A1DCBAFF-5896-406C-9F2D-6B14EA629C21}"/>
    <cellStyle name="Comma 3 2 2 3 3 2 2" xfId="6366" xr:uid="{13EDF7B9-87F7-4ED7-9308-E77BE685620F}"/>
    <cellStyle name="Comma 3 2 2 3 3 2 2 2" xfId="7768" xr:uid="{F910AD76-65B0-4F9A-98A8-88C71D67EC62}"/>
    <cellStyle name="Comma 3 2 2 3 3 2 2 2 2" xfId="10570" xr:uid="{F6AAFF79-9FFE-465B-A50B-619349F3D7DB}"/>
    <cellStyle name="Comma 3 2 2 3 3 2 2 2 2 2" xfId="16175" xr:uid="{9A01B3DF-D446-45DE-8E93-7DB872EF1494}"/>
    <cellStyle name="Comma 3 2 2 3 3 2 2 2 2 2 2" xfId="27384" xr:uid="{5DBE0ED7-25B2-409A-8DB0-341817C8DACE}"/>
    <cellStyle name="Comma 3 2 2 3 3 2 2 2 2 2 2 2" xfId="43171" xr:uid="{33FC4A27-4C46-4654-BEA7-566D57B9F91E}"/>
    <cellStyle name="Comma 3 2 2 3 3 2 2 2 2 2 3" xfId="35283" xr:uid="{C8235AE7-3251-461A-840D-6397111614F1}"/>
    <cellStyle name="Comma 3 2 2 3 3 2 2 2 2 3" xfId="21780" xr:uid="{0DE812C9-3B6A-4E8C-B019-6ECEC12AFE83}"/>
    <cellStyle name="Comma 3 2 2 3 3 2 2 2 2 3 2" xfId="39227" xr:uid="{762226F3-9F0B-4D1B-97DE-FEEBAC223542}"/>
    <cellStyle name="Comma 3 2 2 3 3 2 2 2 2 4" xfId="31339" xr:uid="{90199F49-E650-4D36-92DD-ED861F6B740F}"/>
    <cellStyle name="Comma 3 2 2 3 3 2 2 2 3" xfId="13373" xr:uid="{A58B826F-D2DE-47B7-AB4F-A75F949B5830}"/>
    <cellStyle name="Comma 3 2 2 3 3 2 2 2 3 2" xfId="24582" xr:uid="{330DA24B-5024-4D1C-8C6A-E571C5B5BC76}"/>
    <cellStyle name="Comma 3 2 2 3 3 2 2 2 3 2 2" xfId="41199" xr:uid="{E8B60960-5C7A-4ADF-A4DA-30C511A6C380}"/>
    <cellStyle name="Comma 3 2 2 3 3 2 2 2 3 3" xfId="33311" xr:uid="{43B8F5B4-2BD3-4CFC-8CC3-96896CD6A8F8}"/>
    <cellStyle name="Comma 3 2 2 3 3 2 2 2 4" xfId="18978" xr:uid="{6D7BC765-114F-47F4-89EE-932858CE8560}"/>
    <cellStyle name="Comma 3 2 2 3 3 2 2 2 4 2" xfId="37255" xr:uid="{19913888-50D3-417B-A7FC-38E5B578F8FF}"/>
    <cellStyle name="Comma 3 2 2 3 3 2 2 2 5" xfId="29367" xr:uid="{93350401-26A3-465E-A72E-22BA40592836}"/>
    <cellStyle name="Comma 3 2 2 3 3 2 2 3" xfId="9168" xr:uid="{F31B8CB9-ADA8-49B1-90D9-BC08D8FDF304}"/>
    <cellStyle name="Comma 3 2 2 3 3 2 2 3 2" xfId="14773" xr:uid="{35D22DB2-EDD2-4ADF-9C30-63EB64583D22}"/>
    <cellStyle name="Comma 3 2 2 3 3 2 2 3 2 2" xfId="25982" xr:uid="{2A94135E-3293-44A3-9F40-95A841FDD72C}"/>
    <cellStyle name="Comma 3 2 2 3 3 2 2 3 2 2 2" xfId="42185" xr:uid="{B340C810-15C8-466C-B919-83209EF05568}"/>
    <cellStyle name="Comma 3 2 2 3 3 2 2 3 2 3" xfId="34297" xr:uid="{FC5D68D6-ED21-4A66-B33F-383E6124A7E8}"/>
    <cellStyle name="Comma 3 2 2 3 3 2 2 3 3" xfId="20378" xr:uid="{43B6B5D8-E69F-4EE0-ADDC-C6AF355BD8F1}"/>
    <cellStyle name="Comma 3 2 2 3 3 2 2 3 3 2" xfId="38241" xr:uid="{F99E800C-E81A-4248-9C62-A1631DE10446}"/>
    <cellStyle name="Comma 3 2 2 3 3 2 2 3 4" xfId="30353" xr:uid="{0439118A-AEF2-4326-AC42-63A51A5A4453}"/>
    <cellStyle name="Comma 3 2 2 3 3 2 2 4" xfId="11971" xr:uid="{2CA5F4E8-4D75-4153-A4C2-565A519EF690}"/>
    <cellStyle name="Comma 3 2 2 3 3 2 2 4 2" xfId="23180" xr:uid="{5E7DADFD-C991-486C-82DA-3F70987A4387}"/>
    <cellStyle name="Comma 3 2 2 3 3 2 2 4 2 2" xfId="40213" xr:uid="{C54BEAF9-4FB2-4A19-A861-3A2EFF80BDB5}"/>
    <cellStyle name="Comma 3 2 2 3 3 2 2 4 3" xfId="32325" xr:uid="{DC62F25F-3444-4516-97EB-4AA68FBF820C}"/>
    <cellStyle name="Comma 3 2 2 3 3 2 2 5" xfId="17576" xr:uid="{98BEAFC4-997D-47FD-98E9-D2C3C1AD7C21}"/>
    <cellStyle name="Comma 3 2 2 3 3 2 2 5 2" xfId="36269" xr:uid="{FAF6020C-B14D-46FA-909C-3F5E1314EE70}"/>
    <cellStyle name="Comma 3 2 2 3 3 2 2 6" xfId="28381" xr:uid="{C4AEFF93-6748-4E85-8BF3-338374AA2F29}"/>
    <cellStyle name="Comma 3 2 2 3 3 2 3" xfId="6871" xr:uid="{EA0CE393-8833-45DF-B912-CE990FB7B1EC}"/>
    <cellStyle name="Comma 3 2 2 3 3 2 3 2" xfId="9673" xr:uid="{F292029D-12B0-4C33-82D8-34B1F4D02254}"/>
    <cellStyle name="Comma 3 2 2 3 3 2 3 2 2" xfId="15278" xr:uid="{58266C24-6CDB-4FBD-A3D6-182A1636F6D2}"/>
    <cellStyle name="Comma 3 2 2 3 3 2 3 2 2 2" xfId="26487" xr:uid="{C86AEEE6-BEDB-406B-981F-C9C279BBE50E}"/>
    <cellStyle name="Comma 3 2 2 3 3 2 3 2 2 2 2" xfId="42677" xr:uid="{16E831E0-E4CC-4E91-BFF4-7EFB268299DC}"/>
    <cellStyle name="Comma 3 2 2 3 3 2 3 2 2 3" xfId="34789" xr:uid="{69786EAA-4140-488C-A828-9C1C86E29F12}"/>
    <cellStyle name="Comma 3 2 2 3 3 2 3 2 3" xfId="20883" xr:uid="{C6443DC6-DCD7-4D9F-8CB1-965B415C962F}"/>
    <cellStyle name="Comma 3 2 2 3 3 2 3 2 3 2" xfId="38733" xr:uid="{6FF6D45A-197D-45C7-A1D7-48661AD425BF}"/>
    <cellStyle name="Comma 3 2 2 3 3 2 3 2 4" xfId="30845" xr:uid="{21E5DB39-F173-4383-AE4D-26CCBD658078}"/>
    <cellStyle name="Comma 3 2 2 3 3 2 3 3" xfId="12476" xr:uid="{FDCAAF1E-64B2-45E7-86AD-BD5C83F29266}"/>
    <cellStyle name="Comma 3 2 2 3 3 2 3 3 2" xfId="23685" xr:uid="{08799B08-2E13-45D6-88BA-3F52EEFB4899}"/>
    <cellStyle name="Comma 3 2 2 3 3 2 3 3 2 2" xfId="40705" xr:uid="{7953DDAC-8FB3-4FAC-B63C-940FA603CD62}"/>
    <cellStyle name="Comma 3 2 2 3 3 2 3 3 3" xfId="32817" xr:uid="{BC08B618-EBA7-4CD2-A325-126F568BD4B6}"/>
    <cellStyle name="Comma 3 2 2 3 3 2 3 4" xfId="18081" xr:uid="{C0F652E7-4C6A-49B0-BCB6-56CCF37DB338}"/>
    <cellStyle name="Comma 3 2 2 3 3 2 3 4 2" xfId="36761" xr:uid="{79F1FDF4-1185-43E6-9964-48DA37757D2B}"/>
    <cellStyle name="Comma 3 2 2 3 3 2 3 5" xfId="28873" xr:uid="{9B95ED64-F490-4AA2-A877-4C3127A8E7C6}"/>
    <cellStyle name="Comma 3 2 2 3 3 2 4" xfId="8271" xr:uid="{AD8F06EB-4477-4564-9083-C3E439EA7669}"/>
    <cellStyle name="Comma 3 2 2 3 3 2 4 2" xfId="13876" xr:uid="{3112D2A9-4345-4314-B094-426D99E488BE}"/>
    <cellStyle name="Comma 3 2 2 3 3 2 4 2 2" xfId="25085" xr:uid="{C35C4592-3219-4479-B884-1E1AFCB2979D}"/>
    <cellStyle name="Comma 3 2 2 3 3 2 4 2 2 2" xfId="41691" xr:uid="{F551DA58-103D-48A1-90F6-9C2CA2FDF440}"/>
    <cellStyle name="Comma 3 2 2 3 3 2 4 2 3" xfId="33803" xr:uid="{41BAAE3C-6B42-4B8E-B271-E6C0D9DCB4C2}"/>
    <cellStyle name="Comma 3 2 2 3 3 2 4 3" xfId="19481" xr:uid="{DA11335B-1B98-4C8C-B77A-1817CE54769D}"/>
    <cellStyle name="Comma 3 2 2 3 3 2 4 3 2" xfId="37747" xr:uid="{959E2E91-5AFA-4693-ADFA-E47E80226CB5}"/>
    <cellStyle name="Comma 3 2 2 3 3 2 4 4" xfId="29859" xr:uid="{F822565E-6377-4CB4-BDCC-8E05F08584C7}"/>
    <cellStyle name="Comma 3 2 2 3 3 2 5" xfId="11074" xr:uid="{3FE717A9-DFA6-488E-8968-7A0E7508595A}"/>
    <cellStyle name="Comma 3 2 2 3 3 2 5 2" xfId="22283" xr:uid="{3001383A-BE2B-4EBF-8F0C-48029B14C5ED}"/>
    <cellStyle name="Comma 3 2 2 3 3 2 5 2 2" xfId="39719" xr:uid="{E8E68B70-F819-4C87-9C21-16354942BAEA}"/>
    <cellStyle name="Comma 3 2 2 3 3 2 5 3" xfId="31831" xr:uid="{0C0BD4F8-0D83-4A38-B2AA-CDBB758E501C}"/>
    <cellStyle name="Comma 3 2 2 3 3 2 6" xfId="16679" xr:uid="{4CB7435B-6830-4CEC-9ADB-478E9DBEE7A8}"/>
    <cellStyle name="Comma 3 2 2 3 3 2 6 2" xfId="35775" xr:uid="{6BBC204E-95EE-403A-B844-82CCC96D13D2}"/>
    <cellStyle name="Comma 3 2 2 3 3 2 7" xfId="27887" xr:uid="{B4177EF1-ED29-4FF7-8DD9-9518D9DFEAD3}"/>
    <cellStyle name="Comma 3 2 2 3 3 3" xfId="6120" xr:uid="{7D9D2527-7D78-4A97-96A9-23118F6D3DE7}"/>
    <cellStyle name="Comma 3 2 2 3 3 3 2" xfId="7522" xr:uid="{34101F5F-425F-4B25-8CB7-8D146FBC94EF}"/>
    <cellStyle name="Comma 3 2 2 3 3 3 2 2" xfId="10324" xr:uid="{3A4160A9-8444-4C55-8E70-6A14A6469C35}"/>
    <cellStyle name="Comma 3 2 2 3 3 3 2 2 2" xfId="15929" xr:uid="{123A21DF-E748-4654-A964-9F6A1FE680ED}"/>
    <cellStyle name="Comma 3 2 2 3 3 3 2 2 2 2" xfId="27138" xr:uid="{BA2F7843-2AD3-4B84-8361-DA7295FD91B0}"/>
    <cellStyle name="Comma 3 2 2 3 3 3 2 2 2 2 2" xfId="42925" xr:uid="{8309458B-62AE-47D6-9B1A-725DEF16F510}"/>
    <cellStyle name="Comma 3 2 2 3 3 3 2 2 2 3" xfId="35037" xr:uid="{DCEE04A8-2804-407C-BAE0-95CA4308E853}"/>
    <cellStyle name="Comma 3 2 2 3 3 3 2 2 3" xfId="21534" xr:uid="{FD8E9065-F4A0-4DF8-A28A-661A91F81F69}"/>
    <cellStyle name="Comma 3 2 2 3 3 3 2 2 3 2" xfId="38981" xr:uid="{5D01EEE5-964E-4CA9-A570-10BD252EFCD6}"/>
    <cellStyle name="Comma 3 2 2 3 3 3 2 2 4" xfId="31093" xr:uid="{6093A39F-A229-4A6C-A322-22D429EC3A02}"/>
    <cellStyle name="Comma 3 2 2 3 3 3 2 3" xfId="13127" xr:uid="{66BCF95C-F3AC-468F-84FC-44CFE7BC540E}"/>
    <cellStyle name="Comma 3 2 2 3 3 3 2 3 2" xfId="24336" xr:uid="{C6D9DF3D-D24B-4142-BBFE-A5A1AF6CC4E4}"/>
    <cellStyle name="Comma 3 2 2 3 3 3 2 3 2 2" xfId="40953" xr:uid="{596694ED-9E97-4E46-9E24-3EA248087E6C}"/>
    <cellStyle name="Comma 3 2 2 3 3 3 2 3 3" xfId="33065" xr:uid="{7BE878C4-F4D9-4F16-A019-5275A73F8A4D}"/>
    <cellStyle name="Comma 3 2 2 3 3 3 2 4" xfId="18732" xr:uid="{268816D2-1863-415C-929C-605AFB959CDF}"/>
    <cellStyle name="Comma 3 2 2 3 3 3 2 4 2" xfId="37009" xr:uid="{B2B5D02E-DE63-441D-948B-C20897C5BF95}"/>
    <cellStyle name="Comma 3 2 2 3 3 3 2 5" xfId="29121" xr:uid="{F8471D82-F318-4EBD-AFBA-00DABF3EB30E}"/>
    <cellStyle name="Comma 3 2 2 3 3 3 3" xfId="8922" xr:uid="{64D753D8-D488-40B7-A83B-6859EEC8A73A}"/>
    <cellStyle name="Comma 3 2 2 3 3 3 3 2" xfId="14527" xr:uid="{1E4F369D-565F-43E4-8699-802C6FB10E76}"/>
    <cellStyle name="Comma 3 2 2 3 3 3 3 2 2" xfId="25736" xr:uid="{ABD3CE8F-7AEB-4FE9-81BF-9622ABFB27CF}"/>
    <cellStyle name="Comma 3 2 2 3 3 3 3 2 2 2" xfId="41939" xr:uid="{69158CAE-3DCD-404B-8F52-920638455029}"/>
    <cellStyle name="Comma 3 2 2 3 3 3 3 2 3" xfId="34051" xr:uid="{628117A2-ABFF-4584-9C61-B34A836E7C16}"/>
    <cellStyle name="Comma 3 2 2 3 3 3 3 3" xfId="20132" xr:uid="{519EAE2D-4085-4706-A217-FBB76DBE4613}"/>
    <cellStyle name="Comma 3 2 2 3 3 3 3 3 2" xfId="37995" xr:uid="{82C44AA6-E27C-465A-A26C-C42B5E3978C7}"/>
    <cellStyle name="Comma 3 2 2 3 3 3 3 4" xfId="30107" xr:uid="{2E71C0A6-F725-4818-A4A5-2D3D600F6598}"/>
    <cellStyle name="Comma 3 2 2 3 3 3 4" xfId="11725" xr:uid="{2C44A726-90F4-4EC7-9763-8172570898F5}"/>
    <cellStyle name="Comma 3 2 2 3 3 3 4 2" xfId="22934" xr:uid="{5ACB1A97-BA74-40C9-A60E-DB6D718F3719}"/>
    <cellStyle name="Comma 3 2 2 3 3 3 4 2 2" xfId="39967" xr:uid="{BBE2FBC4-FEAD-4734-9DBA-68414C703540}"/>
    <cellStyle name="Comma 3 2 2 3 3 3 4 3" xfId="32079" xr:uid="{695C5C22-C70B-49B2-87F3-0A40E85734A1}"/>
    <cellStyle name="Comma 3 2 2 3 3 3 5" xfId="17330" xr:uid="{D956B014-4D8A-4FAB-94E3-7ED9F2C2FB57}"/>
    <cellStyle name="Comma 3 2 2 3 3 3 5 2" xfId="36023" xr:uid="{A2EE8148-6793-4534-A194-0C628556A3C3}"/>
    <cellStyle name="Comma 3 2 2 3 3 3 6" xfId="28135" xr:uid="{A5AF5FDF-2704-454A-8546-AED1CB478C01}"/>
    <cellStyle name="Comma 3 2 2 3 3 4" xfId="6625" xr:uid="{6E24CAD2-7F11-4B6F-9DB9-AF722D5705D6}"/>
    <cellStyle name="Comma 3 2 2 3 3 4 2" xfId="9427" xr:uid="{E386F13B-AD35-48B6-A94F-BE9B1F4A173F}"/>
    <cellStyle name="Comma 3 2 2 3 3 4 2 2" xfId="15032" xr:uid="{10C57388-8643-4A1C-8EA9-7BB750B20FB4}"/>
    <cellStyle name="Comma 3 2 2 3 3 4 2 2 2" xfId="26241" xr:uid="{81BC4DB5-9C12-40BE-82E5-B1C55BFF6189}"/>
    <cellStyle name="Comma 3 2 2 3 3 4 2 2 2 2" xfId="42431" xr:uid="{9217EBF2-B699-44D2-A475-7FEBF2891A10}"/>
    <cellStyle name="Comma 3 2 2 3 3 4 2 2 3" xfId="34543" xr:uid="{44A703E9-5319-4595-9DA5-F178EC44F2D6}"/>
    <cellStyle name="Comma 3 2 2 3 3 4 2 3" xfId="20637" xr:uid="{A5E42A30-4A8D-4B8E-A71D-2CB6346DE928}"/>
    <cellStyle name="Comma 3 2 2 3 3 4 2 3 2" xfId="38487" xr:uid="{4231371F-DF65-453F-AB54-B30790A4ACF8}"/>
    <cellStyle name="Comma 3 2 2 3 3 4 2 4" xfId="30599" xr:uid="{5FE9212C-4968-4FEC-8C63-62E4CCD8E076}"/>
    <cellStyle name="Comma 3 2 2 3 3 4 3" xfId="12230" xr:uid="{889C0EC4-0A33-4383-A243-7E535AEE23D0}"/>
    <cellStyle name="Comma 3 2 2 3 3 4 3 2" xfId="23439" xr:uid="{56B475CD-4849-47C4-BAAD-ECE1AB044C16}"/>
    <cellStyle name="Comma 3 2 2 3 3 4 3 2 2" xfId="40459" xr:uid="{9F830C64-CF21-4A04-9B70-03F072BE96FD}"/>
    <cellStyle name="Comma 3 2 2 3 3 4 3 3" xfId="32571" xr:uid="{D7A08D21-CE9A-4F27-B88E-CC698EF232FC}"/>
    <cellStyle name="Comma 3 2 2 3 3 4 4" xfId="17835" xr:uid="{3EB95065-727E-4E75-8A42-E12995742CE2}"/>
    <cellStyle name="Comma 3 2 2 3 3 4 4 2" xfId="36515" xr:uid="{ACAE5B4F-5D25-4242-913F-E5B00260C09F}"/>
    <cellStyle name="Comma 3 2 2 3 3 4 5" xfId="28627" xr:uid="{283270DD-25DD-4D8D-A183-5D3C0CDDB736}"/>
    <cellStyle name="Comma 3 2 2 3 3 5" xfId="8025" xr:uid="{7EDE0EA3-4404-4D31-B0C5-A15846CABF1F}"/>
    <cellStyle name="Comma 3 2 2 3 3 5 2" xfId="13630" xr:uid="{5AFA7720-E7C2-4A73-A2F9-A42678797FDB}"/>
    <cellStyle name="Comma 3 2 2 3 3 5 2 2" xfId="24839" xr:uid="{CB1F0A83-F19F-4BFB-A29A-1C6AA6C0BF30}"/>
    <cellStyle name="Comma 3 2 2 3 3 5 2 2 2" xfId="41445" xr:uid="{E0520B33-8300-449F-BE36-6222AF964760}"/>
    <cellStyle name="Comma 3 2 2 3 3 5 2 3" xfId="33557" xr:uid="{CB9B10BD-7147-457C-A7FE-852C9C279D53}"/>
    <cellStyle name="Comma 3 2 2 3 3 5 3" xfId="19235" xr:uid="{71AAA271-5659-48F9-B139-5248F4643C23}"/>
    <cellStyle name="Comma 3 2 2 3 3 5 3 2" xfId="37501" xr:uid="{94B61950-CE52-4F34-9776-B484A1134EA8}"/>
    <cellStyle name="Comma 3 2 2 3 3 5 4" xfId="29613" xr:uid="{21B70CAF-C271-44C9-83A8-D74CBD15A246}"/>
    <cellStyle name="Comma 3 2 2 3 3 6" xfId="10828" xr:uid="{0E0B871E-5CF2-4113-B50B-9940F46C95F5}"/>
    <cellStyle name="Comma 3 2 2 3 3 6 2" xfId="22037" xr:uid="{CB70F627-0D39-448E-892B-7D84F2CE79E3}"/>
    <cellStyle name="Comma 3 2 2 3 3 6 2 2" xfId="39473" xr:uid="{6B1DAAAA-9A34-4C39-AEDF-C8A31B985049}"/>
    <cellStyle name="Comma 3 2 2 3 3 6 3" xfId="31585" xr:uid="{A328E775-B9A3-48FC-9FB8-47B49F5E5019}"/>
    <cellStyle name="Comma 3 2 2 3 3 7" xfId="16433" xr:uid="{F44368F7-AF30-420E-AF39-1E79D1BC2CA7}"/>
    <cellStyle name="Comma 3 2 2 3 3 7 2" xfId="35529" xr:uid="{B735F9A7-41BE-47BE-936E-ACECCDE6829C}"/>
    <cellStyle name="Comma 3 2 2 3 3 8" xfId="27641" xr:uid="{3F0CD9D9-60F8-450B-AE15-7BD7F7FF36CA}"/>
    <cellStyle name="Comma 3 2 2 3 4" xfId="5345" xr:uid="{A41348C1-E0A8-473F-8661-04DCC13B1694}"/>
    <cellStyle name="Comma 3 2 2 3 4 2" xfId="6242" xr:uid="{9E473779-AA8C-4030-89A7-D7C0BE831F45}"/>
    <cellStyle name="Comma 3 2 2 3 4 2 2" xfId="7644" xr:uid="{51FFF651-F98D-42C9-9DD1-BE308A271A62}"/>
    <cellStyle name="Comma 3 2 2 3 4 2 2 2" xfId="10446" xr:uid="{D396A0C6-7111-484F-8FAA-28D36342779A}"/>
    <cellStyle name="Comma 3 2 2 3 4 2 2 2 2" xfId="16051" xr:uid="{24CC594D-C773-4A59-A7F5-45FBA33E9524}"/>
    <cellStyle name="Comma 3 2 2 3 4 2 2 2 2 2" xfId="27260" xr:uid="{4C23F2A5-1EE3-4889-AEDC-09DDC50D67AA}"/>
    <cellStyle name="Comma 3 2 2 3 4 2 2 2 2 2 2" xfId="43047" xr:uid="{3F304E14-4688-424C-89E4-A577B98C8AB7}"/>
    <cellStyle name="Comma 3 2 2 3 4 2 2 2 2 3" xfId="35159" xr:uid="{CCCDF15E-0F7C-4934-BB71-3F7E63A34137}"/>
    <cellStyle name="Comma 3 2 2 3 4 2 2 2 3" xfId="21656" xr:uid="{709FD07B-E7FC-47C1-B9B7-D821305CB803}"/>
    <cellStyle name="Comma 3 2 2 3 4 2 2 2 3 2" xfId="39103" xr:uid="{41DC5F1E-AB4A-4352-B250-9B0EBB52C81E}"/>
    <cellStyle name="Comma 3 2 2 3 4 2 2 2 4" xfId="31215" xr:uid="{593B3562-08A8-4D34-AAD1-4A5E8B277C4A}"/>
    <cellStyle name="Comma 3 2 2 3 4 2 2 3" xfId="13249" xr:uid="{A07678B7-EA41-452E-85D5-C271ACDE8293}"/>
    <cellStyle name="Comma 3 2 2 3 4 2 2 3 2" xfId="24458" xr:uid="{3583765F-8D64-46F2-903F-A6F6422C2C9C}"/>
    <cellStyle name="Comma 3 2 2 3 4 2 2 3 2 2" xfId="41075" xr:uid="{EE668A10-06D5-4BE6-BDF6-DF870A16A32F}"/>
    <cellStyle name="Comma 3 2 2 3 4 2 2 3 3" xfId="33187" xr:uid="{D3B9CBB0-6DF4-408E-88D3-2E7111C531DF}"/>
    <cellStyle name="Comma 3 2 2 3 4 2 2 4" xfId="18854" xr:uid="{10F1906D-49B3-4BD4-AD79-EE43F0EE60FE}"/>
    <cellStyle name="Comma 3 2 2 3 4 2 2 4 2" xfId="37131" xr:uid="{8BE262CE-29EC-49C3-8B02-B946E5DB549B}"/>
    <cellStyle name="Comma 3 2 2 3 4 2 2 5" xfId="29243" xr:uid="{1B1B2FF6-19A4-4529-A800-43E07CB04C65}"/>
    <cellStyle name="Comma 3 2 2 3 4 2 3" xfId="9044" xr:uid="{573F281F-B6F5-4D4C-B441-01E6989F3125}"/>
    <cellStyle name="Comma 3 2 2 3 4 2 3 2" xfId="14649" xr:uid="{6CBFB860-A9FA-4210-86EA-24A716254EDF}"/>
    <cellStyle name="Comma 3 2 2 3 4 2 3 2 2" xfId="25858" xr:uid="{E30371D4-16F6-4FFB-B83D-8745984AB779}"/>
    <cellStyle name="Comma 3 2 2 3 4 2 3 2 2 2" xfId="42061" xr:uid="{FDB94A26-7C14-4E70-9746-035AACAA082F}"/>
    <cellStyle name="Comma 3 2 2 3 4 2 3 2 3" xfId="34173" xr:uid="{12123A94-C7B7-474A-86A7-120FF54A44F4}"/>
    <cellStyle name="Comma 3 2 2 3 4 2 3 3" xfId="20254" xr:uid="{5B538679-6890-4089-A6BB-314E2EBFD835}"/>
    <cellStyle name="Comma 3 2 2 3 4 2 3 3 2" xfId="38117" xr:uid="{B9F7C84D-86BB-491C-9784-09F9F9206392}"/>
    <cellStyle name="Comma 3 2 2 3 4 2 3 4" xfId="30229" xr:uid="{0ADFD247-1837-4301-92FF-65EB5002BF5A}"/>
    <cellStyle name="Comma 3 2 2 3 4 2 4" xfId="11847" xr:uid="{AB5FFAE7-AEFD-47FB-B01A-3F65A2386D04}"/>
    <cellStyle name="Comma 3 2 2 3 4 2 4 2" xfId="23056" xr:uid="{B2A74DB7-8892-406E-8BCE-27134D0CFB83}"/>
    <cellStyle name="Comma 3 2 2 3 4 2 4 2 2" xfId="40089" xr:uid="{ABDDA034-F26C-4782-AF62-C2743C487458}"/>
    <cellStyle name="Comma 3 2 2 3 4 2 4 3" xfId="32201" xr:uid="{F1FF4F81-D481-4386-8E90-629B7C5DDBB0}"/>
    <cellStyle name="Comma 3 2 2 3 4 2 5" xfId="17452" xr:uid="{DC2CA7E1-076C-46DF-BF01-56141F807473}"/>
    <cellStyle name="Comma 3 2 2 3 4 2 5 2" xfId="36145" xr:uid="{BEBB3C3E-69F0-4920-9E37-1941B21DFE63}"/>
    <cellStyle name="Comma 3 2 2 3 4 2 6" xfId="28257" xr:uid="{4F900DFF-B5F8-466E-A538-D46D1AC77E47}"/>
    <cellStyle name="Comma 3 2 2 3 4 3" xfId="6747" xr:uid="{8D12058F-CB0D-4C7A-A5AC-67FDAF71F52B}"/>
    <cellStyle name="Comma 3 2 2 3 4 3 2" xfId="9549" xr:uid="{0B6FEE37-5961-4901-AF14-66459604A85B}"/>
    <cellStyle name="Comma 3 2 2 3 4 3 2 2" xfId="15154" xr:uid="{8D608E06-D5FF-4517-9CDD-26CFE66DA441}"/>
    <cellStyle name="Comma 3 2 2 3 4 3 2 2 2" xfId="26363" xr:uid="{D8647B33-5B1D-467C-8C72-FE6218CA3440}"/>
    <cellStyle name="Comma 3 2 2 3 4 3 2 2 2 2" xfId="42553" xr:uid="{EDB82199-7CE1-4929-B4B9-1E2BA76EB258}"/>
    <cellStyle name="Comma 3 2 2 3 4 3 2 2 3" xfId="34665" xr:uid="{79CC1FD5-0D37-467D-949F-8F6241E3DB84}"/>
    <cellStyle name="Comma 3 2 2 3 4 3 2 3" xfId="20759" xr:uid="{CAEA59E8-49A2-4B7A-9BD9-1673FA8BF7AB}"/>
    <cellStyle name="Comma 3 2 2 3 4 3 2 3 2" xfId="38609" xr:uid="{C4BF7C54-8AE6-48A9-9C52-4DFE35F45231}"/>
    <cellStyle name="Comma 3 2 2 3 4 3 2 4" xfId="30721" xr:uid="{8B5AB4EE-4EBE-4A09-AD5F-C55948D2D226}"/>
    <cellStyle name="Comma 3 2 2 3 4 3 3" xfId="12352" xr:uid="{C91A719E-6AEB-4431-A26C-118C65BB9889}"/>
    <cellStyle name="Comma 3 2 2 3 4 3 3 2" xfId="23561" xr:uid="{B7DC4584-B825-42F8-9DB2-532891BA0576}"/>
    <cellStyle name="Comma 3 2 2 3 4 3 3 2 2" xfId="40581" xr:uid="{203933F0-E994-4329-95AF-768668540569}"/>
    <cellStyle name="Comma 3 2 2 3 4 3 3 3" xfId="32693" xr:uid="{075830BE-E3D2-47D9-98C8-B6D9E4D02DB2}"/>
    <cellStyle name="Comma 3 2 2 3 4 3 4" xfId="17957" xr:uid="{E1BC3D94-F326-49DA-BE0C-706E80E16589}"/>
    <cellStyle name="Comma 3 2 2 3 4 3 4 2" xfId="36637" xr:uid="{00A7E47E-CAC4-4E06-BE43-C1A22D32CBC0}"/>
    <cellStyle name="Comma 3 2 2 3 4 3 5" xfId="28749" xr:uid="{C62E5830-9214-45A4-98B1-7EFE0B36F3B0}"/>
    <cellStyle name="Comma 3 2 2 3 4 4" xfId="8147" xr:uid="{51C95BA1-ADBE-483F-886E-A7BD6045A8C6}"/>
    <cellStyle name="Comma 3 2 2 3 4 4 2" xfId="13752" xr:uid="{9CA7B276-1904-4B3A-B1A0-F7D1E06F07CD}"/>
    <cellStyle name="Comma 3 2 2 3 4 4 2 2" xfId="24961" xr:uid="{ED5CA39A-4013-4BD1-8D4F-DD9D62C696FB}"/>
    <cellStyle name="Comma 3 2 2 3 4 4 2 2 2" xfId="41567" xr:uid="{E1DEA79E-73B1-47DB-AABA-D904CB677093}"/>
    <cellStyle name="Comma 3 2 2 3 4 4 2 3" xfId="33679" xr:uid="{C89E009A-F151-4D9A-A30C-A8040AD371D6}"/>
    <cellStyle name="Comma 3 2 2 3 4 4 3" xfId="19357" xr:uid="{6E849F71-88CF-4633-9996-F91CC10A4652}"/>
    <cellStyle name="Comma 3 2 2 3 4 4 3 2" xfId="37623" xr:uid="{0E4C8095-A8E2-480C-86F9-7A1FC5F81490}"/>
    <cellStyle name="Comma 3 2 2 3 4 4 4" xfId="29735" xr:uid="{F69E90A7-7373-4E31-A1AA-28A7232A76B9}"/>
    <cellStyle name="Comma 3 2 2 3 4 5" xfId="10950" xr:uid="{57B51169-A02D-4E13-8973-1C1F62B60EF0}"/>
    <cellStyle name="Comma 3 2 2 3 4 5 2" xfId="22159" xr:uid="{985EC10A-8031-465C-A7B9-E9E8FA79AE7D}"/>
    <cellStyle name="Comma 3 2 2 3 4 5 2 2" xfId="39595" xr:uid="{46249E1C-BAC4-4331-A8A8-0DA5FB9EFBB3}"/>
    <cellStyle name="Comma 3 2 2 3 4 5 3" xfId="31707" xr:uid="{C75458D8-6605-429B-B3BF-FDA50F93B493}"/>
    <cellStyle name="Comma 3 2 2 3 4 6" xfId="16555" xr:uid="{ED83BB1E-06BE-4AD9-A36C-D9639A96A094}"/>
    <cellStyle name="Comma 3 2 2 3 4 6 2" xfId="35651" xr:uid="{7D763716-BF25-46BD-83D2-A5744463AF86}"/>
    <cellStyle name="Comma 3 2 2 3 4 7" xfId="27763" xr:uid="{D64C9D5A-9BFC-4B38-AE18-5F15AE4EC024}"/>
    <cellStyle name="Comma 3 2 2 3 5" xfId="5996" xr:uid="{19CC4496-2E1C-479A-9289-52470BA16483}"/>
    <cellStyle name="Comma 3 2 2 3 5 2" xfId="7398" xr:uid="{F9B37BA6-E2FB-476C-9CC4-7A0E5EAA5583}"/>
    <cellStyle name="Comma 3 2 2 3 5 2 2" xfId="10200" xr:uid="{5551ABD9-A9CF-4082-AF29-9862019F341A}"/>
    <cellStyle name="Comma 3 2 2 3 5 2 2 2" xfId="15805" xr:uid="{6EDE7E94-1F24-4B37-B245-D11793D5D238}"/>
    <cellStyle name="Comma 3 2 2 3 5 2 2 2 2" xfId="27014" xr:uid="{D63323A6-596E-4C8A-8F94-BA62857415F8}"/>
    <cellStyle name="Comma 3 2 2 3 5 2 2 2 2 2" xfId="42801" xr:uid="{0DEB9B58-2769-4609-BDC4-CB692AC19013}"/>
    <cellStyle name="Comma 3 2 2 3 5 2 2 2 3" xfId="34913" xr:uid="{0FF3D2DF-614D-4B24-82C8-9EBBEB4CCAE3}"/>
    <cellStyle name="Comma 3 2 2 3 5 2 2 3" xfId="21410" xr:uid="{3426CB5E-C7BA-4BE4-B973-C99518E04D74}"/>
    <cellStyle name="Comma 3 2 2 3 5 2 2 3 2" xfId="38857" xr:uid="{3C0C8462-9F17-417C-8ED0-135D4D17DDF1}"/>
    <cellStyle name="Comma 3 2 2 3 5 2 2 4" xfId="30969" xr:uid="{661C6BD8-BE55-45EF-B2D1-98555886D02B}"/>
    <cellStyle name="Comma 3 2 2 3 5 2 3" xfId="13003" xr:uid="{25FEF575-8A53-43A0-9CE1-FB86954798C9}"/>
    <cellStyle name="Comma 3 2 2 3 5 2 3 2" xfId="24212" xr:uid="{51B9EB70-F567-4B6D-AEEE-9223A0EF691D}"/>
    <cellStyle name="Comma 3 2 2 3 5 2 3 2 2" xfId="40829" xr:uid="{85C963B7-FEE1-4300-BF37-21488AC59CA5}"/>
    <cellStyle name="Comma 3 2 2 3 5 2 3 3" xfId="32941" xr:uid="{7FE7AF3E-5976-4F90-AEC7-5A1BFB3B07FC}"/>
    <cellStyle name="Comma 3 2 2 3 5 2 4" xfId="18608" xr:uid="{EC82C3D3-18A4-4CB1-9F7D-3A1EF2FBBA41}"/>
    <cellStyle name="Comma 3 2 2 3 5 2 4 2" xfId="36885" xr:uid="{284CB8FA-295F-4D38-A322-C9250091DA54}"/>
    <cellStyle name="Comma 3 2 2 3 5 2 5" xfId="28997" xr:uid="{C5F0D7F7-6ED1-49D4-B09A-5DE676E8F131}"/>
    <cellStyle name="Comma 3 2 2 3 5 3" xfId="8798" xr:uid="{82B2CD59-66AD-4F68-9590-4A9512E7E71B}"/>
    <cellStyle name="Comma 3 2 2 3 5 3 2" xfId="14403" xr:uid="{F3E272B5-FE4B-4B57-99E2-8C95E8871581}"/>
    <cellStyle name="Comma 3 2 2 3 5 3 2 2" xfId="25612" xr:uid="{DD3D8E33-9223-411A-A9A3-814C9D66008F}"/>
    <cellStyle name="Comma 3 2 2 3 5 3 2 2 2" xfId="41815" xr:uid="{26BA1340-319D-4A6E-958C-B03325D04D62}"/>
    <cellStyle name="Comma 3 2 2 3 5 3 2 3" xfId="33927" xr:uid="{43191E96-203F-4130-8050-5F4757B1A3F7}"/>
    <cellStyle name="Comma 3 2 2 3 5 3 3" xfId="20008" xr:uid="{364EFEF8-C156-4799-AC44-29FDBFBBED2A}"/>
    <cellStyle name="Comma 3 2 2 3 5 3 3 2" xfId="37871" xr:uid="{29DD7B9E-330C-4273-976D-EA6E48CAEAC4}"/>
    <cellStyle name="Comma 3 2 2 3 5 3 4" xfId="29983" xr:uid="{956A8B36-FFC9-47A8-82F5-FE915774CBA2}"/>
    <cellStyle name="Comma 3 2 2 3 5 4" xfId="11601" xr:uid="{CCBC8080-025A-4047-97D3-D97D797560F5}"/>
    <cellStyle name="Comma 3 2 2 3 5 4 2" xfId="22810" xr:uid="{8883FE3D-DD9E-46A7-A5CE-6A06810931B5}"/>
    <cellStyle name="Comma 3 2 2 3 5 4 2 2" xfId="39843" xr:uid="{AE95A15D-8A11-4CA1-A4A8-098869DD8CBC}"/>
    <cellStyle name="Comma 3 2 2 3 5 4 3" xfId="31955" xr:uid="{AF4DF344-22EA-4405-947A-67CE91972AB4}"/>
    <cellStyle name="Comma 3 2 2 3 5 5" xfId="17206" xr:uid="{B8374F3B-AFC1-4851-90B1-07F02EA48A87}"/>
    <cellStyle name="Comma 3 2 2 3 5 5 2" xfId="35899" xr:uid="{66F4A509-DCC3-4B38-A4F3-4A9220A73791}"/>
    <cellStyle name="Comma 3 2 2 3 5 6" xfId="28011" xr:uid="{DB48A59C-B6AD-4B7B-99F1-C5918F0779B3}"/>
    <cellStyle name="Comma 3 2 2 3 6" xfId="6500" xr:uid="{CC4BBB25-F35B-474E-A72B-AA64A828F0F9}"/>
    <cellStyle name="Comma 3 2 2 3 6 2" xfId="9302" xr:uid="{AD226164-3224-46EE-B5DF-17D2749A50B9}"/>
    <cellStyle name="Comma 3 2 2 3 6 2 2" xfId="14907" xr:uid="{973FC59C-22CD-45CF-AB99-CC8E5D73169F}"/>
    <cellStyle name="Comma 3 2 2 3 6 2 2 2" xfId="26116" xr:uid="{7F44D84C-05A0-4343-960F-234E10E60463}"/>
    <cellStyle name="Comma 3 2 2 3 6 2 2 2 2" xfId="42307" xr:uid="{1BCFF33E-0374-4564-9182-D75C470ABD9A}"/>
    <cellStyle name="Comma 3 2 2 3 6 2 2 3" xfId="34419" xr:uid="{382089A0-4B69-4CC8-A932-1AEF9C041C96}"/>
    <cellStyle name="Comma 3 2 2 3 6 2 3" xfId="20512" xr:uid="{D5446F18-E967-4222-B245-ACF071409720}"/>
    <cellStyle name="Comma 3 2 2 3 6 2 3 2" xfId="38363" xr:uid="{50FD019A-BB3F-4D2B-A154-6CA7209D00B7}"/>
    <cellStyle name="Comma 3 2 2 3 6 2 4" xfId="30475" xr:uid="{E9B2CCB4-E91B-4670-9AC4-52EADF3D6A21}"/>
    <cellStyle name="Comma 3 2 2 3 6 3" xfId="12105" xr:uid="{F787E028-A881-4D61-9012-FE24F2BB9B77}"/>
    <cellStyle name="Comma 3 2 2 3 6 3 2" xfId="23314" xr:uid="{D0CE5946-B936-4A8A-B1B5-74FD8C3FDDD8}"/>
    <cellStyle name="Comma 3 2 2 3 6 3 2 2" xfId="40335" xr:uid="{94AA5DA1-7A3B-47DF-A190-B1BC933C7C09}"/>
    <cellStyle name="Comma 3 2 2 3 6 3 3" xfId="32447" xr:uid="{053367F4-40C5-4AE0-85C9-D1F2F67B7FAC}"/>
    <cellStyle name="Comma 3 2 2 3 6 4" xfId="17710" xr:uid="{4E60C20A-3B6E-470D-9366-282DCBED04C0}"/>
    <cellStyle name="Comma 3 2 2 3 6 4 2" xfId="36391" xr:uid="{6DAAAAA3-0B7E-4C17-894A-92BF37BD52F4}"/>
    <cellStyle name="Comma 3 2 2 3 6 5" xfId="28503" xr:uid="{AAA82A64-3597-4CDE-AF9A-C7BD00577E0D}"/>
    <cellStyle name="Comma 3 2 2 3 7" xfId="7901" xr:uid="{EE179183-2540-40B8-B820-5617256F4224}"/>
    <cellStyle name="Comma 3 2 2 3 7 2" xfId="13506" xr:uid="{35A1310E-5549-4331-89C7-430C649F9B0F}"/>
    <cellStyle name="Comma 3 2 2 3 7 2 2" xfId="24715" xr:uid="{3549C2FC-61B7-4C18-BF3E-661B7CEE4FB2}"/>
    <cellStyle name="Comma 3 2 2 3 7 2 2 2" xfId="41321" xr:uid="{FFA0A3A9-011B-4658-97EF-66628030A021}"/>
    <cellStyle name="Comma 3 2 2 3 7 2 3" xfId="33433" xr:uid="{C1A4F2D6-F811-4DFD-9FE8-70EC3B431AD7}"/>
    <cellStyle name="Comma 3 2 2 3 7 3" xfId="19111" xr:uid="{6A92B829-57BB-4E55-AAC4-051475024BD6}"/>
    <cellStyle name="Comma 3 2 2 3 7 3 2" xfId="37377" xr:uid="{9BF6B96C-8587-405D-8E36-181F6C9295B5}"/>
    <cellStyle name="Comma 3 2 2 3 7 4" xfId="29489" xr:uid="{118C6FF2-7F42-4140-B105-EB8088BEA494}"/>
    <cellStyle name="Comma 3 2 2 3 8" xfId="10704" xr:uid="{D93521C8-DF6B-4F69-9A19-3098270CDDA1}"/>
    <cellStyle name="Comma 3 2 2 3 8 2" xfId="21913" xr:uid="{EAC83C83-2D6A-4FC1-8356-E66A288CE87F}"/>
    <cellStyle name="Comma 3 2 2 3 8 2 2" xfId="39349" xr:uid="{0E58937F-5ACC-4C6D-9CE3-0BE4E71682C2}"/>
    <cellStyle name="Comma 3 2 2 3 8 3" xfId="31461" xr:uid="{1CEF7724-69C9-42CB-B419-C36AB2DE9943}"/>
    <cellStyle name="Comma 3 2 2 3 9" xfId="16309" xr:uid="{0C25F749-2C8B-4C58-89AF-B92D1610B9D0}"/>
    <cellStyle name="Comma 3 2 2 3 9 2" xfId="35405" xr:uid="{AF733BD8-82C8-4276-A33E-82CDA188A16C}"/>
    <cellStyle name="Comma 3 2 2 4" xfId="5142" xr:uid="{38D57F3F-1312-4140-AB54-BDC37A86ECDB}"/>
    <cellStyle name="Comma 3 2 2 4 2" xfId="5267" xr:uid="{632E27E4-AF59-4702-AD43-7640B88BE7D2}"/>
    <cellStyle name="Comma 3 2 2 4 2 2" xfId="5513" xr:uid="{A3955271-D922-422B-B04B-106E0A639589}"/>
    <cellStyle name="Comma 3 2 2 4 2 2 2" xfId="6410" xr:uid="{3FC4317C-3C1E-4205-B39B-B21F0DFEAD9A}"/>
    <cellStyle name="Comma 3 2 2 4 2 2 2 2" xfId="7812" xr:uid="{3911FF2C-95A2-4765-9C35-5D525EC5F097}"/>
    <cellStyle name="Comma 3 2 2 4 2 2 2 2 2" xfId="10614" xr:uid="{FDE5CED4-1487-472C-9878-62DA4D1A7794}"/>
    <cellStyle name="Comma 3 2 2 4 2 2 2 2 2 2" xfId="16219" xr:uid="{74599D2B-CE09-48FE-9655-D06B9C0135F2}"/>
    <cellStyle name="Comma 3 2 2 4 2 2 2 2 2 2 2" xfId="27428" xr:uid="{CB76B516-434A-4808-B96E-C043B7CE19CA}"/>
    <cellStyle name="Comma 3 2 2 4 2 2 2 2 2 2 2 2" xfId="43215" xr:uid="{BA483065-83D5-4F7C-A4EF-BE241A36E7DF}"/>
    <cellStyle name="Comma 3 2 2 4 2 2 2 2 2 2 3" xfId="35327" xr:uid="{AFCC4FDE-81D5-4263-8B4F-22BD4714D35A}"/>
    <cellStyle name="Comma 3 2 2 4 2 2 2 2 2 3" xfId="21824" xr:uid="{3085167D-A3A7-4F99-B748-9B71A9542207}"/>
    <cellStyle name="Comma 3 2 2 4 2 2 2 2 2 3 2" xfId="39271" xr:uid="{1F5F6561-9E0B-4F47-A94B-912A0440974D}"/>
    <cellStyle name="Comma 3 2 2 4 2 2 2 2 2 4" xfId="31383" xr:uid="{76797804-885A-462A-B2A1-03D7D9BA441A}"/>
    <cellStyle name="Comma 3 2 2 4 2 2 2 2 3" xfId="13417" xr:uid="{CA05CECF-B0FB-4C65-A939-9CFBD328EF86}"/>
    <cellStyle name="Comma 3 2 2 4 2 2 2 2 3 2" xfId="24626" xr:uid="{6C12D36C-09CE-41C5-8191-A55E8D7AC210}"/>
    <cellStyle name="Comma 3 2 2 4 2 2 2 2 3 2 2" xfId="41243" xr:uid="{D687CC33-5048-4D98-B99B-A649F26E6D3B}"/>
    <cellStyle name="Comma 3 2 2 4 2 2 2 2 3 3" xfId="33355" xr:uid="{4610843A-F625-435A-8FB7-E69A965A7507}"/>
    <cellStyle name="Comma 3 2 2 4 2 2 2 2 4" xfId="19022" xr:uid="{2D528E75-F084-43E6-83B0-A90822D5AB07}"/>
    <cellStyle name="Comma 3 2 2 4 2 2 2 2 4 2" xfId="37299" xr:uid="{385A180B-7CF9-440D-8B35-54A49A7A5FD6}"/>
    <cellStyle name="Comma 3 2 2 4 2 2 2 2 5" xfId="29411" xr:uid="{F4EF2FE2-8993-4337-8602-CA637137C3C2}"/>
    <cellStyle name="Comma 3 2 2 4 2 2 2 3" xfId="9212" xr:uid="{1330A919-5C69-439D-998A-3301EC62EA52}"/>
    <cellStyle name="Comma 3 2 2 4 2 2 2 3 2" xfId="14817" xr:uid="{3062F381-0324-4711-AB3B-77718671B915}"/>
    <cellStyle name="Comma 3 2 2 4 2 2 2 3 2 2" xfId="26026" xr:uid="{9A0BB1DF-300A-48DF-A4A3-8483CDCF76C3}"/>
    <cellStyle name="Comma 3 2 2 4 2 2 2 3 2 2 2" xfId="42229" xr:uid="{23657B54-6A59-4E08-A6EA-51B7D1B2E80E}"/>
    <cellStyle name="Comma 3 2 2 4 2 2 2 3 2 3" xfId="34341" xr:uid="{E81E75BF-0F71-4EF4-88F4-ECD14CE5C108}"/>
    <cellStyle name="Comma 3 2 2 4 2 2 2 3 3" xfId="20422" xr:uid="{77F6269B-EB38-407C-98DB-3EBDA3A5225E}"/>
    <cellStyle name="Comma 3 2 2 4 2 2 2 3 3 2" xfId="38285" xr:uid="{7347D225-7B95-4A21-84B8-21A016742594}"/>
    <cellStyle name="Comma 3 2 2 4 2 2 2 3 4" xfId="30397" xr:uid="{26C6EDDC-5BAF-4317-A0C7-7AF749CB8F4C}"/>
    <cellStyle name="Comma 3 2 2 4 2 2 2 4" xfId="12015" xr:uid="{8DD2884F-5FE6-4AC8-AA54-8F81D26BE930}"/>
    <cellStyle name="Comma 3 2 2 4 2 2 2 4 2" xfId="23224" xr:uid="{75E975B4-AA14-4D67-8063-240F629CC411}"/>
    <cellStyle name="Comma 3 2 2 4 2 2 2 4 2 2" xfId="40257" xr:uid="{0F6FE3EA-C024-412C-96F2-BFC47D77B659}"/>
    <cellStyle name="Comma 3 2 2 4 2 2 2 4 3" xfId="32369" xr:uid="{095E9F5B-17D7-4617-9C95-C2B5BFB96036}"/>
    <cellStyle name="Comma 3 2 2 4 2 2 2 5" xfId="17620" xr:uid="{0B65BD5F-46AD-4C77-9048-BA3F5FD8A16B}"/>
    <cellStyle name="Comma 3 2 2 4 2 2 2 5 2" xfId="36313" xr:uid="{40201C1F-605C-44D4-A295-C171CF8819BE}"/>
    <cellStyle name="Comma 3 2 2 4 2 2 2 6" xfId="28425" xr:uid="{43589A0B-621D-4DC3-A725-356481084521}"/>
    <cellStyle name="Comma 3 2 2 4 2 2 3" xfId="6915" xr:uid="{3D50E63D-2E84-424F-AF4B-D28BCD543ECC}"/>
    <cellStyle name="Comma 3 2 2 4 2 2 3 2" xfId="9717" xr:uid="{49A8C80A-8A10-4450-B503-EE800D4BE8A6}"/>
    <cellStyle name="Comma 3 2 2 4 2 2 3 2 2" xfId="15322" xr:uid="{873C96BF-D9B2-4FC8-87C7-6D245BA8B982}"/>
    <cellStyle name="Comma 3 2 2 4 2 2 3 2 2 2" xfId="26531" xr:uid="{6C558A9A-D12B-4A22-81A3-7D1F6950C2B6}"/>
    <cellStyle name="Comma 3 2 2 4 2 2 3 2 2 2 2" xfId="42721" xr:uid="{2F321A7B-10C3-480F-9EDC-4D140B4CC244}"/>
    <cellStyle name="Comma 3 2 2 4 2 2 3 2 2 3" xfId="34833" xr:uid="{B2C29702-C1F6-4E6E-8336-44E1B2C34E6D}"/>
    <cellStyle name="Comma 3 2 2 4 2 2 3 2 3" xfId="20927" xr:uid="{C785E0D8-05D7-4D17-81C7-B220709CBCB6}"/>
    <cellStyle name="Comma 3 2 2 4 2 2 3 2 3 2" xfId="38777" xr:uid="{08C85BA7-D98D-4D6F-A656-0B6CD2FD56D9}"/>
    <cellStyle name="Comma 3 2 2 4 2 2 3 2 4" xfId="30889" xr:uid="{0C18FD9E-F467-49CD-AE22-7804AF24AD8A}"/>
    <cellStyle name="Comma 3 2 2 4 2 2 3 3" xfId="12520" xr:uid="{0151EF73-7EF0-4075-B4A7-114BF5A6DF2D}"/>
    <cellStyle name="Comma 3 2 2 4 2 2 3 3 2" xfId="23729" xr:uid="{A942DD4B-F4D2-42F3-81B2-ECB58451A914}"/>
    <cellStyle name="Comma 3 2 2 4 2 2 3 3 2 2" xfId="40749" xr:uid="{72DB3B29-C191-48BB-A14C-AD1E726A35D1}"/>
    <cellStyle name="Comma 3 2 2 4 2 2 3 3 3" xfId="32861" xr:uid="{88EA644C-2C24-48CB-89BD-D70323B6BFA7}"/>
    <cellStyle name="Comma 3 2 2 4 2 2 3 4" xfId="18125" xr:uid="{5AC06BA3-BD9C-4928-AD10-48C6B5C64A85}"/>
    <cellStyle name="Comma 3 2 2 4 2 2 3 4 2" xfId="36805" xr:uid="{0C29C17A-62D3-4912-808D-DB0276DF86FA}"/>
    <cellStyle name="Comma 3 2 2 4 2 2 3 5" xfId="28917" xr:uid="{21345E15-944F-4600-96F0-AC8C4ED00231}"/>
    <cellStyle name="Comma 3 2 2 4 2 2 4" xfId="8315" xr:uid="{9FACDCBB-3B09-4828-88F1-B93153D03E86}"/>
    <cellStyle name="Comma 3 2 2 4 2 2 4 2" xfId="13920" xr:uid="{6060AE5A-D958-4146-8FB2-97DB77834E5D}"/>
    <cellStyle name="Comma 3 2 2 4 2 2 4 2 2" xfId="25129" xr:uid="{D084106E-9932-4670-8806-926C8B0CB4BD}"/>
    <cellStyle name="Comma 3 2 2 4 2 2 4 2 2 2" xfId="41735" xr:uid="{BD219CD4-21AC-496C-8249-1F095A0B9FE5}"/>
    <cellStyle name="Comma 3 2 2 4 2 2 4 2 3" xfId="33847" xr:uid="{27ABEBE3-AE6F-4B4F-8447-08E340E81D1D}"/>
    <cellStyle name="Comma 3 2 2 4 2 2 4 3" xfId="19525" xr:uid="{7A5CD60D-3541-492A-916B-7DCB3EF913B3}"/>
    <cellStyle name="Comma 3 2 2 4 2 2 4 3 2" xfId="37791" xr:uid="{431C0ADB-1CED-4E15-9710-27EDDB91FECC}"/>
    <cellStyle name="Comma 3 2 2 4 2 2 4 4" xfId="29903" xr:uid="{7FA37551-67D8-46DD-B57E-D44477E511DA}"/>
    <cellStyle name="Comma 3 2 2 4 2 2 5" xfId="11118" xr:uid="{F1081CF9-36A8-49D9-BAFD-BF9C7C384440}"/>
    <cellStyle name="Comma 3 2 2 4 2 2 5 2" xfId="22327" xr:uid="{E79175B8-5298-402B-B230-56709CF95313}"/>
    <cellStyle name="Comma 3 2 2 4 2 2 5 2 2" xfId="39763" xr:uid="{D6684405-05AD-4F81-BBAF-E1E58CA0D645}"/>
    <cellStyle name="Comma 3 2 2 4 2 2 5 3" xfId="31875" xr:uid="{BD240F93-5BEB-4F66-8BA1-193BB0592610}"/>
    <cellStyle name="Comma 3 2 2 4 2 2 6" xfId="16723" xr:uid="{1A376A89-A3A1-48CD-A839-EFC709F2123F}"/>
    <cellStyle name="Comma 3 2 2 4 2 2 6 2" xfId="35819" xr:uid="{9244B0EA-4472-4CEE-8AC2-CA82E2DB9EB4}"/>
    <cellStyle name="Comma 3 2 2 4 2 2 7" xfId="27931" xr:uid="{CBFFB2DE-D101-4452-939A-D69806832255}"/>
    <cellStyle name="Comma 3 2 2 4 2 3" xfId="6164" xr:uid="{BC612860-3DC7-4C4A-BF30-535DE48E41AF}"/>
    <cellStyle name="Comma 3 2 2 4 2 3 2" xfId="7566" xr:uid="{03D10321-FBD4-4E16-9DCA-A207D3C7D391}"/>
    <cellStyle name="Comma 3 2 2 4 2 3 2 2" xfId="10368" xr:uid="{3C06149E-E50E-46FF-8302-C636B3C012E3}"/>
    <cellStyle name="Comma 3 2 2 4 2 3 2 2 2" xfId="15973" xr:uid="{3651F483-A626-40E3-BC22-0B023A54B333}"/>
    <cellStyle name="Comma 3 2 2 4 2 3 2 2 2 2" xfId="27182" xr:uid="{CEF2BD27-DD4C-44E1-86E2-C28D182D706E}"/>
    <cellStyle name="Comma 3 2 2 4 2 3 2 2 2 2 2" xfId="42969" xr:uid="{54E97E6A-D780-47E9-B3C6-68E96D976E99}"/>
    <cellStyle name="Comma 3 2 2 4 2 3 2 2 2 3" xfId="35081" xr:uid="{9AAFEA65-9DF7-4A04-9C61-EEA6E198F1F5}"/>
    <cellStyle name="Comma 3 2 2 4 2 3 2 2 3" xfId="21578" xr:uid="{CFB6C1B4-A87B-4876-9D5F-8604FE06321B}"/>
    <cellStyle name="Comma 3 2 2 4 2 3 2 2 3 2" xfId="39025" xr:uid="{8A92ED3B-EEBC-49AF-B1BC-448705E724DA}"/>
    <cellStyle name="Comma 3 2 2 4 2 3 2 2 4" xfId="31137" xr:uid="{8A754E70-8035-437F-AAC5-0BBA82B5C688}"/>
    <cellStyle name="Comma 3 2 2 4 2 3 2 3" xfId="13171" xr:uid="{C6309F51-FD4A-4514-9373-431F7DBDBF2B}"/>
    <cellStyle name="Comma 3 2 2 4 2 3 2 3 2" xfId="24380" xr:uid="{46D5290C-B0DB-492F-A8BB-AE04204BE413}"/>
    <cellStyle name="Comma 3 2 2 4 2 3 2 3 2 2" xfId="40997" xr:uid="{3B42ECA8-C38F-4C07-8286-8AFFDD27409E}"/>
    <cellStyle name="Comma 3 2 2 4 2 3 2 3 3" xfId="33109" xr:uid="{803336D7-ECDC-4832-A881-4ED39342E7C4}"/>
    <cellStyle name="Comma 3 2 2 4 2 3 2 4" xfId="18776" xr:uid="{6A5CE4FF-510B-45B4-B920-F9A3ED36EE11}"/>
    <cellStyle name="Comma 3 2 2 4 2 3 2 4 2" xfId="37053" xr:uid="{D0CA1162-E43E-43E9-B1BB-FE86E11A6D63}"/>
    <cellStyle name="Comma 3 2 2 4 2 3 2 5" xfId="29165" xr:uid="{5DD0A516-2665-4ADC-87B9-F7DF7D185D84}"/>
    <cellStyle name="Comma 3 2 2 4 2 3 3" xfId="8966" xr:uid="{EA2D2857-5F51-46BD-8FE6-7CDB45EBD813}"/>
    <cellStyle name="Comma 3 2 2 4 2 3 3 2" xfId="14571" xr:uid="{EDC2B37C-8246-470B-B6AA-51C9117D2F7C}"/>
    <cellStyle name="Comma 3 2 2 4 2 3 3 2 2" xfId="25780" xr:uid="{699CDD82-DEF2-4742-8CC7-1BF9C90E0463}"/>
    <cellStyle name="Comma 3 2 2 4 2 3 3 2 2 2" xfId="41983" xr:uid="{3CB6DFB1-C339-4A1E-B161-0686C37C1377}"/>
    <cellStyle name="Comma 3 2 2 4 2 3 3 2 3" xfId="34095" xr:uid="{CCF31D67-6967-445E-90A7-7D926751A4A1}"/>
    <cellStyle name="Comma 3 2 2 4 2 3 3 3" xfId="20176" xr:uid="{33F94C19-9F7F-4604-9517-8FBCB287D70B}"/>
    <cellStyle name="Comma 3 2 2 4 2 3 3 3 2" xfId="38039" xr:uid="{8C5AD219-71F8-4E1F-81AF-A9D843A9D710}"/>
    <cellStyle name="Comma 3 2 2 4 2 3 3 4" xfId="30151" xr:uid="{C8AE1F82-0453-4990-8063-1CF1CB0C2171}"/>
    <cellStyle name="Comma 3 2 2 4 2 3 4" xfId="11769" xr:uid="{476ADB23-7C6E-48D0-8634-156981496792}"/>
    <cellStyle name="Comma 3 2 2 4 2 3 4 2" xfId="22978" xr:uid="{6C748B59-6D7E-41ED-8E19-3F099ABE5CB3}"/>
    <cellStyle name="Comma 3 2 2 4 2 3 4 2 2" xfId="40011" xr:uid="{CFF48D25-D799-4250-9A2F-559E06CF2A4C}"/>
    <cellStyle name="Comma 3 2 2 4 2 3 4 3" xfId="32123" xr:uid="{62FB409D-DC6E-4615-932C-21DDB19C4E94}"/>
    <cellStyle name="Comma 3 2 2 4 2 3 5" xfId="17374" xr:uid="{A13785A9-787E-426E-81E0-BD7A0A593A4A}"/>
    <cellStyle name="Comma 3 2 2 4 2 3 5 2" xfId="36067" xr:uid="{F2F45B2F-2AC6-4945-B1EA-4D1929E41EAE}"/>
    <cellStyle name="Comma 3 2 2 4 2 3 6" xfId="28179" xr:uid="{AF7F6467-AFCD-46E0-8331-1D894D7260D6}"/>
    <cellStyle name="Comma 3 2 2 4 2 4" xfId="6669" xr:uid="{13E5138E-9B4E-4A59-BDA2-768201E73C09}"/>
    <cellStyle name="Comma 3 2 2 4 2 4 2" xfId="9471" xr:uid="{45B7D4FD-F4DD-49A6-B358-8175E1C8E69E}"/>
    <cellStyle name="Comma 3 2 2 4 2 4 2 2" xfId="15076" xr:uid="{C0160E29-EE44-44D9-BD74-C477A7650E74}"/>
    <cellStyle name="Comma 3 2 2 4 2 4 2 2 2" xfId="26285" xr:uid="{44ACBBE2-C058-4019-AE43-2CA065466AF8}"/>
    <cellStyle name="Comma 3 2 2 4 2 4 2 2 2 2" xfId="42475" xr:uid="{82B10B59-0FE1-4E21-8A8F-E116A769B834}"/>
    <cellStyle name="Comma 3 2 2 4 2 4 2 2 3" xfId="34587" xr:uid="{19DE48EF-C497-4E4F-A69C-EC9A6D45C896}"/>
    <cellStyle name="Comma 3 2 2 4 2 4 2 3" xfId="20681" xr:uid="{9FD551B0-5209-4756-8F23-DBCF4A288CE0}"/>
    <cellStyle name="Comma 3 2 2 4 2 4 2 3 2" xfId="38531" xr:uid="{A51F9CCA-B2A1-46FF-9065-5598694D0A14}"/>
    <cellStyle name="Comma 3 2 2 4 2 4 2 4" xfId="30643" xr:uid="{B08FEDB9-E74F-4BFD-9B85-56C4409DAA31}"/>
    <cellStyle name="Comma 3 2 2 4 2 4 3" xfId="12274" xr:uid="{33B6FA5A-811D-4D67-8E41-29425E61EE03}"/>
    <cellStyle name="Comma 3 2 2 4 2 4 3 2" xfId="23483" xr:uid="{23F293F0-F4F3-42D8-BF2B-3A0CDCE14C2B}"/>
    <cellStyle name="Comma 3 2 2 4 2 4 3 2 2" xfId="40503" xr:uid="{32A63603-2F11-47EF-B141-9362746BB741}"/>
    <cellStyle name="Comma 3 2 2 4 2 4 3 3" xfId="32615" xr:uid="{10B1634F-1E64-4260-A35B-69CAC9D8D1A5}"/>
    <cellStyle name="Comma 3 2 2 4 2 4 4" xfId="17879" xr:uid="{CEEA3E29-89C3-40D6-9E82-50FE8CC866D9}"/>
    <cellStyle name="Comma 3 2 2 4 2 4 4 2" xfId="36559" xr:uid="{5EA02DC9-9E36-481A-ACF0-AA540DAC231E}"/>
    <cellStyle name="Comma 3 2 2 4 2 4 5" xfId="28671" xr:uid="{9F45BB13-54FB-4FFA-B52B-CD70503F87D7}"/>
    <cellStyle name="Comma 3 2 2 4 2 5" xfId="8069" xr:uid="{511DC006-8801-4224-A317-B1D00AA58BAE}"/>
    <cellStyle name="Comma 3 2 2 4 2 5 2" xfId="13674" xr:uid="{2523B0C0-BFFD-47FD-A3C5-2D87F051A13A}"/>
    <cellStyle name="Comma 3 2 2 4 2 5 2 2" xfId="24883" xr:uid="{EC4CBB8A-A608-4388-80D8-6120D9F6FE4E}"/>
    <cellStyle name="Comma 3 2 2 4 2 5 2 2 2" xfId="41489" xr:uid="{02B8BD65-99FE-4A57-874E-A7B33441E4B0}"/>
    <cellStyle name="Comma 3 2 2 4 2 5 2 3" xfId="33601" xr:uid="{E65AFA7A-3691-45C8-94D7-4A634AD9D2D1}"/>
    <cellStyle name="Comma 3 2 2 4 2 5 3" xfId="19279" xr:uid="{4EBE7B93-6FE3-4F3A-BE24-159256E2813D}"/>
    <cellStyle name="Comma 3 2 2 4 2 5 3 2" xfId="37545" xr:uid="{E03A5CAB-9B07-402D-A728-02656B2B8A79}"/>
    <cellStyle name="Comma 3 2 2 4 2 5 4" xfId="29657" xr:uid="{59D05A94-C39C-4A99-A4E6-72C76B129725}"/>
    <cellStyle name="Comma 3 2 2 4 2 6" xfId="10872" xr:uid="{90A0D6DA-684F-4D77-B61E-7A1A5D8BCACB}"/>
    <cellStyle name="Comma 3 2 2 4 2 6 2" xfId="22081" xr:uid="{ACA67E10-6B3A-4B81-9DB6-C89E1D513815}"/>
    <cellStyle name="Comma 3 2 2 4 2 6 2 2" xfId="39517" xr:uid="{E10878E9-3575-48C0-A7B1-0C5A08B467B5}"/>
    <cellStyle name="Comma 3 2 2 4 2 6 3" xfId="31629" xr:uid="{FDEE591C-D55A-4521-8ED0-AE103E4EC2A9}"/>
    <cellStyle name="Comma 3 2 2 4 2 7" xfId="16477" xr:uid="{73A14D0D-CB50-466C-B7DD-A8794F0530DE}"/>
    <cellStyle name="Comma 3 2 2 4 2 7 2" xfId="35573" xr:uid="{DBBB2A95-9171-4D38-9CA4-7032B521ACAA}"/>
    <cellStyle name="Comma 3 2 2 4 2 8" xfId="27685" xr:uid="{3ECA5DE4-69D4-4EEB-87FE-8E0A2DFF7C7B}"/>
    <cellStyle name="Comma 3 2 2 4 3" xfId="5389" xr:uid="{91F97B58-9FCF-40F7-8C46-AB006055136F}"/>
    <cellStyle name="Comma 3 2 2 4 3 2" xfId="6286" xr:uid="{785E05EF-AD7F-4D23-A292-4A57B3314744}"/>
    <cellStyle name="Comma 3 2 2 4 3 2 2" xfId="7688" xr:uid="{F69E868E-05B3-46A6-8C3C-21FC9FD9DA7C}"/>
    <cellStyle name="Comma 3 2 2 4 3 2 2 2" xfId="10490" xr:uid="{8CE096AB-3E5F-4472-A970-598356413316}"/>
    <cellStyle name="Comma 3 2 2 4 3 2 2 2 2" xfId="16095" xr:uid="{98107358-B895-4D1E-A9BA-6FD13D8EE6E8}"/>
    <cellStyle name="Comma 3 2 2 4 3 2 2 2 2 2" xfId="27304" xr:uid="{A1A993E9-417C-4C79-984C-6D447C2AC8A5}"/>
    <cellStyle name="Comma 3 2 2 4 3 2 2 2 2 2 2" xfId="43091" xr:uid="{E2E2CFCD-3E0E-4750-9B08-2910A6268E77}"/>
    <cellStyle name="Comma 3 2 2 4 3 2 2 2 2 3" xfId="35203" xr:uid="{0A4E65C7-33C8-4C17-AC2B-87CD26AF0442}"/>
    <cellStyle name="Comma 3 2 2 4 3 2 2 2 3" xfId="21700" xr:uid="{6A967BBF-D372-4C18-92F3-F5C1FB8D0166}"/>
    <cellStyle name="Comma 3 2 2 4 3 2 2 2 3 2" xfId="39147" xr:uid="{53ACDF38-62BA-4AF8-8023-B0502BF105E3}"/>
    <cellStyle name="Comma 3 2 2 4 3 2 2 2 4" xfId="31259" xr:uid="{06C4471F-D617-45A1-8665-461D6E4767AE}"/>
    <cellStyle name="Comma 3 2 2 4 3 2 2 3" xfId="13293" xr:uid="{7857E67E-1CA6-489F-B771-FCFC46499CC0}"/>
    <cellStyle name="Comma 3 2 2 4 3 2 2 3 2" xfId="24502" xr:uid="{44C06991-D2ED-4D6B-AE49-A3D69E353AD9}"/>
    <cellStyle name="Comma 3 2 2 4 3 2 2 3 2 2" xfId="41119" xr:uid="{B4768387-8394-4A33-8B7C-C688471F3784}"/>
    <cellStyle name="Comma 3 2 2 4 3 2 2 3 3" xfId="33231" xr:uid="{3F2CFBE6-075A-4039-95CE-88BC5AA661B2}"/>
    <cellStyle name="Comma 3 2 2 4 3 2 2 4" xfId="18898" xr:uid="{0DD0F1D7-B79C-47C2-A623-8F6DAE1757D5}"/>
    <cellStyle name="Comma 3 2 2 4 3 2 2 4 2" xfId="37175" xr:uid="{20440FA6-313D-4A03-9643-6E8ABBD7F19F}"/>
    <cellStyle name="Comma 3 2 2 4 3 2 2 5" xfId="29287" xr:uid="{68E40556-6870-4FA5-BE77-F65BB59C2095}"/>
    <cellStyle name="Comma 3 2 2 4 3 2 3" xfId="9088" xr:uid="{3983FAE6-CE3F-4FB3-B3D0-B68ABDF93C9B}"/>
    <cellStyle name="Comma 3 2 2 4 3 2 3 2" xfId="14693" xr:uid="{64545E60-4B87-4570-8C76-A42658FDDB02}"/>
    <cellStyle name="Comma 3 2 2 4 3 2 3 2 2" xfId="25902" xr:uid="{45817808-E635-4E2E-840E-2FDEE0075FEC}"/>
    <cellStyle name="Comma 3 2 2 4 3 2 3 2 2 2" xfId="42105" xr:uid="{FE9B44CE-20C3-411C-9BA4-F919241D1E91}"/>
    <cellStyle name="Comma 3 2 2 4 3 2 3 2 3" xfId="34217" xr:uid="{0F0572AF-6DC5-4F01-AD79-A003F09F2634}"/>
    <cellStyle name="Comma 3 2 2 4 3 2 3 3" xfId="20298" xr:uid="{660BCEED-4347-4FDC-BD64-E79E7530D585}"/>
    <cellStyle name="Comma 3 2 2 4 3 2 3 3 2" xfId="38161" xr:uid="{2BCDF294-CA40-4F52-951A-7EDADF3B9DF8}"/>
    <cellStyle name="Comma 3 2 2 4 3 2 3 4" xfId="30273" xr:uid="{9B61B3BA-41BF-45E5-B22F-4CE2CEE10C78}"/>
    <cellStyle name="Comma 3 2 2 4 3 2 4" xfId="11891" xr:uid="{5739F4C4-AF30-4C4E-8071-C7E74F0F4D8B}"/>
    <cellStyle name="Comma 3 2 2 4 3 2 4 2" xfId="23100" xr:uid="{C765A0FD-1792-487C-BE18-3338E791CCA3}"/>
    <cellStyle name="Comma 3 2 2 4 3 2 4 2 2" xfId="40133" xr:uid="{1A7D928A-0446-456B-BD3E-CCEB6327D312}"/>
    <cellStyle name="Comma 3 2 2 4 3 2 4 3" xfId="32245" xr:uid="{41DD4ADD-8B77-451E-BB26-C69611F72333}"/>
    <cellStyle name="Comma 3 2 2 4 3 2 5" xfId="17496" xr:uid="{3B175C47-F625-4EAF-8D6F-AD01268D975C}"/>
    <cellStyle name="Comma 3 2 2 4 3 2 5 2" xfId="36189" xr:uid="{12AFE7FC-3DD5-473D-A52F-A5EC14087C32}"/>
    <cellStyle name="Comma 3 2 2 4 3 2 6" xfId="28301" xr:uid="{0274D33F-6501-4834-B453-E67259AC7AC2}"/>
    <cellStyle name="Comma 3 2 2 4 3 3" xfId="6791" xr:uid="{3100ED0C-DD83-42E3-99AF-A6175EF4D299}"/>
    <cellStyle name="Comma 3 2 2 4 3 3 2" xfId="9593" xr:uid="{1B823F0B-3B8D-4404-83FC-DA46445A5118}"/>
    <cellStyle name="Comma 3 2 2 4 3 3 2 2" xfId="15198" xr:uid="{BE1A3092-F384-4AAB-B561-43FBB072C628}"/>
    <cellStyle name="Comma 3 2 2 4 3 3 2 2 2" xfId="26407" xr:uid="{6719A941-D1C0-4DAD-88FA-C23BF94DC2D8}"/>
    <cellStyle name="Comma 3 2 2 4 3 3 2 2 2 2" xfId="42597" xr:uid="{1A476AA1-30A5-486A-B68B-3A9E61003A4F}"/>
    <cellStyle name="Comma 3 2 2 4 3 3 2 2 3" xfId="34709" xr:uid="{A7492A44-6C0A-4731-8561-1736FD9B3820}"/>
    <cellStyle name="Comma 3 2 2 4 3 3 2 3" xfId="20803" xr:uid="{73059440-6127-4B85-8C05-D34189275C1C}"/>
    <cellStyle name="Comma 3 2 2 4 3 3 2 3 2" xfId="38653" xr:uid="{ED20E084-D1BA-4217-8798-58DE17502811}"/>
    <cellStyle name="Comma 3 2 2 4 3 3 2 4" xfId="30765" xr:uid="{25640947-9076-4FBB-B1C7-7C93F092605C}"/>
    <cellStyle name="Comma 3 2 2 4 3 3 3" xfId="12396" xr:uid="{EED42ECA-DF50-4D54-AA4D-EE732315A1DA}"/>
    <cellStyle name="Comma 3 2 2 4 3 3 3 2" xfId="23605" xr:uid="{32751AFD-E3BD-4224-A4F3-D1FBD64E42B7}"/>
    <cellStyle name="Comma 3 2 2 4 3 3 3 2 2" xfId="40625" xr:uid="{E442C026-0D8D-4BB8-8CFE-3B15119ABB32}"/>
    <cellStyle name="Comma 3 2 2 4 3 3 3 3" xfId="32737" xr:uid="{13FCA4E0-8F27-4C52-BA3C-B13C19230D99}"/>
    <cellStyle name="Comma 3 2 2 4 3 3 4" xfId="18001" xr:uid="{ABDA4133-A8B3-46D5-8BE3-8F193F619BCB}"/>
    <cellStyle name="Comma 3 2 2 4 3 3 4 2" xfId="36681" xr:uid="{EE1F0872-A563-46C2-B41C-A55E2D058EAA}"/>
    <cellStyle name="Comma 3 2 2 4 3 3 5" xfId="28793" xr:uid="{50EFD2F7-732A-4F18-A3A2-7850A6311B69}"/>
    <cellStyle name="Comma 3 2 2 4 3 4" xfId="8191" xr:uid="{87038411-E4B1-4980-8CE2-A4532D489B57}"/>
    <cellStyle name="Comma 3 2 2 4 3 4 2" xfId="13796" xr:uid="{00DF272D-CE42-4DBE-8531-7BAA31504A10}"/>
    <cellStyle name="Comma 3 2 2 4 3 4 2 2" xfId="25005" xr:uid="{85F7D95A-CB62-4905-B1C2-1046FB634B83}"/>
    <cellStyle name="Comma 3 2 2 4 3 4 2 2 2" xfId="41611" xr:uid="{7C48326E-14D3-4CB6-A81C-C991A08577A7}"/>
    <cellStyle name="Comma 3 2 2 4 3 4 2 3" xfId="33723" xr:uid="{6EFFC6E7-625F-4B49-A4DB-413C2591125A}"/>
    <cellStyle name="Comma 3 2 2 4 3 4 3" xfId="19401" xr:uid="{8CAABF4D-98B8-4964-BA15-40194D15A00F}"/>
    <cellStyle name="Comma 3 2 2 4 3 4 3 2" xfId="37667" xr:uid="{00D484BE-BB70-4F3E-9896-471A7F274BF4}"/>
    <cellStyle name="Comma 3 2 2 4 3 4 4" xfId="29779" xr:uid="{790B2A80-4A11-4C31-AEF5-3EB1291DFA88}"/>
    <cellStyle name="Comma 3 2 2 4 3 5" xfId="10994" xr:uid="{5B9DE727-29A6-46F6-B1A6-6DEE99CD167D}"/>
    <cellStyle name="Comma 3 2 2 4 3 5 2" xfId="22203" xr:uid="{AFAD4FE8-A7A5-43EB-A0F2-8BAC07F34AD6}"/>
    <cellStyle name="Comma 3 2 2 4 3 5 2 2" xfId="39639" xr:uid="{13C383E7-1BA6-4986-98E8-589485628936}"/>
    <cellStyle name="Comma 3 2 2 4 3 5 3" xfId="31751" xr:uid="{C03CBE39-AE64-45A0-9495-8B16AFDAB046}"/>
    <cellStyle name="Comma 3 2 2 4 3 6" xfId="16599" xr:uid="{689CE184-018C-4120-843F-187354667B85}"/>
    <cellStyle name="Comma 3 2 2 4 3 6 2" xfId="35695" xr:uid="{1D0E6D7A-B30A-483D-85FA-D62FF8058367}"/>
    <cellStyle name="Comma 3 2 2 4 3 7" xfId="27807" xr:uid="{C0F0ED23-8681-4674-B7E2-7C6D7BDDC470}"/>
    <cellStyle name="Comma 3 2 2 4 4" xfId="6040" xr:uid="{E23D3DBD-C4B8-4BA3-83B1-0CBC1C95C48B}"/>
    <cellStyle name="Comma 3 2 2 4 4 2" xfId="7442" xr:uid="{BC2633CD-60F8-4E44-B923-BB30D34F170B}"/>
    <cellStyle name="Comma 3 2 2 4 4 2 2" xfId="10244" xr:uid="{57A67065-F7A6-4966-B517-542C1E7E82E6}"/>
    <cellStyle name="Comma 3 2 2 4 4 2 2 2" xfId="15849" xr:uid="{EA84E214-2502-496E-9D27-747222179A4F}"/>
    <cellStyle name="Comma 3 2 2 4 4 2 2 2 2" xfId="27058" xr:uid="{FCFC3C8C-FE4A-4E5B-9081-A1E621B829A9}"/>
    <cellStyle name="Comma 3 2 2 4 4 2 2 2 2 2" xfId="42845" xr:uid="{E2FAA268-2790-4085-842D-B4C880217503}"/>
    <cellStyle name="Comma 3 2 2 4 4 2 2 2 3" xfId="34957" xr:uid="{11E84AB5-6DFD-41D5-A810-6D20710B2A6F}"/>
    <cellStyle name="Comma 3 2 2 4 4 2 2 3" xfId="21454" xr:uid="{17D8E5C9-7D1E-4364-A466-A21D3926CAB7}"/>
    <cellStyle name="Comma 3 2 2 4 4 2 2 3 2" xfId="38901" xr:uid="{312BF519-0E5E-4555-A3CE-CA20C5A32D6A}"/>
    <cellStyle name="Comma 3 2 2 4 4 2 2 4" xfId="31013" xr:uid="{E8F7BF53-0D44-4538-B7FC-AA6D9E88E2C0}"/>
    <cellStyle name="Comma 3 2 2 4 4 2 3" xfId="13047" xr:uid="{455B7FE7-FA51-4E1A-9FCA-2671B3FB3721}"/>
    <cellStyle name="Comma 3 2 2 4 4 2 3 2" xfId="24256" xr:uid="{37FAE30E-410A-420B-877C-C712F461E148}"/>
    <cellStyle name="Comma 3 2 2 4 4 2 3 2 2" xfId="40873" xr:uid="{E9674C1B-E2E3-4CB1-AE29-7844162AC3EB}"/>
    <cellStyle name="Comma 3 2 2 4 4 2 3 3" xfId="32985" xr:uid="{ADA12FE3-E652-49BC-B5DF-9916F4629D86}"/>
    <cellStyle name="Comma 3 2 2 4 4 2 4" xfId="18652" xr:uid="{936C9A0B-6D39-466B-A49E-66127FE6503F}"/>
    <cellStyle name="Comma 3 2 2 4 4 2 4 2" xfId="36929" xr:uid="{A6565841-74D0-4D5E-BB17-C614AACA4C49}"/>
    <cellStyle name="Comma 3 2 2 4 4 2 5" xfId="29041" xr:uid="{D6AC7F28-2288-4E98-8466-CB7D7D3D2A45}"/>
    <cellStyle name="Comma 3 2 2 4 4 3" xfId="8842" xr:uid="{F90D8FDF-4A06-49E1-8568-D7A945239C7C}"/>
    <cellStyle name="Comma 3 2 2 4 4 3 2" xfId="14447" xr:uid="{21A263C8-0B8D-4EB9-940D-7F9D5AD34E00}"/>
    <cellStyle name="Comma 3 2 2 4 4 3 2 2" xfId="25656" xr:uid="{EFBAA5CF-253B-45D0-9965-ADC3188651C2}"/>
    <cellStyle name="Comma 3 2 2 4 4 3 2 2 2" xfId="41859" xr:uid="{3E460473-65B4-48AC-8126-A2E55C752BBC}"/>
    <cellStyle name="Comma 3 2 2 4 4 3 2 3" xfId="33971" xr:uid="{5E564BBF-520B-458B-9527-D0FDD2B8E1E5}"/>
    <cellStyle name="Comma 3 2 2 4 4 3 3" xfId="20052" xr:uid="{5F69EB3E-7829-421D-97E2-6CC94D542B33}"/>
    <cellStyle name="Comma 3 2 2 4 4 3 3 2" xfId="37915" xr:uid="{F6306AD9-F07D-40BB-8742-931A54593A05}"/>
    <cellStyle name="Comma 3 2 2 4 4 3 4" xfId="30027" xr:uid="{D40E6BA0-7F64-4618-9132-2C6F642916A2}"/>
    <cellStyle name="Comma 3 2 2 4 4 4" xfId="11645" xr:uid="{7804A9DB-7A89-4844-9271-1CC4D51BF2AB}"/>
    <cellStyle name="Comma 3 2 2 4 4 4 2" xfId="22854" xr:uid="{80D5550F-A4F3-4EC8-83D4-786A4D787AA8}"/>
    <cellStyle name="Comma 3 2 2 4 4 4 2 2" xfId="39887" xr:uid="{2AC7986B-C4CB-4A26-8ABE-2CAC8A077F66}"/>
    <cellStyle name="Comma 3 2 2 4 4 4 3" xfId="31999" xr:uid="{6C30807A-E194-4FE9-9508-EE59C8C74A57}"/>
    <cellStyle name="Comma 3 2 2 4 4 5" xfId="17250" xr:uid="{4AD9D3E5-F5A5-4EF3-832C-58204A284454}"/>
    <cellStyle name="Comma 3 2 2 4 4 5 2" xfId="35943" xr:uid="{48074CFA-5B41-433A-A4F5-A854836FD7AC}"/>
    <cellStyle name="Comma 3 2 2 4 4 6" xfId="28055" xr:uid="{55F486AC-8ED0-462D-ABF7-0DCEC0B77A39}"/>
    <cellStyle name="Comma 3 2 2 4 5" xfId="6544" xr:uid="{6EB59BD9-6B43-4A05-A8C7-0768F0854A02}"/>
    <cellStyle name="Comma 3 2 2 4 5 2" xfId="9346" xr:uid="{7A61DE62-17A0-4343-B3C9-53374F5DD41D}"/>
    <cellStyle name="Comma 3 2 2 4 5 2 2" xfId="14951" xr:uid="{5695A775-EA03-462E-BDD4-8AF83DC8A679}"/>
    <cellStyle name="Comma 3 2 2 4 5 2 2 2" xfId="26160" xr:uid="{6D5D7D7F-E87B-4E6D-91A4-9179761CFF98}"/>
    <cellStyle name="Comma 3 2 2 4 5 2 2 2 2" xfId="42351" xr:uid="{6A0B7973-D2CC-44FE-979C-0826A52B3A9A}"/>
    <cellStyle name="Comma 3 2 2 4 5 2 2 3" xfId="34463" xr:uid="{B7AF5961-712C-46FD-B99F-4F3ACD152AEC}"/>
    <cellStyle name="Comma 3 2 2 4 5 2 3" xfId="20556" xr:uid="{C5A91450-38FD-40A8-80B6-1E59D6453A34}"/>
    <cellStyle name="Comma 3 2 2 4 5 2 3 2" xfId="38407" xr:uid="{1E86C342-806D-4D05-98DE-8961AD332649}"/>
    <cellStyle name="Comma 3 2 2 4 5 2 4" xfId="30519" xr:uid="{B53669D8-FB2B-4BEC-9467-1C223B24F235}"/>
    <cellStyle name="Comma 3 2 2 4 5 3" xfId="12149" xr:uid="{FA2360EA-F1B8-4AFA-9882-5C0A323AE7C8}"/>
    <cellStyle name="Comma 3 2 2 4 5 3 2" xfId="23358" xr:uid="{5D7E3242-6BAF-4C83-AAAE-781E68D93F6B}"/>
    <cellStyle name="Comma 3 2 2 4 5 3 2 2" xfId="40379" xr:uid="{3A738117-77CA-4B1E-9F2D-78E7D5914E9C}"/>
    <cellStyle name="Comma 3 2 2 4 5 3 3" xfId="32491" xr:uid="{649AACE5-4551-44DC-88AD-B8A6D245BB40}"/>
    <cellStyle name="Comma 3 2 2 4 5 4" xfId="17754" xr:uid="{25C32516-D1F1-476B-8C78-269720CD7AFF}"/>
    <cellStyle name="Comma 3 2 2 4 5 4 2" xfId="36435" xr:uid="{5A457B37-9AE4-44B0-8BE3-FF095DD90502}"/>
    <cellStyle name="Comma 3 2 2 4 5 5" xfId="28547" xr:uid="{3968FC2C-F838-4D92-9945-DB12B2C2C3F8}"/>
    <cellStyle name="Comma 3 2 2 4 6" xfId="7945" xr:uid="{7222FDB1-B6D0-4937-8BD7-BCB1C17D46CB}"/>
    <cellStyle name="Comma 3 2 2 4 6 2" xfId="13550" xr:uid="{03CFD599-E400-408B-A509-CE78F22A8516}"/>
    <cellStyle name="Comma 3 2 2 4 6 2 2" xfId="24759" xr:uid="{80F28570-B29B-4D03-9357-6C4B5F9CC8D4}"/>
    <cellStyle name="Comma 3 2 2 4 6 2 2 2" xfId="41365" xr:uid="{4A3181ED-0BB2-464F-898C-CC9FBE0EFBF3}"/>
    <cellStyle name="Comma 3 2 2 4 6 2 3" xfId="33477" xr:uid="{668DB27C-669A-485A-927E-08833E4668DB}"/>
    <cellStyle name="Comma 3 2 2 4 6 3" xfId="19155" xr:uid="{D6D215D9-848D-476C-B056-B4B02AEA2313}"/>
    <cellStyle name="Comma 3 2 2 4 6 3 2" xfId="37421" xr:uid="{521FC2BD-4A9F-4C69-B720-D2CD6C5C5CCC}"/>
    <cellStyle name="Comma 3 2 2 4 6 4" xfId="29533" xr:uid="{01D76047-3D7E-453B-BB94-E8BC5D7013D6}"/>
    <cellStyle name="Comma 3 2 2 4 7" xfId="10748" xr:uid="{43F5F05D-BF63-409A-8BFC-E6E3BBA43F2E}"/>
    <cellStyle name="Comma 3 2 2 4 7 2" xfId="21957" xr:uid="{2C373B69-0C76-4DB6-B2B4-E0A20501385B}"/>
    <cellStyle name="Comma 3 2 2 4 7 2 2" xfId="39393" xr:uid="{75A9BDC1-BD85-4052-A3FF-61A8660F1215}"/>
    <cellStyle name="Comma 3 2 2 4 7 3" xfId="31505" xr:uid="{AE15E105-7BCD-4B7F-8DA5-CB9053BA669C}"/>
    <cellStyle name="Comma 3 2 2 4 8" xfId="16353" xr:uid="{C967F8F9-9A25-46D5-8FBF-7A098B9017F8}"/>
    <cellStyle name="Comma 3 2 2 4 8 2" xfId="35449" xr:uid="{819C21AA-2D7E-41B4-AA9F-1C9283015830}"/>
    <cellStyle name="Comma 3 2 2 4 9" xfId="27561" xr:uid="{074D49F2-5F53-4808-9C0C-DCD6330821C2}"/>
    <cellStyle name="Comma 3 2 2 5" xfId="5208" xr:uid="{7A62347C-DF0C-442E-99D0-E4AE487753DA}"/>
    <cellStyle name="Comma 3 2 2 5 2" xfId="5454" xr:uid="{A7EFDF2E-1130-4FF6-AC7D-9C9E8203D885}"/>
    <cellStyle name="Comma 3 2 2 5 2 2" xfId="6351" xr:uid="{16EE9609-42FE-44E7-82D9-92DC3492F3AF}"/>
    <cellStyle name="Comma 3 2 2 5 2 2 2" xfId="7753" xr:uid="{A2D14152-3D30-4A6A-B6C9-B4F147964927}"/>
    <cellStyle name="Comma 3 2 2 5 2 2 2 2" xfId="10555" xr:uid="{CF7829E6-7EED-445F-9629-A46BE03706AB}"/>
    <cellStyle name="Comma 3 2 2 5 2 2 2 2 2" xfId="16160" xr:uid="{9F7BA195-B1E3-4DDB-A760-FC49711BE822}"/>
    <cellStyle name="Comma 3 2 2 5 2 2 2 2 2 2" xfId="27369" xr:uid="{E7536C54-9150-4ACB-8314-106CAF3CE1C6}"/>
    <cellStyle name="Comma 3 2 2 5 2 2 2 2 2 2 2" xfId="43156" xr:uid="{74EE077D-15A2-483A-BEAC-95ED43B52C61}"/>
    <cellStyle name="Comma 3 2 2 5 2 2 2 2 2 3" xfId="35268" xr:uid="{F3BAF527-9893-4411-B3A4-9839ED4147A6}"/>
    <cellStyle name="Comma 3 2 2 5 2 2 2 2 3" xfId="21765" xr:uid="{4ED784F8-2896-459A-92F5-615306E07F44}"/>
    <cellStyle name="Comma 3 2 2 5 2 2 2 2 3 2" xfId="39212" xr:uid="{FBB2FD85-044E-4B6B-9FDE-04B715CBEC90}"/>
    <cellStyle name="Comma 3 2 2 5 2 2 2 2 4" xfId="31324" xr:uid="{DF4CDEEF-82DE-48CC-9619-FA2045445EC3}"/>
    <cellStyle name="Comma 3 2 2 5 2 2 2 3" xfId="13358" xr:uid="{E69B06D8-A528-49DD-85CB-87F41D593479}"/>
    <cellStyle name="Comma 3 2 2 5 2 2 2 3 2" xfId="24567" xr:uid="{1982FE58-718E-426C-BE10-83935407505C}"/>
    <cellStyle name="Comma 3 2 2 5 2 2 2 3 2 2" xfId="41184" xr:uid="{2390AA7B-3152-449B-8C8C-799417044317}"/>
    <cellStyle name="Comma 3 2 2 5 2 2 2 3 3" xfId="33296" xr:uid="{BBAD41FE-83B1-48E8-8DFC-BEDAFD4AE548}"/>
    <cellStyle name="Comma 3 2 2 5 2 2 2 4" xfId="18963" xr:uid="{B806DB3A-1221-4A9A-BEF4-A2B2ABD4286C}"/>
    <cellStyle name="Comma 3 2 2 5 2 2 2 4 2" xfId="37240" xr:uid="{17AF74C7-3BC1-45BD-82C4-3232D4F6114C}"/>
    <cellStyle name="Comma 3 2 2 5 2 2 2 5" xfId="29352" xr:uid="{5213B2C6-38D8-4B77-8DE2-3DBB7FBD719B}"/>
    <cellStyle name="Comma 3 2 2 5 2 2 3" xfId="9153" xr:uid="{798F28AD-8D25-4288-8387-0056E1084827}"/>
    <cellStyle name="Comma 3 2 2 5 2 2 3 2" xfId="14758" xr:uid="{47DCD7D0-A40F-42D4-9E10-F3CC33501905}"/>
    <cellStyle name="Comma 3 2 2 5 2 2 3 2 2" xfId="25967" xr:uid="{629A918E-D35A-4DB1-9F28-22ADDD6953BA}"/>
    <cellStyle name="Comma 3 2 2 5 2 2 3 2 2 2" xfId="42170" xr:uid="{2B31A366-5F88-4E0D-A1DC-AD4801688F84}"/>
    <cellStyle name="Comma 3 2 2 5 2 2 3 2 3" xfId="34282" xr:uid="{96F98BD4-BE81-4E85-B6D3-4B21E91C3E6C}"/>
    <cellStyle name="Comma 3 2 2 5 2 2 3 3" xfId="20363" xr:uid="{5287E3F3-895B-4505-A5CA-67E1720A4C58}"/>
    <cellStyle name="Comma 3 2 2 5 2 2 3 3 2" xfId="38226" xr:uid="{5E9ED326-3322-4DC9-AC34-08B6A5C999FA}"/>
    <cellStyle name="Comma 3 2 2 5 2 2 3 4" xfId="30338" xr:uid="{C1B4460B-5C44-446B-8ABA-FB292BC868C8}"/>
    <cellStyle name="Comma 3 2 2 5 2 2 4" xfId="11956" xr:uid="{DC716C46-FA83-4257-8823-0078B1297D53}"/>
    <cellStyle name="Comma 3 2 2 5 2 2 4 2" xfId="23165" xr:uid="{EA56ED2C-9E42-45FE-BA7A-AAEC8824D878}"/>
    <cellStyle name="Comma 3 2 2 5 2 2 4 2 2" xfId="40198" xr:uid="{9EE3207E-E28D-4C2F-8ED7-E2C24AC5CCB8}"/>
    <cellStyle name="Comma 3 2 2 5 2 2 4 3" xfId="32310" xr:uid="{EEE2C66F-52D0-4A08-9AE4-4F2ED64A4697}"/>
    <cellStyle name="Comma 3 2 2 5 2 2 5" xfId="17561" xr:uid="{6694E599-EA3F-49CF-A4DA-F4DDDE3349D6}"/>
    <cellStyle name="Comma 3 2 2 5 2 2 5 2" xfId="36254" xr:uid="{94864823-2F75-46A0-AB99-14171320B353}"/>
    <cellStyle name="Comma 3 2 2 5 2 2 6" xfId="28366" xr:uid="{A1599565-0A79-401F-9F5F-53A4B8F8585D}"/>
    <cellStyle name="Comma 3 2 2 5 2 3" xfId="6856" xr:uid="{BDBADAB6-92CC-4239-9145-17177F0F5277}"/>
    <cellStyle name="Comma 3 2 2 5 2 3 2" xfId="9658" xr:uid="{FD7CF6D3-4540-442E-B48B-C2767F3F1DB0}"/>
    <cellStyle name="Comma 3 2 2 5 2 3 2 2" xfId="15263" xr:uid="{633D0824-B694-4562-B3DA-7C6E9D402BB0}"/>
    <cellStyle name="Comma 3 2 2 5 2 3 2 2 2" xfId="26472" xr:uid="{619C76EA-25B6-42D3-8472-8D992E9311E8}"/>
    <cellStyle name="Comma 3 2 2 5 2 3 2 2 2 2" xfId="42662" xr:uid="{0C0DD343-2EEE-40F0-A752-5775328C45C8}"/>
    <cellStyle name="Comma 3 2 2 5 2 3 2 2 3" xfId="34774" xr:uid="{EDF54B6C-39A4-4E7A-B113-BF91E5235BEC}"/>
    <cellStyle name="Comma 3 2 2 5 2 3 2 3" xfId="20868" xr:uid="{946D6C91-5213-4E19-B541-F58C72EB0560}"/>
    <cellStyle name="Comma 3 2 2 5 2 3 2 3 2" xfId="38718" xr:uid="{BE14C34C-8482-4551-970A-43613A601D24}"/>
    <cellStyle name="Comma 3 2 2 5 2 3 2 4" xfId="30830" xr:uid="{CA5B0FB6-30E8-4364-AAFE-CF6399F21FF9}"/>
    <cellStyle name="Comma 3 2 2 5 2 3 3" xfId="12461" xr:uid="{4C6E74D2-3B27-4F06-BFE9-645762D05C4C}"/>
    <cellStyle name="Comma 3 2 2 5 2 3 3 2" xfId="23670" xr:uid="{A514B615-8433-419E-B22E-D4AAED137916}"/>
    <cellStyle name="Comma 3 2 2 5 2 3 3 2 2" xfId="40690" xr:uid="{545FCC5D-FD28-4399-8D54-371ADFB86A52}"/>
    <cellStyle name="Comma 3 2 2 5 2 3 3 3" xfId="32802" xr:uid="{776C9C09-077C-4A97-801A-34BF8117BA37}"/>
    <cellStyle name="Comma 3 2 2 5 2 3 4" xfId="18066" xr:uid="{26534E01-EFFF-4B6E-88B0-F2585C8BE93F}"/>
    <cellStyle name="Comma 3 2 2 5 2 3 4 2" xfId="36746" xr:uid="{60AFC952-9838-41D2-9380-99063DD0E0CA}"/>
    <cellStyle name="Comma 3 2 2 5 2 3 5" xfId="28858" xr:uid="{B9751EEE-4C4B-4DDF-9505-CC50D8B6CE7C}"/>
    <cellStyle name="Comma 3 2 2 5 2 4" xfId="8256" xr:uid="{3CD23002-FB02-41CF-A56D-039DBC4B04BA}"/>
    <cellStyle name="Comma 3 2 2 5 2 4 2" xfId="13861" xr:uid="{7BF1687D-EC1E-40B1-8ECF-38B1CA130FE8}"/>
    <cellStyle name="Comma 3 2 2 5 2 4 2 2" xfId="25070" xr:uid="{75C824CA-71D7-46AC-A531-1839CDC72D3F}"/>
    <cellStyle name="Comma 3 2 2 5 2 4 2 2 2" xfId="41676" xr:uid="{97914C37-E5E0-4E18-BC66-6EA35B75AEBE}"/>
    <cellStyle name="Comma 3 2 2 5 2 4 2 3" xfId="33788" xr:uid="{EBEDFED1-DA8B-4DD1-A76C-0457EA9E1975}"/>
    <cellStyle name="Comma 3 2 2 5 2 4 3" xfId="19466" xr:uid="{CE16BB15-AC26-4485-93EE-D52FCBE0CA3A}"/>
    <cellStyle name="Comma 3 2 2 5 2 4 3 2" xfId="37732" xr:uid="{454FC68C-2907-4102-B5CB-5B763C4EB9B0}"/>
    <cellStyle name="Comma 3 2 2 5 2 4 4" xfId="29844" xr:uid="{14C1BF99-B95F-4C2D-982A-BF2A21335B0F}"/>
    <cellStyle name="Comma 3 2 2 5 2 5" xfId="11059" xr:uid="{F1B73CB4-EA52-4D41-BD86-FA206E2B63C1}"/>
    <cellStyle name="Comma 3 2 2 5 2 5 2" xfId="22268" xr:uid="{47F7F5C8-A3AB-48ED-B7DA-B1E5F7A83493}"/>
    <cellStyle name="Comma 3 2 2 5 2 5 2 2" xfId="39704" xr:uid="{CB81C430-D001-459A-961B-06E63CF96AB5}"/>
    <cellStyle name="Comma 3 2 2 5 2 5 3" xfId="31816" xr:uid="{5EF67B2F-E800-4A8B-9A1D-49960489897D}"/>
    <cellStyle name="Comma 3 2 2 5 2 6" xfId="16664" xr:uid="{8D59BECA-6374-4415-B827-D0B8FDDA9A1A}"/>
    <cellStyle name="Comma 3 2 2 5 2 6 2" xfId="35760" xr:uid="{9BCC8287-6F74-4214-8AF9-0D19CCDF7CF0}"/>
    <cellStyle name="Comma 3 2 2 5 2 7" xfId="27872" xr:uid="{34E39330-0EDB-45E6-81B0-5246C47BAF01}"/>
    <cellStyle name="Comma 3 2 2 5 3" xfId="6105" xr:uid="{B973C103-90FA-4285-9554-4CE134008E80}"/>
    <cellStyle name="Comma 3 2 2 5 3 2" xfId="7507" xr:uid="{BA3D8302-5970-44CF-A290-45204C5A066A}"/>
    <cellStyle name="Comma 3 2 2 5 3 2 2" xfId="10309" xr:uid="{A9D73D0A-281C-471A-96AD-09223E7323A5}"/>
    <cellStyle name="Comma 3 2 2 5 3 2 2 2" xfId="15914" xr:uid="{DE494F48-458E-471F-BF71-76515E60EBC7}"/>
    <cellStyle name="Comma 3 2 2 5 3 2 2 2 2" xfId="27123" xr:uid="{ED3102D8-602F-4B8F-8EAE-F1AE2B0F1CDC}"/>
    <cellStyle name="Comma 3 2 2 5 3 2 2 2 2 2" xfId="42910" xr:uid="{29617FD3-38DB-4081-89C7-9EB3093F0058}"/>
    <cellStyle name="Comma 3 2 2 5 3 2 2 2 3" xfId="35022" xr:uid="{52836936-777A-45CA-B5F5-A3B190D5A978}"/>
    <cellStyle name="Comma 3 2 2 5 3 2 2 3" xfId="21519" xr:uid="{E7272519-EA38-42A0-8F8F-81CAEA9BE2EE}"/>
    <cellStyle name="Comma 3 2 2 5 3 2 2 3 2" xfId="38966" xr:uid="{4666DE5A-A97C-48D4-A50E-AA7F46AFEBEC}"/>
    <cellStyle name="Comma 3 2 2 5 3 2 2 4" xfId="31078" xr:uid="{F8B8BF9E-A8FC-4E55-9B52-6207E6633D25}"/>
    <cellStyle name="Comma 3 2 2 5 3 2 3" xfId="13112" xr:uid="{401993DE-102B-4C09-BCB0-B99873FC72EA}"/>
    <cellStyle name="Comma 3 2 2 5 3 2 3 2" xfId="24321" xr:uid="{B2B09D2D-E9DE-412B-AE24-598B80B9514B}"/>
    <cellStyle name="Comma 3 2 2 5 3 2 3 2 2" xfId="40938" xr:uid="{32ADCCDC-5EDF-4CCC-AB2E-886725E06913}"/>
    <cellStyle name="Comma 3 2 2 5 3 2 3 3" xfId="33050" xr:uid="{4E4CC216-A431-4672-8DB8-9E7BD39C96A9}"/>
    <cellStyle name="Comma 3 2 2 5 3 2 4" xfId="18717" xr:uid="{CA0E2B76-7ED7-49CE-ADE8-8A809A9F4925}"/>
    <cellStyle name="Comma 3 2 2 5 3 2 4 2" xfId="36994" xr:uid="{38B5A563-9A7B-4BB9-BE53-79A412FF51F5}"/>
    <cellStyle name="Comma 3 2 2 5 3 2 5" xfId="29106" xr:uid="{3EE5D1D5-251E-4CAD-86D6-89302CD18E7F}"/>
    <cellStyle name="Comma 3 2 2 5 3 3" xfId="8907" xr:uid="{8632BA2F-D040-4A90-B7A0-C6B085AD2C52}"/>
    <cellStyle name="Comma 3 2 2 5 3 3 2" xfId="14512" xr:uid="{E8F41C11-1EF0-40A5-B625-5AFA9D12D927}"/>
    <cellStyle name="Comma 3 2 2 5 3 3 2 2" xfId="25721" xr:uid="{2C8E9514-5A2D-4D3B-A120-BB77A32C3890}"/>
    <cellStyle name="Comma 3 2 2 5 3 3 2 2 2" xfId="41924" xr:uid="{2FD0699D-EA91-4092-8EA9-E7ECEC5FA50E}"/>
    <cellStyle name="Comma 3 2 2 5 3 3 2 3" xfId="34036" xr:uid="{8737E108-ABDA-4A37-A95A-746D7709823A}"/>
    <cellStyle name="Comma 3 2 2 5 3 3 3" xfId="20117" xr:uid="{037DE1D2-4496-48A6-A13D-17DBCC2F81DC}"/>
    <cellStyle name="Comma 3 2 2 5 3 3 3 2" xfId="37980" xr:uid="{E6FBB693-532A-4CED-A64C-F79DDA7E70B9}"/>
    <cellStyle name="Comma 3 2 2 5 3 3 4" xfId="30092" xr:uid="{F8932831-78DE-40BE-ADD6-95AD868C7718}"/>
    <cellStyle name="Comma 3 2 2 5 3 4" xfId="11710" xr:uid="{05094BB4-0552-49C5-928B-FB0AA353305E}"/>
    <cellStyle name="Comma 3 2 2 5 3 4 2" xfId="22919" xr:uid="{81546272-BBC0-4F6F-A8D5-E157E9642729}"/>
    <cellStyle name="Comma 3 2 2 5 3 4 2 2" xfId="39952" xr:uid="{0426F631-D749-4C1C-A1D6-31F279715F74}"/>
    <cellStyle name="Comma 3 2 2 5 3 4 3" xfId="32064" xr:uid="{FB8AF5C2-E110-42C3-B90E-76905FACD1FF}"/>
    <cellStyle name="Comma 3 2 2 5 3 5" xfId="17315" xr:uid="{93EECE86-A117-4B5E-A81D-B366C65F910A}"/>
    <cellStyle name="Comma 3 2 2 5 3 5 2" xfId="36008" xr:uid="{9E9F6C7C-05ED-42E2-9A3B-1D2A8181F81A}"/>
    <cellStyle name="Comma 3 2 2 5 3 6" xfId="28120" xr:uid="{2C305058-83BC-4D7A-A8A3-D07E96AE0FC5}"/>
    <cellStyle name="Comma 3 2 2 5 4" xfId="6610" xr:uid="{15CE8B55-D6CE-4C24-A151-36592422B59A}"/>
    <cellStyle name="Comma 3 2 2 5 4 2" xfId="9412" xr:uid="{A84BEB8E-DB57-46B1-B0B5-DB37CE05D07F}"/>
    <cellStyle name="Comma 3 2 2 5 4 2 2" xfId="15017" xr:uid="{48234CAE-07DB-4FDE-B2E5-47FC32F0B87B}"/>
    <cellStyle name="Comma 3 2 2 5 4 2 2 2" xfId="26226" xr:uid="{9A3BE4CF-B6A4-4C57-A63D-9A507E329949}"/>
    <cellStyle name="Comma 3 2 2 5 4 2 2 2 2" xfId="42416" xr:uid="{534A15E8-D289-4566-8242-F6F9EB5C6478}"/>
    <cellStyle name="Comma 3 2 2 5 4 2 2 3" xfId="34528" xr:uid="{3D0D3766-F491-461B-A595-0B0FB170699A}"/>
    <cellStyle name="Comma 3 2 2 5 4 2 3" xfId="20622" xr:uid="{0291EDF2-DFB3-43A3-A9EF-6CB7B3D09AF2}"/>
    <cellStyle name="Comma 3 2 2 5 4 2 3 2" xfId="38472" xr:uid="{1E776104-44E9-49DF-9FFE-5670F84B7131}"/>
    <cellStyle name="Comma 3 2 2 5 4 2 4" xfId="30584" xr:uid="{0A01013D-362C-41F4-BDDB-EFD16260D9A9}"/>
    <cellStyle name="Comma 3 2 2 5 4 3" xfId="12215" xr:uid="{4F346B10-A10A-4322-8CDD-0E27A3788E41}"/>
    <cellStyle name="Comma 3 2 2 5 4 3 2" xfId="23424" xr:uid="{37FAAA85-C4E2-44F6-BEBB-AD8E3AB66793}"/>
    <cellStyle name="Comma 3 2 2 5 4 3 2 2" xfId="40444" xr:uid="{B4C250A1-61DD-4C69-875B-40A67766C3AA}"/>
    <cellStyle name="Comma 3 2 2 5 4 3 3" xfId="32556" xr:uid="{66B40553-866C-4171-8178-046F35221C43}"/>
    <cellStyle name="Comma 3 2 2 5 4 4" xfId="17820" xr:uid="{63447329-5637-438F-86A5-857BA7C1F761}"/>
    <cellStyle name="Comma 3 2 2 5 4 4 2" xfId="36500" xr:uid="{232D613C-0E35-426B-8D1D-F5B9D52A9DBF}"/>
    <cellStyle name="Comma 3 2 2 5 4 5" xfId="28612" xr:uid="{BEA37C9E-9A7B-4623-B45D-874D0340D97A}"/>
    <cellStyle name="Comma 3 2 2 5 5" xfId="8010" xr:uid="{48F55894-8999-4E19-A527-4ED26622F1B2}"/>
    <cellStyle name="Comma 3 2 2 5 5 2" xfId="13615" xr:uid="{8AA7B3E6-3919-4E08-A1CD-FF34627C01E3}"/>
    <cellStyle name="Comma 3 2 2 5 5 2 2" xfId="24824" xr:uid="{A3E730D1-1E9B-44B0-8B34-5B459C787967}"/>
    <cellStyle name="Comma 3 2 2 5 5 2 2 2" xfId="41430" xr:uid="{304D483E-15FB-4BB3-8068-1D933B61AEBD}"/>
    <cellStyle name="Comma 3 2 2 5 5 2 3" xfId="33542" xr:uid="{C0F593F0-4151-4D09-B388-9E102751CC59}"/>
    <cellStyle name="Comma 3 2 2 5 5 3" xfId="19220" xr:uid="{506C41CA-DFE9-4BF3-8B6A-A9470B10AAAD}"/>
    <cellStyle name="Comma 3 2 2 5 5 3 2" xfId="37486" xr:uid="{97E42EEE-89C7-4D14-B85B-35ECA24ABEB5}"/>
    <cellStyle name="Comma 3 2 2 5 5 4" xfId="29598" xr:uid="{1A451B81-E243-4DF1-AC0A-3233B6B2313C}"/>
    <cellStyle name="Comma 3 2 2 5 6" xfId="10813" xr:uid="{F3248DC8-8966-4598-891F-375EBC2A8354}"/>
    <cellStyle name="Comma 3 2 2 5 6 2" xfId="22022" xr:uid="{4D6ADEC5-C32D-4A90-A9F6-EDB2B3E23D76}"/>
    <cellStyle name="Comma 3 2 2 5 6 2 2" xfId="39458" xr:uid="{4698B12A-85DE-4954-92EB-A7FDF10D57F3}"/>
    <cellStyle name="Comma 3 2 2 5 6 3" xfId="31570" xr:uid="{FC3AF4E7-04B2-4DA7-BB49-DAEEE88EDF53}"/>
    <cellStyle name="Comma 3 2 2 5 7" xfId="16418" xr:uid="{94FE4DC1-5452-4FD8-AE54-7BD075B5EF89}"/>
    <cellStyle name="Comma 3 2 2 5 7 2" xfId="35514" xr:uid="{6D05E304-DC5A-4276-A11E-30B1BEAA95F5}"/>
    <cellStyle name="Comma 3 2 2 5 8" xfId="27626" xr:uid="{26FC6E6F-E23A-4D31-B4FD-A6BA9B1A5FE8}"/>
    <cellStyle name="Comma 3 2 2 6" xfId="5330" xr:uid="{7F77CDD8-4381-4B29-912E-315C64653DA8}"/>
    <cellStyle name="Comma 3 2 2 6 2" xfId="6227" xr:uid="{0D20F1DE-D44F-4A3A-ADC0-3C74F1F731E7}"/>
    <cellStyle name="Comma 3 2 2 6 2 2" xfId="7629" xr:uid="{9CC894A3-E46A-427E-87DC-A1C028CBCFCE}"/>
    <cellStyle name="Comma 3 2 2 6 2 2 2" xfId="10431" xr:uid="{26517CB5-DAFC-4397-A5A5-6AB3829A16F2}"/>
    <cellStyle name="Comma 3 2 2 6 2 2 2 2" xfId="16036" xr:uid="{2FC4FB4E-FA8D-4AC8-B81F-3EE98BF85D93}"/>
    <cellStyle name="Comma 3 2 2 6 2 2 2 2 2" xfId="27245" xr:uid="{EA3DAD75-F2F8-4B8B-BB27-F5210FF4EFBB}"/>
    <cellStyle name="Comma 3 2 2 6 2 2 2 2 2 2" xfId="43032" xr:uid="{27C570BA-DBFC-46C3-ADFB-664833E64CAE}"/>
    <cellStyle name="Comma 3 2 2 6 2 2 2 2 3" xfId="35144" xr:uid="{F8E2EA3D-9BB6-4803-90F0-D5160A5E0066}"/>
    <cellStyle name="Comma 3 2 2 6 2 2 2 3" xfId="21641" xr:uid="{350ECC70-72F6-4AFC-A877-6317CCD8D443}"/>
    <cellStyle name="Comma 3 2 2 6 2 2 2 3 2" xfId="39088" xr:uid="{E0737B3C-3697-466B-B6F9-512E3AE881EB}"/>
    <cellStyle name="Comma 3 2 2 6 2 2 2 4" xfId="31200" xr:uid="{361664F5-15ED-435E-B078-6809D0E2BA6F}"/>
    <cellStyle name="Comma 3 2 2 6 2 2 3" xfId="13234" xr:uid="{1D526B34-43CF-45C4-8E10-D34BBB8BC343}"/>
    <cellStyle name="Comma 3 2 2 6 2 2 3 2" xfId="24443" xr:uid="{BD76B0FF-F511-4284-9A0C-405E8EF00FAA}"/>
    <cellStyle name="Comma 3 2 2 6 2 2 3 2 2" xfId="41060" xr:uid="{25CB5674-FF2D-41C6-93F9-D6AE4AF095B7}"/>
    <cellStyle name="Comma 3 2 2 6 2 2 3 3" xfId="33172" xr:uid="{11796B68-100D-4D84-89A9-31F4B1A1DE83}"/>
    <cellStyle name="Comma 3 2 2 6 2 2 4" xfId="18839" xr:uid="{04D09F9E-B10D-4E3D-B399-0496006576E9}"/>
    <cellStyle name="Comma 3 2 2 6 2 2 4 2" xfId="37116" xr:uid="{DBCA362F-44F6-483C-82C0-1ADC14A4133D}"/>
    <cellStyle name="Comma 3 2 2 6 2 2 5" xfId="29228" xr:uid="{7C450FBB-281A-488F-8D59-E855757CD69F}"/>
    <cellStyle name="Comma 3 2 2 6 2 3" xfId="9029" xr:uid="{54175500-A9BA-41E3-A851-9FDF5555B8CA}"/>
    <cellStyle name="Comma 3 2 2 6 2 3 2" xfId="14634" xr:uid="{452E6D1A-AFA3-4E81-B6A4-AC06BDD7F79C}"/>
    <cellStyle name="Comma 3 2 2 6 2 3 2 2" xfId="25843" xr:uid="{825B9049-3BD9-4849-AB52-4AFB7AE7AC67}"/>
    <cellStyle name="Comma 3 2 2 6 2 3 2 2 2" xfId="42046" xr:uid="{9D3168A0-9A0C-46E0-A31E-28A9E9C0C982}"/>
    <cellStyle name="Comma 3 2 2 6 2 3 2 3" xfId="34158" xr:uid="{D2518A47-3058-4C3F-BFE6-CFC4FB21C099}"/>
    <cellStyle name="Comma 3 2 2 6 2 3 3" xfId="20239" xr:uid="{736AF8AA-3464-4503-B539-4B07B9E6F419}"/>
    <cellStyle name="Comma 3 2 2 6 2 3 3 2" xfId="38102" xr:uid="{C3BB7F68-99E3-4228-AB13-F4405F088C66}"/>
    <cellStyle name="Comma 3 2 2 6 2 3 4" xfId="30214" xr:uid="{5BB05B0F-CFC5-4589-B10F-D38E1F9B118B}"/>
    <cellStyle name="Comma 3 2 2 6 2 4" xfId="11832" xr:uid="{15F6CFD3-6A80-4D56-840F-4C4D1B7AFAC1}"/>
    <cellStyle name="Comma 3 2 2 6 2 4 2" xfId="23041" xr:uid="{F63DAD2F-DCCF-42DF-8CB5-E9EB326E3242}"/>
    <cellStyle name="Comma 3 2 2 6 2 4 2 2" xfId="40074" xr:uid="{3527BD45-BE59-4A4D-BCBF-76863FA8D53E}"/>
    <cellStyle name="Comma 3 2 2 6 2 4 3" xfId="32186" xr:uid="{37D49CDC-9D30-479E-B4E5-A4AF56D15D62}"/>
    <cellStyle name="Comma 3 2 2 6 2 5" xfId="17437" xr:uid="{16D08098-B035-4BA4-B7F5-36D651EEDD0B}"/>
    <cellStyle name="Comma 3 2 2 6 2 5 2" xfId="36130" xr:uid="{95BA5405-C94A-4BFB-895E-C0AC16B64BAE}"/>
    <cellStyle name="Comma 3 2 2 6 2 6" xfId="28242" xr:uid="{DF9A1BAD-AB73-447A-B6E1-CA0D9E75296D}"/>
    <cellStyle name="Comma 3 2 2 6 3" xfId="6732" xr:uid="{710ED0C3-10E3-4A68-AFB7-8C5AE0CC8464}"/>
    <cellStyle name="Comma 3 2 2 6 3 2" xfId="9534" xr:uid="{830BB92D-DC8E-426A-961B-61A28C7219D8}"/>
    <cellStyle name="Comma 3 2 2 6 3 2 2" xfId="15139" xr:uid="{EBDE4175-31D4-40BB-ADD2-9BCEDA5B61E6}"/>
    <cellStyle name="Comma 3 2 2 6 3 2 2 2" xfId="26348" xr:uid="{A61B8910-1CC1-4362-9A9B-C460A2F7511D}"/>
    <cellStyle name="Comma 3 2 2 6 3 2 2 2 2" xfId="42538" xr:uid="{FDE2EB8C-DD02-45AC-A95E-C38DB44F7C3F}"/>
    <cellStyle name="Comma 3 2 2 6 3 2 2 3" xfId="34650" xr:uid="{9028EC13-2E90-4A86-8311-4B56DC705158}"/>
    <cellStyle name="Comma 3 2 2 6 3 2 3" xfId="20744" xr:uid="{39A84513-8281-4FA2-BC26-8B68EE1F4FAB}"/>
    <cellStyle name="Comma 3 2 2 6 3 2 3 2" xfId="38594" xr:uid="{5586B9AA-9EC7-4A01-A76A-92E0867FD308}"/>
    <cellStyle name="Comma 3 2 2 6 3 2 4" xfId="30706" xr:uid="{A41E492B-A62A-4797-9378-686CFB1CAA64}"/>
    <cellStyle name="Comma 3 2 2 6 3 3" xfId="12337" xr:uid="{0260B976-9E6E-40DB-95FE-6A8B2477AF04}"/>
    <cellStyle name="Comma 3 2 2 6 3 3 2" xfId="23546" xr:uid="{2AD73CD3-7939-43B6-BB90-98B6811C1C6D}"/>
    <cellStyle name="Comma 3 2 2 6 3 3 2 2" xfId="40566" xr:uid="{202A3B07-90E1-416E-99DD-A53BD1C2D64B}"/>
    <cellStyle name="Comma 3 2 2 6 3 3 3" xfId="32678" xr:uid="{49C86BAF-F138-4A8B-A3E2-F2528E7E10D1}"/>
    <cellStyle name="Comma 3 2 2 6 3 4" xfId="17942" xr:uid="{C1775E22-E5C3-4BE2-9D91-AC9ED1D719F6}"/>
    <cellStyle name="Comma 3 2 2 6 3 4 2" xfId="36622" xr:uid="{CDCCF161-13E7-4ABE-91F7-AABE652C33BE}"/>
    <cellStyle name="Comma 3 2 2 6 3 5" xfId="28734" xr:uid="{A3831288-7777-48A3-B14A-FB1C9854BEFD}"/>
    <cellStyle name="Comma 3 2 2 6 4" xfId="8132" xr:uid="{24E4CC81-BC28-47A6-B1E4-62F076BCE20D}"/>
    <cellStyle name="Comma 3 2 2 6 4 2" xfId="13737" xr:uid="{75DFE3E9-9CED-4F7C-9462-0E9AE5EE995B}"/>
    <cellStyle name="Comma 3 2 2 6 4 2 2" xfId="24946" xr:uid="{3D2F502C-EC6B-48FD-A174-85E93B559FA4}"/>
    <cellStyle name="Comma 3 2 2 6 4 2 2 2" xfId="41552" xr:uid="{AB810EDD-D8F2-49E3-A903-148CFD05C801}"/>
    <cellStyle name="Comma 3 2 2 6 4 2 3" xfId="33664" xr:uid="{864CDE45-39C0-413D-94F1-20C2D6DCB72B}"/>
    <cellStyle name="Comma 3 2 2 6 4 3" xfId="19342" xr:uid="{0A8E1804-B1CB-4D8E-9E4E-8415B1F566CC}"/>
    <cellStyle name="Comma 3 2 2 6 4 3 2" xfId="37608" xr:uid="{477116AF-6317-4ABA-B914-D1733BC2AE56}"/>
    <cellStyle name="Comma 3 2 2 6 4 4" xfId="29720" xr:uid="{A10EA03C-659F-4150-A2BA-9E5BB7CA4512}"/>
    <cellStyle name="Comma 3 2 2 6 5" xfId="10935" xr:uid="{AEB687C9-793D-4A56-9DBA-77DDCA241B0E}"/>
    <cellStyle name="Comma 3 2 2 6 5 2" xfId="22144" xr:uid="{960CB4B0-F7D2-4D27-81E6-0AD9A9935158}"/>
    <cellStyle name="Comma 3 2 2 6 5 2 2" xfId="39580" xr:uid="{D4A83FFD-73F1-4C12-9EF5-E15FC0206563}"/>
    <cellStyle name="Comma 3 2 2 6 5 3" xfId="31692" xr:uid="{EFEA2926-4026-4103-9CD5-964D35D09FD8}"/>
    <cellStyle name="Comma 3 2 2 6 6" xfId="16540" xr:uid="{E00B545A-B5E4-4335-99D5-3107F2401C4D}"/>
    <cellStyle name="Comma 3 2 2 6 6 2" xfId="35636" xr:uid="{24D19437-15A7-4A42-9BB9-B8EA69FD1F92}"/>
    <cellStyle name="Comma 3 2 2 6 7" xfId="27748" xr:uid="{7ED82717-0145-4D55-A10C-5D50F5A91625}"/>
    <cellStyle name="Comma 3 2 2 7" xfId="5912" xr:uid="{E44F4219-F070-484A-9203-97F81312FAF1}"/>
    <cellStyle name="Comma 3 2 2 7 2" xfId="7314" xr:uid="{A9133D5D-2D96-4F2A-8D70-439D1CBE1D66}"/>
    <cellStyle name="Comma 3 2 2 7 2 2" xfId="10116" xr:uid="{E7811A30-7E94-4D6E-9A80-E4E5FDFB294A}"/>
    <cellStyle name="Comma 3 2 2 7 2 2 2" xfId="15721" xr:uid="{BD4083ED-F7EF-48B4-A2CB-7997F524E13E}"/>
    <cellStyle name="Comma 3 2 2 7 2 2 2 2" xfId="26930" xr:uid="{070CC835-861B-4BC4-BDEB-2EECED859A17}"/>
    <cellStyle name="Comma 3 2 2 7 2 2 2 2 2" xfId="42785" xr:uid="{1639DC47-C155-4B93-A880-0E30380069C8}"/>
    <cellStyle name="Comma 3 2 2 7 2 2 2 3" xfId="34897" xr:uid="{5F551A71-BFB7-4E11-A9B8-D4AA073ED8D4}"/>
    <cellStyle name="Comma 3 2 2 7 2 2 3" xfId="21326" xr:uid="{2FBC7CC1-BAE3-472A-8466-4D71CA8C9CFA}"/>
    <cellStyle name="Comma 3 2 2 7 2 2 3 2" xfId="38841" xr:uid="{6A911F97-213E-4F9F-840C-545FA6A85147}"/>
    <cellStyle name="Comma 3 2 2 7 2 2 4" xfId="30953" xr:uid="{C716BC70-FE33-4AED-BEE1-0B17C8FE0306}"/>
    <cellStyle name="Comma 3 2 2 7 2 3" xfId="12919" xr:uid="{A74891DB-F36E-4FC6-A25E-2BF646AB00C8}"/>
    <cellStyle name="Comma 3 2 2 7 2 3 2" xfId="24128" xr:uid="{1830DECC-5851-4501-AA9A-F31969B93D6D}"/>
    <cellStyle name="Comma 3 2 2 7 2 3 2 2" xfId="40813" xr:uid="{4E123207-BA6C-4697-9709-96024578FB7D}"/>
    <cellStyle name="Comma 3 2 2 7 2 3 3" xfId="32925" xr:uid="{607C5DB9-7F98-4F64-8624-4B6D742012AA}"/>
    <cellStyle name="Comma 3 2 2 7 2 4" xfId="18524" xr:uid="{334EF38F-3EB9-4BFA-B1C8-A7201626B6F9}"/>
    <cellStyle name="Comma 3 2 2 7 2 4 2" xfId="36869" xr:uid="{7C805983-ED43-4DA5-A39E-BB623E96631B}"/>
    <cellStyle name="Comma 3 2 2 7 2 5" xfId="28981" xr:uid="{12C322A1-27E0-4987-80A0-41512CEA65CE}"/>
    <cellStyle name="Comma 3 2 2 7 3" xfId="8714" xr:uid="{BF332768-28AD-48BC-8654-EBF130BF5CC5}"/>
    <cellStyle name="Comma 3 2 2 7 3 2" xfId="14319" xr:uid="{3D124770-A023-4F14-863C-2F25AD5900D8}"/>
    <cellStyle name="Comma 3 2 2 7 3 2 2" xfId="25528" xr:uid="{B92D9C5A-5B9B-423E-AC9A-FA5595AC93FA}"/>
    <cellStyle name="Comma 3 2 2 7 3 2 2 2" xfId="41799" xr:uid="{0940C966-98F3-4975-B2FA-37CEF132A663}"/>
    <cellStyle name="Comma 3 2 2 7 3 2 3" xfId="33911" xr:uid="{5F589F54-EF88-47B6-9F86-A0AB41FA0618}"/>
    <cellStyle name="Comma 3 2 2 7 3 3" xfId="19924" xr:uid="{0BB3BA0B-B93D-40E0-989D-5248BD2F4290}"/>
    <cellStyle name="Comma 3 2 2 7 3 3 2" xfId="37855" xr:uid="{81E701E0-F655-4ADB-8284-8DD0CD934219}"/>
    <cellStyle name="Comma 3 2 2 7 3 4" xfId="29967" xr:uid="{6E4B5C93-5066-4600-88FA-5432877F3374}"/>
    <cellStyle name="Comma 3 2 2 7 4" xfId="11517" xr:uid="{1B1AD74C-33EB-40F0-9D86-E0DFBDC60520}"/>
    <cellStyle name="Comma 3 2 2 7 4 2" xfId="22726" xr:uid="{501047BB-9677-4EFF-8176-56B1CD1A322D}"/>
    <cellStyle name="Comma 3 2 2 7 4 2 2" xfId="39827" xr:uid="{87E24DA3-FEC3-41D5-B12B-109C7BEE58C1}"/>
    <cellStyle name="Comma 3 2 2 7 4 3" xfId="31939" xr:uid="{A3B70FB2-26B2-4219-BA85-3044B5971D3B}"/>
    <cellStyle name="Comma 3 2 2 7 5" xfId="17122" xr:uid="{40249884-CEE9-45FE-BAA8-3D4F5B115057}"/>
    <cellStyle name="Comma 3 2 2 7 5 2" xfId="35883" xr:uid="{49814C92-406D-4142-8190-9F5B0D560F90}"/>
    <cellStyle name="Comma 3 2 2 7 6" xfId="27995" xr:uid="{50347672-2734-4311-B2BA-31A4BEA42212}"/>
    <cellStyle name="Comma 3 2 2 8" xfId="6484" xr:uid="{790804A0-D437-4ADF-873B-2F5AE8A3D60A}"/>
    <cellStyle name="Comma 3 2 2 8 2" xfId="9286" xr:uid="{D0905408-71C3-4FE2-96DC-145E45F48E18}"/>
    <cellStyle name="Comma 3 2 2 8 2 2" xfId="14891" xr:uid="{0EBE1F98-E200-4264-A20A-99079D241585}"/>
    <cellStyle name="Comma 3 2 2 8 2 2 2" xfId="26100" xr:uid="{4926A7C2-7022-4E0B-AAEA-17D6FA90E3AB}"/>
    <cellStyle name="Comma 3 2 2 8 2 2 2 2" xfId="42292" xr:uid="{63F7B973-15D2-4AB8-B815-B3159802911A}"/>
    <cellStyle name="Comma 3 2 2 8 2 2 3" xfId="34404" xr:uid="{AB82CBB2-09C5-46BD-BBB6-7B8C4717D03D}"/>
    <cellStyle name="Comma 3 2 2 8 2 3" xfId="20496" xr:uid="{9B7804E8-0F25-4A2A-9674-5CCEC4571697}"/>
    <cellStyle name="Comma 3 2 2 8 2 3 2" xfId="38348" xr:uid="{3249014F-172D-44E3-8CB7-FDBA94EDC774}"/>
    <cellStyle name="Comma 3 2 2 8 2 4" xfId="30460" xr:uid="{B27CEC34-6A4F-47D4-B5CB-E40BED3011DF}"/>
    <cellStyle name="Comma 3 2 2 8 3" xfId="12089" xr:uid="{56158FA9-81D0-40F8-91BE-4449080DA652}"/>
    <cellStyle name="Comma 3 2 2 8 3 2" xfId="23298" xr:uid="{CEA6127F-299C-4D1B-8BA2-B0D91AC698D6}"/>
    <cellStyle name="Comma 3 2 2 8 3 2 2" xfId="40320" xr:uid="{F551D7FC-01B3-4673-B4AE-FB71C05C33FD}"/>
    <cellStyle name="Comma 3 2 2 8 3 3" xfId="32432" xr:uid="{DBD14956-7975-4AD3-BE9B-2A20AF071B32}"/>
    <cellStyle name="Comma 3 2 2 8 4" xfId="17694" xr:uid="{540AEE01-2C2A-4CA2-BF18-83A407D1D111}"/>
    <cellStyle name="Comma 3 2 2 8 4 2" xfId="36376" xr:uid="{A29A16B4-F0CB-48A7-B6E8-9B9BB5D389B7}"/>
    <cellStyle name="Comma 3 2 2 8 5" xfId="28488" xr:uid="{8A8CE732-B692-4E73-8E3B-C8D6D57B9547}"/>
    <cellStyle name="Comma 3 2 2 9" xfId="7886" xr:uid="{92FD382C-6FB6-49E2-A9CF-A629F550CF3D}"/>
    <cellStyle name="Comma 3 2 2 9 2" xfId="13491" xr:uid="{8E08A91E-BB0A-4D7C-8BB7-3F94BC339D53}"/>
    <cellStyle name="Comma 3 2 2 9 2 2" xfId="24700" xr:uid="{907453C9-F994-46D3-9AA9-98829D02BD58}"/>
    <cellStyle name="Comma 3 2 2 9 2 2 2" xfId="41306" xr:uid="{BC089119-314D-4A3E-AF54-61F5514E072C}"/>
    <cellStyle name="Comma 3 2 2 9 2 3" xfId="33418" xr:uid="{F077C080-50AB-417F-B16E-BE7039944584}"/>
    <cellStyle name="Comma 3 2 2 9 3" xfId="19096" xr:uid="{4E43324B-BE93-458C-BD07-0E54FA990831}"/>
    <cellStyle name="Comma 3 2 2 9 3 2" xfId="37362" xr:uid="{BC28F50F-44DB-4C42-AE7E-975D92163280}"/>
    <cellStyle name="Comma 3 2 2 9 4" xfId="29474" xr:uid="{D37A6AB4-6693-46FF-B58B-B0A9CD6AB7B5}"/>
    <cellStyle name="Comma 3 2 3" xfId="5086" xr:uid="{A362E949-D6E0-4D6B-9A0F-B4811816A699}"/>
    <cellStyle name="Comma 3 2 3 10" xfId="27516" xr:uid="{E4AE57C7-A335-4692-8BC9-903537DD6217}"/>
    <cellStyle name="Comma 3 2 3 2" xfId="5160" xr:uid="{A7F817EF-FF4A-4096-99AB-FBFA30F3B85B}"/>
    <cellStyle name="Comma 3 2 3 2 2" xfId="5285" xr:uid="{A0AF38D2-5946-41B5-B2D6-9E834C9111CB}"/>
    <cellStyle name="Comma 3 2 3 2 2 2" xfId="5531" xr:uid="{865E10AB-FCB4-4D91-8463-1E7110CD0B85}"/>
    <cellStyle name="Comma 3 2 3 2 2 2 2" xfId="6428" xr:uid="{0D59A96F-BD78-451D-894A-80545B81F3A7}"/>
    <cellStyle name="Comma 3 2 3 2 2 2 2 2" xfId="7830" xr:uid="{93EDA195-E6E2-4B1D-9425-8EE8F3CDECBC}"/>
    <cellStyle name="Comma 3 2 3 2 2 2 2 2 2" xfId="10632" xr:uid="{F276ECA8-E668-43F3-8686-D590859C9BF4}"/>
    <cellStyle name="Comma 3 2 3 2 2 2 2 2 2 2" xfId="16237" xr:uid="{BB27C8CC-FB55-4A16-8ED7-79BD66D5CCA8}"/>
    <cellStyle name="Comma 3 2 3 2 2 2 2 2 2 2 2" xfId="27446" xr:uid="{B22EA39B-8C83-408D-B9E5-355FE686767F}"/>
    <cellStyle name="Comma 3 2 3 2 2 2 2 2 2 2 2 2" xfId="43233" xr:uid="{7D43C40A-BA5A-462A-9D62-B55094EE36D4}"/>
    <cellStyle name="Comma 3 2 3 2 2 2 2 2 2 2 3" xfId="35345" xr:uid="{F9076275-AFD1-4ECD-9AE7-A40A7CF82EAD}"/>
    <cellStyle name="Comma 3 2 3 2 2 2 2 2 2 3" xfId="21842" xr:uid="{4CDB34DC-D9F8-4A6F-98F3-CB649296FBFC}"/>
    <cellStyle name="Comma 3 2 3 2 2 2 2 2 2 3 2" xfId="39289" xr:uid="{3E09EB0E-A0B9-4DC6-8A39-2E820D304F65}"/>
    <cellStyle name="Comma 3 2 3 2 2 2 2 2 2 4" xfId="31401" xr:uid="{AA0AD691-0231-4923-B509-5CA18971CBCC}"/>
    <cellStyle name="Comma 3 2 3 2 2 2 2 2 3" xfId="13435" xr:uid="{C797821D-2FE7-4C03-AB8B-23F81DD696F9}"/>
    <cellStyle name="Comma 3 2 3 2 2 2 2 2 3 2" xfId="24644" xr:uid="{AF253B92-F9B1-47DD-9E1E-81282C7A3FD8}"/>
    <cellStyle name="Comma 3 2 3 2 2 2 2 2 3 2 2" xfId="41261" xr:uid="{6EB0400F-DCBB-497C-8148-5B39F6C5D4E3}"/>
    <cellStyle name="Comma 3 2 3 2 2 2 2 2 3 3" xfId="33373" xr:uid="{957D7120-DE79-4BFD-BD44-5372A840EBCD}"/>
    <cellStyle name="Comma 3 2 3 2 2 2 2 2 4" xfId="19040" xr:uid="{8FC1C860-80C8-448E-8180-B4AF4A946BAB}"/>
    <cellStyle name="Comma 3 2 3 2 2 2 2 2 4 2" xfId="37317" xr:uid="{168F8553-8D77-4114-8FAB-59987BE6A582}"/>
    <cellStyle name="Comma 3 2 3 2 2 2 2 2 5" xfId="29429" xr:uid="{70BE6701-A8F2-42BB-8B1F-9538CCCC95CA}"/>
    <cellStyle name="Comma 3 2 3 2 2 2 2 3" xfId="9230" xr:uid="{1476BF34-2838-4A96-8121-2B5937770FA6}"/>
    <cellStyle name="Comma 3 2 3 2 2 2 2 3 2" xfId="14835" xr:uid="{7327A41A-2DCC-4FC7-8DC9-9719A71A9BFF}"/>
    <cellStyle name="Comma 3 2 3 2 2 2 2 3 2 2" xfId="26044" xr:uid="{9A27F08E-1D8F-43F9-A6E4-F11ACE9D6F01}"/>
    <cellStyle name="Comma 3 2 3 2 2 2 2 3 2 2 2" xfId="42247" xr:uid="{E99C4D97-3700-4FA9-B5B4-45AE522DE011}"/>
    <cellStyle name="Comma 3 2 3 2 2 2 2 3 2 3" xfId="34359" xr:uid="{DB292CB3-20AF-4ECD-8277-66348D7A633C}"/>
    <cellStyle name="Comma 3 2 3 2 2 2 2 3 3" xfId="20440" xr:uid="{5A32501B-1974-4D3B-980E-CDA5E662D227}"/>
    <cellStyle name="Comma 3 2 3 2 2 2 2 3 3 2" xfId="38303" xr:uid="{38784983-A8C5-4038-8969-C87AD34987D2}"/>
    <cellStyle name="Comma 3 2 3 2 2 2 2 3 4" xfId="30415" xr:uid="{8B33544F-C87A-4AF2-9C09-144DA1E60C07}"/>
    <cellStyle name="Comma 3 2 3 2 2 2 2 4" xfId="12033" xr:uid="{1254C1F6-F89E-4475-B941-75AE3E049BFC}"/>
    <cellStyle name="Comma 3 2 3 2 2 2 2 4 2" xfId="23242" xr:uid="{31923106-B1F1-47AA-ADDF-F12AB04761BC}"/>
    <cellStyle name="Comma 3 2 3 2 2 2 2 4 2 2" xfId="40275" xr:uid="{2B4C8C87-4848-42E4-AE74-E2D0473C78B6}"/>
    <cellStyle name="Comma 3 2 3 2 2 2 2 4 3" xfId="32387" xr:uid="{B6E58B4B-49A9-4032-A510-DC35CA51C765}"/>
    <cellStyle name="Comma 3 2 3 2 2 2 2 5" xfId="17638" xr:uid="{F5C6D698-2903-42AD-9976-C753FFD2B6E7}"/>
    <cellStyle name="Comma 3 2 3 2 2 2 2 5 2" xfId="36331" xr:uid="{05EFA9E5-FB01-4AC2-9D79-C2F7E0A89B83}"/>
    <cellStyle name="Comma 3 2 3 2 2 2 2 6" xfId="28443" xr:uid="{551F2490-DCAE-4BAE-9416-EBA09EDF5173}"/>
    <cellStyle name="Comma 3 2 3 2 2 2 3" xfId="6933" xr:uid="{CBA4C5D0-A867-4517-B4D4-584167155178}"/>
    <cellStyle name="Comma 3 2 3 2 2 2 3 2" xfId="9735" xr:uid="{18B39DC7-3686-433A-8A66-F4B23193B249}"/>
    <cellStyle name="Comma 3 2 3 2 2 2 3 2 2" xfId="15340" xr:uid="{039C8551-96E8-415A-B63F-6088BBA7FD51}"/>
    <cellStyle name="Comma 3 2 3 2 2 2 3 2 2 2" xfId="26549" xr:uid="{E8BDD584-46A7-49FF-8373-C0CDBEF72F74}"/>
    <cellStyle name="Comma 3 2 3 2 2 2 3 2 2 2 2" xfId="42739" xr:uid="{E766B019-605F-4356-9258-A3CA5737564C}"/>
    <cellStyle name="Comma 3 2 3 2 2 2 3 2 2 3" xfId="34851" xr:uid="{F0BAB808-C24E-47B6-91C8-8479D2A6306B}"/>
    <cellStyle name="Comma 3 2 3 2 2 2 3 2 3" xfId="20945" xr:uid="{2040409E-C058-4F8B-B6AA-95F0AD1DC08C}"/>
    <cellStyle name="Comma 3 2 3 2 2 2 3 2 3 2" xfId="38795" xr:uid="{2CDE3139-008C-4BF4-890A-CE5F0BFB3EC8}"/>
    <cellStyle name="Comma 3 2 3 2 2 2 3 2 4" xfId="30907" xr:uid="{26532FED-B274-4D65-92C8-83302D954F7F}"/>
    <cellStyle name="Comma 3 2 3 2 2 2 3 3" xfId="12538" xr:uid="{838D8AA8-2E99-47F6-AFBD-F5EF1B5901E8}"/>
    <cellStyle name="Comma 3 2 3 2 2 2 3 3 2" xfId="23747" xr:uid="{A80E3FEE-B11A-43A6-9184-61DB274CCBBC}"/>
    <cellStyle name="Comma 3 2 3 2 2 2 3 3 2 2" xfId="40767" xr:uid="{89608DC7-21CE-4836-B33F-91573A1EF1A2}"/>
    <cellStyle name="Comma 3 2 3 2 2 2 3 3 3" xfId="32879" xr:uid="{3AB550D0-72C3-449E-A94F-A9AFD3A0A017}"/>
    <cellStyle name="Comma 3 2 3 2 2 2 3 4" xfId="18143" xr:uid="{BD268A5B-FD8A-4D7F-ADB8-8BAC084564F5}"/>
    <cellStyle name="Comma 3 2 3 2 2 2 3 4 2" xfId="36823" xr:uid="{0B79C504-A967-477A-B519-B7F42C853905}"/>
    <cellStyle name="Comma 3 2 3 2 2 2 3 5" xfId="28935" xr:uid="{0175E66C-2658-4890-B7F1-E16731D8A5DE}"/>
    <cellStyle name="Comma 3 2 3 2 2 2 4" xfId="8333" xr:uid="{F9CABC38-94D2-40DE-A659-1A89DA2DA33C}"/>
    <cellStyle name="Comma 3 2 3 2 2 2 4 2" xfId="13938" xr:uid="{FE55DC26-6EC2-4844-864F-22CBABCB8CB7}"/>
    <cellStyle name="Comma 3 2 3 2 2 2 4 2 2" xfId="25147" xr:uid="{BD3B98F0-3AF1-4472-BE62-D98189F69C0A}"/>
    <cellStyle name="Comma 3 2 3 2 2 2 4 2 2 2" xfId="41753" xr:uid="{13C7E25B-05E4-4A8E-9FB4-C745F318EF1F}"/>
    <cellStyle name="Comma 3 2 3 2 2 2 4 2 3" xfId="33865" xr:uid="{81BA713C-49D8-4967-B64E-86641C1DE4B2}"/>
    <cellStyle name="Comma 3 2 3 2 2 2 4 3" xfId="19543" xr:uid="{2F992A6B-B2CB-494A-BC2D-2A31F31F3652}"/>
    <cellStyle name="Comma 3 2 3 2 2 2 4 3 2" xfId="37809" xr:uid="{9B62959C-53BE-4821-A186-BEAD0303D6AD}"/>
    <cellStyle name="Comma 3 2 3 2 2 2 4 4" xfId="29921" xr:uid="{C66F7216-4476-45CC-9647-2964501C8CE3}"/>
    <cellStyle name="Comma 3 2 3 2 2 2 5" xfId="11136" xr:uid="{68428EDE-EEE1-4F0B-93D9-EBC6070FAC3C}"/>
    <cellStyle name="Comma 3 2 3 2 2 2 5 2" xfId="22345" xr:uid="{6DC08B3F-2010-4547-B670-835D0C264FBF}"/>
    <cellStyle name="Comma 3 2 3 2 2 2 5 2 2" xfId="39781" xr:uid="{AE66CAC6-5248-41D6-872C-DE7AF741EEE1}"/>
    <cellStyle name="Comma 3 2 3 2 2 2 5 3" xfId="31893" xr:uid="{83B129A9-1C64-4918-8936-43E383243585}"/>
    <cellStyle name="Comma 3 2 3 2 2 2 6" xfId="16741" xr:uid="{38B12BA9-5912-47EB-9A53-3FB37B190B01}"/>
    <cellStyle name="Comma 3 2 3 2 2 2 6 2" xfId="35837" xr:uid="{9EB2F888-5918-4621-B8C9-BE72CA06C551}"/>
    <cellStyle name="Comma 3 2 3 2 2 2 7" xfId="27949" xr:uid="{8606EBF9-1D8D-4EDF-ACD3-159798EB04D0}"/>
    <cellStyle name="Comma 3 2 3 2 2 3" xfId="6182" xr:uid="{68E6FEE2-BAD2-4ABF-A2A9-5E8E86B33126}"/>
    <cellStyle name="Comma 3 2 3 2 2 3 2" xfId="7584" xr:uid="{9C8EFB4E-537D-4E01-B45F-AA9885CDF9AB}"/>
    <cellStyle name="Comma 3 2 3 2 2 3 2 2" xfId="10386" xr:uid="{A097EB2D-2EFD-48E9-8FDC-7543C0CAFFDC}"/>
    <cellStyle name="Comma 3 2 3 2 2 3 2 2 2" xfId="15991" xr:uid="{186E6B53-F880-4364-B779-793C39C0D530}"/>
    <cellStyle name="Comma 3 2 3 2 2 3 2 2 2 2" xfId="27200" xr:uid="{205B09D1-4057-4BCA-94B9-95BB0092621B}"/>
    <cellStyle name="Comma 3 2 3 2 2 3 2 2 2 2 2" xfId="42987" xr:uid="{94C11F47-95B1-4B19-AC38-4ABE5C35BE9C}"/>
    <cellStyle name="Comma 3 2 3 2 2 3 2 2 2 3" xfId="35099" xr:uid="{0FBBC71A-2FAF-4749-9A18-A668FAB292D8}"/>
    <cellStyle name="Comma 3 2 3 2 2 3 2 2 3" xfId="21596" xr:uid="{EBAE9056-68FB-4396-8598-B9DCC97A901E}"/>
    <cellStyle name="Comma 3 2 3 2 2 3 2 2 3 2" xfId="39043" xr:uid="{7B0B62FF-DD3A-4DA1-BA1E-97AE9599B3D8}"/>
    <cellStyle name="Comma 3 2 3 2 2 3 2 2 4" xfId="31155" xr:uid="{211EC001-712A-4807-AA2E-5DCC6F0B1A96}"/>
    <cellStyle name="Comma 3 2 3 2 2 3 2 3" xfId="13189" xr:uid="{B22E8A9A-03CB-4108-92D7-B77DEC292A48}"/>
    <cellStyle name="Comma 3 2 3 2 2 3 2 3 2" xfId="24398" xr:uid="{A2639B87-B964-439D-9BFA-4309F0A89FDF}"/>
    <cellStyle name="Comma 3 2 3 2 2 3 2 3 2 2" xfId="41015" xr:uid="{33534A30-C9A0-492D-AEFA-1D7A223B248D}"/>
    <cellStyle name="Comma 3 2 3 2 2 3 2 3 3" xfId="33127" xr:uid="{A7A90353-D967-40AE-A086-A8CD3439A3D9}"/>
    <cellStyle name="Comma 3 2 3 2 2 3 2 4" xfId="18794" xr:uid="{70BE072C-04FB-4AE4-A666-B77F93BEDDF2}"/>
    <cellStyle name="Comma 3 2 3 2 2 3 2 4 2" xfId="37071" xr:uid="{27B3554F-E7CC-4603-8246-3DC5D71E306B}"/>
    <cellStyle name="Comma 3 2 3 2 2 3 2 5" xfId="29183" xr:uid="{87764E95-A1F6-4F66-87B2-E10C3823A3E1}"/>
    <cellStyle name="Comma 3 2 3 2 2 3 3" xfId="8984" xr:uid="{4CDFDD7E-CBF1-4452-A9AD-4BC745FB99F7}"/>
    <cellStyle name="Comma 3 2 3 2 2 3 3 2" xfId="14589" xr:uid="{3D4F73DB-30EF-473C-8C05-C8118959B45B}"/>
    <cellStyle name="Comma 3 2 3 2 2 3 3 2 2" xfId="25798" xr:uid="{4F61C583-1ED1-4298-A023-70B61A29A632}"/>
    <cellStyle name="Comma 3 2 3 2 2 3 3 2 2 2" xfId="42001" xr:uid="{8479D06F-298D-4571-9244-2C5BDAB830D5}"/>
    <cellStyle name="Comma 3 2 3 2 2 3 3 2 3" xfId="34113" xr:uid="{F9C64733-DCFA-482A-ACD3-E1F03E3A4FCF}"/>
    <cellStyle name="Comma 3 2 3 2 2 3 3 3" xfId="20194" xr:uid="{36E41482-B05D-4F9A-A092-ACC518A35C17}"/>
    <cellStyle name="Comma 3 2 3 2 2 3 3 3 2" xfId="38057" xr:uid="{61C7D332-FA0B-4A69-A920-D615AF644F81}"/>
    <cellStyle name="Comma 3 2 3 2 2 3 3 4" xfId="30169" xr:uid="{6F3C11B9-C6DA-4099-A830-68817AF02D0C}"/>
    <cellStyle name="Comma 3 2 3 2 2 3 4" xfId="11787" xr:uid="{74561F38-CFAC-4D61-9263-023CEAD5AD3E}"/>
    <cellStyle name="Comma 3 2 3 2 2 3 4 2" xfId="22996" xr:uid="{B984C70F-7008-4AC2-BDED-3E4412C35FB4}"/>
    <cellStyle name="Comma 3 2 3 2 2 3 4 2 2" xfId="40029" xr:uid="{FC505CF2-D454-4B59-B0B6-B65F2079CCFD}"/>
    <cellStyle name="Comma 3 2 3 2 2 3 4 3" xfId="32141" xr:uid="{A57AFE29-2D64-4892-9682-83B93E72DFF2}"/>
    <cellStyle name="Comma 3 2 3 2 2 3 5" xfId="17392" xr:uid="{72458892-DCB5-4807-8A92-F99EB8D91E1C}"/>
    <cellStyle name="Comma 3 2 3 2 2 3 5 2" xfId="36085" xr:uid="{5CFB21B9-E5B8-4E50-87DF-4AEAAD943BA3}"/>
    <cellStyle name="Comma 3 2 3 2 2 3 6" xfId="28197" xr:uid="{703AE7F8-B278-464D-8308-AC5982D71162}"/>
    <cellStyle name="Comma 3 2 3 2 2 4" xfId="6687" xr:uid="{57FD7BA0-6EA9-4B27-BF79-22640946A480}"/>
    <cellStyle name="Comma 3 2 3 2 2 4 2" xfId="9489" xr:uid="{BEA53468-E445-40C0-9A4C-085B9C531E84}"/>
    <cellStyle name="Comma 3 2 3 2 2 4 2 2" xfId="15094" xr:uid="{A9A09D11-06F1-4BC7-A0A3-AEBF7A60EEB5}"/>
    <cellStyle name="Comma 3 2 3 2 2 4 2 2 2" xfId="26303" xr:uid="{1B55757D-6823-4678-9451-3C06DA96A25A}"/>
    <cellStyle name="Comma 3 2 3 2 2 4 2 2 2 2" xfId="42493" xr:uid="{A46E31C4-6F4F-4957-B17F-D5E30E3E8B72}"/>
    <cellStyle name="Comma 3 2 3 2 2 4 2 2 3" xfId="34605" xr:uid="{7C7F14A3-CCB5-4807-AD0E-069965614C6F}"/>
    <cellStyle name="Comma 3 2 3 2 2 4 2 3" xfId="20699" xr:uid="{E280FD58-ACD0-4DA2-A473-DC3E8309E5FC}"/>
    <cellStyle name="Comma 3 2 3 2 2 4 2 3 2" xfId="38549" xr:uid="{1B898748-7DA0-4FED-90FD-E2F700C000C7}"/>
    <cellStyle name="Comma 3 2 3 2 2 4 2 4" xfId="30661" xr:uid="{18723852-7F27-4511-A7A6-7F6B452724CD}"/>
    <cellStyle name="Comma 3 2 3 2 2 4 3" xfId="12292" xr:uid="{51F425DB-99F5-4B2D-9923-80E5B7FF816B}"/>
    <cellStyle name="Comma 3 2 3 2 2 4 3 2" xfId="23501" xr:uid="{96184279-83A4-4313-A9AD-43C909299466}"/>
    <cellStyle name="Comma 3 2 3 2 2 4 3 2 2" xfId="40521" xr:uid="{BD1FDA35-2BEA-41DC-8C69-2467854E19A4}"/>
    <cellStyle name="Comma 3 2 3 2 2 4 3 3" xfId="32633" xr:uid="{50C4603F-E0C9-4C9F-8827-4459B905F73C}"/>
    <cellStyle name="Comma 3 2 3 2 2 4 4" xfId="17897" xr:uid="{C703CA70-F701-4AC7-ADA5-39F38B7283B7}"/>
    <cellStyle name="Comma 3 2 3 2 2 4 4 2" xfId="36577" xr:uid="{1A6CC1F7-5DAD-4658-A516-4ACDCB1C75AC}"/>
    <cellStyle name="Comma 3 2 3 2 2 4 5" xfId="28689" xr:uid="{C3F3A423-D0DF-4FD9-92E4-ECC04BC5FD60}"/>
    <cellStyle name="Comma 3 2 3 2 2 5" xfId="8087" xr:uid="{B6662491-2B91-43FA-872E-3A54A9E0BD88}"/>
    <cellStyle name="Comma 3 2 3 2 2 5 2" xfId="13692" xr:uid="{868D510F-3DAA-454D-98BA-37DF40BA9B94}"/>
    <cellStyle name="Comma 3 2 3 2 2 5 2 2" xfId="24901" xr:uid="{D5DC765F-BB53-4FA3-A7B7-C282EB096273}"/>
    <cellStyle name="Comma 3 2 3 2 2 5 2 2 2" xfId="41507" xr:uid="{DEE4DF40-9FB0-45CA-9FFD-9449963A7AAB}"/>
    <cellStyle name="Comma 3 2 3 2 2 5 2 3" xfId="33619" xr:uid="{1C320B3E-D268-4995-AAC7-70249C3EF745}"/>
    <cellStyle name="Comma 3 2 3 2 2 5 3" xfId="19297" xr:uid="{E92A8FA3-B6AF-4581-8A9C-A0448CF9DFC3}"/>
    <cellStyle name="Comma 3 2 3 2 2 5 3 2" xfId="37563" xr:uid="{773B8549-4FA6-4413-B97B-3F7EE8677D11}"/>
    <cellStyle name="Comma 3 2 3 2 2 5 4" xfId="29675" xr:uid="{F492D62C-B7C7-4477-A26B-89ED9A23C882}"/>
    <cellStyle name="Comma 3 2 3 2 2 6" xfId="10890" xr:uid="{BEF98933-E272-4C3E-8056-BEDDD0F140CC}"/>
    <cellStyle name="Comma 3 2 3 2 2 6 2" xfId="22099" xr:uid="{049B40DC-B572-4CA6-8CBC-BA89AF7B8131}"/>
    <cellStyle name="Comma 3 2 3 2 2 6 2 2" xfId="39535" xr:uid="{E1C1335B-D4B4-44B5-AAF0-477CC6BAA66D}"/>
    <cellStyle name="Comma 3 2 3 2 2 6 3" xfId="31647" xr:uid="{7FCF6AFD-C08C-494A-A275-933BE7AF77EE}"/>
    <cellStyle name="Comma 3 2 3 2 2 7" xfId="16495" xr:uid="{A5E6237D-67B3-4E73-BA83-0B3578079C81}"/>
    <cellStyle name="Comma 3 2 3 2 2 7 2" xfId="35591" xr:uid="{7490D197-AB11-4D06-A884-2BEE0993F6EA}"/>
    <cellStyle name="Comma 3 2 3 2 2 8" xfId="27703" xr:uid="{D36B2566-B222-41BF-B12C-962152A217BA}"/>
    <cellStyle name="Comma 3 2 3 2 3" xfId="5407" xr:uid="{E5B82258-A46E-4B6B-A1F5-B2B9C22E2FA7}"/>
    <cellStyle name="Comma 3 2 3 2 3 2" xfId="6304" xr:uid="{89EEC362-F553-42F0-B774-740543544F92}"/>
    <cellStyle name="Comma 3 2 3 2 3 2 2" xfId="7706" xr:uid="{A33B0F0A-4F46-4133-BEE3-3547F0ED275D}"/>
    <cellStyle name="Comma 3 2 3 2 3 2 2 2" xfId="10508" xr:uid="{6B662563-90CD-476A-922E-53D167CC9C7A}"/>
    <cellStyle name="Comma 3 2 3 2 3 2 2 2 2" xfId="16113" xr:uid="{25410E6F-F451-4C4D-ABA0-541C7B62D676}"/>
    <cellStyle name="Comma 3 2 3 2 3 2 2 2 2 2" xfId="27322" xr:uid="{95C4D13B-7881-4F86-8A3A-75D0A5996931}"/>
    <cellStyle name="Comma 3 2 3 2 3 2 2 2 2 2 2" xfId="43109" xr:uid="{34961DA1-4B86-4D3E-8A3B-647F2484387D}"/>
    <cellStyle name="Comma 3 2 3 2 3 2 2 2 2 3" xfId="35221" xr:uid="{A86C6A19-BF47-4B68-930F-256B5EF01C4C}"/>
    <cellStyle name="Comma 3 2 3 2 3 2 2 2 3" xfId="21718" xr:uid="{3D5B7FB5-EEE3-436C-BAFB-046D0C2164DB}"/>
    <cellStyle name="Comma 3 2 3 2 3 2 2 2 3 2" xfId="39165" xr:uid="{7A7BF7E4-E46C-4835-8A73-91E1DF3BEEC2}"/>
    <cellStyle name="Comma 3 2 3 2 3 2 2 2 4" xfId="31277" xr:uid="{FCF14E43-DB5D-4B76-A50E-5DC7BE9B5EF6}"/>
    <cellStyle name="Comma 3 2 3 2 3 2 2 3" xfId="13311" xr:uid="{289D333E-1921-48FA-9253-227AFBD75A4A}"/>
    <cellStyle name="Comma 3 2 3 2 3 2 2 3 2" xfId="24520" xr:uid="{9A4275A1-340F-4873-8278-BF501541E266}"/>
    <cellStyle name="Comma 3 2 3 2 3 2 2 3 2 2" xfId="41137" xr:uid="{D4F79074-FC3E-4A79-A044-114301020BFB}"/>
    <cellStyle name="Comma 3 2 3 2 3 2 2 3 3" xfId="33249" xr:uid="{93CEC57E-6AAF-41B1-9348-2844612A1862}"/>
    <cellStyle name="Comma 3 2 3 2 3 2 2 4" xfId="18916" xr:uid="{0A04855F-813D-41AB-B102-279E82881303}"/>
    <cellStyle name="Comma 3 2 3 2 3 2 2 4 2" xfId="37193" xr:uid="{41738F6F-07B1-4593-855B-8A148270B3D2}"/>
    <cellStyle name="Comma 3 2 3 2 3 2 2 5" xfId="29305" xr:uid="{A42324C9-9BDD-465A-88FB-DA68C670F99D}"/>
    <cellStyle name="Comma 3 2 3 2 3 2 3" xfId="9106" xr:uid="{F00D7D39-CE14-4ADD-B0E8-0394C8825311}"/>
    <cellStyle name="Comma 3 2 3 2 3 2 3 2" xfId="14711" xr:uid="{D2468D5A-FD26-4474-9382-5BE532B2CAD9}"/>
    <cellStyle name="Comma 3 2 3 2 3 2 3 2 2" xfId="25920" xr:uid="{DF3596A2-EEF7-4A89-98F0-9972D1E025BE}"/>
    <cellStyle name="Comma 3 2 3 2 3 2 3 2 2 2" xfId="42123" xr:uid="{CCBC0A15-161D-4406-B9D6-E68C9FFE9A49}"/>
    <cellStyle name="Comma 3 2 3 2 3 2 3 2 3" xfId="34235" xr:uid="{5F8E2FF1-C47F-4688-B419-00BC5006A51E}"/>
    <cellStyle name="Comma 3 2 3 2 3 2 3 3" xfId="20316" xr:uid="{00ADE366-D1A3-45CC-9F60-65C007B05CA1}"/>
    <cellStyle name="Comma 3 2 3 2 3 2 3 3 2" xfId="38179" xr:uid="{9A816623-5058-4F2F-AABF-18270AC34FB1}"/>
    <cellStyle name="Comma 3 2 3 2 3 2 3 4" xfId="30291" xr:uid="{F9AC21F2-9C8C-434E-8A0E-F5C557F1CE9F}"/>
    <cellStyle name="Comma 3 2 3 2 3 2 4" xfId="11909" xr:uid="{FF8BA534-5763-4980-9508-DF2242AD165A}"/>
    <cellStyle name="Comma 3 2 3 2 3 2 4 2" xfId="23118" xr:uid="{E3C60613-B091-497C-AF67-F5E82CC9FA05}"/>
    <cellStyle name="Comma 3 2 3 2 3 2 4 2 2" xfId="40151" xr:uid="{89D19A10-308B-4190-A6B3-C69B03F98E84}"/>
    <cellStyle name="Comma 3 2 3 2 3 2 4 3" xfId="32263" xr:uid="{D18DEB87-F345-4D79-955D-5ED99ED26449}"/>
    <cellStyle name="Comma 3 2 3 2 3 2 5" xfId="17514" xr:uid="{BC8BBAFA-542B-4B76-803F-F5BDE7548089}"/>
    <cellStyle name="Comma 3 2 3 2 3 2 5 2" xfId="36207" xr:uid="{58A13D39-5E46-45E5-A5E2-33EB92789C0F}"/>
    <cellStyle name="Comma 3 2 3 2 3 2 6" xfId="28319" xr:uid="{D8738A36-FE32-4C07-8185-E99A7FA57122}"/>
    <cellStyle name="Comma 3 2 3 2 3 3" xfId="6809" xr:uid="{6E1E0954-1858-4331-8EBA-BE86E2B41EE9}"/>
    <cellStyle name="Comma 3 2 3 2 3 3 2" xfId="9611" xr:uid="{1FD69368-C18F-4B92-BD14-C624B8A887BA}"/>
    <cellStyle name="Comma 3 2 3 2 3 3 2 2" xfId="15216" xr:uid="{8989CD3D-F1B1-4B04-9BCD-4A5A2E49B5C0}"/>
    <cellStyle name="Comma 3 2 3 2 3 3 2 2 2" xfId="26425" xr:uid="{D756C128-D9B5-488A-930D-720335142E47}"/>
    <cellStyle name="Comma 3 2 3 2 3 3 2 2 2 2" xfId="42615" xr:uid="{884EA522-BAD6-457D-9D99-506E4C610470}"/>
    <cellStyle name="Comma 3 2 3 2 3 3 2 2 3" xfId="34727" xr:uid="{C1495BCB-5C4E-45AA-B0B8-0C8F11B614EE}"/>
    <cellStyle name="Comma 3 2 3 2 3 3 2 3" xfId="20821" xr:uid="{E343FDF6-C61B-4C44-BA13-EFA2978190D5}"/>
    <cellStyle name="Comma 3 2 3 2 3 3 2 3 2" xfId="38671" xr:uid="{A19001A9-1E50-4B9B-8291-33634295384A}"/>
    <cellStyle name="Comma 3 2 3 2 3 3 2 4" xfId="30783" xr:uid="{E40710D1-1FD5-4533-B972-9B01468C6D31}"/>
    <cellStyle name="Comma 3 2 3 2 3 3 3" xfId="12414" xr:uid="{527FCC9F-9A1E-4D43-B21B-0525A1C7760C}"/>
    <cellStyle name="Comma 3 2 3 2 3 3 3 2" xfId="23623" xr:uid="{63859129-5F09-411A-B246-B174ACB39BA5}"/>
    <cellStyle name="Comma 3 2 3 2 3 3 3 2 2" xfId="40643" xr:uid="{B418CCB2-8213-4CB7-9B7E-3EE6F3877B41}"/>
    <cellStyle name="Comma 3 2 3 2 3 3 3 3" xfId="32755" xr:uid="{3254BA5D-B2D5-4A42-BF23-278D15E6B82A}"/>
    <cellStyle name="Comma 3 2 3 2 3 3 4" xfId="18019" xr:uid="{49FDB596-61A3-40AF-B0ED-326126E313C2}"/>
    <cellStyle name="Comma 3 2 3 2 3 3 4 2" xfId="36699" xr:uid="{7E1EF1F2-6663-408E-A662-8CD748049401}"/>
    <cellStyle name="Comma 3 2 3 2 3 3 5" xfId="28811" xr:uid="{AD244040-5C9C-4AF5-8A8C-75BF56DD868B}"/>
    <cellStyle name="Comma 3 2 3 2 3 4" xfId="8209" xr:uid="{53A33AE2-1CA9-4E4C-A0AC-EC93AF678E07}"/>
    <cellStyle name="Comma 3 2 3 2 3 4 2" xfId="13814" xr:uid="{E543A120-B5B2-4A79-96DB-3E72957463B4}"/>
    <cellStyle name="Comma 3 2 3 2 3 4 2 2" xfId="25023" xr:uid="{E1E4380D-197E-401D-B014-A21168ACFF95}"/>
    <cellStyle name="Comma 3 2 3 2 3 4 2 2 2" xfId="41629" xr:uid="{735AD67A-06BA-4B05-8194-EB4F188E6CB1}"/>
    <cellStyle name="Comma 3 2 3 2 3 4 2 3" xfId="33741" xr:uid="{CAAD2189-22A5-49E0-AE8B-8EE3AF07999F}"/>
    <cellStyle name="Comma 3 2 3 2 3 4 3" xfId="19419" xr:uid="{ED3A414F-61CE-4ABF-9B87-6F6F8A4A5A4A}"/>
    <cellStyle name="Comma 3 2 3 2 3 4 3 2" xfId="37685" xr:uid="{7791D229-1625-4657-B4F8-E99335D48A97}"/>
    <cellStyle name="Comma 3 2 3 2 3 4 4" xfId="29797" xr:uid="{83EF2116-78CF-41A7-9D83-AB84AD2B307B}"/>
    <cellStyle name="Comma 3 2 3 2 3 5" xfId="11012" xr:uid="{793FBD38-F633-4B07-B8FA-343C6F5997D2}"/>
    <cellStyle name="Comma 3 2 3 2 3 5 2" xfId="22221" xr:uid="{FBE44C21-9F72-4EBA-8440-9E83CA93A252}"/>
    <cellStyle name="Comma 3 2 3 2 3 5 2 2" xfId="39657" xr:uid="{04B30D6D-B3F8-420A-88B6-4F9E339D76DA}"/>
    <cellStyle name="Comma 3 2 3 2 3 5 3" xfId="31769" xr:uid="{D40C4C5D-2023-40C0-95C4-5AB4637200C5}"/>
    <cellStyle name="Comma 3 2 3 2 3 6" xfId="16617" xr:uid="{D7EDB462-CDEE-4E2D-B079-EF6DC853F4E6}"/>
    <cellStyle name="Comma 3 2 3 2 3 6 2" xfId="35713" xr:uid="{7897877A-662D-468F-8A3D-667FFAB22E4D}"/>
    <cellStyle name="Comma 3 2 3 2 3 7" xfId="27825" xr:uid="{A573AF7C-2075-4374-BDFD-7A9401A8F4EF}"/>
    <cellStyle name="Comma 3 2 3 2 4" xfId="6058" xr:uid="{0D9DE67A-EEE4-4AC2-85EB-15BA295CC1F9}"/>
    <cellStyle name="Comma 3 2 3 2 4 2" xfId="7460" xr:uid="{C9D827AD-48BC-47EB-BD91-596D656BBE7B}"/>
    <cellStyle name="Comma 3 2 3 2 4 2 2" xfId="10262" xr:uid="{0DDFA8C9-872E-4432-B069-1AF9101F34DA}"/>
    <cellStyle name="Comma 3 2 3 2 4 2 2 2" xfId="15867" xr:uid="{9ABE7FDA-B87B-4CE9-ABAE-0376348AE1B0}"/>
    <cellStyle name="Comma 3 2 3 2 4 2 2 2 2" xfId="27076" xr:uid="{6052DF6C-DD9C-484A-8DEF-BEB888A81399}"/>
    <cellStyle name="Comma 3 2 3 2 4 2 2 2 2 2" xfId="42863" xr:uid="{0CC16F95-7958-4A9C-BED4-733C7A199CAE}"/>
    <cellStyle name="Comma 3 2 3 2 4 2 2 2 3" xfId="34975" xr:uid="{3A412FFC-8D53-4E79-98FC-972FC4C8CA61}"/>
    <cellStyle name="Comma 3 2 3 2 4 2 2 3" xfId="21472" xr:uid="{0B191DA6-6EA3-441F-A5C8-6AE9120C5D8C}"/>
    <cellStyle name="Comma 3 2 3 2 4 2 2 3 2" xfId="38919" xr:uid="{190D1F4A-52E7-4A2F-90DF-E7887EEFBAFE}"/>
    <cellStyle name="Comma 3 2 3 2 4 2 2 4" xfId="31031" xr:uid="{D14128C2-0CE8-44C5-978D-4ED42C015FD0}"/>
    <cellStyle name="Comma 3 2 3 2 4 2 3" xfId="13065" xr:uid="{C3121002-82AB-4C15-9FA8-E33C89BB2810}"/>
    <cellStyle name="Comma 3 2 3 2 4 2 3 2" xfId="24274" xr:uid="{D887E189-9C34-43C1-9D5E-9BB5BC4CD087}"/>
    <cellStyle name="Comma 3 2 3 2 4 2 3 2 2" xfId="40891" xr:uid="{577CEED1-9BC8-4CC5-BB25-4B86DEE6E128}"/>
    <cellStyle name="Comma 3 2 3 2 4 2 3 3" xfId="33003" xr:uid="{9ABA5B00-C319-4D7D-87F6-404F97EDDB4B}"/>
    <cellStyle name="Comma 3 2 3 2 4 2 4" xfId="18670" xr:uid="{593E78AB-706A-4153-8695-94B8068A3FBB}"/>
    <cellStyle name="Comma 3 2 3 2 4 2 4 2" xfId="36947" xr:uid="{55449C48-C0A5-4E2B-A841-36F9A0255C29}"/>
    <cellStyle name="Comma 3 2 3 2 4 2 5" xfId="29059" xr:uid="{087E8ED2-E9EF-4197-895D-51AD5995A8C5}"/>
    <cellStyle name="Comma 3 2 3 2 4 3" xfId="8860" xr:uid="{C1933B94-DB6C-4FC8-9B02-1B6BDAEC74C8}"/>
    <cellStyle name="Comma 3 2 3 2 4 3 2" xfId="14465" xr:uid="{0CE1AE50-16A6-4E51-8A0C-4009772B0371}"/>
    <cellStyle name="Comma 3 2 3 2 4 3 2 2" xfId="25674" xr:uid="{BE188786-B633-4859-9B36-57C162F7CFD0}"/>
    <cellStyle name="Comma 3 2 3 2 4 3 2 2 2" xfId="41877" xr:uid="{DFB0D6E4-D5FD-4D9E-82FA-DD52CBB36914}"/>
    <cellStyle name="Comma 3 2 3 2 4 3 2 3" xfId="33989" xr:uid="{D0E2A84E-D60A-42FE-B181-95077D198A05}"/>
    <cellStyle name="Comma 3 2 3 2 4 3 3" xfId="20070" xr:uid="{9CE7D2C1-D06A-41AB-A729-BDE47F2A5D8B}"/>
    <cellStyle name="Comma 3 2 3 2 4 3 3 2" xfId="37933" xr:uid="{7EE29CEA-43D6-4F49-8E89-E0C1EEA22645}"/>
    <cellStyle name="Comma 3 2 3 2 4 3 4" xfId="30045" xr:uid="{AD96A3FD-A68E-4513-B6E4-2737DB1D6953}"/>
    <cellStyle name="Comma 3 2 3 2 4 4" xfId="11663" xr:uid="{CC251CF3-C429-42F3-A02D-DE5E144CFE09}"/>
    <cellStyle name="Comma 3 2 3 2 4 4 2" xfId="22872" xr:uid="{52182846-E1E1-4633-BC6C-8E9B07700D17}"/>
    <cellStyle name="Comma 3 2 3 2 4 4 2 2" xfId="39905" xr:uid="{A251E1D1-678A-480F-BE84-E07C83BC0E61}"/>
    <cellStyle name="Comma 3 2 3 2 4 4 3" xfId="32017" xr:uid="{5BAC29ED-D8E8-4F40-834F-0029AF8C5798}"/>
    <cellStyle name="Comma 3 2 3 2 4 5" xfId="17268" xr:uid="{AA41A8C1-7391-49CC-91AE-C19AEDFAFA35}"/>
    <cellStyle name="Comma 3 2 3 2 4 5 2" xfId="35961" xr:uid="{0B2141D9-0E3F-4FAE-9D7A-62D4E5A4F7A6}"/>
    <cellStyle name="Comma 3 2 3 2 4 6" xfId="28073" xr:uid="{9A1A8DA3-3001-4DB1-B4E9-3DA4BC3E44B2}"/>
    <cellStyle name="Comma 3 2 3 2 5" xfId="6562" xr:uid="{DBB0B9C7-54FB-4969-ABFE-2A3811A1A79C}"/>
    <cellStyle name="Comma 3 2 3 2 5 2" xfId="9364" xr:uid="{2AE43433-A34F-4293-9CA2-39A266B0B99F}"/>
    <cellStyle name="Comma 3 2 3 2 5 2 2" xfId="14969" xr:uid="{37D9BC43-5D6B-49BB-9CA8-D2ED20E82DCA}"/>
    <cellStyle name="Comma 3 2 3 2 5 2 2 2" xfId="26178" xr:uid="{10427F66-D18A-4FD3-9E68-1B716BB1558F}"/>
    <cellStyle name="Comma 3 2 3 2 5 2 2 2 2" xfId="42369" xr:uid="{7507D599-17A9-4F94-879A-5D21BF9EA223}"/>
    <cellStyle name="Comma 3 2 3 2 5 2 2 3" xfId="34481" xr:uid="{6E92E4B2-0C84-4C6B-A1D4-0E1C6AB72CAA}"/>
    <cellStyle name="Comma 3 2 3 2 5 2 3" xfId="20574" xr:uid="{237FE030-23E8-40B9-964A-E9F4D79E9B7C}"/>
    <cellStyle name="Comma 3 2 3 2 5 2 3 2" xfId="38425" xr:uid="{FC8BBFF4-4A62-4E40-8C26-3558973A3FDC}"/>
    <cellStyle name="Comma 3 2 3 2 5 2 4" xfId="30537" xr:uid="{5D1FC08B-BAA5-4FF9-8446-B71B475DA208}"/>
    <cellStyle name="Comma 3 2 3 2 5 3" xfId="12167" xr:uid="{414F2232-F0CF-4AF8-8E30-CCEA950EB963}"/>
    <cellStyle name="Comma 3 2 3 2 5 3 2" xfId="23376" xr:uid="{53D55B9D-037F-4FF5-ACA6-47E14D7EC594}"/>
    <cellStyle name="Comma 3 2 3 2 5 3 2 2" xfId="40397" xr:uid="{C21C22CA-DB87-4210-B128-5B2D7BEF3860}"/>
    <cellStyle name="Comma 3 2 3 2 5 3 3" xfId="32509" xr:uid="{1B09125C-8C88-455F-94A3-CFBDE3605CBF}"/>
    <cellStyle name="Comma 3 2 3 2 5 4" xfId="17772" xr:uid="{464CC01F-1FE3-4AD1-906F-C8FE59152CD7}"/>
    <cellStyle name="Comma 3 2 3 2 5 4 2" xfId="36453" xr:uid="{A4AED659-647B-47F3-9B37-771A370F58E3}"/>
    <cellStyle name="Comma 3 2 3 2 5 5" xfId="28565" xr:uid="{B69A16B7-2BF2-44B5-8F05-F532C5C1E423}"/>
    <cellStyle name="Comma 3 2 3 2 6" xfId="7963" xr:uid="{F0AD3ECD-DA1C-4A85-BD72-38666BDB3659}"/>
    <cellStyle name="Comma 3 2 3 2 6 2" xfId="13568" xr:uid="{0D79CC31-099D-4ADD-A936-2BCE364F2AC1}"/>
    <cellStyle name="Comma 3 2 3 2 6 2 2" xfId="24777" xr:uid="{6CF424BC-C02A-4645-853D-8607A8DF04C1}"/>
    <cellStyle name="Comma 3 2 3 2 6 2 2 2" xfId="41383" xr:uid="{E256A888-2BCE-4A8E-9C3F-85D5E1DE77A3}"/>
    <cellStyle name="Comma 3 2 3 2 6 2 3" xfId="33495" xr:uid="{CE1A5EB9-DA23-42E1-9124-2757D22EF835}"/>
    <cellStyle name="Comma 3 2 3 2 6 3" xfId="19173" xr:uid="{B193B5A6-F37A-405F-A40A-EE6955A84198}"/>
    <cellStyle name="Comma 3 2 3 2 6 3 2" xfId="37439" xr:uid="{7776732D-810F-432E-9C28-4C8BBA201502}"/>
    <cellStyle name="Comma 3 2 3 2 6 4" xfId="29551" xr:uid="{249381EB-A90B-4EFB-A3E1-D504CE7FA4A8}"/>
    <cellStyle name="Comma 3 2 3 2 7" xfId="10766" xr:uid="{E08AB3CC-B598-47A7-A72D-B9FCBD3DD096}"/>
    <cellStyle name="Comma 3 2 3 2 7 2" xfId="21975" xr:uid="{B6D8CD9A-9537-4904-BF47-2A232DFFD958}"/>
    <cellStyle name="Comma 3 2 3 2 7 2 2" xfId="39411" xr:uid="{33D05154-E0E4-4ED6-9523-38C09804A2CB}"/>
    <cellStyle name="Comma 3 2 3 2 7 3" xfId="31523" xr:uid="{2A2DD8BE-0A08-4C19-9805-0E33B179F02B}"/>
    <cellStyle name="Comma 3 2 3 2 8" xfId="16371" xr:uid="{CF46F86B-F66E-4A65-A58B-B98BD89DC8DA}"/>
    <cellStyle name="Comma 3 2 3 2 8 2" xfId="35467" xr:uid="{F8962F9A-2F2B-43D2-A906-750B414AB8E9}"/>
    <cellStyle name="Comma 3 2 3 2 9" xfId="27579" xr:uid="{81DDEC98-9BAF-45BA-8A1C-45C2F6BCA1D1}"/>
    <cellStyle name="Comma 3 2 3 3" xfId="5222" xr:uid="{81E79987-6BE0-4472-B2BF-9A0F9472BCEB}"/>
    <cellStyle name="Comma 3 2 3 3 2" xfId="5468" xr:uid="{5BC9787B-165D-43FF-A150-FCB2DBF49735}"/>
    <cellStyle name="Comma 3 2 3 3 2 2" xfId="6365" xr:uid="{32246D3A-CDC2-41A5-AEEE-888F754255D3}"/>
    <cellStyle name="Comma 3 2 3 3 2 2 2" xfId="7767" xr:uid="{B32F6BD9-0668-4B25-860E-C74C07B75874}"/>
    <cellStyle name="Comma 3 2 3 3 2 2 2 2" xfId="10569" xr:uid="{E213AC73-8884-4A0C-A5A8-3CEC4EFA8DB5}"/>
    <cellStyle name="Comma 3 2 3 3 2 2 2 2 2" xfId="16174" xr:uid="{3B702E17-359E-4254-97FE-713B96CF0B2F}"/>
    <cellStyle name="Comma 3 2 3 3 2 2 2 2 2 2" xfId="27383" xr:uid="{F693655F-B4C8-44B2-A509-E8FD883F9354}"/>
    <cellStyle name="Comma 3 2 3 3 2 2 2 2 2 2 2" xfId="43170" xr:uid="{1B469B75-B2AB-43DB-B785-F6690C4C9C6C}"/>
    <cellStyle name="Comma 3 2 3 3 2 2 2 2 2 3" xfId="35282" xr:uid="{88FDB1E2-257D-4FB2-97EA-01785C670019}"/>
    <cellStyle name="Comma 3 2 3 3 2 2 2 2 3" xfId="21779" xr:uid="{0F3D8F55-4781-44A0-AB68-422BCEAA2067}"/>
    <cellStyle name="Comma 3 2 3 3 2 2 2 2 3 2" xfId="39226" xr:uid="{131E5D0E-C82D-4D60-AB16-ED2DBD356AA6}"/>
    <cellStyle name="Comma 3 2 3 3 2 2 2 2 4" xfId="31338" xr:uid="{5C38744D-0172-4E57-9437-9B6AD676B706}"/>
    <cellStyle name="Comma 3 2 3 3 2 2 2 3" xfId="13372" xr:uid="{C1548327-5692-4AD2-A1AA-583B82C46BD8}"/>
    <cellStyle name="Comma 3 2 3 3 2 2 2 3 2" xfId="24581" xr:uid="{9F4EE00B-0023-4E57-BC53-BAE09276B216}"/>
    <cellStyle name="Comma 3 2 3 3 2 2 2 3 2 2" xfId="41198" xr:uid="{ADE5ECA1-F533-4ABC-9B16-5C65D3F73E91}"/>
    <cellStyle name="Comma 3 2 3 3 2 2 2 3 3" xfId="33310" xr:uid="{6601DF10-E561-4A82-A099-CC3FF0872398}"/>
    <cellStyle name="Comma 3 2 3 3 2 2 2 4" xfId="18977" xr:uid="{09852DA4-8930-4022-A744-B22A6842AF9F}"/>
    <cellStyle name="Comma 3 2 3 3 2 2 2 4 2" xfId="37254" xr:uid="{C67C6AA6-E2C2-4449-9BD8-73779D2340C6}"/>
    <cellStyle name="Comma 3 2 3 3 2 2 2 5" xfId="29366" xr:uid="{95E6621E-7F76-4DCF-A6A0-61DB5D2CDA34}"/>
    <cellStyle name="Comma 3 2 3 3 2 2 3" xfId="9167" xr:uid="{9EDDC18A-8272-45F8-9FAE-8A9833457C13}"/>
    <cellStyle name="Comma 3 2 3 3 2 2 3 2" xfId="14772" xr:uid="{33BDD74F-D470-4590-9B7C-886F85025E72}"/>
    <cellStyle name="Comma 3 2 3 3 2 2 3 2 2" xfId="25981" xr:uid="{B5746E74-C358-4D20-9069-00602C658827}"/>
    <cellStyle name="Comma 3 2 3 3 2 2 3 2 2 2" xfId="42184" xr:uid="{79426826-2DE2-4749-867C-684F5919A484}"/>
    <cellStyle name="Comma 3 2 3 3 2 2 3 2 3" xfId="34296" xr:uid="{B0D5D698-E032-4482-92CB-7D3C20C9F430}"/>
    <cellStyle name="Comma 3 2 3 3 2 2 3 3" xfId="20377" xr:uid="{F15A9CB6-5325-4D35-8217-993767DB4712}"/>
    <cellStyle name="Comma 3 2 3 3 2 2 3 3 2" xfId="38240" xr:uid="{9E9A0A75-B86C-4CF8-832B-80617D4E2531}"/>
    <cellStyle name="Comma 3 2 3 3 2 2 3 4" xfId="30352" xr:uid="{EDAF2E4C-0738-4161-8168-53A5B532AB68}"/>
    <cellStyle name="Comma 3 2 3 3 2 2 4" xfId="11970" xr:uid="{27A8B320-E35A-4EB6-837F-540B63F5D5FC}"/>
    <cellStyle name="Comma 3 2 3 3 2 2 4 2" xfId="23179" xr:uid="{B7E79804-5218-47F4-B48B-3CEA794FFA64}"/>
    <cellStyle name="Comma 3 2 3 3 2 2 4 2 2" xfId="40212" xr:uid="{C6C19A92-0639-40D3-A270-820A7541918B}"/>
    <cellStyle name="Comma 3 2 3 3 2 2 4 3" xfId="32324" xr:uid="{7A04FF7F-5A42-404B-8750-9903386786C6}"/>
    <cellStyle name="Comma 3 2 3 3 2 2 5" xfId="17575" xr:uid="{696D80B7-5B85-4D06-8037-CBE684445605}"/>
    <cellStyle name="Comma 3 2 3 3 2 2 5 2" xfId="36268" xr:uid="{7D02B67B-418F-4027-BF09-7D2091175C88}"/>
    <cellStyle name="Comma 3 2 3 3 2 2 6" xfId="28380" xr:uid="{89BBF967-709F-4F4A-B6A6-F99CAA5D4803}"/>
    <cellStyle name="Comma 3 2 3 3 2 3" xfId="6870" xr:uid="{3E30116B-4B32-4383-BA6E-D835B8B8F510}"/>
    <cellStyle name="Comma 3 2 3 3 2 3 2" xfId="9672" xr:uid="{2F4C82AC-6CC0-49A5-9984-C3DCC94E7A30}"/>
    <cellStyle name="Comma 3 2 3 3 2 3 2 2" xfId="15277" xr:uid="{474FDDBD-B58E-4E88-8C0B-DC83CB82C242}"/>
    <cellStyle name="Comma 3 2 3 3 2 3 2 2 2" xfId="26486" xr:uid="{C7623B9B-A8A3-4180-B8B0-05589768EAC7}"/>
    <cellStyle name="Comma 3 2 3 3 2 3 2 2 2 2" xfId="42676" xr:uid="{306CB9E2-8059-4F91-8888-5FC66CC59B30}"/>
    <cellStyle name="Comma 3 2 3 3 2 3 2 2 3" xfId="34788" xr:uid="{DF179F7B-2AFC-4BC6-9EFC-A28BCA41F637}"/>
    <cellStyle name="Comma 3 2 3 3 2 3 2 3" xfId="20882" xr:uid="{9BAAE4FD-DA1D-46EA-ADB7-5FC808860947}"/>
    <cellStyle name="Comma 3 2 3 3 2 3 2 3 2" xfId="38732" xr:uid="{D90E484F-051B-4427-8E2C-88AA140AFA6E}"/>
    <cellStyle name="Comma 3 2 3 3 2 3 2 4" xfId="30844" xr:uid="{58723183-B269-4B98-A1ED-A83E6E0E4511}"/>
    <cellStyle name="Comma 3 2 3 3 2 3 3" xfId="12475" xr:uid="{13142F51-10EF-43E3-A9EC-64F7A5757110}"/>
    <cellStyle name="Comma 3 2 3 3 2 3 3 2" xfId="23684" xr:uid="{11A456F1-9849-47CC-B421-7449BC31EA40}"/>
    <cellStyle name="Comma 3 2 3 3 2 3 3 2 2" xfId="40704" xr:uid="{AEB5C38D-FF8D-4511-829A-79C1EB5B3A41}"/>
    <cellStyle name="Comma 3 2 3 3 2 3 3 3" xfId="32816" xr:uid="{D247F7AD-A074-4A45-953F-5EF30EE13ADF}"/>
    <cellStyle name="Comma 3 2 3 3 2 3 4" xfId="18080" xr:uid="{4D4F6A6D-4F91-4214-A402-0B2454AB6C93}"/>
    <cellStyle name="Comma 3 2 3 3 2 3 4 2" xfId="36760" xr:uid="{833C1002-F608-4308-B50B-5C1A1792369E}"/>
    <cellStyle name="Comma 3 2 3 3 2 3 5" xfId="28872" xr:uid="{C67712CA-831C-49F5-9802-E954B7EB735A}"/>
    <cellStyle name="Comma 3 2 3 3 2 4" xfId="8270" xr:uid="{19395EEC-1139-44E0-A886-717E4300796D}"/>
    <cellStyle name="Comma 3 2 3 3 2 4 2" xfId="13875" xr:uid="{70609988-78A9-4175-BE12-ECA83396B8A6}"/>
    <cellStyle name="Comma 3 2 3 3 2 4 2 2" xfId="25084" xr:uid="{5A7A923A-F238-4468-9C00-0090CC5B8DA9}"/>
    <cellStyle name="Comma 3 2 3 3 2 4 2 2 2" xfId="41690" xr:uid="{DF211F64-6724-4832-A6D1-E2BFBBBF3983}"/>
    <cellStyle name="Comma 3 2 3 3 2 4 2 3" xfId="33802" xr:uid="{62765600-5415-4922-8EBD-CDAAEF8E1F8A}"/>
    <cellStyle name="Comma 3 2 3 3 2 4 3" xfId="19480" xr:uid="{C7F197BD-E20E-43B2-BF17-B71FFA195019}"/>
    <cellStyle name="Comma 3 2 3 3 2 4 3 2" xfId="37746" xr:uid="{4942A636-8FBF-4D3A-8152-8DD0F11233B6}"/>
    <cellStyle name="Comma 3 2 3 3 2 4 4" xfId="29858" xr:uid="{8F7AA7F8-2EDF-4AC5-83AE-C03DBE0AB758}"/>
    <cellStyle name="Comma 3 2 3 3 2 5" xfId="11073" xr:uid="{8E7593BE-4053-4540-94FD-1F32D5728A76}"/>
    <cellStyle name="Comma 3 2 3 3 2 5 2" xfId="22282" xr:uid="{94E28D8B-4A7B-4AC9-B8D2-648A60CC8F2E}"/>
    <cellStyle name="Comma 3 2 3 3 2 5 2 2" xfId="39718" xr:uid="{C5145096-37EC-45FB-8359-41ABADD4BB1A}"/>
    <cellStyle name="Comma 3 2 3 3 2 5 3" xfId="31830" xr:uid="{54D173FD-5806-476F-9A7D-E11A93E1E0EF}"/>
    <cellStyle name="Comma 3 2 3 3 2 6" xfId="16678" xr:uid="{CEB7CE2F-81C9-4198-9C39-33DC8B2C57AA}"/>
    <cellStyle name="Comma 3 2 3 3 2 6 2" xfId="35774" xr:uid="{C84EDD22-0450-4DB5-A37A-D23548A1CAC7}"/>
    <cellStyle name="Comma 3 2 3 3 2 7" xfId="27886" xr:uid="{CE93D397-33B0-4E48-A5B5-7D542B6A4EA3}"/>
    <cellStyle name="Comma 3 2 3 3 3" xfId="6119" xr:uid="{9AEA8461-F6D0-48DD-9BB1-7CBC3EE983B2}"/>
    <cellStyle name="Comma 3 2 3 3 3 2" xfId="7521" xr:uid="{E1256F80-F5D5-4E19-AE4C-5F50E506D358}"/>
    <cellStyle name="Comma 3 2 3 3 3 2 2" xfId="10323" xr:uid="{D6C5094C-26CB-4487-8A8A-722CFF4B0295}"/>
    <cellStyle name="Comma 3 2 3 3 3 2 2 2" xfId="15928" xr:uid="{AB7D8191-FBD7-488E-AC83-3B2DC3F5B20A}"/>
    <cellStyle name="Comma 3 2 3 3 3 2 2 2 2" xfId="27137" xr:uid="{7B2CA88F-B759-4127-98E7-FF6EF31152D9}"/>
    <cellStyle name="Comma 3 2 3 3 3 2 2 2 2 2" xfId="42924" xr:uid="{7822CBAA-34F2-4543-895F-B629BAE04FAE}"/>
    <cellStyle name="Comma 3 2 3 3 3 2 2 2 3" xfId="35036" xr:uid="{998D77D8-1C29-49F2-987D-CFB94175C614}"/>
    <cellStyle name="Comma 3 2 3 3 3 2 2 3" xfId="21533" xr:uid="{86DF0431-25C8-4BDD-8C59-06023E048967}"/>
    <cellStyle name="Comma 3 2 3 3 3 2 2 3 2" xfId="38980" xr:uid="{6DBFEC97-6177-46CB-B0C5-DFDCBF66C232}"/>
    <cellStyle name="Comma 3 2 3 3 3 2 2 4" xfId="31092" xr:uid="{BD685D18-4BAD-489A-9A3E-F328BD09A585}"/>
    <cellStyle name="Comma 3 2 3 3 3 2 3" xfId="13126" xr:uid="{7C088BFC-457D-4F7F-8EA0-9C0C6298AF72}"/>
    <cellStyle name="Comma 3 2 3 3 3 2 3 2" xfId="24335" xr:uid="{6EB5EA53-641A-4BE0-A4DC-45144B40F946}"/>
    <cellStyle name="Comma 3 2 3 3 3 2 3 2 2" xfId="40952" xr:uid="{AE25177F-0DC2-4FAA-BAD0-58E26589DEB6}"/>
    <cellStyle name="Comma 3 2 3 3 3 2 3 3" xfId="33064" xr:uid="{0D880890-E69A-47E9-96E0-394FA04A73E0}"/>
    <cellStyle name="Comma 3 2 3 3 3 2 4" xfId="18731" xr:uid="{98145A86-D218-4ACD-BFC8-4875957D166D}"/>
    <cellStyle name="Comma 3 2 3 3 3 2 4 2" xfId="37008" xr:uid="{CBBFDE8B-76CC-4006-8288-FD120820BED4}"/>
    <cellStyle name="Comma 3 2 3 3 3 2 5" xfId="29120" xr:uid="{A1935F8F-CBBD-432D-B2DA-54577F09D2CA}"/>
    <cellStyle name="Comma 3 2 3 3 3 3" xfId="8921" xr:uid="{60F8DEAE-AAC4-4692-A2CD-2949E90E761D}"/>
    <cellStyle name="Comma 3 2 3 3 3 3 2" xfId="14526" xr:uid="{D83B80BE-B377-4529-9364-250B999B5720}"/>
    <cellStyle name="Comma 3 2 3 3 3 3 2 2" xfId="25735" xr:uid="{C8030A78-1B35-4A0E-BB93-C64496F61BBA}"/>
    <cellStyle name="Comma 3 2 3 3 3 3 2 2 2" xfId="41938" xr:uid="{4101F51C-4CB2-4826-B84F-33BD892B9CAC}"/>
    <cellStyle name="Comma 3 2 3 3 3 3 2 3" xfId="34050" xr:uid="{586DDB89-2DBD-4065-85AF-3173EEFE16A6}"/>
    <cellStyle name="Comma 3 2 3 3 3 3 3" xfId="20131" xr:uid="{2C7CFA97-7853-4351-AA0C-7A5B78A7D5D8}"/>
    <cellStyle name="Comma 3 2 3 3 3 3 3 2" xfId="37994" xr:uid="{33630AF9-AA31-4B99-ADB8-1C852EA64F5E}"/>
    <cellStyle name="Comma 3 2 3 3 3 3 4" xfId="30106" xr:uid="{F87835FF-22E5-4E0B-8F1F-595CDA2E4BD9}"/>
    <cellStyle name="Comma 3 2 3 3 3 4" xfId="11724" xr:uid="{DA84D1B4-A5C2-4466-9FE1-10624CA7ACCD}"/>
    <cellStyle name="Comma 3 2 3 3 3 4 2" xfId="22933" xr:uid="{5AD72968-1439-4E26-92F1-6BC46D9FDD4B}"/>
    <cellStyle name="Comma 3 2 3 3 3 4 2 2" xfId="39966" xr:uid="{F73A0D6E-EE28-4BFA-8BA2-E38A15BA2FC5}"/>
    <cellStyle name="Comma 3 2 3 3 3 4 3" xfId="32078" xr:uid="{7200DEA8-8882-4839-A10C-5E409674B2ED}"/>
    <cellStyle name="Comma 3 2 3 3 3 5" xfId="17329" xr:uid="{414F4DFA-9F55-4B75-A606-EDAE9CF1C670}"/>
    <cellStyle name="Comma 3 2 3 3 3 5 2" xfId="36022" xr:uid="{8BF3C5F0-74FD-461A-9762-0B3457706FDA}"/>
    <cellStyle name="Comma 3 2 3 3 3 6" xfId="28134" xr:uid="{B4596C2F-6092-476C-B1E1-9853F0EFB504}"/>
    <cellStyle name="Comma 3 2 3 3 4" xfId="6624" xr:uid="{6888B602-915E-41DF-87C1-A03715FD995F}"/>
    <cellStyle name="Comma 3 2 3 3 4 2" xfId="9426" xr:uid="{F589E78E-F8D2-45A7-A2F9-34AFF0D220F9}"/>
    <cellStyle name="Comma 3 2 3 3 4 2 2" xfId="15031" xr:uid="{FC4F8C9B-5F35-4732-BBC2-DD54C7CAD96B}"/>
    <cellStyle name="Comma 3 2 3 3 4 2 2 2" xfId="26240" xr:uid="{7656FEBC-8B8A-44DF-8E56-E8081AE587A0}"/>
    <cellStyle name="Comma 3 2 3 3 4 2 2 2 2" xfId="42430" xr:uid="{B3FAD4A6-25F4-447D-8994-E660394C332C}"/>
    <cellStyle name="Comma 3 2 3 3 4 2 2 3" xfId="34542" xr:uid="{37A46A58-5C01-47D9-9A15-631BE6FCFE0C}"/>
    <cellStyle name="Comma 3 2 3 3 4 2 3" xfId="20636" xr:uid="{8CE678F8-A73C-407B-BAAA-299B4B7EF64A}"/>
    <cellStyle name="Comma 3 2 3 3 4 2 3 2" xfId="38486" xr:uid="{BF4D058E-8B80-488D-A6BC-8B1F7638215C}"/>
    <cellStyle name="Comma 3 2 3 3 4 2 4" xfId="30598" xr:uid="{2A3DF75F-D351-4355-8B33-966A3BA4F1BA}"/>
    <cellStyle name="Comma 3 2 3 3 4 3" xfId="12229" xr:uid="{FA5FDFAB-E947-448D-9D1E-E9265266CC86}"/>
    <cellStyle name="Comma 3 2 3 3 4 3 2" xfId="23438" xr:uid="{590268E8-F345-49AE-B32E-B7672EFA0288}"/>
    <cellStyle name="Comma 3 2 3 3 4 3 2 2" xfId="40458" xr:uid="{0F43226F-3D13-4CD8-B829-53D5D6E608D7}"/>
    <cellStyle name="Comma 3 2 3 3 4 3 3" xfId="32570" xr:uid="{E2C5DE00-A96F-459A-9A5A-E506C5F79EA8}"/>
    <cellStyle name="Comma 3 2 3 3 4 4" xfId="17834" xr:uid="{E4B9346B-8170-406F-8978-4C4751B69EE0}"/>
    <cellStyle name="Comma 3 2 3 3 4 4 2" xfId="36514" xr:uid="{A7F7F8C4-EC82-404F-9ABB-CA0C1AAB396E}"/>
    <cellStyle name="Comma 3 2 3 3 4 5" xfId="28626" xr:uid="{9A31671E-5741-4540-B86D-D4158FD29A39}"/>
    <cellStyle name="Comma 3 2 3 3 5" xfId="8024" xr:uid="{7FE592B7-FB6E-437C-AE4B-AA6D49CA055C}"/>
    <cellStyle name="Comma 3 2 3 3 5 2" xfId="13629" xr:uid="{255F6536-198C-41FB-84E4-49103E44EC2D}"/>
    <cellStyle name="Comma 3 2 3 3 5 2 2" xfId="24838" xr:uid="{C33C1FB5-1295-4B78-887C-3D719446DD4B}"/>
    <cellStyle name="Comma 3 2 3 3 5 2 2 2" xfId="41444" xr:uid="{EEF0DDFF-6C02-405D-A456-073A2D10A073}"/>
    <cellStyle name="Comma 3 2 3 3 5 2 3" xfId="33556" xr:uid="{6F28A6EC-96EB-4CCD-91AC-EAAA2479A518}"/>
    <cellStyle name="Comma 3 2 3 3 5 3" xfId="19234" xr:uid="{878DB686-F8B3-45F1-8231-C86AE8F1F621}"/>
    <cellStyle name="Comma 3 2 3 3 5 3 2" xfId="37500" xr:uid="{42F767A2-0359-46D8-BA8C-766A0C71772E}"/>
    <cellStyle name="Comma 3 2 3 3 5 4" xfId="29612" xr:uid="{F7917817-781F-49FC-B475-4FBE2F27BC4F}"/>
    <cellStyle name="Comma 3 2 3 3 6" xfId="10827" xr:uid="{4F8105AB-6199-4ACF-A73E-ADDEAE19152F}"/>
    <cellStyle name="Comma 3 2 3 3 6 2" xfId="22036" xr:uid="{D1C632B3-3DC3-4837-96E0-1A0C0740EA6C}"/>
    <cellStyle name="Comma 3 2 3 3 6 2 2" xfId="39472" xr:uid="{9B91F0AC-669C-4467-A722-B19D0EACE089}"/>
    <cellStyle name="Comma 3 2 3 3 6 3" xfId="31584" xr:uid="{D716D2D3-992B-49A6-86C9-10DF1DE18C65}"/>
    <cellStyle name="Comma 3 2 3 3 7" xfId="16432" xr:uid="{F3CE16EC-55C9-4027-9D5A-2A812153485B}"/>
    <cellStyle name="Comma 3 2 3 3 7 2" xfId="35528" xr:uid="{4D15B594-61A3-4EF5-90F9-D7EE933F6580}"/>
    <cellStyle name="Comma 3 2 3 3 8" xfId="27640" xr:uid="{FDD315BE-AD41-41A9-A286-FE6015F9B5A4}"/>
    <cellStyle name="Comma 3 2 3 4" xfId="5344" xr:uid="{2BDBF0EA-4811-42DB-831C-3D9E69063B4C}"/>
    <cellStyle name="Comma 3 2 3 4 2" xfId="6241" xr:uid="{7D5B9795-9618-42B3-9492-B4A1FD3E3B3E}"/>
    <cellStyle name="Comma 3 2 3 4 2 2" xfId="7643" xr:uid="{D07B8215-729D-42A7-8059-510AE5083F44}"/>
    <cellStyle name="Comma 3 2 3 4 2 2 2" xfId="10445" xr:uid="{DF34489B-848D-48B5-8A56-9EAE9F7019DD}"/>
    <cellStyle name="Comma 3 2 3 4 2 2 2 2" xfId="16050" xr:uid="{094B7325-EABF-4C7A-95AC-2AA6591C71AB}"/>
    <cellStyle name="Comma 3 2 3 4 2 2 2 2 2" xfId="27259" xr:uid="{8CD9CAC4-653D-49C5-AC15-99049F75A873}"/>
    <cellStyle name="Comma 3 2 3 4 2 2 2 2 2 2" xfId="43046" xr:uid="{E6D672D5-82E1-42F8-8DE9-EC0A486A11F2}"/>
    <cellStyle name="Comma 3 2 3 4 2 2 2 2 3" xfId="35158" xr:uid="{9469C9B5-48B6-4107-82C0-7646ECE07A01}"/>
    <cellStyle name="Comma 3 2 3 4 2 2 2 3" xfId="21655" xr:uid="{1CD48605-748E-454A-94F2-74D57298FA84}"/>
    <cellStyle name="Comma 3 2 3 4 2 2 2 3 2" xfId="39102" xr:uid="{47145EAF-BF82-4522-AA6E-783916897DFF}"/>
    <cellStyle name="Comma 3 2 3 4 2 2 2 4" xfId="31214" xr:uid="{3445BB62-5008-4492-8E1D-2417EF503296}"/>
    <cellStyle name="Comma 3 2 3 4 2 2 3" xfId="13248" xr:uid="{8A3B7AD0-01B5-4D31-BA5A-685C773C3C96}"/>
    <cellStyle name="Comma 3 2 3 4 2 2 3 2" xfId="24457" xr:uid="{2B8E8EE3-8818-48FE-89C0-8FDE16007104}"/>
    <cellStyle name="Comma 3 2 3 4 2 2 3 2 2" xfId="41074" xr:uid="{58B16F40-0D93-4A9D-B737-7891E01A81E0}"/>
    <cellStyle name="Comma 3 2 3 4 2 2 3 3" xfId="33186" xr:uid="{CEF7A411-5386-49B6-9A7C-374435358734}"/>
    <cellStyle name="Comma 3 2 3 4 2 2 4" xfId="18853" xr:uid="{AAD24D13-88AE-4516-84DF-F0597337579C}"/>
    <cellStyle name="Comma 3 2 3 4 2 2 4 2" xfId="37130" xr:uid="{8BF49F68-88C8-43DA-A1E9-F7D0EFE33E62}"/>
    <cellStyle name="Comma 3 2 3 4 2 2 5" xfId="29242" xr:uid="{E2156ABA-74B3-479F-8738-D88114F129B8}"/>
    <cellStyle name="Comma 3 2 3 4 2 3" xfId="9043" xr:uid="{71971B59-0108-4317-86F4-EE138F4768FD}"/>
    <cellStyle name="Comma 3 2 3 4 2 3 2" xfId="14648" xr:uid="{55219604-B133-46C3-9F42-87F1A56503C6}"/>
    <cellStyle name="Comma 3 2 3 4 2 3 2 2" xfId="25857" xr:uid="{75EA4F0C-789A-4B6E-98E2-644A30FBE135}"/>
    <cellStyle name="Comma 3 2 3 4 2 3 2 2 2" xfId="42060" xr:uid="{3F068B09-DD78-40AD-8E79-F8FBD8FBC755}"/>
    <cellStyle name="Comma 3 2 3 4 2 3 2 3" xfId="34172" xr:uid="{FA48CFE3-5F81-4B93-A36F-1F9E05802911}"/>
    <cellStyle name="Comma 3 2 3 4 2 3 3" xfId="20253" xr:uid="{0DDF43A5-6CC6-41C0-B6BB-60E3C7718C0D}"/>
    <cellStyle name="Comma 3 2 3 4 2 3 3 2" xfId="38116" xr:uid="{A41349CD-3BB7-4C73-8821-03FA8FAF116F}"/>
    <cellStyle name="Comma 3 2 3 4 2 3 4" xfId="30228" xr:uid="{61730889-BF6D-4871-8826-B2F742920A53}"/>
    <cellStyle name="Comma 3 2 3 4 2 4" xfId="11846" xr:uid="{D3C1905E-1F8D-40C1-BFF1-54CF0594366C}"/>
    <cellStyle name="Comma 3 2 3 4 2 4 2" xfId="23055" xr:uid="{8E0C799F-A991-4D9E-A045-6A2DF4DFD6B6}"/>
    <cellStyle name="Comma 3 2 3 4 2 4 2 2" xfId="40088" xr:uid="{07574EE0-CD93-4BBB-8470-BB653B732DED}"/>
    <cellStyle name="Comma 3 2 3 4 2 4 3" xfId="32200" xr:uid="{2A63CD68-893E-4634-A83E-691F86AA7557}"/>
    <cellStyle name="Comma 3 2 3 4 2 5" xfId="17451" xr:uid="{3683D3D0-D77C-48F7-B9FB-849F2E0FFB0D}"/>
    <cellStyle name="Comma 3 2 3 4 2 5 2" xfId="36144" xr:uid="{0F3A6380-9B80-4362-A562-C2148E4A6B96}"/>
    <cellStyle name="Comma 3 2 3 4 2 6" xfId="28256" xr:uid="{5BD702FB-B0DC-4AA3-A14E-8EE98BAFAE76}"/>
    <cellStyle name="Comma 3 2 3 4 3" xfId="6746" xr:uid="{0B6BADA7-AC5B-43B6-9F55-5AF491B010B3}"/>
    <cellStyle name="Comma 3 2 3 4 3 2" xfId="9548" xr:uid="{B700F9C1-CACB-4B3F-9545-42575880DFA6}"/>
    <cellStyle name="Comma 3 2 3 4 3 2 2" xfId="15153" xr:uid="{777A2565-F79A-4F03-937A-28F7C2D342A6}"/>
    <cellStyle name="Comma 3 2 3 4 3 2 2 2" xfId="26362" xr:uid="{6E4468B5-3469-4CAC-9D15-B81786C1B7EB}"/>
    <cellStyle name="Comma 3 2 3 4 3 2 2 2 2" xfId="42552" xr:uid="{628192DA-FD7D-4A55-97EA-3B3375AC53B9}"/>
    <cellStyle name="Comma 3 2 3 4 3 2 2 3" xfId="34664" xr:uid="{9FF30636-B40E-4ED5-BB6F-6C9A6C6CE006}"/>
    <cellStyle name="Comma 3 2 3 4 3 2 3" xfId="20758" xr:uid="{7EC86153-F6E4-499A-A64D-F2CCA999918E}"/>
    <cellStyle name="Comma 3 2 3 4 3 2 3 2" xfId="38608" xr:uid="{8E0EA6CF-58C2-432B-819E-F419E6C2A392}"/>
    <cellStyle name="Comma 3 2 3 4 3 2 4" xfId="30720" xr:uid="{A1327D24-583A-4D6D-9554-E775F211FE06}"/>
    <cellStyle name="Comma 3 2 3 4 3 3" xfId="12351" xr:uid="{9513C2A2-1AA7-4FAF-BA9E-58C2EB2283A6}"/>
    <cellStyle name="Comma 3 2 3 4 3 3 2" xfId="23560" xr:uid="{93AE7D8C-13D8-45A0-8AD2-EA2417AED78D}"/>
    <cellStyle name="Comma 3 2 3 4 3 3 2 2" xfId="40580" xr:uid="{1EB69E24-786B-49A1-BCA0-7ECE4DE58628}"/>
    <cellStyle name="Comma 3 2 3 4 3 3 3" xfId="32692" xr:uid="{CB0CE8DB-91C3-4887-A034-E5564FBCC42A}"/>
    <cellStyle name="Comma 3 2 3 4 3 4" xfId="17956" xr:uid="{1498B009-1C35-4E2F-AA31-4986B2EDA766}"/>
    <cellStyle name="Comma 3 2 3 4 3 4 2" xfId="36636" xr:uid="{CD08B2D8-0CAE-41DA-8916-2185DC713C98}"/>
    <cellStyle name="Comma 3 2 3 4 3 5" xfId="28748" xr:uid="{6ACEC1CD-5AB5-4167-A271-438694A642F7}"/>
    <cellStyle name="Comma 3 2 3 4 4" xfId="8146" xr:uid="{54CD4593-DF90-486E-89C5-F2A6849D4352}"/>
    <cellStyle name="Comma 3 2 3 4 4 2" xfId="13751" xr:uid="{8BA20E8D-10FF-48D2-9CB4-65C68D9B348D}"/>
    <cellStyle name="Comma 3 2 3 4 4 2 2" xfId="24960" xr:uid="{97DB2DAE-7E4C-465A-90E4-2138F14A2DCA}"/>
    <cellStyle name="Comma 3 2 3 4 4 2 2 2" xfId="41566" xr:uid="{19E25455-55D6-4364-A424-73106D1555C4}"/>
    <cellStyle name="Comma 3 2 3 4 4 2 3" xfId="33678" xr:uid="{44A1D4A7-0DAB-4A1F-9739-990691F7C063}"/>
    <cellStyle name="Comma 3 2 3 4 4 3" xfId="19356" xr:uid="{9590F6F3-D0D7-4F75-B3D0-1D6FF2622B79}"/>
    <cellStyle name="Comma 3 2 3 4 4 3 2" xfId="37622" xr:uid="{019BBD51-9849-45BC-B714-6B839D763030}"/>
    <cellStyle name="Comma 3 2 3 4 4 4" xfId="29734" xr:uid="{9B5CBB41-1FA2-47B8-8052-FFE8F4789869}"/>
    <cellStyle name="Comma 3 2 3 4 5" xfId="10949" xr:uid="{1595B15B-0B85-42F9-A51F-A352FE0ABCDF}"/>
    <cellStyle name="Comma 3 2 3 4 5 2" xfId="22158" xr:uid="{38CF97FA-F5A9-4100-A9BC-03922FA55E8F}"/>
    <cellStyle name="Comma 3 2 3 4 5 2 2" xfId="39594" xr:uid="{7BCB7F93-E27A-4056-BF9E-29E347021B41}"/>
    <cellStyle name="Comma 3 2 3 4 5 3" xfId="31706" xr:uid="{F7179091-D032-4BB7-97BE-C2F97788B4B2}"/>
    <cellStyle name="Comma 3 2 3 4 6" xfId="16554" xr:uid="{1CBFA4A8-DB69-4E76-A5A5-AF79045706E2}"/>
    <cellStyle name="Comma 3 2 3 4 6 2" xfId="35650" xr:uid="{3399CBC0-130E-45CF-809E-7730A77F0455}"/>
    <cellStyle name="Comma 3 2 3 4 7" xfId="27762" xr:uid="{BEA08015-4D47-45C7-8971-D46EA0AB3015}"/>
    <cellStyle name="Comma 3 2 3 5" xfId="5995" xr:uid="{7BCCF056-440B-4066-A1BF-9F0F78A33772}"/>
    <cellStyle name="Comma 3 2 3 5 2" xfId="7397" xr:uid="{2CA73956-03C3-4E7B-87CF-DE329453371B}"/>
    <cellStyle name="Comma 3 2 3 5 2 2" xfId="10199" xr:uid="{406DE37A-947F-4A29-A382-D1C7B9529FD7}"/>
    <cellStyle name="Comma 3 2 3 5 2 2 2" xfId="15804" xr:uid="{B956C72C-7F34-4019-8D3D-B52A83809D47}"/>
    <cellStyle name="Comma 3 2 3 5 2 2 2 2" xfId="27013" xr:uid="{2279A9D6-7DA5-42A4-AA3C-89BBC5A10D1E}"/>
    <cellStyle name="Comma 3 2 3 5 2 2 2 2 2" xfId="42800" xr:uid="{2FEE02CF-D2FE-4526-8028-66E8A534AF3C}"/>
    <cellStyle name="Comma 3 2 3 5 2 2 2 3" xfId="34912" xr:uid="{EC85C246-3D1F-4040-BC66-5B03558F3F5C}"/>
    <cellStyle name="Comma 3 2 3 5 2 2 3" xfId="21409" xr:uid="{6F6DA1D9-D80B-4D35-A192-8205ECCA52CB}"/>
    <cellStyle name="Comma 3 2 3 5 2 2 3 2" xfId="38856" xr:uid="{88616330-BB29-46C5-ABAB-B700F5C6DD41}"/>
    <cellStyle name="Comma 3 2 3 5 2 2 4" xfId="30968" xr:uid="{BFB94C56-3C33-4E13-8577-426693F28FAE}"/>
    <cellStyle name="Comma 3 2 3 5 2 3" xfId="13002" xr:uid="{564FD479-41C8-4CB3-B02D-A1910CD0E295}"/>
    <cellStyle name="Comma 3 2 3 5 2 3 2" xfId="24211" xr:uid="{618438B9-A3FF-4696-B350-FE55AB60A9D5}"/>
    <cellStyle name="Comma 3 2 3 5 2 3 2 2" xfId="40828" xr:uid="{C37D4697-CA1F-4FC4-8A9D-B79E50FBDC60}"/>
    <cellStyle name="Comma 3 2 3 5 2 3 3" xfId="32940" xr:uid="{B03D71B9-F3E2-4010-B68A-F5994B338B5B}"/>
    <cellStyle name="Comma 3 2 3 5 2 4" xfId="18607" xr:uid="{A73B99CF-E576-42B3-A38E-6CEFFB21347F}"/>
    <cellStyle name="Comma 3 2 3 5 2 4 2" xfId="36884" xr:uid="{3851FD4C-5F8F-43E4-AA8D-29049C257513}"/>
    <cellStyle name="Comma 3 2 3 5 2 5" xfId="28996" xr:uid="{1384A0AA-FE34-40C4-9045-53BE71471A0D}"/>
    <cellStyle name="Comma 3 2 3 5 3" xfId="8797" xr:uid="{82EB82DF-AB64-4E43-AB9E-1024AC9A0693}"/>
    <cellStyle name="Comma 3 2 3 5 3 2" xfId="14402" xr:uid="{3E29D094-34EB-4056-9F9F-C33293E5FCD0}"/>
    <cellStyle name="Comma 3 2 3 5 3 2 2" xfId="25611" xr:uid="{A2C5EE29-8177-4F8B-BB0D-81C31A2CA8EB}"/>
    <cellStyle name="Comma 3 2 3 5 3 2 2 2" xfId="41814" xr:uid="{7E5993BE-8000-4758-A318-2CCB70268275}"/>
    <cellStyle name="Comma 3 2 3 5 3 2 3" xfId="33926" xr:uid="{714BD7F0-A55C-4204-A717-B6280966A2A5}"/>
    <cellStyle name="Comma 3 2 3 5 3 3" xfId="20007" xr:uid="{357D112B-2612-446A-B08C-934FDEF5965D}"/>
    <cellStyle name="Comma 3 2 3 5 3 3 2" xfId="37870" xr:uid="{A08ABC0D-F826-4EB0-B759-7FD545605C43}"/>
    <cellStyle name="Comma 3 2 3 5 3 4" xfId="29982" xr:uid="{31D4E87F-5CB2-4827-93C4-B6A033F6F95C}"/>
    <cellStyle name="Comma 3 2 3 5 4" xfId="11600" xr:uid="{D53D520F-1C68-49F3-9D09-31593D97C3C4}"/>
    <cellStyle name="Comma 3 2 3 5 4 2" xfId="22809" xr:uid="{A62C8154-1756-485C-8DE6-7AFD8E9484CA}"/>
    <cellStyle name="Comma 3 2 3 5 4 2 2" xfId="39842" xr:uid="{9C52EAE5-C625-44F1-AEE3-B55F6EBD47AE}"/>
    <cellStyle name="Comma 3 2 3 5 4 3" xfId="31954" xr:uid="{EFD535DD-D7FF-4184-A03D-A02ABE2B840D}"/>
    <cellStyle name="Comma 3 2 3 5 5" xfId="17205" xr:uid="{1E1F4FD9-02B4-4338-8212-54769A15B13E}"/>
    <cellStyle name="Comma 3 2 3 5 5 2" xfId="35898" xr:uid="{0E5E338A-8B18-4A1A-B532-580AC77C4003}"/>
    <cellStyle name="Comma 3 2 3 5 6" xfId="28010" xr:uid="{64D8CEE7-5250-47D8-A42E-13160B9424E7}"/>
    <cellStyle name="Comma 3 2 3 6" xfId="6499" xr:uid="{28831D7C-5F24-451C-BCC4-6F675EE44884}"/>
    <cellStyle name="Comma 3 2 3 6 2" xfId="9301" xr:uid="{990E5125-76CC-43F2-B6DB-27F35973646E}"/>
    <cellStyle name="Comma 3 2 3 6 2 2" xfId="14906" xr:uid="{6DEC42FB-4890-4F5C-A359-B34FB4357B3E}"/>
    <cellStyle name="Comma 3 2 3 6 2 2 2" xfId="26115" xr:uid="{47DA664A-2149-4072-B4C6-872A9B68BFC6}"/>
    <cellStyle name="Comma 3 2 3 6 2 2 2 2" xfId="42306" xr:uid="{C12DBB7D-755A-4B01-ABF1-BB45BF480795}"/>
    <cellStyle name="Comma 3 2 3 6 2 2 3" xfId="34418" xr:uid="{607BD315-E574-4962-BAB0-5704496C4B35}"/>
    <cellStyle name="Comma 3 2 3 6 2 3" xfId="20511" xr:uid="{9805AD66-A432-4DEE-95DD-8A29AE9279C9}"/>
    <cellStyle name="Comma 3 2 3 6 2 3 2" xfId="38362" xr:uid="{1C8A4C10-8189-481D-B816-B3317AA67BBA}"/>
    <cellStyle name="Comma 3 2 3 6 2 4" xfId="30474" xr:uid="{382A849B-9165-4FE7-863B-FF1DF074B236}"/>
    <cellStyle name="Comma 3 2 3 6 3" xfId="12104" xr:uid="{677E8876-D477-4B84-BDB3-7563B7A160AD}"/>
    <cellStyle name="Comma 3 2 3 6 3 2" xfId="23313" xr:uid="{99EEA27A-4BB6-49CA-AE75-5EF1B0C76CF3}"/>
    <cellStyle name="Comma 3 2 3 6 3 2 2" xfId="40334" xr:uid="{06337181-D66A-4385-8968-753213CB1783}"/>
    <cellStyle name="Comma 3 2 3 6 3 3" xfId="32446" xr:uid="{CEF0B7D2-5BDA-47A0-9E69-3C8A534F6A9A}"/>
    <cellStyle name="Comma 3 2 3 6 4" xfId="17709" xr:uid="{AE24E619-9BD4-4BC4-9536-BE73CCFF1751}"/>
    <cellStyle name="Comma 3 2 3 6 4 2" xfId="36390" xr:uid="{F871546C-FDEB-470F-945F-C3A27DF43B6B}"/>
    <cellStyle name="Comma 3 2 3 6 5" xfId="28502" xr:uid="{235BF0FB-58F8-4D94-B983-3B8FFCA0FE92}"/>
    <cellStyle name="Comma 3 2 3 7" xfId="7900" xr:uid="{95A34C71-CF8A-493A-9158-237B3DD1B436}"/>
    <cellStyle name="Comma 3 2 3 7 2" xfId="13505" xr:uid="{58698C5D-E24C-42E0-B537-14D13BBE64C9}"/>
    <cellStyle name="Comma 3 2 3 7 2 2" xfId="24714" xr:uid="{AC507E42-7729-4371-99A7-B3C865C571C2}"/>
    <cellStyle name="Comma 3 2 3 7 2 2 2" xfId="41320" xr:uid="{30F9E6BB-21D2-4A9D-9664-C95D38CED99D}"/>
    <cellStyle name="Comma 3 2 3 7 2 3" xfId="33432" xr:uid="{1402DECD-042A-45CE-A19D-7BCF7A88052F}"/>
    <cellStyle name="Comma 3 2 3 7 3" xfId="19110" xr:uid="{2D74332A-2EA1-4C4B-8A12-48ADDB606C8E}"/>
    <cellStyle name="Comma 3 2 3 7 3 2" xfId="37376" xr:uid="{BD4A719C-DAFF-4CED-9829-667204F4BBC2}"/>
    <cellStyle name="Comma 3 2 3 7 4" xfId="29488" xr:uid="{5C67D47B-3BD8-4606-99ED-9772D783CC72}"/>
    <cellStyle name="Comma 3 2 3 8" xfId="10703" xr:uid="{26579194-04BF-4FAA-8311-395122FF62E0}"/>
    <cellStyle name="Comma 3 2 3 8 2" xfId="21912" xr:uid="{98B99942-3FC6-45B9-8B85-2B05BE65DD80}"/>
    <cellStyle name="Comma 3 2 3 8 2 2" xfId="39348" xr:uid="{3EE952F8-3A4B-4A98-9422-E8C124E46A25}"/>
    <cellStyle name="Comma 3 2 3 8 3" xfId="31460" xr:uid="{3CCE194B-60D2-4DA4-8331-ECBF39DC3227}"/>
    <cellStyle name="Comma 3 2 3 9" xfId="16308" xr:uid="{40B07A89-5E58-43B6-ABD4-F542623AA572}"/>
    <cellStyle name="Comma 3 2 3 9 2" xfId="35404" xr:uid="{9A6D0B5B-0B9B-40FE-AA88-E92F6DB5C214}"/>
    <cellStyle name="Comma 3 2 4" xfId="5141" xr:uid="{51022A35-33B6-4947-BB88-8B530CBBBAB9}"/>
    <cellStyle name="Comma 3 2 4 2" xfId="5266" xr:uid="{1E1AA00A-F444-4ED7-9B79-6E29986916D8}"/>
    <cellStyle name="Comma 3 2 4 2 2" xfId="5512" xr:uid="{3060A8D9-40F9-455D-BD62-1E72EF10B8D1}"/>
    <cellStyle name="Comma 3 2 4 2 2 2" xfId="6409" xr:uid="{BB6AFFCF-6448-4B76-8F1F-71058B5FA546}"/>
    <cellStyle name="Comma 3 2 4 2 2 2 2" xfId="7811" xr:uid="{6C39C4BF-ACE7-4384-A5E0-4E12F2C87E7C}"/>
    <cellStyle name="Comma 3 2 4 2 2 2 2 2" xfId="10613" xr:uid="{8C9B8E41-78BB-4BFE-B0EF-3D15179BD19A}"/>
    <cellStyle name="Comma 3 2 4 2 2 2 2 2 2" xfId="16218" xr:uid="{1A0B78ED-99DB-403C-8D15-125313544061}"/>
    <cellStyle name="Comma 3 2 4 2 2 2 2 2 2 2" xfId="27427" xr:uid="{9D6F916F-FE72-49C4-BF31-454C3940DC70}"/>
    <cellStyle name="Comma 3 2 4 2 2 2 2 2 2 2 2" xfId="43214" xr:uid="{9BB9B505-232E-47FC-A859-9AC0E04D3003}"/>
    <cellStyle name="Comma 3 2 4 2 2 2 2 2 2 3" xfId="35326" xr:uid="{D9878D89-8E72-450A-8A12-7A9C00429690}"/>
    <cellStyle name="Comma 3 2 4 2 2 2 2 2 3" xfId="21823" xr:uid="{C851637B-5965-428A-B079-1496CE62A11A}"/>
    <cellStyle name="Comma 3 2 4 2 2 2 2 2 3 2" xfId="39270" xr:uid="{CFFE67B5-796E-4635-AF5C-28D86DE6F556}"/>
    <cellStyle name="Comma 3 2 4 2 2 2 2 2 4" xfId="31382" xr:uid="{88F53A11-079B-4EF6-A9CA-009CCE7C8A37}"/>
    <cellStyle name="Comma 3 2 4 2 2 2 2 3" xfId="13416" xr:uid="{B878BA49-3410-4F81-8464-E5FF1B2D58FD}"/>
    <cellStyle name="Comma 3 2 4 2 2 2 2 3 2" xfId="24625" xr:uid="{6D5CCD12-2B1B-4A2B-9734-4D2F3A67FF83}"/>
    <cellStyle name="Comma 3 2 4 2 2 2 2 3 2 2" xfId="41242" xr:uid="{724F9D1F-D86B-4351-9994-C203742F8F72}"/>
    <cellStyle name="Comma 3 2 4 2 2 2 2 3 3" xfId="33354" xr:uid="{17529AF0-4914-40EA-9BBF-A5D672CFCCCB}"/>
    <cellStyle name="Comma 3 2 4 2 2 2 2 4" xfId="19021" xr:uid="{B3086B49-C774-4406-BF91-C2752319EC04}"/>
    <cellStyle name="Comma 3 2 4 2 2 2 2 4 2" xfId="37298" xr:uid="{F4EAAD3E-287A-4E83-AF70-FCF19571D0EE}"/>
    <cellStyle name="Comma 3 2 4 2 2 2 2 5" xfId="29410" xr:uid="{C867FC94-C4D3-4ABE-B7C5-6286DAD827B4}"/>
    <cellStyle name="Comma 3 2 4 2 2 2 3" xfId="9211" xr:uid="{31432164-20D1-45FD-AB4B-823CAE721465}"/>
    <cellStyle name="Comma 3 2 4 2 2 2 3 2" xfId="14816" xr:uid="{83EB0D51-D114-4CFF-A9E6-8E19695BB5DB}"/>
    <cellStyle name="Comma 3 2 4 2 2 2 3 2 2" xfId="26025" xr:uid="{BB7342EB-57AB-4FB7-B51C-E4139CB7B486}"/>
    <cellStyle name="Comma 3 2 4 2 2 2 3 2 2 2" xfId="42228" xr:uid="{90B0AFC8-489A-4692-AC0A-CEE02C22879C}"/>
    <cellStyle name="Comma 3 2 4 2 2 2 3 2 3" xfId="34340" xr:uid="{314BD62A-769C-4ED3-81F8-56857BDF830A}"/>
    <cellStyle name="Comma 3 2 4 2 2 2 3 3" xfId="20421" xr:uid="{C6503396-DF57-42E4-B022-B2F67C517273}"/>
    <cellStyle name="Comma 3 2 4 2 2 2 3 3 2" xfId="38284" xr:uid="{1CAB5584-3257-4D19-A9C3-5810595DCBC0}"/>
    <cellStyle name="Comma 3 2 4 2 2 2 3 4" xfId="30396" xr:uid="{D5FF8F81-D7C0-4519-9803-F2C7C51B8744}"/>
    <cellStyle name="Comma 3 2 4 2 2 2 4" xfId="12014" xr:uid="{BCA0AF46-FC80-4181-BB9F-970D1CE93D75}"/>
    <cellStyle name="Comma 3 2 4 2 2 2 4 2" xfId="23223" xr:uid="{8758B23B-EA74-4230-B2C1-DB8BD0C3D571}"/>
    <cellStyle name="Comma 3 2 4 2 2 2 4 2 2" xfId="40256" xr:uid="{A574B4B8-2826-4E0F-B470-5624362490C0}"/>
    <cellStyle name="Comma 3 2 4 2 2 2 4 3" xfId="32368" xr:uid="{15563781-AA0B-40F1-979B-DAFBEEAB35AA}"/>
    <cellStyle name="Comma 3 2 4 2 2 2 5" xfId="17619" xr:uid="{67664974-2BBF-4163-92A2-ADB120DF2069}"/>
    <cellStyle name="Comma 3 2 4 2 2 2 5 2" xfId="36312" xr:uid="{1B9BE66F-B96E-4075-8A8B-4E82BA92C65B}"/>
    <cellStyle name="Comma 3 2 4 2 2 2 6" xfId="28424" xr:uid="{622A627E-F2DE-4B94-A547-40CE096AF3EB}"/>
    <cellStyle name="Comma 3 2 4 2 2 3" xfId="6914" xr:uid="{0AB3720A-2CB1-4C7B-8921-A196B991F4AA}"/>
    <cellStyle name="Comma 3 2 4 2 2 3 2" xfId="9716" xr:uid="{D8FC4BB4-15FD-4A32-8857-94FBBBEB9A9E}"/>
    <cellStyle name="Comma 3 2 4 2 2 3 2 2" xfId="15321" xr:uid="{C7970ACE-76B8-488E-8DB7-E8E4874D26E9}"/>
    <cellStyle name="Comma 3 2 4 2 2 3 2 2 2" xfId="26530" xr:uid="{81B23BCF-B561-4DD2-BAF2-ED4C1F316FEE}"/>
    <cellStyle name="Comma 3 2 4 2 2 3 2 2 2 2" xfId="42720" xr:uid="{248D2545-66F3-4248-A0DF-85584848F87D}"/>
    <cellStyle name="Comma 3 2 4 2 2 3 2 2 3" xfId="34832" xr:uid="{23C2069D-BB62-451F-8DE5-01CF33E5A97E}"/>
    <cellStyle name="Comma 3 2 4 2 2 3 2 3" xfId="20926" xr:uid="{4ACE9C5E-281E-4626-9B62-2E3155958856}"/>
    <cellStyle name="Comma 3 2 4 2 2 3 2 3 2" xfId="38776" xr:uid="{6F2242A6-9D92-4372-9AA9-FF529E4E1209}"/>
    <cellStyle name="Comma 3 2 4 2 2 3 2 4" xfId="30888" xr:uid="{202622F9-E71A-4F53-A405-7DC61F5E56F0}"/>
    <cellStyle name="Comma 3 2 4 2 2 3 3" xfId="12519" xr:uid="{BAA3F5F8-D299-4C31-851D-9A40B705266F}"/>
    <cellStyle name="Comma 3 2 4 2 2 3 3 2" xfId="23728" xr:uid="{F367A3CB-A4E3-4090-9066-87A9A073DA06}"/>
    <cellStyle name="Comma 3 2 4 2 2 3 3 2 2" xfId="40748" xr:uid="{C0625846-6ECA-4FEE-AB68-B388438D91E8}"/>
    <cellStyle name="Comma 3 2 4 2 2 3 3 3" xfId="32860" xr:uid="{E0ADB26F-E073-4A67-A46D-630B0D54E60D}"/>
    <cellStyle name="Comma 3 2 4 2 2 3 4" xfId="18124" xr:uid="{C2DFD17C-5E38-4967-AB09-8E2EC959C74D}"/>
    <cellStyle name="Comma 3 2 4 2 2 3 4 2" xfId="36804" xr:uid="{F19FBE19-3C65-48DD-A84A-17F48256A70B}"/>
    <cellStyle name="Comma 3 2 4 2 2 3 5" xfId="28916" xr:uid="{5F3945AB-2C2F-4941-AB46-523DC7CDEAA9}"/>
    <cellStyle name="Comma 3 2 4 2 2 4" xfId="8314" xr:uid="{F2769030-F188-4D1A-88B9-A452ED8975DB}"/>
    <cellStyle name="Comma 3 2 4 2 2 4 2" xfId="13919" xr:uid="{12239BDC-2AC9-42F8-B74D-099870D20C02}"/>
    <cellStyle name="Comma 3 2 4 2 2 4 2 2" xfId="25128" xr:uid="{E90F80A0-0668-48AD-8927-9E6F9C6A6190}"/>
    <cellStyle name="Comma 3 2 4 2 2 4 2 2 2" xfId="41734" xr:uid="{C85B701A-BFB5-49E9-B2B6-1F886F7513FB}"/>
    <cellStyle name="Comma 3 2 4 2 2 4 2 3" xfId="33846" xr:uid="{B2107EBC-6368-47DF-BE57-ED577965791A}"/>
    <cellStyle name="Comma 3 2 4 2 2 4 3" xfId="19524" xr:uid="{74E6EE27-0D77-4568-89DE-8FC6125F8ACB}"/>
    <cellStyle name="Comma 3 2 4 2 2 4 3 2" xfId="37790" xr:uid="{B2C0163B-261C-4291-803D-758E44C38EA4}"/>
    <cellStyle name="Comma 3 2 4 2 2 4 4" xfId="29902" xr:uid="{62C76CF2-345E-4928-9C8D-6AE74AA3070A}"/>
    <cellStyle name="Comma 3 2 4 2 2 5" xfId="11117" xr:uid="{EF0DFF7E-A04A-4A98-BAFF-83F807B59E3D}"/>
    <cellStyle name="Comma 3 2 4 2 2 5 2" xfId="22326" xr:uid="{A774996D-8C7F-4C81-A4FE-A4154CE5E267}"/>
    <cellStyle name="Comma 3 2 4 2 2 5 2 2" xfId="39762" xr:uid="{1B25FA52-4831-4DEB-B6F7-DF20F1EB3DF9}"/>
    <cellStyle name="Comma 3 2 4 2 2 5 3" xfId="31874" xr:uid="{6B5B2ED1-6543-4FAF-AC22-4D1FA046459B}"/>
    <cellStyle name="Comma 3 2 4 2 2 6" xfId="16722" xr:uid="{B64BB5AE-2BD1-40EA-9C78-C075F4CB92CB}"/>
    <cellStyle name="Comma 3 2 4 2 2 6 2" xfId="35818" xr:uid="{AE47AB27-2C6D-47B1-959A-D97A24BC2CFD}"/>
    <cellStyle name="Comma 3 2 4 2 2 7" xfId="27930" xr:uid="{84DCA035-F4DE-44D5-828D-6C2252ACADF1}"/>
    <cellStyle name="Comma 3 2 4 2 3" xfId="6163" xr:uid="{7CFFBFF9-88BE-4418-A7B1-A457EC602179}"/>
    <cellStyle name="Comma 3 2 4 2 3 2" xfId="7565" xr:uid="{0282EA9E-4C66-4A09-A205-04EBE18AB346}"/>
    <cellStyle name="Comma 3 2 4 2 3 2 2" xfId="10367" xr:uid="{0B34B455-8D61-41A9-A003-EB741FAD1042}"/>
    <cellStyle name="Comma 3 2 4 2 3 2 2 2" xfId="15972" xr:uid="{210DAF00-1666-4F0A-9B8F-F627D0A29242}"/>
    <cellStyle name="Comma 3 2 4 2 3 2 2 2 2" xfId="27181" xr:uid="{8363C4AF-6DA1-464B-B7CD-3FB31CC932A0}"/>
    <cellStyle name="Comma 3 2 4 2 3 2 2 2 2 2" xfId="42968" xr:uid="{EE622684-3DE0-4D94-9195-CBD77C6BC497}"/>
    <cellStyle name="Comma 3 2 4 2 3 2 2 2 3" xfId="35080" xr:uid="{F87B606E-316E-48E2-A785-6A14577964B4}"/>
    <cellStyle name="Comma 3 2 4 2 3 2 2 3" xfId="21577" xr:uid="{D163D342-2ABD-4408-B3F2-A6D53B8E4C27}"/>
    <cellStyle name="Comma 3 2 4 2 3 2 2 3 2" xfId="39024" xr:uid="{CF4D65CF-71BB-43F1-9EC9-3D1628186D77}"/>
    <cellStyle name="Comma 3 2 4 2 3 2 2 4" xfId="31136" xr:uid="{2C93FA8A-4173-48FC-9A08-FE32661B36A0}"/>
    <cellStyle name="Comma 3 2 4 2 3 2 3" xfId="13170" xr:uid="{33978CD2-06D2-4BF9-A497-C198AEB76562}"/>
    <cellStyle name="Comma 3 2 4 2 3 2 3 2" xfId="24379" xr:uid="{DE0B9610-935D-41ED-B76E-F2D01A4E2257}"/>
    <cellStyle name="Comma 3 2 4 2 3 2 3 2 2" xfId="40996" xr:uid="{C58888FD-6DB1-488C-AC40-096F06EF602C}"/>
    <cellStyle name="Comma 3 2 4 2 3 2 3 3" xfId="33108" xr:uid="{1B46B161-18E1-4D9B-B5D3-E8C5DD8CDB29}"/>
    <cellStyle name="Comma 3 2 4 2 3 2 4" xfId="18775" xr:uid="{95D4E6A0-2CBC-4B4E-B0F4-D2B2481963F7}"/>
    <cellStyle name="Comma 3 2 4 2 3 2 4 2" xfId="37052" xr:uid="{270519DA-6CE5-4C36-9CDC-FC2DAFE806BA}"/>
    <cellStyle name="Comma 3 2 4 2 3 2 5" xfId="29164" xr:uid="{74ED0DB9-F3DC-4054-B3A0-8C3B2AC1ECB7}"/>
    <cellStyle name="Comma 3 2 4 2 3 3" xfId="8965" xr:uid="{16C879C2-0741-4EEF-B995-9F20E170099B}"/>
    <cellStyle name="Comma 3 2 4 2 3 3 2" xfId="14570" xr:uid="{96685E15-39E5-4A06-80BF-D0C83FF1E660}"/>
    <cellStyle name="Comma 3 2 4 2 3 3 2 2" xfId="25779" xr:uid="{7973D8EE-C311-4D34-9090-9A5A487C772E}"/>
    <cellStyle name="Comma 3 2 4 2 3 3 2 2 2" xfId="41982" xr:uid="{A728D353-A5EC-4B10-A8D1-87CE0869D317}"/>
    <cellStyle name="Comma 3 2 4 2 3 3 2 3" xfId="34094" xr:uid="{0492E4BF-1954-45A6-BC99-C773C080500D}"/>
    <cellStyle name="Comma 3 2 4 2 3 3 3" xfId="20175" xr:uid="{2A51F1A7-972B-4EEF-8602-4DE72B528BD6}"/>
    <cellStyle name="Comma 3 2 4 2 3 3 3 2" xfId="38038" xr:uid="{58896953-A131-4B19-BAD2-901E5D0D3ECC}"/>
    <cellStyle name="Comma 3 2 4 2 3 3 4" xfId="30150" xr:uid="{B78B4B73-B063-4822-8B25-CAC67D991645}"/>
    <cellStyle name="Comma 3 2 4 2 3 4" xfId="11768" xr:uid="{956CC504-01BA-49ED-AABA-A2BB49C5EE86}"/>
    <cellStyle name="Comma 3 2 4 2 3 4 2" xfId="22977" xr:uid="{524B8E18-A42C-41D4-AD07-E830DC123912}"/>
    <cellStyle name="Comma 3 2 4 2 3 4 2 2" xfId="40010" xr:uid="{B2EF09A8-397A-47B8-997E-C3077491ABD4}"/>
    <cellStyle name="Comma 3 2 4 2 3 4 3" xfId="32122" xr:uid="{0F8487C7-496F-4109-88D2-425730FDDAC4}"/>
    <cellStyle name="Comma 3 2 4 2 3 5" xfId="17373" xr:uid="{07BECBA0-AF68-4EC9-8978-92573F9AC2EC}"/>
    <cellStyle name="Comma 3 2 4 2 3 5 2" xfId="36066" xr:uid="{74809BA5-C0A6-4204-8C31-FEF8CB2B6A01}"/>
    <cellStyle name="Comma 3 2 4 2 3 6" xfId="28178" xr:uid="{E80095EC-963D-4FED-92CB-9590F3B51092}"/>
    <cellStyle name="Comma 3 2 4 2 4" xfId="6668" xr:uid="{08822CDD-506A-4B8C-B151-271DF1549626}"/>
    <cellStyle name="Comma 3 2 4 2 4 2" xfId="9470" xr:uid="{563CCD52-884B-46DB-B673-EB321B3030F1}"/>
    <cellStyle name="Comma 3 2 4 2 4 2 2" xfId="15075" xr:uid="{5212E6F0-F466-4731-AE43-463936907661}"/>
    <cellStyle name="Comma 3 2 4 2 4 2 2 2" xfId="26284" xr:uid="{DDDAEB51-7042-408A-8A0D-5DB01A97AAE8}"/>
    <cellStyle name="Comma 3 2 4 2 4 2 2 2 2" xfId="42474" xr:uid="{A6A1D596-054B-4605-B186-3A83C6877789}"/>
    <cellStyle name="Comma 3 2 4 2 4 2 2 3" xfId="34586" xr:uid="{48FF6114-5A1C-49E6-A5CC-9A581864A92D}"/>
    <cellStyle name="Comma 3 2 4 2 4 2 3" xfId="20680" xr:uid="{9670F059-E35D-4D88-8029-53C2088D99D9}"/>
    <cellStyle name="Comma 3 2 4 2 4 2 3 2" xfId="38530" xr:uid="{AB7AD76F-44EE-4C49-924A-C4B58BAE9437}"/>
    <cellStyle name="Comma 3 2 4 2 4 2 4" xfId="30642" xr:uid="{42B53534-55AB-4DF3-A6F2-D0FDD1D95973}"/>
    <cellStyle name="Comma 3 2 4 2 4 3" xfId="12273" xr:uid="{22B8D5F3-48AA-4D73-8882-BB1B63D8F583}"/>
    <cellStyle name="Comma 3 2 4 2 4 3 2" xfId="23482" xr:uid="{8C598B5D-7BA1-499F-8429-B70EBFD82860}"/>
    <cellStyle name="Comma 3 2 4 2 4 3 2 2" xfId="40502" xr:uid="{3DE2EE78-7B80-41AD-BE19-245BA1B68E20}"/>
    <cellStyle name="Comma 3 2 4 2 4 3 3" xfId="32614" xr:uid="{4DC269B1-677E-4162-83C9-94E5E6E5B253}"/>
    <cellStyle name="Comma 3 2 4 2 4 4" xfId="17878" xr:uid="{E013702D-5F0A-4703-AB17-B82F790232C8}"/>
    <cellStyle name="Comma 3 2 4 2 4 4 2" xfId="36558" xr:uid="{4F169980-0B2D-48FE-8814-EEC1FDDD5B3D}"/>
    <cellStyle name="Comma 3 2 4 2 4 5" xfId="28670" xr:uid="{2EB04773-EC37-49D5-AB45-65608AA7A1DF}"/>
    <cellStyle name="Comma 3 2 4 2 5" xfId="8068" xr:uid="{8CECA994-1EBF-4162-9E16-72BDBDEE5AFC}"/>
    <cellStyle name="Comma 3 2 4 2 5 2" xfId="13673" xr:uid="{D8D8F58F-4CA6-4582-8D31-B2C2543A8208}"/>
    <cellStyle name="Comma 3 2 4 2 5 2 2" xfId="24882" xr:uid="{1F9B1F77-E764-4C0E-8E26-4D595BA6FAE7}"/>
    <cellStyle name="Comma 3 2 4 2 5 2 2 2" xfId="41488" xr:uid="{F814AD72-A48B-4495-B16A-294AAA0EC025}"/>
    <cellStyle name="Comma 3 2 4 2 5 2 3" xfId="33600" xr:uid="{1A3FAACF-889C-42B8-9C7A-14A64784F0DC}"/>
    <cellStyle name="Comma 3 2 4 2 5 3" xfId="19278" xr:uid="{16A44BD5-CBCA-46B4-9D2E-66C0E586F6A3}"/>
    <cellStyle name="Comma 3 2 4 2 5 3 2" xfId="37544" xr:uid="{B0FA461D-5337-4F4D-A665-02882F4BDE37}"/>
    <cellStyle name="Comma 3 2 4 2 5 4" xfId="29656" xr:uid="{BEFA1D7D-9DD3-4DFF-9D17-AEEAC3EDBEF3}"/>
    <cellStyle name="Comma 3 2 4 2 6" xfId="10871" xr:uid="{39360FFD-3930-48B9-A2E8-FD5BFACFAA10}"/>
    <cellStyle name="Comma 3 2 4 2 6 2" xfId="22080" xr:uid="{F9308971-0D78-4040-AB54-2F91406B1F3E}"/>
    <cellStyle name="Comma 3 2 4 2 6 2 2" xfId="39516" xr:uid="{54D907CF-BB06-4085-8184-0F995FE3D248}"/>
    <cellStyle name="Comma 3 2 4 2 6 3" xfId="31628" xr:uid="{1F1826D8-B8F5-4380-9132-3C928C0443C7}"/>
    <cellStyle name="Comma 3 2 4 2 7" xfId="16476" xr:uid="{5672FC71-FAC6-4051-9700-CDF25DB1A8AB}"/>
    <cellStyle name="Comma 3 2 4 2 7 2" xfId="35572" xr:uid="{57F30680-D28A-4164-9A2E-4D2A0A55A1B5}"/>
    <cellStyle name="Comma 3 2 4 2 8" xfId="27684" xr:uid="{9B4C189D-D0EE-4290-B875-C3105B094DA1}"/>
    <cellStyle name="Comma 3 2 4 3" xfId="5388" xr:uid="{D0D5B2D0-2FD8-4B8C-96B5-0A01A8D8DA64}"/>
    <cellStyle name="Comma 3 2 4 3 2" xfId="6285" xr:uid="{5244B95A-4031-49C3-A6D9-DBD1ED3094CF}"/>
    <cellStyle name="Comma 3 2 4 3 2 2" xfId="7687" xr:uid="{BDE36F0E-5B29-4D79-B562-A1A18C5BB447}"/>
    <cellStyle name="Comma 3 2 4 3 2 2 2" xfId="10489" xr:uid="{E5DE3CB9-AAF2-40DF-AE7D-DE51F2F7FEBC}"/>
    <cellStyle name="Comma 3 2 4 3 2 2 2 2" xfId="16094" xr:uid="{0D475530-C167-4CD3-8235-1127ED4BDD3A}"/>
    <cellStyle name="Comma 3 2 4 3 2 2 2 2 2" xfId="27303" xr:uid="{016F6151-BF17-4FFA-93EE-D87A43FB629D}"/>
    <cellStyle name="Comma 3 2 4 3 2 2 2 2 2 2" xfId="43090" xr:uid="{DD47D459-1FF8-44DF-B92D-F65C2927FE53}"/>
    <cellStyle name="Comma 3 2 4 3 2 2 2 2 3" xfId="35202" xr:uid="{256CFBFB-D0BF-4BBD-B9FD-E0AAAE7412AD}"/>
    <cellStyle name="Comma 3 2 4 3 2 2 2 3" xfId="21699" xr:uid="{A4EA7427-EB0F-466B-B856-E31C05952914}"/>
    <cellStyle name="Comma 3 2 4 3 2 2 2 3 2" xfId="39146" xr:uid="{F4A4437F-81EE-46EB-8F1F-4BC592862D4A}"/>
    <cellStyle name="Comma 3 2 4 3 2 2 2 4" xfId="31258" xr:uid="{72E5FA10-9595-40A9-8446-65C04B166744}"/>
    <cellStyle name="Comma 3 2 4 3 2 2 3" xfId="13292" xr:uid="{96FA4016-876B-4F58-863F-EBF542D73DD6}"/>
    <cellStyle name="Comma 3 2 4 3 2 2 3 2" xfId="24501" xr:uid="{EBD88F46-28DB-46B6-A154-3F48A875D086}"/>
    <cellStyle name="Comma 3 2 4 3 2 2 3 2 2" xfId="41118" xr:uid="{BED26750-127C-43FC-8392-B04E0CD4F8F1}"/>
    <cellStyle name="Comma 3 2 4 3 2 2 3 3" xfId="33230" xr:uid="{08DC90A6-1B1F-4BD8-A6D0-A5AC95CF7173}"/>
    <cellStyle name="Comma 3 2 4 3 2 2 4" xfId="18897" xr:uid="{74E99F0E-56AC-4B97-B9C3-996E6839B6B4}"/>
    <cellStyle name="Comma 3 2 4 3 2 2 4 2" xfId="37174" xr:uid="{AD2EB773-995B-45C1-8565-2712CF3B37FD}"/>
    <cellStyle name="Comma 3 2 4 3 2 2 5" xfId="29286" xr:uid="{7DD9E4C0-56E8-45D9-8712-D80C735C7185}"/>
    <cellStyle name="Comma 3 2 4 3 2 3" xfId="9087" xr:uid="{5FF03D09-52E6-44FD-B801-CDD960A4A206}"/>
    <cellStyle name="Comma 3 2 4 3 2 3 2" xfId="14692" xr:uid="{187B9B5F-7ED4-4CB1-942D-16B3878E8997}"/>
    <cellStyle name="Comma 3 2 4 3 2 3 2 2" xfId="25901" xr:uid="{3FD0E8EA-32B2-4F9F-A970-E12072476B7F}"/>
    <cellStyle name="Comma 3 2 4 3 2 3 2 2 2" xfId="42104" xr:uid="{E5775C1C-133B-425D-9BFB-C122FA6B13BF}"/>
    <cellStyle name="Comma 3 2 4 3 2 3 2 3" xfId="34216" xr:uid="{A955AE07-72FD-4581-8F20-FACAC2A2E90A}"/>
    <cellStyle name="Comma 3 2 4 3 2 3 3" xfId="20297" xr:uid="{E97DF658-7252-4CC7-BCDA-569A8D2552F7}"/>
    <cellStyle name="Comma 3 2 4 3 2 3 3 2" xfId="38160" xr:uid="{611B62C2-6B9D-45C2-ADF9-F8D3A6A7C378}"/>
    <cellStyle name="Comma 3 2 4 3 2 3 4" xfId="30272" xr:uid="{E2ECE22A-AB11-484A-AA49-44DD55E2071D}"/>
    <cellStyle name="Comma 3 2 4 3 2 4" xfId="11890" xr:uid="{9A84CB05-DDCF-47DC-983D-0BE38E8AB38B}"/>
    <cellStyle name="Comma 3 2 4 3 2 4 2" xfId="23099" xr:uid="{ADD00388-4F28-4A0B-BAD8-E33280933606}"/>
    <cellStyle name="Comma 3 2 4 3 2 4 2 2" xfId="40132" xr:uid="{63953ABB-DCC0-4F28-9394-7D2A53AEBC80}"/>
    <cellStyle name="Comma 3 2 4 3 2 4 3" xfId="32244" xr:uid="{C5774EEF-2C30-456B-B879-F171E4A33D38}"/>
    <cellStyle name="Comma 3 2 4 3 2 5" xfId="17495" xr:uid="{E9720E58-0BB6-4521-A29E-2A90F17F9457}"/>
    <cellStyle name="Comma 3 2 4 3 2 5 2" xfId="36188" xr:uid="{E7148F9E-53BA-444F-8340-32D980208A92}"/>
    <cellStyle name="Comma 3 2 4 3 2 6" xfId="28300" xr:uid="{FA50D7A9-127C-4F1A-B418-70D27E623CD1}"/>
    <cellStyle name="Comma 3 2 4 3 3" xfId="6790" xr:uid="{F699103B-14C4-4A35-87EF-C0FCE2999207}"/>
    <cellStyle name="Comma 3 2 4 3 3 2" xfId="9592" xr:uid="{7DB72977-7992-4B5B-86D7-7399C238464A}"/>
    <cellStyle name="Comma 3 2 4 3 3 2 2" xfId="15197" xr:uid="{D0C908D2-8EE7-4744-AF62-61F4FFB55E4D}"/>
    <cellStyle name="Comma 3 2 4 3 3 2 2 2" xfId="26406" xr:uid="{1452B9C8-2DF3-422E-BBA5-7B59E40A1D41}"/>
    <cellStyle name="Comma 3 2 4 3 3 2 2 2 2" xfId="42596" xr:uid="{18C0253F-4783-45EF-B156-76D1AA529004}"/>
    <cellStyle name="Comma 3 2 4 3 3 2 2 3" xfId="34708" xr:uid="{E9A9FB89-36B6-42BF-8416-FC99AED42414}"/>
    <cellStyle name="Comma 3 2 4 3 3 2 3" xfId="20802" xr:uid="{B3314C5D-6506-425C-9EDA-224C6BA76AC6}"/>
    <cellStyle name="Comma 3 2 4 3 3 2 3 2" xfId="38652" xr:uid="{85C7CF8A-EABB-44B0-A7F2-63DE98C9C23A}"/>
    <cellStyle name="Comma 3 2 4 3 3 2 4" xfId="30764" xr:uid="{9FAF9B29-4B86-4644-B20A-B33C0F5A3530}"/>
    <cellStyle name="Comma 3 2 4 3 3 3" xfId="12395" xr:uid="{63ED7845-7D54-4E96-BD57-C357BDF41ADA}"/>
    <cellStyle name="Comma 3 2 4 3 3 3 2" xfId="23604" xr:uid="{39411331-D01E-4A4C-B486-537154ECB43C}"/>
    <cellStyle name="Comma 3 2 4 3 3 3 2 2" xfId="40624" xr:uid="{57DB17C4-DBE7-4378-A87E-04E8B04FE761}"/>
    <cellStyle name="Comma 3 2 4 3 3 3 3" xfId="32736" xr:uid="{3DD9CA1F-FAB1-407E-98E3-8A18E95CDC03}"/>
    <cellStyle name="Comma 3 2 4 3 3 4" xfId="18000" xr:uid="{7D16EC32-1DBD-4A10-A500-2E6C074C33F8}"/>
    <cellStyle name="Comma 3 2 4 3 3 4 2" xfId="36680" xr:uid="{086B2264-1722-489A-AA0C-CAAD681A70B9}"/>
    <cellStyle name="Comma 3 2 4 3 3 5" xfId="28792" xr:uid="{91BBFB93-C2E6-43EF-B2AB-8B4FA990CE89}"/>
    <cellStyle name="Comma 3 2 4 3 4" xfId="8190" xr:uid="{E64B02B2-73A3-43BA-AD56-D8E6A0DBFEFC}"/>
    <cellStyle name="Comma 3 2 4 3 4 2" xfId="13795" xr:uid="{31022076-C5AF-4D3D-910D-D29F49D96A8D}"/>
    <cellStyle name="Comma 3 2 4 3 4 2 2" xfId="25004" xr:uid="{29DBC3B3-1B85-4D42-941D-E3D520B3179E}"/>
    <cellStyle name="Comma 3 2 4 3 4 2 2 2" xfId="41610" xr:uid="{8699F5FE-CE9D-4B91-BCB6-D52F45A3ADA0}"/>
    <cellStyle name="Comma 3 2 4 3 4 2 3" xfId="33722" xr:uid="{48A12EFF-2A3F-4BF6-BF86-971D323DFCDE}"/>
    <cellStyle name="Comma 3 2 4 3 4 3" xfId="19400" xr:uid="{A0F8629C-EE1A-471A-A0A3-79A1BF9D52E7}"/>
    <cellStyle name="Comma 3 2 4 3 4 3 2" xfId="37666" xr:uid="{0527ACE6-EBAA-433B-BEEB-3C7264BEE794}"/>
    <cellStyle name="Comma 3 2 4 3 4 4" xfId="29778" xr:uid="{751F7C56-D3BB-4F68-A07E-C1D85A96E544}"/>
    <cellStyle name="Comma 3 2 4 3 5" xfId="10993" xr:uid="{EB506CCC-C6D0-4671-BFE7-B17415D9A9F8}"/>
    <cellStyle name="Comma 3 2 4 3 5 2" xfId="22202" xr:uid="{99B01603-DDBC-4561-8C86-FAB771A98060}"/>
    <cellStyle name="Comma 3 2 4 3 5 2 2" xfId="39638" xr:uid="{39C5D232-A7F3-4272-B7A1-6B7A25B5DA6F}"/>
    <cellStyle name="Comma 3 2 4 3 5 3" xfId="31750" xr:uid="{B3C5772A-4592-49ED-89A2-CDAB6F4EB43D}"/>
    <cellStyle name="Comma 3 2 4 3 6" xfId="16598" xr:uid="{34E6E3CC-E88A-4B8D-A184-2A102BE7F057}"/>
    <cellStyle name="Comma 3 2 4 3 6 2" xfId="35694" xr:uid="{70F40ACF-5050-4A21-870C-D9F8E572E918}"/>
    <cellStyle name="Comma 3 2 4 3 7" xfId="27806" xr:uid="{DB74B848-F19D-4FD1-A2E3-9D334A1D797E}"/>
    <cellStyle name="Comma 3 2 4 4" xfId="6039" xr:uid="{01306D29-49E8-435D-AE6D-46081034A34B}"/>
    <cellStyle name="Comma 3 2 4 4 2" xfId="7441" xr:uid="{425C2D54-ADBD-4DC7-B28F-AC7DBF49C412}"/>
    <cellStyle name="Comma 3 2 4 4 2 2" xfId="10243" xr:uid="{A48A81F8-0047-4323-8A98-6BF0E018D839}"/>
    <cellStyle name="Comma 3 2 4 4 2 2 2" xfId="15848" xr:uid="{E8DC7510-88EB-48FE-8734-C6CF4793DAEB}"/>
    <cellStyle name="Comma 3 2 4 4 2 2 2 2" xfId="27057" xr:uid="{55887910-F8C8-465E-AD8B-05691425E90F}"/>
    <cellStyle name="Comma 3 2 4 4 2 2 2 2 2" xfId="42844" xr:uid="{D8D05BDF-AEAB-40B4-A23E-BFCFF5C6DC73}"/>
    <cellStyle name="Comma 3 2 4 4 2 2 2 3" xfId="34956" xr:uid="{BFF35D9C-784D-41F8-A177-F442323927DA}"/>
    <cellStyle name="Comma 3 2 4 4 2 2 3" xfId="21453" xr:uid="{9603F64B-E2A0-4BE3-B85D-47DCBBF856CA}"/>
    <cellStyle name="Comma 3 2 4 4 2 2 3 2" xfId="38900" xr:uid="{26231190-3B78-4BE4-BB0B-6C77A2E609DE}"/>
    <cellStyle name="Comma 3 2 4 4 2 2 4" xfId="31012" xr:uid="{10E53138-5F27-41CE-A6C4-DD0A583BF42E}"/>
    <cellStyle name="Comma 3 2 4 4 2 3" xfId="13046" xr:uid="{CA55BB7D-48F4-4F29-B7EA-EA04E40D41CD}"/>
    <cellStyle name="Comma 3 2 4 4 2 3 2" xfId="24255" xr:uid="{90CB080A-E6D7-4C46-957B-49AA985FC199}"/>
    <cellStyle name="Comma 3 2 4 4 2 3 2 2" xfId="40872" xr:uid="{2F834B00-A15E-4A85-95C5-A83A88A222F9}"/>
    <cellStyle name="Comma 3 2 4 4 2 3 3" xfId="32984" xr:uid="{93BB86A4-8B90-4190-B5F1-994E50A931AD}"/>
    <cellStyle name="Comma 3 2 4 4 2 4" xfId="18651" xr:uid="{DCB3387E-2FA5-496C-9BC0-6BDDD2EFCA90}"/>
    <cellStyle name="Comma 3 2 4 4 2 4 2" xfId="36928" xr:uid="{D3EDCF0A-545E-4151-AAD2-27D0C2380E00}"/>
    <cellStyle name="Comma 3 2 4 4 2 5" xfId="29040" xr:uid="{F0EAF68C-2ED5-428F-B0AF-72801DB8C97C}"/>
    <cellStyle name="Comma 3 2 4 4 3" xfId="8841" xr:uid="{B64CB53D-2FE2-42D0-B546-2560DDEFE6C0}"/>
    <cellStyle name="Comma 3 2 4 4 3 2" xfId="14446" xr:uid="{337F3E2B-47CB-410D-92D5-0A7A2F5B3932}"/>
    <cellStyle name="Comma 3 2 4 4 3 2 2" xfId="25655" xr:uid="{3B05AB3C-B143-432A-8581-2C27A85EA906}"/>
    <cellStyle name="Comma 3 2 4 4 3 2 2 2" xfId="41858" xr:uid="{A902B8BA-BB59-4833-A4CC-02ED541114C2}"/>
    <cellStyle name="Comma 3 2 4 4 3 2 3" xfId="33970" xr:uid="{E556CF0F-D3DC-4265-AAFA-F0F35A364DDD}"/>
    <cellStyle name="Comma 3 2 4 4 3 3" xfId="20051" xr:uid="{78B28800-695C-45BD-A91A-88DE5E9BEF8E}"/>
    <cellStyle name="Comma 3 2 4 4 3 3 2" xfId="37914" xr:uid="{32B3B11D-214B-4837-9E79-E82386E64809}"/>
    <cellStyle name="Comma 3 2 4 4 3 4" xfId="30026" xr:uid="{DC4D993D-11F0-4D19-B407-1D5EF695ECBB}"/>
    <cellStyle name="Comma 3 2 4 4 4" xfId="11644" xr:uid="{E3DD5A08-D2E7-42F2-95DC-3A9C89CDE9FC}"/>
    <cellStyle name="Comma 3 2 4 4 4 2" xfId="22853" xr:uid="{D09BF2FA-36DE-49C6-A95A-5A20196C111E}"/>
    <cellStyle name="Comma 3 2 4 4 4 2 2" xfId="39886" xr:uid="{3F2B6AB2-3BF9-46B7-8D0F-EAC68D392D6D}"/>
    <cellStyle name="Comma 3 2 4 4 4 3" xfId="31998" xr:uid="{4262C239-854F-458D-84AF-E20798967817}"/>
    <cellStyle name="Comma 3 2 4 4 5" xfId="17249" xr:uid="{F6047126-C926-40A7-B46A-DE6E3E253301}"/>
    <cellStyle name="Comma 3 2 4 4 5 2" xfId="35942" xr:uid="{E4353B00-9F93-4326-A07D-77ED68034523}"/>
    <cellStyle name="Comma 3 2 4 4 6" xfId="28054" xr:uid="{DDF9E79A-2F55-421F-A8A1-1B54FCC8A79A}"/>
    <cellStyle name="Comma 3 2 4 5" xfId="6543" xr:uid="{75AC9A23-A6B8-4BEA-8F6E-5923A6A7A8FD}"/>
    <cellStyle name="Comma 3 2 4 5 2" xfId="9345" xr:uid="{C4BA9671-4F9E-4272-A8FE-5453788DAD5C}"/>
    <cellStyle name="Comma 3 2 4 5 2 2" xfId="14950" xr:uid="{40F8055B-A479-4F4E-99D7-B1C36861D8E8}"/>
    <cellStyle name="Comma 3 2 4 5 2 2 2" xfId="26159" xr:uid="{142E3F8E-19AF-4686-9A74-E657383597DF}"/>
    <cellStyle name="Comma 3 2 4 5 2 2 2 2" xfId="42350" xr:uid="{185C69BD-596E-46CE-A4CC-8E965F6BACFA}"/>
    <cellStyle name="Comma 3 2 4 5 2 2 3" xfId="34462" xr:uid="{7309532E-C243-4A27-8A7F-4EF8E1540545}"/>
    <cellStyle name="Comma 3 2 4 5 2 3" xfId="20555" xr:uid="{EC99DC9A-F270-4DC1-9239-597AB78A991B}"/>
    <cellStyle name="Comma 3 2 4 5 2 3 2" xfId="38406" xr:uid="{F9629F4C-CFFE-4C69-B991-45DDD38D5D99}"/>
    <cellStyle name="Comma 3 2 4 5 2 4" xfId="30518" xr:uid="{12AD0477-38A2-4408-8ED0-AC72BC2002FA}"/>
    <cellStyle name="Comma 3 2 4 5 3" xfId="12148" xr:uid="{9CF782BD-6BD4-4DE1-A5A5-35BED2865C8C}"/>
    <cellStyle name="Comma 3 2 4 5 3 2" xfId="23357" xr:uid="{478EAD1A-C220-4907-A0BF-578D54D319A6}"/>
    <cellStyle name="Comma 3 2 4 5 3 2 2" xfId="40378" xr:uid="{13F234D9-A00C-4E52-B069-91ECC7BF2029}"/>
    <cellStyle name="Comma 3 2 4 5 3 3" xfId="32490" xr:uid="{24C89717-CDD5-45A2-80F6-83718042357D}"/>
    <cellStyle name="Comma 3 2 4 5 4" xfId="17753" xr:uid="{1645AF0F-5D3A-49A1-9B14-A5BA8B8F2FA0}"/>
    <cellStyle name="Comma 3 2 4 5 4 2" xfId="36434" xr:uid="{0FB0DAB8-629C-4C21-94AB-E555C9AB3AA9}"/>
    <cellStyle name="Comma 3 2 4 5 5" xfId="28546" xr:uid="{033DE856-2B1F-463D-B069-92DD28700707}"/>
    <cellStyle name="Comma 3 2 4 6" xfId="7944" xr:uid="{CF4E4577-68A7-4ED5-973A-510A3D01611A}"/>
    <cellStyle name="Comma 3 2 4 6 2" xfId="13549" xr:uid="{84FF1664-EF9E-444B-A013-3B2B89C1B563}"/>
    <cellStyle name="Comma 3 2 4 6 2 2" xfId="24758" xr:uid="{7E94EAA4-F5D7-4D5A-B46B-0A1D7EB7CE5B}"/>
    <cellStyle name="Comma 3 2 4 6 2 2 2" xfId="41364" xr:uid="{92265B80-B1C3-4FB0-AF00-575B6653E7A2}"/>
    <cellStyle name="Comma 3 2 4 6 2 3" xfId="33476" xr:uid="{F11401B2-94E5-46A7-83A8-D9AD0860AA50}"/>
    <cellStyle name="Comma 3 2 4 6 3" xfId="19154" xr:uid="{2023E53D-FF29-4A24-A353-9E4E9E617D16}"/>
    <cellStyle name="Comma 3 2 4 6 3 2" xfId="37420" xr:uid="{2356C221-01F4-41B7-9F3D-2CFCDBD493DA}"/>
    <cellStyle name="Comma 3 2 4 6 4" xfId="29532" xr:uid="{85494683-18FA-4CBC-9A4A-0DD1C5DFA801}"/>
    <cellStyle name="Comma 3 2 4 7" xfId="10747" xr:uid="{BB878DB6-90F9-4D58-849B-94B1C9732180}"/>
    <cellStyle name="Comma 3 2 4 7 2" xfId="21956" xr:uid="{780E4155-8F0F-4638-8A76-0A798CA8158F}"/>
    <cellStyle name="Comma 3 2 4 7 2 2" xfId="39392" xr:uid="{AFDC7ED2-9DD1-44CF-B306-24450C5815F7}"/>
    <cellStyle name="Comma 3 2 4 7 3" xfId="31504" xr:uid="{2083B62E-C142-4AF1-930A-15A035BAA425}"/>
    <cellStyle name="Comma 3 2 4 8" xfId="16352" xr:uid="{2ECDCB15-3AED-4A09-AF9F-2F05FC279F12}"/>
    <cellStyle name="Comma 3 2 4 8 2" xfId="35448" xr:uid="{6A142508-B95E-4666-8AAD-59157D62126A}"/>
    <cellStyle name="Comma 3 2 4 9" xfId="27560" xr:uid="{8100A8B0-E13F-49FB-913A-FE31EA1D6218}"/>
    <cellStyle name="Comma 3 2 5" xfId="5207" xr:uid="{D22142E0-75AB-40F5-83B5-29C54F857BC3}"/>
    <cellStyle name="Comma 3 2 5 2" xfId="5453" xr:uid="{1932339F-B282-4E98-B693-EF43DD7634CB}"/>
    <cellStyle name="Comma 3 2 5 2 2" xfId="6350" xr:uid="{530229FD-D249-4896-82AC-54BDEA08E087}"/>
    <cellStyle name="Comma 3 2 5 2 2 2" xfId="7752" xr:uid="{969F6FEA-8DC0-430F-8548-DB2AD8700DB8}"/>
    <cellStyle name="Comma 3 2 5 2 2 2 2" xfId="10554" xr:uid="{76171967-5C73-45A4-91B2-49288B3D981C}"/>
    <cellStyle name="Comma 3 2 5 2 2 2 2 2" xfId="16159" xr:uid="{78AB6D92-B3A1-4AF2-92AB-C5D0CB9A40D1}"/>
    <cellStyle name="Comma 3 2 5 2 2 2 2 2 2" xfId="27368" xr:uid="{E64B1BE4-D38D-467D-9F51-BD065C6185E6}"/>
    <cellStyle name="Comma 3 2 5 2 2 2 2 2 2 2" xfId="43155" xr:uid="{85A4A606-D80A-490A-8820-1F87170D5009}"/>
    <cellStyle name="Comma 3 2 5 2 2 2 2 2 3" xfId="35267" xr:uid="{F5795C37-1E1C-4933-ADD8-5242A9E92B3D}"/>
    <cellStyle name="Comma 3 2 5 2 2 2 2 3" xfId="21764" xr:uid="{A6DF1F53-100A-47B5-91B2-77D33F7D49CE}"/>
    <cellStyle name="Comma 3 2 5 2 2 2 2 3 2" xfId="39211" xr:uid="{5B89966A-D053-4C38-AD49-EB0119C33A78}"/>
    <cellStyle name="Comma 3 2 5 2 2 2 2 4" xfId="31323" xr:uid="{79295716-C79C-4307-B773-15CC40EB48FD}"/>
    <cellStyle name="Comma 3 2 5 2 2 2 3" xfId="13357" xr:uid="{1E7A6A1E-6CC2-4AC4-B459-BB2B13C9A58D}"/>
    <cellStyle name="Comma 3 2 5 2 2 2 3 2" xfId="24566" xr:uid="{AD40A633-C71C-4BD7-9A45-A6C3F8D47977}"/>
    <cellStyle name="Comma 3 2 5 2 2 2 3 2 2" xfId="41183" xr:uid="{A8E8ED57-A03C-42DE-871E-D90F8228731C}"/>
    <cellStyle name="Comma 3 2 5 2 2 2 3 3" xfId="33295" xr:uid="{F0C46763-AC9A-4321-A002-0F87F4486F29}"/>
    <cellStyle name="Comma 3 2 5 2 2 2 4" xfId="18962" xr:uid="{59E70FBE-BFF8-458B-B0B7-BCEC90283713}"/>
    <cellStyle name="Comma 3 2 5 2 2 2 4 2" xfId="37239" xr:uid="{ED876F70-CBE7-403D-BF22-0FD4317DEA58}"/>
    <cellStyle name="Comma 3 2 5 2 2 2 5" xfId="29351" xr:uid="{951B5DCF-F4E1-47AB-AC1A-47FA8F66B547}"/>
    <cellStyle name="Comma 3 2 5 2 2 3" xfId="9152" xr:uid="{578D7BD2-B71E-43C6-976F-B5B9DE451AD4}"/>
    <cellStyle name="Comma 3 2 5 2 2 3 2" xfId="14757" xr:uid="{201816EF-EB32-4138-BD17-27F798A0BBB4}"/>
    <cellStyle name="Comma 3 2 5 2 2 3 2 2" xfId="25966" xr:uid="{91B46684-A03D-416B-89BD-F809D811AB9F}"/>
    <cellStyle name="Comma 3 2 5 2 2 3 2 2 2" xfId="42169" xr:uid="{072986AF-4297-4688-959E-DFE93360E27C}"/>
    <cellStyle name="Comma 3 2 5 2 2 3 2 3" xfId="34281" xr:uid="{424C538B-2AA2-4153-BA77-33AEAC1A97EB}"/>
    <cellStyle name="Comma 3 2 5 2 2 3 3" xfId="20362" xr:uid="{D30E6AC2-D8C7-470E-ACE3-2DD3C6805D3C}"/>
    <cellStyle name="Comma 3 2 5 2 2 3 3 2" xfId="38225" xr:uid="{1CEE5978-F9B0-4E24-85DD-74CDCEAA8548}"/>
    <cellStyle name="Comma 3 2 5 2 2 3 4" xfId="30337" xr:uid="{CF43124E-17DB-4B23-ABC7-E7C06BA70281}"/>
    <cellStyle name="Comma 3 2 5 2 2 4" xfId="11955" xr:uid="{98309FDB-D9DC-415B-87A3-37A3CD9B9DE1}"/>
    <cellStyle name="Comma 3 2 5 2 2 4 2" xfId="23164" xr:uid="{879FCC22-FEBF-49CD-96AF-E26353B0E1D5}"/>
    <cellStyle name="Comma 3 2 5 2 2 4 2 2" xfId="40197" xr:uid="{DD2522C4-4654-44D5-B2E0-7D759C69A53E}"/>
    <cellStyle name="Comma 3 2 5 2 2 4 3" xfId="32309" xr:uid="{E821B95C-5F2F-4116-A821-E919B555A101}"/>
    <cellStyle name="Comma 3 2 5 2 2 5" xfId="17560" xr:uid="{9F8F2E73-1A4B-47D3-84CF-CEF883B738B4}"/>
    <cellStyle name="Comma 3 2 5 2 2 5 2" xfId="36253" xr:uid="{35C47AE8-CE13-43B6-A038-486824A18300}"/>
    <cellStyle name="Comma 3 2 5 2 2 6" xfId="28365" xr:uid="{AD44582B-D9F7-496F-8EB4-0E207C5773EF}"/>
    <cellStyle name="Comma 3 2 5 2 3" xfId="6855" xr:uid="{D19EFF38-4337-41FC-AC80-3C0133DFFA8B}"/>
    <cellStyle name="Comma 3 2 5 2 3 2" xfId="9657" xr:uid="{11F5F62B-791D-466F-8B11-D5477B6BD535}"/>
    <cellStyle name="Comma 3 2 5 2 3 2 2" xfId="15262" xr:uid="{86CEFEDD-DB99-45AF-BCE9-C465C8A792EA}"/>
    <cellStyle name="Comma 3 2 5 2 3 2 2 2" xfId="26471" xr:uid="{CE9FFC9D-D5D9-48F9-B838-133DD1469574}"/>
    <cellStyle name="Comma 3 2 5 2 3 2 2 2 2" xfId="42661" xr:uid="{4E7AA409-BE4C-4311-9C9D-22B3016740B7}"/>
    <cellStyle name="Comma 3 2 5 2 3 2 2 3" xfId="34773" xr:uid="{61BDA0DC-4956-40FE-AEB4-A0CDC35B0288}"/>
    <cellStyle name="Comma 3 2 5 2 3 2 3" xfId="20867" xr:uid="{08B679B8-484D-4367-9F6C-F0C57D94EFF3}"/>
    <cellStyle name="Comma 3 2 5 2 3 2 3 2" xfId="38717" xr:uid="{E03F93EF-4F48-427A-828A-282777A29D68}"/>
    <cellStyle name="Comma 3 2 5 2 3 2 4" xfId="30829" xr:uid="{7FAAA71D-0883-4ADE-8756-50BFAE3F3EF6}"/>
    <cellStyle name="Comma 3 2 5 2 3 3" xfId="12460" xr:uid="{C9649C7E-A37E-4171-9799-644525499D47}"/>
    <cellStyle name="Comma 3 2 5 2 3 3 2" xfId="23669" xr:uid="{9A97749D-45A1-4DB7-9AC7-4CCB05039D58}"/>
    <cellStyle name="Comma 3 2 5 2 3 3 2 2" xfId="40689" xr:uid="{BFF075D1-1031-451C-8DE8-78974AC2D20A}"/>
    <cellStyle name="Comma 3 2 5 2 3 3 3" xfId="32801" xr:uid="{A5E754CD-EAD6-4A57-A42C-3871AE8EFFDA}"/>
    <cellStyle name="Comma 3 2 5 2 3 4" xfId="18065" xr:uid="{5F0241B8-2D63-47EF-8A67-8B48F5E7E7D6}"/>
    <cellStyle name="Comma 3 2 5 2 3 4 2" xfId="36745" xr:uid="{ECB0D783-34BB-427B-B644-2819F51D4EAA}"/>
    <cellStyle name="Comma 3 2 5 2 3 5" xfId="28857" xr:uid="{4AFCE938-F1BF-4209-BD4F-04A1682B23FD}"/>
    <cellStyle name="Comma 3 2 5 2 4" xfId="8255" xr:uid="{8B0B7BB4-0849-4914-8AB6-4906859BE616}"/>
    <cellStyle name="Comma 3 2 5 2 4 2" xfId="13860" xr:uid="{EA0F269B-E571-4893-A4C6-654FD8236E4C}"/>
    <cellStyle name="Comma 3 2 5 2 4 2 2" xfId="25069" xr:uid="{7ECE4AE1-EFDB-4A78-888B-B5FFE3EB7019}"/>
    <cellStyle name="Comma 3 2 5 2 4 2 2 2" xfId="41675" xr:uid="{5F65272C-CBD8-4278-A4E1-579AF113030E}"/>
    <cellStyle name="Comma 3 2 5 2 4 2 3" xfId="33787" xr:uid="{0C0E2BDA-94A0-4691-BC0B-1C2FD9825B59}"/>
    <cellStyle name="Comma 3 2 5 2 4 3" xfId="19465" xr:uid="{3FE50F5B-BC7E-43C3-B217-2CB997E3C349}"/>
    <cellStyle name="Comma 3 2 5 2 4 3 2" xfId="37731" xr:uid="{40473D79-0762-4B65-A0A5-D62C362B25CD}"/>
    <cellStyle name="Comma 3 2 5 2 4 4" xfId="29843" xr:uid="{43906C42-C98D-4D5D-9F58-C070934F074C}"/>
    <cellStyle name="Comma 3 2 5 2 5" xfId="11058" xr:uid="{5EF88124-10B3-436D-B6BA-5681BF6DA150}"/>
    <cellStyle name="Comma 3 2 5 2 5 2" xfId="22267" xr:uid="{DC4675D5-BD52-49AA-9ED3-44A7932E891A}"/>
    <cellStyle name="Comma 3 2 5 2 5 2 2" xfId="39703" xr:uid="{A57D7B4E-06FE-4F45-B312-430292BAB7FE}"/>
    <cellStyle name="Comma 3 2 5 2 5 3" xfId="31815" xr:uid="{BEB829FA-FF2D-4F45-B1F1-308A872A9F5C}"/>
    <cellStyle name="Comma 3 2 5 2 6" xfId="16663" xr:uid="{BB6A7197-7BFD-48F0-B679-0B544708E783}"/>
    <cellStyle name="Comma 3 2 5 2 6 2" xfId="35759" xr:uid="{8F01F714-4B80-4DC5-8B5E-7848E2985870}"/>
    <cellStyle name="Comma 3 2 5 2 7" xfId="27871" xr:uid="{4C805BC6-58D7-46BB-95C4-E873D0B924A0}"/>
    <cellStyle name="Comma 3 2 5 3" xfId="6104" xr:uid="{8F9A5676-0B0F-4DB8-81EC-8F20F932D313}"/>
    <cellStyle name="Comma 3 2 5 3 2" xfId="7506" xr:uid="{CE5AF888-BBD8-4F11-AC6D-4EF0CB1AAA85}"/>
    <cellStyle name="Comma 3 2 5 3 2 2" xfId="10308" xr:uid="{4FBE9282-A288-4472-B06E-CE38BE28997D}"/>
    <cellStyle name="Comma 3 2 5 3 2 2 2" xfId="15913" xr:uid="{DB1A5076-AA78-4F3E-9151-BCAD36D96BCA}"/>
    <cellStyle name="Comma 3 2 5 3 2 2 2 2" xfId="27122" xr:uid="{8E5824BD-9FB4-4168-A565-AA9BF71CE016}"/>
    <cellStyle name="Comma 3 2 5 3 2 2 2 2 2" xfId="42909" xr:uid="{621490E3-6667-4859-846C-1BAC4DC1D84E}"/>
    <cellStyle name="Comma 3 2 5 3 2 2 2 3" xfId="35021" xr:uid="{B0F33C4E-FB32-4818-8AB3-7A9DD3A42F06}"/>
    <cellStyle name="Comma 3 2 5 3 2 2 3" xfId="21518" xr:uid="{3AC14A76-18C1-43EC-927C-4A4A7739DB33}"/>
    <cellStyle name="Comma 3 2 5 3 2 2 3 2" xfId="38965" xr:uid="{7AE09EE0-FB15-4A78-A13A-A4EC53F47F50}"/>
    <cellStyle name="Comma 3 2 5 3 2 2 4" xfId="31077" xr:uid="{232EA64F-0301-4307-BC7E-B4561A3475E8}"/>
    <cellStyle name="Comma 3 2 5 3 2 3" xfId="13111" xr:uid="{80CD5289-1FDD-49CA-8F6C-12C0D51B5FED}"/>
    <cellStyle name="Comma 3 2 5 3 2 3 2" xfId="24320" xr:uid="{093E4E40-EE0C-4345-8DAB-4C79D24B9D50}"/>
    <cellStyle name="Comma 3 2 5 3 2 3 2 2" xfId="40937" xr:uid="{1148072C-7EDD-4607-A920-1E7C5179938B}"/>
    <cellStyle name="Comma 3 2 5 3 2 3 3" xfId="33049" xr:uid="{ECEA688E-262E-4566-8820-8C97053B18FD}"/>
    <cellStyle name="Comma 3 2 5 3 2 4" xfId="18716" xr:uid="{751ED610-01D2-4313-B204-0A28D6CAE1F3}"/>
    <cellStyle name="Comma 3 2 5 3 2 4 2" xfId="36993" xr:uid="{63E15682-A663-4448-ADE4-7E3B89C48DB3}"/>
    <cellStyle name="Comma 3 2 5 3 2 5" xfId="29105" xr:uid="{F56FAF2B-BCD8-464C-ABAE-DAA3C86E6614}"/>
    <cellStyle name="Comma 3 2 5 3 3" xfId="8906" xr:uid="{FBA475D8-74CB-4FD6-BA4A-F1885CF2D18E}"/>
    <cellStyle name="Comma 3 2 5 3 3 2" xfId="14511" xr:uid="{582B4A23-F1F1-469E-B7D6-C61084920629}"/>
    <cellStyle name="Comma 3 2 5 3 3 2 2" xfId="25720" xr:uid="{9746C00D-B057-4804-B400-641B9AD9B905}"/>
    <cellStyle name="Comma 3 2 5 3 3 2 2 2" xfId="41923" xr:uid="{B1CB1703-B9AC-43A8-9638-BFB2BB46B7F1}"/>
    <cellStyle name="Comma 3 2 5 3 3 2 3" xfId="34035" xr:uid="{636C8F65-46C8-4434-865E-E9CA17DA4E54}"/>
    <cellStyle name="Comma 3 2 5 3 3 3" xfId="20116" xr:uid="{0B5BD3D1-A70D-4E68-8E66-8C6A0D7E6C21}"/>
    <cellStyle name="Comma 3 2 5 3 3 3 2" xfId="37979" xr:uid="{42FA37C1-5ADA-4880-BD0B-C61D99A4C068}"/>
    <cellStyle name="Comma 3 2 5 3 3 4" xfId="30091" xr:uid="{3E0CC531-B3FC-43C8-AC36-CABB8811C375}"/>
    <cellStyle name="Comma 3 2 5 3 4" xfId="11709" xr:uid="{121D9034-9746-402D-839F-A8A7DC1D53B6}"/>
    <cellStyle name="Comma 3 2 5 3 4 2" xfId="22918" xr:uid="{C9A012CB-736F-422F-B419-C80555C5F3B8}"/>
    <cellStyle name="Comma 3 2 5 3 4 2 2" xfId="39951" xr:uid="{60C069F0-A4E3-4E31-82ED-73DC2D2A680A}"/>
    <cellStyle name="Comma 3 2 5 3 4 3" xfId="32063" xr:uid="{C1FA450C-7A29-4CE9-A215-D503DC413568}"/>
    <cellStyle name="Comma 3 2 5 3 5" xfId="17314" xr:uid="{71422C62-252E-45D5-9135-F149EF63E94C}"/>
    <cellStyle name="Comma 3 2 5 3 5 2" xfId="36007" xr:uid="{1A238D2B-088E-4A40-A1A3-A57B19A3DA98}"/>
    <cellStyle name="Comma 3 2 5 3 6" xfId="28119" xr:uid="{CCD68FE0-BBE6-40BA-A5B4-4DC8FF84868E}"/>
    <cellStyle name="Comma 3 2 5 4" xfId="6609" xr:uid="{D8991F65-7DB6-4DF5-A793-6FADD386A24F}"/>
    <cellStyle name="Comma 3 2 5 4 2" xfId="9411" xr:uid="{03C96ABE-0230-4308-8140-3101F969BB61}"/>
    <cellStyle name="Comma 3 2 5 4 2 2" xfId="15016" xr:uid="{19688223-8F02-44B2-9337-81BC266B9F0E}"/>
    <cellStyle name="Comma 3 2 5 4 2 2 2" xfId="26225" xr:uid="{32680C31-56DF-420F-AD36-3D25E78FBA3D}"/>
    <cellStyle name="Comma 3 2 5 4 2 2 2 2" xfId="42415" xr:uid="{2812ED7B-D8AA-47D6-B50E-E175F8932107}"/>
    <cellStyle name="Comma 3 2 5 4 2 2 3" xfId="34527" xr:uid="{130A3CC9-36A1-4696-A0C2-CCD0C1E3DAE1}"/>
    <cellStyle name="Comma 3 2 5 4 2 3" xfId="20621" xr:uid="{F2206874-2664-49D0-8293-93519FDB5355}"/>
    <cellStyle name="Comma 3 2 5 4 2 3 2" xfId="38471" xr:uid="{18A8EF3B-3A07-4410-B01F-9AD28940E540}"/>
    <cellStyle name="Comma 3 2 5 4 2 4" xfId="30583" xr:uid="{18086DF8-E52A-4544-8B99-69ACC4AB2656}"/>
    <cellStyle name="Comma 3 2 5 4 3" xfId="12214" xr:uid="{C0B8B25B-CC0F-4675-A5A4-3831C57B66A7}"/>
    <cellStyle name="Comma 3 2 5 4 3 2" xfId="23423" xr:uid="{5524C505-1245-46E5-91E6-4F1202B2F5C2}"/>
    <cellStyle name="Comma 3 2 5 4 3 2 2" xfId="40443" xr:uid="{4944E8F7-085B-495D-BCE4-919CC077F834}"/>
    <cellStyle name="Comma 3 2 5 4 3 3" xfId="32555" xr:uid="{93B1D28A-7E4F-4A2C-A03B-A99E2C0FB233}"/>
    <cellStyle name="Comma 3 2 5 4 4" xfId="17819" xr:uid="{BBF13F5A-51FC-4DB4-BBAD-FFA836D57571}"/>
    <cellStyle name="Comma 3 2 5 4 4 2" xfId="36499" xr:uid="{62862ABF-508D-4636-BBD0-81014B3F50E3}"/>
    <cellStyle name="Comma 3 2 5 4 5" xfId="28611" xr:uid="{21A299B2-1B6F-4DCB-B3D0-F6C51DD02BB9}"/>
    <cellStyle name="Comma 3 2 5 5" xfId="8009" xr:uid="{8D84F295-43D3-42B4-95A7-5465D9881EC6}"/>
    <cellStyle name="Comma 3 2 5 5 2" xfId="13614" xr:uid="{B544C401-0388-490D-AF35-B432A1B23AFD}"/>
    <cellStyle name="Comma 3 2 5 5 2 2" xfId="24823" xr:uid="{4F99C4FB-C38A-4B53-97A7-58DAA555B386}"/>
    <cellStyle name="Comma 3 2 5 5 2 2 2" xfId="41429" xr:uid="{55415BC0-2E19-4773-BB7B-C4B6DD893EF0}"/>
    <cellStyle name="Comma 3 2 5 5 2 3" xfId="33541" xr:uid="{57F7B9FC-7DE1-44FE-97C3-85E5B705E2BB}"/>
    <cellStyle name="Comma 3 2 5 5 3" xfId="19219" xr:uid="{05B2743D-B9AD-4245-9952-76942744DF4C}"/>
    <cellStyle name="Comma 3 2 5 5 3 2" xfId="37485" xr:uid="{4CBE741E-90B4-492B-A45D-136B690220C9}"/>
    <cellStyle name="Comma 3 2 5 5 4" xfId="29597" xr:uid="{F7089A1B-5537-421F-9C9D-FED27C03095D}"/>
    <cellStyle name="Comma 3 2 5 6" xfId="10812" xr:uid="{1F476EA9-7562-4E40-B1F0-0B71B96FFD3C}"/>
    <cellStyle name="Comma 3 2 5 6 2" xfId="22021" xr:uid="{B1540172-D392-4FCB-B34E-75D5C87C7909}"/>
    <cellStyle name="Comma 3 2 5 6 2 2" xfId="39457" xr:uid="{ED2F36C4-3A9C-409E-86F0-61FDC8574477}"/>
    <cellStyle name="Comma 3 2 5 6 3" xfId="31569" xr:uid="{CFDA1847-A4DB-4EC4-9C11-3D9DB2B85DFA}"/>
    <cellStyle name="Comma 3 2 5 7" xfId="16417" xr:uid="{B422F176-D096-48AF-A372-180606C288CB}"/>
    <cellStyle name="Comma 3 2 5 7 2" xfId="35513" xr:uid="{2DEBA6E9-D314-45B3-9589-329513CFDBCE}"/>
    <cellStyle name="Comma 3 2 5 8" xfId="27625" xr:uid="{121D51CF-0C51-4148-B487-2A7D9C808AC1}"/>
    <cellStyle name="Comma 3 2 6" xfId="5329" xr:uid="{F6838EA3-BFA4-422D-A0BB-D2AE525D7D6E}"/>
    <cellStyle name="Comma 3 2 6 2" xfId="6226" xr:uid="{0B8E146A-14F6-47B4-9146-F5B7D021B9D8}"/>
    <cellStyle name="Comma 3 2 6 2 2" xfId="7628" xr:uid="{CE5113BF-D15E-4B67-94D3-0EDBC548D32A}"/>
    <cellStyle name="Comma 3 2 6 2 2 2" xfId="10430" xr:uid="{A692A4DD-5DAF-472E-8162-F21591913B97}"/>
    <cellStyle name="Comma 3 2 6 2 2 2 2" xfId="16035" xr:uid="{61A8ADE7-B7E1-4858-8A51-07F45D004028}"/>
    <cellStyle name="Comma 3 2 6 2 2 2 2 2" xfId="27244" xr:uid="{5BCE3C14-6EE0-4DAE-8B24-8BC6338CE96B}"/>
    <cellStyle name="Comma 3 2 6 2 2 2 2 2 2" xfId="43031" xr:uid="{EEFBEA58-132F-4C3F-B524-D27B8977C67E}"/>
    <cellStyle name="Comma 3 2 6 2 2 2 2 3" xfId="35143" xr:uid="{D5B87E21-BEB5-4DE2-8ED5-9C146BA4EABF}"/>
    <cellStyle name="Comma 3 2 6 2 2 2 3" xfId="21640" xr:uid="{FC6558C5-4200-48CF-B18E-555C2A575008}"/>
    <cellStyle name="Comma 3 2 6 2 2 2 3 2" xfId="39087" xr:uid="{A95DFA24-E681-496D-B425-7B7B3FF441C5}"/>
    <cellStyle name="Comma 3 2 6 2 2 2 4" xfId="31199" xr:uid="{1B460107-303C-459D-8A0C-A6EE738B2D22}"/>
    <cellStyle name="Comma 3 2 6 2 2 3" xfId="13233" xr:uid="{D6F1EADE-CD4D-4523-97B5-427780F8501E}"/>
    <cellStyle name="Comma 3 2 6 2 2 3 2" xfId="24442" xr:uid="{FA3E9658-18FA-420D-8EB5-0C3CFA1E2557}"/>
    <cellStyle name="Comma 3 2 6 2 2 3 2 2" xfId="41059" xr:uid="{B7A861D5-CE50-4EC8-821D-CAA527B953B8}"/>
    <cellStyle name="Comma 3 2 6 2 2 3 3" xfId="33171" xr:uid="{AD51DE29-D703-4870-BC60-BC822A1E7CD8}"/>
    <cellStyle name="Comma 3 2 6 2 2 4" xfId="18838" xr:uid="{362F2EF7-8A6A-483E-B268-7C4C5ED0A64C}"/>
    <cellStyle name="Comma 3 2 6 2 2 4 2" xfId="37115" xr:uid="{09A4EE0D-A42D-47A2-A866-25D4434963C3}"/>
    <cellStyle name="Comma 3 2 6 2 2 5" xfId="29227" xr:uid="{EC95F1FE-22AC-4301-B1FF-1152073693D7}"/>
    <cellStyle name="Comma 3 2 6 2 3" xfId="9028" xr:uid="{C6A58F0B-6550-4007-A80E-72A6882A8340}"/>
    <cellStyle name="Comma 3 2 6 2 3 2" xfId="14633" xr:uid="{4C059631-0AF7-4614-9A72-A297D0EE064A}"/>
    <cellStyle name="Comma 3 2 6 2 3 2 2" xfId="25842" xr:uid="{9CF8B574-97F3-4B20-A29D-45AF63717C25}"/>
    <cellStyle name="Comma 3 2 6 2 3 2 2 2" xfId="42045" xr:uid="{02A4ABE2-B5D3-42AD-AA72-D310CE14AC33}"/>
    <cellStyle name="Comma 3 2 6 2 3 2 3" xfId="34157" xr:uid="{C097B61F-F908-4C4C-B0B0-2AEABD8EA83E}"/>
    <cellStyle name="Comma 3 2 6 2 3 3" xfId="20238" xr:uid="{78A1DAFD-8F8F-4AA6-94D5-6345DBF2B474}"/>
    <cellStyle name="Comma 3 2 6 2 3 3 2" xfId="38101" xr:uid="{9CC7223C-C451-455A-B3C5-7A5BB50177F2}"/>
    <cellStyle name="Comma 3 2 6 2 3 4" xfId="30213" xr:uid="{DC95FCD8-2752-40E7-9C00-4F5715CC9398}"/>
    <cellStyle name="Comma 3 2 6 2 4" xfId="11831" xr:uid="{5F8418B1-DC28-4514-B0E8-4BC9C733F4FE}"/>
    <cellStyle name="Comma 3 2 6 2 4 2" xfId="23040" xr:uid="{B3F0895A-E545-4B52-B135-60D875DEF023}"/>
    <cellStyle name="Comma 3 2 6 2 4 2 2" xfId="40073" xr:uid="{8A81E1BC-43F8-4C83-99AD-E77F809C2FCF}"/>
    <cellStyle name="Comma 3 2 6 2 4 3" xfId="32185" xr:uid="{4B0AF15A-3C81-48FD-9085-F7691F404413}"/>
    <cellStyle name="Comma 3 2 6 2 5" xfId="17436" xr:uid="{1379B067-92BE-46C8-A366-E34061FB7147}"/>
    <cellStyle name="Comma 3 2 6 2 5 2" xfId="36129" xr:uid="{E2D48B1C-5609-4749-BDE6-80387FF7CD6B}"/>
    <cellStyle name="Comma 3 2 6 2 6" xfId="28241" xr:uid="{F40CC1EB-9026-40B5-AFAD-D78F9F9621CD}"/>
    <cellStyle name="Comma 3 2 6 3" xfId="6731" xr:uid="{33910D13-524C-4092-AFFB-36A7E8932803}"/>
    <cellStyle name="Comma 3 2 6 3 2" xfId="9533" xr:uid="{58A76DD6-9D59-406A-8B69-25999A0B6CFE}"/>
    <cellStyle name="Comma 3 2 6 3 2 2" xfId="15138" xr:uid="{CF51F1CC-FB97-40F3-8E0E-17771C15B26A}"/>
    <cellStyle name="Comma 3 2 6 3 2 2 2" xfId="26347" xr:uid="{E046F725-E9FB-4BAE-95B0-65ED2B28097A}"/>
    <cellStyle name="Comma 3 2 6 3 2 2 2 2" xfId="42537" xr:uid="{F7CFA635-FF8E-4417-AEA8-21693AC15650}"/>
    <cellStyle name="Comma 3 2 6 3 2 2 3" xfId="34649" xr:uid="{B9191130-CFAA-42F5-884F-0BE55E4643FB}"/>
    <cellStyle name="Comma 3 2 6 3 2 3" xfId="20743" xr:uid="{BFC6DCB0-E791-4630-B515-C5C526028619}"/>
    <cellStyle name="Comma 3 2 6 3 2 3 2" xfId="38593" xr:uid="{E27F6343-4E37-4943-A749-F268A8BEC39E}"/>
    <cellStyle name="Comma 3 2 6 3 2 4" xfId="30705" xr:uid="{EA2BB093-048D-4551-87E5-E8AD98D6B9E8}"/>
    <cellStyle name="Comma 3 2 6 3 3" xfId="12336" xr:uid="{B8929E68-ACA2-47B6-846A-5CC880D521D8}"/>
    <cellStyle name="Comma 3 2 6 3 3 2" xfId="23545" xr:uid="{8711D9B8-B9ED-4C70-B7C8-ACA933B98256}"/>
    <cellStyle name="Comma 3 2 6 3 3 2 2" xfId="40565" xr:uid="{AFE19C9A-39A3-46BA-8BFF-C66FF3EDB7B9}"/>
    <cellStyle name="Comma 3 2 6 3 3 3" xfId="32677" xr:uid="{FF457200-1247-43EF-8CFB-EBDDF1B15AD0}"/>
    <cellStyle name="Comma 3 2 6 3 4" xfId="17941" xr:uid="{356297A7-82CA-478D-8C63-2DD548711A43}"/>
    <cellStyle name="Comma 3 2 6 3 4 2" xfId="36621" xr:uid="{10FFE77E-D1BE-4D48-B064-699F75E61C94}"/>
    <cellStyle name="Comma 3 2 6 3 5" xfId="28733" xr:uid="{0AC8C6CE-FD3F-4B88-A3FB-AF87FF67B51E}"/>
    <cellStyle name="Comma 3 2 6 4" xfId="8131" xr:uid="{544FEB6C-60A8-450C-B445-31A520E53CD5}"/>
    <cellStyle name="Comma 3 2 6 4 2" xfId="13736" xr:uid="{A7AF1689-F55F-4445-9715-85497B0AA51E}"/>
    <cellStyle name="Comma 3 2 6 4 2 2" xfId="24945" xr:uid="{07F516DD-B169-4A34-B318-F103F46B010C}"/>
    <cellStyle name="Comma 3 2 6 4 2 2 2" xfId="41551" xr:uid="{74BB2E26-7DA6-4EB3-81C8-EB8B56967B10}"/>
    <cellStyle name="Comma 3 2 6 4 2 3" xfId="33663" xr:uid="{40670022-8E21-435E-9259-422C9FA48E1B}"/>
    <cellStyle name="Comma 3 2 6 4 3" xfId="19341" xr:uid="{6FC9D14D-0756-4E31-AD78-C58E20B82B8E}"/>
    <cellStyle name="Comma 3 2 6 4 3 2" xfId="37607" xr:uid="{F021111F-5A62-46A8-9CC0-A6A71ABC9A60}"/>
    <cellStyle name="Comma 3 2 6 4 4" xfId="29719" xr:uid="{C5B37C7A-9105-4695-A054-495A24825BFC}"/>
    <cellStyle name="Comma 3 2 6 5" xfId="10934" xr:uid="{6646B39B-EE6B-4B25-A27E-F501E7E17C65}"/>
    <cellStyle name="Comma 3 2 6 5 2" xfId="22143" xr:uid="{62F0710D-A72D-4E47-966F-2E477C824745}"/>
    <cellStyle name="Comma 3 2 6 5 2 2" xfId="39579" xr:uid="{8BB89ADF-A6C6-4DD6-8F51-ACAEC0ECBBC6}"/>
    <cellStyle name="Comma 3 2 6 5 3" xfId="31691" xr:uid="{95760FDC-35DD-4E9F-9EEA-E63BDDF00B8B}"/>
    <cellStyle name="Comma 3 2 6 6" xfId="16539" xr:uid="{7ACD078C-981F-41EE-9B58-0607BDCB0432}"/>
    <cellStyle name="Comma 3 2 6 6 2" xfId="35635" xr:uid="{B50BE7B2-EBEC-44A6-BECF-FAC99FB312A6}"/>
    <cellStyle name="Comma 3 2 6 7" xfId="27747" xr:uid="{412B9098-ED29-4FE9-A055-8B957184AA61}"/>
    <cellStyle name="Comma 3 2 7" xfId="5911" xr:uid="{D8475BF4-FBCD-4506-A1BF-BAE3E5C12549}"/>
    <cellStyle name="Comma 3 2 7 2" xfId="7313" xr:uid="{2B6839E2-50AF-4E66-9E9C-B0F3F09AA7E1}"/>
    <cellStyle name="Comma 3 2 7 2 2" xfId="10115" xr:uid="{9F8B53AF-FE64-4BFB-AC7C-0B2282866AC1}"/>
    <cellStyle name="Comma 3 2 7 2 2 2" xfId="15720" xr:uid="{D7BEF543-62A6-403B-A4B0-4FBF3A246264}"/>
    <cellStyle name="Comma 3 2 7 2 2 2 2" xfId="26929" xr:uid="{9744F515-67C9-4736-A487-B242E433B858}"/>
    <cellStyle name="Comma 3 2 7 2 2 2 2 2" xfId="42784" xr:uid="{910245A5-B425-46CF-942C-1FED4D1789E9}"/>
    <cellStyle name="Comma 3 2 7 2 2 2 3" xfId="34896" xr:uid="{2F84071B-B4BB-411D-9827-E1CCF26AC130}"/>
    <cellStyle name="Comma 3 2 7 2 2 3" xfId="21325" xr:uid="{F002E467-0F7F-4D96-806B-DC20D0DBF9DC}"/>
    <cellStyle name="Comma 3 2 7 2 2 3 2" xfId="38840" xr:uid="{FD302BE2-C927-4F42-813D-43AF850D6065}"/>
    <cellStyle name="Comma 3 2 7 2 2 4" xfId="30952" xr:uid="{3923E62A-7F5E-433A-9667-6C5BD63700FA}"/>
    <cellStyle name="Comma 3 2 7 2 3" xfId="12918" xr:uid="{271CC158-DF32-4E01-B935-62BC83BE73C1}"/>
    <cellStyle name="Comma 3 2 7 2 3 2" xfId="24127" xr:uid="{1BF43D1C-4899-46AA-A783-E50AFD4BAC61}"/>
    <cellStyle name="Comma 3 2 7 2 3 2 2" xfId="40812" xr:uid="{A1FC542D-0D6C-434E-9D5E-A53883065A89}"/>
    <cellStyle name="Comma 3 2 7 2 3 3" xfId="32924" xr:uid="{BF4421AD-27F5-4248-8BC8-4719DE02336D}"/>
    <cellStyle name="Comma 3 2 7 2 4" xfId="18523" xr:uid="{75981080-E927-4E5B-BBFC-4EF61EAAB030}"/>
    <cellStyle name="Comma 3 2 7 2 4 2" xfId="36868" xr:uid="{53746C7E-2766-443E-891A-573485A9E290}"/>
    <cellStyle name="Comma 3 2 7 2 5" xfId="28980" xr:uid="{22F88F61-4568-4AA3-9637-8D804BF37DB9}"/>
    <cellStyle name="Comma 3 2 7 3" xfId="8713" xr:uid="{F1C7668F-5EFC-44D9-9FAB-A8076EFED66C}"/>
    <cellStyle name="Comma 3 2 7 3 2" xfId="14318" xr:uid="{4399311B-FAFF-494F-B1B4-EF9924FB16D4}"/>
    <cellStyle name="Comma 3 2 7 3 2 2" xfId="25527" xr:uid="{3416C707-8F50-474B-B673-483646FDC9C0}"/>
    <cellStyle name="Comma 3 2 7 3 2 2 2" xfId="41798" xr:uid="{2EBFBED3-56C8-4033-AA2F-EE9B9E79644E}"/>
    <cellStyle name="Comma 3 2 7 3 2 3" xfId="33910" xr:uid="{005221F1-8E61-4F89-A5DD-DA53AC86D39D}"/>
    <cellStyle name="Comma 3 2 7 3 3" xfId="19923" xr:uid="{87BDCA65-A208-4830-A8A1-7DE1387F370E}"/>
    <cellStyle name="Comma 3 2 7 3 3 2" xfId="37854" xr:uid="{C8DECF02-4BA1-41F1-A409-2DA44D47BE56}"/>
    <cellStyle name="Comma 3 2 7 3 4" xfId="29966" xr:uid="{3D28575A-E06F-42FD-855D-6AAFE07989E0}"/>
    <cellStyle name="Comma 3 2 7 4" xfId="11516" xr:uid="{F3C00C1F-0C9E-4AB1-A38C-C75F06F3C45A}"/>
    <cellStyle name="Comma 3 2 7 4 2" xfId="22725" xr:uid="{D88E4E7F-3E35-46B0-9A53-24FFD985649A}"/>
    <cellStyle name="Comma 3 2 7 4 2 2" xfId="39826" xr:uid="{4F93EDE8-7FB4-48DC-AE2B-59AA8DCCE132}"/>
    <cellStyle name="Comma 3 2 7 4 3" xfId="31938" xr:uid="{BD28BF3B-6BBD-4386-8561-A2259C09158F}"/>
    <cellStyle name="Comma 3 2 7 5" xfId="17121" xr:uid="{DF69A2EB-C67C-4394-AD07-435AD8885111}"/>
    <cellStyle name="Comma 3 2 7 5 2" xfId="35882" xr:uid="{A13EF083-7342-40F1-9371-C2D025C6F611}"/>
    <cellStyle name="Comma 3 2 7 6" xfId="27994" xr:uid="{73C36D99-BB76-4D33-B3C5-E52D6D73CC03}"/>
    <cellStyle name="Comma 3 2 8" xfId="6483" xr:uid="{8F0692AD-C153-4FEA-8DE5-80215492786A}"/>
    <cellStyle name="Comma 3 2 8 2" xfId="9285" xr:uid="{41E86771-1625-4EF0-87EF-53E5B83BAAB0}"/>
    <cellStyle name="Comma 3 2 8 2 2" xfId="14890" xr:uid="{E5833CD4-29F5-474B-B468-EEC7A87CA83D}"/>
    <cellStyle name="Comma 3 2 8 2 2 2" xfId="26099" xr:uid="{9B5321BC-684C-4E7A-BE38-C317648970B9}"/>
    <cellStyle name="Comma 3 2 8 2 2 2 2" xfId="42291" xr:uid="{6D046D91-FD55-4D08-A6A4-7D2DF80DE4EC}"/>
    <cellStyle name="Comma 3 2 8 2 2 3" xfId="34403" xr:uid="{234E7137-38FD-4DC0-A246-739F6AE455F1}"/>
    <cellStyle name="Comma 3 2 8 2 3" xfId="20495" xr:uid="{EAE5AB5B-1304-4D30-A969-7E59BFCDD1F2}"/>
    <cellStyle name="Comma 3 2 8 2 3 2" xfId="38347" xr:uid="{34B3493E-4535-43DA-A885-DBBC8350C94B}"/>
    <cellStyle name="Comma 3 2 8 2 4" xfId="30459" xr:uid="{F6B4C28B-5865-499D-967B-2F075802D86D}"/>
    <cellStyle name="Comma 3 2 8 3" xfId="12088" xr:uid="{C6C04F2D-FD73-4462-B394-8575B834A3DC}"/>
    <cellStyle name="Comma 3 2 8 3 2" xfId="23297" xr:uid="{15A7E2A5-A1C9-47DC-8A9F-87F26CCFF4AC}"/>
    <cellStyle name="Comma 3 2 8 3 2 2" xfId="40319" xr:uid="{4AB29FB6-399A-4617-B839-6EC8F3E05008}"/>
    <cellStyle name="Comma 3 2 8 3 3" xfId="32431" xr:uid="{1C4F5A3C-7796-48ED-B34D-D036E018A038}"/>
    <cellStyle name="Comma 3 2 8 4" xfId="17693" xr:uid="{13B0F36E-7DA3-4DE9-BB90-2CABC82304DD}"/>
    <cellStyle name="Comma 3 2 8 4 2" xfId="36375" xr:uid="{6143B5ED-B11C-4A99-9D71-7D0E96E02E96}"/>
    <cellStyle name="Comma 3 2 8 5" xfId="28487" xr:uid="{D753DD67-C16E-43D6-9BB7-1DCED3FB94B7}"/>
    <cellStyle name="Comma 3 2 9" xfId="7885" xr:uid="{FEC33234-0774-4A0B-B94B-38AD373725CD}"/>
    <cellStyle name="Comma 3 2 9 2" xfId="13490" xr:uid="{9D3ACD0B-76CA-42EE-B60E-A6561E0AB6C8}"/>
    <cellStyle name="Comma 3 2 9 2 2" xfId="24699" xr:uid="{10420542-526A-4758-88D3-9BB4E3100C3D}"/>
    <cellStyle name="Comma 3 2 9 2 2 2" xfId="41305" xr:uid="{8E50484C-EE2F-4EBB-91B9-F7FD7939DD69}"/>
    <cellStyle name="Comma 3 2 9 2 3" xfId="33417" xr:uid="{B24E06BD-D62B-4D8A-AF04-CB1CA1153FED}"/>
    <cellStyle name="Comma 3 2 9 3" xfId="19095" xr:uid="{18BF2D1E-4B4D-4C8D-A59B-2B4B0ED288FF}"/>
    <cellStyle name="Comma 3 2 9 3 2" xfId="37361" xr:uid="{C082DE7F-73BF-4237-85E7-99D3D54E5FBE}"/>
    <cellStyle name="Comma 3 2 9 4" xfId="29473" xr:uid="{E0F5A47E-44FB-4950-8A29-C7CAE1D7913B}"/>
    <cellStyle name="Comma 3 2_Long forecast for Liz liquid Cotton(May-Dec)10312013 (version 1)" xfId="1827" xr:uid="{22AF24E1-50F5-4B63-8115-2E0769B07CF8}"/>
    <cellStyle name="Comma 3 3" xfId="1828" xr:uid="{313329D8-12F2-44D1-B64D-29B943DC4A1A}"/>
    <cellStyle name="Comma 3 3 10" xfId="10689" xr:uid="{FA70671D-4A65-44A1-8282-610C5CE05FB4}"/>
    <cellStyle name="Comma 3 3 10 2" xfId="21899" xr:uid="{2450F1C6-B83D-4633-BBA6-252767FA5842}"/>
    <cellStyle name="Comma 3 3 10 2 2" xfId="39335" xr:uid="{43E7E5F9-C0ED-455D-A7C0-0AB8C08F86C9}"/>
    <cellStyle name="Comma 3 3 10 3" xfId="31447" xr:uid="{E2B0780E-A73F-4FD9-87E4-52411B478470}"/>
    <cellStyle name="Comma 3 3 11" xfId="16295" xr:uid="{3F5E3F5E-C6B8-4804-9AEE-5FBD5B5C53EA}"/>
    <cellStyle name="Comma 3 3 11 2" xfId="35391" xr:uid="{5205CA9F-4793-4559-BD4D-0DFE4E0B0D72}"/>
    <cellStyle name="Comma 3 3 12" xfId="27503" xr:uid="{10F2ADAA-1436-4A2D-AB60-EAB14D31AAC2}"/>
    <cellStyle name="Comma 3 3 13" xfId="44044" xr:uid="{DA3B69C6-6050-4E79-8B04-A610250ED7E2}"/>
    <cellStyle name="Comma 3 3 2" xfId="1829" xr:uid="{1B2C296F-0A96-41E7-9BFC-6439F2BBD1B2}"/>
    <cellStyle name="Comma 3 3 2 2" xfId="44045" xr:uid="{8D4CB17A-E332-4E01-8075-2BA1C8B4F50E}"/>
    <cellStyle name="Comma 3 3 3" xfId="5088" xr:uid="{26658878-33C4-4AB9-962E-A18D8FADE6A4}"/>
    <cellStyle name="Comma 3 3 3 10" xfId="27518" xr:uid="{135E75B9-74BC-4648-99FB-17AB04C72E04}"/>
    <cellStyle name="Comma 3 3 3 2" xfId="5162" xr:uid="{8FEC7A25-53BF-4E75-BCCF-C8551FEB4A96}"/>
    <cellStyle name="Comma 3 3 3 2 2" xfId="5287" xr:uid="{186BC509-B157-43AC-8C85-404B5DECA144}"/>
    <cellStyle name="Comma 3 3 3 2 2 2" xfId="5533" xr:uid="{730EDCE7-F47F-48E5-8088-AC1654F5D940}"/>
    <cellStyle name="Comma 3 3 3 2 2 2 2" xfId="6430" xr:uid="{8463C68D-3257-4E10-9D76-76EABBD30A7A}"/>
    <cellStyle name="Comma 3 3 3 2 2 2 2 2" xfId="7832" xr:uid="{F12377CF-7CCC-4D76-B849-4ED4DA2ED877}"/>
    <cellStyle name="Comma 3 3 3 2 2 2 2 2 2" xfId="10634" xr:uid="{58F9B0BB-1216-42C3-82A9-2E5DF0E4F928}"/>
    <cellStyle name="Comma 3 3 3 2 2 2 2 2 2 2" xfId="16239" xr:uid="{A88A7ACC-1668-4A47-8F6D-CB5BA3157EF1}"/>
    <cellStyle name="Comma 3 3 3 2 2 2 2 2 2 2 2" xfId="27448" xr:uid="{C271A9E9-F2E3-41F8-88C9-4FDE9E7A707A}"/>
    <cellStyle name="Comma 3 3 3 2 2 2 2 2 2 2 2 2" xfId="43235" xr:uid="{B2064E1A-6C8C-4E01-81A1-237F89B0D9FA}"/>
    <cellStyle name="Comma 3 3 3 2 2 2 2 2 2 2 3" xfId="35347" xr:uid="{72D01E49-9E24-4D38-B3E8-ECB338BD57A4}"/>
    <cellStyle name="Comma 3 3 3 2 2 2 2 2 2 3" xfId="21844" xr:uid="{711FE05F-F370-46D1-B35E-E2E9771DDDCA}"/>
    <cellStyle name="Comma 3 3 3 2 2 2 2 2 2 3 2" xfId="39291" xr:uid="{44C57177-CFA4-4260-B6E3-7C531DE96FEC}"/>
    <cellStyle name="Comma 3 3 3 2 2 2 2 2 2 4" xfId="31403" xr:uid="{1A2B199D-E445-49C6-BB11-EEB39AA6BA9F}"/>
    <cellStyle name="Comma 3 3 3 2 2 2 2 2 3" xfId="13437" xr:uid="{FD778461-1301-4E80-A877-58B998A2E6DB}"/>
    <cellStyle name="Comma 3 3 3 2 2 2 2 2 3 2" xfId="24646" xr:uid="{0F93F215-158B-437F-86A8-9F1E2B9AAA55}"/>
    <cellStyle name="Comma 3 3 3 2 2 2 2 2 3 2 2" xfId="41263" xr:uid="{4BBE614D-7347-4B9C-9B9D-A8CD79912687}"/>
    <cellStyle name="Comma 3 3 3 2 2 2 2 2 3 3" xfId="33375" xr:uid="{64CACEF0-C5A2-458F-8265-2C9AC2939F5C}"/>
    <cellStyle name="Comma 3 3 3 2 2 2 2 2 4" xfId="19042" xr:uid="{10FB903F-BBCE-4028-B597-2B0C046A07F9}"/>
    <cellStyle name="Comma 3 3 3 2 2 2 2 2 4 2" xfId="37319" xr:uid="{96EFDB15-F74B-470A-BC8E-962EC2660600}"/>
    <cellStyle name="Comma 3 3 3 2 2 2 2 2 5" xfId="29431" xr:uid="{09FE933D-D185-43C9-BAF9-3519CB35997C}"/>
    <cellStyle name="Comma 3 3 3 2 2 2 2 3" xfId="9232" xr:uid="{DACD34FB-B1EC-46B1-9660-ED4B98081A0E}"/>
    <cellStyle name="Comma 3 3 3 2 2 2 2 3 2" xfId="14837" xr:uid="{60124B9D-DBA4-49EF-9E7B-B92CB3429E13}"/>
    <cellStyle name="Comma 3 3 3 2 2 2 2 3 2 2" xfId="26046" xr:uid="{9C5D26C3-2E21-4966-82CF-6AA4E543B78A}"/>
    <cellStyle name="Comma 3 3 3 2 2 2 2 3 2 2 2" xfId="42249" xr:uid="{6F0AD033-4C3E-4EC7-A884-DF050A6FDEEE}"/>
    <cellStyle name="Comma 3 3 3 2 2 2 2 3 2 3" xfId="34361" xr:uid="{BEAE7741-0DA0-4E23-91E2-1DE8BD8FFA8E}"/>
    <cellStyle name="Comma 3 3 3 2 2 2 2 3 3" xfId="20442" xr:uid="{CAEFC3B1-439F-4029-9CCF-C244F89B00FF}"/>
    <cellStyle name="Comma 3 3 3 2 2 2 2 3 3 2" xfId="38305" xr:uid="{9BE06B89-791F-45FD-A6E4-860C9F64B544}"/>
    <cellStyle name="Comma 3 3 3 2 2 2 2 3 4" xfId="30417" xr:uid="{175A29F0-BD5B-4636-AE20-9726A9C55418}"/>
    <cellStyle name="Comma 3 3 3 2 2 2 2 4" xfId="12035" xr:uid="{E895868E-68F7-4E58-81B3-61320F4E0E64}"/>
    <cellStyle name="Comma 3 3 3 2 2 2 2 4 2" xfId="23244" xr:uid="{FA1FAF23-B6B5-4C27-8E38-1B53DBB1E7F4}"/>
    <cellStyle name="Comma 3 3 3 2 2 2 2 4 2 2" xfId="40277" xr:uid="{7B16C111-E6E3-4293-86BA-51CD38AFBB58}"/>
    <cellStyle name="Comma 3 3 3 2 2 2 2 4 3" xfId="32389" xr:uid="{117ACBB8-1D78-49AF-A710-A9B08A61CAD2}"/>
    <cellStyle name="Comma 3 3 3 2 2 2 2 5" xfId="17640" xr:uid="{843FD47F-4210-4D96-8BAD-4BABF9686EC4}"/>
    <cellStyle name="Comma 3 3 3 2 2 2 2 5 2" xfId="36333" xr:uid="{49C41E25-7158-48D6-B179-DA72B0D16173}"/>
    <cellStyle name="Comma 3 3 3 2 2 2 2 6" xfId="28445" xr:uid="{68941B74-FAC6-416A-9114-5D2C7C1AF74F}"/>
    <cellStyle name="Comma 3 3 3 2 2 2 3" xfId="6935" xr:uid="{1AEF30E3-21C3-45F8-A013-9290849F0696}"/>
    <cellStyle name="Comma 3 3 3 2 2 2 3 2" xfId="9737" xr:uid="{494A35E4-BBCF-44CA-8DC9-2184AE11C5F2}"/>
    <cellStyle name="Comma 3 3 3 2 2 2 3 2 2" xfId="15342" xr:uid="{14225DCC-3056-420D-962D-9B0656B8BF0B}"/>
    <cellStyle name="Comma 3 3 3 2 2 2 3 2 2 2" xfId="26551" xr:uid="{94237255-4BC7-4AD2-974E-0239760DAADE}"/>
    <cellStyle name="Comma 3 3 3 2 2 2 3 2 2 2 2" xfId="42741" xr:uid="{A4408C7A-7205-4AE8-8824-98FC92889B80}"/>
    <cellStyle name="Comma 3 3 3 2 2 2 3 2 2 3" xfId="34853" xr:uid="{E2F07210-40DE-4B07-99C5-82DE06E02A2D}"/>
    <cellStyle name="Comma 3 3 3 2 2 2 3 2 3" xfId="20947" xr:uid="{3D30A864-E7BB-4326-BE79-C2FFB752281D}"/>
    <cellStyle name="Comma 3 3 3 2 2 2 3 2 3 2" xfId="38797" xr:uid="{6DE9B017-6638-4FB8-B7DF-96A9DFACEEDB}"/>
    <cellStyle name="Comma 3 3 3 2 2 2 3 2 4" xfId="30909" xr:uid="{89EAA90C-DF7A-490C-B506-E666DE3407B2}"/>
    <cellStyle name="Comma 3 3 3 2 2 2 3 3" xfId="12540" xr:uid="{75DEF446-4E32-4C76-8027-169BD1E9411F}"/>
    <cellStyle name="Comma 3 3 3 2 2 2 3 3 2" xfId="23749" xr:uid="{EFB21890-9A94-4602-8476-75E07EA43976}"/>
    <cellStyle name="Comma 3 3 3 2 2 2 3 3 2 2" xfId="40769" xr:uid="{CA86EA46-6BA7-49F4-83A3-64FF044DC667}"/>
    <cellStyle name="Comma 3 3 3 2 2 2 3 3 3" xfId="32881" xr:uid="{98E1CA7F-9073-4F24-8655-F27902BA93A2}"/>
    <cellStyle name="Comma 3 3 3 2 2 2 3 4" xfId="18145" xr:uid="{91B606C7-59C1-46BF-AA52-E4A4B1F30A3F}"/>
    <cellStyle name="Comma 3 3 3 2 2 2 3 4 2" xfId="36825" xr:uid="{00F1B17C-D9ED-4997-A25D-630BCF12DA3F}"/>
    <cellStyle name="Comma 3 3 3 2 2 2 3 5" xfId="28937" xr:uid="{B03A7936-0717-41B5-A125-67542CBE8B07}"/>
    <cellStyle name="Comma 3 3 3 2 2 2 4" xfId="8335" xr:uid="{9202FD43-C394-4018-9B34-C440FF5F75A8}"/>
    <cellStyle name="Comma 3 3 3 2 2 2 4 2" xfId="13940" xr:uid="{6362E9C4-663E-46AC-B5E2-1455B8D047C6}"/>
    <cellStyle name="Comma 3 3 3 2 2 2 4 2 2" xfId="25149" xr:uid="{8ACB3973-0E5D-4285-B928-DA6078C60EC6}"/>
    <cellStyle name="Comma 3 3 3 2 2 2 4 2 2 2" xfId="41755" xr:uid="{018D8F89-08B6-4B47-9079-05445163DFB8}"/>
    <cellStyle name="Comma 3 3 3 2 2 2 4 2 3" xfId="33867" xr:uid="{61E55110-A691-48DE-A5B1-29DC860E3473}"/>
    <cellStyle name="Comma 3 3 3 2 2 2 4 3" xfId="19545" xr:uid="{0D356816-3BD0-4DA0-ABBD-DE040B71F9C3}"/>
    <cellStyle name="Comma 3 3 3 2 2 2 4 3 2" xfId="37811" xr:uid="{6640467F-A23B-43F8-9F16-7B1039835FF5}"/>
    <cellStyle name="Comma 3 3 3 2 2 2 4 4" xfId="29923" xr:uid="{478C4A18-0703-404F-9F4D-A00960843CD5}"/>
    <cellStyle name="Comma 3 3 3 2 2 2 5" xfId="11138" xr:uid="{45D29AD8-9F28-41D8-89A1-CE0BC81DC19C}"/>
    <cellStyle name="Comma 3 3 3 2 2 2 5 2" xfId="22347" xr:uid="{2C59AD6E-F5B9-4A3C-9C0A-F18D48F8675A}"/>
    <cellStyle name="Comma 3 3 3 2 2 2 5 2 2" xfId="39783" xr:uid="{0228BEEA-1F8F-415C-A282-E3D3378C0321}"/>
    <cellStyle name="Comma 3 3 3 2 2 2 5 3" xfId="31895" xr:uid="{549AA48A-A0DB-4DE2-9300-E0BC1AA28543}"/>
    <cellStyle name="Comma 3 3 3 2 2 2 6" xfId="16743" xr:uid="{A5B4510A-D294-4E68-BE0D-1C0300741770}"/>
    <cellStyle name="Comma 3 3 3 2 2 2 6 2" xfId="35839" xr:uid="{8670C73D-8CAA-49A2-9CBF-4DFCC4C846ED}"/>
    <cellStyle name="Comma 3 3 3 2 2 2 7" xfId="27951" xr:uid="{4492BA78-F2B1-445D-965C-847E0C500B6F}"/>
    <cellStyle name="Comma 3 3 3 2 2 3" xfId="6184" xr:uid="{CAD27EE7-C01B-4819-86FF-DF0EE21D1DCC}"/>
    <cellStyle name="Comma 3 3 3 2 2 3 2" xfId="7586" xr:uid="{8A10D826-7E7D-40E4-B6D9-6AAF39A38A95}"/>
    <cellStyle name="Comma 3 3 3 2 2 3 2 2" xfId="10388" xr:uid="{62560BC3-B0CA-4156-BF03-3D1B66B74B99}"/>
    <cellStyle name="Comma 3 3 3 2 2 3 2 2 2" xfId="15993" xr:uid="{580445EB-7F9E-4A12-85BC-40C903CE7A4A}"/>
    <cellStyle name="Comma 3 3 3 2 2 3 2 2 2 2" xfId="27202" xr:uid="{32450235-B7BE-4263-8A70-84CCD567E869}"/>
    <cellStyle name="Comma 3 3 3 2 2 3 2 2 2 2 2" xfId="42989" xr:uid="{9BA9B771-3F21-4BBC-B223-A3C32F801024}"/>
    <cellStyle name="Comma 3 3 3 2 2 3 2 2 2 3" xfId="35101" xr:uid="{FF855A94-09FD-4F53-9602-3DAEBF62D8D3}"/>
    <cellStyle name="Comma 3 3 3 2 2 3 2 2 3" xfId="21598" xr:uid="{F2A5B68D-07B1-4F65-BC7C-C52D67B7745F}"/>
    <cellStyle name="Comma 3 3 3 2 2 3 2 2 3 2" xfId="39045" xr:uid="{497424FC-5765-42DF-B63D-C1E86670DFDA}"/>
    <cellStyle name="Comma 3 3 3 2 2 3 2 2 4" xfId="31157" xr:uid="{F55E5AAD-ECD5-4D2E-B2FF-8FF309FEBD87}"/>
    <cellStyle name="Comma 3 3 3 2 2 3 2 3" xfId="13191" xr:uid="{CC2EE7E2-E557-48EF-9D38-7130BBE7F6F9}"/>
    <cellStyle name="Comma 3 3 3 2 2 3 2 3 2" xfId="24400" xr:uid="{5E180C1B-06AD-4E7C-ADC4-CE46EEC3D2B7}"/>
    <cellStyle name="Comma 3 3 3 2 2 3 2 3 2 2" xfId="41017" xr:uid="{2D0026EF-1741-48C2-8CE7-6A6E070E18AD}"/>
    <cellStyle name="Comma 3 3 3 2 2 3 2 3 3" xfId="33129" xr:uid="{334E6499-8891-4FC1-8C6E-1BA6B1223088}"/>
    <cellStyle name="Comma 3 3 3 2 2 3 2 4" xfId="18796" xr:uid="{3F071128-4746-43FB-9CF4-E7AF3E18D07E}"/>
    <cellStyle name="Comma 3 3 3 2 2 3 2 4 2" xfId="37073" xr:uid="{472314E0-D0C2-4AA3-9E25-10707CD56A1B}"/>
    <cellStyle name="Comma 3 3 3 2 2 3 2 5" xfId="29185" xr:uid="{E6DCBEBC-D032-41DE-9FAE-45E45AC80E83}"/>
    <cellStyle name="Comma 3 3 3 2 2 3 3" xfId="8986" xr:uid="{4800E0C8-5AFE-48FF-ACBB-7D2A8592777B}"/>
    <cellStyle name="Comma 3 3 3 2 2 3 3 2" xfId="14591" xr:uid="{3B6C69B5-F037-4500-AD4B-402B81FBE9E8}"/>
    <cellStyle name="Comma 3 3 3 2 2 3 3 2 2" xfId="25800" xr:uid="{C8F4E59C-1F36-4542-A4B5-E2BFF436999C}"/>
    <cellStyle name="Comma 3 3 3 2 2 3 3 2 2 2" xfId="42003" xr:uid="{C7886ACB-157D-4C5A-A8BB-66DED5821FD0}"/>
    <cellStyle name="Comma 3 3 3 2 2 3 3 2 3" xfId="34115" xr:uid="{AF33F09B-F6E8-4172-973A-2B24BE651990}"/>
    <cellStyle name="Comma 3 3 3 2 2 3 3 3" xfId="20196" xr:uid="{4A8AC3A9-2506-4A54-8AD1-2DF70156E380}"/>
    <cellStyle name="Comma 3 3 3 2 2 3 3 3 2" xfId="38059" xr:uid="{2833A118-0D36-4A6C-BE07-E08ED9FAABC7}"/>
    <cellStyle name="Comma 3 3 3 2 2 3 3 4" xfId="30171" xr:uid="{2B448E61-58E5-4915-AB0D-229627476A7D}"/>
    <cellStyle name="Comma 3 3 3 2 2 3 4" xfId="11789" xr:uid="{24038D1B-2219-4E17-B4B0-C8617BB2D2A4}"/>
    <cellStyle name="Comma 3 3 3 2 2 3 4 2" xfId="22998" xr:uid="{60F0E28C-54BA-4700-B93A-0E1478FEB407}"/>
    <cellStyle name="Comma 3 3 3 2 2 3 4 2 2" xfId="40031" xr:uid="{25AB034D-9375-4BD5-9226-0F9B8DA7482D}"/>
    <cellStyle name="Comma 3 3 3 2 2 3 4 3" xfId="32143" xr:uid="{1061C0BF-04F8-4EEF-8546-E62F5351DD92}"/>
    <cellStyle name="Comma 3 3 3 2 2 3 5" xfId="17394" xr:uid="{92C13425-C1BC-4B5B-9459-40F557A7E955}"/>
    <cellStyle name="Comma 3 3 3 2 2 3 5 2" xfId="36087" xr:uid="{48C238F1-4A33-456D-8C3B-9E339FB9FE24}"/>
    <cellStyle name="Comma 3 3 3 2 2 3 6" xfId="28199" xr:uid="{947E8834-5D95-4E43-88C9-9E6816CE3F84}"/>
    <cellStyle name="Comma 3 3 3 2 2 4" xfId="6689" xr:uid="{09DB87C3-A3A3-4B86-8E00-210852AB6104}"/>
    <cellStyle name="Comma 3 3 3 2 2 4 2" xfId="9491" xr:uid="{EF65A762-11A4-4267-B0A0-3F0D1DEDC346}"/>
    <cellStyle name="Comma 3 3 3 2 2 4 2 2" xfId="15096" xr:uid="{E9A68321-1480-494A-ABB6-D681F99F5965}"/>
    <cellStyle name="Comma 3 3 3 2 2 4 2 2 2" xfId="26305" xr:uid="{1A3FD746-3254-4657-B161-4B338DCC7EF1}"/>
    <cellStyle name="Comma 3 3 3 2 2 4 2 2 2 2" xfId="42495" xr:uid="{CDFE78ED-C27B-4C34-8F34-C9E6EB9E33E2}"/>
    <cellStyle name="Comma 3 3 3 2 2 4 2 2 3" xfId="34607" xr:uid="{F0D8EAF0-5769-49E6-BD32-F865CDC2A375}"/>
    <cellStyle name="Comma 3 3 3 2 2 4 2 3" xfId="20701" xr:uid="{F59AB7F8-1237-4C0D-B10E-9C29B3ACA77B}"/>
    <cellStyle name="Comma 3 3 3 2 2 4 2 3 2" xfId="38551" xr:uid="{F59859B2-C549-4975-BBDA-06D28A3F5AA2}"/>
    <cellStyle name="Comma 3 3 3 2 2 4 2 4" xfId="30663" xr:uid="{C582487B-065A-40EA-A207-A8FD2061DCDE}"/>
    <cellStyle name="Comma 3 3 3 2 2 4 3" xfId="12294" xr:uid="{D14CEDE1-929D-49CC-9FEE-1B4B556F672D}"/>
    <cellStyle name="Comma 3 3 3 2 2 4 3 2" xfId="23503" xr:uid="{43FB6A7F-4481-4827-A886-A91AEB78AD50}"/>
    <cellStyle name="Comma 3 3 3 2 2 4 3 2 2" xfId="40523" xr:uid="{3ABF83B4-51A7-4D4F-A513-5C06B02BE308}"/>
    <cellStyle name="Comma 3 3 3 2 2 4 3 3" xfId="32635" xr:uid="{DF6892DC-0648-4D96-9C2D-76FA0805C1D0}"/>
    <cellStyle name="Comma 3 3 3 2 2 4 4" xfId="17899" xr:uid="{CC8DE14A-9539-41A0-B89B-A516E3E387AF}"/>
    <cellStyle name="Comma 3 3 3 2 2 4 4 2" xfId="36579" xr:uid="{7007C5B7-41A7-4777-A406-710A8FB2F741}"/>
    <cellStyle name="Comma 3 3 3 2 2 4 5" xfId="28691" xr:uid="{A128D9BC-3653-49DF-979B-C8D17FFE432A}"/>
    <cellStyle name="Comma 3 3 3 2 2 5" xfId="8089" xr:uid="{A7A14387-B02D-4401-BFB8-ADB4B3EAC97E}"/>
    <cellStyle name="Comma 3 3 3 2 2 5 2" xfId="13694" xr:uid="{8F4B7C10-FABF-4D24-B84E-DC30115D5D16}"/>
    <cellStyle name="Comma 3 3 3 2 2 5 2 2" xfId="24903" xr:uid="{F021ED53-CFAD-4826-963F-A12924B7640E}"/>
    <cellStyle name="Comma 3 3 3 2 2 5 2 2 2" xfId="41509" xr:uid="{21A5CD70-E7EE-4281-AD66-FF4A361649FC}"/>
    <cellStyle name="Comma 3 3 3 2 2 5 2 3" xfId="33621" xr:uid="{807B7383-FBC4-4D26-B48B-97A1DAA295B1}"/>
    <cellStyle name="Comma 3 3 3 2 2 5 3" xfId="19299" xr:uid="{C0D30197-D45D-4D74-AE7A-32F7A25B7FB4}"/>
    <cellStyle name="Comma 3 3 3 2 2 5 3 2" xfId="37565" xr:uid="{C2129567-4840-4E17-8EF7-716897B4C7AC}"/>
    <cellStyle name="Comma 3 3 3 2 2 5 4" xfId="29677" xr:uid="{284627F0-ABA1-4CE9-891F-856D0271DB99}"/>
    <cellStyle name="Comma 3 3 3 2 2 6" xfId="10892" xr:uid="{83B77FF7-075C-4A19-A28B-596B5756B6E7}"/>
    <cellStyle name="Comma 3 3 3 2 2 6 2" xfId="22101" xr:uid="{673769AE-CAA4-4B8D-8DC5-AC89F0CED15D}"/>
    <cellStyle name="Comma 3 3 3 2 2 6 2 2" xfId="39537" xr:uid="{3CEEE80F-3CC4-4EC6-9AA1-7754AA153BD6}"/>
    <cellStyle name="Comma 3 3 3 2 2 6 3" xfId="31649" xr:uid="{F2E5ABD6-7FE0-4E06-A1B3-69B76EDA5387}"/>
    <cellStyle name="Comma 3 3 3 2 2 7" xfId="16497" xr:uid="{154F6E78-E43B-4E90-B28A-2BD250B2D63F}"/>
    <cellStyle name="Comma 3 3 3 2 2 7 2" xfId="35593" xr:uid="{E628295A-42D3-457B-BCFA-E931D6D319CB}"/>
    <cellStyle name="Comma 3 3 3 2 2 8" xfId="27705" xr:uid="{255672A8-E4C6-4F40-8418-61F924629EE6}"/>
    <cellStyle name="Comma 3 3 3 2 3" xfId="5409" xr:uid="{5C4C43D2-27F7-40C2-AB92-1FA9F5E1AA89}"/>
    <cellStyle name="Comma 3 3 3 2 3 2" xfId="6306" xr:uid="{E2FC011B-E439-40B2-9BDF-7B9E25CF9CB9}"/>
    <cellStyle name="Comma 3 3 3 2 3 2 2" xfId="7708" xr:uid="{5AF3BAB7-1285-4AA5-964C-6E7044340405}"/>
    <cellStyle name="Comma 3 3 3 2 3 2 2 2" xfId="10510" xr:uid="{C91263D9-3DCD-40DD-97D7-D9C78DCDEDDD}"/>
    <cellStyle name="Comma 3 3 3 2 3 2 2 2 2" xfId="16115" xr:uid="{F1BC49AE-0BCE-4C8E-95EC-646A830C44F0}"/>
    <cellStyle name="Comma 3 3 3 2 3 2 2 2 2 2" xfId="27324" xr:uid="{E390580E-4A0F-42EA-9377-C43FB024247E}"/>
    <cellStyle name="Comma 3 3 3 2 3 2 2 2 2 2 2" xfId="43111" xr:uid="{4371CCA4-6FEF-4DF8-852D-9B163C199533}"/>
    <cellStyle name="Comma 3 3 3 2 3 2 2 2 2 3" xfId="35223" xr:uid="{D2C22D46-157A-4DF2-AC04-C53EB5C48786}"/>
    <cellStyle name="Comma 3 3 3 2 3 2 2 2 3" xfId="21720" xr:uid="{3EEC3C0C-63D0-4677-8413-B21674252998}"/>
    <cellStyle name="Comma 3 3 3 2 3 2 2 2 3 2" xfId="39167" xr:uid="{A576D1BA-58B1-407F-8087-1CBDE7FA7A36}"/>
    <cellStyle name="Comma 3 3 3 2 3 2 2 2 4" xfId="31279" xr:uid="{24CF5FF9-B429-456E-87DF-BBCEE6170B4C}"/>
    <cellStyle name="Comma 3 3 3 2 3 2 2 3" xfId="13313" xr:uid="{11F522ED-A306-49E9-87B7-E740944AAEBD}"/>
    <cellStyle name="Comma 3 3 3 2 3 2 2 3 2" xfId="24522" xr:uid="{6017230B-1390-4241-BA69-F96673CADEE6}"/>
    <cellStyle name="Comma 3 3 3 2 3 2 2 3 2 2" xfId="41139" xr:uid="{00061377-26CB-4EB9-90D2-195656D2AC3F}"/>
    <cellStyle name="Comma 3 3 3 2 3 2 2 3 3" xfId="33251" xr:uid="{644D5A9F-2181-4F9F-ABF6-15399FFBE505}"/>
    <cellStyle name="Comma 3 3 3 2 3 2 2 4" xfId="18918" xr:uid="{77BCC8A3-4F9F-4731-A669-D5DE4A5CDFFB}"/>
    <cellStyle name="Comma 3 3 3 2 3 2 2 4 2" xfId="37195" xr:uid="{FCCD6318-8CD0-4D21-B8CD-619F3ED430E2}"/>
    <cellStyle name="Comma 3 3 3 2 3 2 2 5" xfId="29307" xr:uid="{7D483688-4FCB-4D2A-9218-EAB985F1FCC2}"/>
    <cellStyle name="Comma 3 3 3 2 3 2 3" xfId="9108" xr:uid="{2288D0B4-FDD5-4F54-A1B8-B6C406AEEA7B}"/>
    <cellStyle name="Comma 3 3 3 2 3 2 3 2" xfId="14713" xr:uid="{47C6CF53-8BD7-4695-9081-CD29522F23E2}"/>
    <cellStyle name="Comma 3 3 3 2 3 2 3 2 2" xfId="25922" xr:uid="{ADDFE81B-B5CF-4102-A174-14F062EA8CAD}"/>
    <cellStyle name="Comma 3 3 3 2 3 2 3 2 2 2" xfId="42125" xr:uid="{318B10F2-E020-4C27-A31A-FBE28815EC89}"/>
    <cellStyle name="Comma 3 3 3 2 3 2 3 2 3" xfId="34237" xr:uid="{D0A912A5-69AF-4622-97E7-CFF22519A8AF}"/>
    <cellStyle name="Comma 3 3 3 2 3 2 3 3" xfId="20318" xr:uid="{9A312F99-7272-4CF6-9612-62BA12A9F81B}"/>
    <cellStyle name="Comma 3 3 3 2 3 2 3 3 2" xfId="38181" xr:uid="{182972C1-737B-4B1E-BA9A-2E787E09DFD5}"/>
    <cellStyle name="Comma 3 3 3 2 3 2 3 4" xfId="30293" xr:uid="{4DC707DC-49D1-4F53-8329-BEDA964F734F}"/>
    <cellStyle name="Comma 3 3 3 2 3 2 4" xfId="11911" xr:uid="{6BB300AB-56B8-4D43-9842-5D35B2F783F9}"/>
    <cellStyle name="Comma 3 3 3 2 3 2 4 2" xfId="23120" xr:uid="{33FEFF54-C730-4C4B-A220-BB8BA821B159}"/>
    <cellStyle name="Comma 3 3 3 2 3 2 4 2 2" xfId="40153" xr:uid="{0A85D412-57C1-4A3F-B442-0D111BFE6BD7}"/>
    <cellStyle name="Comma 3 3 3 2 3 2 4 3" xfId="32265" xr:uid="{A8954D88-1D94-4A78-ACDF-EBD5A594136A}"/>
    <cellStyle name="Comma 3 3 3 2 3 2 5" xfId="17516" xr:uid="{BC6496D3-7A33-41FF-B3F2-AEE76E1BEB27}"/>
    <cellStyle name="Comma 3 3 3 2 3 2 5 2" xfId="36209" xr:uid="{E5809EC2-02A2-4E64-97CD-CFDED7F253A5}"/>
    <cellStyle name="Comma 3 3 3 2 3 2 6" xfId="28321" xr:uid="{BB7B01CF-77C8-4D7B-8DBD-30ED1B325EA6}"/>
    <cellStyle name="Comma 3 3 3 2 3 3" xfId="6811" xr:uid="{A26284CB-F3FC-440D-A0C1-3E94BEAC68AA}"/>
    <cellStyle name="Comma 3 3 3 2 3 3 2" xfId="9613" xr:uid="{86A146E9-89A9-4A6D-A114-E33C6187A480}"/>
    <cellStyle name="Comma 3 3 3 2 3 3 2 2" xfId="15218" xr:uid="{218EB653-B55C-4AE0-B4B2-E33F96CDA200}"/>
    <cellStyle name="Comma 3 3 3 2 3 3 2 2 2" xfId="26427" xr:uid="{D8ABB372-F076-4F1B-8D20-71E56B36FEFF}"/>
    <cellStyle name="Comma 3 3 3 2 3 3 2 2 2 2" xfId="42617" xr:uid="{41009A78-12F2-4775-928A-879915BEB642}"/>
    <cellStyle name="Comma 3 3 3 2 3 3 2 2 3" xfId="34729" xr:uid="{D2F350AC-AD2F-4BB1-BB26-9521A3E7B0A0}"/>
    <cellStyle name="Comma 3 3 3 2 3 3 2 3" xfId="20823" xr:uid="{31E2AA7B-763A-4D70-85BE-030E043A23A0}"/>
    <cellStyle name="Comma 3 3 3 2 3 3 2 3 2" xfId="38673" xr:uid="{4EF0E891-DF8B-4DEB-A89C-48C1926CCAA7}"/>
    <cellStyle name="Comma 3 3 3 2 3 3 2 4" xfId="30785" xr:uid="{042EF283-4B07-447F-8050-D0B87FDDD47D}"/>
    <cellStyle name="Comma 3 3 3 2 3 3 3" xfId="12416" xr:uid="{52A9DB44-2B68-442A-ADEE-E31CDCD654ED}"/>
    <cellStyle name="Comma 3 3 3 2 3 3 3 2" xfId="23625" xr:uid="{21AACD5B-3345-45B6-AB54-8DCDE2EBD89A}"/>
    <cellStyle name="Comma 3 3 3 2 3 3 3 2 2" xfId="40645" xr:uid="{B0B27304-BAF3-4B20-B132-72250EFA0362}"/>
    <cellStyle name="Comma 3 3 3 2 3 3 3 3" xfId="32757" xr:uid="{0228DAC8-701F-4BF8-B8EB-C820EF83AD24}"/>
    <cellStyle name="Comma 3 3 3 2 3 3 4" xfId="18021" xr:uid="{6C778380-7DC3-4FD9-A3D3-90DEA5E36660}"/>
    <cellStyle name="Comma 3 3 3 2 3 3 4 2" xfId="36701" xr:uid="{10D24017-A248-41E1-9711-CAB8ABBC0A8F}"/>
    <cellStyle name="Comma 3 3 3 2 3 3 5" xfId="28813" xr:uid="{9921B2E5-11FB-4150-BDEB-2FCE31807764}"/>
    <cellStyle name="Comma 3 3 3 2 3 4" xfId="8211" xr:uid="{457A42BD-CD99-4613-A13F-FC5B2DA7AB70}"/>
    <cellStyle name="Comma 3 3 3 2 3 4 2" xfId="13816" xr:uid="{B4142809-34B9-4675-8A04-F5A039EFEB5B}"/>
    <cellStyle name="Comma 3 3 3 2 3 4 2 2" xfId="25025" xr:uid="{F8A9E06F-0796-42A5-A057-C46518E81761}"/>
    <cellStyle name="Comma 3 3 3 2 3 4 2 2 2" xfId="41631" xr:uid="{1E25CD32-801D-4F17-8C04-E24D8B11742E}"/>
    <cellStyle name="Comma 3 3 3 2 3 4 2 3" xfId="33743" xr:uid="{05968918-D35B-4112-B3DC-443E1F09E358}"/>
    <cellStyle name="Comma 3 3 3 2 3 4 3" xfId="19421" xr:uid="{20093B7B-A77D-4A4A-9A21-BFB086A2C7D1}"/>
    <cellStyle name="Comma 3 3 3 2 3 4 3 2" xfId="37687" xr:uid="{7B7615B4-8729-4852-9ACB-96E314A2FF49}"/>
    <cellStyle name="Comma 3 3 3 2 3 4 4" xfId="29799" xr:uid="{F2D5C60E-682C-4D74-980E-B73A5EB31F39}"/>
    <cellStyle name="Comma 3 3 3 2 3 5" xfId="11014" xr:uid="{6D1D8AF8-E1DD-4ACE-96E7-60C709D151B9}"/>
    <cellStyle name="Comma 3 3 3 2 3 5 2" xfId="22223" xr:uid="{C14F2E27-1CF7-48FE-A8D4-93E50150C99E}"/>
    <cellStyle name="Comma 3 3 3 2 3 5 2 2" xfId="39659" xr:uid="{86EBE043-32A5-49CA-B274-8D5F8C53A763}"/>
    <cellStyle name="Comma 3 3 3 2 3 5 3" xfId="31771" xr:uid="{3762FA25-3FF1-4F81-B4B7-7218C542678C}"/>
    <cellStyle name="Comma 3 3 3 2 3 6" xfId="16619" xr:uid="{24E475B4-C56C-477D-9767-0B7855975AC7}"/>
    <cellStyle name="Comma 3 3 3 2 3 6 2" xfId="35715" xr:uid="{795A9877-5217-41C3-810F-2EC05EDA6C6C}"/>
    <cellStyle name="Comma 3 3 3 2 3 7" xfId="27827" xr:uid="{0394DF71-C98E-42F8-A0B8-2AE940D75322}"/>
    <cellStyle name="Comma 3 3 3 2 4" xfId="6060" xr:uid="{63916685-02D0-40EB-9DBD-DB70ECFDDB4D}"/>
    <cellStyle name="Comma 3 3 3 2 4 2" xfId="7462" xr:uid="{469FC4EB-4AC2-40E1-99E7-59F0373A2864}"/>
    <cellStyle name="Comma 3 3 3 2 4 2 2" xfId="10264" xr:uid="{3ECEF303-DCFC-488F-AB6F-8C8466206440}"/>
    <cellStyle name="Comma 3 3 3 2 4 2 2 2" xfId="15869" xr:uid="{F126E1E7-09E8-4461-815F-6F4B280AEAB5}"/>
    <cellStyle name="Comma 3 3 3 2 4 2 2 2 2" xfId="27078" xr:uid="{BCFEC3EA-6E11-4D48-A8D5-98F6E32B530D}"/>
    <cellStyle name="Comma 3 3 3 2 4 2 2 2 2 2" xfId="42865" xr:uid="{049132CB-DF98-4417-96FD-B656B1816C8E}"/>
    <cellStyle name="Comma 3 3 3 2 4 2 2 2 3" xfId="34977" xr:uid="{D6CA8AE5-B7A0-49F3-9564-56F02E4BAA3A}"/>
    <cellStyle name="Comma 3 3 3 2 4 2 2 3" xfId="21474" xr:uid="{9A73FAE3-852A-41A7-BB96-BFAE1F1FF8B3}"/>
    <cellStyle name="Comma 3 3 3 2 4 2 2 3 2" xfId="38921" xr:uid="{7FF3E176-917F-441C-ACDD-CFF9AC93DBE6}"/>
    <cellStyle name="Comma 3 3 3 2 4 2 2 4" xfId="31033" xr:uid="{192BF298-2608-4268-801B-214C25DCAE36}"/>
    <cellStyle name="Comma 3 3 3 2 4 2 3" xfId="13067" xr:uid="{ACC07F92-216F-4807-8338-C53BFAB18F59}"/>
    <cellStyle name="Comma 3 3 3 2 4 2 3 2" xfId="24276" xr:uid="{CE0110A8-AA1B-4A3B-B94B-DF03A8E1983E}"/>
    <cellStyle name="Comma 3 3 3 2 4 2 3 2 2" xfId="40893" xr:uid="{8F29681A-932B-4FC6-BA00-FDE86A4A3DDD}"/>
    <cellStyle name="Comma 3 3 3 2 4 2 3 3" xfId="33005" xr:uid="{943073BF-7ED9-42DC-8AFE-F3B5D455C4B9}"/>
    <cellStyle name="Comma 3 3 3 2 4 2 4" xfId="18672" xr:uid="{C6D1E94A-2F13-4A73-A4A4-4F18B1B8BC24}"/>
    <cellStyle name="Comma 3 3 3 2 4 2 4 2" xfId="36949" xr:uid="{6828AAFE-161F-424F-B1B4-41F1C99C31A2}"/>
    <cellStyle name="Comma 3 3 3 2 4 2 5" xfId="29061" xr:uid="{B9CB4ECB-3BA8-457B-A633-C8C307746890}"/>
    <cellStyle name="Comma 3 3 3 2 4 3" xfId="8862" xr:uid="{B5C3E0E3-4B62-44B5-A389-CCC7F28450D1}"/>
    <cellStyle name="Comma 3 3 3 2 4 3 2" xfId="14467" xr:uid="{AD133304-4255-4F78-9067-F493450DBB91}"/>
    <cellStyle name="Comma 3 3 3 2 4 3 2 2" xfId="25676" xr:uid="{2D9124A1-68DF-4BEA-990F-C4A5320A4AAE}"/>
    <cellStyle name="Comma 3 3 3 2 4 3 2 2 2" xfId="41879" xr:uid="{20451A09-A5D5-434A-8274-D3C288A1262F}"/>
    <cellStyle name="Comma 3 3 3 2 4 3 2 3" xfId="33991" xr:uid="{153FDA4F-68E7-4832-89CF-E660EE36F359}"/>
    <cellStyle name="Comma 3 3 3 2 4 3 3" xfId="20072" xr:uid="{1801E464-7FB9-4CB3-AC4D-06604F40DB72}"/>
    <cellStyle name="Comma 3 3 3 2 4 3 3 2" xfId="37935" xr:uid="{0E0F7D13-3DFC-4A1D-B18E-F777465EB27F}"/>
    <cellStyle name="Comma 3 3 3 2 4 3 4" xfId="30047" xr:uid="{DB2E799D-4851-41CB-82CF-03BC85FBD7FC}"/>
    <cellStyle name="Comma 3 3 3 2 4 4" xfId="11665" xr:uid="{43A6DBA1-AAB2-437E-B97F-9A506E9AF0B4}"/>
    <cellStyle name="Comma 3 3 3 2 4 4 2" xfId="22874" xr:uid="{8A1909A8-8B07-433D-AE08-E16D0637657A}"/>
    <cellStyle name="Comma 3 3 3 2 4 4 2 2" xfId="39907" xr:uid="{9ECDCBDB-D0BD-45AD-90F7-6FBB28AAA5E6}"/>
    <cellStyle name="Comma 3 3 3 2 4 4 3" xfId="32019" xr:uid="{9441B6EB-FA96-40FB-8B0A-2EED774E9993}"/>
    <cellStyle name="Comma 3 3 3 2 4 5" xfId="17270" xr:uid="{78D2A9EC-3CCB-4511-9BF1-7C78BC62E335}"/>
    <cellStyle name="Comma 3 3 3 2 4 5 2" xfId="35963" xr:uid="{F49E491F-04C7-45C2-A404-FC8788F5CE20}"/>
    <cellStyle name="Comma 3 3 3 2 4 6" xfId="28075" xr:uid="{3C06B1B2-FC65-4538-8308-C0E194ACDD76}"/>
    <cellStyle name="Comma 3 3 3 2 5" xfId="6564" xr:uid="{DE32648B-42D2-4B9E-AC0F-53015D138B88}"/>
    <cellStyle name="Comma 3 3 3 2 5 2" xfId="9366" xr:uid="{0EB60514-DF18-463D-BDF8-E778F2C9804F}"/>
    <cellStyle name="Comma 3 3 3 2 5 2 2" xfId="14971" xr:uid="{B04DF7CB-E906-4F21-AD41-7B4A50F05204}"/>
    <cellStyle name="Comma 3 3 3 2 5 2 2 2" xfId="26180" xr:uid="{E391F906-952B-4A0F-841C-DA11727B94B6}"/>
    <cellStyle name="Comma 3 3 3 2 5 2 2 2 2" xfId="42371" xr:uid="{40114D92-877E-4E11-BD1A-EB046EE62223}"/>
    <cellStyle name="Comma 3 3 3 2 5 2 2 3" xfId="34483" xr:uid="{D477723A-9358-4812-8084-ED907683F838}"/>
    <cellStyle name="Comma 3 3 3 2 5 2 3" xfId="20576" xr:uid="{6CD94703-5BDE-4B7F-8A07-74A3C120AF2B}"/>
    <cellStyle name="Comma 3 3 3 2 5 2 3 2" xfId="38427" xr:uid="{A397A192-06A2-48D0-B196-EBE0ACEE2201}"/>
    <cellStyle name="Comma 3 3 3 2 5 2 4" xfId="30539" xr:uid="{0395C004-C19C-41A3-BA56-1DCB0CE48818}"/>
    <cellStyle name="Comma 3 3 3 2 5 3" xfId="12169" xr:uid="{E768E293-D68A-46F7-A0FF-5AC570C22991}"/>
    <cellStyle name="Comma 3 3 3 2 5 3 2" xfId="23378" xr:uid="{9196C5C2-4026-41D6-901B-D22B8B93BA2C}"/>
    <cellStyle name="Comma 3 3 3 2 5 3 2 2" xfId="40399" xr:uid="{60D5F4AC-E7F9-4F1E-A023-8B0617A73D13}"/>
    <cellStyle name="Comma 3 3 3 2 5 3 3" xfId="32511" xr:uid="{5B5C25C7-1674-4743-BBFB-6E985B2FDCA1}"/>
    <cellStyle name="Comma 3 3 3 2 5 4" xfId="17774" xr:uid="{43CD3EC5-DEC6-4D0D-A92D-3374E6E9B77B}"/>
    <cellStyle name="Comma 3 3 3 2 5 4 2" xfId="36455" xr:uid="{AEB310F0-8F2A-409E-8932-2609BD3CB5F6}"/>
    <cellStyle name="Comma 3 3 3 2 5 5" xfId="28567" xr:uid="{17F103DF-61CA-43AF-A22F-9743B4D5C8DC}"/>
    <cellStyle name="Comma 3 3 3 2 6" xfId="7965" xr:uid="{10EBE920-8BBE-404A-9FB1-C9473D98A367}"/>
    <cellStyle name="Comma 3 3 3 2 6 2" xfId="13570" xr:uid="{CACBE54A-63CA-4CDD-ADD6-5ACFA43E1B24}"/>
    <cellStyle name="Comma 3 3 3 2 6 2 2" xfId="24779" xr:uid="{07F51184-E1FA-47C8-97A8-66E2532C7468}"/>
    <cellStyle name="Comma 3 3 3 2 6 2 2 2" xfId="41385" xr:uid="{AF71C927-8759-4CEB-9D9E-B47DA4771723}"/>
    <cellStyle name="Comma 3 3 3 2 6 2 3" xfId="33497" xr:uid="{B81452F5-674F-425A-96E2-A4993F3EEA79}"/>
    <cellStyle name="Comma 3 3 3 2 6 3" xfId="19175" xr:uid="{D69716C7-C0A2-42FA-B029-9644317A3D0A}"/>
    <cellStyle name="Comma 3 3 3 2 6 3 2" xfId="37441" xr:uid="{EA0BEC7B-A6BF-4264-BBAA-6C875FE1BFE3}"/>
    <cellStyle name="Comma 3 3 3 2 6 4" xfId="29553" xr:uid="{6C2CF675-97F1-40D9-9D9E-3188F56D07B4}"/>
    <cellStyle name="Comma 3 3 3 2 7" xfId="10768" xr:uid="{007F094F-2993-4BE9-9469-E09A728BB3BF}"/>
    <cellStyle name="Comma 3 3 3 2 7 2" xfId="21977" xr:uid="{B6A7C217-9393-4B17-A269-EDE04EFB7494}"/>
    <cellStyle name="Comma 3 3 3 2 7 2 2" xfId="39413" xr:uid="{B835EDB0-F711-4B5A-9C76-03DB2BF44330}"/>
    <cellStyle name="Comma 3 3 3 2 7 3" xfId="31525" xr:uid="{A58A3985-245A-4175-ADC7-C121E0282060}"/>
    <cellStyle name="Comma 3 3 3 2 8" xfId="16373" xr:uid="{B858D398-0066-4E36-B406-2A4DE0150143}"/>
    <cellStyle name="Comma 3 3 3 2 8 2" xfId="35469" xr:uid="{241C54FD-DC60-4355-9E49-B2C4FA5A2C48}"/>
    <cellStyle name="Comma 3 3 3 2 9" xfId="27581" xr:uid="{CFF9E3B3-9100-4279-A4A0-FE44B9C2CD0B}"/>
    <cellStyle name="Comma 3 3 3 3" xfId="5224" xr:uid="{9B334F0B-A37D-43BA-AF65-A4569FBE531E}"/>
    <cellStyle name="Comma 3 3 3 3 2" xfId="5470" xr:uid="{8FD7EC67-639D-4EB1-B7A3-7F7DDE2E8780}"/>
    <cellStyle name="Comma 3 3 3 3 2 2" xfId="6367" xr:uid="{A82C3207-A26A-45B7-B4AF-B03F19A327D9}"/>
    <cellStyle name="Comma 3 3 3 3 2 2 2" xfId="7769" xr:uid="{37169848-263B-4F7C-84C3-D6E0208DC0D7}"/>
    <cellStyle name="Comma 3 3 3 3 2 2 2 2" xfId="10571" xr:uid="{DC9E3ADB-24DB-4381-BFB7-20BE4E37615E}"/>
    <cellStyle name="Comma 3 3 3 3 2 2 2 2 2" xfId="16176" xr:uid="{FE561114-4EAD-4CAA-86BF-7CB939F1AF34}"/>
    <cellStyle name="Comma 3 3 3 3 2 2 2 2 2 2" xfId="27385" xr:uid="{D229237B-9564-4319-8526-C753D142843F}"/>
    <cellStyle name="Comma 3 3 3 3 2 2 2 2 2 2 2" xfId="43172" xr:uid="{6D34BCB1-17BE-45A3-B6D1-33A9DF9CE28C}"/>
    <cellStyle name="Comma 3 3 3 3 2 2 2 2 2 3" xfId="35284" xr:uid="{79B33F52-A913-40CC-AA77-6D3990F14DD9}"/>
    <cellStyle name="Comma 3 3 3 3 2 2 2 2 3" xfId="21781" xr:uid="{D51147E9-AC60-4992-BAD7-3A24C00D9DBF}"/>
    <cellStyle name="Comma 3 3 3 3 2 2 2 2 3 2" xfId="39228" xr:uid="{405AE2ED-4FAB-45D2-AF8F-F81BC2665FCA}"/>
    <cellStyle name="Comma 3 3 3 3 2 2 2 2 4" xfId="31340" xr:uid="{0A12AE29-39E6-4DE2-B27A-215294A7B272}"/>
    <cellStyle name="Comma 3 3 3 3 2 2 2 3" xfId="13374" xr:uid="{A3540479-5098-4939-91EC-D0B376478739}"/>
    <cellStyle name="Comma 3 3 3 3 2 2 2 3 2" xfId="24583" xr:uid="{0B033B9E-8B7F-4044-90FC-5CFFA0FC47DA}"/>
    <cellStyle name="Comma 3 3 3 3 2 2 2 3 2 2" xfId="41200" xr:uid="{BAA51AC4-3DD1-4777-96B0-70BF18E3FDC0}"/>
    <cellStyle name="Comma 3 3 3 3 2 2 2 3 3" xfId="33312" xr:uid="{0C1D69F6-43B0-4193-AB94-72FC509CF761}"/>
    <cellStyle name="Comma 3 3 3 3 2 2 2 4" xfId="18979" xr:uid="{8CA0DB16-6AE9-4DF6-9E78-2BF7F9B683E8}"/>
    <cellStyle name="Comma 3 3 3 3 2 2 2 4 2" xfId="37256" xr:uid="{4D913630-4A90-4451-BF0E-45547468630B}"/>
    <cellStyle name="Comma 3 3 3 3 2 2 2 5" xfId="29368" xr:uid="{F868E2BB-967D-46E8-9023-6C12C0A7EDDE}"/>
    <cellStyle name="Comma 3 3 3 3 2 2 3" xfId="9169" xr:uid="{22CE8F08-4ED9-46AE-AA72-DFC8B5DFBC53}"/>
    <cellStyle name="Comma 3 3 3 3 2 2 3 2" xfId="14774" xr:uid="{C1918D3B-0B3C-496C-B42C-52DAC95F1ADA}"/>
    <cellStyle name="Comma 3 3 3 3 2 2 3 2 2" xfId="25983" xr:uid="{D91DBB17-2A37-4690-BA89-78E03E89598A}"/>
    <cellStyle name="Comma 3 3 3 3 2 2 3 2 2 2" xfId="42186" xr:uid="{08C91B14-F3DB-4DFD-B551-7088A6F0E31A}"/>
    <cellStyle name="Comma 3 3 3 3 2 2 3 2 3" xfId="34298" xr:uid="{81BEE58C-54A2-4E75-AD44-AA493280FA0D}"/>
    <cellStyle name="Comma 3 3 3 3 2 2 3 3" xfId="20379" xr:uid="{92742BD2-CAD0-4FBF-B470-2F2FE73496FB}"/>
    <cellStyle name="Comma 3 3 3 3 2 2 3 3 2" xfId="38242" xr:uid="{909D07A4-58AA-436B-9357-4113B14B1D1F}"/>
    <cellStyle name="Comma 3 3 3 3 2 2 3 4" xfId="30354" xr:uid="{22CB6549-94B5-463D-A675-F077FCBF4564}"/>
    <cellStyle name="Comma 3 3 3 3 2 2 4" xfId="11972" xr:uid="{4A5C4079-D1B4-411E-AD3C-83C0DAEEBBB2}"/>
    <cellStyle name="Comma 3 3 3 3 2 2 4 2" xfId="23181" xr:uid="{31F9F5B5-FFC0-403B-B9A8-B66EB487149D}"/>
    <cellStyle name="Comma 3 3 3 3 2 2 4 2 2" xfId="40214" xr:uid="{85EE9442-CB3E-48F6-9151-93BE151FF072}"/>
    <cellStyle name="Comma 3 3 3 3 2 2 4 3" xfId="32326" xr:uid="{5B35A062-9DFA-400E-8C31-C9A2C5D68682}"/>
    <cellStyle name="Comma 3 3 3 3 2 2 5" xfId="17577" xr:uid="{E5F5AA6E-700C-401A-879D-58EC0323B659}"/>
    <cellStyle name="Comma 3 3 3 3 2 2 5 2" xfId="36270" xr:uid="{3A448638-6B8B-40D6-9A68-7C0B6F4919C7}"/>
    <cellStyle name="Comma 3 3 3 3 2 2 6" xfId="28382" xr:uid="{9F4EF5AE-4D56-4C47-8336-1019223D1D68}"/>
    <cellStyle name="Comma 3 3 3 3 2 3" xfId="6872" xr:uid="{0F6C5C54-C2BD-4867-9A85-C58509579508}"/>
    <cellStyle name="Comma 3 3 3 3 2 3 2" xfId="9674" xr:uid="{2A075698-4FFE-4656-896B-5FA0B5238DB8}"/>
    <cellStyle name="Comma 3 3 3 3 2 3 2 2" xfId="15279" xr:uid="{62B3D13F-2EB2-4DB0-B415-EBD4C21A50D5}"/>
    <cellStyle name="Comma 3 3 3 3 2 3 2 2 2" xfId="26488" xr:uid="{4938B3C6-F16D-4415-975B-016F2D5E101B}"/>
    <cellStyle name="Comma 3 3 3 3 2 3 2 2 2 2" xfId="42678" xr:uid="{9BEC198A-F619-484B-A9AB-A0EDBE80F7F7}"/>
    <cellStyle name="Comma 3 3 3 3 2 3 2 2 3" xfId="34790" xr:uid="{22D2C1C2-F3FC-40CC-85BF-2C15B00077DD}"/>
    <cellStyle name="Comma 3 3 3 3 2 3 2 3" xfId="20884" xr:uid="{15B37E35-F434-4123-9447-8DDA9FAA5133}"/>
    <cellStyle name="Comma 3 3 3 3 2 3 2 3 2" xfId="38734" xr:uid="{29EC34F6-DC10-4F00-9AEC-3A2ECB8B35FA}"/>
    <cellStyle name="Comma 3 3 3 3 2 3 2 4" xfId="30846" xr:uid="{E4631A01-1EAB-4742-8BE4-FB0D0E38C94D}"/>
    <cellStyle name="Comma 3 3 3 3 2 3 3" xfId="12477" xr:uid="{80007121-0E45-4E85-9B16-FF7371F17D6C}"/>
    <cellStyle name="Comma 3 3 3 3 2 3 3 2" xfId="23686" xr:uid="{91E26E71-F667-485E-BBCD-F9A26D6E00A4}"/>
    <cellStyle name="Comma 3 3 3 3 2 3 3 2 2" xfId="40706" xr:uid="{7A1F3031-504D-424A-A84B-717F2AC2FAF8}"/>
    <cellStyle name="Comma 3 3 3 3 2 3 3 3" xfId="32818" xr:uid="{9760FACA-E826-49EC-9910-96849D5665A4}"/>
    <cellStyle name="Comma 3 3 3 3 2 3 4" xfId="18082" xr:uid="{5C0BEAAD-1F03-4AF9-9B9B-ADD7AE9583A2}"/>
    <cellStyle name="Comma 3 3 3 3 2 3 4 2" xfId="36762" xr:uid="{D2736E60-736D-45DE-9EE7-C6F09CB9398D}"/>
    <cellStyle name="Comma 3 3 3 3 2 3 5" xfId="28874" xr:uid="{2B9EBFDA-619B-45C8-BC92-0C014D306CCC}"/>
    <cellStyle name="Comma 3 3 3 3 2 4" xfId="8272" xr:uid="{3C58E338-8A0A-4FAD-8B11-50F9E3EF8929}"/>
    <cellStyle name="Comma 3 3 3 3 2 4 2" xfId="13877" xr:uid="{A68D523A-4A1B-4B83-95A9-CAB724057CE5}"/>
    <cellStyle name="Comma 3 3 3 3 2 4 2 2" xfId="25086" xr:uid="{AB71CE33-93F6-4E2E-8770-5D40AF20F53D}"/>
    <cellStyle name="Comma 3 3 3 3 2 4 2 2 2" xfId="41692" xr:uid="{437519A2-C38F-40C6-807F-E5067D374B36}"/>
    <cellStyle name="Comma 3 3 3 3 2 4 2 3" xfId="33804" xr:uid="{4468D16F-E315-481D-9F9F-4CAEFF1AAE3C}"/>
    <cellStyle name="Comma 3 3 3 3 2 4 3" xfId="19482" xr:uid="{CFE129AD-D943-4057-BA07-356A6B60A1AB}"/>
    <cellStyle name="Comma 3 3 3 3 2 4 3 2" xfId="37748" xr:uid="{41941853-F12C-47DD-9916-297231B5355B}"/>
    <cellStyle name="Comma 3 3 3 3 2 4 4" xfId="29860" xr:uid="{B5EBE145-3C9E-41BE-BC25-2EB7EE2C4F87}"/>
    <cellStyle name="Comma 3 3 3 3 2 5" xfId="11075" xr:uid="{BB03DACA-756A-449D-8FBE-C916E2DB69FE}"/>
    <cellStyle name="Comma 3 3 3 3 2 5 2" xfId="22284" xr:uid="{B38A43A6-AD9B-4308-9E67-37248762F23A}"/>
    <cellStyle name="Comma 3 3 3 3 2 5 2 2" xfId="39720" xr:uid="{D6AF0468-C7BF-480D-9917-2D30815EB145}"/>
    <cellStyle name="Comma 3 3 3 3 2 5 3" xfId="31832" xr:uid="{00BCA61C-E710-4DB7-AD07-572B9F5B8D17}"/>
    <cellStyle name="Comma 3 3 3 3 2 6" xfId="16680" xr:uid="{56AD7EDC-7FEE-4EDB-850C-DA8A038649A1}"/>
    <cellStyle name="Comma 3 3 3 3 2 6 2" xfId="35776" xr:uid="{328B0499-0BDD-46D0-B137-740AD0A79397}"/>
    <cellStyle name="Comma 3 3 3 3 2 7" xfId="27888" xr:uid="{8EEDEE3E-F327-4459-AB3B-141C2951A3E5}"/>
    <cellStyle name="Comma 3 3 3 3 3" xfId="6121" xr:uid="{E2FC4E36-039E-4625-90B5-C32B35575FE7}"/>
    <cellStyle name="Comma 3 3 3 3 3 2" xfId="7523" xr:uid="{DD813D96-4D7A-4044-9E88-DA719A5636A7}"/>
    <cellStyle name="Comma 3 3 3 3 3 2 2" xfId="10325" xr:uid="{D52914F5-07AD-41A8-8923-B98EE101D7C3}"/>
    <cellStyle name="Comma 3 3 3 3 3 2 2 2" xfId="15930" xr:uid="{BF15B88A-9961-4B2C-9081-7F61EB72A6C1}"/>
    <cellStyle name="Comma 3 3 3 3 3 2 2 2 2" xfId="27139" xr:uid="{DB2C7098-029D-4A19-8DA9-B83C56C3B6FA}"/>
    <cellStyle name="Comma 3 3 3 3 3 2 2 2 2 2" xfId="42926" xr:uid="{A2737AAE-7487-45EE-9C6E-B9A454EC4C8F}"/>
    <cellStyle name="Comma 3 3 3 3 3 2 2 2 3" xfId="35038" xr:uid="{1E378707-005E-448C-A88B-2CD8B3DB07E9}"/>
    <cellStyle name="Comma 3 3 3 3 3 2 2 3" xfId="21535" xr:uid="{2EBA49F0-7907-4E15-ACD2-CC9C895CF8EE}"/>
    <cellStyle name="Comma 3 3 3 3 3 2 2 3 2" xfId="38982" xr:uid="{4CDE4CC7-2EB7-4206-BEE5-14E984FA61F7}"/>
    <cellStyle name="Comma 3 3 3 3 3 2 2 4" xfId="31094" xr:uid="{34FD09C9-24F7-402A-BF73-EE8FE2CB036D}"/>
    <cellStyle name="Comma 3 3 3 3 3 2 3" xfId="13128" xr:uid="{3095C4D3-70F4-4EBE-BFBE-A85054035EA7}"/>
    <cellStyle name="Comma 3 3 3 3 3 2 3 2" xfId="24337" xr:uid="{3B2B0362-21DB-4506-8A4F-ABFA65A510F1}"/>
    <cellStyle name="Comma 3 3 3 3 3 2 3 2 2" xfId="40954" xr:uid="{15066242-4CB9-465D-875B-F5B584028B9B}"/>
    <cellStyle name="Comma 3 3 3 3 3 2 3 3" xfId="33066" xr:uid="{3DC947CC-5BE2-44DA-8367-662404610A9B}"/>
    <cellStyle name="Comma 3 3 3 3 3 2 4" xfId="18733" xr:uid="{6F16211D-DB35-4419-A15F-AAF23E0E895F}"/>
    <cellStyle name="Comma 3 3 3 3 3 2 4 2" xfId="37010" xr:uid="{6629C456-63CD-45C9-9F08-3739AE5B06F6}"/>
    <cellStyle name="Comma 3 3 3 3 3 2 5" xfId="29122" xr:uid="{D9145CAB-F7B6-4067-9A7E-E31F5AFA3A63}"/>
    <cellStyle name="Comma 3 3 3 3 3 3" xfId="8923" xr:uid="{C72EA6DF-D7C2-4EF1-87AB-B9D9A0B1AE74}"/>
    <cellStyle name="Comma 3 3 3 3 3 3 2" xfId="14528" xr:uid="{7A14CC3E-66EF-4BBE-8369-0CBFF3CC617F}"/>
    <cellStyle name="Comma 3 3 3 3 3 3 2 2" xfId="25737" xr:uid="{83211D16-1D30-4585-89CF-10150BCC5A5E}"/>
    <cellStyle name="Comma 3 3 3 3 3 3 2 2 2" xfId="41940" xr:uid="{3799C01E-BD6A-4441-84D6-7B2085E46E89}"/>
    <cellStyle name="Comma 3 3 3 3 3 3 2 3" xfId="34052" xr:uid="{BC4B065C-1A3A-47F8-9348-AC0C1C00B221}"/>
    <cellStyle name="Comma 3 3 3 3 3 3 3" xfId="20133" xr:uid="{69D551B7-4D00-40FA-9EB1-0508EE414074}"/>
    <cellStyle name="Comma 3 3 3 3 3 3 3 2" xfId="37996" xr:uid="{DFE0B651-6BAD-41B6-BF87-96C0F4227705}"/>
    <cellStyle name="Comma 3 3 3 3 3 3 4" xfId="30108" xr:uid="{DA7B91C8-D12D-44E8-A80A-EAA3747BA2FD}"/>
    <cellStyle name="Comma 3 3 3 3 3 4" xfId="11726" xr:uid="{814C621B-9182-4590-B4E7-ED8D7755D0E1}"/>
    <cellStyle name="Comma 3 3 3 3 3 4 2" xfId="22935" xr:uid="{E2AF7DF7-76A8-4807-9F37-EC9B94AE2AAB}"/>
    <cellStyle name="Comma 3 3 3 3 3 4 2 2" xfId="39968" xr:uid="{02B36533-8D00-4A10-B620-0BB39AE42BE3}"/>
    <cellStyle name="Comma 3 3 3 3 3 4 3" xfId="32080" xr:uid="{0500FC8E-23B4-4930-BA7E-EB1E276CBD89}"/>
    <cellStyle name="Comma 3 3 3 3 3 5" xfId="17331" xr:uid="{BC2F074E-489D-4AA8-99AA-92D8DD13AB16}"/>
    <cellStyle name="Comma 3 3 3 3 3 5 2" xfId="36024" xr:uid="{1884E227-E1EE-49C9-A290-1806CEDDE6C1}"/>
    <cellStyle name="Comma 3 3 3 3 3 6" xfId="28136" xr:uid="{13231417-E669-4615-BF08-56CF47BFBE1C}"/>
    <cellStyle name="Comma 3 3 3 3 4" xfId="6626" xr:uid="{09BBBAB9-1086-4AA6-8114-740BFA6F778E}"/>
    <cellStyle name="Comma 3 3 3 3 4 2" xfId="9428" xr:uid="{8F0E9EA0-EFA9-488E-AABA-7D1AFCCBEA34}"/>
    <cellStyle name="Comma 3 3 3 3 4 2 2" xfId="15033" xr:uid="{7A863C34-3740-467D-AB19-6012EC1A8016}"/>
    <cellStyle name="Comma 3 3 3 3 4 2 2 2" xfId="26242" xr:uid="{678820A3-7E3C-4965-AA19-383C1B9F3A66}"/>
    <cellStyle name="Comma 3 3 3 3 4 2 2 2 2" xfId="42432" xr:uid="{036B9C6D-8628-48C2-A7D9-5FAA15B57DB8}"/>
    <cellStyle name="Comma 3 3 3 3 4 2 2 3" xfId="34544" xr:uid="{2A39F5D9-A421-42F9-8D78-F545BDE3FB81}"/>
    <cellStyle name="Comma 3 3 3 3 4 2 3" xfId="20638" xr:uid="{45BC1B65-8B18-4474-9EB1-0801EFC9E3FE}"/>
    <cellStyle name="Comma 3 3 3 3 4 2 3 2" xfId="38488" xr:uid="{71D21A72-516B-4353-B8E6-37189E8C31DA}"/>
    <cellStyle name="Comma 3 3 3 3 4 2 4" xfId="30600" xr:uid="{36D3DF6D-9FBB-455E-BBE6-73A1D37CBFDD}"/>
    <cellStyle name="Comma 3 3 3 3 4 3" xfId="12231" xr:uid="{515AC502-609B-481A-84F0-710F935551BD}"/>
    <cellStyle name="Comma 3 3 3 3 4 3 2" xfId="23440" xr:uid="{EAA61093-DEA8-461F-A9CF-8953C27EE3BE}"/>
    <cellStyle name="Comma 3 3 3 3 4 3 2 2" xfId="40460" xr:uid="{8A95DBF0-00E3-4499-83AF-994CC1219731}"/>
    <cellStyle name="Comma 3 3 3 3 4 3 3" xfId="32572" xr:uid="{E0895436-1DD7-48E0-9BBB-5FF6C991E684}"/>
    <cellStyle name="Comma 3 3 3 3 4 4" xfId="17836" xr:uid="{7630F67D-F83A-4201-925F-FD4460CA6F5F}"/>
    <cellStyle name="Comma 3 3 3 3 4 4 2" xfId="36516" xr:uid="{B402EC24-E20D-49C8-884E-D1207CE4A1FD}"/>
    <cellStyle name="Comma 3 3 3 3 4 5" xfId="28628" xr:uid="{55EB42A5-CA5E-43B8-B625-22A0642B5035}"/>
    <cellStyle name="Comma 3 3 3 3 5" xfId="8026" xr:uid="{5202086C-FFC4-41AA-B1FC-6000EED2E9B8}"/>
    <cellStyle name="Comma 3 3 3 3 5 2" xfId="13631" xr:uid="{D21ACC6F-59DA-485D-B114-DADD259C5FF9}"/>
    <cellStyle name="Comma 3 3 3 3 5 2 2" xfId="24840" xr:uid="{1422EA9A-FE09-4141-BC90-F4DF2B837813}"/>
    <cellStyle name="Comma 3 3 3 3 5 2 2 2" xfId="41446" xr:uid="{DAC394A8-A9A1-4AB0-B1F2-EF7901482CD9}"/>
    <cellStyle name="Comma 3 3 3 3 5 2 3" xfId="33558" xr:uid="{08B423B2-45F5-49A3-9550-FC255DF62A25}"/>
    <cellStyle name="Comma 3 3 3 3 5 3" xfId="19236" xr:uid="{68E19589-F7E2-4AEA-977D-11F89D5C6164}"/>
    <cellStyle name="Comma 3 3 3 3 5 3 2" xfId="37502" xr:uid="{19428757-ED65-482A-8D6B-2C4D3724BED1}"/>
    <cellStyle name="Comma 3 3 3 3 5 4" xfId="29614" xr:uid="{533D9381-73E0-4CF6-82FC-CC13AF8D6D36}"/>
    <cellStyle name="Comma 3 3 3 3 6" xfId="10829" xr:uid="{08FA67BE-0A3D-4F2C-8572-145E42213F2F}"/>
    <cellStyle name="Comma 3 3 3 3 6 2" xfId="22038" xr:uid="{16B8BEF7-089F-4172-966E-5CEE08434E0F}"/>
    <cellStyle name="Comma 3 3 3 3 6 2 2" xfId="39474" xr:uid="{78A7466E-D891-4E83-90CE-A0957891871C}"/>
    <cellStyle name="Comma 3 3 3 3 6 3" xfId="31586" xr:uid="{8EBB03DB-C6F2-407C-AFB1-27110BE55EB8}"/>
    <cellStyle name="Comma 3 3 3 3 7" xfId="16434" xr:uid="{C58F996A-864D-4F7F-BEC7-6B46C1FD9978}"/>
    <cellStyle name="Comma 3 3 3 3 7 2" xfId="35530" xr:uid="{00173F4A-2C31-441E-8DB9-CC63682EBEAD}"/>
    <cellStyle name="Comma 3 3 3 3 8" xfId="27642" xr:uid="{90140B6F-4B6C-43D9-9D2E-F2BDA499A9C4}"/>
    <cellStyle name="Comma 3 3 3 4" xfId="5346" xr:uid="{3A45B849-B93F-4CC1-B635-A0478D758B02}"/>
    <cellStyle name="Comma 3 3 3 4 2" xfId="6243" xr:uid="{C72F0CED-4E0A-4366-9F93-D0683C7DAB83}"/>
    <cellStyle name="Comma 3 3 3 4 2 2" xfId="7645" xr:uid="{FED947E3-3559-4532-A17A-0A48D98B7B82}"/>
    <cellStyle name="Comma 3 3 3 4 2 2 2" xfId="10447" xr:uid="{58EFEB24-AF43-4276-B703-0716EEB39FB0}"/>
    <cellStyle name="Comma 3 3 3 4 2 2 2 2" xfId="16052" xr:uid="{0782573C-AD7B-4F8A-946D-424F5F8B870B}"/>
    <cellStyle name="Comma 3 3 3 4 2 2 2 2 2" xfId="27261" xr:uid="{3C66D304-E206-4749-AB91-4D74FC9A1131}"/>
    <cellStyle name="Comma 3 3 3 4 2 2 2 2 2 2" xfId="43048" xr:uid="{07D1D80B-9EB5-4071-BDB3-13E265D91D28}"/>
    <cellStyle name="Comma 3 3 3 4 2 2 2 2 3" xfId="35160" xr:uid="{72160990-515F-4642-842E-160F54B9D4C4}"/>
    <cellStyle name="Comma 3 3 3 4 2 2 2 3" xfId="21657" xr:uid="{A43BED6A-2DD8-43D1-93AF-C47C0429B74E}"/>
    <cellStyle name="Comma 3 3 3 4 2 2 2 3 2" xfId="39104" xr:uid="{BCDA052A-B576-45EB-B680-DDA1BBDA5D5F}"/>
    <cellStyle name="Comma 3 3 3 4 2 2 2 4" xfId="31216" xr:uid="{6D75A64F-BEA6-4DC4-9544-1AB5C952B9E5}"/>
    <cellStyle name="Comma 3 3 3 4 2 2 3" xfId="13250" xr:uid="{62A1195F-61C8-4938-B014-809D050E6BC9}"/>
    <cellStyle name="Comma 3 3 3 4 2 2 3 2" xfId="24459" xr:uid="{342F909E-C9D4-41B5-81AD-77AE8973122C}"/>
    <cellStyle name="Comma 3 3 3 4 2 2 3 2 2" xfId="41076" xr:uid="{FC2CECAA-EC91-4F69-BFF4-8C0425608DFA}"/>
    <cellStyle name="Comma 3 3 3 4 2 2 3 3" xfId="33188" xr:uid="{9540B27E-6858-46AF-9101-D75C27FB11BC}"/>
    <cellStyle name="Comma 3 3 3 4 2 2 4" xfId="18855" xr:uid="{6ADE7828-9B06-4CB0-99BB-6FAB1851E430}"/>
    <cellStyle name="Comma 3 3 3 4 2 2 4 2" xfId="37132" xr:uid="{0066C080-C784-4F7D-9CDD-0EC4D8A06A0F}"/>
    <cellStyle name="Comma 3 3 3 4 2 2 5" xfId="29244" xr:uid="{54FAD93E-7FC6-4A17-A185-97C09D5DE652}"/>
    <cellStyle name="Comma 3 3 3 4 2 3" xfId="9045" xr:uid="{C4EA5BF2-F897-4ECF-8060-BA3F73C89E35}"/>
    <cellStyle name="Comma 3 3 3 4 2 3 2" xfId="14650" xr:uid="{913346C5-6D40-4BB9-B3D8-83D4B43BD538}"/>
    <cellStyle name="Comma 3 3 3 4 2 3 2 2" xfId="25859" xr:uid="{32369492-E8B1-4EE2-B9EE-27F3D7404823}"/>
    <cellStyle name="Comma 3 3 3 4 2 3 2 2 2" xfId="42062" xr:uid="{7E494AA8-E5A6-4F96-83E2-369424517A15}"/>
    <cellStyle name="Comma 3 3 3 4 2 3 2 3" xfId="34174" xr:uid="{056C8726-3F8D-4FCE-9CB0-BC6946888351}"/>
    <cellStyle name="Comma 3 3 3 4 2 3 3" xfId="20255" xr:uid="{43E5E5C0-D7A6-4B9C-B210-2733CFFF6CEE}"/>
    <cellStyle name="Comma 3 3 3 4 2 3 3 2" xfId="38118" xr:uid="{7F476141-D259-427C-A3C5-D52C05B3D7D9}"/>
    <cellStyle name="Comma 3 3 3 4 2 3 4" xfId="30230" xr:uid="{1DAB5E50-DEA1-4F6F-8E32-CC6232F2C0C0}"/>
    <cellStyle name="Comma 3 3 3 4 2 4" xfId="11848" xr:uid="{0259040C-442B-49AE-B234-66CF5844A350}"/>
    <cellStyle name="Comma 3 3 3 4 2 4 2" xfId="23057" xr:uid="{7D642145-2DEC-48E1-ACA8-C88FAE9E570B}"/>
    <cellStyle name="Comma 3 3 3 4 2 4 2 2" xfId="40090" xr:uid="{44CF0722-BCBD-438F-8119-E7E7268844F6}"/>
    <cellStyle name="Comma 3 3 3 4 2 4 3" xfId="32202" xr:uid="{72068CA9-78CD-41AD-80D6-1E7360FE096C}"/>
    <cellStyle name="Comma 3 3 3 4 2 5" xfId="17453" xr:uid="{96FB6C5C-EA86-4115-BC2E-C05D1DAB629F}"/>
    <cellStyle name="Comma 3 3 3 4 2 5 2" xfId="36146" xr:uid="{79A5DC1C-861B-46C3-A0B0-561116D17A64}"/>
    <cellStyle name="Comma 3 3 3 4 2 6" xfId="28258" xr:uid="{8A69BE6D-C258-4EFE-9C7F-1379950F0CBF}"/>
    <cellStyle name="Comma 3 3 3 4 3" xfId="6748" xr:uid="{E6C268CB-3054-4562-8EAD-301CEBF50B23}"/>
    <cellStyle name="Comma 3 3 3 4 3 2" xfId="9550" xr:uid="{81A5AAE4-D2AD-411F-BE46-7DF1855B5941}"/>
    <cellStyle name="Comma 3 3 3 4 3 2 2" xfId="15155" xr:uid="{DD4B8B9C-629B-428B-86CA-A3C3EF91E0F1}"/>
    <cellStyle name="Comma 3 3 3 4 3 2 2 2" xfId="26364" xr:uid="{0114E1F0-BEAB-4341-9EC8-E3F3599BA893}"/>
    <cellStyle name="Comma 3 3 3 4 3 2 2 2 2" xfId="42554" xr:uid="{10B222CC-4C5D-49D7-BB1D-7BE75298FA4C}"/>
    <cellStyle name="Comma 3 3 3 4 3 2 2 3" xfId="34666" xr:uid="{B41D7AD9-917A-4BE2-86BD-0F9FDD1A5692}"/>
    <cellStyle name="Comma 3 3 3 4 3 2 3" xfId="20760" xr:uid="{4B72E151-4367-4E9F-85E1-47DEA763D7A9}"/>
    <cellStyle name="Comma 3 3 3 4 3 2 3 2" xfId="38610" xr:uid="{A51848DE-52AF-47F7-94CA-FC380A0F2ABA}"/>
    <cellStyle name="Comma 3 3 3 4 3 2 4" xfId="30722" xr:uid="{82781D5E-E543-4280-BA2E-F18333CA406D}"/>
    <cellStyle name="Comma 3 3 3 4 3 3" xfId="12353" xr:uid="{39938333-590A-450F-9D40-2198BB7BB40B}"/>
    <cellStyle name="Comma 3 3 3 4 3 3 2" xfId="23562" xr:uid="{BB1F5D5C-1355-43AF-8939-1575152CE372}"/>
    <cellStyle name="Comma 3 3 3 4 3 3 2 2" xfId="40582" xr:uid="{28CD35E8-AE7D-4250-83BB-DDC108BC2BB0}"/>
    <cellStyle name="Comma 3 3 3 4 3 3 3" xfId="32694" xr:uid="{FC60C9BB-3FF2-4D54-A895-327AA273E189}"/>
    <cellStyle name="Comma 3 3 3 4 3 4" xfId="17958" xr:uid="{8C22F7B4-F335-4173-A9CB-7D60E6BED5F7}"/>
    <cellStyle name="Comma 3 3 3 4 3 4 2" xfId="36638" xr:uid="{80CBD1A7-0C0C-4D3B-A3A9-5B2029CBFDBC}"/>
    <cellStyle name="Comma 3 3 3 4 3 5" xfId="28750" xr:uid="{4A1B8455-C42B-4800-AEA5-A30FC4FC76A3}"/>
    <cellStyle name="Comma 3 3 3 4 4" xfId="8148" xr:uid="{B8F84853-8CCA-4C4B-94A7-9DBEF25F6D42}"/>
    <cellStyle name="Comma 3 3 3 4 4 2" xfId="13753" xr:uid="{20651346-C9B2-4B7A-BBDE-E2455F4A2A74}"/>
    <cellStyle name="Comma 3 3 3 4 4 2 2" xfId="24962" xr:uid="{44F07F69-D23B-4E11-BBD5-DD61F7A26F9D}"/>
    <cellStyle name="Comma 3 3 3 4 4 2 2 2" xfId="41568" xr:uid="{86C92817-4473-4354-B560-251D84950039}"/>
    <cellStyle name="Comma 3 3 3 4 4 2 3" xfId="33680" xr:uid="{E8D2E621-FD6E-441C-94AE-C4128B2856D5}"/>
    <cellStyle name="Comma 3 3 3 4 4 3" xfId="19358" xr:uid="{0227318E-6268-4E91-B36D-404ED177B512}"/>
    <cellStyle name="Comma 3 3 3 4 4 3 2" xfId="37624" xr:uid="{5EA441B3-B36B-4CAD-BAAC-F1ACF00046C3}"/>
    <cellStyle name="Comma 3 3 3 4 4 4" xfId="29736" xr:uid="{5BDF3452-0C2F-42D8-B989-640125A8F244}"/>
    <cellStyle name="Comma 3 3 3 4 5" xfId="10951" xr:uid="{D43352C1-3E64-4DA7-8C67-D15711A5C447}"/>
    <cellStyle name="Comma 3 3 3 4 5 2" xfId="22160" xr:uid="{2576A4BB-8A44-4D4A-8F71-7CC89B6AEC6C}"/>
    <cellStyle name="Comma 3 3 3 4 5 2 2" xfId="39596" xr:uid="{8B1CB2EE-BA2A-4921-8397-A3B45396614A}"/>
    <cellStyle name="Comma 3 3 3 4 5 3" xfId="31708" xr:uid="{1BBD8B88-2E17-47BD-9189-838794D06E43}"/>
    <cellStyle name="Comma 3 3 3 4 6" xfId="16556" xr:uid="{665F638A-202A-4B9E-A75A-5863F6932BFD}"/>
    <cellStyle name="Comma 3 3 3 4 6 2" xfId="35652" xr:uid="{63A23EBD-6889-4C17-B6AB-85ABD982B2D4}"/>
    <cellStyle name="Comma 3 3 3 4 7" xfId="27764" xr:uid="{8A6E1996-0654-43DF-B8BC-73EBCCC0EA10}"/>
    <cellStyle name="Comma 3 3 3 5" xfId="5997" xr:uid="{4DCEEB4B-7B32-4D7F-A80A-2A9610FF61E1}"/>
    <cellStyle name="Comma 3 3 3 5 2" xfId="7399" xr:uid="{01FF2736-B11D-4D1F-A18A-D8782C66CBA8}"/>
    <cellStyle name="Comma 3 3 3 5 2 2" xfId="10201" xr:uid="{0C8DD683-023D-4DD2-9C00-C24202A49FD1}"/>
    <cellStyle name="Comma 3 3 3 5 2 2 2" xfId="15806" xr:uid="{2061C1E2-15E1-45B5-8EF4-89A57B905B60}"/>
    <cellStyle name="Comma 3 3 3 5 2 2 2 2" xfId="27015" xr:uid="{B4BA0F3F-389C-4741-AA98-0236D3E9B816}"/>
    <cellStyle name="Comma 3 3 3 5 2 2 2 2 2" xfId="42802" xr:uid="{1D1C2A71-8481-4664-97D9-11F88B9CD53D}"/>
    <cellStyle name="Comma 3 3 3 5 2 2 2 3" xfId="34914" xr:uid="{1B2E8D6A-FEAA-4F55-A17E-34C26EC72441}"/>
    <cellStyle name="Comma 3 3 3 5 2 2 3" xfId="21411" xr:uid="{E4C7FC43-E106-4AA2-AEBD-6AB9CA86E8A2}"/>
    <cellStyle name="Comma 3 3 3 5 2 2 3 2" xfId="38858" xr:uid="{CE208F6C-09B8-4578-B45B-94CF29DD0982}"/>
    <cellStyle name="Comma 3 3 3 5 2 2 4" xfId="30970" xr:uid="{6DB7AB10-DB2C-41A5-A833-3602C26BCA0A}"/>
    <cellStyle name="Comma 3 3 3 5 2 3" xfId="13004" xr:uid="{ED7E04A1-E0F7-4ACE-80F6-887F2CF1AF72}"/>
    <cellStyle name="Comma 3 3 3 5 2 3 2" xfId="24213" xr:uid="{3FEF2B87-67A1-4794-84B4-86E4B2F28A9D}"/>
    <cellStyle name="Comma 3 3 3 5 2 3 2 2" xfId="40830" xr:uid="{1A2317CC-8AC9-44E4-9A76-FEC32E8B5C7E}"/>
    <cellStyle name="Comma 3 3 3 5 2 3 3" xfId="32942" xr:uid="{3463F506-DCBA-41D2-942E-41E6A36E1A7B}"/>
    <cellStyle name="Comma 3 3 3 5 2 4" xfId="18609" xr:uid="{1903705F-910E-450D-A191-64C7916FEF5F}"/>
    <cellStyle name="Comma 3 3 3 5 2 4 2" xfId="36886" xr:uid="{4EC76773-349E-4C0C-AAC5-3547B032C5C5}"/>
    <cellStyle name="Comma 3 3 3 5 2 5" xfId="28998" xr:uid="{9AA3028A-FDFB-4903-8359-87D4A443645D}"/>
    <cellStyle name="Comma 3 3 3 5 3" xfId="8799" xr:uid="{17487857-9616-4A54-80DB-152702A663B3}"/>
    <cellStyle name="Comma 3 3 3 5 3 2" xfId="14404" xr:uid="{6A690D4C-AB0D-4876-9ED3-71A9AFC0A31F}"/>
    <cellStyle name="Comma 3 3 3 5 3 2 2" xfId="25613" xr:uid="{35ABB7DB-2FD9-48AA-B8BA-445C8C18ADDB}"/>
    <cellStyle name="Comma 3 3 3 5 3 2 2 2" xfId="41816" xr:uid="{CEBCA345-F514-4728-B4BE-9F3914F8047E}"/>
    <cellStyle name="Comma 3 3 3 5 3 2 3" xfId="33928" xr:uid="{8C52F5AD-8769-45A3-9632-85E71CCBCD33}"/>
    <cellStyle name="Comma 3 3 3 5 3 3" xfId="20009" xr:uid="{83489CA5-1566-48AC-828F-70737019A592}"/>
    <cellStyle name="Comma 3 3 3 5 3 3 2" xfId="37872" xr:uid="{217ADDAC-44F2-4533-8476-108CF1AF68CF}"/>
    <cellStyle name="Comma 3 3 3 5 3 4" xfId="29984" xr:uid="{DAF05688-0E22-4E8F-A24F-0DCDC6DED889}"/>
    <cellStyle name="Comma 3 3 3 5 4" xfId="11602" xr:uid="{62E3A066-65A0-4AFF-80D3-D3FE15233C37}"/>
    <cellStyle name="Comma 3 3 3 5 4 2" xfId="22811" xr:uid="{3D089360-1503-4F09-8529-87EA77CD5A94}"/>
    <cellStyle name="Comma 3 3 3 5 4 2 2" xfId="39844" xr:uid="{07859077-4607-4160-8C1D-0F00F8B76F9D}"/>
    <cellStyle name="Comma 3 3 3 5 4 3" xfId="31956" xr:uid="{5B9E5512-0D3C-4C3D-86C3-7E06A9B42F4D}"/>
    <cellStyle name="Comma 3 3 3 5 5" xfId="17207" xr:uid="{BFE78AE8-E232-4800-97B3-70A1EA6C15B3}"/>
    <cellStyle name="Comma 3 3 3 5 5 2" xfId="35900" xr:uid="{E9332B16-49B3-443D-AD09-0B9F6B1D677C}"/>
    <cellStyle name="Comma 3 3 3 5 6" xfId="28012" xr:uid="{05969818-E419-4CD9-9929-C5330180DF11}"/>
    <cellStyle name="Comma 3 3 3 6" xfId="6501" xr:uid="{8C2E0B70-1E4C-4E99-B660-69AAB3E55753}"/>
    <cellStyle name="Comma 3 3 3 6 2" xfId="9303" xr:uid="{727F23CB-3E10-4985-90E7-CC32BFC12BE2}"/>
    <cellStyle name="Comma 3 3 3 6 2 2" xfId="14908" xr:uid="{436BF84C-5B47-4C43-8106-607C2CEF6946}"/>
    <cellStyle name="Comma 3 3 3 6 2 2 2" xfId="26117" xr:uid="{9B9701CB-BDA3-4E1E-99B6-FC40C7EB41CF}"/>
    <cellStyle name="Comma 3 3 3 6 2 2 2 2" xfId="42308" xr:uid="{1D7A93A5-D07E-4EE1-8A66-7380758F5347}"/>
    <cellStyle name="Comma 3 3 3 6 2 2 3" xfId="34420" xr:uid="{24EAFC4A-AEBE-4EFE-9FB4-88590B555E9A}"/>
    <cellStyle name="Comma 3 3 3 6 2 3" xfId="20513" xr:uid="{77583227-7F01-4B74-BF83-EADC2AA1AFAE}"/>
    <cellStyle name="Comma 3 3 3 6 2 3 2" xfId="38364" xr:uid="{F559FA28-5CBB-42FE-A031-0EE532DFDDB8}"/>
    <cellStyle name="Comma 3 3 3 6 2 4" xfId="30476" xr:uid="{F547447B-99D4-453A-B5FB-5EB3F81F8E75}"/>
    <cellStyle name="Comma 3 3 3 6 3" xfId="12106" xr:uid="{77977F5C-E157-44CE-A05D-D002C501F3F9}"/>
    <cellStyle name="Comma 3 3 3 6 3 2" xfId="23315" xr:uid="{5958D0C8-7233-4029-BD83-806F12BDC6D8}"/>
    <cellStyle name="Comma 3 3 3 6 3 2 2" xfId="40336" xr:uid="{397DCFF7-F138-4576-8546-778129A50543}"/>
    <cellStyle name="Comma 3 3 3 6 3 3" xfId="32448" xr:uid="{DDA753C4-3042-4A99-8A35-320610FF495E}"/>
    <cellStyle name="Comma 3 3 3 6 4" xfId="17711" xr:uid="{01A32575-3C65-4CF4-A6A6-1B7D1E76E69B}"/>
    <cellStyle name="Comma 3 3 3 6 4 2" xfId="36392" xr:uid="{81F4128D-14BE-49D9-A318-E49B9B9BC5AF}"/>
    <cellStyle name="Comma 3 3 3 6 5" xfId="28504" xr:uid="{60487801-AE09-4BB7-97EF-8F3D4A315DDA}"/>
    <cellStyle name="Comma 3 3 3 7" xfId="7902" xr:uid="{F509CF28-1607-4041-A46A-1950E19C4FC0}"/>
    <cellStyle name="Comma 3 3 3 7 2" xfId="13507" xr:uid="{30F26351-84DC-4191-BB76-91FC61A71698}"/>
    <cellStyle name="Comma 3 3 3 7 2 2" xfId="24716" xr:uid="{5474BDAC-5FAB-4D5C-BEDD-375BFC6A3E4D}"/>
    <cellStyle name="Comma 3 3 3 7 2 2 2" xfId="41322" xr:uid="{4F8791AF-C99B-42EF-84D9-B8D7E1888E3A}"/>
    <cellStyle name="Comma 3 3 3 7 2 3" xfId="33434" xr:uid="{1C2CAF03-927D-406D-B3DC-F0F1274F35F6}"/>
    <cellStyle name="Comma 3 3 3 7 3" xfId="19112" xr:uid="{BF7C3F0B-BDD7-4F79-967A-34226E06C2E8}"/>
    <cellStyle name="Comma 3 3 3 7 3 2" xfId="37378" xr:uid="{9FF207EA-2E5A-40F7-8B54-B6B2C1712815}"/>
    <cellStyle name="Comma 3 3 3 7 4" xfId="29490" xr:uid="{8A41D145-74ED-4830-9100-D6A11370674C}"/>
    <cellStyle name="Comma 3 3 3 8" xfId="10705" xr:uid="{9799D8D7-3482-49A5-B0C7-2D422396405E}"/>
    <cellStyle name="Comma 3 3 3 8 2" xfId="21914" xr:uid="{38607EDE-30AC-495D-9CD9-3910B50527AF}"/>
    <cellStyle name="Comma 3 3 3 8 2 2" xfId="39350" xr:uid="{2E2F002F-150A-4043-B1DE-C6B87DD0E307}"/>
    <cellStyle name="Comma 3 3 3 8 3" xfId="31462" xr:uid="{9B2E06DA-9C0F-4465-A80C-40F39DC7109E}"/>
    <cellStyle name="Comma 3 3 3 9" xfId="16310" xr:uid="{D9F21CBA-C928-463D-9C99-DCB0AE603D1E}"/>
    <cellStyle name="Comma 3 3 3 9 2" xfId="35406" xr:uid="{013A06EF-A1C4-482C-BD62-15177BC8CBF9}"/>
    <cellStyle name="Comma 3 3 4" xfId="5143" xr:uid="{28DB1AB7-597E-480F-820D-3AB267EC1A39}"/>
    <cellStyle name="Comma 3 3 4 2" xfId="5268" xr:uid="{1746D179-912C-4215-9358-C8138F7F025B}"/>
    <cellStyle name="Comma 3 3 4 2 2" xfId="5514" xr:uid="{A2533D83-5591-4F35-B0E9-BCADF6D2F0F8}"/>
    <cellStyle name="Comma 3 3 4 2 2 2" xfId="6411" xr:uid="{CF65C470-2FF6-4418-B0B3-F75063A4439E}"/>
    <cellStyle name="Comma 3 3 4 2 2 2 2" xfId="7813" xr:uid="{D209F061-93D7-4F61-9E55-40DAD75BA0B9}"/>
    <cellStyle name="Comma 3 3 4 2 2 2 2 2" xfId="10615" xr:uid="{D8D309E8-3AC3-40D1-AACF-58A818D6EE5D}"/>
    <cellStyle name="Comma 3 3 4 2 2 2 2 2 2" xfId="16220" xr:uid="{9D0F5739-227D-4087-9EEF-0556C3974019}"/>
    <cellStyle name="Comma 3 3 4 2 2 2 2 2 2 2" xfId="27429" xr:uid="{09CA2720-C1B0-4A47-B683-D3CEB6F59841}"/>
    <cellStyle name="Comma 3 3 4 2 2 2 2 2 2 2 2" xfId="43216" xr:uid="{35BAE842-7001-433C-BD93-11F602F199FF}"/>
    <cellStyle name="Comma 3 3 4 2 2 2 2 2 2 3" xfId="35328" xr:uid="{869782F7-749B-41FA-B5D2-6AF45EB200F4}"/>
    <cellStyle name="Comma 3 3 4 2 2 2 2 2 3" xfId="21825" xr:uid="{87D3BD23-9EB3-417F-8D10-48D290ACB5ED}"/>
    <cellStyle name="Comma 3 3 4 2 2 2 2 2 3 2" xfId="39272" xr:uid="{00A9FAD5-595A-4C4A-90B3-4A5869851674}"/>
    <cellStyle name="Comma 3 3 4 2 2 2 2 2 4" xfId="31384" xr:uid="{B4F6EBE9-E9FE-4F56-A1D0-AF50F11E706F}"/>
    <cellStyle name="Comma 3 3 4 2 2 2 2 3" xfId="13418" xr:uid="{3009A357-AD28-49EC-82CC-E03780C47DD8}"/>
    <cellStyle name="Comma 3 3 4 2 2 2 2 3 2" xfId="24627" xr:uid="{26361212-3643-498C-BAD9-5990A53A70EF}"/>
    <cellStyle name="Comma 3 3 4 2 2 2 2 3 2 2" xfId="41244" xr:uid="{10B32624-5945-4C19-BEDF-6FD4930AF98D}"/>
    <cellStyle name="Comma 3 3 4 2 2 2 2 3 3" xfId="33356" xr:uid="{6022C663-1568-4CE4-9F78-2F2E21C6B2A7}"/>
    <cellStyle name="Comma 3 3 4 2 2 2 2 4" xfId="19023" xr:uid="{AA17DC6A-55E8-4526-AEB8-5F039361F35D}"/>
    <cellStyle name="Comma 3 3 4 2 2 2 2 4 2" xfId="37300" xr:uid="{94FD08AC-0B8E-478E-AE2F-A4EC77D5BC50}"/>
    <cellStyle name="Comma 3 3 4 2 2 2 2 5" xfId="29412" xr:uid="{67B252ED-E27C-490F-85C6-ED76A4C83BD9}"/>
    <cellStyle name="Comma 3 3 4 2 2 2 3" xfId="9213" xr:uid="{668068A0-A755-48DF-941D-CC7E74591311}"/>
    <cellStyle name="Comma 3 3 4 2 2 2 3 2" xfId="14818" xr:uid="{A937A933-D56F-426B-9139-204DEF9139C4}"/>
    <cellStyle name="Comma 3 3 4 2 2 2 3 2 2" xfId="26027" xr:uid="{68BF5268-6588-4EAD-A55E-22A9FCFA3EBD}"/>
    <cellStyle name="Comma 3 3 4 2 2 2 3 2 2 2" xfId="42230" xr:uid="{42AD4AD1-9198-4820-8F7B-D910BCE8DEC2}"/>
    <cellStyle name="Comma 3 3 4 2 2 2 3 2 3" xfId="34342" xr:uid="{ABFB1A8A-C52F-4855-B0D7-EFAEF180CD80}"/>
    <cellStyle name="Comma 3 3 4 2 2 2 3 3" xfId="20423" xr:uid="{7365D557-3274-4821-8C56-E8C5AD000680}"/>
    <cellStyle name="Comma 3 3 4 2 2 2 3 3 2" xfId="38286" xr:uid="{3E75DF54-B3FB-4193-BAD9-54EE8F32422A}"/>
    <cellStyle name="Comma 3 3 4 2 2 2 3 4" xfId="30398" xr:uid="{335BCC6D-CD51-43E5-A099-B9004267017A}"/>
    <cellStyle name="Comma 3 3 4 2 2 2 4" xfId="12016" xr:uid="{CBCCD412-D88A-4288-B2A3-C0C06BCA1EF6}"/>
    <cellStyle name="Comma 3 3 4 2 2 2 4 2" xfId="23225" xr:uid="{6BA38AD0-DBB3-4E9A-8B0E-71753D358B40}"/>
    <cellStyle name="Comma 3 3 4 2 2 2 4 2 2" xfId="40258" xr:uid="{7EE9F527-4689-47EF-9BF2-782F58C805AB}"/>
    <cellStyle name="Comma 3 3 4 2 2 2 4 3" xfId="32370" xr:uid="{9E33481B-DEE6-4641-A858-D35ABEF44674}"/>
    <cellStyle name="Comma 3 3 4 2 2 2 5" xfId="17621" xr:uid="{629A2FEC-29E9-403F-991C-A7B25E52B5AC}"/>
    <cellStyle name="Comma 3 3 4 2 2 2 5 2" xfId="36314" xr:uid="{BD30E69F-1EB2-4164-B85D-630665388661}"/>
    <cellStyle name="Comma 3 3 4 2 2 2 6" xfId="28426" xr:uid="{F9F01D6E-0138-4692-A68C-CC6EE80098DF}"/>
    <cellStyle name="Comma 3 3 4 2 2 3" xfId="6916" xr:uid="{FFC05810-294D-4F50-9425-D6DCBBF2C665}"/>
    <cellStyle name="Comma 3 3 4 2 2 3 2" xfId="9718" xr:uid="{7E829100-4FA0-441D-B19D-02449073224A}"/>
    <cellStyle name="Comma 3 3 4 2 2 3 2 2" xfId="15323" xr:uid="{8D8DFF17-9644-47D9-AAB4-57BF855EBC9C}"/>
    <cellStyle name="Comma 3 3 4 2 2 3 2 2 2" xfId="26532" xr:uid="{60B3E950-2FA2-476D-B8FD-6FAFC5D7D92C}"/>
    <cellStyle name="Comma 3 3 4 2 2 3 2 2 2 2" xfId="42722" xr:uid="{206399C6-2045-4B27-8930-4A93B52CB8F1}"/>
    <cellStyle name="Comma 3 3 4 2 2 3 2 2 3" xfId="34834" xr:uid="{68CCCA02-9AE5-428E-B557-C8BF80D2E28C}"/>
    <cellStyle name="Comma 3 3 4 2 2 3 2 3" xfId="20928" xr:uid="{B7A5BEF0-5756-4EF7-90CE-EEFBDF58EF80}"/>
    <cellStyle name="Comma 3 3 4 2 2 3 2 3 2" xfId="38778" xr:uid="{C1D93F9F-96D0-45BB-BFE8-82E694E9A3E4}"/>
    <cellStyle name="Comma 3 3 4 2 2 3 2 4" xfId="30890" xr:uid="{8BA52283-6EE2-46D6-9EE5-85F4C3742338}"/>
    <cellStyle name="Comma 3 3 4 2 2 3 3" xfId="12521" xr:uid="{A52CC864-6BAA-4F05-A2CB-ED97659C0DAF}"/>
    <cellStyle name="Comma 3 3 4 2 2 3 3 2" xfId="23730" xr:uid="{305557BB-FF96-4DF5-B413-444A2479BD1E}"/>
    <cellStyle name="Comma 3 3 4 2 2 3 3 2 2" xfId="40750" xr:uid="{775C8F21-1A81-4CE8-9943-29653CAFF963}"/>
    <cellStyle name="Comma 3 3 4 2 2 3 3 3" xfId="32862" xr:uid="{6D631889-EE97-4371-8517-3E5AEDC87AE7}"/>
    <cellStyle name="Comma 3 3 4 2 2 3 4" xfId="18126" xr:uid="{B9B4E53A-177E-43D6-8A7A-E211C8EA8214}"/>
    <cellStyle name="Comma 3 3 4 2 2 3 4 2" xfId="36806" xr:uid="{B962C620-D3FC-434B-913C-138CFC2F4D29}"/>
    <cellStyle name="Comma 3 3 4 2 2 3 5" xfId="28918" xr:uid="{6B03BDC5-15AE-45CB-8144-69031C7E465F}"/>
    <cellStyle name="Comma 3 3 4 2 2 4" xfId="8316" xr:uid="{1FB7ED22-ECA7-4430-AB4B-DB483CF334EF}"/>
    <cellStyle name="Comma 3 3 4 2 2 4 2" xfId="13921" xr:uid="{F95922B9-6074-42A0-B44B-5C379ACAF123}"/>
    <cellStyle name="Comma 3 3 4 2 2 4 2 2" xfId="25130" xr:uid="{D26487A3-2544-487A-B8D0-D0F296D5FE3A}"/>
    <cellStyle name="Comma 3 3 4 2 2 4 2 2 2" xfId="41736" xr:uid="{E1592B3C-9F3E-4BB8-9DD3-40D6304AA412}"/>
    <cellStyle name="Comma 3 3 4 2 2 4 2 3" xfId="33848" xr:uid="{844BDF8D-B02E-4C04-A2DA-ECC3C58A0143}"/>
    <cellStyle name="Comma 3 3 4 2 2 4 3" xfId="19526" xr:uid="{971C7313-6C07-4791-9FDA-8F6AC0AEB700}"/>
    <cellStyle name="Comma 3 3 4 2 2 4 3 2" xfId="37792" xr:uid="{06724392-2CBD-4BEB-A6B3-F42BE1176A6D}"/>
    <cellStyle name="Comma 3 3 4 2 2 4 4" xfId="29904" xr:uid="{B1D12A23-6527-4870-88AD-0128CA9BF3BB}"/>
    <cellStyle name="Comma 3 3 4 2 2 5" xfId="11119" xr:uid="{9F1E5B32-9EB7-4A12-A2EB-7E81388AA58D}"/>
    <cellStyle name="Comma 3 3 4 2 2 5 2" xfId="22328" xr:uid="{7A176DF8-F7C6-448D-B926-A4BCDD689F92}"/>
    <cellStyle name="Comma 3 3 4 2 2 5 2 2" xfId="39764" xr:uid="{06960DDF-7A4C-46EF-99E1-425ED2B101CC}"/>
    <cellStyle name="Comma 3 3 4 2 2 5 3" xfId="31876" xr:uid="{88BE17B0-F57E-4F1F-B463-A09BF515C7B1}"/>
    <cellStyle name="Comma 3 3 4 2 2 6" xfId="16724" xr:uid="{F2D5673E-713E-46B0-B415-3011088F2AA8}"/>
    <cellStyle name="Comma 3 3 4 2 2 6 2" xfId="35820" xr:uid="{4DE4B407-F8C2-43BE-8526-EAAA2492CD36}"/>
    <cellStyle name="Comma 3 3 4 2 2 7" xfId="27932" xr:uid="{F65BBAC8-E5C6-4B54-8D3F-D53ADD094227}"/>
    <cellStyle name="Comma 3 3 4 2 3" xfId="6165" xr:uid="{B2AFB2D7-4EAA-4FB6-AE1E-5917A0652EDE}"/>
    <cellStyle name="Comma 3 3 4 2 3 2" xfId="7567" xr:uid="{516915E9-338B-424E-9FC6-FC26A98D3A4B}"/>
    <cellStyle name="Comma 3 3 4 2 3 2 2" xfId="10369" xr:uid="{27558715-F2AE-4270-8BB8-659F9D0255E2}"/>
    <cellStyle name="Comma 3 3 4 2 3 2 2 2" xfId="15974" xr:uid="{CB6EF0D0-E929-404F-A3F1-B3C32215D137}"/>
    <cellStyle name="Comma 3 3 4 2 3 2 2 2 2" xfId="27183" xr:uid="{F90740F6-A806-45E3-BAF0-10E8C0DE77DF}"/>
    <cellStyle name="Comma 3 3 4 2 3 2 2 2 2 2" xfId="42970" xr:uid="{7500718A-05EE-4F9C-BC1C-A95C8D38BEF7}"/>
    <cellStyle name="Comma 3 3 4 2 3 2 2 2 3" xfId="35082" xr:uid="{9C1A9BB4-CBC5-4D52-B5CF-81B7AAB71675}"/>
    <cellStyle name="Comma 3 3 4 2 3 2 2 3" xfId="21579" xr:uid="{81F47F67-44ED-4C5C-8414-5F5D2B18330C}"/>
    <cellStyle name="Comma 3 3 4 2 3 2 2 3 2" xfId="39026" xr:uid="{3E475DD6-7114-4C06-B507-27A96B0E58AB}"/>
    <cellStyle name="Comma 3 3 4 2 3 2 2 4" xfId="31138" xr:uid="{5AE02DF2-09F2-4D24-A676-E5CCF50CCC1C}"/>
    <cellStyle name="Comma 3 3 4 2 3 2 3" xfId="13172" xr:uid="{63365A8A-13DE-452A-895B-A9E36BDAFA86}"/>
    <cellStyle name="Comma 3 3 4 2 3 2 3 2" xfId="24381" xr:uid="{922CBC52-6A09-4403-8A9C-FD3748AD7B18}"/>
    <cellStyle name="Comma 3 3 4 2 3 2 3 2 2" xfId="40998" xr:uid="{42F6F81F-EE86-4C30-84DA-EDE861F27786}"/>
    <cellStyle name="Comma 3 3 4 2 3 2 3 3" xfId="33110" xr:uid="{6DB94D61-2438-42F6-94B4-451B73959B20}"/>
    <cellStyle name="Comma 3 3 4 2 3 2 4" xfId="18777" xr:uid="{C79801D8-C506-472F-96B6-AF086329B958}"/>
    <cellStyle name="Comma 3 3 4 2 3 2 4 2" xfId="37054" xr:uid="{33AC082E-8363-4646-AD11-41925E8FB942}"/>
    <cellStyle name="Comma 3 3 4 2 3 2 5" xfId="29166" xr:uid="{98A96D0E-DFAF-45A0-BC32-7AAFE5F99E49}"/>
    <cellStyle name="Comma 3 3 4 2 3 3" xfId="8967" xr:uid="{CA4973CD-5412-445F-9FD4-09B7FFD113CE}"/>
    <cellStyle name="Comma 3 3 4 2 3 3 2" xfId="14572" xr:uid="{76BF9BB4-DAC7-4183-8915-0C8B7BD65DA6}"/>
    <cellStyle name="Comma 3 3 4 2 3 3 2 2" xfId="25781" xr:uid="{B59107F7-6143-420E-A681-75A680DD8CA0}"/>
    <cellStyle name="Comma 3 3 4 2 3 3 2 2 2" xfId="41984" xr:uid="{02ACC3BE-DBEA-43E1-80B9-E192B3E984AE}"/>
    <cellStyle name="Comma 3 3 4 2 3 3 2 3" xfId="34096" xr:uid="{D68E6C3A-AB9F-4532-8D75-77E1FACF2F86}"/>
    <cellStyle name="Comma 3 3 4 2 3 3 3" xfId="20177" xr:uid="{93F17A07-E2E2-405B-AB6B-E9873FFCAC13}"/>
    <cellStyle name="Comma 3 3 4 2 3 3 3 2" xfId="38040" xr:uid="{3950614E-6CFD-46EE-A3E0-FF73D31617BA}"/>
    <cellStyle name="Comma 3 3 4 2 3 3 4" xfId="30152" xr:uid="{96B622C6-27AE-4F91-9451-53EB5FB8A631}"/>
    <cellStyle name="Comma 3 3 4 2 3 4" xfId="11770" xr:uid="{12EE338A-4510-45B3-9AAE-B633F10FCFDE}"/>
    <cellStyle name="Comma 3 3 4 2 3 4 2" xfId="22979" xr:uid="{2E403EA0-4CF1-4451-B4AB-A58D0B50BAE2}"/>
    <cellStyle name="Comma 3 3 4 2 3 4 2 2" xfId="40012" xr:uid="{0B65CF63-2570-47D2-8416-6F81D2213E92}"/>
    <cellStyle name="Comma 3 3 4 2 3 4 3" xfId="32124" xr:uid="{1B030434-654E-44B6-BCE5-54164C6DCC13}"/>
    <cellStyle name="Comma 3 3 4 2 3 5" xfId="17375" xr:uid="{5ECDEB2C-455D-4F61-8456-638F0BCCAC28}"/>
    <cellStyle name="Comma 3 3 4 2 3 5 2" xfId="36068" xr:uid="{0846E46F-A40A-40BA-B488-36C2EFAEC720}"/>
    <cellStyle name="Comma 3 3 4 2 3 6" xfId="28180" xr:uid="{0A033837-347A-4028-B3AC-3BF46380904A}"/>
    <cellStyle name="Comma 3 3 4 2 4" xfId="6670" xr:uid="{4A801A35-DCD7-4888-BEB0-6FE6E57566A7}"/>
    <cellStyle name="Comma 3 3 4 2 4 2" xfId="9472" xr:uid="{3726B881-B452-49D3-B4A3-BD4F42802F91}"/>
    <cellStyle name="Comma 3 3 4 2 4 2 2" xfId="15077" xr:uid="{B7C4D04E-221F-4A1C-9E81-1BC0D59BED08}"/>
    <cellStyle name="Comma 3 3 4 2 4 2 2 2" xfId="26286" xr:uid="{72784B92-0181-47B3-AD17-A254CEACAC8D}"/>
    <cellStyle name="Comma 3 3 4 2 4 2 2 2 2" xfId="42476" xr:uid="{88FE43C8-B6BD-476B-8837-AC6913543922}"/>
    <cellStyle name="Comma 3 3 4 2 4 2 2 3" xfId="34588" xr:uid="{F4CE7821-BADA-4736-B10E-CEAFE7213694}"/>
    <cellStyle name="Comma 3 3 4 2 4 2 3" xfId="20682" xr:uid="{419BE425-A524-494D-8B2F-977B329B7867}"/>
    <cellStyle name="Comma 3 3 4 2 4 2 3 2" xfId="38532" xr:uid="{80BFDF74-D46C-454C-9C48-ED1EA796A191}"/>
    <cellStyle name="Comma 3 3 4 2 4 2 4" xfId="30644" xr:uid="{DC28C2C5-9F0C-4F24-8C4A-3040AF824CC0}"/>
    <cellStyle name="Comma 3 3 4 2 4 3" xfId="12275" xr:uid="{D17DBC70-22D9-490C-B3F3-3DFB4FF9E8C3}"/>
    <cellStyle name="Comma 3 3 4 2 4 3 2" xfId="23484" xr:uid="{115A956F-1CBD-41CB-A267-B59D424CC271}"/>
    <cellStyle name="Comma 3 3 4 2 4 3 2 2" xfId="40504" xr:uid="{0A73A63F-8D25-4CB9-B9B3-1F9D748F79BE}"/>
    <cellStyle name="Comma 3 3 4 2 4 3 3" xfId="32616" xr:uid="{1301AC82-EE8F-4C9E-9CFB-9112CC2AE59F}"/>
    <cellStyle name="Comma 3 3 4 2 4 4" xfId="17880" xr:uid="{E75AA838-EB80-4CD7-8C1E-1FF442C57B3C}"/>
    <cellStyle name="Comma 3 3 4 2 4 4 2" xfId="36560" xr:uid="{99223FAB-5102-4719-A917-093A2A864832}"/>
    <cellStyle name="Comma 3 3 4 2 4 5" xfId="28672" xr:uid="{35148E96-79FE-48E8-ABF3-84D77058B134}"/>
    <cellStyle name="Comma 3 3 4 2 5" xfId="8070" xr:uid="{EB9E1595-7FE6-4F0B-9EF5-567B3D29762E}"/>
    <cellStyle name="Comma 3 3 4 2 5 2" xfId="13675" xr:uid="{9ACDFBA3-0E65-44E4-B8C3-6EB1D026805D}"/>
    <cellStyle name="Comma 3 3 4 2 5 2 2" xfId="24884" xr:uid="{9959FC78-4188-4CDA-9146-C02AC455B811}"/>
    <cellStyle name="Comma 3 3 4 2 5 2 2 2" xfId="41490" xr:uid="{4C2D3DC6-C579-4A30-B31E-A875D00BD169}"/>
    <cellStyle name="Comma 3 3 4 2 5 2 3" xfId="33602" xr:uid="{6376C5DB-9343-47DA-90E6-768F0EE75E57}"/>
    <cellStyle name="Comma 3 3 4 2 5 3" xfId="19280" xr:uid="{845066C6-1727-4BA3-A937-40067899470A}"/>
    <cellStyle name="Comma 3 3 4 2 5 3 2" xfId="37546" xr:uid="{D6CA707F-8944-4E09-B87D-4D84F5131C67}"/>
    <cellStyle name="Comma 3 3 4 2 5 4" xfId="29658" xr:uid="{B2CE86D1-11A6-4C57-8D9C-E5428B437903}"/>
    <cellStyle name="Comma 3 3 4 2 6" xfId="10873" xr:uid="{F8FE792D-20E7-4E0A-824B-155C189B4112}"/>
    <cellStyle name="Comma 3 3 4 2 6 2" xfId="22082" xr:uid="{CEA92E00-CA0B-452A-BF51-C67A5DF03545}"/>
    <cellStyle name="Comma 3 3 4 2 6 2 2" xfId="39518" xr:uid="{E861F765-B318-4017-91CA-44A5BFA1181F}"/>
    <cellStyle name="Comma 3 3 4 2 6 3" xfId="31630" xr:uid="{7E732725-9912-4555-AEBA-8BFE1ED082AD}"/>
    <cellStyle name="Comma 3 3 4 2 7" xfId="16478" xr:uid="{03440278-6AE0-49D7-9974-C1C3DCDC16CB}"/>
    <cellStyle name="Comma 3 3 4 2 7 2" xfId="35574" xr:uid="{EC779EE6-D908-4D30-9DC3-E687FF9E7FA9}"/>
    <cellStyle name="Comma 3 3 4 2 8" xfId="27686" xr:uid="{E20EB947-08CA-4D79-BE56-2D7501D4F312}"/>
    <cellStyle name="Comma 3 3 4 3" xfId="5390" xr:uid="{EE00D42B-F506-4D48-818C-50CD30392B93}"/>
    <cellStyle name="Comma 3 3 4 3 2" xfId="6287" xr:uid="{537B5E40-C089-41EE-804A-76CBDCEEE013}"/>
    <cellStyle name="Comma 3 3 4 3 2 2" xfId="7689" xr:uid="{646125E5-22DF-4B0D-B20F-3095E2C465C1}"/>
    <cellStyle name="Comma 3 3 4 3 2 2 2" xfId="10491" xr:uid="{4DF80D8E-F21B-4FB2-8DBB-55278E3AB2C9}"/>
    <cellStyle name="Comma 3 3 4 3 2 2 2 2" xfId="16096" xr:uid="{13AB454D-330D-4163-93D0-631F22118105}"/>
    <cellStyle name="Comma 3 3 4 3 2 2 2 2 2" xfId="27305" xr:uid="{3ECEB197-5493-4CB5-9282-5E028322C59C}"/>
    <cellStyle name="Comma 3 3 4 3 2 2 2 2 2 2" xfId="43092" xr:uid="{F156E656-D44F-4549-ABA1-525E87FCA8EE}"/>
    <cellStyle name="Comma 3 3 4 3 2 2 2 2 3" xfId="35204" xr:uid="{D232222D-684C-49D2-BCBB-DC7C332D81CA}"/>
    <cellStyle name="Comma 3 3 4 3 2 2 2 3" xfId="21701" xr:uid="{2D3320FC-3B6D-4B72-A928-D51D64606BC1}"/>
    <cellStyle name="Comma 3 3 4 3 2 2 2 3 2" xfId="39148" xr:uid="{090E4788-CE12-4D28-9571-C4CA0C615790}"/>
    <cellStyle name="Comma 3 3 4 3 2 2 2 4" xfId="31260" xr:uid="{88DA0862-02F2-4745-A6F9-5A04CBF96043}"/>
    <cellStyle name="Comma 3 3 4 3 2 2 3" xfId="13294" xr:uid="{031E069D-4F80-4F59-8CA8-BC17A06B20D7}"/>
    <cellStyle name="Comma 3 3 4 3 2 2 3 2" xfId="24503" xr:uid="{7E5FCDF7-FA76-4708-9CBD-FFAFDB091204}"/>
    <cellStyle name="Comma 3 3 4 3 2 2 3 2 2" xfId="41120" xr:uid="{50EC4657-D8EB-4DD8-946D-766FC6827A0F}"/>
    <cellStyle name="Comma 3 3 4 3 2 2 3 3" xfId="33232" xr:uid="{7D4C2CE1-7D95-4843-91C6-4AA12C3C5A73}"/>
    <cellStyle name="Comma 3 3 4 3 2 2 4" xfId="18899" xr:uid="{6D4EE9A1-42B5-4D3C-B1BF-8ED86502C69E}"/>
    <cellStyle name="Comma 3 3 4 3 2 2 4 2" xfId="37176" xr:uid="{F6082B85-75AB-4083-BC53-58328EB68B8C}"/>
    <cellStyle name="Comma 3 3 4 3 2 2 5" xfId="29288" xr:uid="{57F8C2D6-B2A5-4062-AEFA-E2A7370A45DA}"/>
    <cellStyle name="Comma 3 3 4 3 2 3" xfId="9089" xr:uid="{BDB92063-4162-46E0-8843-E9CA7B6D7117}"/>
    <cellStyle name="Comma 3 3 4 3 2 3 2" xfId="14694" xr:uid="{66370612-F0BC-4BF6-80A9-961FB89F6731}"/>
    <cellStyle name="Comma 3 3 4 3 2 3 2 2" xfId="25903" xr:uid="{1219F9E2-C6AB-4AB9-B672-91293D5869CB}"/>
    <cellStyle name="Comma 3 3 4 3 2 3 2 2 2" xfId="42106" xr:uid="{FECFD2CD-5298-4E8F-86FE-D3E3AD9E6FFD}"/>
    <cellStyle name="Comma 3 3 4 3 2 3 2 3" xfId="34218" xr:uid="{F6C6F0AA-1C16-4206-B2C7-155B90F9BC47}"/>
    <cellStyle name="Comma 3 3 4 3 2 3 3" xfId="20299" xr:uid="{C8D0DB3C-3C11-49C1-83AA-FCBBF41998A0}"/>
    <cellStyle name="Comma 3 3 4 3 2 3 3 2" xfId="38162" xr:uid="{7395DF59-45D9-460F-ACD9-6AB86E81CAD6}"/>
    <cellStyle name="Comma 3 3 4 3 2 3 4" xfId="30274" xr:uid="{181EF6E7-266D-47D9-836B-C0ED233514DD}"/>
    <cellStyle name="Comma 3 3 4 3 2 4" xfId="11892" xr:uid="{037BE74F-B07C-45C0-998D-731180ACAC6D}"/>
    <cellStyle name="Comma 3 3 4 3 2 4 2" xfId="23101" xr:uid="{B1D5EF00-3D79-433F-8582-58F1AC611DD6}"/>
    <cellStyle name="Comma 3 3 4 3 2 4 2 2" xfId="40134" xr:uid="{7336F045-A0F2-4A82-B366-8C58121DBBDE}"/>
    <cellStyle name="Comma 3 3 4 3 2 4 3" xfId="32246" xr:uid="{6EB968BD-2CCC-4759-9F9D-7C5C984F9A3F}"/>
    <cellStyle name="Comma 3 3 4 3 2 5" xfId="17497" xr:uid="{E7EBE091-CFE1-49F2-9B60-25591C742523}"/>
    <cellStyle name="Comma 3 3 4 3 2 5 2" xfId="36190" xr:uid="{8C6008E8-C13E-4AB1-A804-959F5A41BAD9}"/>
    <cellStyle name="Comma 3 3 4 3 2 6" xfId="28302" xr:uid="{92C5E5C6-4EF8-4EE7-A14C-D2505C8CA73E}"/>
    <cellStyle name="Comma 3 3 4 3 3" xfId="6792" xr:uid="{7DA7B8F3-269E-47E4-9B8D-88F39D8C138F}"/>
    <cellStyle name="Comma 3 3 4 3 3 2" xfId="9594" xr:uid="{58901596-DCD2-426F-9F17-22C26CCAE1EA}"/>
    <cellStyle name="Comma 3 3 4 3 3 2 2" xfId="15199" xr:uid="{327EE16D-284A-4465-9782-192788DDBBB6}"/>
    <cellStyle name="Comma 3 3 4 3 3 2 2 2" xfId="26408" xr:uid="{CB464BEB-B200-476F-9460-84D05544D58A}"/>
    <cellStyle name="Comma 3 3 4 3 3 2 2 2 2" xfId="42598" xr:uid="{50AAC5D2-5C73-41EE-9766-E75E3B0AE42C}"/>
    <cellStyle name="Comma 3 3 4 3 3 2 2 3" xfId="34710" xr:uid="{050210B1-72B3-49E0-BF2A-177CCDD251CA}"/>
    <cellStyle name="Comma 3 3 4 3 3 2 3" xfId="20804" xr:uid="{0F18C86F-A15F-4E92-B2E6-B488BF98A6F3}"/>
    <cellStyle name="Comma 3 3 4 3 3 2 3 2" xfId="38654" xr:uid="{A53F27F4-56EB-4E97-9DA4-2BB5F50D2BCE}"/>
    <cellStyle name="Comma 3 3 4 3 3 2 4" xfId="30766" xr:uid="{E97EDCB1-C0F9-48FC-A4DA-85E39FFF4F50}"/>
    <cellStyle name="Comma 3 3 4 3 3 3" xfId="12397" xr:uid="{D9CAE090-CF76-4D6B-BD2A-044780B70CA4}"/>
    <cellStyle name="Comma 3 3 4 3 3 3 2" xfId="23606" xr:uid="{2A0CA1DB-FE7C-47AF-BDF1-8316BD10CB75}"/>
    <cellStyle name="Comma 3 3 4 3 3 3 2 2" xfId="40626" xr:uid="{15FF1C09-185F-42A5-BBB4-D8B130B85EE9}"/>
    <cellStyle name="Comma 3 3 4 3 3 3 3" xfId="32738" xr:uid="{DB702BEE-27B4-4113-A551-B0B127D8A647}"/>
    <cellStyle name="Comma 3 3 4 3 3 4" xfId="18002" xr:uid="{BBB82D01-ED30-4ABD-9167-23ABB9706558}"/>
    <cellStyle name="Comma 3 3 4 3 3 4 2" xfId="36682" xr:uid="{8272269A-6721-4E3D-BDD9-871736F1BF29}"/>
    <cellStyle name="Comma 3 3 4 3 3 5" xfId="28794" xr:uid="{2760C7B8-B082-4EE5-9FA2-C7602D2F1E23}"/>
    <cellStyle name="Comma 3 3 4 3 4" xfId="8192" xr:uid="{051C6E1B-1BB7-4C06-8C8D-CBA5C9375E3E}"/>
    <cellStyle name="Comma 3 3 4 3 4 2" xfId="13797" xr:uid="{EDB452C1-0FB5-4195-8D67-7FD2E078DE5B}"/>
    <cellStyle name="Comma 3 3 4 3 4 2 2" xfId="25006" xr:uid="{60C69B90-6D53-4001-8A56-4CB87FDFB8B1}"/>
    <cellStyle name="Comma 3 3 4 3 4 2 2 2" xfId="41612" xr:uid="{AEDAF4CC-3B25-465C-9BDE-C8A9E89BDAED}"/>
    <cellStyle name="Comma 3 3 4 3 4 2 3" xfId="33724" xr:uid="{33E90A9E-7F49-4BC8-B79F-3AB6E5FA6D97}"/>
    <cellStyle name="Comma 3 3 4 3 4 3" xfId="19402" xr:uid="{CCDBDE06-66AB-4547-926B-01F8472994D8}"/>
    <cellStyle name="Comma 3 3 4 3 4 3 2" xfId="37668" xr:uid="{0D7E2557-A8BE-4972-876D-F3AD7DC2A8C9}"/>
    <cellStyle name="Comma 3 3 4 3 4 4" xfId="29780" xr:uid="{A442DDE7-10C2-4BF6-856A-4EA247DDB5EF}"/>
    <cellStyle name="Comma 3 3 4 3 5" xfId="10995" xr:uid="{2F54495B-820B-4127-B8A2-7FBFBC5C1EBE}"/>
    <cellStyle name="Comma 3 3 4 3 5 2" xfId="22204" xr:uid="{5F3E42E9-A26C-4E99-BC0C-2A3A278150D1}"/>
    <cellStyle name="Comma 3 3 4 3 5 2 2" xfId="39640" xr:uid="{57726C90-85EF-44FC-8B51-30E32DEB20FD}"/>
    <cellStyle name="Comma 3 3 4 3 5 3" xfId="31752" xr:uid="{210BA7C6-6A5B-4AC4-8037-E9174F451BC1}"/>
    <cellStyle name="Comma 3 3 4 3 6" xfId="16600" xr:uid="{B766F4E6-C968-4E4F-8482-810F4EBD9FBC}"/>
    <cellStyle name="Comma 3 3 4 3 6 2" xfId="35696" xr:uid="{0B8BDDD9-B96D-4B95-B4FA-04BED6924184}"/>
    <cellStyle name="Comma 3 3 4 3 7" xfId="27808" xr:uid="{7BA6FE1B-D75C-4B5D-A0FD-723516D90F2B}"/>
    <cellStyle name="Comma 3 3 4 4" xfId="6041" xr:uid="{40C4A18D-9410-4832-A78D-39B0E09FAFF4}"/>
    <cellStyle name="Comma 3 3 4 4 2" xfId="7443" xr:uid="{AB79156D-DF04-4808-9398-FC68FD52D01F}"/>
    <cellStyle name="Comma 3 3 4 4 2 2" xfId="10245" xr:uid="{547EEB7C-4CA4-441E-8EC6-0F034AC5CE87}"/>
    <cellStyle name="Comma 3 3 4 4 2 2 2" xfId="15850" xr:uid="{4E4989BB-40D7-42D2-94C5-4F1B790341B4}"/>
    <cellStyle name="Comma 3 3 4 4 2 2 2 2" xfId="27059" xr:uid="{AD5B0801-6513-4218-A277-86B5E3C4BCCD}"/>
    <cellStyle name="Comma 3 3 4 4 2 2 2 2 2" xfId="42846" xr:uid="{A75C0235-97EC-4F5C-82F9-2527A8BC81C8}"/>
    <cellStyle name="Comma 3 3 4 4 2 2 2 3" xfId="34958" xr:uid="{776E8BA0-E728-43B9-9158-EFE8ED45908E}"/>
    <cellStyle name="Comma 3 3 4 4 2 2 3" xfId="21455" xr:uid="{FF4167C9-1799-44E2-A797-1B4888D043F3}"/>
    <cellStyle name="Comma 3 3 4 4 2 2 3 2" xfId="38902" xr:uid="{66CB8513-A3A0-4C61-BA3E-F382182CD994}"/>
    <cellStyle name="Comma 3 3 4 4 2 2 4" xfId="31014" xr:uid="{A1C399B7-65F7-4199-BFC9-0A7228025820}"/>
    <cellStyle name="Comma 3 3 4 4 2 3" xfId="13048" xr:uid="{26D539F1-C09A-4354-A3D5-A41544B0D2C3}"/>
    <cellStyle name="Comma 3 3 4 4 2 3 2" xfId="24257" xr:uid="{4F0CC277-40F7-432C-A709-DCFF5735956D}"/>
    <cellStyle name="Comma 3 3 4 4 2 3 2 2" xfId="40874" xr:uid="{E1778659-A860-4AC5-953A-DD869E49D4F8}"/>
    <cellStyle name="Comma 3 3 4 4 2 3 3" xfId="32986" xr:uid="{2C3B631A-7E6D-4D3E-B2D1-E8840DF35E5B}"/>
    <cellStyle name="Comma 3 3 4 4 2 4" xfId="18653" xr:uid="{65D5BC91-6C9E-4816-846F-6471758CB277}"/>
    <cellStyle name="Comma 3 3 4 4 2 4 2" xfId="36930" xr:uid="{2F8A4DC2-94A7-486C-BAE5-7E6491813E58}"/>
    <cellStyle name="Comma 3 3 4 4 2 5" xfId="29042" xr:uid="{4E700A24-EDE0-485F-B865-FCA5F3241828}"/>
    <cellStyle name="Comma 3 3 4 4 3" xfId="8843" xr:uid="{EB544D35-FD90-4329-9A51-03A8FCD91373}"/>
    <cellStyle name="Comma 3 3 4 4 3 2" xfId="14448" xr:uid="{5DDB183A-6940-4EE1-B67F-495720250976}"/>
    <cellStyle name="Comma 3 3 4 4 3 2 2" xfId="25657" xr:uid="{6FC39451-285B-4B1D-BE97-F38EF4D81926}"/>
    <cellStyle name="Comma 3 3 4 4 3 2 2 2" xfId="41860" xr:uid="{EF75ED66-4796-4A69-B3C6-0F404710098B}"/>
    <cellStyle name="Comma 3 3 4 4 3 2 3" xfId="33972" xr:uid="{03AFF31E-2B9B-4FB3-AF45-9BC148237973}"/>
    <cellStyle name="Comma 3 3 4 4 3 3" xfId="20053" xr:uid="{6224690A-0222-4CD9-A80A-14022DB19109}"/>
    <cellStyle name="Comma 3 3 4 4 3 3 2" xfId="37916" xr:uid="{FBE04059-C14D-4DC8-9825-1AC59655EA2E}"/>
    <cellStyle name="Comma 3 3 4 4 3 4" xfId="30028" xr:uid="{1795D4F4-3072-48FE-AE12-F584B899FFC8}"/>
    <cellStyle name="Comma 3 3 4 4 4" xfId="11646" xr:uid="{1902C9FC-1097-40D8-8E17-82D66D05EB4C}"/>
    <cellStyle name="Comma 3 3 4 4 4 2" xfId="22855" xr:uid="{6B659496-BEB2-45F2-BFD1-9C58BD5AC0CD}"/>
    <cellStyle name="Comma 3 3 4 4 4 2 2" xfId="39888" xr:uid="{561E3CA0-FF48-454D-A1D6-873763C49564}"/>
    <cellStyle name="Comma 3 3 4 4 4 3" xfId="32000" xr:uid="{D03B2113-13B0-40E8-84CE-2C38CD3A9394}"/>
    <cellStyle name="Comma 3 3 4 4 5" xfId="17251" xr:uid="{C2B4E417-3C0E-46F8-8177-A7CE415D5CA6}"/>
    <cellStyle name="Comma 3 3 4 4 5 2" xfId="35944" xr:uid="{277B3A65-B83B-43B1-B94F-8C6CD86B776D}"/>
    <cellStyle name="Comma 3 3 4 4 6" xfId="28056" xr:uid="{65FB75A0-1A2B-4864-98EB-08CCBDDA9ADE}"/>
    <cellStyle name="Comma 3 3 4 5" xfId="6545" xr:uid="{5AC79B19-432D-4EBF-A148-FA4DC788F3DF}"/>
    <cellStyle name="Comma 3 3 4 5 2" xfId="9347" xr:uid="{AC433A0A-B394-47B5-B03A-2A6874CF686D}"/>
    <cellStyle name="Comma 3 3 4 5 2 2" xfId="14952" xr:uid="{4ACE1919-0169-4341-AA66-2A1AC9AEE694}"/>
    <cellStyle name="Comma 3 3 4 5 2 2 2" xfId="26161" xr:uid="{C11BEC52-A5C1-4A79-BE4E-506882CF97BF}"/>
    <cellStyle name="Comma 3 3 4 5 2 2 2 2" xfId="42352" xr:uid="{8E094213-2199-43C9-9767-E4406206EA1D}"/>
    <cellStyle name="Comma 3 3 4 5 2 2 3" xfId="34464" xr:uid="{86F8D04D-4886-495D-8374-03A999067D77}"/>
    <cellStyle name="Comma 3 3 4 5 2 3" xfId="20557" xr:uid="{BB999B37-34B0-409B-B28A-CE4911BCD5E5}"/>
    <cellStyle name="Comma 3 3 4 5 2 3 2" xfId="38408" xr:uid="{51CB0E5F-C00D-4A79-A6E1-2EB05EC87432}"/>
    <cellStyle name="Comma 3 3 4 5 2 4" xfId="30520" xr:uid="{CB82DF84-0AD7-43DE-8478-486EF2ED8CEC}"/>
    <cellStyle name="Comma 3 3 4 5 3" xfId="12150" xr:uid="{D1B132C2-48C9-464E-BD55-98CD81E375F2}"/>
    <cellStyle name="Comma 3 3 4 5 3 2" xfId="23359" xr:uid="{D38844D8-ABD0-4E17-B8EC-71FE2C1A5DEE}"/>
    <cellStyle name="Comma 3 3 4 5 3 2 2" xfId="40380" xr:uid="{5F86A676-FFB2-4004-9DA1-939D5FE9744A}"/>
    <cellStyle name="Comma 3 3 4 5 3 3" xfId="32492" xr:uid="{4D0E6BCE-7CBA-4F08-9926-A3FEFE99D0E2}"/>
    <cellStyle name="Comma 3 3 4 5 4" xfId="17755" xr:uid="{92A5A0F1-CF1E-434A-ABBA-1E3E55FCDD05}"/>
    <cellStyle name="Comma 3 3 4 5 4 2" xfId="36436" xr:uid="{816BA305-141C-44F5-AA8B-13F943342150}"/>
    <cellStyle name="Comma 3 3 4 5 5" xfId="28548" xr:uid="{97FF7948-1F6F-4D53-BADB-B58F69C99F6F}"/>
    <cellStyle name="Comma 3 3 4 6" xfId="7946" xr:uid="{1428980E-AC9F-49B3-ADF6-33726CAE3B1A}"/>
    <cellStyle name="Comma 3 3 4 6 2" xfId="13551" xr:uid="{2935FEC5-7FBD-4332-B77D-2B4B99AB9B3E}"/>
    <cellStyle name="Comma 3 3 4 6 2 2" xfId="24760" xr:uid="{CACA331D-4650-4A64-8177-18CDD2AFE363}"/>
    <cellStyle name="Comma 3 3 4 6 2 2 2" xfId="41366" xr:uid="{47E3E5D7-71A9-4459-9F80-5B8A26A978AF}"/>
    <cellStyle name="Comma 3 3 4 6 2 3" xfId="33478" xr:uid="{D92C4199-4993-4BDD-A820-9519A507E402}"/>
    <cellStyle name="Comma 3 3 4 6 3" xfId="19156" xr:uid="{47738ABA-B85F-4608-A92A-630F3E4B09DA}"/>
    <cellStyle name="Comma 3 3 4 6 3 2" xfId="37422" xr:uid="{5BB264F4-CCBA-40A1-A356-493376BE143D}"/>
    <cellStyle name="Comma 3 3 4 6 4" xfId="29534" xr:uid="{22A9C6A6-1A7C-4116-AF88-9D87835C3175}"/>
    <cellStyle name="Comma 3 3 4 7" xfId="10749" xr:uid="{2FC40342-0DF1-46A2-9A90-668CD0BDD7B0}"/>
    <cellStyle name="Comma 3 3 4 7 2" xfId="21958" xr:uid="{24DEBC97-2844-429F-B822-E79BC415C2A2}"/>
    <cellStyle name="Comma 3 3 4 7 2 2" xfId="39394" xr:uid="{8EB70CCD-144A-49FF-8065-0C3E5E81885C}"/>
    <cellStyle name="Comma 3 3 4 7 3" xfId="31506" xr:uid="{EAD40064-E3A6-4414-BB95-6C551813BFE3}"/>
    <cellStyle name="Comma 3 3 4 8" xfId="16354" xr:uid="{A4580178-5E82-4B8A-9784-2AE7CDDBAEE4}"/>
    <cellStyle name="Comma 3 3 4 8 2" xfId="35450" xr:uid="{84F671A1-6182-4079-B9FB-EDC7C40E6A83}"/>
    <cellStyle name="Comma 3 3 4 9" xfId="27562" xr:uid="{BC8F05B9-7720-4B81-BA79-8FEC9B5B1EA4}"/>
    <cellStyle name="Comma 3 3 5" xfId="5209" xr:uid="{DF9D1E73-C743-40B8-968C-46EDF433A830}"/>
    <cellStyle name="Comma 3 3 5 2" xfId="5455" xr:uid="{437303A9-70CF-45F0-B9C9-994B07147EF5}"/>
    <cellStyle name="Comma 3 3 5 2 2" xfId="6352" xr:uid="{5FB77B87-F86F-4FC9-AFB8-206D9D26D8F3}"/>
    <cellStyle name="Comma 3 3 5 2 2 2" xfId="7754" xr:uid="{4F4300DF-436F-4884-A979-564CEC3A7DE0}"/>
    <cellStyle name="Comma 3 3 5 2 2 2 2" xfId="10556" xr:uid="{96944DCF-1A95-4A70-9EF2-6092BC4F001A}"/>
    <cellStyle name="Comma 3 3 5 2 2 2 2 2" xfId="16161" xr:uid="{A2FFDFB9-2BA4-451E-A24A-162EE540BF5C}"/>
    <cellStyle name="Comma 3 3 5 2 2 2 2 2 2" xfId="27370" xr:uid="{395D29EF-AB9B-485F-8E67-AEB6657A1F18}"/>
    <cellStyle name="Comma 3 3 5 2 2 2 2 2 2 2" xfId="43157" xr:uid="{6C138919-2147-4B22-9981-CC2DF4505AA2}"/>
    <cellStyle name="Comma 3 3 5 2 2 2 2 2 3" xfId="35269" xr:uid="{6FFF9093-F06F-42D1-8EB9-F09B27FBF2D8}"/>
    <cellStyle name="Comma 3 3 5 2 2 2 2 3" xfId="21766" xr:uid="{C3FABBE6-32FB-4973-B757-193B0B93BE66}"/>
    <cellStyle name="Comma 3 3 5 2 2 2 2 3 2" xfId="39213" xr:uid="{ECB038C2-331A-4712-987B-ADB4E6237603}"/>
    <cellStyle name="Comma 3 3 5 2 2 2 2 4" xfId="31325" xr:uid="{6267627C-2654-478F-838F-DAB128D72DD4}"/>
    <cellStyle name="Comma 3 3 5 2 2 2 3" xfId="13359" xr:uid="{A98D0B4D-A4EB-40CF-9CED-5A02F33687CE}"/>
    <cellStyle name="Comma 3 3 5 2 2 2 3 2" xfId="24568" xr:uid="{8195301C-7B95-4FE0-AB07-4B973FD0F361}"/>
    <cellStyle name="Comma 3 3 5 2 2 2 3 2 2" xfId="41185" xr:uid="{AF105C56-FA03-49BE-8C51-E30E491FDDE9}"/>
    <cellStyle name="Comma 3 3 5 2 2 2 3 3" xfId="33297" xr:uid="{F0636834-A0ED-4F22-8404-AA230DC0EB23}"/>
    <cellStyle name="Comma 3 3 5 2 2 2 4" xfId="18964" xr:uid="{A2CE76D1-0FE1-460A-8B2D-602A1C1771F4}"/>
    <cellStyle name="Comma 3 3 5 2 2 2 4 2" xfId="37241" xr:uid="{DB5A8AD0-4CC4-4D5E-9010-D60BCBC8D0F3}"/>
    <cellStyle name="Comma 3 3 5 2 2 2 5" xfId="29353" xr:uid="{58F44E51-0C62-4F14-A7A5-25185998B26D}"/>
    <cellStyle name="Comma 3 3 5 2 2 3" xfId="9154" xr:uid="{0E774379-4424-49FC-9812-DBD806DCBE06}"/>
    <cellStyle name="Comma 3 3 5 2 2 3 2" xfId="14759" xr:uid="{6FFFF1F4-6572-498D-8961-0EB41BCA4955}"/>
    <cellStyle name="Comma 3 3 5 2 2 3 2 2" xfId="25968" xr:uid="{2D03C558-AEC8-4896-B194-9B5DD996EB70}"/>
    <cellStyle name="Comma 3 3 5 2 2 3 2 2 2" xfId="42171" xr:uid="{DE31BF3B-3538-4E2E-9C7C-D24FD63DB083}"/>
    <cellStyle name="Comma 3 3 5 2 2 3 2 3" xfId="34283" xr:uid="{50C5337A-EC3F-4A59-AFCF-5DC70376E568}"/>
    <cellStyle name="Comma 3 3 5 2 2 3 3" xfId="20364" xr:uid="{C6DB69BB-A015-4026-AFDD-9D8EE9C1ED93}"/>
    <cellStyle name="Comma 3 3 5 2 2 3 3 2" xfId="38227" xr:uid="{3B721564-253F-4826-96AA-2EA0E5B1C1D3}"/>
    <cellStyle name="Comma 3 3 5 2 2 3 4" xfId="30339" xr:uid="{FE5CB634-3FFA-44E0-957F-0185DD2C8794}"/>
    <cellStyle name="Comma 3 3 5 2 2 4" xfId="11957" xr:uid="{78989BE8-4C60-4BCD-B961-964FA4A0ABF1}"/>
    <cellStyle name="Comma 3 3 5 2 2 4 2" xfId="23166" xr:uid="{139B1E3B-B40C-438F-92FF-ED9D8F2AF99E}"/>
    <cellStyle name="Comma 3 3 5 2 2 4 2 2" xfId="40199" xr:uid="{2CFF4FC3-7DBD-492A-A3D2-1220C3C1A53A}"/>
    <cellStyle name="Comma 3 3 5 2 2 4 3" xfId="32311" xr:uid="{660F2E69-763D-48D8-A0AA-824CF5C933DB}"/>
    <cellStyle name="Comma 3 3 5 2 2 5" xfId="17562" xr:uid="{B580DB58-1B42-4B95-9618-662D6E32FBE4}"/>
    <cellStyle name="Comma 3 3 5 2 2 5 2" xfId="36255" xr:uid="{B1A9E484-3ED7-4235-A132-41CA107B5BDF}"/>
    <cellStyle name="Comma 3 3 5 2 2 6" xfId="28367" xr:uid="{6AFE32B3-6A87-4350-86EA-1120EF0CF769}"/>
    <cellStyle name="Comma 3 3 5 2 3" xfId="6857" xr:uid="{155827A3-F0F4-4FCD-82E2-9BBF77516019}"/>
    <cellStyle name="Comma 3 3 5 2 3 2" xfId="9659" xr:uid="{9E15DA60-4849-430E-AB70-CC5057FAD5CE}"/>
    <cellStyle name="Comma 3 3 5 2 3 2 2" xfId="15264" xr:uid="{CBA2AD29-35F0-4689-AE8D-01B8DDC61A2C}"/>
    <cellStyle name="Comma 3 3 5 2 3 2 2 2" xfId="26473" xr:uid="{6D775B57-0A6D-452D-B8F2-6FC77B41939D}"/>
    <cellStyle name="Comma 3 3 5 2 3 2 2 2 2" xfId="42663" xr:uid="{E907106A-A6AB-4FAF-AFD8-17F5876F74DA}"/>
    <cellStyle name="Comma 3 3 5 2 3 2 2 3" xfId="34775" xr:uid="{0004CE10-5C2B-4140-812F-25AC82B8BB26}"/>
    <cellStyle name="Comma 3 3 5 2 3 2 3" xfId="20869" xr:uid="{7F66A76F-DB38-49ED-A056-64045687BF1D}"/>
    <cellStyle name="Comma 3 3 5 2 3 2 3 2" xfId="38719" xr:uid="{63600177-9F34-40F7-A224-E57B69FA4EE5}"/>
    <cellStyle name="Comma 3 3 5 2 3 2 4" xfId="30831" xr:uid="{B7DC9F8C-A825-44A6-B088-7F596B02EA72}"/>
    <cellStyle name="Comma 3 3 5 2 3 3" xfId="12462" xr:uid="{DFD6EDE2-2353-46C3-8A95-61E810457B3C}"/>
    <cellStyle name="Comma 3 3 5 2 3 3 2" xfId="23671" xr:uid="{EBAF9594-F796-4D3E-93EF-4CFA9B4EB4C6}"/>
    <cellStyle name="Comma 3 3 5 2 3 3 2 2" xfId="40691" xr:uid="{0B9BD5EB-B436-419D-94AF-99A686354E89}"/>
    <cellStyle name="Comma 3 3 5 2 3 3 3" xfId="32803" xr:uid="{E0E9BB9D-5FDB-4CC1-8DBC-63A3E039599A}"/>
    <cellStyle name="Comma 3 3 5 2 3 4" xfId="18067" xr:uid="{91A83347-9413-491B-9D49-62500A3716A6}"/>
    <cellStyle name="Comma 3 3 5 2 3 4 2" xfId="36747" xr:uid="{5D1586B5-D88B-4C7C-99E8-CDF4312B02A1}"/>
    <cellStyle name="Comma 3 3 5 2 3 5" xfId="28859" xr:uid="{3D2EF504-704F-400D-B8C1-3A9DDB5B14F5}"/>
    <cellStyle name="Comma 3 3 5 2 4" xfId="8257" xr:uid="{A996BA3A-88E4-49B3-9E9E-20524F50E9F7}"/>
    <cellStyle name="Comma 3 3 5 2 4 2" xfId="13862" xr:uid="{FB0A428C-573A-46BE-9293-5036E038D896}"/>
    <cellStyle name="Comma 3 3 5 2 4 2 2" xfId="25071" xr:uid="{96BF9E0C-57AA-4142-A69B-09E6C6CCC1F8}"/>
    <cellStyle name="Comma 3 3 5 2 4 2 2 2" xfId="41677" xr:uid="{E34BBFB7-F658-4410-B87E-0F6E7E8D48A9}"/>
    <cellStyle name="Comma 3 3 5 2 4 2 3" xfId="33789" xr:uid="{59DB77F7-50CF-4FE3-AEA3-E7D652BF68CE}"/>
    <cellStyle name="Comma 3 3 5 2 4 3" xfId="19467" xr:uid="{08BF97AD-BF7F-4B8C-A7B2-7D6FF502F4EA}"/>
    <cellStyle name="Comma 3 3 5 2 4 3 2" xfId="37733" xr:uid="{058D76AA-6D5D-413A-9C02-B74E75E9BC49}"/>
    <cellStyle name="Comma 3 3 5 2 4 4" xfId="29845" xr:uid="{A5107FFF-E9BC-4642-AAB0-8487D9E017E7}"/>
    <cellStyle name="Comma 3 3 5 2 5" xfId="11060" xr:uid="{F845DBDE-857B-4339-B26F-EE446EE16E9C}"/>
    <cellStyle name="Comma 3 3 5 2 5 2" xfId="22269" xr:uid="{12C0CDCE-67A6-45EA-A1C0-F938164B6EA3}"/>
    <cellStyle name="Comma 3 3 5 2 5 2 2" xfId="39705" xr:uid="{32F73C1C-CA59-436E-9A86-32994235EE3A}"/>
    <cellStyle name="Comma 3 3 5 2 5 3" xfId="31817" xr:uid="{CC97AFA1-41E5-4B24-A5D1-9C4579278A59}"/>
    <cellStyle name="Comma 3 3 5 2 6" xfId="16665" xr:uid="{EC58B316-94FF-4973-A635-C974832868D4}"/>
    <cellStyle name="Comma 3 3 5 2 6 2" xfId="35761" xr:uid="{DCC0FE17-C4B0-4B42-86B0-331C70AF20A4}"/>
    <cellStyle name="Comma 3 3 5 2 7" xfId="27873" xr:uid="{FA1B9123-D24A-4C2E-A387-2235695B0255}"/>
    <cellStyle name="Comma 3 3 5 3" xfId="6106" xr:uid="{4E2BF3EA-9851-4D6E-8E69-0E0001DB051A}"/>
    <cellStyle name="Comma 3 3 5 3 2" xfId="7508" xr:uid="{9635792B-DB22-4F1B-97EA-AE5940122E26}"/>
    <cellStyle name="Comma 3 3 5 3 2 2" xfId="10310" xr:uid="{BAC210BB-06EA-42FF-97DC-0F7B3EAED718}"/>
    <cellStyle name="Comma 3 3 5 3 2 2 2" xfId="15915" xr:uid="{A5CF2AA3-0DB1-4706-90FC-B3D980970F8F}"/>
    <cellStyle name="Comma 3 3 5 3 2 2 2 2" xfId="27124" xr:uid="{75364AC6-5D3A-48A0-8916-7E5C59CA9439}"/>
    <cellStyle name="Comma 3 3 5 3 2 2 2 2 2" xfId="42911" xr:uid="{ECFA3E45-53E0-4ABF-85FA-1518A56B5056}"/>
    <cellStyle name="Comma 3 3 5 3 2 2 2 3" xfId="35023" xr:uid="{DB7A7837-4AC3-4CB5-A784-9048E92D7B4A}"/>
    <cellStyle name="Comma 3 3 5 3 2 2 3" xfId="21520" xr:uid="{78D3925A-B275-4C5B-BA00-4F9FAE005B5F}"/>
    <cellStyle name="Comma 3 3 5 3 2 2 3 2" xfId="38967" xr:uid="{E42FF396-8454-4BE0-BFB5-2A2695D648ED}"/>
    <cellStyle name="Comma 3 3 5 3 2 2 4" xfId="31079" xr:uid="{1C61D21F-4B17-40D1-AC33-28CB8D367EED}"/>
    <cellStyle name="Comma 3 3 5 3 2 3" xfId="13113" xr:uid="{1626D2B0-2802-486E-BB7B-BBFA45A7A1C3}"/>
    <cellStyle name="Comma 3 3 5 3 2 3 2" xfId="24322" xr:uid="{F3085FB3-8468-44D8-ABF3-25E61FF5F21E}"/>
    <cellStyle name="Comma 3 3 5 3 2 3 2 2" xfId="40939" xr:uid="{8F102653-7778-49D9-8A84-E1B94DCC70C9}"/>
    <cellStyle name="Comma 3 3 5 3 2 3 3" xfId="33051" xr:uid="{4BE412FF-EAC9-43F6-95E1-841BCE7A3DAB}"/>
    <cellStyle name="Comma 3 3 5 3 2 4" xfId="18718" xr:uid="{8E1A3FED-77C7-43BB-8BAB-BAF5C3434C55}"/>
    <cellStyle name="Comma 3 3 5 3 2 4 2" xfId="36995" xr:uid="{352724F8-6AC9-4331-B2F9-F667FDB08889}"/>
    <cellStyle name="Comma 3 3 5 3 2 5" xfId="29107" xr:uid="{429FB233-3BFE-442E-A8D5-0A605F3196BE}"/>
    <cellStyle name="Comma 3 3 5 3 3" xfId="8908" xr:uid="{1AE39B09-50FB-472D-8948-0EB63FEA219B}"/>
    <cellStyle name="Comma 3 3 5 3 3 2" xfId="14513" xr:uid="{0445446B-FD1A-4793-897B-C3BCBCEA75F3}"/>
    <cellStyle name="Comma 3 3 5 3 3 2 2" xfId="25722" xr:uid="{80CEF898-DFE2-4979-9145-DCA367A64BB0}"/>
    <cellStyle name="Comma 3 3 5 3 3 2 2 2" xfId="41925" xr:uid="{98516659-3E13-4713-B542-157C2F399064}"/>
    <cellStyle name="Comma 3 3 5 3 3 2 3" xfId="34037" xr:uid="{9553E607-D199-4B34-91B7-29D95BE48E3F}"/>
    <cellStyle name="Comma 3 3 5 3 3 3" xfId="20118" xr:uid="{5939A28D-FD03-45E7-9B80-F4E1BF9127E4}"/>
    <cellStyle name="Comma 3 3 5 3 3 3 2" xfId="37981" xr:uid="{5129EACE-4398-4833-8DC2-BFD0844AF98A}"/>
    <cellStyle name="Comma 3 3 5 3 3 4" xfId="30093" xr:uid="{17CB9F8E-81B0-4AC1-BC18-C6B6CA57DF90}"/>
    <cellStyle name="Comma 3 3 5 3 4" xfId="11711" xr:uid="{5231250C-FF0D-4938-946F-1173127A0652}"/>
    <cellStyle name="Comma 3 3 5 3 4 2" xfId="22920" xr:uid="{4BA31106-CB6F-45F9-8B4F-C653D1F466E0}"/>
    <cellStyle name="Comma 3 3 5 3 4 2 2" xfId="39953" xr:uid="{3AC63C66-14EA-4E24-8222-C758D71AB9CC}"/>
    <cellStyle name="Comma 3 3 5 3 4 3" xfId="32065" xr:uid="{E21F47F9-3006-404C-83C6-BA524F7E4C41}"/>
    <cellStyle name="Comma 3 3 5 3 5" xfId="17316" xr:uid="{F55A1491-0FD3-4A5C-95DD-90BF0B5E8CA3}"/>
    <cellStyle name="Comma 3 3 5 3 5 2" xfId="36009" xr:uid="{474055F4-4CC6-4CC0-8135-78D039B12DE9}"/>
    <cellStyle name="Comma 3 3 5 3 6" xfId="28121" xr:uid="{3F593E34-6FA1-4FC7-852E-361F87F48608}"/>
    <cellStyle name="Comma 3 3 5 4" xfId="6611" xr:uid="{78893428-6077-4A29-B912-CF3A2444531E}"/>
    <cellStyle name="Comma 3 3 5 4 2" xfId="9413" xr:uid="{4C850E47-997B-4510-AE98-595D848648B4}"/>
    <cellStyle name="Comma 3 3 5 4 2 2" xfId="15018" xr:uid="{28872C06-D240-4CB2-87D5-C95EFE9D7411}"/>
    <cellStyle name="Comma 3 3 5 4 2 2 2" xfId="26227" xr:uid="{4568A12B-6F2F-4296-8CBC-56959D820731}"/>
    <cellStyle name="Comma 3 3 5 4 2 2 2 2" xfId="42417" xr:uid="{515ED76D-27CD-4974-B4CA-1CAA0C40EE1F}"/>
    <cellStyle name="Comma 3 3 5 4 2 2 3" xfId="34529" xr:uid="{617A6F12-E5F3-4A4B-8184-866CC70AD041}"/>
    <cellStyle name="Comma 3 3 5 4 2 3" xfId="20623" xr:uid="{52E9D877-64E1-45C2-9F7E-62E99E42B86F}"/>
    <cellStyle name="Comma 3 3 5 4 2 3 2" xfId="38473" xr:uid="{DCD235CE-7FE2-492D-8280-7FAED4B3A0F2}"/>
    <cellStyle name="Comma 3 3 5 4 2 4" xfId="30585" xr:uid="{94D5C76C-6C1A-465B-85BD-2AA6F919B274}"/>
    <cellStyle name="Comma 3 3 5 4 3" xfId="12216" xr:uid="{3FABAAFF-681C-4714-B52B-CF1D429D5500}"/>
    <cellStyle name="Comma 3 3 5 4 3 2" xfId="23425" xr:uid="{008D4971-CD4E-4F5F-ADC5-18CBD1598081}"/>
    <cellStyle name="Comma 3 3 5 4 3 2 2" xfId="40445" xr:uid="{31D46949-6D8A-475D-8816-6CE6CC0B82DD}"/>
    <cellStyle name="Comma 3 3 5 4 3 3" xfId="32557" xr:uid="{D188C096-81F4-4370-8BEF-8DECF5201B12}"/>
    <cellStyle name="Comma 3 3 5 4 4" xfId="17821" xr:uid="{D6D517E1-E67E-4356-872A-224BD0CD5698}"/>
    <cellStyle name="Comma 3 3 5 4 4 2" xfId="36501" xr:uid="{2673FE7F-C0DA-4E8A-BFCE-0C64EA147DAD}"/>
    <cellStyle name="Comma 3 3 5 4 5" xfId="28613" xr:uid="{2727DFA6-F29B-45C2-8901-376150292B50}"/>
    <cellStyle name="Comma 3 3 5 5" xfId="8011" xr:uid="{A760A6EE-58D6-4B76-BADA-17A049C4925A}"/>
    <cellStyle name="Comma 3 3 5 5 2" xfId="13616" xr:uid="{CF1BB264-AB99-492B-B16E-9E815379E703}"/>
    <cellStyle name="Comma 3 3 5 5 2 2" xfId="24825" xr:uid="{C24566F9-9410-4471-8E71-24E654A1E935}"/>
    <cellStyle name="Comma 3 3 5 5 2 2 2" xfId="41431" xr:uid="{6D921CBA-3E56-4D55-BEEE-4D2A47F97D55}"/>
    <cellStyle name="Comma 3 3 5 5 2 3" xfId="33543" xr:uid="{3519089F-78DA-44E9-864E-52FEE11EEC61}"/>
    <cellStyle name="Comma 3 3 5 5 3" xfId="19221" xr:uid="{AA3D18E8-7533-445D-A088-C06602120783}"/>
    <cellStyle name="Comma 3 3 5 5 3 2" xfId="37487" xr:uid="{6DE216D1-0D81-4D95-8914-0DD08156493E}"/>
    <cellStyle name="Comma 3 3 5 5 4" xfId="29599" xr:uid="{C4F32CD6-B74B-4B20-A882-3A05A915406A}"/>
    <cellStyle name="Comma 3 3 5 6" xfId="10814" xr:uid="{CD525F7F-AC65-4716-ABE4-252E7B808C10}"/>
    <cellStyle name="Comma 3 3 5 6 2" xfId="22023" xr:uid="{8CB9EB6A-B665-4A72-B0DA-5F6E412FC2E0}"/>
    <cellStyle name="Comma 3 3 5 6 2 2" xfId="39459" xr:uid="{3C2F9E06-0829-4301-9F83-8E3165B82DA7}"/>
    <cellStyle name="Comma 3 3 5 6 3" xfId="31571" xr:uid="{F4F814E3-8179-4E04-A5D8-B28C7931BAFF}"/>
    <cellStyle name="Comma 3 3 5 7" xfId="16419" xr:uid="{9EA7896E-DDB0-47EF-B235-3C6928CEB827}"/>
    <cellStyle name="Comma 3 3 5 7 2" xfId="35515" xr:uid="{5D229ADE-23FA-480E-AFF4-9ED1C85A1368}"/>
    <cellStyle name="Comma 3 3 5 8" xfId="27627" xr:uid="{1DD4A195-FA17-4585-8C01-4B7779A95FBB}"/>
    <cellStyle name="Comma 3 3 6" xfId="5331" xr:uid="{695343B5-6723-4CAE-A13B-78210E956A8C}"/>
    <cellStyle name="Comma 3 3 6 2" xfId="6228" xr:uid="{593C6C90-7FAE-41E8-9A29-6CBA25FA7EBA}"/>
    <cellStyle name="Comma 3 3 6 2 2" xfId="7630" xr:uid="{56391C98-A042-480B-9206-75CE8C72AD91}"/>
    <cellStyle name="Comma 3 3 6 2 2 2" xfId="10432" xr:uid="{42D6A319-DF28-4F58-8FDA-3B8FFB852072}"/>
    <cellStyle name="Comma 3 3 6 2 2 2 2" xfId="16037" xr:uid="{9E9D8EF6-892F-4600-9DF0-2B124AB3FEAF}"/>
    <cellStyle name="Comma 3 3 6 2 2 2 2 2" xfId="27246" xr:uid="{616B380A-EE48-4856-91E0-6290659BBDAE}"/>
    <cellStyle name="Comma 3 3 6 2 2 2 2 2 2" xfId="43033" xr:uid="{C1F1EF47-F8CA-4A34-819B-C17C094D7146}"/>
    <cellStyle name="Comma 3 3 6 2 2 2 2 3" xfId="35145" xr:uid="{968B7C5C-D37F-4B98-A680-14CB4BF30BD8}"/>
    <cellStyle name="Comma 3 3 6 2 2 2 3" xfId="21642" xr:uid="{5574720A-688A-4D04-96D1-ED4CDB16886C}"/>
    <cellStyle name="Comma 3 3 6 2 2 2 3 2" xfId="39089" xr:uid="{74D88DD6-5D36-47EB-8A85-48DFED3BDF11}"/>
    <cellStyle name="Comma 3 3 6 2 2 2 4" xfId="31201" xr:uid="{6DAD619B-6A3F-452C-98B6-7F8E2FC792D9}"/>
    <cellStyle name="Comma 3 3 6 2 2 3" xfId="13235" xr:uid="{1C53E598-2987-4CB2-B9C7-BB9E314060C6}"/>
    <cellStyle name="Comma 3 3 6 2 2 3 2" xfId="24444" xr:uid="{F6CCC74D-C7AD-4F94-A966-CFEF9A6C05DA}"/>
    <cellStyle name="Comma 3 3 6 2 2 3 2 2" xfId="41061" xr:uid="{84E9891E-57B4-4731-80C9-C7F7B91C48FD}"/>
    <cellStyle name="Comma 3 3 6 2 2 3 3" xfId="33173" xr:uid="{B9ACF923-6747-4B28-98CE-E44CA421BC17}"/>
    <cellStyle name="Comma 3 3 6 2 2 4" xfId="18840" xr:uid="{D8919207-4E57-4A48-AE58-497B0D0B0C8F}"/>
    <cellStyle name="Comma 3 3 6 2 2 4 2" xfId="37117" xr:uid="{49826E9F-6328-4F69-BF9E-20F5D4C7F4AC}"/>
    <cellStyle name="Comma 3 3 6 2 2 5" xfId="29229" xr:uid="{C829B319-0D93-4C81-A549-E7C6B58BDCF4}"/>
    <cellStyle name="Comma 3 3 6 2 3" xfId="9030" xr:uid="{88AD572D-4215-4F6D-B618-99D19EEAD78D}"/>
    <cellStyle name="Comma 3 3 6 2 3 2" xfId="14635" xr:uid="{766F9F8B-AADC-4D3D-BB1C-184DED367E76}"/>
    <cellStyle name="Comma 3 3 6 2 3 2 2" xfId="25844" xr:uid="{61F8E488-5A0A-45DD-9C27-E626A6C257B8}"/>
    <cellStyle name="Comma 3 3 6 2 3 2 2 2" xfId="42047" xr:uid="{EE72DCCE-059B-4444-B448-718AFE2A674D}"/>
    <cellStyle name="Comma 3 3 6 2 3 2 3" xfId="34159" xr:uid="{68B40F5F-02D4-4F09-AB00-CA2C8EF1E9CA}"/>
    <cellStyle name="Comma 3 3 6 2 3 3" xfId="20240" xr:uid="{7B389338-1871-42AC-AF4F-38C2D3211114}"/>
    <cellStyle name="Comma 3 3 6 2 3 3 2" xfId="38103" xr:uid="{79FB53A0-47BA-48C2-9439-24FD48D73066}"/>
    <cellStyle name="Comma 3 3 6 2 3 4" xfId="30215" xr:uid="{243ABD06-7A19-488A-9D33-43B60971794D}"/>
    <cellStyle name="Comma 3 3 6 2 4" xfId="11833" xr:uid="{D9B8DAFA-5FF7-4C39-BD1A-A654A51BEE62}"/>
    <cellStyle name="Comma 3 3 6 2 4 2" xfId="23042" xr:uid="{FDB9EC04-9814-4C7D-98CC-1238D8340E3A}"/>
    <cellStyle name="Comma 3 3 6 2 4 2 2" xfId="40075" xr:uid="{53B92F18-80C3-4126-BAE2-24EE0DA8B755}"/>
    <cellStyle name="Comma 3 3 6 2 4 3" xfId="32187" xr:uid="{32A5AE10-BB31-4842-A514-8592D20B202F}"/>
    <cellStyle name="Comma 3 3 6 2 5" xfId="17438" xr:uid="{220808CC-9CAF-48EC-A87A-3CBC1942E5B0}"/>
    <cellStyle name="Comma 3 3 6 2 5 2" xfId="36131" xr:uid="{65502933-BF66-49B9-B921-B31391506495}"/>
    <cellStyle name="Comma 3 3 6 2 6" xfId="28243" xr:uid="{DD8358EF-BC16-4B43-9BC4-9D422D106D12}"/>
    <cellStyle name="Comma 3 3 6 3" xfId="6733" xr:uid="{A6DC3ACD-901D-459F-B86A-243473752FE2}"/>
    <cellStyle name="Comma 3 3 6 3 2" xfId="9535" xr:uid="{B28F3A6C-0B48-445A-AE40-2CF6DD54CC9B}"/>
    <cellStyle name="Comma 3 3 6 3 2 2" xfId="15140" xr:uid="{531629A2-8894-4B37-BDF5-283C7C014E60}"/>
    <cellStyle name="Comma 3 3 6 3 2 2 2" xfId="26349" xr:uid="{B8E314E9-A9FB-4CD5-94FE-22CFAB69CF55}"/>
    <cellStyle name="Comma 3 3 6 3 2 2 2 2" xfId="42539" xr:uid="{413954CD-39D6-4893-84FA-D875A079008E}"/>
    <cellStyle name="Comma 3 3 6 3 2 2 3" xfId="34651" xr:uid="{D768FC98-EC2F-4D4E-B752-DB9F492FD7B0}"/>
    <cellStyle name="Comma 3 3 6 3 2 3" xfId="20745" xr:uid="{4C1B3662-1BB9-47CF-93B5-616B3595DFC7}"/>
    <cellStyle name="Comma 3 3 6 3 2 3 2" xfId="38595" xr:uid="{7EBB7829-0B04-4BBF-854E-C9E1BB9EC2AC}"/>
    <cellStyle name="Comma 3 3 6 3 2 4" xfId="30707" xr:uid="{84E707B8-8E76-4F88-8C02-2C1311AEE378}"/>
    <cellStyle name="Comma 3 3 6 3 3" xfId="12338" xr:uid="{94C3B614-0B85-4BD5-92DE-37E3AAF0B3C7}"/>
    <cellStyle name="Comma 3 3 6 3 3 2" xfId="23547" xr:uid="{0245258F-5A7A-4FBE-9EEB-F91656F168D8}"/>
    <cellStyle name="Comma 3 3 6 3 3 2 2" xfId="40567" xr:uid="{438730F0-6732-41C4-997B-93794BE6997A}"/>
    <cellStyle name="Comma 3 3 6 3 3 3" xfId="32679" xr:uid="{E6E7561A-C47A-4A4B-AE4D-D979C165A7B8}"/>
    <cellStyle name="Comma 3 3 6 3 4" xfId="17943" xr:uid="{74536A51-3DBF-45AB-AE6A-B8B7430DF560}"/>
    <cellStyle name="Comma 3 3 6 3 4 2" xfId="36623" xr:uid="{A509AD2C-D92C-4209-8039-0388FF139824}"/>
    <cellStyle name="Comma 3 3 6 3 5" xfId="28735" xr:uid="{27BDF355-DE0B-43D0-8208-F44DCB894C4D}"/>
    <cellStyle name="Comma 3 3 6 4" xfId="8133" xr:uid="{3ECAA13D-9E7C-4D86-9C7E-C31D2AB5BAC9}"/>
    <cellStyle name="Comma 3 3 6 4 2" xfId="13738" xr:uid="{3337CB53-C4E4-41D6-8516-6CBEEBC32F4D}"/>
    <cellStyle name="Comma 3 3 6 4 2 2" xfId="24947" xr:uid="{D46D6C8A-A9ED-43D3-9AAF-26778A9983A8}"/>
    <cellStyle name="Comma 3 3 6 4 2 2 2" xfId="41553" xr:uid="{6AEE2F4A-C2E9-4E99-B1D5-29EA630F9376}"/>
    <cellStyle name="Comma 3 3 6 4 2 3" xfId="33665" xr:uid="{1A2C507B-06E9-41A5-8FAF-E415FB5EBCE0}"/>
    <cellStyle name="Comma 3 3 6 4 3" xfId="19343" xr:uid="{F2425EE0-A09B-4CFA-9ACB-BDEAEBF1BEED}"/>
    <cellStyle name="Comma 3 3 6 4 3 2" xfId="37609" xr:uid="{BF0D5E45-3256-4E72-879E-1218FBDFB4D9}"/>
    <cellStyle name="Comma 3 3 6 4 4" xfId="29721" xr:uid="{DA253EA2-E861-4A02-AB6C-E9A564F5D2F8}"/>
    <cellStyle name="Comma 3 3 6 5" xfId="10936" xr:uid="{E7513273-A4D2-4A01-AA9C-4036C91C039D}"/>
    <cellStyle name="Comma 3 3 6 5 2" xfId="22145" xr:uid="{AA54C1B0-630E-455B-82F9-ED1B24138090}"/>
    <cellStyle name="Comma 3 3 6 5 2 2" xfId="39581" xr:uid="{EFC0B1F3-7EF5-4601-8CE0-411FC7C914EC}"/>
    <cellStyle name="Comma 3 3 6 5 3" xfId="31693" xr:uid="{0E9B051F-A887-4E83-B32D-59829B1E070E}"/>
    <cellStyle name="Comma 3 3 6 6" xfId="16541" xr:uid="{F663A64A-6AC2-450B-BDD8-AA274639BAAF}"/>
    <cellStyle name="Comma 3 3 6 6 2" xfId="35637" xr:uid="{E2114C55-4EBA-4F96-80E5-99BBE7AE141B}"/>
    <cellStyle name="Comma 3 3 6 7" xfId="27749" xr:uid="{E9962F79-A073-4E5D-BBE8-84D39A74E479}"/>
    <cellStyle name="Comma 3 3 7" xfId="5913" xr:uid="{46B41DAC-AA73-4367-B64F-62F0A3596454}"/>
    <cellStyle name="Comma 3 3 7 2" xfId="7315" xr:uid="{7ABA6941-D3AD-44AB-A34C-2E47A2F4EF49}"/>
    <cellStyle name="Comma 3 3 7 2 2" xfId="10117" xr:uid="{551C00FE-247F-4D67-A7D7-AA4106515E3D}"/>
    <cellStyle name="Comma 3 3 7 2 2 2" xfId="15722" xr:uid="{30827BCA-6F27-4B84-A9C8-2D27B5C88B18}"/>
    <cellStyle name="Comma 3 3 7 2 2 2 2" xfId="26931" xr:uid="{BA06E4E3-01B7-426B-AAEA-E09F0A2FC6D6}"/>
    <cellStyle name="Comma 3 3 7 2 2 2 2 2" xfId="42786" xr:uid="{9DEC8D6B-82A9-425F-BF4A-7ECDA140F746}"/>
    <cellStyle name="Comma 3 3 7 2 2 2 3" xfId="34898" xr:uid="{98AA26DE-0151-4469-97AF-7F074BEF5B81}"/>
    <cellStyle name="Comma 3 3 7 2 2 3" xfId="21327" xr:uid="{5E2ADBC0-CE9B-4DCC-A751-14A1C96B0DA0}"/>
    <cellStyle name="Comma 3 3 7 2 2 3 2" xfId="38842" xr:uid="{04712AA7-4E92-44A5-A0F1-5A1256F98202}"/>
    <cellStyle name="Comma 3 3 7 2 2 4" xfId="30954" xr:uid="{8F1DEB2B-D6A8-4D80-AE96-EE21EFE36BA4}"/>
    <cellStyle name="Comma 3 3 7 2 3" xfId="12920" xr:uid="{C4BA5B7D-347E-4B20-B1EB-EB4BC5F7D13E}"/>
    <cellStyle name="Comma 3 3 7 2 3 2" xfId="24129" xr:uid="{06F5B446-E2AD-40DE-BE09-8E4E326327CE}"/>
    <cellStyle name="Comma 3 3 7 2 3 2 2" xfId="40814" xr:uid="{82E56C6B-25AD-4C26-AFB7-7A4E4DBB4368}"/>
    <cellStyle name="Comma 3 3 7 2 3 3" xfId="32926" xr:uid="{F7BC3F46-5040-485C-B548-0517D1A74019}"/>
    <cellStyle name="Comma 3 3 7 2 4" xfId="18525" xr:uid="{79D4B664-A327-42FD-AA8A-910754792944}"/>
    <cellStyle name="Comma 3 3 7 2 4 2" xfId="36870" xr:uid="{B68A7EF8-953B-4A0C-ACDB-87FA8ADCDF1C}"/>
    <cellStyle name="Comma 3 3 7 2 5" xfId="28982" xr:uid="{5BFCCB55-2A9D-4B25-9F35-6601E1B6274D}"/>
    <cellStyle name="Comma 3 3 7 3" xfId="8715" xr:uid="{AA2EF08B-D796-4663-A604-8CF5896F65B3}"/>
    <cellStyle name="Comma 3 3 7 3 2" xfId="14320" xr:uid="{39D0300D-DAF7-425C-9B31-0D7E7DACBF34}"/>
    <cellStyle name="Comma 3 3 7 3 2 2" xfId="25529" xr:uid="{1E592664-BCBC-4952-BA19-BE742B782479}"/>
    <cellStyle name="Comma 3 3 7 3 2 2 2" xfId="41800" xr:uid="{E47B64FE-42E0-4A0B-A5FE-5A9053F112C8}"/>
    <cellStyle name="Comma 3 3 7 3 2 3" xfId="33912" xr:uid="{50DAAB5C-13E7-4EF8-89CF-FE641F772872}"/>
    <cellStyle name="Comma 3 3 7 3 3" xfId="19925" xr:uid="{D8D3AFDE-B245-4F19-9BFA-6A769B8AD225}"/>
    <cellStyle name="Comma 3 3 7 3 3 2" xfId="37856" xr:uid="{584BB2ED-CAB4-4292-B085-33B2FE4059EF}"/>
    <cellStyle name="Comma 3 3 7 3 4" xfId="29968" xr:uid="{9B8C4E38-6333-437C-B8AD-38B434ADCF19}"/>
    <cellStyle name="Comma 3 3 7 4" xfId="11518" xr:uid="{3191F94A-4490-4175-BB63-14D05AD3B657}"/>
    <cellStyle name="Comma 3 3 7 4 2" xfId="22727" xr:uid="{413E84E4-5E18-4B15-BA09-1D45C98DC325}"/>
    <cellStyle name="Comma 3 3 7 4 2 2" xfId="39828" xr:uid="{213191EC-CF92-4A12-8A29-6F073F375C9D}"/>
    <cellStyle name="Comma 3 3 7 4 3" xfId="31940" xr:uid="{3B206836-1613-4EB7-9BE5-72C294A0E66A}"/>
    <cellStyle name="Comma 3 3 7 5" xfId="17123" xr:uid="{52D135C1-5352-4602-8D5F-E4D5079CB133}"/>
    <cellStyle name="Comma 3 3 7 5 2" xfId="35884" xr:uid="{915BBD75-C8AC-4541-9740-0706ABFBE7B6}"/>
    <cellStyle name="Comma 3 3 7 6" xfId="27996" xr:uid="{7E71235A-316F-4695-B898-A71709BDA0E8}"/>
    <cellStyle name="Comma 3 3 8" xfId="6485" xr:uid="{D7EC8E9E-171A-4D95-9E5B-D503019FE6D5}"/>
    <cellStyle name="Comma 3 3 8 2" xfId="9287" xr:uid="{9EA05B78-B542-41FD-97F0-83C4B790B928}"/>
    <cellStyle name="Comma 3 3 8 2 2" xfId="14892" xr:uid="{3CA50538-A34D-47EE-AC80-11413D4949F3}"/>
    <cellStyle name="Comma 3 3 8 2 2 2" xfId="26101" xr:uid="{53A98FEB-0766-4742-8C3A-953657935678}"/>
    <cellStyle name="Comma 3 3 8 2 2 2 2" xfId="42293" xr:uid="{01F45C0F-993A-4E3B-A1AB-B7FB19C2B05D}"/>
    <cellStyle name="Comma 3 3 8 2 2 3" xfId="34405" xr:uid="{1C49D18E-A005-4A48-BC23-2FBB16D53CEF}"/>
    <cellStyle name="Comma 3 3 8 2 3" xfId="20497" xr:uid="{8897F6EA-AC02-4464-846C-DF7FDD3193BE}"/>
    <cellStyle name="Comma 3 3 8 2 3 2" xfId="38349" xr:uid="{09D1551B-81F3-41B0-A946-3AD55DD0F725}"/>
    <cellStyle name="Comma 3 3 8 2 4" xfId="30461" xr:uid="{AD8BB560-2C67-4A91-AA8C-F8E84D0D89B0}"/>
    <cellStyle name="Comma 3 3 8 3" xfId="12090" xr:uid="{D234B228-2A3F-40D3-BB6F-361D9C84B62F}"/>
    <cellStyle name="Comma 3 3 8 3 2" xfId="23299" xr:uid="{5F7EAED6-5E63-4068-B820-7C81BFBFB32D}"/>
    <cellStyle name="Comma 3 3 8 3 2 2" xfId="40321" xr:uid="{4DB107F3-75D1-4E0C-B855-2387DB82D426}"/>
    <cellStyle name="Comma 3 3 8 3 3" xfId="32433" xr:uid="{D69D2AED-3939-489F-89CC-813E64ACBCCD}"/>
    <cellStyle name="Comma 3 3 8 4" xfId="17695" xr:uid="{EE3E4395-454A-4614-9587-BAE4C99AA9B8}"/>
    <cellStyle name="Comma 3 3 8 4 2" xfId="36377" xr:uid="{BD437FAE-3E5A-4A0B-8690-D2CDA6AD6B61}"/>
    <cellStyle name="Comma 3 3 8 5" xfId="28489" xr:uid="{592F795B-4C56-4E67-A2EB-9AE3D4B52F19}"/>
    <cellStyle name="Comma 3 3 9" xfId="7887" xr:uid="{B2021731-CAA4-40BD-AD2D-B07FEBB26FF0}"/>
    <cellStyle name="Comma 3 3 9 2" xfId="13492" xr:uid="{C3B6BCC6-81FE-46F5-8E3F-A22955034056}"/>
    <cellStyle name="Comma 3 3 9 2 2" xfId="24701" xr:uid="{B9A936F2-4A49-4E5A-8379-23207BE90907}"/>
    <cellStyle name="Comma 3 3 9 2 2 2" xfId="41307" xr:uid="{A01D8AB4-733E-4CDA-9850-795E7CAC3524}"/>
    <cellStyle name="Comma 3 3 9 2 3" xfId="33419" xr:uid="{A3E0F371-A4AE-446A-8FFF-305DC363038F}"/>
    <cellStyle name="Comma 3 3 9 3" xfId="19097" xr:uid="{9A4AA72A-6ACD-4E13-9C95-B28F6F59C390}"/>
    <cellStyle name="Comma 3 3 9 3 2" xfId="37363" xr:uid="{E3002F60-A2BF-4612-8067-EEA1003622C4}"/>
    <cellStyle name="Comma 3 3 9 4" xfId="29475" xr:uid="{E9FD072E-C62A-448C-8624-040B53080A29}"/>
    <cellStyle name="Comma 3 4" xfId="5085" xr:uid="{74B07BE2-ED6D-4AC8-BBD2-A00AF9192999}"/>
    <cellStyle name="Comma 3 4 10" xfId="27515" xr:uid="{7DF954F4-6DAE-4E11-A4B6-F348B349691C}"/>
    <cellStyle name="Comma 3 4 2" xfId="5159" xr:uid="{54BECD7B-1464-4143-AE36-74C8265E9D03}"/>
    <cellStyle name="Comma 3 4 2 2" xfId="5284" xr:uid="{A06BAAA4-93D7-4036-ADA6-F27FA0C41F29}"/>
    <cellStyle name="Comma 3 4 2 2 2" xfId="5530" xr:uid="{F30E5173-1EAB-4311-AE6F-4CDF8ED1F746}"/>
    <cellStyle name="Comma 3 4 2 2 2 2" xfId="6427" xr:uid="{8E17C3AF-3F01-4A77-8C93-EF0F693547C6}"/>
    <cellStyle name="Comma 3 4 2 2 2 2 2" xfId="7829" xr:uid="{11B834C1-EC74-4467-A411-920C58EAC596}"/>
    <cellStyle name="Comma 3 4 2 2 2 2 2 2" xfId="10631" xr:uid="{543B7BB5-B6B4-4984-ADF1-32B0D541122B}"/>
    <cellStyle name="Comma 3 4 2 2 2 2 2 2 2" xfId="16236" xr:uid="{EDEA3E05-1906-419D-98CE-4023BE169057}"/>
    <cellStyle name="Comma 3 4 2 2 2 2 2 2 2 2" xfId="27445" xr:uid="{01C8FA84-9735-4E4A-B9C6-3C6B23B9EB95}"/>
    <cellStyle name="Comma 3 4 2 2 2 2 2 2 2 2 2" xfId="43232" xr:uid="{CF455F80-9B4E-43A5-986A-AE53155A7E77}"/>
    <cellStyle name="Comma 3 4 2 2 2 2 2 2 2 3" xfId="35344" xr:uid="{61A4A761-B555-4C32-9AB7-0CF45568ED1B}"/>
    <cellStyle name="Comma 3 4 2 2 2 2 2 2 3" xfId="21841" xr:uid="{3D7B1B6E-9757-4A43-8037-1F0A58FCBD39}"/>
    <cellStyle name="Comma 3 4 2 2 2 2 2 2 3 2" xfId="39288" xr:uid="{56CC9936-2CB7-4A3E-8B96-D5CD4382F66B}"/>
    <cellStyle name="Comma 3 4 2 2 2 2 2 2 4" xfId="31400" xr:uid="{A23D63C9-F214-4E8B-AA6D-BFC8B42C76FF}"/>
    <cellStyle name="Comma 3 4 2 2 2 2 2 3" xfId="13434" xr:uid="{227560FF-CF1F-44A7-A858-AB8D6F802C08}"/>
    <cellStyle name="Comma 3 4 2 2 2 2 2 3 2" xfId="24643" xr:uid="{E8575047-243E-4ACE-9FB9-1117E0989D01}"/>
    <cellStyle name="Comma 3 4 2 2 2 2 2 3 2 2" xfId="41260" xr:uid="{A2A0C0C3-96A9-4C38-8EDB-CBA1BF32A7BF}"/>
    <cellStyle name="Comma 3 4 2 2 2 2 2 3 3" xfId="33372" xr:uid="{6CBE78AF-81E5-4FCA-8217-6D7826EF3F57}"/>
    <cellStyle name="Comma 3 4 2 2 2 2 2 4" xfId="19039" xr:uid="{48ED525C-1BCE-4D5E-92C0-D7E211A0F6E5}"/>
    <cellStyle name="Comma 3 4 2 2 2 2 2 4 2" xfId="37316" xr:uid="{DFB9AB41-8382-4E1A-9239-C0C50F395480}"/>
    <cellStyle name="Comma 3 4 2 2 2 2 2 5" xfId="29428" xr:uid="{D9BA2AE4-42DE-4953-9AFB-9CFBD377712D}"/>
    <cellStyle name="Comma 3 4 2 2 2 2 3" xfId="9229" xr:uid="{B380454E-786C-4171-941A-2872E994F6A3}"/>
    <cellStyle name="Comma 3 4 2 2 2 2 3 2" xfId="14834" xr:uid="{6D088BBA-43A9-417C-9D51-C6EAC212FCAD}"/>
    <cellStyle name="Comma 3 4 2 2 2 2 3 2 2" xfId="26043" xr:uid="{98ADF36A-78CB-4637-9B93-0FBDB83E62D1}"/>
    <cellStyle name="Comma 3 4 2 2 2 2 3 2 2 2" xfId="42246" xr:uid="{B4B5DB80-17EE-4264-8E04-F6A02F26D59E}"/>
    <cellStyle name="Comma 3 4 2 2 2 2 3 2 3" xfId="34358" xr:uid="{CB9011BF-15E4-4844-BA06-746225227005}"/>
    <cellStyle name="Comma 3 4 2 2 2 2 3 3" xfId="20439" xr:uid="{F6CFE19A-C407-456A-A524-E17929BB0A59}"/>
    <cellStyle name="Comma 3 4 2 2 2 2 3 3 2" xfId="38302" xr:uid="{3697A28F-A760-4AED-9D47-E794A7B51D05}"/>
    <cellStyle name="Comma 3 4 2 2 2 2 3 4" xfId="30414" xr:uid="{B448EB47-C0F4-48D7-8973-40A539DAFE2A}"/>
    <cellStyle name="Comma 3 4 2 2 2 2 4" xfId="12032" xr:uid="{ECFC28DC-84FA-4BA8-8275-0B1A0A91D92F}"/>
    <cellStyle name="Comma 3 4 2 2 2 2 4 2" xfId="23241" xr:uid="{79246F05-009D-47E0-B81A-F4E5582AAAB3}"/>
    <cellStyle name="Comma 3 4 2 2 2 2 4 2 2" xfId="40274" xr:uid="{FF83455E-6336-44D1-960A-1AF8917E840F}"/>
    <cellStyle name="Comma 3 4 2 2 2 2 4 3" xfId="32386" xr:uid="{E8FC7163-7D49-44D4-BCA6-8B2F22463F5C}"/>
    <cellStyle name="Comma 3 4 2 2 2 2 5" xfId="17637" xr:uid="{62EADC3A-41A6-4374-A7D6-B7D4C68F7173}"/>
    <cellStyle name="Comma 3 4 2 2 2 2 5 2" xfId="36330" xr:uid="{672E75BA-08E0-4712-AB52-6BA12374FD93}"/>
    <cellStyle name="Comma 3 4 2 2 2 2 6" xfId="28442" xr:uid="{B5666CBD-EDA3-4489-AC99-126799E7AB58}"/>
    <cellStyle name="Comma 3 4 2 2 2 3" xfId="6932" xr:uid="{16AD19CB-CBCD-4203-8582-14D10891D18D}"/>
    <cellStyle name="Comma 3 4 2 2 2 3 2" xfId="9734" xr:uid="{53B0F862-B20E-4DC8-9D0C-0B1A1A2E51CD}"/>
    <cellStyle name="Comma 3 4 2 2 2 3 2 2" xfId="15339" xr:uid="{DF4CCD36-F250-467B-887E-94B6D41B01CA}"/>
    <cellStyle name="Comma 3 4 2 2 2 3 2 2 2" xfId="26548" xr:uid="{ED6288B9-B3B5-43B8-9C7B-EA2230FF2CAC}"/>
    <cellStyle name="Comma 3 4 2 2 2 3 2 2 2 2" xfId="42738" xr:uid="{2E509D7E-692F-4406-B9A2-E3D7DFC8310C}"/>
    <cellStyle name="Comma 3 4 2 2 2 3 2 2 3" xfId="34850" xr:uid="{EB5FDCEF-400C-4622-BA8F-172CF1252ECC}"/>
    <cellStyle name="Comma 3 4 2 2 2 3 2 3" xfId="20944" xr:uid="{4E6CA86E-6E15-43E9-8B23-36637A6FA7C0}"/>
    <cellStyle name="Comma 3 4 2 2 2 3 2 3 2" xfId="38794" xr:uid="{6B14CD2A-7625-45C0-BE5E-E007063A0240}"/>
    <cellStyle name="Comma 3 4 2 2 2 3 2 4" xfId="30906" xr:uid="{8437E1E5-8C74-4C7C-B872-FFDD58DB51C8}"/>
    <cellStyle name="Comma 3 4 2 2 2 3 3" xfId="12537" xr:uid="{8EBD92DC-2119-4B54-81C2-743B7D296ABF}"/>
    <cellStyle name="Comma 3 4 2 2 2 3 3 2" xfId="23746" xr:uid="{57E3BF7F-681A-44C9-BB1E-0FE830696051}"/>
    <cellStyle name="Comma 3 4 2 2 2 3 3 2 2" xfId="40766" xr:uid="{DA320DF9-0D8E-4FF3-8375-1476F92C0B91}"/>
    <cellStyle name="Comma 3 4 2 2 2 3 3 3" xfId="32878" xr:uid="{097A06E2-C734-45B3-A959-283F792F5EA6}"/>
    <cellStyle name="Comma 3 4 2 2 2 3 4" xfId="18142" xr:uid="{A8326494-78CA-4104-AA60-5136E1EF4ADD}"/>
    <cellStyle name="Comma 3 4 2 2 2 3 4 2" xfId="36822" xr:uid="{744157F2-900A-4780-9FCA-B64BF6FE9E73}"/>
    <cellStyle name="Comma 3 4 2 2 2 3 5" xfId="28934" xr:uid="{25095307-0693-4DCF-8781-5C8BC559CF84}"/>
    <cellStyle name="Comma 3 4 2 2 2 4" xfId="8332" xr:uid="{097890FF-93FC-4E0F-8E9D-88DCF1654142}"/>
    <cellStyle name="Comma 3 4 2 2 2 4 2" xfId="13937" xr:uid="{AF9F018A-B5A4-44C6-BC92-D21A31B49067}"/>
    <cellStyle name="Comma 3 4 2 2 2 4 2 2" xfId="25146" xr:uid="{2066A45E-D975-4AFF-ABBE-D3F39990EB1E}"/>
    <cellStyle name="Comma 3 4 2 2 2 4 2 2 2" xfId="41752" xr:uid="{90C55F1B-04C8-4123-A616-B43543991A2D}"/>
    <cellStyle name="Comma 3 4 2 2 2 4 2 3" xfId="33864" xr:uid="{8A34919B-D4CC-4656-AB9C-F7D38556158A}"/>
    <cellStyle name="Comma 3 4 2 2 2 4 3" xfId="19542" xr:uid="{885BFBAD-0835-4BB8-9AF3-0F25D9B17656}"/>
    <cellStyle name="Comma 3 4 2 2 2 4 3 2" xfId="37808" xr:uid="{6F5CB4AC-1025-446A-A5D3-3E87E9D9219A}"/>
    <cellStyle name="Comma 3 4 2 2 2 4 4" xfId="29920" xr:uid="{24BAC26F-5E9A-4725-BB9D-3CF76F5F96B8}"/>
    <cellStyle name="Comma 3 4 2 2 2 5" xfId="11135" xr:uid="{5F9DAEFD-7E30-4E88-8A32-9AEDA21EA1C3}"/>
    <cellStyle name="Comma 3 4 2 2 2 5 2" xfId="22344" xr:uid="{E7462E02-33AD-427D-9B29-DAFEEE20CB30}"/>
    <cellStyle name="Comma 3 4 2 2 2 5 2 2" xfId="39780" xr:uid="{B39C632C-79F8-4382-9AB5-D7E7F3CBCC1C}"/>
    <cellStyle name="Comma 3 4 2 2 2 5 3" xfId="31892" xr:uid="{25B8AD74-3BF3-4C04-B4D0-EFDC7EA91048}"/>
    <cellStyle name="Comma 3 4 2 2 2 6" xfId="16740" xr:uid="{3CA2E9FD-9FAF-4C48-AF4F-F558C80EA738}"/>
    <cellStyle name="Comma 3 4 2 2 2 6 2" xfId="35836" xr:uid="{9A1DEA78-EA45-4302-A31F-1720FC180B26}"/>
    <cellStyle name="Comma 3 4 2 2 2 7" xfId="27948" xr:uid="{28F76D37-11BA-452A-90C9-9EB2C980D765}"/>
    <cellStyle name="Comma 3 4 2 2 3" xfId="6181" xr:uid="{E4410F49-345A-4BEB-9BED-5AC4FA009F61}"/>
    <cellStyle name="Comma 3 4 2 2 3 2" xfId="7583" xr:uid="{89A3E0C2-5C07-45E4-986C-523BC5E3ADBE}"/>
    <cellStyle name="Comma 3 4 2 2 3 2 2" xfId="10385" xr:uid="{1D42691D-8690-45FC-982E-FF31E2F22CC0}"/>
    <cellStyle name="Comma 3 4 2 2 3 2 2 2" xfId="15990" xr:uid="{C643F4C9-2C65-439B-A271-1A23558E7546}"/>
    <cellStyle name="Comma 3 4 2 2 3 2 2 2 2" xfId="27199" xr:uid="{68BFBEE7-B6DE-472E-934D-4C61D0A8D973}"/>
    <cellStyle name="Comma 3 4 2 2 3 2 2 2 2 2" xfId="42986" xr:uid="{3C1B4FEC-5145-432D-91E5-0B10A07DF650}"/>
    <cellStyle name="Comma 3 4 2 2 3 2 2 2 3" xfId="35098" xr:uid="{7E27FAC5-2961-45B4-818B-8270AA3120C7}"/>
    <cellStyle name="Comma 3 4 2 2 3 2 2 3" xfId="21595" xr:uid="{63B6A5D0-4E4C-4C54-A8B6-BC08EB4D4827}"/>
    <cellStyle name="Comma 3 4 2 2 3 2 2 3 2" xfId="39042" xr:uid="{8C00CF6A-8B57-4C43-A2E4-8AEE3C5F6578}"/>
    <cellStyle name="Comma 3 4 2 2 3 2 2 4" xfId="31154" xr:uid="{B7A40DA1-FE14-44B1-B452-8BC7D18FC7A9}"/>
    <cellStyle name="Comma 3 4 2 2 3 2 3" xfId="13188" xr:uid="{14FA6A85-4C6E-45C6-9245-03ECD33FD1C2}"/>
    <cellStyle name="Comma 3 4 2 2 3 2 3 2" xfId="24397" xr:uid="{22D4FA07-BC60-4D8D-BFAE-DA1EA351CF1E}"/>
    <cellStyle name="Comma 3 4 2 2 3 2 3 2 2" xfId="41014" xr:uid="{90F37AEC-2370-417B-8338-3C7D8C364F9E}"/>
    <cellStyle name="Comma 3 4 2 2 3 2 3 3" xfId="33126" xr:uid="{6D12179B-1CA4-45EC-8A9B-354C683C1049}"/>
    <cellStyle name="Comma 3 4 2 2 3 2 4" xfId="18793" xr:uid="{FA625277-056C-437F-AB92-A8D50AC6A339}"/>
    <cellStyle name="Comma 3 4 2 2 3 2 4 2" xfId="37070" xr:uid="{7B46DCC6-6F10-462A-9545-D4B520A67F93}"/>
    <cellStyle name="Comma 3 4 2 2 3 2 5" xfId="29182" xr:uid="{F6539FC2-FEFA-4628-909A-5E28B072D47A}"/>
    <cellStyle name="Comma 3 4 2 2 3 3" xfId="8983" xr:uid="{622AD187-86EF-48D4-BF39-93E25D672EA1}"/>
    <cellStyle name="Comma 3 4 2 2 3 3 2" xfId="14588" xr:uid="{D0E467B7-D4CD-4D05-B534-272CF563F83A}"/>
    <cellStyle name="Comma 3 4 2 2 3 3 2 2" xfId="25797" xr:uid="{62125E7E-D58F-49E9-8A57-5568D6CE7ECD}"/>
    <cellStyle name="Comma 3 4 2 2 3 3 2 2 2" xfId="42000" xr:uid="{77DF6A6C-FEC5-415F-88AE-E1015927E0B7}"/>
    <cellStyle name="Comma 3 4 2 2 3 3 2 3" xfId="34112" xr:uid="{EEAF69D3-D0A0-45C3-9F4B-F27E786A895C}"/>
    <cellStyle name="Comma 3 4 2 2 3 3 3" xfId="20193" xr:uid="{121E1CC1-729C-49AA-A8FF-A87F67FAD323}"/>
    <cellStyle name="Comma 3 4 2 2 3 3 3 2" xfId="38056" xr:uid="{FD22DD81-EDE8-4C2A-BABE-2625D5666609}"/>
    <cellStyle name="Comma 3 4 2 2 3 3 4" xfId="30168" xr:uid="{70F2E238-13B3-45EA-9535-1C07E0FF1B9B}"/>
    <cellStyle name="Comma 3 4 2 2 3 4" xfId="11786" xr:uid="{494AADAE-533C-451C-88FB-5723C5A4A385}"/>
    <cellStyle name="Comma 3 4 2 2 3 4 2" xfId="22995" xr:uid="{23846154-D702-4414-B630-020D61E0B2C8}"/>
    <cellStyle name="Comma 3 4 2 2 3 4 2 2" xfId="40028" xr:uid="{2DC89A61-AD66-4356-AD5D-B9F5B2547F64}"/>
    <cellStyle name="Comma 3 4 2 2 3 4 3" xfId="32140" xr:uid="{FE07B0BA-85C0-4B19-8812-96878F940A7A}"/>
    <cellStyle name="Comma 3 4 2 2 3 5" xfId="17391" xr:uid="{6B8AE77B-FC62-45CF-B459-4881B66B92DB}"/>
    <cellStyle name="Comma 3 4 2 2 3 5 2" xfId="36084" xr:uid="{D3C5BB60-2DB7-42C8-B5ED-953998A4543C}"/>
    <cellStyle name="Comma 3 4 2 2 3 6" xfId="28196" xr:uid="{C8049AD3-FBEF-4053-862C-F802967DDF9F}"/>
    <cellStyle name="Comma 3 4 2 2 4" xfId="6686" xr:uid="{F3290151-8B3F-4CB0-882F-7D87F166DD3C}"/>
    <cellStyle name="Comma 3 4 2 2 4 2" xfId="9488" xr:uid="{DB1AE749-69A9-4738-9E8B-0E7833FA10FB}"/>
    <cellStyle name="Comma 3 4 2 2 4 2 2" xfId="15093" xr:uid="{24338415-6BE6-4365-81DE-081B61CAE217}"/>
    <cellStyle name="Comma 3 4 2 2 4 2 2 2" xfId="26302" xr:uid="{3B98761F-AB8C-4817-B056-FA2C620B85E6}"/>
    <cellStyle name="Comma 3 4 2 2 4 2 2 2 2" xfId="42492" xr:uid="{258E6B31-B04D-4936-9E0B-C6AB3C7081FA}"/>
    <cellStyle name="Comma 3 4 2 2 4 2 2 3" xfId="34604" xr:uid="{50FDDF25-006D-4367-8F85-7EED45E01A54}"/>
    <cellStyle name="Comma 3 4 2 2 4 2 3" xfId="20698" xr:uid="{C588E386-AAC0-4555-BF8A-BE7DDB523AE2}"/>
    <cellStyle name="Comma 3 4 2 2 4 2 3 2" xfId="38548" xr:uid="{C2DEB035-4A76-46D2-BA63-9C01816BA824}"/>
    <cellStyle name="Comma 3 4 2 2 4 2 4" xfId="30660" xr:uid="{B51A6B6C-FC3D-40EA-AB9D-7FCC03991236}"/>
    <cellStyle name="Comma 3 4 2 2 4 3" xfId="12291" xr:uid="{C1300154-7E4B-4583-9CA1-8E99C7824502}"/>
    <cellStyle name="Comma 3 4 2 2 4 3 2" xfId="23500" xr:uid="{0B68E5F9-B191-414C-8C4A-802189E7FB13}"/>
    <cellStyle name="Comma 3 4 2 2 4 3 2 2" xfId="40520" xr:uid="{E14CFCFD-F3CC-4635-9DA8-EA27FB9BB7DE}"/>
    <cellStyle name="Comma 3 4 2 2 4 3 3" xfId="32632" xr:uid="{BDB5C294-6B40-4420-8A94-B1DBB3B8C0D7}"/>
    <cellStyle name="Comma 3 4 2 2 4 4" xfId="17896" xr:uid="{53734EC5-C5F5-474D-86F0-0C91AA517D51}"/>
    <cellStyle name="Comma 3 4 2 2 4 4 2" xfId="36576" xr:uid="{A9A1F64E-38F2-41ED-8FE7-0E223D19C00A}"/>
    <cellStyle name="Comma 3 4 2 2 4 5" xfId="28688" xr:uid="{4B08AF23-9972-4E51-B035-E9509DA580F2}"/>
    <cellStyle name="Comma 3 4 2 2 5" xfId="8086" xr:uid="{29882818-28B6-49B3-9DAE-081528271A81}"/>
    <cellStyle name="Comma 3 4 2 2 5 2" xfId="13691" xr:uid="{0DAA91C5-3BF3-43FC-B4AD-D326C2466962}"/>
    <cellStyle name="Comma 3 4 2 2 5 2 2" xfId="24900" xr:uid="{7FB5EC48-8A64-49B4-8552-960829F9F847}"/>
    <cellStyle name="Comma 3 4 2 2 5 2 2 2" xfId="41506" xr:uid="{36E38330-0A6A-48EC-B7B9-1C409BAD7852}"/>
    <cellStyle name="Comma 3 4 2 2 5 2 3" xfId="33618" xr:uid="{D63883B4-5279-4DFB-98D5-3A65EB78D15E}"/>
    <cellStyle name="Comma 3 4 2 2 5 3" xfId="19296" xr:uid="{99748A4A-1FE7-4E58-88F4-1B677227D8BC}"/>
    <cellStyle name="Comma 3 4 2 2 5 3 2" xfId="37562" xr:uid="{92FB968A-64E0-492F-907D-AAF94F6FB02A}"/>
    <cellStyle name="Comma 3 4 2 2 5 4" xfId="29674" xr:uid="{08B5632A-A4BC-42BB-9ABF-3ECD3579EE95}"/>
    <cellStyle name="Comma 3 4 2 2 6" xfId="10889" xr:uid="{C385CF47-E18F-4E81-AE40-0F3E3C5DD70E}"/>
    <cellStyle name="Comma 3 4 2 2 6 2" xfId="22098" xr:uid="{AD6AFC5A-2F03-441C-8926-BB34EC42869E}"/>
    <cellStyle name="Comma 3 4 2 2 6 2 2" xfId="39534" xr:uid="{386F92D3-1BAC-4CF8-A15D-F3914C616EF1}"/>
    <cellStyle name="Comma 3 4 2 2 6 3" xfId="31646" xr:uid="{ECA14642-7CF6-4C49-9EBB-A190160AD5F7}"/>
    <cellStyle name="Comma 3 4 2 2 7" xfId="16494" xr:uid="{7BC344D8-8139-4A05-BA33-F37CEF35F2AB}"/>
    <cellStyle name="Comma 3 4 2 2 7 2" xfId="35590" xr:uid="{1BD8262F-DCA1-4114-A5EE-FE620FFDA4F9}"/>
    <cellStyle name="Comma 3 4 2 2 8" xfId="27702" xr:uid="{B8F5CF43-D906-42EB-B4B4-262AA044E4A8}"/>
    <cellStyle name="Comma 3 4 2 3" xfId="5406" xr:uid="{DD73818C-2F50-4461-9A1A-F802F5841770}"/>
    <cellStyle name="Comma 3 4 2 3 2" xfId="6303" xr:uid="{A2B18F13-452F-48B6-8FED-F32FDE0AFBF0}"/>
    <cellStyle name="Comma 3 4 2 3 2 2" xfId="7705" xr:uid="{8D5C6DD9-7DBF-421C-A0A1-78B09FA30959}"/>
    <cellStyle name="Comma 3 4 2 3 2 2 2" xfId="10507" xr:uid="{E360CD67-6DB6-495A-9D99-905B5CA37305}"/>
    <cellStyle name="Comma 3 4 2 3 2 2 2 2" xfId="16112" xr:uid="{AC368198-BC86-4C91-B9AA-F8B752C6AE82}"/>
    <cellStyle name="Comma 3 4 2 3 2 2 2 2 2" xfId="27321" xr:uid="{BA8BCFF6-1FC2-4C9C-9887-FB30208F4375}"/>
    <cellStyle name="Comma 3 4 2 3 2 2 2 2 2 2" xfId="43108" xr:uid="{6857A4DA-60FB-4C3D-A2F8-B9467E131DBE}"/>
    <cellStyle name="Comma 3 4 2 3 2 2 2 2 3" xfId="35220" xr:uid="{48C1E6E9-C7CB-4120-BA4E-B9F293A8E4E9}"/>
    <cellStyle name="Comma 3 4 2 3 2 2 2 3" xfId="21717" xr:uid="{BE085B56-77FD-4823-80CB-37C928C2E8C3}"/>
    <cellStyle name="Comma 3 4 2 3 2 2 2 3 2" xfId="39164" xr:uid="{96FAF336-6036-4DA2-A355-8C7F6C35F360}"/>
    <cellStyle name="Comma 3 4 2 3 2 2 2 4" xfId="31276" xr:uid="{30FC8166-3246-4ABE-85ED-BF67BA72D8FF}"/>
    <cellStyle name="Comma 3 4 2 3 2 2 3" xfId="13310" xr:uid="{C4804479-7CDD-44CA-9603-16680FC9C540}"/>
    <cellStyle name="Comma 3 4 2 3 2 2 3 2" xfId="24519" xr:uid="{CFD0E8B6-E680-4B67-98B4-B4FE47E1B7A7}"/>
    <cellStyle name="Comma 3 4 2 3 2 2 3 2 2" xfId="41136" xr:uid="{814E2043-9646-4545-8D58-556AA93296CC}"/>
    <cellStyle name="Comma 3 4 2 3 2 2 3 3" xfId="33248" xr:uid="{00702ACA-7D6D-45A2-B375-26BCB81165B4}"/>
    <cellStyle name="Comma 3 4 2 3 2 2 4" xfId="18915" xr:uid="{AC7643E2-B72A-472D-9067-670FB52731E7}"/>
    <cellStyle name="Comma 3 4 2 3 2 2 4 2" xfId="37192" xr:uid="{87EC9434-6135-4EFA-90CC-3DFFE736074B}"/>
    <cellStyle name="Comma 3 4 2 3 2 2 5" xfId="29304" xr:uid="{9E37C2AE-87F8-4618-BB43-11EC4C2EB00A}"/>
    <cellStyle name="Comma 3 4 2 3 2 3" xfId="9105" xr:uid="{85FF2BF7-151E-4A8E-B54D-C651D15ECE37}"/>
    <cellStyle name="Comma 3 4 2 3 2 3 2" xfId="14710" xr:uid="{DE3A6D91-A86D-49DC-952F-CB2ED70AD356}"/>
    <cellStyle name="Comma 3 4 2 3 2 3 2 2" xfId="25919" xr:uid="{DD54357C-635D-4E69-9FE0-09F465021953}"/>
    <cellStyle name="Comma 3 4 2 3 2 3 2 2 2" xfId="42122" xr:uid="{E9EC5CDF-109A-4294-9DAD-1119324EB05E}"/>
    <cellStyle name="Comma 3 4 2 3 2 3 2 3" xfId="34234" xr:uid="{54ACBCA3-9EAC-444F-90D2-73280DC7B180}"/>
    <cellStyle name="Comma 3 4 2 3 2 3 3" xfId="20315" xr:uid="{41FA5EB9-A5E8-496B-A6F1-8CEAD8611ACE}"/>
    <cellStyle name="Comma 3 4 2 3 2 3 3 2" xfId="38178" xr:uid="{0254C8E9-28D5-47D7-B430-5351EF969556}"/>
    <cellStyle name="Comma 3 4 2 3 2 3 4" xfId="30290" xr:uid="{D1CE4883-6DA5-4080-9EFD-B2E36D55C613}"/>
    <cellStyle name="Comma 3 4 2 3 2 4" xfId="11908" xr:uid="{B71FC681-CE46-4E4F-905E-5E62A496A0FD}"/>
    <cellStyle name="Comma 3 4 2 3 2 4 2" xfId="23117" xr:uid="{242B24F2-2AE2-480E-B974-4A53899D0C05}"/>
    <cellStyle name="Comma 3 4 2 3 2 4 2 2" xfId="40150" xr:uid="{FF00D687-F470-42A5-878F-3EE403B8356F}"/>
    <cellStyle name="Comma 3 4 2 3 2 4 3" xfId="32262" xr:uid="{60367198-D4F6-4C39-96E7-A51F095BE253}"/>
    <cellStyle name="Comma 3 4 2 3 2 5" xfId="17513" xr:uid="{ED1ACAFB-2121-457A-9856-844487AD72BC}"/>
    <cellStyle name="Comma 3 4 2 3 2 5 2" xfId="36206" xr:uid="{8ECEAECE-07EF-42A3-8243-611F16E88C53}"/>
    <cellStyle name="Comma 3 4 2 3 2 6" xfId="28318" xr:uid="{D0CD9BC4-C0B8-41BB-9E5F-15519B5ED649}"/>
    <cellStyle name="Comma 3 4 2 3 3" xfId="6808" xr:uid="{15414CB1-237D-411B-A8CE-2501B35A630B}"/>
    <cellStyle name="Comma 3 4 2 3 3 2" xfId="9610" xr:uid="{8DC6F773-D174-4A69-AC4B-FED7AAE93D2A}"/>
    <cellStyle name="Comma 3 4 2 3 3 2 2" xfId="15215" xr:uid="{A29150E9-8AEA-41DB-A3FB-54DDF8FDE5AA}"/>
    <cellStyle name="Comma 3 4 2 3 3 2 2 2" xfId="26424" xr:uid="{7536509D-AAF1-42B6-A9C5-37AD900786DF}"/>
    <cellStyle name="Comma 3 4 2 3 3 2 2 2 2" xfId="42614" xr:uid="{E1072D18-A2E6-47E6-B4E7-A2570C5F8DC7}"/>
    <cellStyle name="Comma 3 4 2 3 3 2 2 3" xfId="34726" xr:uid="{F1DF162B-4861-4386-A2AE-ABFF1AF64612}"/>
    <cellStyle name="Comma 3 4 2 3 3 2 3" xfId="20820" xr:uid="{6F45407D-8C80-4BAB-8443-40D7243E3E51}"/>
    <cellStyle name="Comma 3 4 2 3 3 2 3 2" xfId="38670" xr:uid="{63CB87DC-8506-438C-83BC-99665FD2E4FA}"/>
    <cellStyle name="Comma 3 4 2 3 3 2 4" xfId="30782" xr:uid="{B2EC7704-8203-479D-96A8-1FD7DBFC1288}"/>
    <cellStyle name="Comma 3 4 2 3 3 3" xfId="12413" xr:uid="{C209424F-1148-4355-B43D-C5F000BEFB69}"/>
    <cellStyle name="Comma 3 4 2 3 3 3 2" xfId="23622" xr:uid="{B9E6467C-9F4A-4523-BC08-DEA116C2E06E}"/>
    <cellStyle name="Comma 3 4 2 3 3 3 2 2" xfId="40642" xr:uid="{85F9A52A-5F95-4F9C-87C0-31AF788769A0}"/>
    <cellStyle name="Comma 3 4 2 3 3 3 3" xfId="32754" xr:uid="{706EBAEE-8FF4-429E-9B54-DB0FB738F053}"/>
    <cellStyle name="Comma 3 4 2 3 3 4" xfId="18018" xr:uid="{E098A080-1B91-4DCA-9975-E5FE1EBC3748}"/>
    <cellStyle name="Comma 3 4 2 3 3 4 2" xfId="36698" xr:uid="{015D384E-840A-4E84-B727-90439DDF6FEF}"/>
    <cellStyle name="Comma 3 4 2 3 3 5" xfId="28810" xr:uid="{F3FA3C2F-2380-4A7C-8127-B48B6F0C6DA0}"/>
    <cellStyle name="Comma 3 4 2 3 4" xfId="8208" xr:uid="{CB90508D-1F8A-4359-B7DD-E1E439929292}"/>
    <cellStyle name="Comma 3 4 2 3 4 2" xfId="13813" xr:uid="{0301D9AA-3835-48F8-87E7-60A01879E638}"/>
    <cellStyle name="Comma 3 4 2 3 4 2 2" xfId="25022" xr:uid="{B0B8C8EF-6D3F-437B-A31A-62337868A933}"/>
    <cellStyle name="Comma 3 4 2 3 4 2 2 2" xfId="41628" xr:uid="{3FEDE3CC-F162-4D4A-9E0D-0C1C013CC28F}"/>
    <cellStyle name="Comma 3 4 2 3 4 2 3" xfId="33740" xr:uid="{A5A84C7E-AAE8-4524-89B6-4F06892ADD24}"/>
    <cellStyle name="Comma 3 4 2 3 4 3" xfId="19418" xr:uid="{84180A57-5816-4E8B-8A15-3C57860EA98C}"/>
    <cellStyle name="Comma 3 4 2 3 4 3 2" xfId="37684" xr:uid="{1CF3B5E6-885C-40D9-9C08-EEDB6BD7DE47}"/>
    <cellStyle name="Comma 3 4 2 3 4 4" xfId="29796" xr:uid="{605F0B6B-B9EE-47E8-8F48-EF1C087EC7CA}"/>
    <cellStyle name="Comma 3 4 2 3 5" xfId="11011" xr:uid="{1D26C111-A507-4661-B4DA-49C55ABAF4D4}"/>
    <cellStyle name="Comma 3 4 2 3 5 2" xfId="22220" xr:uid="{4ECD8704-1DF1-4D69-A47A-791BB9810EEC}"/>
    <cellStyle name="Comma 3 4 2 3 5 2 2" xfId="39656" xr:uid="{F87E9D34-CEB9-48CC-840C-D0F856E361B7}"/>
    <cellStyle name="Comma 3 4 2 3 5 3" xfId="31768" xr:uid="{AEBA54FF-202B-49E3-8980-CA4411F158A1}"/>
    <cellStyle name="Comma 3 4 2 3 6" xfId="16616" xr:uid="{FD12C420-29F7-47F8-9EDF-DF9940F876A8}"/>
    <cellStyle name="Comma 3 4 2 3 6 2" xfId="35712" xr:uid="{443D209A-EA43-4C12-BE90-209F93E299D8}"/>
    <cellStyle name="Comma 3 4 2 3 7" xfId="27824" xr:uid="{467954BE-10A3-4AA5-A518-6A600DF9904B}"/>
    <cellStyle name="Comma 3 4 2 4" xfId="6057" xr:uid="{AB6D759C-D132-4CAE-B9CC-2A592C6FDB24}"/>
    <cellStyle name="Comma 3 4 2 4 2" xfId="7459" xr:uid="{01E014CA-23F2-4FD5-8ED4-FCF7D8E48765}"/>
    <cellStyle name="Comma 3 4 2 4 2 2" xfId="10261" xr:uid="{68252C10-E280-49A1-8A4D-011E9BF5A50F}"/>
    <cellStyle name="Comma 3 4 2 4 2 2 2" xfId="15866" xr:uid="{E7016DDF-AB69-49C5-9BB0-D524EDB72BAE}"/>
    <cellStyle name="Comma 3 4 2 4 2 2 2 2" xfId="27075" xr:uid="{E06DF28D-AA9E-4B86-BE31-5A7A99C7237D}"/>
    <cellStyle name="Comma 3 4 2 4 2 2 2 2 2" xfId="42862" xr:uid="{7F41D3BC-7C2C-4C78-A335-7BC2B334C61F}"/>
    <cellStyle name="Comma 3 4 2 4 2 2 2 3" xfId="34974" xr:uid="{AB6FF4BD-ADBC-475C-9625-A5BE1B6FF9D7}"/>
    <cellStyle name="Comma 3 4 2 4 2 2 3" xfId="21471" xr:uid="{88594181-513C-4BE5-80AD-5A3A4EFB86CB}"/>
    <cellStyle name="Comma 3 4 2 4 2 2 3 2" xfId="38918" xr:uid="{533C304A-E689-449C-B166-8B832D464B21}"/>
    <cellStyle name="Comma 3 4 2 4 2 2 4" xfId="31030" xr:uid="{41020B4C-718C-4280-87D5-B0659B8976A3}"/>
    <cellStyle name="Comma 3 4 2 4 2 3" xfId="13064" xr:uid="{DA329F7A-AC83-404E-B4B8-1334F6BAED1B}"/>
    <cellStyle name="Comma 3 4 2 4 2 3 2" xfId="24273" xr:uid="{2DB238E9-3480-47EC-BE49-2DBF0A7B5C9C}"/>
    <cellStyle name="Comma 3 4 2 4 2 3 2 2" xfId="40890" xr:uid="{3F87329E-0B00-448F-AA25-A6DBEEA35DA6}"/>
    <cellStyle name="Comma 3 4 2 4 2 3 3" xfId="33002" xr:uid="{BE857146-F583-4EB3-9236-6A4B20089DFC}"/>
    <cellStyle name="Comma 3 4 2 4 2 4" xfId="18669" xr:uid="{1A2B3318-79BA-4FDE-A8DB-91A68BC7736D}"/>
    <cellStyle name="Comma 3 4 2 4 2 4 2" xfId="36946" xr:uid="{1F957840-CCB4-45D1-99F3-8A6BAD646309}"/>
    <cellStyle name="Comma 3 4 2 4 2 5" xfId="29058" xr:uid="{1FA0D4B1-9FAD-4D85-9FBD-7D521407E191}"/>
    <cellStyle name="Comma 3 4 2 4 3" xfId="8859" xr:uid="{0DCD884F-4B74-48DD-8A0D-339E4683C290}"/>
    <cellStyle name="Comma 3 4 2 4 3 2" xfId="14464" xr:uid="{3BDC3A2B-8172-4C59-BEF9-B29140ECCE32}"/>
    <cellStyle name="Comma 3 4 2 4 3 2 2" xfId="25673" xr:uid="{EC7233C0-6CF1-44EA-9172-58509E71BCF0}"/>
    <cellStyle name="Comma 3 4 2 4 3 2 2 2" xfId="41876" xr:uid="{33F9C984-E1AB-4133-B154-FE2CD3C1F3DF}"/>
    <cellStyle name="Comma 3 4 2 4 3 2 3" xfId="33988" xr:uid="{13F57217-95B3-4F53-85C0-3DFB3572F216}"/>
    <cellStyle name="Comma 3 4 2 4 3 3" xfId="20069" xr:uid="{277B424D-A644-4BB1-8646-41BCF9D391F4}"/>
    <cellStyle name="Comma 3 4 2 4 3 3 2" xfId="37932" xr:uid="{FDF62718-FA50-450E-952C-C9209A4F0183}"/>
    <cellStyle name="Comma 3 4 2 4 3 4" xfId="30044" xr:uid="{1141DE73-C523-46C4-900A-856D0CF81394}"/>
    <cellStyle name="Comma 3 4 2 4 4" xfId="11662" xr:uid="{B245F26D-9B32-4FDB-87E4-FB642FB9A82B}"/>
    <cellStyle name="Comma 3 4 2 4 4 2" xfId="22871" xr:uid="{3D99B909-B02C-4A64-9FD8-15C38E9465D0}"/>
    <cellStyle name="Comma 3 4 2 4 4 2 2" xfId="39904" xr:uid="{15A8D898-DEC6-4188-BA30-C28202D3F949}"/>
    <cellStyle name="Comma 3 4 2 4 4 3" xfId="32016" xr:uid="{3435DC6E-7383-49DD-8919-F16D52175B70}"/>
    <cellStyle name="Comma 3 4 2 4 5" xfId="17267" xr:uid="{6D3DBF6D-C934-4D27-9135-C43BAF83BB51}"/>
    <cellStyle name="Comma 3 4 2 4 5 2" xfId="35960" xr:uid="{182BB4DC-C194-401C-9FCB-3955EC42EA67}"/>
    <cellStyle name="Comma 3 4 2 4 6" xfId="28072" xr:uid="{86C5C25A-E761-4486-B92C-AEDCE3DF43D5}"/>
    <cellStyle name="Comma 3 4 2 5" xfId="6561" xr:uid="{8397F220-BBF5-4839-ADB1-BB345F46FA01}"/>
    <cellStyle name="Comma 3 4 2 5 2" xfId="9363" xr:uid="{E0FDFDFE-0742-4507-ADF0-B6F6BC306CD4}"/>
    <cellStyle name="Comma 3 4 2 5 2 2" xfId="14968" xr:uid="{1B316247-1232-4F68-91CC-518AB976CCEC}"/>
    <cellStyle name="Comma 3 4 2 5 2 2 2" xfId="26177" xr:uid="{BC42C734-EAB9-44C6-AD03-27EDE38CF828}"/>
    <cellStyle name="Comma 3 4 2 5 2 2 2 2" xfId="42368" xr:uid="{F6CBF99E-1E5C-47A4-B2C6-7781CB65D00F}"/>
    <cellStyle name="Comma 3 4 2 5 2 2 3" xfId="34480" xr:uid="{9EABFDD6-B96D-4050-8D19-2A102B3DF711}"/>
    <cellStyle name="Comma 3 4 2 5 2 3" xfId="20573" xr:uid="{50FD5BF4-DD87-4DBF-8CA1-88C8151368F8}"/>
    <cellStyle name="Comma 3 4 2 5 2 3 2" xfId="38424" xr:uid="{4C167B87-8293-46A2-96F2-89CF4AAAF1E1}"/>
    <cellStyle name="Comma 3 4 2 5 2 4" xfId="30536" xr:uid="{DCB198CE-1E46-4156-A108-EC33C25270A9}"/>
    <cellStyle name="Comma 3 4 2 5 3" xfId="12166" xr:uid="{EB9C469F-5101-43B0-987A-F70EFE4203CE}"/>
    <cellStyle name="Comma 3 4 2 5 3 2" xfId="23375" xr:uid="{B8F579A6-E7B8-400B-BD85-7D1742DFDBBA}"/>
    <cellStyle name="Comma 3 4 2 5 3 2 2" xfId="40396" xr:uid="{812916EF-5BC9-4703-8F23-02065BA14051}"/>
    <cellStyle name="Comma 3 4 2 5 3 3" xfId="32508" xr:uid="{7A1DF35D-0320-4B7C-98BB-2114B63D13F5}"/>
    <cellStyle name="Comma 3 4 2 5 4" xfId="17771" xr:uid="{0AA40D66-3023-403E-B573-C868752D3929}"/>
    <cellStyle name="Comma 3 4 2 5 4 2" xfId="36452" xr:uid="{DD00F298-303D-4E12-8170-50FCB22CF03A}"/>
    <cellStyle name="Comma 3 4 2 5 5" xfId="28564" xr:uid="{3F562944-8636-49A2-853A-943E8162AFB9}"/>
    <cellStyle name="Comma 3 4 2 6" xfId="7962" xr:uid="{DA41EEA4-95E9-4BDC-A645-07DD27A21EB3}"/>
    <cellStyle name="Comma 3 4 2 6 2" xfId="13567" xr:uid="{12520271-53DE-47B5-A887-3991D8A0F3F0}"/>
    <cellStyle name="Comma 3 4 2 6 2 2" xfId="24776" xr:uid="{D6E7A9B2-6507-47DD-8D6E-EA145C3D444A}"/>
    <cellStyle name="Comma 3 4 2 6 2 2 2" xfId="41382" xr:uid="{26F13476-473F-4C02-AC40-4AEC5DBDF643}"/>
    <cellStyle name="Comma 3 4 2 6 2 3" xfId="33494" xr:uid="{B704B62B-8A81-4831-A4AC-22F9A13FF089}"/>
    <cellStyle name="Comma 3 4 2 6 3" xfId="19172" xr:uid="{29FAEF92-B696-4EA3-BBA9-E83ABD6FB3DA}"/>
    <cellStyle name="Comma 3 4 2 6 3 2" xfId="37438" xr:uid="{22EFD0CC-B298-4B74-84CF-E2C275BFB256}"/>
    <cellStyle name="Comma 3 4 2 6 4" xfId="29550" xr:uid="{D8E61477-B7BD-4AB7-8C15-C17B1EFD71D6}"/>
    <cellStyle name="Comma 3 4 2 7" xfId="10765" xr:uid="{C5F7A951-B436-4D79-B52C-85B8804E3EEB}"/>
    <cellStyle name="Comma 3 4 2 7 2" xfId="21974" xr:uid="{66958CEB-5D73-4AA3-B5A0-B0182AB95EC5}"/>
    <cellStyle name="Comma 3 4 2 7 2 2" xfId="39410" xr:uid="{6A69362C-3B00-4236-B03F-945FD6C3F815}"/>
    <cellStyle name="Comma 3 4 2 7 3" xfId="31522" xr:uid="{348BC40C-BC16-4022-AA57-67F072B24071}"/>
    <cellStyle name="Comma 3 4 2 8" xfId="16370" xr:uid="{ADD639EC-B597-4CEE-BF47-F31F93608D9A}"/>
    <cellStyle name="Comma 3 4 2 8 2" xfId="35466" xr:uid="{846775F3-251A-4A93-98D5-FCE10D171683}"/>
    <cellStyle name="Comma 3 4 2 9" xfId="27578" xr:uid="{B71548A8-C0DE-4DEC-9361-4A695754FD53}"/>
    <cellStyle name="Comma 3 4 3" xfId="5221" xr:uid="{711F2AAD-950A-4614-8EE1-51A4430E4C4C}"/>
    <cellStyle name="Comma 3 4 3 2" xfId="5467" xr:uid="{207DA5A2-2B64-427D-9586-7F2BD96A50F4}"/>
    <cellStyle name="Comma 3 4 3 2 2" xfId="6364" xr:uid="{19AF5874-C4B7-4315-90D7-DEB2986C6011}"/>
    <cellStyle name="Comma 3 4 3 2 2 2" xfId="7766" xr:uid="{BB4A84F3-45E0-4CB4-B089-C68BF5A5E70F}"/>
    <cellStyle name="Comma 3 4 3 2 2 2 2" xfId="10568" xr:uid="{B2BDAE2E-0876-4308-A57C-13EBA92081D9}"/>
    <cellStyle name="Comma 3 4 3 2 2 2 2 2" xfId="16173" xr:uid="{F176DD63-B679-4096-B1AD-4B11E6C859C8}"/>
    <cellStyle name="Comma 3 4 3 2 2 2 2 2 2" xfId="27382" xr:uid="{2ACCF497-4076-4533-8948-5719A1B91DD7}"/>
    <cellStyle name="Comma 3 4 3 2 2 2 2 2 2 2" xfId="43169" xr:uid="{1C20F68A-0160-49BD-97CC-54EDE0327722}"/>
    <cellStyle name="Comma 3 4 3 2 2 2 2 2 3" xfId="35281" xr:uid="{3D685AD2-E0EE-4DAA-8926-EF19C3CA1814}"/>
    <cellStyle name="Comma 3 4 3 2 2 2 2 3" xfId="21778" xr:uid="{977E694B-5BC2-445B-B53D-44657ED5716D}"/>
    <cellStyle name="Comma 3 4 3 2 2 2 2 3 2" xfId="39225" xr:uid="{1D8358E8-0DC7-4599-8B63-32EFD1F923B9}"/>
    <cellStyle name="Comma 3 4 3 2 2 2 2 4" xfId="31337" xr:uid="{282C50CD-9035-4A41-8D7C-14E0853BA435}"/>
    <cellStyle name="Comma 3 4 3 2 2 2 3" xfId="13371" xr:uid="{969B700D-66B3-4677-AFCB-34ADBB03647B}"/>
    <cellStyle name="Comma 3 4 3 2 2 2 3 2" xfId="24580" xr:uid="{D771341E-A9B1-42B8-BE43-0DAAD740315C}"/>
    <cellStyle name="Comma 3 4 3 2 2 2 3 2 2" xfId="41197" xr:uid="{C4208A7F-E6FE-4738-9AA1-C60A06F1D56B}"/>
    <cellStyle name="Comma 3 4 3 2 2 2 3 3" xfId="33309" xr:uid="{BD13E4EF-CAC1-4232-9253-4CC14266240A}"/>
    <cellStyle name="Comma 3 4 3 2 2 2 4" xfId="18976" xr:uid="{918A8164-7963-40F2-B126-3C0C6627C18A}"/>
    <cellStyle name="Comma 3 4 3 2 2 2 4 2" xfId="37253" xr:uid="{EA158941-D457-479A-8911-08612DA9E1B8}"/>
    <cellStyle name="Comma 3 4 3 2 2 2 5" xfId="29365" xr:uid="{2BF15E6D-D8A9-482D-B267-2E2A2DF8DE5E}"/>
    <cellStyle name="Comma 3 4 3 2 2 3" xfId="9166" xr:uid="{5DAE1B90-DD57-4A77-8489-0AFCC03DAFDF}"/>
    <cellStyle name="Comma 3 4 3 2 2 3 2" xfId="14771" xr:uid="{8CA3FC76-2859-436D-ABA5-2CB9A414231A}"/>
    <cellStyle name="Comma 3 4 3 2 2 3 2 2" xfId="25980" xr:uid="{1007A393-F8F7-4C7E-849C-24CFCE3B97F7}"/>
    <cellStyle name="Comma 3 4 3 2 2 3 2 2 2" xfId="42183" xr:uid="{EBE1C895-67A6-4E47-8A46-77901D74B4F6}"/>
    <cellStyle name="Comma 3 4 3 2 2 3 2 3" xfId="34295" xr:uid="{27C1C52F-BCBA-4E55-9B6C-E2BD9B626876}"/>
    <cellStyle name="Comma 3 4 3 2 2 3 3" xfId="20376" xr:uid="{68854BFE-DCE8-4185-A680-B84CA5D94C80}"/>
    <cellStyle name="Comma 3 4 3 2 2 3 3 2" xfId="38239" xr:uid="{E0E80822-2F47-4CB6-8DF4-D5E6EDDEC92E}"/>
    <cellStyle name="Comma 3 4 3 2 2 3 4" xfId="30351" xr:uid="{43A2F30E-0C5C-49E2-BA11-B1B90F7BB2F9}"/>
    <cellStyle name="Comma 3 4 3 2 2 4" xfId="11969" xr:uid="{AF0C1B57-7783-4A1F-90CF-B2B608B8C5F1}"/>
    <cellStyle name="Comma 3 4 3 2 2 4 2" xfId="23178" xr:uid="{E6A71AD2-38FC-4677-8E4B-44417400D0CD}"/>
    <cellStyle name="Comma 3 4 3 2 2 4 2 2" xfId="40211" xr:uid="{5682289F-B1DF-4B1D-A033-6F2AD58180E3}"/>
    <cellStyle name="Comma 3 4 3 2 2 4 3" xfId="32323" xr:uid="{4828F1A1-2325-49C8-A0C5-BE3C5E863967}"/>
    <cellStyle name="Comma 3 4 3 2 2 5" xfId="17574" xr:uid="{5424F278-3E7F-499C-ADF1-5674C354DDAD}"/>
    <cellStyle name="Comma 3 4 3 2 2 5 2" xfId="36267" xr:uid="{137D8C63-ADD5-4099-8F40-640664851572}"/>
    <cellStyle name="Comma 3 4 3 2 2 6" xfId="28379" xr:uid="{51516821-85E0-40A8-8D0B-5C463361E42D}"/>
    <cellStyle name="Comma 3 4 3 2 3" xfId="6869" xr:uid="{4ACA8682-0592-4843-A3BA-00E8B501DD71}"/>
    <cellStyle name="Comma 3 4 3 2 3 2" xfId="9671" xr:uid="{93F77AEC-0EBF-4768-B03A-FF0E32883342}"/>
    <cellStyle name="Comma 3 4 3 2 3 2 2" xfId="15276" xr:uid="{443E5C70-5D09-43A2-A968-5F1C7625B1AB}"/>
    <cellStyle name="Comma 3 4 3 2 3 2 2 2" xfId="26485" xr:uid="{EE2B3CF5-D3DB-4D24-BFE8-079E5F747DF3}"/>
    <cellStyle name="Comma 3 4 3 2 3 2 2 2 2" xfId="42675" xr:uid="{ED6C6991-AA18-425C-B253-3355EB4BDD37}"/>
    <cellStyle name="Comma 3 4 3 2 3 2 2 3" xfId="34787" xr:uid="{E74D642D-7C21-4C0B-996E-78093B6240C3}"/>
    <cellStyle name="Comma 3 4 3 2 3 2 3" xfId="20881" xr:uid="{1B7F2F73-9CDC-4B65-9E41-2001D3FD7DD3}"/>
    <cellStyle name="Comma 3 4 3 2 3 2 3 2" xfId="38731" xr:uid="{B200661A-8BE2-4734-A9A5-F92D326B44FE}"/>
    <cellStyle name="Comma 3 4 3 2 3 2 4" xfId="30843" xr:uid="{4193C444-33EA-4CE9-BE12-15FC782A131E}"/>
    <cellStyle name="Comma 3 4 3 2 3 3" xfId="12474" xr:uid="{5431C5D4-72C7-40A3-9343-3796EDE4E197}"/>
    <cellStyle name="Comma 3 4 3 2 3 3 2" xfId="23683" xr:uid="{148A0BF2-ED1A-4E6F-82C1-81FE1E7D7870}"/>
    <cellStyle name="Comma 3 4 3 2 3 3 2 2" xfId="40703" xr:uid="{4E4E0313-5F75-4A75-B47C-E9E0DB1C72F4}"/>
    <cellStyle name="Comma 3 4 3 2 3 3 3" xfId="32815" xr:uid="{AB41504C-1F5F-47DE-ADC4-19EA81A0FC5F}"/>
    <cellStyle name="Comma 3 4 3 2 3 4" xfId="18079" xr:uid="{D3FC3E1A-1D85-4CED-B7D3-DAF89535A7DF}"/>
    <cellStyle name="Comma 3 4 3 2 3 4 2" xfId="36759" xr:uid="{7B6DF60D-6062-4A69-B13F-07D29C6DF9BB}"/>
    <cellStyle name="Comma 3 4 3 2 3 5" xfId="28871" xr:uid="{F56F908B-8D92-44D4-B73B-A05B571B3C16}"/>
    <cellStyle name="Comma 3 4 3 2 4" xfId="8269" xr:uid="{9B0C9532-B57C-447F-9370-EF3714386920}"/>
    <cellStyle name="Comma 3 4 3 2 4 2" xfId="13874" xr:uid="{7F4356ED-FB59-484A-8B55-A58E4479CCBD}"/>
    <cellStyle name="Comma 3 4 3 2 4 2 2" xfId="25083" xr:uid="{01DF7EEF-7FCC-4A24-8F17-55AB1C215414}"/>
    <cellStyle name="Comma 3 4 3 2 4 2 2 2" xfId="41689" xr:uid="{FFFE5254-2917-4F7C-ADF8-C8A408E29FCE}"/>
    <cellStyle name="Comma 3 4 3 2 4 2 3" xfId="33801" xr:uid="{8C093862-05DA-47C7-95B2-B2F6D43E8138}"/>
    <cellStyle name="Comma 3 4 3 2 4 3" xfId="19479" xr:uid="{F2D7A003-238F-4B44-942B-16E67E7557D3}"/>
    <cellStyle name="Comma 3 4 3 2 4 3 2" xfId="37745" xr:uid="{B45ED247-3540-45AF-8C8A-D4B8E3DE18B1}"/>
    <cellStyle name="Comma 3 4 3 2 4 4" xfId="29857" xr:uid="{ED3EA33A-D1FF-4051-9CBE-B9460C55602E}"/>
    <cellStyle name="Comma 3 4 3 2 5" xfId="11072" xr:uid="{C30A495A-747A-4E2C-B7B8-7F209DDCA6B1}"/>
    <cellStyle name="Comma 3 4 3 2 5 2" xfId="22281" xr:uid="{8FDF02B4-C6E9-42FC-BF15-CAD2C7F2ECDF}"/>
    <cellStyle name="Comma 3 4 3 2 5 2 2" xfId="39717" xr:uid="{4AB6C3F1-8C4E-487E-BCFA-1431AAF1ED15}"/>
    <cellStyle name="Comma 3 4 3 2 5 3" xfId="31829" xr:uid="{CB001F09-80BA-4EBF-B6E5-328C4E81FE1B}"/>
    <cellStyle name="Comma 3 4 3 2 6" xfId="16677" xr:uid="{1E971450-8B5F-47D8-BA81-7BF82FCAB5C9}"/>
    <cellStyle name="Comma 3 4 3 2 6 2" xfId="35773" xr:uid="{EDADE21C-0C41-4D38-A4F4-446010A780EF}"/>
    <cellStyle name="Comma 3 4 3 2 7" xfId="27885" xr:uid="{CF57F29C-905D-4065-A953-5F49D96B99C9}"/>
    <cellStyle name="Comma 3 4 3 3" xfId="6118" xr:uid="{E0EDF66A-4911-485A-9E06-E1BFF8CFC88B}"/>
    <cellStyle name="Comma 3 4 3 3 2" xfId="7520" xr:uid="{64F6CFAF-114E-4860-91AD-A4666F4A1DDA}"/>
    <cellStyle name="Comma 3 4 3 3 2 2" xfId="10322" xr:uid="{16AF1600-D22F-4632-8833-2CD5B9155009}"/>
    <cellStyle name="Comma 3 4 3 3 2 2 2" xfId="15927" xr:uid="{1FD616D1-9DE1-40AF-A7BD-F5CD7B19A9D0}"/>
    <cellStyle name="Comma 3 4 3 3 2 2 2 2" xfId="27136" xr:uid="{54FAC515-754E-454B-B921-26248A0065C5}"/>
    <cellStyle name="Comma 3 4 3 3 2 2 2 2 2" xfId="42923" xr:uid="{60EFA19D-F2E5-4517-9057-C8ABC2F0262B}"/>
    <cellStyle name="Comma 3 4 3 3 2 2 2 3" xfId="35035" xr:uid="{1C2CAB15-236F-413E-9690-2D42070065B8}"/>
    <cellStyle name="Comma 3 4 3 3 2 2 3" xfId="21532" xr:uid="{5A033806-B74E-4210-8CEF-BB1CE9451514}"/>
    <cellStyle name="Comma 3 4 3 3 2 2 3 2" xfId="38979" xr:uid="{13168BFB-DB08-45C5-A4AE-DDD33234B0F7}"/>
    <cellStyle name="Comma 3 4 3 3 2 2 4" xfId="31091" xr:uid="{F27ED3B0-CD71-4E2E-BC77-A26AEB17D058}"/>
    <cellStyle name="Comma 3 4 3 3 2 3" xfId="13125" xr:uid="{07CE9FF6-90DB-4C64-AC95-7F262B84CCCE}"/>
    <cellStyle name="Comma 3 4 3 3 2 3 2" xfId="24334" xr:uid="{C635E543-686A-4EDC-88C4-6D330067BB6A}"/>
    <cellStyle name="Comma 3 4 3 3 2 3 2 2" xfId="40951" xr:uid="{D5789D64-AE7F-4077-AD5A-5E91DB7B4BF3}"/>
    <cellStyle name="Comma 3 4 3 3 2 3 3" xfId="33063" xr:uid="{8C007899-FE4B-47C7-9297-0D37B1AAEC78}"/>
    <cellStyle name="Comma 3 4 3 3 2 4" xfId="18730" xr:uid="{054481EA-8B7C-4A34-86D7-A94E3D03624F}"/>
    <cellStyle name="Comma 3 4 3 3 2 4 2" xfId="37007" xr:uid="{3780C545-0DB1-4F3E-B208-421EFAB8131D}"/>
    <cellStyle name="Comma 3 4 3 3 2 5" xfId="29119" xr:uid="{4154AEFC-4568-4B4D-9ACF-2FE5F6D4EE93}"/>
    <cellStyle name="Comma 3 4 3 3 3" xfId="8920" xr:uid="{B1F0887A-29FB-4D8E-8E47-1F8525B67692}"/>
    <cellStyle name="Comma 3 4 3 3 3 2" xfId="14525" xr:uid="{7126CF6A-7CD5-4A99-92D4-09D4906F68FB}"/>
    <cellStyle name="Comma 3 4 3 3 3 2 2" xfId="25734" xr:uid="{FB9E817F-F1C3-41F8-BE38-8BB5D1F4DA70}"/>
    <cellStyle name="Comma 3 4 3 3 3 2 2 2" xfId="41937" xr:uid="{B334ABDE-1B41-4CEF-9F4A-BB81F1CC6969}"/>
    <cellStyle name="Comma 3 4 3 3 3 2 3" xfId="34049" xr:uid="{7B170A95-66C9-4EAF-B3F6-DD9AB3AF84C5}"/>
    <cellStyle name="Comma 3 4 3 3 3 3" xfId="20130" xr:uid="{84CA62CA-17C4-45DD-825E-901CFA7D9C87}"/>
    <cellStyle name="Comma 3 4 3 3 3 3 2" xfId="37993" xr:uid="{D9678955-E7CC-4A01-B54F-11DF261AA153}"/>
    <cellStyle name="Comma 3 4 3 3 3 4" xfId="30105" xr:uid="{09D34CAE-3904-470B-9D9D-EED542A57CCE}"/>
    <cellStyle name="Comma 3 4 3 3 4" xfId="11723" xr:uid="{E4A8C4D6-0434-4461-8DA6-4D2CD0D7563C}"/>
    <cellStyle name="Comma 3 4 3 3 4 2" xfId="22932" xr:uid="{4F87DA8E-3E52-4157-B4D7-4E352795A0BE}"/>
    <cellStyle name="Comma 3 4 3 3 4 2 2" xfId="39965" xr:uid="{DF149F78-6B4A-43FF-A8F7-CA96CBF38EDF}"/>
    <cellStyle name="Comma 3 4 3 3 4 3" xfId="32077" xr:uid="{53E44414-BF42-4A6C-A835-F8AAE4752A1A}"/>
    <cellStyle name="Comma 3 4 3 3 5" xfId="17328" xr:uid="{D4C6C57B-A464-4179-A263-A87FCC0E3B21}"/>
    <cellStyle name="Comma 3 4 3 3 5 2" xfId="36021" xr:uid="{5943CD59-1465-4B83-A64C-AA95FEB5EDE9}"/>
    <cellStyle name="Comma 3 4 3 3 6" xfId="28133" xr:uid="{AE6BDDEE-2378-4C0A-91B6-A23E5E3C7456}"/>
    <cellStyle name="Comma 3 4 3 4" xfId="6623" xr:uid="{67384226-02B1-44F9-ACB0-9860E58EC727}"/>
    <cellStyle name="Comma 3 4 3 4 2" xfId="9425" xr:uid="{E1011C0A-273B-4DF4-9988-87C14B73CFDC}"/>
    <cellStyle name="Comma 3 4 3 4 2 2" xfId="15030" xr:uid="{5A9032F6-56D3-456A-BD37-D83524143848}"/>
    <cellStyle name="Comma 3 4 3 4 2 2 2" xfId="26239" xr:uid="{A8641838-6599-4021-9EB5-CEFA7D93FF81}"/>
    <cellStyle name="Comma 3 4 3 4 2 2 2 2" xfId="42429" xr:uid="{4D5A0AD3-2E47-4D6C-A99F-A6552E8D47C8}"/>
    <cellStyle name="Comma 3 4 3 4 2 2 3" xfId="34541" xr:uid="{FC466E6B-F195-41BB-9DD1-D56E9D3917DD}"/>
    <cellStyle name="Comma 3 4 3 4 2 3" xfId="20635" xr:uid="{CAB063AF-D3AB-45C6-A502-0ECC3032251A}"/>
    <cellStyle name="Comma 3 4 3 4 2 3 2" xfId="38485" xr:uid="{D50CDBEC-0566-453F-889D-9525ABB49356}"/>
    <cellStyle name="Comma 3 4 3 4 2 4" xfId="30597" xr:uid="{B98D65FD-9F5C-480A-9191-B1E290FABB50}"/>
    <cellStyle name="Comma 3 4 3 4 3" xfId="12228" xr:uid="{60F5318B-83E8-4F8E-ABFB-BA99E383E4A9}"/>
    <cellStyle name="Comma 3 4 3 4 3 2" xfId="23437" xr:uid="{4A8E1363-CF69-4524-8039-9A6BF1820205}"/>
    <cellStyle name="Comma 3 4 3 4 3 2 2" xfId="40457" xr:uid="{978958F3-AE64-4C28-B566-1E4EA1177422}"/>
    <cellStyle name="Comma 3 4 3 4 3 3" xfId="32569" xr:uid="{44F5071A-90DD-4C24-9B6A-0E0DEBB7CE26}"/>
    <cellStyle name="Comma 3 4 3 4 4" xfId="17833" xr:uid="{5C3F9038-F0E7-48F3-8E1D-F6AAB6D4EF5B}"/>
    <cellStyle name="Comma 3 4 3 4 4 2" xfId="36513" xr:uid="{11E14D5A-F51B-42F9-8D6B-6970431F99AC}"/>
    <cellStyle name="Comma 3 4 3 4 5" xfId="28625" xr:uid="{51E32487-0B1E-42F8-9D26-6AF4B4AA179F}"/>
    <cellStyle name="Comma 3 4 3 5" xfId="8023" xr:uid="{F76D839B-60A5-456F-95E3-C76AF524E82C}"/>
    <cellStyle name="Comma 3 4 3 5 2" xfId="13628" xr:uid="{14C0D8DA-9E50-430F-9B0F-8E67EF19DCD2}"/>
    <cellStyle name="Comma 3 4 3 5 2 2" xfId="24837" xr:uid="{6E29A510-5F17-4921-99D0-316F69FE2BA0}"/>
    <cellStyle name="Comma 3 4 3 5 2 2 2" xfId="41443" xr:uid="{9D0B12C8-D758-4269-ACD1-9C65AEBA2692}"/>
    <cellStyle name="Comma 3 4 3 5 2 3" xfId="33555" xr:uid="{4A2593E1-6596-4C7C-BF14-E450D2782DF8}"/>
    <cellStyle name="Comma 3 4 3 5 3" xfId="19233" xr:uid="{FC46F2B2-8838-47D9-815A-53CA5D835076}"/>
    <cellStyle name="Comma 3 4 3 5 3 2" xfId="37499" xr:uid="{D6FD07FA-2E12-4889-919A-697360A17E2B}"/>
    <cellStyle name="Comma 3 4 3 5 4" xfId="29611" xr:uid="{C420EAC4-7C4E-4AA1-8836-EBD7A89381B5}"/>
    <cellStyle name="Comma 3 4 3 6" xfId="10826" xr:uid="{5ECFABDE-F60A-479D-AC26-4CD54FF4CC3C}"/>
    <cellStyle name="Comma 3 4 3 6 2" xfId="22035" xr:uid="{389D8E13-9F5D-4859-936D-F0AD0491549A}"/>
    <cellStyle name="Comma 3 4 3 6 2 2" xfId="39471" xr:uid="{3E7744C8-92B1-4828-8702-C9C226CDA579}"/>
    <cellStyle name="Comma 3 4 3 6 3" xfId="31583" xr:uid="{9243716A-FC99-40E9-BCF5-93012358CD8B}"/>
    <cellStyle name="Comma 3 4 3 7" xfId="16431" xr:uid="{790E9EE6-644D-4F2F-9BC7-45E250FA9FE6}"/>
    <cellStyle name="Comma 3 4 3 7 2" xfId="35527" xr:uid="{31668864-A105-4ABA-8B1B-878C534F9F1F}"/>
    <cellStyle name="Comma 3 4 3 8" xfId="27639" xr:uid="{988D734D-B618-421D-AE42-FFEC006A67F7}"/>
    <cellStyle name="Comma 3 4 4" xfId="5343" xr:uid="{53A3DDAF-3612-4817-BA85-802B4C7B996B}"/>
    <cellStyle name="Comma 3 4 4 2" xfId="6240" xr:uid="{907AF1E2-166B-43BB-BEF0-1BFE52AE23A7}"/>
    <cellStyle name="Comma 3 4 4 2 2" xfId="7642" xr:uid="{0FF7C68C-BAD3-4799-BFF6-40B79F3F21EA}"/>
    <cellStyle name="Comma 3 4 4 2 2 2" xfId="10444" xr:uid="{E2EF91EA-57A1-4BE2-946B-BC0FAEC7C8B3}"/>
    <cellStyle name="Comma 3 4 4 2 2 2 2" xfId="16049" xr:uid="{A2981F15-E60E-4D11-8E8E-2B7736D86BF7}"/>
    <cellStyle name="Comma 3 4 4 2 2 2 2 2" xfId="27258" xr:uid="{118E2DEE-D9A2-4EAF-BC0C-ACEBFE381268}"/>
    <cellStyle name="Comma 3 4 4 2 2 2 2 2 2" xfId="43045" xr:uid="{BF83EE5B-4FAA-4749-BD04-9BBF2FC6FECE}"/>
    <cellStyle name="Comma 3 4 4 2 2 2 2 3" xfId="35157" xr:uid="{59CB2174-8CFD-4B7E-B123-CB53846F3E3B}"/>
    <cellStyle name="Comma 3 4 4 2 2 2 3" xfId="21654" xr:uid="{4A5243D3-680D-4591-A2B6-2C184349B9C6}"/>
    <cellStyle name="Comma 3 4 4 2 2 2 3 2" xfId="39101" xr:uid="{21BBE15F-DE13-4873-B927-464678272843}"/>
    <cellStyle name="Comma 3 4 4 2 2 2 4" xfId="31213" xr:uid="{FC35848F-E39A-4217-8D9A-0C3605506FCF}"/>
    <cellStyle name="Comma 3 4 4 2 2 3" xfId="13247" xr:uid="{789D197D-88A1-4CFA-8A88-97906D0D8F30}"/>
    <cellStyle name="Comma 3 4 4 2 2 3 2" xfId="24456" xr:uid="{51056483-A227-422C-AFEC-6BB519F52602}"/>
    <cellStyle name="Comma 3 4 4 2 2 3 2 2" xfId="41073" xr:uid="{74D58274-7EB0-4DED-8D1A-95282A2AF6AA}"/>
    <cellStyle name="Comma 3 4 4 2 2 3 3" xfId="33185" xr:uid="{92B69413-AABA-4790-9E91-DA290119F50C}"/>
    <cellStyle name="Comma 3 4 4 2 2 4" xfId="18852" xr:uid="{EF815761-A48C-46DF-8DD9-873E2E29018D}"/>
    <cellStyle name="Comma 3 4 4 2 2 4 2" xfId="37129" xr:uid="{F358424D-472F-4587-9B13-2D083FBE77A4}"/>
    <cellStyle name="Comma 3 4 4 2 2 5" xfId="29241" xr:uid="{A57DE4BE-F8E5-4F7D-B670-84DEED42F0A0}"/>
    <cellStyle name="Comma 3 4 4 2 3" xfId="9042" xr:uid="{33475508-4CA1-498B-8C52-802DA1E44700}"/>
    <cellStyle name="Comma 3 4 4 2 3 2" xfId="14647" xr:uid="{176D5898-6C6D-494E-9793-FBA4D9946F60}"/>
    <cellStyle name="Comma 3 4 4 2 3 2 2" xfId="25856" xr:uid="{09511FFE-F623-4F2D-9B40-43369485BBA8}"/>
    <cellStyle name="Comma 3 4 4 2 3 2 2 2" xfId="42059" xr:uid="{69301D54-9779-44CD-85E4-779035669FE7}"/>
    <cellStyle name="Comma 3 4 4 2 3 2 3" xfId="34171" xr:uid="{A0EC6CEC-1CA9-43B9-BCC8-462557378EB5}"/>
    <cellStyle name="Comma 3 4 4 2 3 3" xfId="20252" xr:uid="{9BC366BA-F70A-44D9-A8C2-5E0447A6CD0F}"/>
    <cellStyle name="Comma 3 4 4 2 3 3 2" xfId="38115" xr:uid="{A1047E4C-F47D-463D-8755-2182B58E448B}"/>
    <cellStyle name="Comma 3 4 4 2 3 4" xfId="30227" xr:uid="{19580AB3-F0B1-4393-9161-536A796DA06B}"/>
    <cellStyle name="Comma 3 4 4 2 4" xfId="11845" xr:uid="{16D21FE8-1E7E-421C-9547-10B7A4D815AD}"/>
    <cellStyle name="Comma 3 4 4 2 4 2" xfId="23054" xr:uid="{FB9B01B1-1523-4E6A-A05A-879967F7BCF3}"/>
    <cellStyle name="Comma 3 4 4 2 4 2 2" xfId="40087" xr:uid="{58449979-D1ED-40E8-BFC9-136827A434CA}"/>
    <cellStyle name="Comma 3 4 4 2 4 3" xfId="32199" xr:uid="{F47CF49F-99DD-400A-9389-841DB19B51A1}"/>
    <cellStyle name="Comma 3 4 4 2 5" xfId="17450" xr:uid="{BECBDB5C-8933-403B-A110-97D885FB10F5}"/>
    <cellStyle name="Comma 3 4 4 2 5 2" xfId="36143" xr:uid="{5CB131E9-EAEB-4F4A-B055-4632BABAB718}"/>
    <cellStyle name="Comma 3 4 4 2 6" xfId="28255" xr:uid="{5759141F-F979-43F6-87A7-0667A6F0BED7}"/>
    <cellStyle name="Comma 3 4 4 3" xfId="6745" xr:uid="{FF1318C9-4770-437D-A5CF-6B901869F25C}"/>
    <cellStyle name="Comma 3 4 4 3 2" xfId="9547" xr:uid="{8C7E946A-ADEC-4B4E-8217-822538EE7CA1}"/>
    <cellStyle name="Comma 3 4 4 3 2 2" xfId="15152" xr:uid="{9ED191D0-555E-4C7D-8F1C-570621890EE2}"/>
    <cellStyle name="Comma 3 4 4 3 2 2 2" xfId="26361" xr:uid="{BA9D9993-8295-47CF-BE43-C68A6EC84AB8}"/>
    <cellStyle name="Comma 3 4 4 3 2 2 2 2" xfId="42551" xr:uid="{1FE7D447-5B00-4FD6-B136-2CA33194510B}"/>
    <cellStyle name="Comma 3 4 4 3 2 2 3" xfId="34663" xr:uid="{B1E6849B-D6B1-4DB7-BA8A-081108E4A84A}"/>
    <cellStyle name="Comma 3 4 4 3 2 3" xfId="20757" xr:uid="{BF4A2201-2C4F-4EB1-B814-EE4265910BBA}"/>
    <cellStyle name="Comma 3 4 4 3 2 3 2" xfId="38607" xr:uid="{AEE3D1EA-DAE9-4E30-AE51-D28461375FEF}"/>
    <cellStyle name="Comma 3 4 4 3 2 4" xfId="30719" xr:uid="{EA417306-4374-4059-9835-630689EB4209}"/>
    <cellStyle name="Comma 3 4 4 3 3" xfId="12350" xr:uid="{7E2EDC1F-DF22-49B4-A769-B970CCC55E39}"/>
    <cellStyle name="Comma 3 4 4 3 3 2" xfId="23559" xr:uid="{B16255AB-CAD6-4797-AAFF-7E18E60B9954}"/>
    <cellStyle name="Comma 3 4 4 3 3 2 2" xfId="40579" xr:uid="{4A619857-A839-45E3-B88B-50A888F1AA92}"/>
    <cellStyle name="Comma 3 4 4 3 3 3" xfId="32691" xr:uid="{38D5663F-1645-4A2B-BFD5-71AF72595204}"/>
    <cellStyle name="Comma 3 4 4 3 4" xfId="17955" xr:uid="{8406D637-E251-4BB6-9A3A-8E44B979E1DE}"/>
    <cellStyle name="Comma 3 4 4 3 4 2" xfId="36635" xr:uid="{7522F822-9D92-4DCA-B7B3-C3466373EE02}"/>
    <cellStyle name="Comma 3 4 4 3 5" xfId="28747" xr:uid="{5AA0352B-0DC1-4B16-89F3-4C455FBEE7DF}"/>
    <cellStyle name="Comma 3 4 4 4" xfId="8145" xr:uid="{9C103239-5757-4A4C-A37E-4F430C6E3C68}"/>
    <cellStyle name="Comma 3 4 4 4 2" xfId="13750" xr:uid="{98FB3F2A-A44F-4C89-8160-A13ED32AD8AA}"/>
    <cellStyle name="Comma 3 4 4 4 2 2" xfId="24959" xr:uid="{C52E280B-0694-447C-81FD-5F120EBD8C44}"/>
    <cellStyle name="Comma 3 4 4 4 2 2 2" xfId="41565" xr:uid="{F6FA36E2-C62D-4A77-A803-141B3FE6167A}"/>
    <cellStyle name="Comma 3 4 4 4 2 3" xfId="33677" xr:uid="{00BD6180-5D98-4322-AA07-D78769AC7D3A}"/>
    <cellStyle name="Comma 3 4 4 4 3" xfId="19355" xr:uid="{A760D96E-BDB8-4072-A8AF-3BDA30A1810A}"/>
    <cellStyle name="Comma 3 4 4 4 3 2" xfId="37621" xr:uid="{A3D617E1-12C1-42A7-9725-7743FD7FECD6}"/>
    <cellStyle name="Comma 3 4 4 4 4" xfId="29733" xr:uid="{B9FB2B91-AE68-479E-969F-563081311F7F}"/>
    <cellStyle name="Comma 3 4 4 5" xfId="10948" xr:uid="{5D2417E8-1513-4F6A-B1FA-CD14331CE1B8}"/>
    <cellStyle name="Comma 3 4 4 5 2" xfId="22157" xr:uid="{B8D41D4B-3F60-4241-B796-5D65E493C887}"/>
    <cellStyle name="Comma 3 4 4 5 2 2" xfId="39593" xr:uid="{0DA43724-709F-45B9-9390-DFBAE213866A}"/>
    <cellStyle name="Comma 3 4 4 5 3" xfId="31705" xr:uid="{2656FC99-D011-449D-B322-0BA2C17709BE}"/>
    <cellStyle name="Comma 3 4 4 6" xfId="16553" xr:uid="{1D4D22A0-E14E-4A45-A755-BA7EB4C4DF4C}"/>
    <cellStyle name="Comma 3 4 4 6 2" xfId="35649" xr:uid="{E8DF5C65-7A6C-461B-A683-38FC86035742}"/>
    <cellStyle name="Comma 3 4 4 7" xfId="27761" xr:uid="{42AD1701-2FE4-4933-91AB-7E26CE438A75}"/>
    <cellStyle name="Comma 3 4 5" xfId="5994" xr:uid="{F5450833-5A6D-401A-951C-9F4EF83A5B0C}"/>
    <cellStyle name="Comma 3 4 5 2" xfId="7396" xr:uid="{F9C429AE-0AFB-4C7B-9D02-F3F926FA4035}"/>
    <cellStyle name="Comma 3 4 5 2 2" xfId="10198" xr:uid="{FF562D8D-5ABB-4CE9-8F06-BD67CB26D860}"/>
    <cellStyle name="Comma 3 4 5 2 2 2" xfId="15803" xr:uid="{EDE9498E-08FB-4356-8C2D-623C207A19EC}"/>
    <cellStyle name="Comma 3 4 5 2 2 2 2" xfId="27012" xr:uid="{95E6AFBE-AC23-44F2-979F-7B0501DBE720}"/>
    <cellStyle name="Comma 3 4 5 2 2 2 2 2" xfId="42799" xr:uid="{C0558B86-6CE0-41A0-A2F2-B5565BC17CC8}"/>
    <cellStyle name="Comma 3 4 5 2 2 2 3" xfId="34911" xr:uid="{44521B93-5992-442B-9E50-568E3B6DFCB7}"/>
    <cellStyle name="Comma 3 4 5 2 2 3" xfId="21408" xr:uid="{E4FB2B74-C7D6-4BC5-A95D-35964CE28B76}"/>
    <cellStyle name="Comma 3 4 5 2 2 3 2" xfId="38855" xr:uid="{D5B5CFA0-B555-48AD-920D-A3BF419CD416}"/>
    <cellStyle name="Comma 3 4 5 2 2 4" xfId="30967" xr:uid="{C70CD9E5-543E-44A0-AEF4-195E6DF90A68}"/>
    <cellStyle name="Comma 3 4 5 2 3" xfId="13001" xr:uid="{F3A764B0-0B89-4289-A97D-CC5D851E0D3B}"/>
    <cellStyle name="Comma 3 4 5 2 3 2" xfId="24210" xr:uid="{6B87622F-A2F9-48A7-9CD5-B7F29182EC56}"/>
    <cellStyle name="Comma 3 4 5 2 3 2 2" xfId="40827" xr:uid="{4689C408-4976-45F2-B4A7-468C5EC0C18E}"/>
    <cellStyle name="Comma 3 4 5 2 3 3" xfId="32939" xr:uid="{F8A62F57-BF00-4411-96AF-D1C01193F060}"/>
    <cellStyle name="Comma 3 4 5 2 4" xfId="18606" xr:uid="{B549571C-F336-4DEC-9F74-337382FA68CC}"/>
    <cellStyle name="Comma 3 4 5 2 4 2" xfId="36883" xr:uid="{76FF6EEF-FD1B-48E7-ACB8-6AAC99D60727}"/>
    <cellStyle name="Comma 3 4 5 2 5" xfId="28995" xr:uid="{13F5AAB4-D1FD-47FF-97D0-44080F516919}"/>
    <cellStyle name="Comma 3 4 5 3" xfId="8796" xr:uid="{288B6798-73D2-4368-94C8-00078815898A}"/>
    <cellStyle name="Comma 3 4 5 3 2" xfId="14401" xr:uid="{497F1B8D-94DB-475D-97D2-00D6B03CA53B}"/>
    <cellStyle name="Comma 3 4 5 3 2 2" xfId="25610" xr:uid="{6D4090E6-7500-4249-BB57-DBEA65CBDEEF}"/>
    <cellStyle name="Comma 3 4 5 3 2 2 2" xfId="41813" xr:uid="{05C7CC4E-F0D1-4336-9916-11EED89F882E}"/>
    <cellStyle name="Comma 3 4 5 3 2 3" xfId="33925" xr:uid="{B2AC8083-C284-4CBE-B131-2D626D94B8BB}"/>
    <cellStyle name="Comma 3 4 5 3 3" xfId="20006" xr:uid="{009D0C04-5982-4F04-81C2-E1EF965A7BAC}"/>
    <cellStyle name="Comma 3 4 5 3 3 2" xfId="37869" xr:uid="{29E881F9-EA35-4C0A-B425-0451A4F3F92E}"/>
    <cellStyle name="Comma 3 4 5 3 4" xfId="29981" xr:uid="{E0CF3FBB-E20F-4FFF-B4CF-C39ED06CADCD}"/>
    <cellStyle name="Comma 3 4 5 4" xfId="11599" xr:uid="{B1EBEBC3-A037-418B-93B0-B6F6A91C48FD}"/>
    <cellStyle name="Comma 3 4 5 4 2" xfId="22808" xr:uid="{E34C5762-10A1-4450-8A3C-DBDDE323BC9A}"/>
    <cellStyle name="Comma 3 4 5 4 2 2" xfId="39841" xr:uid="{E3088DA4-7282-423E-8F2D-D30FF6AD00D9}"/>
    <cellStyle name="Comma 3 4 5 4 3" xfId="31953" xr:uid="{39304930-2B63-45EE-BD9D-DDA57806DAB6}"/>
    <cellStyle name="Comma 3 4 5 5" xfId="17204" xr:uid="{41E8E898-2C58-49A2-8098-589A71AA4F1A}"/>
    <cellStyle name="Comma 3 4 5 5 2" xfId="35897" xr:uid="{D8221516-FFB2-4496-B3B7-7C439A3D188F}"/>
    <cellStyle name="Comma 3 4 5 6" xfId="28009" xr:uid="{0164EC88-FEB7-4AE7-B6E2-043EF328619A}"/>
    <cellStyle name="Comma 3 4 6" xfId="6498" xr:uid="{4EF83B1B-6E6A-45B3-B51C-24A80454AAD7}"/>
    <cellStyle name="Comma 3 4 6 2" xfId="9300" xr:uid="{6EEA957F-410D-4904-A594-0EC3DD0EAC71}"/>
    <cellStyle name="Comma 3 4 6 2 2" xfId="14905" xr:uid="{6C81B819-76A7-4BC3-B489-7F1E54002047}"/>
    <cellStyle name="Comma 3 4 6 2 2 2" xfId="26114" xr:uid="{912B6D62-055D-4BA6-967A-CD5B10972993}"/>
    <cellStyle name="Comma 3 4 6 2 2 2 2" xfId="42305" xr:uid="{BD2C0B28-4503-48FA-80DB-1E303328056D}"/>
    <cellStyle name="Comma 3 4 6 2 2 3" xfId="34417" xr:uid="{FBF3FB8D-7D22-41C6-B4A1-89DFCC39DE64}"/>
    <cellStyle name="Comma 3 4 6 2 3" xfId="20510" xr:uid="{25CE2032-A7B9-43ED-B41A-AF82C5663F71}"/>
    <cellStyle name="Comma 3 4 6 2 3 2" xfId="38361" xr:uid="{844DB8AF-886D-4BA8-AF3D-1D6A8DE78A26}"/>
    <cellStyle name="Comma 3 4 6 2 4" xfId="30473" xr:uid="{9E600469-A822-4156-A088-F14EEAECF13D}"/>
    <cellStyle name="Comma 3 4 6 3" xfId="12103" xr:uid="{DA50206C-92CF-48AE-9F2B-A4A55D526C16}"/>
    <cellStyle name="Comma 3 4 6 3 2" xfId="23312" xr:uid="{4CC8D4B5-32A6-45B9-A008-9F8E4E78BDD8}"/>
    <cellStyle name="Comma 3 4 6 3 2 2" xfId="40333" xr:uid="{3F115B76-65BD-43F3-BB2B-3C2C4064E232}"/>
    <cellStyle name="Comma 3 4 6 3 3" xfId="32445" xr:uid="{A924C4A9-6B80-4F3B-8860-D71B6637E091}"/>
    <cellStyle name="Comma 3 4 6 4" xfId="17708" xr:uid="{87377F0E-AB60-4F38-BD5C-197899209F88}"/>
    <cellStyle name="Comma 3 4 6 4 2" xfId="36389" xr:uid="{06CEC13A-35E8-4BB3-A56D-9BF5906AD19C}"/>
    <cellStyle name="Comma 3 4 6 5" xfId="28501" xr:uid="{32886DFB-A7FA-4CAA-BE77-60CDE653DF0A}"/>
    <cellStyle name="Comma 3 4 7" xfId="7899" xr:uid="{AD3495A8-FB2A-4F53-BC2E-A67240C77191}"/>
    <cellStyle name="Comma 3 4 7 2" xfId="13504" xr:uid="{9D0ED5A6-6102-486D-A9EC-46F873B3225E}"/>
    <cellStyle name="Comma 3 4 7 2 2" xfId="24713" xr:uid="{E7F13301-2870-49D3-8D96-38296614A33B}"/>
    <cellStyle name="Comma 3 4 7 2 2 2" xfId="41319" xr:uid="{AEEC07DF-5567-4049-92B4-41149B0AB170}"/>
    <cellStyle name="Comma 3 4 7 2 3" xfId="33431" xr:uid="{883CC6CE-D3E1-4FFA-A086-C7E7BC73888B}"/>
    <cellStyle name="Comma 3 4 7 3" xfId="19109" xr:uid="{16C2456B-06E1-4469-A2DA-7E72BA206874}"/>
    <cellStyle name="Comma 3 4 7 3 2" xfId="37375" xr:uid="{6F94B37D-530C-418A-AAE2-AFCF362DC656}"/>
    <cellStyle name="Comma 3 4 7 4" xfId="29487" xr:uid="{15233302-1A05-4FB7-9F19-0544A778B859}"/>
    <cellStyle name="Comma 3 4 8" xfId="10702" xr:uid="{36E2DEA9-5C17-4AC2-B046-54C310F15A45}"/>
    <cellStyle name="Comma 3 4 8 2" xfId="21911" xr:uid="{500CACC7-9776-4E07-AF7E-98C192C51C1F}"/>
    <cellStyle name="Comma 3 4 8 2 2" xfId="39347" xr:uid="{FA06AA60-D322-47AA-AB8C-BABFEEB7177F}"/>
    <cellStyle name="Comma 3 4 8 3" xfId="31459" xr:uid="{5FCE144A-A01C-473B-A7D0-428DD41076BD}"/>
    <cellStyle name="Comma 3 4 9" xfId="16307" xr:uid="{AE44ABE1-06E8-4120-B0FD-F3248760429B}"/>
    <cellStyle name="Comma 3 4 9 2" xfId="35403" xr:uid="{A5597903-69EB-4110-BEA6-A1BE2576948A}"/>
    <cellStyle name="Comma 3 5" xfId="5140" xr:uid="{AE7D73C7-7038-4B34-920D-8FE6B5C2AF13}"/>
    <cellStyle name="Comma 3 5 2" xfId="5265" xr:uid="{BD3AE062-559A-4BE3-99A3-FA2E0FA59AB8}"/>
    <cellStyle name="Comma 3 5 2 2" xfId="5511" xr:uid="{F2890A24-07AA-4204-A488-D96F4C7390F3}"/>
    <cellStyle name="Comma 3 5 2 2 2" xfId="6408" xr:uid="{D72ABEBA-A828-4370-A074-08EE8571AD65}"/>
    <cellStyle name="Comma 3 5 2 2 2 2" xfId="7810" xr:uid="{7783B31B-7E90-44EC-BCD9-1299738A7C8E}"/>
    <cellStyle name="Comma 3 5 2 2 2 2 2" xfId="10612" xr:uid="{EF6C07FC-4BFF-484E-8917-5CF57ADBC9B4}"/>
    <cellStyle name="Comma 3 5 2 2 2 2 2 2" xfId="16217" xr:uid="{3E0C0F06-29E8-4B9B-A076-91AFFA0251DF}"/>
    <cellStyle name="Comma 3 5 2 2 2 2 2 2 2" xfId="27426" xr:uid="{5A890803-D05E-4981-9B5C-B0FCF7707D26}"/>
    <cellStyle name="Comma 3 5 2 2 2 2 2 2 2 2" xfId="43213" xr:uid="{15DD8CF9-7A97-439E-8C98-CF75DF31DAF1}"/>
    <cellStyle name="Comma 3 5 2 2 2 2 2 2 3" xfId="35325" xr:uid="{372400E1-0328-4616-B3D9-028E324A10AA}"/>
    <cellStyle name="Comma 3 5 2 2 2 2 2 3" xfId="21822" xr:uid="{C77A1D18-875E-4D17-8634-378C5CCF7B90}"/>
    <cellStyle name="Comma 3 5 2 2 2 2 2 3 2" xfId="39269" xr:uid="{9C6381BA-639C-46DD-8B52-368C45FBBEB4}"/>
    <cellStyle name="Comma 3 5 2 2 2 2 2 4" xfId="31381" xr:uid="{6E0CC766-CD11-497B-BB63-12B87D887868}"/>
    <cellStyle name="Comma 3 5 2 2 2 2 3" xfId="13415" xr:uid="{4CABE5D9-D0EA-442C-8AEF-600CE3600E1F}"/>
    <cellStyle name="Comma 3 5 2 2 2 2 3 2" xfId="24624" xr:uid="{883686C6-B88F-4915-BE7E-4B892D9341B1}"/>
    <cellStyle name="Comma 3 5 2 2 2 2 3 2 2" xfId="41241" xr:uid="{50DC6F4E-BCDF-474D-BCC7-EDDCAB986671}"/>
    <cellStyle name="Comma 3 5 2 2 2 2 3 3" xfId="33353" xr:uid="{F556E963-8E2A-4F0D-82A9-65A8415E30B1}"/>
    <cellStyle name="Comma 3 5 2 2 2 2 4" xfId="19020" xr:uid="{0BD5BF17-08B4-4DB3-B393-0D405DE18F7A}"/>
    <cellStyle name="Comma 3 5 2 2 2 2 4 2" xfId="37297" xr:uid="{CD405173-9F2F-4116-8236-BCE0EA400163}"/>
    <cellStyle name="Comma 3 5 2 2 2 2 5" xfId="29409" xr:uid="{6586E05F-9B39-4510-BC6A-2E6B94DB03DC}"/>
    <cellStyle name="Comma 3 5 2 2 2 3" xfId="9210" xr:uid="{768E0993-379F-4C18-B01C-A464EB3C6F0A}"/>
    <cellStyle name="Comma 3 5 2 2 2 3 2" xfId="14815" xr:uid="{24BE150A-7F00-4454-AB0B-9DCC96B455C6}"/>
    <cellStyle name="Comma 3 5 2 2 2 3 2 2" xfId="26024" xr:uid="{91931711-C045-4193-BE11-C6E34331F522}"/>
    <cellStyle name="Comma 3 5 2 2 2 3 2 2 2" xfId="42227" xr:uid="{A7DF8946-5ED1-4F5B-A43E-F8CE2E513541}"/>
    <cellStyle name="Comma 3 5 2 2 2 3 2 3" xfId="34339" xr:uid="{0C8F69FE-E6D1-4BDA-B7C2-A847B1930E25}"/>
    <cellStyle name="Comma 3 5 2 2 2 3 3" xfId="20420" xr:uid="{CFCA3532-3DF2-466B-A25F-4D777060F86F}"/>
    <cellStyle name="Comma 3 5 2 2 2 3 3 2" xfId="38283" xr:uid="{A4A2B051-E3CA-4278-8AC8-A76F224D40E6}"/>
    <cellStyle name="Comma 3 5 2 2 2 3 4" xfId="30395" xr:uid="{A79AB2F3-2B49-4A94-93C0-DC6DB6FD03C4}"/>
    <cellStyle name="Comma 3 5 2 2 2 4" xfId="12013" xr:uid="{604C0B63-7993-4384-A462-274F1442537F}"/>
    <cellStyle name="Comma 3 5 2 2 2 4 2" xfId="23222" xr:uid="{41CA4AFD-ED68-4C5C-B0E5-784F75AF576F}"/>
    <cellStyle name="Comma 3 5 2 2 2 4 2 2" xfId="40255" xr:uid="{F7173A00-5AB7-4B24-928C-F962193F88D4}"/>
    <cellStyle name="Comma 3 5 2 2 2 4 3" xfId="32367" xr:uid="{433333B3-C56F-46C0-9A77-BE70D0A4FBBA}"/>
    <cellStyle name="Comma 3 5 2 2 2 5" xfId="17618" xr:uid="{234ACBC0-D12C-4635-BE0D-A21993C5CA41}"/>
    <cellStyle name="Comma 3 5 2 2 2 5 2" xfId="36311" xr:uid="{296C6F9D-C643-487F-BB2E-C7CC3D504A5A}"/>
    <cellStyle name="Comma 3 5 2 2 2 6" xfId="28423" xr:uid="{ADFAF917-3F86-4EC8-B2DA-6C90FAC8A53D}"/>
    <cellStyle name="Comma 3 5 2 2 3" xfId="6913" xr:uid="{01699AFB-6137-46E2-A7C6-2FE1BF8531AF}"/>
    <cellStyle name="Comma 3 5 2 2 3 2" xfId="9715" xr:uid="{6B752DF5-C75F-4C1D-9976-59ECB4511483}"/>
    <cellStyle name="Comma 3 5 2 2 3 2 2" xfId="15320" xr:uid="{B1522993-1E94-472F-A16F-64A563202DBB}"/>
    <cellStyle name="Comma 3 5 2 2 3 2 2 2" xfId="26529" xr:uid="{F5A76C01-8A5E-43C1-9E0C-847D3DFEED51}"/>
    <cellStyle name="Comma 3 5 2 2 3 2 2 2 2" xfId="42719" xr:uid="{49E404D7-3033-4788-B840-31012A810ABF}"/>
    <cellStyle name="Comma 3 5 2 2 3 2 2 3" xfId="34831" xr:uid="{164E9528-DFB9-4FC8-AC5B-BCFD1990384D}"/>
    <cellStyle name="Comma 3 5 2 2 3 2 3" xfId="20925" xr:uid="{7CEFDB72-4D6D-4282-B218-354AA10D1A48}"/>
    <cellStyle name="Comma 3 5 2 2 3 2 3 2" xfId="38775" xr:uid="{E81CA7A0-982F-401B-8CA6-4C992C36B8A2}"/>
    <cellStyle name="Comma 3 5 2 2 3 2 4" xfId="30887" xr:uid="{D93D6554-2215-4B15-A60E-2FD9E4892E95}"/>
    <cellStyle name="Comma 3 5 2 2 3 3" xfId="12518" xr:uid="{7EB04B12-7408-4C50-9879-56E3F97A2D2F}"/>
    <cellStyle name="Comma 3 5 2 2 3 3 2" xfId="23727" xr:uid="{779BE219-2713-4D49-83D5-F14A13579FBD}"/>
    <cellStyle name="Comma 3 5 2 2 3 3 2 2" xfId="40747" xr:uid="{ECD60AAC-0B24-419D-BC60-FA62D03BE8F0}"/>
    <cellStyle name="Comma 3 5 2 2 3 3 3" xfId="32859" xr:uid="{1D894F87-338E-42A1-A407-8B081D7E2F29}"/>
    <cellStyle name="Comma 3 5 2 2 3 4" xfId="18123" xr:uid="{3F417204-4EC5-4744-B38E-15F81DED560B}"/>
    <cellStyle name="Comma 3 5 2 2 3 4 2" xfId="36803" xr:uid="{FBCF69C5-6BB9-4FA9-862A-63401A264655}"/>
    <cellStyle name="Comma 3 5 2 2 3 5" xfId="28915" xr:uid="{76631C91-E9D7-4F3A-A018-A057A15A5C4E}"/>
    <cellStyle name="Comma 3 5 2 2 4" xfId="8313" xr:uid="{E0609521-8E1E-41A6-96D4-BE50CBAD328B}"/>
    <cellStyle name="Comma 3 5 2 2 4 2" xfId="13918" xr:uid="{E12973B8-4C51-4B90-9295-853319E33D3B}"/>
    <cellStyle name="Comma 3 5 2 2 4 2 2" xfId="25127" xr:uid="{5E868FC0-EA95-4085-A5A1-7644AAB22BE5}"/>
    <cellStyle name="Comma 3 5 2 2 4 2 2 2" xfId="41733" xr:uid="{32DB4CCF-4381-496E-8776-875D64C323B9}"/>
    <cellStyle name="Comma 3 5 2 2 4 2 3" xfId="33845" xr:uid="{0955B961-3B78-4D96-94C3-9DD8EAB1A292}"/>
    <cellStyle name="Comma 3 5 2 2 4 3" xfId="19523" xr:uid="{EB3CBCBC-7A2A-47BF-BEE9-45D3E53E787E}"/>
    <cellStyle name="Comma 3 5 2 2 4 3 2" xfId="37789" xr:uid="{70E9D6E9-A51C-4E0C-B1BD-66031CDF520F}"/>
    <cellStyle name="Comma 3 5 2 2 4 4" xfId="29901" xr:uid="{DFABA0AF-E6FA-499A-A3E9-6A167894DC6F}"/>
    <cellStyle name="Comma 3 5 2 2 5" xfId="11116" xr:uid="{53ED2771-C648-4DBB-BFCE-958903496514}"/>
    <cellStyle name="Comma 3 5 2 2 5 2" xfId="22325" xr:uid="{D72EE46F-E477-459B-AAAB-7E1FC8E2EBA8}"/>
    <cellStyle name="Comma 3 5 2 2 5 2 2" xfId="39761" xr:uid="{EFD65F2E-13BF-414F-BC5E-7E1E99D8D86A}"/>
    <cellStyle name="Comma 3 5 2 2 5 3" xfId="31873" xr:uid="{9B1F7918-CEA9-4762-AA24-AB6C819CAA5F}"/>
    <cellStyle name="Comma 3 5 2 2 6" xfId="16721" xr:uid="{4AD69831-5B97-4A7D-95CC-FA979D4CE657}"/>
    <cellStyle name="Comma 3 5 2 2 6 2" xfId="35817" xr:uid="{F809C932-AD97-4F4B-9082-71F650693AEA}"/>
    <cellStyle name="Comma 3 5 2 2 7" xfId="27929" xr:uid="{1CBA7A18-E0A3-4934-A829-C3A0C0A3C5BF}"/>
    <cellStyle name="Comma 3 5 2 3" xfId="6162" xr:uid="{7D32C720-A312-41D1-BA35-3277EB91DD82}"/>
    <cellStyle name="Comma 3 5 2 3 2" xfId="7564" xr:uid="{5B3A7755-41E3-43E9-A5AF-F6B8FAFB7D47}"/>
    <cellStyle name="Comma 3 5 2 3 2 2" xfId="10366" xr:uid="{8674A0E2-D40A-42DC-9F7B-417147C11B2D}"/>
    <cellStyle name="Comma 3 5 2 3 2 2 2" xfId="15971" xr:uid="{0089B541-BFD8-4AF5-990B-B27C3646C26A}"/>
    <cellStyle name="Comma 3 5 2 3 2 2 2 2" xfId="27180" xr:uid="{F11C17C8-463E-4DCB-80E8-B7181B0F7946}"/>
    <cellStyle name="Comma 3 5 2 3 2 2 2 2 2" xfId="42967" xr:uid="{5A37694E-1DFB-43A3-90F1-A6B1716EFFE7}"/>
    <cellStyle name="Comma 3 5 2 3 2 2 2 3" xfId="35079" xr:uid="{40CD05D4-CCBD-413F-981C-462D14404FAF}"/>
    <cellStyle name="Comma 3 5 2 3 2 2 3" xfId="21576" xr:uid="{6F91E0B8-2EE0-4657-BBE2-24D759D836A9}"/>
    <cellStyle name="Comma 3 5 2 3 2 2 3 2" xfId="39023" xr:uid="{BB751363-0D58-4195-B184-84E715291D68}"/>
    <cellStyle name="Comma 3 5 2 3 2 2 4" xfId="31135" xr:uid="{BBD97DDE-98E9-4E59-8586-3DEB335A286D}"/>
    <cellStyle name="Comma 3 5 2 3 2 3" xfId="13169" xr:uid="{8BF9BBB5-0732-44A3-BDD0-476F45FC61F6}"/>
    <cellStyle name="Comma 3 5 2 3 2 3 2" xfId="24378" xr:uid="{7853C5E6-2060-4699-AE81-F7172AC9A4C4}"/>
    <cellStyle name="Comma 3 5 2 3 2 3 2 2" xfId="40995" xr:uid="{6306C5B5-EBBB-49D6-84FD-5B4E03AE23B2}"/>
    <cellStyle name="Comma 3 5 2 3 2 3 3" xfId="33107" xr:uid="{8B573268-D168-4FDD-894D-1E67C1CC4246}"/>
    <cellStyle name="Comma 3 5 2 3 2 4" xfId="18774" xr:uid="{CDF5C7A5-2723-456A-AB3E-1ABA98A2493E}"/>
    <cellStyle name="Comma 3 5 2 3 2 4 2" xfId="37051" xr:uid="{D18DAFC6-F69F-4018-9D44-A56CC1C74062}"/>
    <cellStyle name="Comma 3 5 2 3 2 5" xfId="29163" xr:uid="{219AFB1D-92B7-41C7-AC00-F786886DFFB0}"/>
    <cellStyle name="Comma 3 5 2 3 3" xfId="8964" xr:uid="{8FA8391E-6E9F-4B1D-9382-C6DD192F971C}"/>
    <cellStyle name="Comma 3 5 2 3 3 2" xfId="14569" xr:uid="{A28D7A54-E86E-4737-9C05-F032C581EC60}"/>
    <cellStyle name="Comma 3 5 2 3 3 2 2" xfId="25778" xr:uid="{522E10B9-9EBD-4725-94D8-7152DF096814}"/>
    <cellStyle name="Comma 3 5 2 3 3 2 2 2" xfId="41981" xr:uid="{188D5D60-D908-44E9-A55E-A01A30781261}"/>
    <cellStyle name="Comma 3 5 2 3 3 2 3" xfId="34093" xr:uid="{7031EEB6-A92B-4867-AA0B-3B50FEC96F2A}"/>
    <cellStyle name="Comma 3 5 2 3 3 3" xfId="20174" xr:uid="{AAF25B20-3F09-4C7E-B87C-69AF1DEC3B01}"/>
    <cellStyle name="Comma 3 5 2 3 3 3 2" xfId="38037" xr:uid="{AFF01BA4-6D49-466B-95E4-814324649212}"/>
    <cellStyle name="Comma 3 5 2 3 3 4" xfId="30149" xr:uid="{8FFDA943-BF59-4CBF-9521-6401E41ACDEC}"/>
    <cellStyle name="Comma 3 5 2 3 4" xfId="11767" xr:uid="{4503719A-3641-4B31-9B85-454D69CA817B}"/>
    <cellStyle name="Comma 3 5 2 3 4 2" xfId="22976" xr:uid="{58633991-264F-4253-A6AE-8380DE782D08}"/>
    <cellStyle name="Comma 3 5 2 3 4 2 2" xfId="40009" xr:uid="{C07CCAA9-B70E-44D2-9BA6-C44937192834}"/>
    <cellStyle name="Comma 3 5 2 3 4 3" xfId="32121" xr:uid="{E05591DC-562B-42DE-8F21-660FCC26FDE0}"/>
    <cellStyle name="Comma 3 5 2 3 5" xfId="17372" xr:uid="{04CA621D-002F-446E-A273-12C507AF3A7D}"/>
    <cellStyle name="Comma 3 5 2 3 5 2" xfId="36065" xr:uid="{94361C9B-9A31-41BB-9B6A-5CB0E125AACE}"/>
    <cellStyle name="Comma 3 5 2 3 6" xfId="28177" xr:uid="{AD8B6805-0EB2-4493-8BCC-C7CAD4A7E651}"/>
    <cellStyle name="Comma 3 5 2 4" xfId="6667" xr:uid="{B8789242-9336-45B1-BBA4-8ADAC5ACEB66}"/>
    <cellStyle name="Comma 3 5 2 4 2" xfId="9469" xr:uid="{56ED1528-4991-4EC5-9033-82269C140478}"/>
    <cellStyle name="Comma 3 5 2 4 2 2" xfId="15074" xr:uid="{1B923423-FD7B-4F4B-B059-79BAF10540D4}"/>
    <cellStyle name="Comma 3 5 2 4 2 2 2" xfId="26283" xr:uid="{F989F9CA-DABE-41C5-BA77-C352F1E6C1C4}"/>
    <cellStyle name="Comma 3 5 2 4 2 2 2 2" xfId="42473" xr:uid="{8CBE0F8E-C767-4E3E-AC6A-415CE1BFB60C}"/>
    <cellStyle name="Comma 3 5 2 4 2 2 3" xfId="34585" xr:uid="{FF23A1AE-52E9-4BB6-902D-9997FCCB6FB8}"/>
    <cellStyle name="Comma 3 5 2 4 2 3" xfId="20679" xr:uid="{D67F4E11-F427-4947-959C-63F64209DCA2}"/>
    <cellStyle name="Comma 3 5 2 4 2 3 2" xfId="38529" xr:uid="{2561C092-3C44-424E-8ED1-41C13E91E2CE}"/>
    <cellStyle name="Comma 3 5 2 4 2 4" xfId="30641" xr:uid="{175D6649-0CD2-417B-A01C-3748B72429C0}"/>
    <cellStyle name="Comma 3 5 2 4 3" xfId="12272" xr:uid="{3D04D6D6-CB26-422C-B6E2-7C8018A19302}"/>
    <cellStyle name="Comma 3 5 2 4 3 2" xfId="23481" xr:uid="{6C73734B-5E3C-49A6-8078-04A402A145E3}"/>
    <cellStyle name="Comma 3 5 2 4 3 2 2" xfId="40501" xr:uid="{F3570187-C0BE-499A-96A7-A6E7325D74BA}"/>
    <cellStyle name="Comma 3 5 2 4 3 3" xfId="32613" xr:uid="{63EA6E16-6CA1-474E-B03C-B88225C44243}"/>
    <cellStyle name="Comma 3 5 2 4 4" xfId="17877" xr:uid="{B14F241E-8D15-4EDF-A265-516F93D763AB}"/>
    <cellStyle name="Comma 3 5 2 4 4 2" xfId="36557" xr:uid="{6E2F0FDF-5813-4EBD-BF87-10E5E5EDD518}"/>
    <cellStyle name="Comma 3 5 2 4 5" xfId="28669" xr:uid="{9AFCDC74-A657-4C20-B741-5F10195928F5}"/>
    <cellStyle name="Comma 3 5 2 5" xfId="8067" xr:uid="{D2996F9A-4E9F-48F5-A1A7-940D7C3E7E6E}"/>
    <cellStyle name="Comma 3 5 2 5 2" xfId="13672" xr:uid="{ACB72945-DA1E-4AF4-BDEA-3EB9A78974B1}"/>
    <cellStyle name="Comma 3 5 2 5 2 2" xfId="24881" xr:uid="{4362D8F1-B888-483F-9060-9DCF9DFE662C}"/>
    <cellStyle name="Comma 3 5 2 5 2 2 2" xfId="41487" xr:uid="{F9F9CEAE-8CAE-4BC5-8969-FE086B99869A}"/>
    <cellStyle name="Comma 3 5 2 5 2 3" xfId="33599" xr:uid="{3811BE20-23F6-4E72-82B8-C0AB029532D7}"/>
    <cellStyle name="Comma 3 5 2 5 3" xfId="19277" xr:uid="{C7433B56-5B4C-4D2C-B1F5-D1640C54F7B4}"/>
    <cellStyle name="Comma 3 5 2 5 3 2" xfId="37543" xr:uid="{6A60C484-13D6-4EEF-9018-DA10E6E67964}"/>
    <cellStyle name="Comma 3 5 2 5 4" xfId="29655" xr:uid="{5CF0C3A8-3780-4753-B535-DAD16A1A3341}"/>
    <cellStyle name="Comma 3 5 2 6" xfId="10870" xr:uid="{E46969B6-5CE0-4040-929A-E6FAA8812623}"/>
    <cellStyle name="Comma 3 5 2 6 2" xfId="22079" xr:uid="{1021EE06-5CE1-4719-BFC3-8FF98BD50B92}"/>
    <cellStyle name="Comma 3 5 2 6 2 2" xfId="39515" xr:uid="{6073BEA6-5E17-4A60-AC34-FCC8E94B42F1}"/>
    <cellStyle name="Comma 3 5 2 6 3" xfId="31627" xr:uid="{6382D2F3-832E-443B-BA81-E4C75B17FA75}"/>
    <cellStyle name="Comma 3 5 2 7" xfId="16475" xr:uid="{C11EACDC-BADC-4C20-B45F-D3166EA3D727}"/>
    <cellStyle name="Comma 3 5 2 7 2" xfId="35571" xr:uid="{07D42E66-74A2-47B7-8AB1-F39A384DF715}"/>
    <cellStyle name="Comma 3 5 2 8" xfId="27683" xr:uid="{52BE6594-767D-4C2E-8DBE-990C7EE295E0}"/>
    <cellStyle name="Comma 3 5 3" xfId="5387" xr:uid="{ED48D4B8-F888-46CC-8C7E-58EF5835BE19}"/>
    <cellStyle name="Comma 3 5 3 2" xfId="6284" xr:uid="{F4112A9E-B6F3-4323-B862-B613B5E3F7F8}"/>
    <cellStyle name="Comma 3 5 3 2 2" xfId="7686" xr:uid="{572849CF-A68F-45F8-AB69-0ACA3FCD66DC}"/>
    <cellStyle name="Comma 3 5 3 2 2 2" xfId="10488" xr:uid="{BE2BFEC6-E286-49C9-975C-29DEB0522274}"/>
    <cellStyle name="Comma 3 5 3 2 2 2 2" xfId="16093" xr:uid="{1C6765CE-A083-4CF3-B2CB-DFF027CC4205}"/>
    <cellStyle name="Comma 3 5 3 2 2 2 2 2" xfId="27302" xr:uid="{2ABCEB98-40C0-427F-A313-C47A904EA8F2}"/>
    <cellStyle name="Comma 3 5 3 2 2 2 2 2 2" xfId="43089" xr:uid="{BFFED78F-B9C0-4573-9215-4FD03123A129}"/>
    <cellStyle name="Comma 3 5 3 2 2 2 2 3" xfId="35201" xr:uid="{3D252C70-C940-41EB-974D-20B1D6F074DB}"/>
    <cellStyle name="Comma 3 5 3 2 2 2 3" xfId="21698" xr:uid="{C85C0A1D-67E1-4ED9-A2D6-A7308DD79F89}"/>
    <cellStyle name="Comma 3 5 3 2 2 2 3 2" xfId="39145" xr:uid="{234171AA-7891-41BF-AC38-02827375059A}"/>
    <cellStyle name="Comma 3 5 3 2 2 2 4" xfId="31257" xr:uid="{E018F18B-DD73-456F-8672-9ADC98BB8B16}"/>
    <cellStyle name="Comma 3 5 3 2 2 3" xfId="13291" xr:uid="{0FFF2C60-D396-4579-86B2-40C3F770C741}"/>
    <cellStyle name="Comma 3 5 3 2 2 3 2" xfId="24500" xr:uid="{E74304E3-015C-4FC1-9F71-0E3FE7BE3F3B}"/>
    <cellStyle name="Comma 3 5 3 2 2 3 2 2" xfId="41117" xr:uid="{BD2CE001-87CD-43AE-BFB5-70F7D6C47626}"/>
    <cellStyle name="Comma 3 5 3 2 2 3 3" xfId="33229" xr:uid="{24005894-D717-466A-8BF2-A4E3806EDC21}"/>
    <cellStyle name="Comma 3 5 3 2 2 4" xfId="18896" xr:uid="{61E97FB6-E7D0-4A4D-9C05-79DF54D902B4}"/>
    <cellStyle name="Comma 3 5 3 2 2 4 2" xfId="37173" xr:uid="{5F5E2198-7C11-46FE-B771-ABA265FEF341}"/>
    <cellStyle name="Comma 3 5 3 2 2 5" xfId="29285" xr:uid="{45257EF0-6F4C-41A8-ADB4-5AB9AD62F42A}"/>
    <cellStyle name="Comma 3 5 3 2 3" xfId="9086" xr:uid="{00A0C615-5F34-43B4-8674-A5665AB8B6DB}"/>
    <cellStyle name="Comma 3 5 3 2 3 2" xfId="14691" xr:uid="{58611AA5-17A8-438A-98EC-2C5E8B1B3B3A}"/>
    <cellStyle name="Comma 3 5 3 2 3 2 2" xfId="25900" xr:uid="{B71E49AA-CA9F-4181-9DB8-7262CC93DD07}"/>
    <cellStyle name="Comma 3 5 3 2 3 2 2 2" xfId="42103" xr:uid="{AE17277A-B698-48D7-8378-8F5855A1EA77}"/>
    <cellStyle name="Comma 3 5 3 2 3 2 3" xfId="34215" xr:uid="{FD21DC68-55A6-48EA-98C3-F0B1E5690599}"/>
    <cellStyle name="Comma 3 5 3 2 3 3" xfId="20296" xr:uid="{B59B24D0-5F75-40C2-B4AF-C79EC9BBC0EB}"/>
    <cellStyle name="Comma 3 5 3 2 3 3 2" xfId="38159" xr:uid="{8D1DD90E-A7B4-46D8-864D-CC61F65B1743}"/>
    <cellStyle name="Comma 3 5 3 2 3 4" xfId="30271" xr:uid="{3D0E922E-675C-4A75-A6D0-1BF5FF256AA0}"/>
    <cellStyle name="Comma 3 5 3 2 4" xfId="11889" xr:uid="{A393CB0A-7DFC-4012-BC37-99552224CA7B}"/>
    <cellStyle name="Comma 3 5 3 2 4 2" xfId="23098" xr:uid="{A2E53A27-93E0-4D18-BD55-CA32C9F8FFCE}"/>
    <cellStyle name="Comma 3 5 3 2 4 2 2" xfId="40131" xr:uid="{054F6BFF-F7A5-434A-A670-B48C2B448A7F}"/>
    <cellStyle name="Comma 3 5 3 2 4 3" xfId="32243" xr:uid="{AA9DB4DF-806B-4D01-9B89-AD2082C265BA}"/>
    <cellStyle name="Comma 3 5 3 2 5" xfId="17494" xr:uid="{265C6F17-F86A-48C9-9390-13B5716DF7FB}"/>
    <cellStyle name="Comma 3 5 3 2 5 2" xfId="36187" xr:uid="{C4578130-C62B-4E11-AA1E-147AFB94A80C}"/>
    <cellStyle name="Comma 3 5 3 2 6" xfId="28299" xr:uid="{229D7781-2E4B-41BE-B993-E6DAD498EDC9}"/>
    <cellStyle name="Comma 3 5 3 3" xfId="6789" xr:uid="{3CE1A348-761D-42D9-A5D9-D050FF827ED1}"/>
    <cellStyle name="Comma 3 5 3 3 2" xfId="9591" xr:uid="{AF3785ED-2FA9-4007-A031-2789A75B9F86}"/>
    <cellStyle name="Comma 3 5 3 3 2 2" xfId="15196" xr:uid="{1A0A8875-D52B-4358-AEF2-15E00C76C2DD}"/>
    <cellStyle name="Comma 3 5 3 3 2 2 2" xfId="26405" xr:uid="{0F27E66D-5765-4E4B-A9F2-B1EEA6B070E3}"/>
    <cellStyle name="Comma 3 5 3 3 2 2 2 2" xfId="42595" xr:uid="{724E3479-C010-47E7-BB31-6C97858902F5}"/>
    <cellStyle name="Comma 3 5 3 3 2 2 3" xfId="34707" xr:uid="{BFC11411-96D8-4C08-98D5-4A84B057E252}"/>
    <cellStyle name="Comma 3 5 3 3 2 3" xfId="20801" xr:uid="{95007AA9-988D-4961-906B-35C28009185D}"/>
    <cellStyle name="Comma 3 5 3 3 2 3 2" xfId="38651" xr:uid="{3303969F-EEDF-430C-839F-1247B1BC16B1}"/>
    <cellStyle name="Comma 3 5 3 3 2 4" xfId="30763" xr:uid="{D7CE7704-B8E2-43D5-9316-66179EC6EACC}"/>
    <cellStyle name="Comma 3 5 3 3 3" xfId="12394" xr:uid="{62A70749-75CC-4BC3-A249-00BE69994864}"/>
    <cellStyle name="Comma 3 5 3 3 3 2" xfId="23603" xr:uid="{FFBDD218-034E-44EE-9E3F-08CFEC856E7F}"/>
    <cellStyle name="Comma 3 5 3 3 3 2 2" xfId="40623" xr:uid="{CF54E867-FCE2-4789-BE43-46B0ED490001}"/>
    <cellStyle name="Comma 3 5 3 3 3 3" xfId="32735" xr:uid="{07E2DC8E-EF04-4512-A391-103021EEDFC7}"/>
    <cellStyle name="Comma 3 5 3 3 4" xfId="17999" xr:uid="{2341F834-63F9-486D-BB9A-06BA5F41599F}"/>
    <cellStyle name="Comma 3 5 3 3 4 2" xfId="36679" xr:uid="{90EE45BD-FDF5-4627-ADE8-2F77B7C3A969}"/>
    <cellStyle name="Comma 3 5 3 3 5" xfId="28791" xr:uid="{C346638E-6D59-4103-AD6A-BF977D90C783}"/>
    <cellStyle name="Comma 3 5 3 4" xfId="8189" xr:uid="{484FC4F6-6279-442D-84B3-77EAA2C309C9}"/>
    <cellStyle name="Comma 3 5 3 4 2" xfId="13794" xr:uid="{9ECE7E7B-33A1-4929-8DDA-704176739FB9}"/>
    <cellStyle name="Comma 3 5 3 4 2 2" xfId="25003" xr:uid="{AA5964DA-04EE-448E-9763-5131E3C5F004}"/>
    <cellStyle name="Comma 3 5 3 4 2 2 2" xfId="41609" xr:uid="{02004014-4530-4C33-9986-80D1717F7EC4}"/>
    <cellStyle name="Comma 3 5 3 4 2 3" xfId="33721" xr:uid="{04BF2FD7-6AF3-430A-8B96-34B5F0AA0813}"/>
    <cellStyle name="Comma 3 5 3 4 3" xfId="19399" xr:uid="{056E084F-C6A7-4A0D-B47B-64BF571A9154}"/>
    <cellStyle name="Comma 3 5 3 4 3 2" xfId="37665" xr:uid="{46EB1F50-6305-4A8E-AAA0-2A5F8D8D7830}"/>
    <cellStyle name="Comma 3 5 3 4 4" xfId="29777" xr:uid="{8A15D590-79E4-465B-B336-D6586A63BC3D}"/>
    <cellStyle name="Comma 3 5 3 5" xfId="10992" xr:uid="{6EFC3F55-6B48-4532-AE57-10DBA4B6590E}"/>
    <cellStyle name="Comma 3 5 3 5 2" xfId="22201" xr:uid="{67E3AE33-C7C9-4D39-887E-31C90795D157}"/>
    <cellStyle name="Comma 3 5 3 5 2 2" xfId="39637" xr:uid="{78C1E2CE-A877-4CBF-AA7B-4943424F2C5C}"/>
    <cellStyle name="Comma 3 5 3 5 3" xfId="31749" xr:uid="{F46B94C6-1164-4F1B-85FD-A96C231507D6}"/>
    <cellStyle name="Comma 3 5 3 6" xfId="16597" xr:uid="{BD828797-FD28-4244-9598-2EF96B93FDC5}"/>
    <cellStyle name="Comma 3 5 3 6 2" xfId="35693" xr:uid="{76BC3D7B-653E-46C9-B143-CB50E2FC9EF9}"/>
    <cellStyle name="Comma 3 5 3 7" xfId="27805" xr:uid="{21296E3F-9091-4B9F-AC99-5BB0CB900207}"/>
    <cellStyle name="Comma 3 5 4" xfId="6038" xr:uid="{3B9734BB-4552-4BAE-B951-46A32154DE70}"/>
    <cellStyle name="Comma 3 5 4 2" xfId="7440" xr:uid="{CDE1AC1A-4E04-4CFD-B5C0-D8350D5E5401}"/>
    <cellStyle name="Comma 3 5 4 2 2" xfId="10242" xr:uid="{C1504C83-C68A-431E-8C34-50437CD4D6EE}"/>
    <cellStyle name="Comma 3 5 4 2 2 2" xfId="15847" xr:uid="{6BD2AB70-F43F-4622-8E9C-3340644DB818}"/>
    <cellStyle name="Comma 3 5 4 2 2 2 2" xfId="27056" xr:uid="{29E43499-C908-422A-B9BC-D0DAAA287FBC}"/>
    <cellStyle name="Comma 3 5 4 2 2 2 2 2" xfId="42843" xr:uid="{2EC328DC-4389-47A2-8F80-0A3F4B607585}"/>
    <cellStyle name="Comma 3 5 4 2 2 2 3" xfId="34955" xr:uid="{1FBE5041-5BFF-49EB-BB28-71A0F146DD90}"/>
    <cellStyle name="Comma 3 5 4 2 2 3" xfId="21452" xr:uid="{81725F40-FF32-4527-A5AD-3137EF675783}"/>
    <cellStyle name="Comma 3 5 4 2 2 3 2" xfId="38899" xr:uid="{B3CDABA5-DB4F-487C-8783-C7305EA549DF}"/>
    <cellStyle name="Comma 3 5 4 2 2 4" xfId="31011" xr:uid="{674CB48B-EF3E-4E88-AC99-824AFA9D1402}"/>
    <cellStyle name="Comma 3 5 4 2 3" xfId="13045" xr:uid="{15474A09-FC75-4A96-B773-7F8C7D7A171B}"/>
    <cellStyle name="Comma 3 5 4 2 3 2" xfId="24254" xr:uid="{E3B05A12-3866-4599-946D-1FB502DA716B}"/>
    <cellStyle name="Comma 3 5 4 2 3 2 2" xfId="40871" xr:uid="{09BFC8A4-6870-4C73-9587-9B67BD7791A5}"/>
    <cellStyle name="Comma 3 5 4 2 3 3" xfId="32983" xr:uid="{9A169C2B-388E-4323-83C9-A4FBE737417B}"/>
    <cellStyle name="Comma 3 5 4 2 4" xfId="18650" xr:uid="{8DE11816-27BB-497D-BEBD-DF790EBC589C}"/>
    <cellStyle name="Comma 3 5 4 2 4 2" xfId="36927" xr:uid="{575893DC-4851-4F9A-A9F6-18AB6EB4216B}"/>
    <cellStyle name="Comma 3 5 4 2 5" xfId="29039" xr:uid="{BD3E7BA0-D19C-443E-B729-26AD84329DB6}"/>
    <cellStyle name="Comma 3 5 4 3" xfId="8840" xr:uid="{D8C073D5-B3A8-4BF4-8736-29288CEA4BC9}"/>
    <cellStyle name="Comma 3 5 4 3 2" xfId="14445" xr:uid="{0539430D-D18F-482F-AF49-699BC9F68220}"/>
    <cellStyle name="Comma 3 5 4 3 2 2" xfId="25654" xr:uid="{3548EF9E-A443-499F-B1BB-D4DADF6DC0F0}"/>
    <cellStyle name="Comma 3 5 4 3 2 2 2" xfId="41857" xr:uid="{4C00BCC0-04D6-4969-97C7-D7412C3EF097}"/>
    <cellStyle name="Comma 3 5 4 3 2 3" xfId="33969" xr:uid="{E7EAB5B2-2519-43C9-832E-80262780824B}"/>
    <cellStyle name="Comma 3 5 4 3 3" xfId="20050" xr:uid="{58FE9D19-70CC-487A-A53C-3844200853D8}"/>
    <cellStyle name="Comma 3 5 4 3 3 2" xfId="37913" xr:uid="{D160EB82-6087-4DB7-A744-52EE093F494F}"/>
    <cellStyle name="Comma 3 5 4 3 4" xfId="30025" xr:uid="{EFCBBB48-EB8E-43DC-9162-5E2D9DCF62B0}"/>
    <cellStyle name="Comma 3 5 4 4" xfId="11643" xr:uid="{4742370C-9376-430B-AD6F-694B645FD188}"/>
    <cellStyle name="Comma 3 5 4 4 2" xfId="22852" xr:uid="{DF73ACCC-7533-4B7B-B096-F81FC6170924}"/>
    <cellStyle name="Comma 3 5 4 4 2 2" xfId="39885" xr:uid="{51EB8173-CFFD-492F-A05C-E3E6CD9921B1}"/>
    <cellStyle name="Comma 3 5 4 4 3" xfId="31997" xr:uid="{457DC0B3-AC43-4538-B398-B2C2B7BED1D3}"/>
    <cellStyle name="Comma 3 5 4 5" xfId="17248" xr:uid="{48D23779-EAF5-4206-ACC4-BDAC88CE01EA}"/>
    <cellStyle name="Comma 3 5 4 5 2" xfId="35941" xr:uid="{DAADD64C-2832-41CD-981D-50B70C23C22F}"/>
    <cellStyle name="Comma 3 5 4 6" xfId="28053" xr:uid="{85555A1B-A357-4158-A82A-E96BAC8607F6}"/>
    <cellStyle name="Comma 3 5 5" xfId="6542" xr:uid="{DE68645A-6CA3-45DD-B292-FCF9BEAA5D2D}"/>
    <cellStyle name="Comma 3 5 5 2" xfId="9344" xr:uid="{59A21B96-3646-4803-8943-2E97C0621111}"/>
    <cellStyle name="Comma 3 5 5 2 2" xfId="14949" xr:uid="{87906370-B3DE-49C8-95B1-532BEDE3D95B}"/>
    <cellStyle name="Comma 3 5 5 2 2 2" xfId="26158" xr:uid="{701E5B44-98F8-458B-B1A6-7AAD6D9B9C6E}"/>
    <cellStyle name="Comma 3 5 5 2 2 2 2" xfId="42349" xr:uid="{C278766A-64BA-4F60-98FE-52E8599CFB51}"/>
    <cellStyle name="Comma 3 5 5 2 2 3" xfId="34461" xr:uid="{91D5D254-BC2B-492B-9E39-5CB85055A09C}"/>
    <cellStyle name="Comma 3 5 5 2 3" xfId="20554" xr:uid="{C28AF9CE-29F1-4EC5-8509-63794321BBA3}"/>
    <cellStyle name="Comma 3 5 5 2 3 2" xfId="38405" xr:uid="{9968B87A-9B21-4273-A6C1-FDC9AD8C9416}"/>
    <cellStyle name="Comma 3 5 5 2 4" xfId="30517" xr:uid="{E1336A88-840F-49A2-9F37-1C11229D53E3}"/>
    <cellStyle name="Comma 3 5 5 3" xfId="12147" xr:uid="{6F2E9304-385F-47D9-A824-857DE6DAC27A}"/>
    <cellStyle name="Comma 3 5 5 3 2" xfId="23356" xr:uid="{2726C570-803E-478C-BE34-9C3374DC96D5}"/>
    <cellStyle name="Comma 3 5 5 3 2 2" xfId="40377" xr:uid="{B9A87A8C-39B0-4782-B234-4A4EB8374DB1}"/>
    <cellStyle name="Comma 3 5 5 3 3" xfId="32489" xr:uid="{D8DBDAB6-645D-4BA6-AD75-E80E6F8F3473}"/>
    <cellStyle name="Comma 3 5 5 4" xfId="17752" xr:uid="{5E62C387-44BD-42E2-ABCE-456349FDC613}"/>
    <cellStyle name="Comma 3 5 5 4 2" xfId="36433" xr:uid="{7A358C66-F517-412D-82FF-C020550E058A}"/>
    <cellStyle name="Comma 3 5 5 5" xfId="28545" xr:uid="{1ACD487D-85BD-4764-97C1-FCDA6A4C3B3F}"/>
    <cellStyle name="Comma 3 5 6" xfId="7943" xr:uid="{DCD20F0F-7BCE-443C-8716-998F4C42434D}"/>
    <cellStyle name="Comma 3 5 6 2" xfId="13548" xr:uid="{AD903E5A-1F35-4476-83E3-BC05BE70871E}"/>
    <cellStyle name="Comma 3 5 6 2 2" xfId="24757" xr:uid="{C468A977-9AD2-43A2-856D-E58B3786720E}"/>
    <cellStyle name="Comma 3 5 6 2 2 2" xfId="41363" xr:uid="{989A7783-BCD4-4508-A4AE-7A99AD649E0D}"/>
    <cellStyle name="Comma 3 5 6 2 3" xfId="33475" xr:uid="{617A9B95-33BE-44CE-9453-B8AFB1F7A57E}"/>
    <cellStyle name="Comma 3 5 6 3" xfId="19153" xr:uid="{03BD194F-CD7F-4953-9299-3E3FCB70B5DD}"/>
    <cellStyle name="Comma 3 5 6 3 2" xfId="37419" xr:uid="{7A20DE75-F68E-4475-A90A-3052123B2012}"/>
    <cellStyle name="Comma 3 5 6 4" xfId="29531" xr:uid="{03CE8753-AF0C-4ED2-92B1-1B1A5D362702}"/>
    <cellStyle name="Comma 3 5 7" xfId="10746" xr:uid="{D482FBAE-F32A-4F0D-94F4-F5925AED7646}"/>
    <cellStyle name="Comma 3 5 7 2" xfId="21955" xr:uid="{B2F52E38-87F0-48D4-B4E8-3D1BEB53D46D}"/>
    <cellStyle name="Comma 3 5 7 2 2" xfId="39391" xr:uid="{22CC6555-4D92-44FD-AB0D-A3D8B191D233}"/>
    <cellStyle name="Comma 3 5 7 3" xfId="31503" xr:uid="{40343D4D-196A-42FC-996B-8267812268F8}"/>
    <cellStyle name="Comma 3 5 8" xfId="16351" xr:uid="{D8E4139B-D5AA-4C6A-AD47-E5877C4A774D}"/>
    <cellStyle name="Comma 3 5 8 2" xfId="35447" xr:uid="{D1FB6F4D-1E73-4046-8452-49A9605FDCE7}"/>
    <cellStyle name="Comma 3 5 9" xfId="27559" xr:uid="{76D83180-3FA8-412D-B390-4D7A68FE74F2}"/>
    <cellStyle name="Comma 3 6" xfId="5206" xr:uid="{89308362-5808-4608-9212-B3E974C36075}"/>
    <cellStyle name="Comma 3 6 2" xfId="5452" xr:uid="{835CF939-5448-42DC-9C42-851D17332C6F}"/>
    <cellStyle name="Comma 3 6 2 2" xfId="6349" xr:uid="{E20D654B-21C8-4255-B050-6B6C2DF575ED}"/>
    <cellStyle name="Comma 3 6 2 2 2" xfId="7751" xr:uid="{2987FACC-93AF-4EEA-9880-D8EA9F616B6A}"/>
    <cellStyle name="Comma 3 6 2 2 2 2" xfId="10553" xr:uid="{C6A771E6-5DFF-41BB-A926-3062D49F605D}"/>
    <cellStyle name="Comma 3 6 2 2 2 2 2" xfId="16158" xr:uid="{E43685E1-84AF-4EE1-8839-34C38C785932}"/>
    <cellStyle name="Comma 3 6 2 2 2 2 2 2" xfId="27367" xr:uid="{2CC02A3B-5243-413F-AAE2-FF2E18072176}"/>
    <cellStyle name="Comma 3 6 2 2 2 2 2 2 2" xfId="43154" xr:uid="{DDB53F8F-6C75-4179-9D45-C54FE5057C6A}"/>
    <cellStyle name="Comma 3 6 2 2 2 2 2 3" xfId="35266" xr:uid="{C41933B9-AC2F-4E8E-A40D-5A92621E6649}"/>
    <cellStyle name="Comma 3 6 2 2 2 2 3" xfId="21763" xr:uid="{744B29BA-7839-4FFA-B52C-04BC36C2560D}"/>
    <cellStyle name="Comma 3 6 2 2 2 2 3 2" xfId="39210" xr:uid="{BE2FBB5D-CCAA-4475-A8BD-E97D7D1F36F6}"/>
    <cellStyle name="Comma 3 6 2 2 2 2 4" xfId="31322" xr:uid="{F44076D6-248E-4524-A098-7F9DB1FF404E}"/>
    <cellStyle name="Comma 3 6 2 2 2 3" xfId="13356" xr:uid="{0896F97D-F0A5-4DF4-89BC-393E3CCCBDA4}"/>
    <cellStyle name="Comma 3 6 2 2 2 3 2" xfId="24565" xr:uid="{68660860-9D21-4EE5-871B-244AF1F43CD8}"/>
    <cellStyle name="Comma 3 6 2 2 2 3 2 2" xfId="41182" xr:uid="{FDA9C1A1-2F9E-4222-B4ED-3C14E10B8BE5}"/>
    <cellStyle name="Comma 3 6 2 2 2 3 3" xfId="33294" xr:uid="{13E7A9B0-6582-4B7F-89F5-BA9EEC27EAD4}"/>
    <cellStyle name="Comma 3 6 2 2 2 4" xfId="18961" xr:uid="{613905CE-9B8D-4CE6-A959-B12578549E47}"/>
    <cellStyle name="Comma 3 6 2 2 2 4 2" xfId="37238" xr:uid="{1FE15647-BBDD-40F8-BB5A-08ED622E2696}"/>
    <cellStyle name="Comma 3 6 2 2 2 5" xfId="29350" xr:uid="{F512207C-2D23-46ED-A632-718C9BE80D59}"/>
    <cellStyle name="Comma 3 6 2 2 3" xfId="9151" xr:uid="{6CD65A3B-C450-4D0D-BF2F-699184E8F004}"/>
    <cellStyle name="Comma 3 6 2 2 3 2" xfId="14756" xr:uid="{0A01E574-6E2F-4627-A7BC-CB9EFA5A4A36}"/>
    <cellStyle name="Comma 3 6 2 2 3 2 2" xfId="25965" xr:uid="{2D26053D-2C1E-4134-92F2-07D0B05A1C34}"/>
    <cellStyle name="Comma 3 6 2 2 3 2 2 2" xfId="42168" xr:uid="{7CFC4EC4-ADB4-4287-852C-9F77F37A721B}"/>
    <cellStyle name="Comma 3 6 2 2 3 2 3" xfId="34280" xr:uid="{FA4A7E61-5275-428A-84D6-14F86B6AC401}"/>
    <cellStyle name="Comma 3 6 2 2 3 3" xfId="20361" xr:uid="{A6C0181C-DA11-4EFC-AC48-783BB1DA8382}"/>
    <cellStyle name="Comma 3 6 2 2 3 3 2" xfId="38224" xr:uid="{DC07346C-A8D6-4106-BB8A-DD1C8C6C75B6}"/>
    <cellStyle name="Comma 3 6 2 2 3 4" xfId="30336" xr:uid="{868A51F1-EA0A-4649-975A-D13504F82270}"/>
    <cellStyle name="Comma 3 6 2 2 4" xfId="11954" xr:uid="{C1CC1110-6389-4599-8347-C8561D17110F}"/>
    <cellStyle name="Comma 3 6 2 2 4 2" xfId="23163" xr:uid="{2CFD2499-F2CC-4B92-821A-BE8CD0D71132}"/>
    <cellStyle name="Comma 3 6 2 2 4 2 2" xfId="40196" xr:uid="{02CD36DA-9030-41FE-BA23-3656DB28A416}"/>
    <cellStyle name="Comma 3 6 2 2 4 3" xfId="32308" xr:uid="{168B3967-171A-4646-B009-67BF3B8162D5}"/>
    <cellStyle name="Comma 3 6 2 2 5" xfId="17559" xr:uid="{BACB1F86-3D58-4161-9D85-3B1216149249}"/>
    <cellStyle name="Comma 3 6 2 2 5 2" xfId="36252" xr:uid="{90079AED-105C-4346-A13B-C07C84C288E6}"/>
    <cellStyle name="Comma 3 6 2 2 6" xfId="28364" xr:uid="{F1F21DFC-2CA0-4370-8E95-D11FBBA0433B}"/>
    <cellStyle name="Comma 3 6 2 3" xfId="6854" xr:uid="{3F5BC270-87CB-4CCC-8543-14185C47B41C}"/>
    <cellStyle name="Comma 3 6 2 3 2" xfId="9656" xr:uid="{CDC80DF8-A1CA-4916-9A98-0C19E564CCB6}"/>
    <cellStyle name="Comma 3 6 2 3 2 2" xfId="15261" xr:uid="{671E334D-6DF6-4A96-B60C-61A62CE3DD21}"/>
    <cellStyle name="Comma 3 6 2 3 2 2 2" xfId="26470" xr:uid="{F2C25D4A-F7FB-4366-9D79-A60EEBFDB278}"/>
    <cellStyle name="Comma 3 6 2 3 2 2 2 2" xfId="42660" xr:uid="{150D6C9C-4A02-4754-8E8F-D912B7295B8F}"/>
    <cellStyle name="Comma 3 6 2 3 2 2 3" xfId="34772" xr:uid="{9ABD67A4-F081-4569-9F1C-46BE108275B5}"/>
    <cellStyle name="Comma 3 6 2 3 2 3" xfId="20866" xr:uid="{43D750C8-BFAD-4041-BCDE-755578075E19}"/>
    <cellStyle name="Comma 3 6 2 3 2 3 2" xfId="38716" xr:uid="{6071B3AC-638C-4F7E-8D0A-4C1D097E34DC}"/>
    <cellStyle name="Comma 3 6 2 3 2 4" xfId="30828" xr:uid="{015A2168-A063-4819-8B92-8DD3AE71B17E}"/>
    <cellStyle name="Comma 3 6 2 3 3" xfId="12459" xr:uid="{B095BEC8-DE0A-4F2A-B800-18F3BA1FC6AD}"/>
    <cellStyle name="Comma 3 6 2 3 3 2" xfId="23668" xr:uid="{BAAAD8FA-EBCB-43B2-AD74-555569169E85}"/>
    <cellStyle name="Comma 3 6 2 3 3 2 2" xfId="40688" xr:uid="{8527E913-EBEC-413B-9CDB-3067CC2CC1AA}"/>
    <cellStyle name="Comma 3 6 2 3 3 3" xfId="32800" xr:uid="{17DD2813-5A8D-40C5-9E0D-E7D232A3C4B7}"/>
    <cellStyle name="Comma 3 6 2 3 4" xfId="18064" xr:uid="{0A473115-FCCD-4B19-95D7-603081CD270C}"/>
    <cellStyle name="Comma 3 6 2 3 4 2" xfId="36744" xr:uid="{D22BAB47-F8E6-456B-B73D-73752B844153}"/>
    <cellStyle name="Comma 3 6 2 3 5" xfId="28856" xr:uid="{F723BE8D-90EF-4742-B6F1-20E99A109752}"/>
    <cellStyle name="Comma 3 6 2 4" xfId="8254" xr:uid="{DD72528E-177B-457F-821E-3D98E6D0E2C4}"/>
    <cellStyle name="Comma 3 6 2 4 2" xfId="13859" xr:uid="{8C3180BD-F238-4AD6-B88B-5F9C1C812BA9}"/>
    <cellStyle name="Comma 3 6 2 4 2 2" xfId="25068" xr:uid="{17C16D26-5673-489B-A5C1-64AF929B7868}"/>
    <cellStyle name="Comma 3 6 2 4 2 2 2" xfId="41674" xr:uid="{14A35AD0-A19D-417B-AC14-23579EE82911}"/>
    <cellStyle name="Comma 3 6 2 4 2 3" xfId="33786" xr:uid="{43C57680-DB1F-4B5B-98B8-8633C7329964}"/>
    <cellStyle name="Comma 3 6 2 4 3" xfId="19464" xr:uid="{39CCB80C-EC6E-408F-9CC6-C86A1083CCFC}"/>
    <cellStyle name="Comma 3 6 2 4 3 2" xfId="37730" xr:uid="{2F5EC32C-804F-4E1D-9472-89726725BA86}"/>
    <cellStyle name="Comma 3 6 2 4 4" xfId="29842" xr:uid="{1975901E-9013-44FC-A185-39D5C887D4DD}"/>
    <cellStyle name="Comma 3 6 2 5" xfId="11057" xr:uid="{5CB6927B-1F4D-45C4-BEFB-79CC2DBDD0CA}"/>
    <cellStyle name="Comma 3 6 2 5 2" xfId="22266" xr:uid="{02BC5037-5D29-4E57-9AEC-3DA105445465}"/>
    <cellStyle name="Comma 3 6 2 5 2 2" xfId="39702" xr:uid="{49E147C0-4EC7-4A52-811C-C7C48CEC79AF}"/>
    <cellStyle name="Comma 3 6 2 5 3" xfId="31814" xr:uid="{E044FFBE-3DF0-4528-BE3D-E99C0D3589F3}"/>
    <cellStyle name="Comma 3 6 2 6" xfId="16662" xr:uid="{3FB92E40-0C11-4931-B55C-CCB30DB8C69F}"/>
    <cellStyle name="Comma 3 6 2 6 2" xfId="35758" xr:uid="{4AFF967D-5653-4F67-A773-8CD44B1D19D1}"/>
    <cellStyle name="Comma 3 6 2 7" xfId="27870" xr:uid="{8419A2BA-F062-41D6-8E20-54BB13A2DF2E}"/>
    <cellStyle name="Comma 3 6 3" xfId="6103" xr:uid="{C4DFC5A7-7093-4F74-A40D-0B1D4B5FEBA2}"/>
    <cellStyle name="Comma 3 6 3 2" xfId="7505" xr:uid="{FFAD7E6F-2F8A-41E2-AF0F-596440AC5AAC}"/>
    <cellStyle name="Comma 3 6 3 2 2" xfId="10307" xr:uid="{641F3BAA-99FD-49D2-970E-7FECF85CA841}"/>
    <cellStyle name="Comma 3 6 3 2 2 2" xfId="15912" xr:uid="{E2691714-1B19-4AE5-9C08-EFC96B11E3CF}"/>
    <cellStyle name="Comma 3 6 3 2 2 2 2" xfId="27121" xr:uid="{01E9F3AA-159C-47DB-8EC8-06AB3DCC0DE0}"/>
    <cellStyle name="Comma 3 6 3 2 2 2 2 2" xfId="42908" xr:uid="{EDCADBE7-D6D5-4134-810F-73DAC5AA7A32}"/>
    <cellStyle name="Comma 3 6 3 2 2 2 3" xfId="35020" xr:uid="{D4136502-458B-4ED3-97C4-B153254D0216}"/>
    <cellStyle name="Comma 3 6 3 2 2 3" xfId="21517" xr:uid="{36F06A6F-3093-49F6-A023-409AD509D0C2}"/>
    <cellStyle name="Comma 3 6 3 2 2 3 2" xfId="38964" xr:uid="{957E7F71-BBE6-4F3E-BBC1-FC94AFE97E36}"/>
    <cellStyle name="Comma 3 6 3 2 2 4" xfId="31076" xr:uid="{6179BC77-0FFD-40A8-8091-9FAE89AE7D73}"/>
    <cellStyle name="Comma 3 6 3 2 3" xfId="13110" xr:uid="{20B86EEE-2B05-4265-9311-5091A3D60B42}"/>
    <cellStyle name="Comma 3 6 3 2 3 2" xfId="24319" xr:uid="{7E371422-ECD1-470B-BE6C-B6ECE9EAA28E}"/>
    <cellStyle name="Comma 3 6 3 2 3 2 2" xfId="40936" xr:uid="{EDA5D2C1-69C3-4E26-8D98-C8EB3F4D89E4}"/>
    <cellStyle name="Comma 3 6 3 2 3 3" xfId="33048" xr:uid="{A99817AB-45EA-4E62-A9A7-E20F4721DBCE}"/>
    <cellStyle name="Comma 3 6 3 2 4" xfId="18715" xr:uid="{D7CA58EB-6974-410F-A723-7A56DC213586}"/>
    <cellStyle name="Comma 3 6 3 2 4 2" xfId="36992" xr:uid="{BCA77355-6357-4FF6-A54F-434D71252347}"/>
    <cellStyle name="Comma 3 6 3 2 5" xfId="29104" xr:uid="{0EFACA2D-30E7-4DA4-A7FA-5F81C083E1ED}"/>
    <cellStyle name="Comma 3 6 3 3" xfId="8905" xr:uid="{D7B8F90B-D993-4041-8083-75CEC7B0C119}"/>
    <cellStyle name="Comma 3 6 3 3 2" xfId="14510" xr:uid="{8A6E88B6-B08C-4CF6-897F-AC6919076042}"/>
    <cellStyle name="Comma 3 6 3 3 2 2" xfId="25719" xr:uid="{8B7638A6-C03E-45E0-9A85-3BFC00C808EA}"/>
    <cellStyle name="Comma 3 6 3 3 2 2 2" xfId="41922" xr:uid="{53AFADC0-69A2-47D6-8F70-DD0EC821FF26}"/>
    <cellStyle name="Comma 3 6 3 3 2 3" xfId="34034" xr:uid="{5280F7C6-326C-4D3B-9722-D04C759BC6AE}"/>
    <cellStyle name="Comma 3 6 3 3 3" xfId="20115" xr:uid="{9317C2D0-EE8C-4053-B077-1E2F03DF13C8}"/>
    <cellStyle name="Comma 3 6 3 3 3 2" xfId="37978" xr:uid="{34274829-E89B-452A-8141-37C0923AFF99}"/>
    <cellStyle name="Comma 3 6 3 3 4" xfId="30090" xr:uid="{1AF65A5B-7050-4C7E-AC93-24668E4396CA}"/>
    <cellStyle name="Comma 3 6 3 4" xfId="11708" xr:uid="{5507870E-08C5-4633-A163-A81A5005DD33}"/>
    <cellStyle name="Comma 3 6 3 4 2" xfId="22917" xr:uid="{C715EB0E-D281-4242-9B7E-DF393924C826}"/>
    <cellStyle name="Comma 3 6 3 4 2 2" xfId="39950" xr:uid="{EBE5651C-BD4A-44F3-A33A-D1D7A1992939}"/>
    <cellStyle name="Comma 3 6 3 4 3" xfId="32062" xr:uid="{446DBFB0-453B-427F-9501-EFC825D522A5}"/>
    <cellStyle name="Comma 3 6 3 5" xfId="17313" xr:uid="{EE78D705-67E9-47FF-AB63-32A7F21E271B}"/>
    <cellStyle name="Comma 3 6 3 5 2" xfId="36006" xr:uid="{34C2DF76-8DA1-4466-AFC7-102A3E2D3E89}"/>
    <cellStyle name="Comma 3 6 3 6" xfId="28118" xr:uid="{BF65C2CF-8631-44FA-B5D8-E032DF59A4C9}"/>
    <cellStyle name="Comma 3 6 4" xfId="6608" xr:uid="{919D03CE-303B-4CE6-9666-ACE9AF101FF4}"/>
    <cellStyle name="Comma 3 6 4 2" xfId="9410" xr:uid="{FC1B2033-A02F-4A35-8415-713E7A1CE115}"/>
    <cellStyle name="Comma 3 6 4 2 2" xfId="15015" xr:uid="{327DFB15-4D84-4C5D-A893-FB1395CBF5DD}"/>
    <cellStyle name="Comma 3 6 4 2 2 2" xfId="26224" xr:uid="{B591E234-7987-4EC0-BD25-268C9061A73E}"/>
    <cellStyle name="Comma 3 6 4 2 2 2 2" xfId="42414" xr:uid="{BD2AC469-B7A0-4030-A191-B8FBF516CF9E}"/>
    <cellStyle name="Comma 3 6 4 2 2 3" xfId="34526" xr:uid="{2A989226-F0B3-4DDB-9ABC-1941C104F5AD}"/>
    <cellStyle name="Comma 3 6 4 2 3" xfId="20620" xr:uid="{BAE9AB51-7BF5-4C64-A7FD-5427D04C26A2}"/>
    <cellStyle name="Comma 3 6 4 2 3 2" xfId="38470" xr:uid="{EAB0FBFA-ADE3-4144-B94E-A8E950D50F1A}"/>
    <cellStyle name="Comma 3 6 4 2 4" xfId="30582" xr:uid="{69E5AC62-E06A-454E-82CE-3C831DBE8BF7}"/>
    <cellStyle name="Comma 3 6 4 3" xfId="12213" xr:uid="{6FBAB3A5-9C29-4252-BBD5-67B9DC0D1840}"/>
    <cellStyle name="Comma 3 6 4 3 2" xfId="23422" xr:uid="{39D253F6-D145-4BFF-8552-B0A7132B0589}"/>
    <cellStyle name="Comma 3 6 4 3 2 2" xfId="40442" xr:uid="{13C1DDC5-E315-4B56-A006-895F55ED38C7}"/>
    <cellStyle name="Comma 3 6 4 3 3" xfId="32554" xr:uid="{0D0A4F77-B4A7-44BF-85E6-7D5759F1D922}"/>
    <cellStyle name="Comma 3 6 4 4" xfId="17818" xr:uid="{BDD01E3B-DD18-4036-BB45-5E1A2E26CC17}"/>
    <cellStyle name="Comma 3 6 4 4 2" xfId="36498" xr:uid="{84CDE48B-2184-4428-A449-269EAF283024}"/>
    <cellStyle name="Comma 3 6 4 5" xfId="28610" xr:uid="{265666C0-7035-4191-8BE9-5CB5F5022D8F}"/>
    <cellStyle name="Comma 3 6 5" xfId="8008" xr:uid="{43886192-FEBF-4C05-8546-8E662237DFA6}"/>
    <cellStyle name="Comma 3 6 5 2" xfId="13613" xr:uid="{40A28B9B-E652-48E8-8D19-6A1BD6B5C5E2}"/>
    <cellStyle name="Comma 3 6 5 2 2" xfId="24822" xr:uid="{962F8F29-57EC-4220-BB75-5C6787520B90}"/>
    <cellStyle name="Comma 3 6 5 2 2 2" xfId="41428" xr:uid="{41150075-9671-4777-9BEB-0F80B1ADB0B7}"/>
    <cellStyle name="Comma 3 6 5 2 3" xfId="33540" xr:uid="{6F91AD7A-B10C-425B-A129-EFCAF5445609}"/>
    <cellStyle name="Comma 3 6 5 3" xfId="19218" xr:uid="{62768B6A-0381-495E-BC6E-E78A49098FD5}"/>
    <cellStyle name="Comma 3 6 5 3 2" xfId="37484" xr:uid="{3E8BF2CD-05D8-4C65-85D8-5111A76E95CE}"/>
    <cellStyle name="Comma 3 6 5 4" xfId="29596" xr:uid="{4442AD8C-932A-4C9E-A087-4A91E7325008}"/>
    <cellStyle name="Comma 3 6 6" xfId="10811" xr:uid="{742E8716-1236-4582-AB30-7DFFABF5D57B}"/>
    <cellStyle name="Comma 3 6 6 2" xfId="22020" xr:uid="{40C5C2FE-29F3-4843-9998-B385C316C983}"/>
    <cellStyle name="Comma 3 6 6 2 2" xfId="39456" xr:uid="{844C5DFD-7ACB-413D-99D8-E914797F918D}"/>
    <cellStyle name="Comma 3 6 6 3" xfId="31568" xr:uid="{6B5DAE08-2F4E-454F-90D8-D5254DEC7DC3}"/>
    <cellStyle name="Comma 3 6 7" xfId="16416" xr:uid="{4973C55B-4718-4A80-8B51-0F795E5FB71F}"/>
    <cellStyle name="Comma 3 6 7 2" xfId="35512" xr:uid="{95DFF596-131D-4718-81D2-9A42971481DD}"/>
    <cellStyle name="Comma 3 6 8" xfId="27624" xr:uid="{C910B613-D51C-41EB-B222-783E150CF99B}"/>
    <cellStyle name="Comma 3 7" xfId="5328" xr:uid="{4BADC7EB-9316-4D67-9294-EAF1F39898C0}"/>
    <cellStyle name="Comma 3 7 2" xfId="6225" xr:uid="{C3ADF518-8C1D-4DF9-B273-8236D4BD4161}"/>
    <cellStyle name="Comma 3 7 2 2" xfId="7627" xr:uid="{1FC8BCA4-3F0D-468D-9835-7CA9F3179294}"/>
    <cellStyle name="Comma 3 7 2 2 2" xfId="10429" xr:uid="{AC736850-3CB6-40E3-9755-4DD657EA895E}"/>
    <cellStyle name="Comma 3 7 2 2 2 2" xfId="16034" xr:uid="{A0E56B74-646D-4C62-9784-4F438C39FDC2}"/>
    <cellStyle name="Comma 3 7 2 2 2 2 2" xfId="27243" xr:uid="{9DFD52C1-3F36-4921-AA77-90A4FE74CB2A}"/>
    <cellStyle name="Comma 3 7 2 2 2 2 2 2" xfId="43030" xr:uid="{8FD6EFB3-2059-4080-A4A2-EC1830E879C3}"/>
    <cellStyle name="Comma 3 7 2 2 2 2 3" xfId="35142" xr:uid="{363C4897-5F69-4350-9315-2461F42894F9}"/>
    <cellStyle name="Comma 3 7 2 2 2 3" xfId="21639" xr:uid="{F64A6B28-E2A4-47C7-981D-7F9226A358F6}"/>
    <cellStyle name="Comma 3 7 2 2 2 3 2" xfId="39086" xr:uid="{225F50F9-5546-41DC-AFB8-CDF4A2B8736A}"/>
    <cellStyle name="Comma 3 7 2 2 2 4" xfId="31198" xr:uid="{DFC71536-54FD-4C3D-A1D2-489DA7517F2A}"/>
    <cellStyle name="Comma 3 7 2 2 3" xfId="13232" xr:uid="{1415A81F-97AD-4A45-BC2D-0A9B131CABE8}"/>
    <cellStyle name="Comma 3 7 2 2 3 2" xfId="24441" xr:uid="{5F802846-460B-485F-9A57-6CEAB360265F}"/>
    <cellStyle name="Comma 3 7 2 2 3 2 2" xfId="41058" xr:uid="{BBA4E8A6-D71A-4CC3-B581-5042B118B6F4}"/>
    <cellStyle name="Comma 3 7 2 2 3 3" xfId="33170" xr:uid="{2F3B5520-6139-4013-80F8-B9DA9F59BE68}"/>
    <cellStyle name="Comma 3 7 2 2 4" xfId="18837" xr:uid="{55CA7C23-8069-4B3E-B3B1-40AAEE386DDC}"/>
    <cellStyle name="Comma 3 7 2 2 4 2" xfId="37114" xr:uid="{FB6842FA-FEDF-4871-9D20-C76D13071DCA}"/>
    <cellStyle name="Comma 3 7 2 2 5" xfId="29226" xr:uid="{C5F847C4-98FB-4806-B76D-9B5A85674866}"/>
    <cellStyle name="Comma 3 7 2 3" xfId="9027" xr:uid="{17B03626-CD2A-4B9B-93AF-4FF97CA79C61}"/>
    <cellStyle name="Comma 3 7 2 3 2" xfId="14632" xr:uid="{73A66248-F4EF-46AD-88BC-C5E392D0C0DD}"/>
    <cellStyle name="Comma 3 7 2 3 2 2" xfId="25841" xr:uid="{9FA97AD8-FABE-4EFF-B734-73884FAB9C99}"/>
    <cellStyle name="Comma 3 7 2 3 2 2 2" xfId="42044" xr:uid="{B08E40E3-35AF-4D49-9404-8502BC6B612F}"/>
    <cellStyle name="Comma 3 7 2 3 2 3" xfId="34156" xr:uid="{3E971B66-07ED-43C7-B0F3-BB629631460C}"/>
    <cellStyle name="Comma 3 7 2 3 3" xfId="20237" xr:uid="{6F23926A-D82E-4972-A1EF-4DF4908A0362}"/>
    <cellStyle name="Comma 3 7 2 3 3 2" xfId="38100" xr:uid="{68BD7B4E-8838-4908-B0E4-2B00AE882332}"/>
    <cellStyle name="Comma 3 7 2 3 4" xfId="30212" xr:uid="{155566F0-0A0D-4B54-98BE-7D89546C5910}"/>
    <cellStyle name="Comma 3 7 2 4" xfId="11830" xr:uid="{7E521C75-C5CD-4AFC-A17A-E656E30E3B0B}"/>
    <cellStyle name="Comma 3 7 2 4 2" xfId="23039" xr:uid="{6A0AA12A-83CE-4DB2-BC41-A2BA7CEAB0B9}"/>
    <cellStyle name="Comma 3 7 2 4 2 2" xfId="40072" xr:uid="{3CA6C56B-2ACE-43BF-8DAA-FB0250B91E4F}"/>
    <cellStyle name="Comma 3 7 2 4 3" xfId="32184" xr:uid="{7F16DAF7-4D28-4C37-BF17-4A158FAB84E7}"/>
    <cellStyle name="Comma 3 7 2 5" xfId="17435" xr:uid="{E4B27B3A-53DB-4AE8-9CF3-A1606B9B2C14}"/>
    <cellStyle name="Comma 3 7 2 5 2" xfId="36128" xr:uid="{08529CED-3F99-47ED-A1C9-6E3A6BE48023}"/>
    <cellStyle name="Comma 3 7 2 6" xfId="28240" xr:uid="{90766C00-5F0F-4914-8E2F-710A7729A0E0}"/>
    <cellStyle name="Comma 3 7 3" xfId="6730" xr:uid="{02AC7DAB-D19E-49F9-8FB2-5C118CD48A72}"/>
    <cellStyle name="Comma 3 7 3 2" xfId="9532" xr:uid="{AC7EDE6D-DF7A-4C41-95B2-D6E059432870}"/>
    <cellStyle name="Comma 3 7 3 2 2" xfId="15137" xr:uid="{54092E4D-7244-4640-A043-9C07B8A0E6EA}"/>
    <cellStyle name="Comma 3 7 3 2 2 2" xfId="26346" xr:uid="{92AE7973-D7EA-4BAD-8E8A-6640682090EE}"/>
    <cellStyle name="Comma 3 7 3 2 2 2 2" xfId="42536" xr:uid="{886F3290-0C75-4D85-9990-0A181697838D}"/>
    <cellStyle name="Comma 3 7 3 2 2 3" xfId="34648" xr:uid="{8E0E8A3A-8A99-4E20-98CE-F6057B12BB15}"/>
    <cellStyle name="Comma 3 7 3 2 3" xfId="20742" xr:uid="{1343C647-C11F-445E-984F-CC64E05933EE}"/>
    <cellStyle name="Comma 3 7 3 2 3 2" xfId="38592" xr:uid="{766FAC0D-7D35-40A1-B9B3-CC457271C969}"/>
    <cellStyle name="Comma 3 7 3 2 4" xfId="30704" xr:uid="{464A573E-31D9-4A94-A87A-0DA702F01920}"/>
    <cellStyle name="Comma 3 7 3 3" xfId="12335" xr:uid="{B22484F8-2F5F-44D8-887B-A4B67DC09CD8}"/>
    <cellStyle name="Comma 3 7 3 3 2" xfId="23544" xr:uid="{85C1D21B-A16D-47B6-8BB8-339F77A70D65}"/>
    <cellStyle name="Comma 3 7 3 3 2 2" xfId="40564" xr:uid="{6E451EF8-F913-4B3C-998D-D5F24161BE28}"/>
    <cellStyle name="Comma 3 7 3 3 3" xfId="32676" xr:uid="{1A3B9CDC-3654-4BC2-817E-7D1E3C3ACD2E}"/>
    <cellStyle name="Comma 3 7 3 4" xfId="17940" xr:uid="{A27CD9E5-9895-439F-872D-286B72F580AF}"/>
    <cellStyle name="Comma 3 7 3 4 2" xfId="36620" xr:uid="{1754D09D-B58C-45C5-AA43-D983C01BEF87}"/>
    <cellStyle name="Comma 3 7 3 5" xfId="28732" xr:uid="{6C86C75C-7041-47D6-875B-BF45AACEEA0E}"/>
    <cellStyle name="Comma 3 7 4" xfId="8130" xr:uid="{6BA6C337-5BD9-43D8-972D-BF2DB7E65663}"/>
    <cellStyle name="Comma 3 7 4 2" xfId="13735" xr:uid="{13E7B4C5-F3F0-48DC-8E97-6C80868603F3}"/>
    <cellStyle name="Comma 3 7 4 2 2" xfId="24944" xr:uid="{8322E64D-0B51-4560-AED0-6775C495AF5B}"/>
    <cellStyle name="Comma 3 7 4 2 2 2" xfId="41550" xr:uid="{E1E40EAD-82E2-4FAC-A49D-385019B0815C}"/>
    <cellStyle name="Comma 3 7 4 2 3" xfId="33662" xr:uid="{8BF59D2D-4399-40F8-B6FC-5322415BF7B4}"/>
    <cellStyle name="Comma 3 7 4 3" xfId="19340" xr:uid="{725BF58F-DE45-499A-B64A-081927AEA438}"/>
    <cellStyle name="Comma 3 7 4 3 2" xfId="37606" xr:uid="{E46BEA66-16D6-41FA-B607-FA882C98E7F1}"/>
    <cellStyle name="Comma 3 7 4 4" xfId="29718" xr:uid="{FBAB16E3-CFD4-4EF0-A2A3-87684AF6AB65}"/>
    <cellStyle name="Comma 3 7 5" xfId="10933" xr:uid="{7B0D9CF3-7FAF-4401-96FB-89BFAFC691F5}"/>
    <cellStyle name="Comma 3 7 5 2" xfId="22142" xr:uid="{41DB67D1-919C-46D9-8318-F0521C0FCEEB}"/>
    <cellStyle name="Comma 3 7 5 2 2" xfId="39578" xr:uid="{F9637D6B-DBDD-4DFF-959D-512BE5B18C94}"/>
    <cellStyle name="Comma 3 7 5 3" xfId="31690" xr:uid="{94DE810F-2452-40E6-AB78-196B249F0B8A}"/>
    <cellStyle name="Comma 3 7 6" xfId="16538" xr:uid="{BB894A44-AC40-44D1-A202-75E97FDDC31C}"/>
    <cellStyle name="Comma 3 7 6 2" xfId="35634" xr:uid="{437A2967-EE91-4094-BC21-4D41C1902C60}"/>
    <cellStyle name="Comma 3 7 7" xfId="27746" xr:uid="{429882AA-8E35-4BB0-A017-9D0202AA3DA4}"/>
    <cellStyle name="Comma 3 8" xfId="5910" xr:uid="{4E1C2DA9-1586-4C81-A347-BDC7C8D6DE38}"/>
    <cellStyle name="Comma 3 8 2" xfId="7312" xr:uid="{9D184B87-E573-44D8-8C7C-36210C37602B}"/>
    <cellStyle name="Comma 3 8 2 2" xfId="10114" xr:uid="{1CAC7282-2EEA-4A5D-B7E7-F99A37D4BF43}"/>
    <cellStyle name="Comma 3 8 2 2 2" xfId="15719" xr:uid="{3F43A8AD-5A94-4D70-A771-91FC7D3B59B9}"/>
    <cellStyle name="Comma 3 8 2 2 2 2" xfId="26928" xr:uid="{C7D5662F-C4F0-4DDF-BEEC-8B8A0BE5A196}"/>
    <cellStyle name="Comma 3 8 2 2 2 2 2" xfId="42783" xr:uid="{2CAEA16F-4215-431A-B6FC-681E1478C1D5}"/>
    <cellStyle name="Comma 3 8 2 2 2 3" xfId="34895" xr:uid="{2D4AB5B5-0866-4B37-8D1A-9D543FECDE09}"/>
    <cellStyle name="Comma 3 8 2 2 3" xfId="21324" xr:uid="{B96DA399-8A68-4FA7-B7C3-0D238655CF32}"/>
    <cellStyle name="Comma 3 8 2 2 3 2" xfId="38839" xr:uid="{2BD0CD76-079C-4BEB-8F72-49C759865047}"/>
    <cellStyle name="Comma 3 8 2 2 4" xfId="30951" xr:uid="{5BE40739-DFC0-4006-A672-558AB3CD0B66}"/>
    <cellStyle name="Comma 3 8 2 3" xfId="12917" xr:uid="{DB2055F2-AA42-49BA-8232-FD36587D7AE5}"/>
    <cellStyle name="Comma 3 8 2 3 2" xfId="24126" xr:uid="{6904B577-A1A8-410E-8346-323A0BA5FB5A}"/>
    <cellStyle name="Comma 3 8 2 3 2 2" xfId="40811" xr:uid="{A8067192-6F5B-4328-A994-295AEBAB54AF}"/>
    <cellStyle name="Comma 3 8 2 3 3" xfId="32923" xr:uid="{86EC4DC4-7BFA-473A-BE51-22ABBDF652F7}"/>
    <cellStyle name="Comma 3 8 2 4" xfId="18522" xr:uid="{7A2BE724-4B2D-43E1-80AE-1CEB9716DDBB}"/>
    <cellStyle name="Comma 3 8 2 4 2" xfId="36867" xr:uid="{F1F428BF-FD9C-41A0-AF32-0142A6C1A71D}"/>
    <cellStyle name="Comma 3 8 2 5" xfId="28979" xr:uid="{814A3990-4BBD-4CBC-8551-6A825B177A1B}"/>
    <cellStyle name="Comma 3 8 3" xfId="8712" xr:uid="{33AABED9-B60C-47B7-9906-6E3205015EEC}"/>
    <cellStyle name="Comma 3 8 3 2" xfId="14317" xr:uid="{DFD8C8D6-8273-4CB0-B599-AA371B03E1A5}"/>
    <cellStyle name="Comma 3 8 3 2 2" xfId="25526" xr:uid="{6CAB4E67-421D-49D1-810B-4F97DD466C0C}"/>
    <cellStyle name="Comma 3 8 3 2 2 2" xfId="41797" xr:uid="{632B8316-C402-468E-82E1-3C911B1581BC}"/>
    <cellStyle name="Comma 3 8 3 2 3" xfId="33909" xr:uid="{1233E2F8-5694-4ABA-9626-3DC8152798E5}"/>
    <cellStyle name="Comma 3 8 3 3" xfId="19922" xr:uid="{760710C7-2205-4BC0-94A9-785822CED9F2}"/>
    <cellStyle name="Comma 3 8 3 3 2" xfId="37853" xr:uid="{8892B877-6022-4455-AFAD-67232EAD0FA5}"/>
    <cellStyle name="Comma 3 8 3 4" xfId="29965" xr:uid="{D137C546-E971-4385-8464-04176B1C41E1}"/>
    <cellStyle name="Comma 3 8 4" xfId="11515" xr:uid="{1B4744A5-7333-4F20-B9CB-E632AA3B975B}"/>
    <cellStyle name="Comma 3 8 4 2" xfId="22724" xr:uid="{AF4F33DB-FE2A-48D4-BD66-1B290AB4E567}"/>
    <cellStyle name="Comma 3 8 4 2 2" xfId="39825" xr:uid="{ADDD377F-A207-4E9F-A9A2-6A0B4BB88401}"/>
    <cellStyle name="Comma 3 8 4 3" xfId="31937" xr:uid="{0D9AA2EE-DB41-4B87-B602-8A5DBF197CF0}"/>
    <cellStyle name="Comma 3 8 5" xfId="17120" xr:uid="{8BC3280C-49C0-4C04-9C5B-770B24DB655A}"/>
    <cellStyle name="Comma 3 8 5 2" xfId="35881" xr:uid="{7E0BD120-F906-463F-882C-1AFD28819B5D}"/>
    <cellStyle name="Comma 3 8 6" xfId="27993" xr:uid="{1A382222-2781-4003-B969-737AC0446D4B}"/>
    <cellStyle name="Comma 3 9" xfId="6482" xr:uid="{CB2FD959-BD5B-45EF-94BB-C6A63988A42A}"/>
    <cellStyle name="Comma 3 9 2" xfId="9284" xr:uid="{70B058EA-129A-4F91-AA8F-B140FCEA5BF2}"/>
    <cellStyle name="Comma 3 9 2 2" xfId="14889" xr:uid="{C587DEE9-6214-4C11-90F8-9FC8425F5A28}"/>
    <cellStyle name="Comma 3 9 2 2 2" xfId="26098" xr:uid="{6F03CA5F-AF0E-42D8-99CB-C65962DE69AF}"/>
    <cellStyle name="Comma 3 9 2 2 2 2" xfId="42290" xr:uid="{B856FBFB-5633-4C91-B3A3-10C6EB5214D0}"/>
    <cellStyle name="Comma 3 9 2 2 3" xfId="34402" xr:uid="{E0DE89F9-EE51-4E6C-AA3A-06613D6CBD00}"/>
    <cellStyle name="Comma 3 9 2 3" xfId="20494" xr:uid="{F39810EA-888C-409D-8E7B-422924C851DC}"/>
    <cellStyle name="Comma 3 9 2 3 2" xfId="38346" xr:uid="{FD13F0B5-AE78-4EB5-B9C3-1559CF761F19}"/>
    <cellStyle name="Comma 3 9 2 4" xfId="30458" xr:uid="{CD386C55-AE8A-4CD8-8DEB-8CC508D3D814}"/>
    <cellStyle name="Comma 3 9 3" xfId="12087" xr:uid="{A1C7CBFB-1514-43A7-96E1-F55BEFCA6F8B}"/>
    <cellStyle name="Comma 3 9 3 2" xfId="23296" xr:uid="{BA878A49-3DE5-4C71-8F84-FE336DCFF1BF}"/>
    <cellStyle name="Comma 3 9 3 2 2" xfId="40318" xr:uid="{0F0D85D3-5809-48AB-B1C1-29DC65A2CC55}"/>
    <cellStyle name="Comma 3 9 3 3" xfId="32430" xr:uid="{7EC8ADF4-3701-4D7B-9A21-F8CCD3197267}"/>
    <cellStyle name="Comma 3 9 4" xfId="17692" xr:uid="{7C9E9EAF-6697-4AE0-A6BA-89F8F7FD9124}"/>
    <cellStyle name="Comma 3 9 4 2" xfId="36374" xr:uid="{99505B08-CFD6-4295-8337-4926977FB714}"/>
    <cellStyle name="Comma 3 9 5" xfId="28486" xr:uid="{1A9DA723-1452-4C63-A158-746BAC899D10}"/>
    <cellStyle name="Comma 3_Long forecast for Liz liquid Cotton(May-Dec)10312013 (version 1)" xfId="1830" xr:uid="{3A7DC7E9-7DF7-4586-84BC-C664C5EA2B07}"/>
    <cellStyle name="Comma 4" xfId="1831" xr:uid="{23E94AF4-9D1F-47CF-96AC-482D8C761886}"/>
    <cellStyle name="Comma 4 10" xfId="10690" xr:uid="{F58A5351-35C3-4673-AB55-5C2AC28929DF}"/>
    <cellStyle name="Comma 4 10 2" xfId="21900" xr:uid="{5F32AC2B-6E55-45EE-976E-CC022AF139C0}"/>
    <cellStyle name="Comma 4 10 2 2" xfId="39336" xr:uid="{1FCB9F26-F4BC-4AE4-9D28-429A409AC069}"/>
    <cellStyle name="Comma 4 10 3" xfId="31448" xr:uid="{372BF800-DD13-41CE-ADC8-48D1407E7AE2}"/>
    <cellStyle name="Comma 4 11" xfId="16296" xr:uid="{63C59EA6-F0D9-4B19-B44F-845A74D28E3F}"/>
    <cellStyle name="Comma 4 11 2" xfId="35392" xr:uid="{6BF47042-044B-4C17-82C7-567A2011CEA6}"/>
    <cellStyle name="Comma 4 12" xfId="27504" xr:uid="{7EF7718E-E8F3-4E79-A676-071A10691ABC}"/>
    <cellStyle name="Comma 4 2" xfId="1832" xr:uid="{5ED8D275-C285-4EA2-980C-2DA01E98DA19}"/>
    <cellStyle name="Comma 4 2 10" xfId="10691" xr:uid="{FB2DB548-63F0-40B2-93D8-50F2C71A65EA}"/>
    <cellStyle name="Comma 4 2 10 2" xfId="21901" xr:uid="{8259E475-ADE5-4877-9064-896B88D2A131}"/>
    <cellStyle name="Comma 4 2 10 2 2" xfId="39337" xr:uid="{078D58E3-9CF4-4531-ACD4-F74A0640FF9B}"/>
    <cellStyle name="Comma 4 2 10 3" xfId="31449" xr:uid="{6BAA9A3A-0C4B-4935-9935-B0D24C642761}"/>
    <cellStyle name="Comma 4 2 11" xfId="16297" xr:uid="{2BF47D85-36FE-49DC-A364-74DEA91AF637}"/>
    <cellStyle name="Comma 4 2 11 2" xfId="35393" xr:uid="{1537013E-7B0F-47D8-97F7-34DCBE72B674}"/>
    <cellStyle name="Comma 4 2 12" xfId="27505" xr:uid="{7D827D13-41FE-4655-B425-700C55AC2E14}"/>
    <cellStyle name="Comma 4 2 13" xfId="44046" xr:uid="{66B57786-4F1A-4B4C-9BCA-A0A056C74CEB}"/>
    <cellStyle name="Comma 4 2 2" xfId="1833" xr:uid="{CAAE6937-232C-4A9B-99D4-05884B2EB500}"/>
    <cellStyle name="Comma 4 2 2 2" xfId="44047" xr:uid="{5D0F3A3E-6ECE-4274-ADDA-D409A3FC3808}"/>
    <cellStyle name="Comma 4 2 3" xfId="5090" xr:uid="{20EC7B06-7D7E-4BCA-A7EA-7C4160668C06}"/>
    <cellStyle name="Comma 4 2 3 10" xfId="27520" xr:uid="{B6991862-E35F-4627-83E7-439B129C4B2B}"/>
    <cellStyle name="Comma 4 2 3 2" xfId="5164" xr:uid="{BB75FAC6-AE4A-4C46-A919-B8670439FA02}"/>
    <cellStyle name="Comma 4 2 3 2 2" xfId="5289" xr:uid="{B8AA420C-8677-4996-A18C-4A51F84A4488}"/>
    <cellStyle name="Comma 4 2 3 2 2 2" xfId="5535" xr:uid="{7F17318B-663B-4E8C-B648-55C40CE9190B}"/>
    <cellStyle name="Comma 4 2 3 2 2 2 2" xfId="6432" xr:uid="{A4508C53-6F14-47AE-ADDF-FC0FAB785373}"/>
    <cellStyle name="Comma 4 2 3 2 2 2 2 2" xfId="7834" xr:uid="{A9E9FAE4-8E00-4551-99A8-C29564A05B48}"/>
    <cellStyle name="Comma 4 2 3 2 2 2 2 2 2" xfId="10636" xr:uid="{239A5952-F725-4296-9C0F-FEC9959E657F}"/>
    <cellStyle name="Comma 4 2 3 2 2 2 2 2 2 2" xfId="16241" xr:uid="{F543297B-458A-4C2D-AF05-DA058F9EB299}"/>
    <cellStyle name="Comma 4 2 3 2 2 2 2 2 2 2 2" xfId="27450" xr:uid="{DACF9CF3-806B-4F81-A33D-0479C6135B10}"/>
    <cellStyle name="Comma 4 2 3 2 2 2 2 2 2 2 2 2" xfId="43237" xr:uid="{6F42AE7A-DB2F-4334-90EA-1D1FC7D39B3B}"/>
    <cellStyle name="Comma 4 2 3 2 2 2 2 2 2 2 3" xfId="35349" xr:uid="{8F72BC2B-921D-434B-A719-FFE59707E0DA}"/>
    <cellStyle name="Comma 4 2 3 2 2 2 2 2 2 3" xfId="21846" xr:uid="{C2D97BA0-986F-4B4B-B928-570B07F06853}"/>
    <cellStyle name="Comma 4 2 3 2 2 2 2 2 2 3 2" xfId="39293" xr:uid="{A71D5848-6AFA-4833-8C30-D4CB26193C62}"/>
    <cellStyle name="Comma 4 2 3 2 2 2 2 2 2 4" xfId="31405" xr:uid="{35476993-6623-4794-9BEF-93178E98E39F}"/>
    <cellStyle name="Comma 4 2 3 2 2 2 2 2 3" xfId="13439" xr:uid="{AF348802-4FFE-4871-BAA4-20655CD8B08D}"/>
    <cellStyle name="Comma 4 2 3 2 2 2 2 2 3 2" xfId="24648" xr:uid="{E605D60F-3E2C-4E74-8E9E-BAACDBDA4B56}"/>
    <cellStyle name="Comma 4 2 3 2 2 2 2 2 3 2 2" xfId="41265" xr:uid="{83258E25-1047-4D30-9237-B5D55D65EEC5}"/>
    <cellStyle name="Comma 4 2 3 2 2 2 2 2 3 3" xfId="33377" xr:uid="{0AC6DFD7-79D5-453E-94DE-4537E18684A2}"/>
    <cellStyle name="Comma 4 2 3 2 2 2 2 2 4" xfId="19044" xr:uid="{7264D02D-B499-4613-9AB2-7C3854326865}"/>
    <cellStyle name="Comma 4 2 3 2 2 2 2 2 4 2" xfId="37321" xr:uid="{1BFAA88A-4D2A-4F02-8063-C709F3B46E1D}"/>
    <cellStyle name="Comma 4 2 3 2 2 2 2 2 5" xfId="29433" xr:uid="{2111E1A9-5A06-40E0-B096-B1C0DAA4D887}"/>
    <cellStyle name="Comma 4 2 3 2 2 2 2 3" xfId="9234" xr:uid="{8C2D9CFE-DF7A-4770-94F7-4FBF6D0FD085}"/>
    <cellStyle name="Comma 4 2 3 2 2 2 2 3 2" xfId="14839" xr:uid="{98057830-9E9A-4177-8E3C-46ECD08A503D}"/>
    <cellStyle name="Comma 4 2 3 2 2 2 2 3 2 2" xfId="26048" xr:uid="{C30BEBAE-C05A-4BF2-9B6A-7A6961288F73}"/>
    <cellStyle name="Comma 4 2 3 2 2 2 2 3 2 2 2" xfId="42251" xr:uid="{6DC94605-D905-4C41-824F-C84220372F27}"/>
    <cellStyle name="Comma 4 2 3 2 2 2 2 3 2 3" xfId="34363" xr:uid="{F8E6420F-A3CC-406C-8DD1-2D157E8B114D}"/>
    <cellStyle name="Comma 4 2 3 2 2 2 2 3 3" xfId="20444" xr:uid="{6A69C421-DF1A-4F82-B8C6-36A2FFB44AE7}"/>
    <cellStyle name="Comma 4 2 3 2 2 2 2 3 3 2" xfId="38307" xr:uid="{86E5E4F8-F1B8-433A-9FF5-6F09FA71E017}"/>
    <cellStyle name="Comma 4 2 3 2 2 2 2 3 4" xfId="30419" xr:uid="{BEF945D8-EDAE-44C7-A572-FC04A852A0D0}"/>
    <cellStyle name="Comma 4 2 3 2 2 2 2 4" xfId="12037" xr:uid="{F2E5349D-45DB-4D51-A815-C90E3958E894}"/>
    <cellStyle name="Comma 4 2 3 2 2 2 2 4 2" xfId="23246" xr:uid="{C5097BA4-56B0-4CF6-B8CF-D30FDFC3D89A}"/>
    <cellStyle name="Comma 4 2 3 2 2 2 2 4 2 2" xfId="40279" xr:uid="{A2BC27C8-06C5-4933-B8D4-41A7992A0FC7}"/>
    <cellStyle name="Comma 4 2 3 2 2 2 2 4 3" xfId="32391" xr:uid="{9052E61B-57C2-4CFA-94CC-299EEDD23F86}"/>
    <cellStyle name="Comma 4 2 3 2 2 2 2 5" xfId="17642" xr:uid="{49206F48-8969-4070-B9B0-31A23619B798}"/>
    <cellStyle name="Comma 4 2 3 2 2 2 2 5 2" xfId="36335" xr:uid="{84E68B72-6B1E-4ACB-9011-9635B6703D4A}"/>
    <cellStyle name="Comma 4 2 3 2 2 2 2 6" xfId="28447" xr:uid="{770871BE-D352-4104-A8D1-DF2B13A425B7}"/>
    <cellStyle name="Comma 4 2 3 2 2 2 3" xfId="6937" xr:uid="{5E256D9B-06C6-4E57-A436-809EB2016158}"/>
    <cellStyle name="Comma 4 2 3 2 2 2 3 2" xfId="9739" xr:uid="{1B13FFE9-4A76-46D9-B3A7-4E6E7FC8D2CC}"/>
    <cellStyle name="Comma 4 2 3 2 2 2 3 2 2" xfId="15344" xr:uid="{F35513BE-93B3-4070-A1D5-DE7E2EDFE0E0}"/>
    <cellStyle name="Comma 4 2 3 2 2 2 3 2 2 2" xfId="26553" xr:uid="{855DD9AA-795D-46E6-B09B-F9A8520F6DF4}"/>
    <cellStyle name="Comma 4 2 3 2 2 2 3 2 2 2 2" xfId="42743" xr:uid="{42C32588-38CC-4CB2-9C69-D024E8AD23B5}"/>
    <cellStyle name="Comma 4 2 3 2 2 2 3 2 2 3" xfId="34855" xr:uid="{D94F3E7A-E7E3-42D6-8474-A1911CEFF007}"/>
    <cellStyle name="Comma 4 2 3 2 2 2 3 2 3" xfId="20949" xr:uid="{B027796E-E76A-4A0B-883A-FAA7F0B3D83F}"/>
    <cellStyle name="Comma 4 2 3 2 2 2 3 2 3 2" xfId="38799" xr:uid="{FE50062E-1254-41E0-9F57-7215DE3BED57}"/>
    <cellStyle name="Comma 4 2 3 2 2 2 3 2 4" xfId="30911" xr:uid="{C458DDD6-FD0C-4969-B4E7-01F4CB318A33}"/>
    <cellStyle name="Comma 4 2 3 2 2 2 3 3" xfId="12542" xr:uid="{A4F6BED7-40ED-485F-9D32-8088D0AA40A2}"/>
    <cellStyle name="Comma 4 2 3 2 2 2 3 3 2" xfId="23751" xr:uid="{A890836D-945C-403F-BE9D-D22AD6E8B059}"/>
    <cellStyle name="Comma 4 2 3 2 2 2 3 3 2 2" xfId="40771" xr:uid="{F1478C97-ED87-4EC1-AA3C-41C97FAFC639}"/>
    <cellStyle name="Comma 4 2 3 2 2 2 3 3 3" xfId="32883" xr:uid="{8D23579B-995B-4643-BB7C-D4A3B2483732}"/>
    <cellStyle name="Comma 4 2 3 2 2 2 3 4" xfId="18147" xr:uid="{BBD332D8-8BAE-4366-8BF0-8F78E13AAFE6}"/>
    <cellStyle name="Comma 4 2 3 2 2 2 3 4 2" xfId="36827" xr:uid="{0C20A201-C051-4EFF-9E93-BA95E137F4ED}"/>
    <cellStyle name="Comma 4 2 3 2 2 2 3 5" xfId="28939" xr:uid="{B6DB0E11-EF47-4F8F-B34D-8033D24A8A6B}"/>
    <cellStyle name="Comma 4 2 3 2 2 2 4" xfId="8337" xr:uid="{7A65B24F-F0A0-4A6D-8379-929CF7B01F22}"/>
    <cellStyle name="Comma 4 2 3 2 2 2 4 2" xfId="13942" xr:uid="{5534A4DC-4CE2-4F1B-BD08-F5CEF3B6ADAF}"/>
    <cellStyle name="Comma 4 2 3 2 2 2 4 2 2" xfId="25151" xr:uid="{D6CC3A87-1160-44EC-B212-29F77A95AC62}"/>
    <cellStyle name="Comma 4 2 3 2 2 2 4 2 2 2" xfId="41757" xr:uid="{B9F76791-65ED-4A13-937F-BAA943C77711}"/>
    <cellStyle name="Comma 4 2 3 2 2 2 4 2 3" xfId="33869" xr:uid="{6A7B2DA3-F1DE-4BC6-A84C-75CDFD5BE9BE}"/>
    <cellStyle name="Comma 4 2 3 2 2 2 4 3" xfId="19547" xr:uid="{DCA47D81-280C-46FE-9627-31FC5199D027}"/>
    <cellStyle name="Comma 4 2 3 2 2 2 4 3 2" xfId="37813" xr:uid="{D9E16631-D75A-4CF5-A9F4-5AFE09ACB309}"/>
    <cellStyle name="Comma 4 2 3 2 2 2 4 4" xfId="29925" xr:uid="{E10F8AEF-0E52-498A-B302-2FC9454C88D2}"/>
    <cellStyle name="Comma 4 2 3 2 2 2 5" xfId="11140" xr:uid="{3EC79DB8-5A0D-49ED-BD2E-F4FE1678EDE9}"/>
    <cellStyle name="Comma 4 2 3 2 2 2 5 2" xfId="22349" xr:uid="{1F4B28B5-E463-4889-AFE7-6AAF4D859A60}"/>
    <cellStyle name="Comma 4 2 3 2 2 2 5 2 2" xfId="39785" xr:uid="{0C8C6C21-1281-4102-9176-93AD02D2AE68}"/>
    <cellStyle name="Comma 4 2 3 2 2 2 5 3" xfId="31897" xr:uid="{EC5FCE20-15EB-43EF-AF00-17D996C6D154}"/>
    <cellStyle name="Comma 4 2 3 2 2 2 6" xfId="16745" xr:uid="{8CC734F7-14A4-4550-99E6-89211C0BC441}"/>
    <cellStyle name="Comma 4 2 3 2 2 2 6 2" xfId="35841" xr:uid="{CDA4E15E-BA24-474C-8009-DB0A3F178BEC}"/>
    <cellStyle name="Comma 4 2 3 2 2 2 7" xfId="27953" xr:uid="{A43E8377-15B0-415F-B73B-F22F028EA0E8}"/>
    <cellStyle name="Comma 4 2 3 2 2 3" xfId="6186" xr:uid="{6346A78A-D116-4D5B-8738-3B2D24C7FC37}"/>
    <cellStyle name="Comma 4 2 3 2 2 3 2" xfId="7588" xr:uid="{C50D723B-405A-43F9-B0DD-DE3D5313FD6E}"/>
    <cellStyle name="Comma 4 2 3 2 2 3 2 2" xfId="10390" xr:uid="{566981FE-6199-4C10-A44C-05F843D6E27C}"/>
    <cellStyle name="Comma 4 2 3 2 2 3 2 2 2" xfId="15995" xr:uid="{6D6CCA72-560F-480E-8423-E589A084D76C}"/>
    <cellStyle name="Comma 4 2 3 2 2 3 2 2 2 2" xfId="27204" xr:uid="{F27F8A82-E48C-4FB7-985F-EB6405F21E03}"/>
    <cellStyle name="Comma 4 2 3 2 2 3 2 2 2 2 2" xfId="42991" xr:uid="{39A96953-0794-411A-92CF-91510AE8D809}"/>
    <cellStyle name="Comma 4 2 3 2 2 3 2 2 2 3" xfId="35103" xr:uid="{81A42A2F-C2A0-4062-B8A7-E17A36B6DCDE}"/>
    <cellStyle name="Comma 4 2 3 2 2 3 2 2 3" xfId="21600" xr:uid="{D179CEF5-F26A-4923-852D-E29DECC5F09C}"/>
    <cellStyle name="Comma 4 2 3 2 2 3 2 2 3 2" xfId="39047" xr:uid="{958FFFFD-D81B-4B08-BC09-314227521E2C}"/>
    <cellStyle name="Comma 4 2 3 2 2 3 2 2 4" xfId="31159" xr:uid="{D6083EFB-B19D-4785-A500-B168F8455258}"/>
    <cellStyle name="Comma 4 2 3 2 2 3 2 3" xfId="13193" xr:uid="{A09CE6F6-01C1-4E25-9113-5D2DEC5AB800}"/>
    <cellStyle name="Comma 4 2 3 2 2 3 2 3 2" xfId="24402" xr:uid="{C2E153D8-3F9C-4BC9-9A05-97FD9A7B7E7B}"/>
    <cellStyle name="Comma 4 2 3 2 2 3 2 3 2 2" xfId="41019" xr:uid="{EB390947-A4C3-4112-9B56-B7413A02D81F}"/>
    <cellStyle name="Comma 4 2 3 2 2 3 2 3 3" xfId="33131" xr:uid="{8BD518FF-A23C-4C4E-A7A6-F5E72EF8BDDB}"/>
    <cellStyle name="Comma 4 2 3 2 2 3 2 4" xfId="18798" xr:uid="{189EEEA0-11D5-4045-BFEA-67A317F087ED}"/>
    <cellStyle name="Comma 4 2 3 2 2 3 2 4 2" xfId="37075" xr:uid="{537CB9BF-5F13-4217-ADA9-60F062B2EB8F}"/>
    <cellStyle name="Comma 4 2 3 2 2 3 2 5" xfId="29187" xr:uid="{5848684F-927F-46D2-8ED7-0D4CAA29CDCC}"/>
    <cellStyle name="Comma 4 2 3 2 2 3 3" xfId="8988" xr:uid="{97E34A65-D9A0-4644-81E5-DBD44A3AE602}"/>
    <cellStyle name="Comma 4 2 3 2 2 3 3 2" xfId="14593" xr:uid="{6356D9AD-C839-4BD1-B6C0-38D343BDA899}"/>
    <cellStyle name="Comma 4 2 3 2 2 3 3 2 2" xfId="25802" xr:uid="{A13439E9-E496-4B2E-A4E8-7BB872BD2C8D}"/>
    <cellStyle name="Comma 4 2 3 2 2 3 3 2 2 2" xfId="42005" xr:uid="{530C9A22-93F4-4828-8B0B-C31876FB5439}"/>
    <cellStyle name="Comma 4 2 3 2 2 3 3 2 3" xfId="34117" xr:uid="{C85806E5-20A6-491F-A225-A42529C2972B}"/>
    <cellStyle name="Comma 4 2 3 2 2 3 3 3" xfId="20198" xr:uid="{FDE76464-445E-49FD-96B8-B7D4B438F8D4}"/>
    <cellStyle name="Comma 4 2 3 2 2 3 3 3 2" xfId="38061" xr:uid="{2D386F42-C9F5-40A3-AFF7-3FB4110B9A2E}"/>
    <cellStyle name="Comma 4 2 3 2 2 3 3 4" xfId="30173" xr:uid="{4667EBF0-C23E-4CB5-89DB-6D1496C6412F}"/>
    <cellStyle name="Comma 4 2 3 2 2 3 4" xfId="11791" xr:uid="{4666B5AC-520B-41EE-A7AC-54AB680C0BD0}"/>
    <cellStyle name="Comma 4 2 3 2 2 3 4 2" xfId="23000" xr:uid="{20D717A1-6D1A-4CAB-9C5A-4891EF8C7131}"/>
    <cellStyle name="Comma 4 2 3 2 2 3 4 2 2" xfId="40033" xr:uid="{6D206BF8-F7D8-4E7A-8C92-E9CC8245E0AC}"/>
    <cellStyle name="Comma 4 2 3 2 2 3 4 3" xfId="32145" xr:uid="{9E085761-755E-44DA-9281-D688308C229A}"/>
    <cellStyle name="Comma 4 2 3 2 2 3 5" xfId="17396" xr:uid="{EFFA82CE-B07B-4DBC-A846-92EB4DF27E25}"/>
    <cellStyle name="Comma 4 2 3 2 2 3 5 2" xfId="36089" xr:uid="{D3673578-B165-4CCA-A406-0797F34A417B}"/>
    <cellStyle name="Comma 4 2 3 2 2 3 6" xfId="28201" xr:uid="{654985BC-3C3B-4F5E-B8A3-D4BFC02E763B}"/>
    <cellStyle name="Comma 4 2 3 2 2 4" xfId="6691" xr:uid="{140756AF-B8A8-429E-9F48-C0DF2E7D38E4}"/>
    <cellStyle name="Comma 4 2 3 2 2 4 2" xfId="9493" xr:uid="{65A6C812-7FFA-45A5-A4CF-7A38F0295B44}"/>
    <cellStyle name="Comma 4 2 3 2 2 4 2 2" xfId="15098" xr:uid="{5A34C2EF-9C16-4775-8FBA-FF9F93B87AEF}"/>
    <cellStyle name="Comma 4 2 3 2 2 4 2 2 2" xfId="26307" xr:uid="{644C0477-1332-4D5F-8F9E-77AFCCFAB7E7}"/>
    <cellStyle name="Comma 4 2 3 2 2 4 2 2 2 2" xfId="42497" xr:uid="{392E8B0B-FF4F-4E8C-8337-1A8D0AB524F9}"/>
    <cellStyle name="Comma 4 2 3 2 2 4 2 2 3" xfId="34609" xr:uid="{6DEB90AD-FCD7-4484-8CF6-658DD52E1AD7}"/>
    <cellStyle name="Comma 4 2 3 2 2 4 2 3" xfId="20703" xr:uid="{C851A987-DD7C-49DB-9903-B0073E0E5781}"/>
    <cellStyle name="Comma 4 2 3 2 2 4 2 3 2" xfId="38553" xr:uid="{3DD68C4C-C8BE-46B4-9256-5895FB39D9EB}"/>
    <cellStyle name="Comma 4 2 3 2 2 4 2 4" xfId="30665" xr:uid="{99A456F3-AE48-4DB7-A9EC-7EDD13F639D5}"/>
    <cellStyle name="Comma 4 2 3 2 2 4 3" xfId="12296" xr:uid="{F9C25D5A-52EA-4FF0-BF3A-8E632FE48B00}"/>
    <cellStyle name="Comma 4 2 3 2 2 4 3 2" xfId="23505" xr:uid="{507B5796-DE4D-4D46-87FF-521BBFF0B3FA}"/>
    <cellStyle name="Comma 4 2 3 2 2 4 3 2 2" xfId="40525" xr:uid="{F570EB51-C7C0-4524-AC72-A684BD55CBF7}"/>
    <cellStyle name="Comma 4 2 3 2 2 4 3 3" xfId="32637" xr:uid="{D2711FB3-59A0-4CDC-B934-805D8EBD5238}"/>
    <cellStyle name="Comma 4 2 3 2 2 4 4" xfId="17901" xr:uid="{EF53AFB6-B88F-4BA1-BD56-8F658C5D430E}"/>
    <cellStyle name="Comma 4 2 3 2 2 4 4 2" xfId="36581" xr:uid="{4A92874A-0C6A-45EC-B540-08868DF533FC}"/>
    <cellStyle name="Comma 4 2 3 2 2 4 5" xfId="28693" xr:uid="{62B20FAC-077B-400D-8AF7-91813D143A47}"/>
    <cellStyle name="Comma 4 2 3 2 2 5" xfId="8091" xr:uid="{CD588F44-00BF-4950-AEB0-9FDCE10393DD}"/>
    <cellStyle name="Comma 4 2 3 2 2 5 2" xfId="13696" xr:uid="{95FF48B1-1C8A-4291-A860-484D581D22CC}"/>
    <cellStyle name="Comma 4 2 3 2 2 5 2 2" xfId="24905" xr:uid="{E73D295B-288C-4248-9C9B-95BB4DF98AC0}"/>
    <cellStyle name="Comma 4 2 3 2 2 5 2 2 2" xfId="41511" xr:uid="{67517A43-5C0C-49F7-AC02-D0E3548A9D0C}"/>
    <cellStyle name="Comma 4 2 3 2 2 5 2 3" xfId="33623" xr:uid="{A729F40E-8EB8-4D7D-8361-0A1C0E5B3C5A}"/>
    <cellStyle name="Comma 4 2 3 2 2 5 3" xfId="19301" xr:uid="{221BD934-7410-4AAA-808B-AC045DCFBDC8}"/>
    <cellStyle name="Comma 4 2 3 2 2 5 3 2" xfId="37567" xr:uid="{2C2E7DD4-7AED-42DA-9E2D-EAB0A4F1A973}"/>
    <cellStyle name="Comma 4 2 3 2 2 5 4" xfId="29679" xr:uid="{7C03B307-B0E3-4468-9473-CE2075DEC6E6}"/>
    <cellStyle name="Comma 4 2 3 2 2 6" xfId="10894" xr:uid="{A24D35A5-57DA-4A72-899C-8FB800C00163}"/>
    <cellStyle name="Comma 4 2 3 2 2 6 2" xfId="22103" xr:uid="{D030D493-CC11-470C-9025-39DD6846F661}"/>
    <cellStyle name="Comma 4 2 3 2 2 6 2 2" xfId="39539" xr:uid="{300DEEAD-1484-44D1-9FC3-27315EA7B7F1}"/>
    <cellStyle name="Comma 4 2 3 2 2 6 3" xfId="31651" xr:uid="{7EC60F7F-96F5-4B8B-B117-2F5077DD8FAA}"/>
    <cellStyle name="Comma 4 2 3 2 2 7" xfId="16499" xr:uid="{EE853E9F-C155-40C6-8924-2D799E9E2DA0}"/>
    <cellStyle name="Comma 4 2 3 2 2 7 2" xfId="35595" xr:uid="{BEA1B1EC-57BC-45F7-BFC4-30B76EBF39CE}"/>
    <cellStyle name="Comma 4 2 3 2 2 8" xfId="27707" xr:uid="{09AB9225-9ECB-457D-BE4B-50CF007156B5}"/>
    <cellStyle name="Comma 4 2 3 2 3" xfId="5411" xr:uid="{B2AEBB34-B4EB-4B5E-9774-E1D60B0D138A}"/>
    <cellStyle name="Comma 4 2 3 2 3 2" xfId="6308" xr:uid="{BCCE63EA-9DC7-4C03-9721-5301DD7E77E5}"/>
    <cellStyle name="Comma 4 2 3 2 3 2 2" xfId="7710" xr:uid="{492F8F69-3777-4C34-918B-3E5E445400F4}"/>
    <cellStyle name="Comma 4 2 3 2 3 2 2 2" xfId="10512" xr:uid="{158A1231-C0D4-4FA5-8DD1-8CCC92FFEB9D}"/>
    <cellStyle name="Comma 4 2 3 2 3 2 2 2 2" xfId="16117" xr:uid="{1D7DFE73-35F6-4DC7-A3A3-0A37FC33CF87}"/>
    <cellStyle name="Comma 4 2 3 2 3 2 2 2 2 2" xfId="27326" xr:uid="{15D31D8A-12DE-4629-9940-3462AF7DFE60}"/>
    <cellStyle name="Comma 4 2 3 2 3 2 2 2 2 2 2" xfId="43113" xr:uid="{E334599B-E58D-42B5-8082-F98A01CEFF9A}"/>
    <cellStyle name="Comma 4 2 3 2 3 2 2 2 2 3" xfId="35225" xr:uid="{126AF3ED-A66C-4F8E-A315-DB35E410148B}"/>
    <cellStyle name="Comma 4 2 3 2 3 2 2 2 3" xfId="21722" xr:uid="{DB36B9D2-46EE-4D2D-91F7-26637B7B27D6}"/>
    <cellStyle name="Comma 4 2 3 2 3 2 2 2 3 2" xfId="39169" xr:uid="{6BB3BD8F-7851-4040-9C60-50283406D170}"/>
    <cellStyle name="Comma 4 2 3 2 3 2 2 2 4" xfId="31281" xr:uid="{E5FCC481-868D-4C86-BDCF-CC9FFED2B9D4}"/>
    <cellStyle name="Comma 4 2 3 2 3 2 2 3" xfId="13315" xr:uid="{76A5835B-BC5D-459C-BF09-5FFB6E686F80}"/>
    <cellStyle name="Comma 4 2 3 2 3 2 2 3 2" xfId="24524" xr:uid="{4AC70C6E-098D-4921-B77A-DBAEC85FA14D}"/>
    <cellStyle name="Comma 4 2 3 2 3 2 2 3 2 2" xfId="41141" xr:uid="{22438256-E96C-4306-BCA0-AA2F50062239}"/>
    <cellStyle name="Comma 4 2 3 2 3 2 2 3 3" xfId="33253" xr:uid="{8B22C48B-F71E-406E-94C2-437E273D5A23}"/>
    <cellStyle name="Comma 4 2 3 2 3 2 2 4" xfId="18920" xr:uid="{CDB9253D-BF4C-4FED-8DA3-51C4A8D2F12A}"/>
    <cellStyle name="Comma 4 2 3 2 3 2 2 4 2" xfId="37197" xr:uid="{D4E85ED6-3C50-445B-9E59-7399A4F979AE}"/>
    <cellStyle name="Comma 4 2 3 2 3 2 2 5" xfId="29309" xr:uid="{CF94C1EA-8093-4B12-A36B-0BDF1EF199AC}"/>
    <cellStyle name="Comma 4 2 3 2 3 2 3" xfId="9110" xr:uid="{6B1970F8-0744-4131-91B6-FEA48B345A7E}"/>
    <cellStyle name="Comma 4 2 3 2 3 2 3 2" xfId="14715" xr:uid="{6A0945B2-0286-4006-9B81-815079441691}"/>
    <cellStyle name="Comma 4 2 3 2 3 2 3 2 2" xfId="25924" xr:uid="{0F32AA4D-227C-435C-8B70-4CE872CE9175}"/>
    <cellStyle name="Comma 4 2 3 2 3 2 3 2 2 2" xfId="42127" xr:uid="{35D78635-0BD0-4380-957A-7DFAFED98955}"/>
    <cellStyle name="Comma 4 2 3 2 3 2 3 2 3" xfId="34239" xr:uid="{A76E725D-D014-4554-B858-1AF57A1EA719}"/>
    <cellStyle name="Comma 4 2 3 2 3 2 3 3" xfId="20320" xr:uid="{EB7A7C1C-8FA6-4CA5-A441-094F155AF79A}"/>
    <cellStyle name="Comma 4 2 3 2 3 2 3 3 2" xfId="38183" xr:uid="{122C3480-4793-4216-AEB7-AA8AA0BD1205}"/>
    <cellStyle name="Comma 4 2 3 2 3 2 3 4" xfId="30295" xr:uid="{61288F13-AC10-43B9-9165-772E09E999AA}"/>
    <cellStyle name="Comma 4 2 3 2 3 2 4" xfId="11913" xr:uid="{E831B8FC-9D74-4861-8981-5EA61283C676}"/>
    <cellStyle name="Comma 4 2 3 2 3 2 4 2" xfId="23122" xr:uid="{2FA333CC-F061-465D-8554-B7E546FC7EF4}"/>
    <cellStyle name="Comma 4 2 3 2 3 2 4 2 2" xfId="40155" xr:uid="{E4C468F2-4024-45CD-9D70-8FCBE6EC3762}"/>
    <cellStyle name="Comma 4 2 3 2 3 2 4 3" xfId="32267" xr:uid="{A1311765-4DB1-427A-A53A-90471E739BF5}"/>
    <cellStyle name="Comma 4 2 3 2 3 2 5" xfId="17518" xr:uid="{79606569-4331-4180-AD4F-BF21621E6991}"/>
    <cellStyle name="Comma 4 2 3 2 3 2 5 2" xfId="36211" xr:uid="{FFC594B6-3778-4FDC-8FE8-8B055ACEEF80}"/>
    <cellStyle name="Comma 4 2 3 2 3 2 6" xfId="28323" xr:uid="{205CB5AB-7096-4115-B68F-A0D029DB4DA8}"/>
    <cellStyle name="Comma 4 2 3 2 3 3" xfId="6813" xr:uid="{3E4E7C16-DC25-4A0B-913B-A8C55A74D277}"/>
    <cellStyle name="Comma 4 2 3 2 3 3 2" xfId="9615" xr:uid="{C5A1075C-9D2F-4CDF-93C9-1F5E23FB9D80}"/>
    <cellStyle name="Comma 4 2 3 2 3 3 2 2" xfId="15220" xr:uid="{C5FF40EA-E3BA-41B4-8DB1-41E5DFC22FC5}"/>
    <cellStyle name="Comma 4 2 3 2 3 3 2 2 2" xfId="26429" xr:uid="{ADB685C0-D257-43DA-AA45-E6DD38614378}"/>
    <cellStyle name="Comma 4 2 3 2 3 3 2 2 2 2" xfId="42619" xr:uid="{72A9D35A-FDC0-4CC3-93FE-CF5CEB687619}"/>
    <cellStyle name="Comma 4 2 3 2 3 3 2 2 3" xfId="34731" xr:uid="{D9CED328-3EFA-488B-9311-E7E6CBE1C990}"/>
    <cellStyle name="Comma 4 2 3 2 3 3 2 3" xfId="20825" xr:uid="{3910E8D7-46DA-4847-97C0-4FFB60315084}"/>
    <cellStyle name="Comma 4 2 3 2 3 3 2 3 2" xfId="38675" xr:uid="{633E51AA-F5F4-4866-9E62-BBEC3D43E51B}"/>
    <cellStyle name="Comma 4 2 3 2 3 3 2 4" xfId="30787" xr:uid="{E6845A48-C72C-4E4D-802E-EF5A18E592FA}"/>
    <cellStyle name="Comma 4 2 3 2 3 3 3" xfId="12418" xr:uid="{DC3814D0-1A64-484C-A081-7FC2E9B01AA2}"/>
    <cellStyle name="Comma 4 2 3 2 3 3 3 2" xfId="23627" xr:uid="{D3335BF8-B392-4808-A1E8-3E6A43F2B21D}"/>
    <cellStyle name="Comma 4 2 3 2 3 3 3 2 2" xfId="40647" xr:uid="{47D8BEB3-E206-4456-AB0D-373711E2033C}"/>
    <cellStyle name="Comma 4 2 3 2 3 3 3 3" xfId="32759" xr:uid="{CD979CA7-0345-4CA8-A1BF-6FF816C9E438}"/>
    <cellStyle name="Comma 4 2 3 2 3 3 4" xfId="18023" xr:uid="{EEC70475-4F1A-43B3-9A62-9F8ABA0BED4C}"/>
    <cellStyle name="Comma 4 2 3 2 3 3 4 2" xfId="36703" xr:uid="{1576ECD3-CAD7-48F4-BC91-6DD502EC1330}"/>
    <cellStyle name="Comma 4 2 3 2 3 3 5" xfId="28815" xr:uid="{91CE02E0-C645-42D6-B5C2-4ACF80B459E9}"/>
    <cellStyle name="Comma 4 2 3 2 3 4" xfId="8213" xr:uid="{8FADD959-F981-4B17-894B-96D59D6265D7}"/>
    <cellStyle name="Comma 4 2 3 2 3 4 2" xfId="13818" xr:uid="{4E508120-A537-42FC-B78E-5DA48339EC36}"/>
    <cellStyle name="Comma 4 2 3 2 3 4 2 2" xfId="25027" xr:uid="{364D69AF-FF69-4565-87D2-C11FB0B1C645}"/>
    <cellStyle name="Comma 4 2 3 2 3 4 2 2 2" xfId="41633" xr:uid="{0C7087CD-E9BD-4DB4-BBCD-BEA11D104E0D}"/>
    <cellStyle name="Comma 4 2 3 2 3 4 2 3" xfId="33745" xr:uid="{66660A78-F9EB-473A-8E6A-D7F457E1782C}"/>
    <cellStyle name="Comma 4 2 3 2 3 4 3" xfId="19423" xr:uid="{499C826C-C021-4548-8DE5-8F5D2035D5D0}"/>
    <cellStyle name="Comma 4 2 3 2 3 4 3 2" xfId="37689" xr:uid="{B7B5A889-EC96-42A0-9763-98790FCA6562}"/>
    <cellStyle name="Comma 4 2 3 2 3 4 4" xfId="29801" xr:uid="{E4737DF6-BD50-4518-B97A-698D9F792E6B}"/>
    <cellStyle name="Comma 4 2 3 2 3 5" xfId="11016" xr:uid="{7BB5CDD4-FD78-4DDA-BBED-EBF91082566B}"/>
    <cellStyle name="Comma 4 2 3 2 3 5 2" xfId="22225" xr:uid="{6E4068AC-E972-49AD-AB0A-A2B5C3167CC4}"/>
    <cellStyle name="Comma 4 2 3 2 3 5 2 2" xfId="39661" xr:uid="{D868F8E0-6476-4137-88C1-A5A7B9AAE21D}"/>
    <cellStyle name="Comma 4 2 3 2 3 5 3" xfId="31773" xr:uid="{0FCD28D4-5920-45CA-9F48-125F504687F4}"/>
    <cellStyle name="Comma 4 2 3 2 3 6" xfId="16621" xr:uid="{5950E8F2-C793-4AE0-BD22-253346BA8CDE}"/>
    <cellStyle name="Comma 4 2 3 2 3 6 2" xfId="35717" xr:uid="{415A0549-301B-4103-9B37-63D9B870958C}"/>
    <cellStyle name="Comma 4 2 3 2 3 7" xfId="27829" xr:uid="{FA9F01C5-1FB0-4DB7-A5F5-6F539EEA29C1}"/>
    <cellStyle name="Comma 4 2 3 2 4" xfId="6062" xr:uid="{C1F612CB-801F-4E20-9B11-152AC6826AC7}"/>
    <cellStyle name="Comma 4 2 3 2 4 2" xfId="7464" xr:uid="{25C88E88-94BA-4840-944F-45981EE2C5BA}"/>
    <cellStyle name="Comma 4 2 3 2 4 2 2" xfId="10266" xr:uid="{9286289F-8D69-408F-AD9A-D0619C21186D}"/>
    <cellStyle name="Comma 4 2 3 2 4 2 2 2" xfId="15871" xr:uid="{C6F1F743-7B5F-447A-9D3F-8E45724E4F0D}"/>
    <cellStyle name="Comma 4 2 3 2 4 2 2 2 2" xfId="27080" xr:uid="{17C5A607-AA9D-4CA6-8D61-254F4932FDA5}"/>
    <cellStyle name="Comma 4 2 3 2 4 2 2 2 2 2" xfId="42867" xr:uid="{14E0FF6A-F91C-4C5A-810B-83A7088903B2}"/>
    <cellStyle name="Comma 4 2 3 2 4 2 2 2 3" xfId="34979" xr:uid="{0F3C7D14-4329-4717-99FD-FE96625FD4DC}"/>
    <cellStyle name="Comma 4 2 3 2 4 2 2 3" xfId="21476" xr:uid="{F6142E7B-9AD5-42A8-9E34-BB5BC8539125}"/>
    <cellStyle name="Comma 4 2 3 2 4 2 2 3 2" xfId="38923" xr:uid="{308E1571-54AA-4767-AD8D-63C518A5C255}"/>
    <cellStyle name="Comma 4 2 3 2 4 2 2 4" xfId="31035" xr:uid="{4F7235A8-23DD-4498-B967-9C05BF484571}"/>
    <cellStyle name="Comma 4 2 3 2 4 2 3" xfId="13069" xr:uid="{BC7DD97D-5C00-4E2A-9095-430F35610027}"/>
    <cellStyle name="Comma 4 2 3 2 4 2 3 2" xfId="24278" xr:uid="{0C6784CF-5151-4396-8C97-4AFECDD9E0A4}"/>
    <cellStyle name="Comma 4 2 3 2 4 2 3 2 2" xfId="40895" xr:uid="{316F225D-840C-478D-A63F-67A741F0B71D}"/>
    <cellStyle name="Comma 4 2 3 2 4 2 3 3" xfId="33007" xr:uid="{8BD13C26-1317-4237-B917-9F2C5377113E}"/>
    <cellStyle name="Comma 4 2 3 2 4 2 4" xfId="18674" xr:uid="{EF8BE038-400E-4171-BEA3-6CD491D2E3EA}"/>
    <cellStyle name="Comma 4 2 3 2 4 2 4 2" xfId="36951" xr:uid="{B27023C3-7452-42C1-A551-B557F4405E40}"/>
    <cellStyle name="Comma 4 2 3 2 4 2 5" xfId="29063" xr:uid="{021A14EA-2D22-4F33-86F1-13EAEB859137}"/>
    <cellStyle name="Comma 4 2 3 2 4 3" xfId="8864" xr:uid="{9C46504B-28F6-46F5-BC45-2EE903702BC3}"/>
    <cellStyle name="Comma 4 2 3 2 4 3 2" xfId="14469" xr:uid="{A6BD1A19-6229-4E1C-A0E9-96E02BC1405A}"/>
    <cellStyle name="Comma 4 2 3 2 4 3 2 2" xfId="25678" xr:uid="{5B93A387-DEE8-4844-A69D-FDEBA15EDC76}"/>
    <cellStyle name="Comma 4 2 3 2 4 3 2 2 2" xfId="41881" xr:uid="{55643C9E-0626-46ED-AEC5-EB7BC50D2F21}"/>
    <cellStyle name="Comma 4 2 3 2 4 3 2 3" xfId="33993" xr:uid="{F589AA38-3EF8-49F0-BE98-AC89CB841759}"/>
    <cellStyle name="Comma 4 2 3 2 4 3 3" xfId="20074" xr:uid="{F060369F-F64A-4257-9BE8-E6B7A615991E}"/>
    <cellStyle name="Comma 4 2 3 2 4 3 3 2" xfId="37937" xr:uid="{CCE3AF81-B87F-4C77-B658-A9697663E233}"/>
    <cellStyle name="Comma 4 2 3 2 4 3 4" xfId="30049" xr:uid="{0C36B8F1-4384-45A6-8BE2-BA3605F065FC}"/>
    <cellStyle name="Comma 4 2 3 2 4 4" xfId="11667" xr:uid="{D22FC175-BB62-41B7-867C-D3C9CFF258A6}"/>
    <cellStyle name="Comma 4 2 3 2 4 4 2" xfId="22876" xr:uid="{053DDB98-A2B2-421A-AB70-C1024FCD5809}"/>
    <cellStyle name="Comma 4 2 3 2 4 4 2 2" xfId="39909" xr:uid="{206F43DE-F553-410F-AC2B-DBA8F0B6142F}"/>
    <cellStyle name="Comma 4 2 3 2 4 4 3" xfId="32021" xr:uid="{707646AC-566C-45C6-B41B-85B14CDDD6EB}"/>
    <cellStyle name="Comma 4 2 3 2 4 5" xfId="17272" xr:uid="{F68B3C37-9EB0-4288-B046-0786645141D0}"/>
    <cellStyle name="Comma 4 2 3 2 4 5 2" xfId="35965" xr:uid="{AFF533A8-FCA1-4FA6-AB49-B25E8764736C}"/>
    <cellStyle name="Comma 4 2 3 2 4 6" xfId="28077" xr:uid="{F159FCB8-24B8-4700-87ED-1CE2F6F6001E}"/>
    <cellStyle name="Comma 4 2 3 2 5" xfId="6566" xr:uid="{62AA2073-7AB9-40DB-B4C3-681F3D1D2754}"/>
    <cellStyle name="Comma 4 2 3 2 5 2" xfId="9368" xr:uid="{7617682A-FEFF-48C7-A27F-EAEC0C337E78}"/>
    <cellStyle name="Comma 4 2 3 2 5 2 2" xfId="14973" xr:uid="{B289FC0D-0D91-425C-9BB0-99357CCB5D2F}"/>
    <cellStyle name="Comma 4 2 3 2 5 2 2 2" xfId="26182" xr:uid="{C0F23A49-F5D9-4BE9-9462-FCCE8D319627}"/>
    <cellStyle name="Comma 4 2 3 2 5 2 2 2 2" xfId="42373" xr:uid="{E7AABECE-EE30-4D6E-B3AE-1D7244B391BC}"/>
    <cellStyle name="Comma 4 2 3 2 5 2 2 3" xfId="34485" xr:uid="{CCC7F124-FFEF-42DB-92D3-271B702392FD}"/>
    <cellStyle name="Comma 4 2 3 2 5 2 3" xfId="20578" xr:uid="{D75AD7B8-FECA-40A0-85F4-61432DDF795F}"/>
    <cellStyle name="Comma 4 2 3 2 5 2 3 2" xfId="38429" xr:uid="{029B4534-6D7F-4694-BE5C-108E124AC194}"/>
    <cellStyle name="Comma 4 2 3 2 5 2 4" xfId="30541" xr:uid="{EA13ED1B-3B6D-4D85-80F1-A6776EDCA025}"/>
    <cellStyle name="Comma 4 2 3 2 5 3" xfId="12171" xr:uid="{F3D5D7F3-EF54-4D8B-978A-FB1DA85A425F}"/>
    <cellStyle name="Comma 4 2 3 2 5 3 2" xfId="23380" xr:uid="{657E5BC1-3669-428F-9EF7-588FA3108B41}"/>
    <cellStyle name="Comma 4 2 3 2 5 3 2 2" xfId="40401" xr:uid="{3C7A4C14-9B72-45C8-890A-7DDF47491E1C}"/>
    <cellStyle name="Comma 4 2 3 2 5 3 3" xfId="32513" xr:uid="{47DD25CB-A359-4795-93A0-14C8D1E8D019}"/>
    <cellStyle name="Comma 4 2 3 2 5 4" xfId="17776" xr:uid="{ECF3A470-17D7-40C1-B31F-9C5EF77F1B5C}"/>
    <cellStyle name="Comma 4 2 3 2 5 4 2" xfId="36457" xr:uid="{7E3A2380-0E5D-4B2C-8D48-76F81F4E9B56}"/>
    <cellStyle name="Comma 4 2 3 2 5 5" xfId="28569" xr:uid="{9124323F-D51C-4823-BD1A-CBDDB3993105}"/>
    <cellStyle name="Comma 4 2 3 2 6" xfId="7967" xr:uid="{DB9898DB-9B91-4F18-B3AA-2D7A6F72283F}"/>
    <cellStyle name="Comma 4 2 3 2 6 2" xfId="13572" xr:uid="{8017A896-8855-45ED-84E4-9106271C0211}"/>
    <cellStyle name="Comma 4 2 3 2 6 2 2" xfId="24781" xr:uid="{5C19369E-51BE-47A7-A0E2-1DE75C8D396D}"/>
    <cellStyle name="Comma 4 2 3 2 6 2 2 2" xfId="41387" xr:uid="{5242C220-260F-4785-9F1F-19E2816BFC71}"/>
    <cellStyle name="Comma 4 2 3 2 6 2 3" xfId="33499" xr:uid="{30065045-487C-4F04-B7A6-650DF24C7327}"/>
    <cellStyle name="Comma 4 2 3 2 6 3" xfId="19177" xr:uid="{54170D2F-3EB0-45F6-8656-5C82521C490F}"/>
    <cellStyle name="Comma 4 2 3 2 6 3 2" xfId="37443" xr:uid="{102B1BD4-C3CE-451F-A348-C480EBBF0453}"/>
    <cellStyle name="Comma 4 2 3 2 6 4" xfId="29555" xr:uid="{C34DC76E-8CA8-42C5-8387-2C8495DE9057}"/>
    <cellStyle name="Comma 4 2 3 2 7" xfId="10770" xr:uid="{8FCBFE6F-54A8-45F7-901F-302D63F98A7C}"/>
    <cellStyle name="Comma 4 2 3 2 7 2" xfId="21979" xr:uid="{AB8D62F5-9C65-4C0F-8362-C96B2C519F72}"/>
    <cellStyle name="Comma 4 2 3 2 7 2 2" xfId="39415" xr:uid="{2C31E0F0-B305-4D3E-BA60-9097F8D60B0F}"/>
    <cellStyle name="Comma 4 2 3 2 7 3" xfId="31527" xr:uid="{24685B5E-A9FD-450A-9DFF-198808788D85}"/>
    <cellStyle name="Comma 4 2 3 2 8" xfId="16375" xr:uid="{50936036-9400-42EE-8692-84259CD544BB}"/>
    <cellStyle name="Comma 4 2 3 2 8 2" xfId="35471" xr:uid="{A181B997-C26B-401D-AFA3-2137436DDF75}"/>
    <cellStyle name="Comma 4 2 3 2 9" xfId="27583" xr:uid="{8AEADCD1-A0F1-4418-BAF9-F936C04EB495}"/>
    <cellStyle name="Comma 4 2 3 3" xfId="5226" xr:uid="{236A4312-D6B8-4FC9-B900-05E36D470BC3}"/>
    <cellStyle name="Comma 4 2 3 3 2" xfId="5472" xr:uid="{D62448E8-BFB1-4226-910C-61D076269BB4}"/>
    <cellStyle name="Comma 4 2 3 3 2 2" xfId="6369" xr:uid="{066DD3B1-DCF0-451D-B197-882A559D0B31}"/>
    <cellStyle name="Comma 4 2 3 3 2 2 2" xfId="7771" xr:uid="{326377D9-501D-4B0B-9AA7-F2CC8C7367CE}"/>
    <cellStyle name="Comma 4 2 3 3 2 2 2 2" xfId="10573" xr:uid="{F6490CAA-ADBA-4342-86E3-AAE9E9181F9B}"/>
    <cellStyle name="Comma 4 2 3 3 2 2 2 2 2" xfId="16178" xr:uid="{A5369125-6FE0-4C80-B69F-E146676372D9}"/>
    <cellStyle name="Comma 4 2 3 3 2 2 2 2 2 2" xfId="27387" xr:uid="{5EA58208-FDBF-4AB4-B428-35F4588C96E8}"/>
    <cellStyle name="Comma 4 2 3 3 2 2 2 2 2 2 2" xfId="43174" xr:uid="{069C31E3-207F-44B1-B325-49AD1558EF55}"/>
    <cellStyle name="Comma 4 2 3 3 2 2 2 2 2 3" xfId="35286" xr:uid="{DF32809C-F167-4DB3-8B42-F9650A4EACA4}"/>
    <cellStyle name="Comma 4 2 3 3 2 2 2 2 3" xfId="21783" xr:uid="{83A87E2C-8436-43AC-B372-98E52C6F92B8}"/>
    <cellStyle name="Comma 4 2 3 3 2 2 2 2 3 2" xfId="39230" xr:uid="{97AABB49-E222-4341-ACFD-D96E42368425}"/>
    <cellStyle name="Comma 4 2 3 3 2 2 2 2 4" xfId="31342" xr:uid="{63FAB11A-0479-46E2-B81A-B80355504BF4}"/>
    <cellStyle name="Comma 4 2 3 3 2 2 2 3" xfId="13376" xr:uid="{56D9CC21-01E7-486A-AAB0-B772B579F2CD}"/>
    <cellStyle name="Comma 4 2 3 3 2 2 2 3 2" xfId="24585" xr:uid="{CE1F7D02-765C-4045-9024-7A2E37894F16}"/>
    <cellStyle name="Comma 4 2 3 3 2 2 2 3 2 2" xfId="41202" xr:uid="{C49FF105-EA0D-419E-AD4E-5FB45D797083}"/>
    <cellStyle name="Comma 4 2 3 3 2 2 2 3 3" xfId="33314" xr:uid="{B91FD548-2EC0-4AC2-801F-3D43299A1CBD}"/>
    <cellStyle name="Comma 4 2 3 3 2 2 2 4" xfId="18981" xr:uid="{81467892-F4E7-4774-A7F3-BCDAA4927F16}"/>
    <cellStyle name="Comma 4 2 3 3 2 2 2 4 2" xfId="37258" xr:uid="{BF1626D5-535B-456E-9FBE-73A98BAC5E50}"/>
    <cellStyle name="Comma 4 2 3 3 2 2 2 5" xfId="29370" xr:uid="{B6BB44E0-B07F-420C-824E-431186849898}"/>
    <cellStyle name="Comma 4 2 3 3 2 2 3" xfId="9171" xr:uid="{89A9751F-903E-4BD8-BF82-9EDB985096BA}"/>
    <cellStyle name="Comma 4 2 3 3 2 2 3 2" xfId="14776" xr:uid="{9CFE3882-9134-4C39-932A-1B1C99F57772}"/>
    <cellStyle name="Comma 4 2 3 3 2 2 3 2 2" xfId="25985" xr:uid="{BD7EAF4A-1A9A-4982-BCB1-AF09CC82A8BC}"/>
    <cellStyle name="Comma 4 2 3 3 2 2 3 2 2 2" xfId="42188" xr:uid="{B54B48D4-5C5A-4AF9-B0F8-431DDCD9E3DF}"/>
    <cellStyle name="Comma 4 2 3 3 2 2 3 2 3" xfId="34300" xr:uid="{C237B020-80E1-49A8-898E-AA018CC2C494}"/>
    <cellStyle name="Comma 4 2 3 3 2 2 3 3" xfId="20381" xr:uid="{1630D7B7-F843-4EE7-B75A-1F4DB7B6DADB}"/>
    <cellStyle name="Comma 4 2 3 3 2 2 3 3 2" xfId="38244" xr:uid="{BEC8C647-B54D-4F2F-8945-5D386FB05E20}"/>
    <cellStyle name="Comma 4 2 3 3 2 2 3 4" xfId="30356" xr:uid="{B22F9F81-AD5E-492C-A734-7C4D3A8F70E2}"/>
    <cellStyle name="Comma 4 2 3 3 2 2 4" xfId="11974" xr:uid="{1CB0A25F-831E-4651-87DD-B75A8F08E20B}"/>
    <cellStyle name="Comma 4 2 3 3 2 2 4 2" xfId="23183" xr:uid="{CDCCB381-6944-49E5-BF2E-3EC357F36AA2}"/>
    <cellStyle name="Comma 4 2 3 3 2 2 4 2 2" xfId="40216" xr:uid="{068B3A24-2072-4C48-AF66-86C5F6B9731E}"/>
    <cellStyle name="Comma 4 2 3 3 2 2 4 3" xfId="32328" xr:uid="{1CB6A425-0928-40BA-926A-1A5900AEB7C8}"/>
    <cellStyle name="Comma 4 2 3 3 2 2 5" xfId="17579" xr:uid="{0CB9CB75-0996-494C-9A4D-A3280F062A64}"/>
    <cellStyle name="Comma 4 2 3 3 2 2 5 2" xfId="36272" xr:uid="{7F85D874-C081-481B-980B-6A900D40E547}"/>
    <cellStyle name="Comma 4 2 3 3 2 2 6" xfId="28384" xr:uid="{9B9CD512-4AD9-4690-910A-1DC1F2A9C1FD}"/>
    <cellStyle name="Comma 4 2 3 3 2 3" xfId="6874" xr:uid="{05A12381-BA20-43F0-B884-D61FA5B355E6}"/>
    <cellStyle name="Comma 4 2 3 3 2 3 2" xfId="9676" xr:uid="{DD90B753-CD75-4A4B-AFCE-5D4BD18774F3}"/>
    <cellStyle name="Comma 4 2 3 3 2 3 2 2" xfId="15281" xr:uid="{787D99B6-1FB9-42FB-B555-C7A57412052E}"/>
    <cellStyle name="Comma 4 2 3 3 2 3 2 2 2" xfId="26490" xr:uid="{8B3B6226-B911-4CD6-844C-51D812E0DD88}"/>
    <cellStyle name="Comma 4 2 3 3 2 3 2 2 2 2" xfId="42680" xr:uid="{EB75000E-E631-4A14-A391-4C0C1ED1E5DC}"/>
    <cellStyle name="Comma 4 2 3 3 2 3 2 2 3" xfId="34792" xr:uid="{035407DB-7670-459C-A353-813D8EA8FCB0}"/>
    <cellStyle name="Comma 4 2 3 3 2 3 2 3" xfId="20886" xr:uid="{226048A3-C853-4FCA-A227-F4258C07C510}"/>
    <cellStyle name="Comma 4 2 3 3 2 3 2 3 2" xfId="38736" xr:uid="{92578E7A-527E-412E-9A35-709A8F63DE0E}"/>
    <cellStyle name="Comma 4 2 3 3 2 3 2 4" xfId="30848" xr:uid="{35E50345-D9CE-4730-8280-37C5302E56E0}"/>
    <cellStyle name="Comma 4 2 3 3 2 3 3" xfId="12479" xr:uid="{82824EFB-B17C-49FE-A155-1C1D1BD06BE4}"/>
    <cellStyle name="Comma 4 2 3 3 2 3 3 2" xfId="23688" xr:uid="{3F4BA9D6-1B61-4DCF-8BBA-69B048B54B0D}"/>
    <cellStyle name="Comma 4 2 3 3 2 3 3 2 2" xfId="40708" xr:uid="{653C611C-407E-4B98-8E14-BACAE1187E44}"/>
    <cellStyle name="Comma 4 2 3 3 2 3 3 3" xfId="32820" xr:uid="{114EE0E5-C415-41EA-AA66-A40414E31151}"/>
    <cellStyle name="Comma 4 2 3 3 2 3 4" xfId="18084" xr:uid="{9096B3F5-B7C1-43AF-8D56-D4E83CAE4B13}"/>
    <cellStyle name="Comma 4 2 3 3 2 3 4 2" xfId="36764" xr:uid="{360BE6E9-DEA6-491F-B08A-D8422E791D06}"/>
    <cellStyle name="Comma 4 2 3 3 2 3 5" xfId="28876" xr:uid="{AFEEE683-3855-4FFB-A928-256DC5337901}"/>
    <cellStyle name="Comma 4 2 3 3 2 4" xfId="8274" xr:uid="{3DC13C30-3ED0-47B3-81CA-DAEFED2FC0BA}"/>
    <cellStyle name="Comma 4 2 3 3 2 4 2" xfId="13879" xr:uid="{7E29A111-3FEA-4D33-A545-8DCFFE0D6212}"/>
    <cellStyle name="Comma 4 2 3 3 2 4 2 2" xfId="25088" xr:uid="{BD082FB6-97BD-408F-BBF3-033C39DBA8E9}"/>
    <cellStyle name="Comma 4 2 3 3 2 4 2 2 2" xfId="41694" xr:uid="{8E725FC0-A311-4109-83E2-B9D7CB0414CB}"/>
    <cellStyle name="Comma 4 2 3 3 2 4 2 3" xfId="33806" xr:uid="{30BE507A-2C72-4E6C-8AF7-1BC2BAFC1932}"/>
    <cellStyle name="Comma 4 2 3 3 2 4 3" xfId="19484" xr:uid="{E7ED7709-4061-4D0C-BB6E-604097B4722E}"/>
    <cellStyle name="Comma 4 2 3 3 2 4 3 2" xfId="37750" xr:uid="{C3371770-D582-4AD6-904B-7243CBE56AF3}"/>
    <cellStyle name="Comma 4 2 3 3 2 4 4" xfId="29862" xr:uid="{E4CCAF85-B133-426F-BE1B-A6ECE06DA415}"/>
    <cellStyle name="Comma 4 2 3 3 2 5" xfId="11077" xr:uid="{2807F7B5-4F1B-45EC-A890-C10C57605146}"/>
    <cellStyle name="Comma 4 2 3 3 2 5 2" xfId="22286" xr:uid="{2CAC50FF-43A1-4A1F-B849-38DCD2B3EE5B}"/>
    <cellStyle name="Comma 4 2 3 3 2 5 2 2" xfId="39722" xr:uid="{7F1DA1D0-C0D5-4645-B87F-1241114241B5}"/>
    <cellStyle name="Comma 4 2 3 3 2 5 3" xfId="31834" xr:uid="{01A01A64-63A2-4C58-BB47-BBC5B5594443}"/>
    <cellStyle name="Comma 4 2 3 3 2 6" xfId="16682" xr:uid="{D892D5A6-26AB-4C96-AE2B-F710089781D7}"/>
    <cellStyle name="Comma 4 2 3 3 2 6 2" xfId="35778" xr:uid="{0DF5A4B8-00E8-4457-9B1A-425E69F93B79}"/>
    <cellStyle name="Comma 4 2 3 3 2 7" xfId="27890" xr:uid="{34ED9EB7-B3C8-43F8-A154-72164F5C55F5}"/>
    <cellStyle name="Comma 4 2 3 3 3" xfId="6123" xr:uid="{20133395-E0E1-463F-86EC-B05993642837}"/>
    <cellStyle name="Comma 4 2 3 3 3 2" xfId="7525" xr:uid="{A963C850-7DDC-423C-A908-05E93C612166}"/>
    <cellStyle name="Comma 4 2 3 3 3 2 2" xfId="10327" xr:uid="{AA048D34-DCAC-4EED-BA88-0757F470E233}"/>
    <cellStyle name="Comma 4 2 3 3 3 2 2 2" xfId="15932" xr:uid="{ADF5BBAD-8F3F-4FAD-BBFD-BA1901C80F86}"/>
    <cellStyle name="Comma 4 2 3 3 3 2 2 2 2" xfId="27141" xr:uid="{A1DE81F1-DCD7-40F8-94AA-7744A9C3B171}"/>
    <cellStyle name="Comma 4 2 3 3 3 2 2 2 2 2" xfId="42928" xr:uid="{9E19A86E-D307-423D-BC52-36BB83CDBD25}"/>
    <cellStyle name="Comma 4 2 3 3 3 2 2 2 3" xfId="35040" xr:uid="{1ECCD109-836C-417E-9105-F0DABEB39B42}"/>
    <cellStyle name="Comma 4 2 3 3 3 2 2 3" xfId="21537" xr:uid="{C835AC25-5744-4F15-9616-481EA93A0659}"/>
    <cellStyle name="Comma 4 2 3 3 3 2 2 3 2" xfId="38984" xr:uid="{2D296AAD-CF5D-47AC-9573-31ADA2DFE84B}"/>
    <cellStyle name="Comma 4 2 3 3 3 2 2 4" xfId="31096" xr:uid="{7FE876D6-F7AC-4320-A87C-65B14D346EA1}"/>
    <cellStyle name="Comma 4 2 3 3 3 2 3" xfId="13130" xr:uid="{B499A5CE-8062-4B26-89ED-4C36EB20B985}"/>
    <cellStyle name="Comma 4 2 3 3 3 2 3 2" xfId="24339" xr:uid="{E28A32AF-74E7-468E-854A-E7F42D5BF8D3}"/>
    <cellStyle name="Comma 4 2 3 3 3 2 3 2 2" xfId="40956" xr:uid="{30B54DC0-47B7-433A-84B6-DBAD56A74A34}"/>
    <cellStyle name="Comma 4 2 3 3 3 2 3 3" xfId="33068" xr:uid="{2B1D76B9-F4AB-40A5-A30B-85318508AEBD}"/>
    <cellStyle name="Comma 4 2 3 3 3 2 4" xfId="18735" xr:uid="{A3CEEB31-113E-4080-AD7A-FEDF2EBABE55}"/>
    <cellStyle name="Comma 4 2 3 3 3 2 4 2" xfId="37012" xr:uid="{D68C5300-14A2-4DD4-B3E1-3824237B64B8}"/>
    <cellStyle name="Comma 4 2 3 3 3 2 5" xfId="29124" xr:uid="{95DCA4F1-5502-4126-901B-00C03F9F6CFB}"/>
    <cellStyle name="Comma 4 2 3 3 3 3" xfId="8925" xr:uid="{519FAF27-0C04-4989-8752-AC3C441B1782}"/>
    <cellStyle name="Comma 4 2 3 3 3 3 2" xfId="14530" xr:uid="{F3E71005-2452-47C0-94CD-CF099C0FBB70}"/>
    <cellStyle name="Comma 4 2 3 3 3 3 2 2" xfId="25739" xr:uid="{7F2E2AF4-F477-4D27-8C83-A6F09F2FF401}"/>
    <cellStyle name="Comma 4 2 3 3 3 3 2 2 2" xfId="41942" xr:uid="{CAF5887F-69EA-4991-B34B-3BE945172C0C}"/>
    <cellStyle name="Comma 4 2 3 3 3 3 2 3" xfId="34054" xr:uid="{8E0BA548-CB92-4973-9497-08BFB2CEDD84}"/>
    <cellStyle name="Comma 4 2 3 3 3 3 3" xfId="20135" xr:uid="{4CEFBE38-D9C0-407D-BE5D-29DF0D085FB9}"/>
    <cellStyle name="Comma 4 2 3 3 3 3 3 2" xfId="37998" xr:uid="{2E009091-4764-4FFE-B162-049A72ECF738}"/>
    <cellStyle name="Comma 4 2 3 3 3 3 4" xfId="30110" xr:uid="{729D837E-53AA-4962-A400-60382E6A26BD}"/>
    <cellStyle name="Comma 4 2 3 3 3 4" xfId="11728" xr:uid="{20F2981C-D885-4B44-8188-FB54C3830802}"/>
    <cellStyle name="Comma 4 2 3 3 3 4 2" xfId="22937" xr:uid="{80A96D65-1281-4EF1-8AA7-284544E233B3}"/>
    <cellStyle name="Comma 4 2 3 3 3 4 2 2" xfId="39970" xr:uid="{DD47EB5D-122E-4498-8BDE-881C179937D9}"/>
    <cellStyle name="Comma 4 2 3 3 3 4 3" xfId="32082" xr:uid="{41F9803F-EA36-4107-AA99-25B2E4BFFD70}"/>
    <cellStyle name="Comma 4 2 3 3 3 5" xfId="17333" xr:uid="{B3365E5A-1967-4CC2-BD6D-C4F8B71DC928}"/>
    <cellStyle name="Comma 4 2 3 3 3 5 2" xfId="36026" xr:uid="{0D4B35AD-448B-402B-BF34-BEAD2BC091D2}"/>
    <cellStyle name="Comma 4 2 3 3 3 6" xfId="28138" xr:uid="{B026CD5B-66F2-4489-AEB1-37BDC0A2E4F7}"/>
    <cellStyle name="Comma 4 2 3 3 4" xfId="6628" xr:uid="{4963C294-0A8D-4635-86CD-331AD3D17BFE}"/>
    <cellStyle name="Comma 4 2 3 3 4 2" xfId="9430" xr:uid="{468A8AF8-5152-4EA2-B841-5444BC9090D8}"/>
    <cellStyle name="Comma 4 2 3 3 4 2 2" xfId="15035" xr:uid="{816C539F-DF32-4EB7-B492-587C2321AB79}"/>
    <cellStyle name="Comma 4 2 3 3 4 2 2 2" xfId="26244" xr:uid="{831FA20D-7B95-491B-91D1-D13082FF1D8D}"/>
    <cellStyle name="Comma 4 2 3 3 4 2 2 2 2" xfId="42434" xr:uid="{0037BDA0-F767-4C1B-A6E6-F9A8B17C339E}"/>
    <cellStyle name="Comma 4 2 3 3 4 2 2 3" xfId="34546" xr:uid="{7177B406-7B9E-44B5-8AAA-CBE0CF0241B2}"/>
    <cellStyle name="Comma 4 2 3 3 4 2 3" xfId="20640" xr:uid="{A2781D06-3B8B-4193-8050-F8AE378FC4BD}"/>
    <cellStyle name="Comma 4 2 3 3 4 2 3 2" xfId="38490" xr:uid="{03911449-29FA-4A8D-A885-A8492667C35E}"/>
    <cellStyle name="Comma 4 2 3 3 4 2 4" xfId="30602" xr:uid="{5044FEED-25D3-47BF-9D70-3E28D27AD938}"/>
    <cellStyle name="Comma 4 2 3 3 4 3" xfId="12233" xr:uid="{65C992B7-C4B6-41EC-A464-B4E71C844DB0}"/>
    <cellStyle name="Comma 4 2 3 3 4 3 2" xfId="23442" xr:uid="{02EDFC76-FACF-4F32-989F-E27A09A49750}"/>
    <cellStyle name="Comma 4 2 3 3 4 3 2 2" xfId="40462" xr:uid="{8271DF63-6DFA-4C6E-994D-95B50F57CD6A}"/>
    <cellStyle name="Comma 4 2 3 3 4 3 3" xfId="32574" xr:uid="{46C01B64-841E-4BCB-B659-F8A19A7AA9D5}"/>
    <cellStyle name="Comma 4 2 3 3 4 4" xfId="17838" xr:uid="{04408677-1CE6-445F-BA0F-6C6FFE9E05E4}"/>
    <cellStyle name="Comma 4 2 3 3 4 4 2" xfId="36518" xr:uid="{F60129BC-0570-4E6A-9830-9A1199411D0D}"/>
    <cellStyle name="Comma 4 2 3 3 4 5" xfId="28630" xr:uid="{15306D20-0E95-4222-A740-4D2E647A60D9}"/>
    <cellStyle name="Comma 4 2 3 3 5" xfId="8028" xr:uid="{7FE21A89-161F-4FAB-A7FD-6F0B9AEAC060}"/>
    <cellStyle name="Comma 4 2 3 3 5 2" xfId="13633" xr:uid="{C8DDAF9E-0AE7-4017-A3F2-486D0278C201}"/>
    <cellStyle name="Comma 4 2 3 3 5 2 2" xfId="24842" xr:uid="{AEB7374C-FAA0-4807-8FF6-23A9CC9FFB04}"/>
    <cellStyle name="Comma 4 2 3 3 5 2 2 2" xfId="41448" xr:uid="{3D0442BD-8C40-4432-B9B2-19D142519353}"/>
    <cellStyle name="Comma 4 2 3 3 5 2 3" xfId="33560" xr:uid="{7A35952C-7CD3-4896-A365-AE0C1F49658B}"/>
    <cellStyle name="Comma 4 2 3 3 5 3" xfId="19238" xr:uid="{D3F6E6A1-D453-4E32-8973-5659BB340C06}"/>
    <cellStyle name="Comma 4 2 3 3 5 3 2" xfId="37504" xr:uid="{6C5DF545-BA1B-471A-9081-B695F6B446AF}"/>
    <cellStyle name="Comma 4 2 3 3 5 4" xfId="29616" xr:uid="{86DD6B24-9695-4F96-BF2E-5101067C2620}"/>
    <cellStyle name="Comma 4 2 3 3 6" xfId="10831" xr:uid="{89553AE9-B89E-4A26-8E2D-DE84EC91212C}"/>
    <cellStyle name="Comma 4 2 3 3 6 2" xfId="22040" xr:uid="{4FA4E0C0-FB13-4A83-9923-EB0A7B85B600}"/>
    <cellStyle name="Comma 4 2 3 3 6 2 2" xfId="39476" xr:uid="{F0FA1982-BB9F-49F3-87CF-6A4BFABF91D7}"/>
    <cellStyle name="Comma 4 2 3 3 6 3" xfId="31588" xr:uid="{B86E4161-3A57-4EDB-B789-20E674F5B953}"/>
    <cellStyle name="Comma 4 2 3 3 7" xfId="16436" xr:uid="{76511D9F-B950-46C9-AFA3-D3957CE97E80}"/>
    <cellStyle name="Comma 4 2 3 3 7 2" xfId="35532" xr:uid="{30203CD7-2D2E-469A-A1FC-4C9AE291BCA8}"/>
    <cellStyle name="Comma 4 2 3 3 8" xfId="27644" xr:uid="{5E2DA967-BA4F-45D0-925B-59CCF5DA98A0}"/>
    <cellStyle name="Comma 4 2 3 4" xfId="5348" xr:uid="{872A5609-34BF-4D76-808E-A574367916FF}"/>
    <cellStyle name="Comma 4 2 3 4 2" xfId="6245" xr:uid="{F8612DAB-B27F-475F-805B-91B815A57901}"/>
    <cellStyle name="Comma 4 2 3 4 2 2" xfId="7647" xr:uid="{642A4570-2788-4400-A4D7-A73328AB6448}"/>
    <cellStyle name="Comma 4 2 3 4 2 2 2" xfId="10449" xr:uid="{71E72C07-A349-4F1E-857B-E2CB474EEE0D}"/>
    <cellStyle name="Comma 4 2 3 4 2 2 2 2" xfId="16054" xr:uid="{BA66A171-A6C7-4B53-B090-A8158CE29726}"/>
    <cellStyle name="Comma 4 2 3 4 2 2 2 2 2" xfId="27263" xr:uid="{227E9F41-04FA-43FF-9A9D-6B9644D0E3C5}"/>
    <cellStyle name="Comma 4 2 3 4 2 2 2 2 2 2" xfId="43050" xr:uid="{36B4BF1E-C924-40EC-95DE-F7409F4E8F65}"/>
    <cellStyle name="Comma 4 2 3 4 2 2 2 2 3" xfId="35162" xr:uid="{D66BF759-D11D-45AC-9B34-ACC9B36E3958}"/>
    <cellStyle name="Comma 4 2 3 4 2 2 2 3" xfId="21659" xr:uid="{8C5EA247-AD96-49D9-A09F-CF8718EB4035}"/>
    <cellStyle name="Comma 4 2 3 4 2 2 2 3 2" xfId="39106" xr:uid="{83482607-CF26-4F5B-AE75-039D6B8378A2}"/>
    <cellStyle name="Comma 4 2 3 4 2 2 2 4" xfId="31218" xr:uid="{736C1859-190B-4E41-BBEE-F4F183F22C36}"/>
    <cellStyle name="Comma 4 2 3 4 2 2 3" xfId="13252" xr:uid="{CFA71408-3B2C-4FCF-B95E-06177A145C48}"/>
    <cellStyle name="Comma 4 2 3 4 2 2 3 2" xfId="24461" xr:uid="{99B28F1F-AC1E-4BD7-8C20-4A3F206CE3C8}"/>
    <cellStyle name="Comma 4 2 3 4 2 2 3 2 2" xfId="41078" xr:uid="{4F21870B-C393-45F6-8F19-76076658941A}"/>
    <cellStyle name="Comma 4 2 3 4 2 2 3 3" xfId="33190" xr:uid="{E0613E14-A6D8-4445-A4C6-1C12BF295DEF}"/>
    <cellStyle name="Comma 4 2 3 4 2 2 4" xfId="18857" xr:uid="{F93FE22D-8C60-491C-AE52-7FA803DB3C02}"/>
    <cellStyle name="Comma 4 2 3 4 2 2 4 2" xfId="37134" xr:uid="{AB0DB86D-38AC-4ECE-9673-42B1E480884A}"/>
    <cellStyle name="Comma 4 2 3 4 2 2 5" xfId="29246" xr:uid="{B2D170C6-6BE7-477A-BC53-F1D0866A9F63}"/>
    <cellStyle name="Comma 4 2 3 4 2 3" xfId="9047" xr:uid="{94A246C0-B357-422D-ACF0-DE197DAA7044}"/>
    <cellStyle name="Comma 4 2 3 4 2 3 2" xfId="14652" xr:uid="{BC549227-DFF0-47B2-835E-BD5F36EC4DB7}"/>
    <cellStyle name="Comma 4 2 3 4 2 3 2 2" xfId="25861" xr:uid="{B381909D-E246-4383-A7DB-ABB809ADF614}"/>
    <cellStyle name="Comma 4 2 3 4 2 3 2 2 2" xfId="42064" xr:uid="{689C07B0-B96F-4A64-B13F-C47A01DAAA3C}"/>
    <cellStyle name="Comma 4 2 3 4 2 3 2 3" xfId="34176" xr:uid="{15497D45-4699-460F-B2D7-ECC1B4F81FF7}"/>
    <cellStyle name="Comma 4 2 3 4 2 3 3" xfId="20257" xr:uid="{7F8654CE-4E2E-4C7B-A3A3-8B16C49EBE37}"/>
    <cellStyle name="Comma 4 2 3 4 2 3 3 2" xfId="38120" xr:uid="{C0F33D2E-E614-4DE0-B7A9-763D5B4E4969}"/>
    <cellStyle name="Comma 4 2 3 4 2 3 4" xfId="30232" xr:uid="{F3FDE63F-38C8-4B4D-996D-400C581B1564}"/>
    <cellStyle name="Comma 4 2 3 4 2 4" xfId="11850" xr:uid="{4B0D1565-E829-49F6-9FF9-09CD371F7840}"/>
    <cellStyle name="Comma 4 2 3 4 2 4 2" xfId="23059" xr:uid="{4553BFBD-495E-46DA-BD53-7100E59A2E11}"/>
    <cellStyle name="Comma 4 2 3 4 2 4 2 2" xfId="40092" xr:uid="{F045F518-0998-4C47-968B-AAE4D0A39C67}"/>
    <cellStyle name="Comma 4 2 3 4 2 4 3" xfId="32204" xr:uid="{63429341-F0F8-417B-AE9E-E1015923FB4A}"/>
    <cellStyle name="Comma 4 2 3 4 2 5" xfId="17455" xr:uid="{04335C04-E6D5-4F37-B800-433377A8E991}"/>
    <cellStyle name="Comma 4 2 3 4 2 5 2" xfId="36148" xr:uid="{501F8AEF-6605-4D15-A593-8DAE8DA67299}"/>
    <cellStyle name="Comma 4 2 3 4 2 6" xfId="28260" xr:uid="{0285D0C0-33A6-4751-8781-3FDAD40DFD77}"/>
    <cellStyle name="Comma 4 2 3 4 3" xfId="6750" xr:uid="{AAB6D839-442A-4967-88F0-1E6A0AD2AB5A}"/>
    <cellStyle name="Comma 4 2 3 4 3 2" xfId="9552" xr:uid="{751F4D62-482F-4A9E-86A5-B9188DE53CDC}"/>
    <cellStyle name="Comma 4 2 3 4 3 2 2" xfId="15157" xr:uid="{0D4D11C9-F315-4ACA-8EB9-B10FD6567B0B}"/>
    <cellStyle name="Comma 4 2 3 4 3 2 2 2" xfId="26366" xr:uid="{799EAA9E-F0FD-40DC-8B8D-51FA4C2AEE99}"/>
    <cellStyle name="Comma 4 2 3 4 3 2 2 2 2" xfId="42556" xr:uid="{6CADC00A-03DD-4168-927A-A55B8B56A125}"/>
    <cellStyle name="Comma 4 2 3 4 3 2 2 3" xfId="34668" xr:uid="{10D75CB3-1DD4-4AE4-8183-DE0FA2907ACD}"/>
    <cellStyle name="Comma 4 2 3 4 3 2 3" xfId="20762" xr:uid="{E334AF1A-188E-4E21-A95C-3E3A91DCA730}"/>
    <cellStyle name="Comma 4 2 3 4 3 2 3 2" xfId="38612" xr:uid="{7B249652-B598-419D-B43A-DD96E70868E0}"/>
    <cellStyle name="Comma 4 2 3 4 3 2 4" xfId="30724" xr:uid="{2A01CA17-1082-4255-BF91-2F5E2C379722}"/>
    <cellStyle name="Comma 4 2 3 4 3 3" xfId="12355" xr:uid="{12D76B3F-5108-43C6-9F38-B010A5866EA3}"/>
    <cellStyle name="Comma 4 2 3 4 3 3 2" xfId="23564" xr:uid="{058F2D02-4824-484F-9353-097E97CF40A6}"/>
    <cellStyle name="Comma 4 2 3 4 3 3 2 2" xfId="40584" xr:uid="{CB503A98-CE1E-4D4A-8BFE-5564A3562189}"/>
    <cellStyle name="Comma 4 2 3 4 3 3 3" xfId="32696" xr:uid="{05CD8242-99B1-4FA0-B5BA-4C856F1A4731}"/>
    <cellStyle name="Comma 4 2 3 4 3 4" xfId="17960" xr:uid="{80F3D109-FE5E-47DC-B4DF-93A1803299F5}"/>
    <cellStyle name="Comma 4 2 3 4 3 4 2" xfId="36640" xr:uid="{99D672B8-6558-406F-96CE-8A099FE58DE0}"/>
    <cellStyle name="Comma 4 2 3 4 3 5" xfId="28752" xr:uid="{27460FB9-A181-4E5C-AF3E-32059B52525D}"/>
    <cellStyle name="Comma 4 2 3 4 4" xfId="8150" xr:uid="{E16D4437-F8BA-441B-8D0F-640CE52505AE}"/>
    <cellStyle name="Comma 4 2 3 4 4 2" xfId="13755" xr:uid="{D9F6CAEB-08DE-4061-B3D3-852A82265207}"/>
    <cellStyle name="Comma 4 2 3 4 4 2 2" xfId="24964" xr:uid="{8FB7F65F-7856-4157-95BA-9A14491D5E0E}"/>
    <cellStyle name="Comma 4 2 3 4 4 2 2 2" xfId="41570" xr:uid="{E802A608-7C2B-4171-BC7F-8A35D9B3D8A5}"/>
    <cellStyle name="Comma 4 2 3 4 4 2 3" xfId="33682" xr:uid="{137BEB44-B915-41DA-ADB0-341F7FAC36BD}"/>
    <cellStyle name="Comma 4 2 3 4 4 3" xfId="19360" xr:uid="{1531E21D-8C2F-4D44-93C4-EC3CB99AD870}"/>
    <cellStyle name="Comma 4 2 3 4 4 3 2" xfId="37626" xr:uid="{0A524C16-1E7C-4F2D-9DC3-2D6BFCF517AF}"/>
    <cellStyle name="Comma 4 2 3 4 4 4" xfId="29738" xr:uid="{755F8904-7BEF-4DA3-A54D-1B17C6700108}"/>
    <cellStyle name="Comma 4 2 3 4 5" xfId="10953" xr:uid="{1B1AB32C-4701-434D-AAE1-E0C2DD64600E}"/>
    <cellStyle name="Comma 4 2 3 4 5 2" xfId="22162" xr:uid="{D0E6AC2C-FD92-4635-BB81-62A17CA86EAB}"/>
    <cellStyle name="Comma 4 2 3 4 5 2 2" xfId="39598" xr:uid="{A61B708F-56CD-405B-B5AA-A2071591F052}"/>
    <cellStyle name="Comma 4 2 3 4 5 3" xfId="31710" xr:uid="{26D7B326-E19A-4FC7-8995-F9512DD1C837}"/>
    <cellStyle name="Comma 4 2 3 4 6" xfId="16558" xr:uid="{91C823D5-0E19-4DF0-B169-F3CB2D5FDFBD}"/>
    <cellStyle name="Comma 4 2 3 4 6 2" xfId="35654" xr:uid="{02AFED98-599F-49CA-8293-27A71F08CCCB}"/>
    <cellStyle name="Comma 4 2 3 4 7" xfId="27766" xr:uid="{57937C52-DFF4-43BC-A7AD-6E5465E43E2C}"/>
    <cellStyle name="Comma 4 2 3 5" xfId="5999" xr:uid="{33C837DC-7B54-4B99-B512-C04401A9078D}"/>
    <cellStyle name="Comma 4 2 3 5 2" xfId="7401" xr:uid="{FB6D1126-2D2F-4AB0-95CB-F6BDB857A503}"/>
    <cellStyle name="Comma 4 2 3 5 2 2" xfId="10203" xr:uid="{84C34F4B-CA32-4C19-A711-47E21A91302E}"/>
    <cellStyle name="Comma 4 2 3 5 2 2 2" xfId="15808" xr:uid="{9910ABB0-831E-4E69-A36A-D5C1920365AB}"/>
    <cellStyle name="Comma 4 2 3 5 2 2 2 2" xfId="27017" xr:uid="{B62C3A98-4A98-482A-A061-1BBE2C06EE43}"/>
    <cellStyle name="Comma 4 2 3 5 2 2 2 2 2" xfId="42804" xr:uid="{063AD1DA-C89C-432E-8DFF-5CAC6B48AC8F}"/>
    <cellStyle name="Comma 4 2 3 5 2 2 2 3" xfId="34916" xr:uid="{6988E47E-70ED-468C-AB24-C139FC608FD4}"/>
    <cellStyle name="Comma 4 2 3 5 2 2 3" xfId="21413" xr:uid="{8F0437E7-DF5B-48FC-BB0F-573A622A754F}"/>
    <cellStyle name="Comma 4 2 3 5 2 2 3 2" xfId="38860" xr:uid="{AAE3AAA7-864A-4765-8DF5-B5AAE73B8210}"/>
    <cellStyle name="Comma 4 2 3 5 2 2 4" xfId="30972" xr:uid="{770D59D5-4B4F-424E-9B51-902C8D29F51B}"/>
    <cellStyle name="Comma 4 2 3 5 2 3" xfId="13006" xr:uid="{9D1A92BA-5D27-4FC3-B008-F9DAE4AAA47E}"/>
    <cellStyle name="Comma 4 2 3 5 2 3 2" xfId="24215" xr:uid="{79440AD4-E0B0-41F3-BED4-965E5731C827}"/>
    <cellStyle name="Comma 4 2 3 5 2 3 2 2" xfId="40832" xr:uid="{3B92716F-F4C5-4996-A59C-8A877B2FB0AA}"/>
    <cellStyle name="Comma 4 2 3 5 2 3 3" xfId="32944" xr:uid="{2BB752F2-2F33-4BDD-9804-7AA5E1FD5B92}"/>
    <cellStyle name="Comma 4 2 3 5 2 4" xfId="18611" xr:uid="{5D8EEEDD-D995-4E11-8862-A5B963DD0D65}"/>
    <cellStyle name="Comma 4 2 3 5 2 4 2" xfId="36888" xr:uid="{5B807C4C-9A22-4E23-B298-E357F91F8492}"/>
    <cellStyle name="Comma 4 2 3 5 2 5" xfId="29000" xr:uid="{D5F67791-1A66-4801-B62E-DF8A20A90E6A}"/>
    <cellStyle name="Comma 4 2 3 5 3" xfId="8801" xr:uid="{89DF6C25-9325-4084-BDBA-EBD85B7D02E1}"/>
    <cellStyle name="Comma 4 2 3 5 3 2" xfId="14406" xr:uid="{5F03C3D8-FACD-4A0F-B11A-E05EEF98305E}"/>
    <cellStyle name="Comma 4 2 3 5 3 2 2" xfId="25615" xr:uid="{80B93E63-D6B5-42C5-B96B-9136E4BC271F}"/>
    <cellStyle name="Comma 4 2 3 5 3 2 2 2" xfId="41818" xr:uid="{DE52A7B9-A58D-4D30-8FC0-C7DAA4D3F912}"/>
    <cellStyle name="Comma 4 2 3 5 3 2 3" xfId="33930" xr:uid="{DF6AD381-34BE-4D3B-81F9-7D69EF4D00D7}"/>
    <cellStyle name="Comma 4 2 3 5 3 3" xfId="20011" xr:uid="{AC2CD2EF-97AD-46CC-A7BF-D38641D9B650}"/>
    <cellStyle name="Comma 4 2 3 5 3 3 2" xfId="37874" xr:uid="{3DC31CC3-A5BB-482E-AB5A-15A6DE3BEC0A}"/>
    <cellStyle name="Comma 4 2 3 5 3 4" xfId="29986" xr:uid="{CB2DC8BD-3AC4-4808-BF90-95C96921FD04}"/>
    <cellStyle name="Comma 4 2 3 5 4" xfId="11604" xr:uid="{B3D5DF15-7B56-4A7F-A69F-0EBDF800A197}"/>
    <cellStyle name="Comma 4 2 3 5 4 2" xfId="22813" xr:uid="{95FC02A4-6F04-4345-9A62-A6AA8279CA0D}"/>
    <cellStyle name="Comma 4 2 3 5 4 2 2" xfId="39846" xr:uid="{6B48D442-F961-46F5-8B27-A19E958A76F5}"/>
    <cellStyle name="Comma 4 2 3 5 4 3" xfId="31958" xr:uid="{8F81C69B-EB14-48D6-BD2C-3B0B0746713B}"/>
    <cellStyle name="Comma 4 2 3 5 5" xfId="17209" xr:uid="{D15DEEFE-8385-487D-85F7-0C3CDE92802F}"/>
    <cellStyle name="Comma 4 2 3 5 5 2" xfId="35902" xr:uid="{28BBA604-563E-4D3C-B61A-2DE2B9A1666C}"/>
    <cellStyle name="Comma 4 2 3 5 6" xfId="28014" xr:uid="{3069FE26-3A36-4373-A248-1F4639034339}"/>
    <cellStyle name="Comma 4 2 3 6" xfId="6503" xr:uid="{490FF290-5B29-4CA7-BB4C-8929EA819A47}"/>
    <cellStyle name="Comma 4 2 3 6 2" xfId="9305" xr:uid="{DA06E6E7-F4FB-4898-8CF6-296474B27BA0}"/>
    <cellStyle name="Comma 4 2 3 6 2 2" xfId="14910" xr:uid="{6652445F-3047-4391-94A7-E9BC41B7A8EE}"/>
    <cellStyle name="Comma 4 2 3 6 2 2 2" xfId="26119" xr:uid="{B5195613-6784-434A-AF40-628B9EC80ADF}"/>
    <cellStyle name="Comma 4 2 3 6 2 2 2 2" xfId="42310" xr:uid="{0AA64BE6-3D2A-4644-8084-F0CC86C920CF}"/>
    <cellStyle name="Comma 4 2 3 6 2 2 3" xfId="34422" xr:uid="{429F326E-B719-475A-9835-E434CF5DF86D}"/>
    <cellStyle name="Comma 4 2 3 6 2 3" xfId="20515" xr:uid="{17D5E4BE-6F37-4FBE-893C-9737192877ED}"/>
    <cellStyle name="Comma 4 2 3 6 2 3 2" xfId="38366" xr:uid="{E35D4EF8-9197-41C7-A2E2-1D982DEB60C9}"/>
    <cellStyle name="Comma 4 2 3 6 2 4" xfId="30478" xr:uid="{B583B148-74C4-4965-8490-9B8E021379E0}"/>
    <cellStyle name="Comma 4 2 3 6 3" xfId="12108" xr:uid="{7265DFC1-D0E5-4C5A-A025-D7ADBDFD3BE3}"/>
    <cellStyle name="Comma 4 2 3 6 3 2" xfId="23317" xr:uid="{0E19FC26-3151-4558-9E8B-000AA699F757}"/>
    <cellStyle name="Comma 4 2 3 6 3 2 2" xfId="40338" xr:uid="{CB637B06-2F59-4A04-83BD-F65F77691E8D}"/>
    <cellStyle name="Comma 4 2 3 6 3 3" xfId="32450" xr:uid="{6F563A51-0087-479A-917F-83569EF10974}"/>
    <cellStyle name="Comma 4 2 3 6 4" xfId="17713" xr:uid="{533B46C5-B064-40F2-B9A2-0DF5AD1D5D67}"/>
    <cellStyle name="Comma 4 2 3 6 4 2" xfId="36394" xr:uid="{0DDD3791-74E3-4B7E-9879-9C9E2403C541}"/>
    <cellStyle name="Comma 4 2 3 6 5" xfId="28506" xr:uid="{A0E3C062-1D8C-44E6-9C22-2D56CC60534C}"/>
    <cellStyle name="Comma 4 2 3 7" xfId="7904" xr:uid="{7ECA0F29-3541-4826-B63A-B97D71AC1E1B}"/>
    <cellStyle name="Comma 4 2 3 7 2" xfId="13509" xr:uid="{867457DE-D855-4FC6-80F3-85A4257F012E}"/>
    <cellStyle name="Comma 4 2 3 7 2 2" xfId="24718" xr:uid="{6CB6AD3A-7F1F-4A3B-BD11-9BDE0A090A5F}"/>
    <cellStyle name="Comma 4 2 3 7 2 2 2" xfId="41324" xr:uid="{1E6BAE38-DCAE-4643-B066-DFBCBACD3EA3}"/>
    <cellStyle name="Comma 4 2 3 7 2 3" xfId="33436" xr:uid="{E63DF82F-5D5F-41A5-A4A7-59D8DBE42421}"/>
    <cellStyle name="Comma 4 2 3 7 3" xfId="19114" xr:uid="{9756FDBD-D6A0-46A3-968D-9E235D2C32F1}"/>
    <cellStyle name="Comma 4 2 3 7 3 2" xfId="37380" xr:uid="{E6067E2C-5BB4-40CA-B745-886C4592E8C9}"/>
    <cellStyle name="Comma 4 2 3 7 4" xfId="29492" xr:uid="{3CB5774C-3563-4ABB-9A63-A259ACD17E77}"/>
    <cellStyle name="Comma 4 2 3 8" xfId="10707" xr:uid="{4949C72A-343F-41D8-AD99-036EE4D33AF8}"/>
    <cellStyle name="Comma 4 2 3 8 2" xfId="21916" xr:uid="{8D09948F-E725-480F-B924-A250C3CB1DBB}"/>
    <cellStyle name="Comma 4 2 3 8 2 2" xfId="39352" xr:uid="{EABF135D-86D1-4907-B5C3-6AF65D9ECA74}"/>
    <cellStyle name="Comma 4 2 3 8 3" xfId="31464" xr:uid="{5C47B308-EF82-4A54-8D73-9944AF36F87F}"/>
    <cellStyle name="Comma 4 2 3 9" xfId="16312" xr:uid="{6D098FE2-A118-49DD-9762-9568EC538A58}"/>
    <cellStyle name="Comma 4 2 3 9 2" xfId="35408" xr:uid="{531BA12E-11F2-479F-B0E9-36ACF8C4EE85}"/>
    <cellStyle name="Comma 4 2 4" xfId="5145" xr:uid="{F1E34311-7A8B-4375-A61B-9000DAD1ECDA}"/>
    <cellStyle name="Comma 4 2 4 2" xfId="5270" xr:uid="{762006EB-73E4-4087-9D05-C53019D74924}"/>
    <cellStyle name="Comma 4 2 4 2 2" xfId="5516" xr:uid="{2BBE245B-7248-4A53-8D85-14456DE831C6}"/>
    <cellStyle name="Comma 4 2 4 2 2 2" xfId="6413" xr:uid="{623654C4-8563-46F6-93F5-13464F3DF0B1}"/>
    <cellStyle name="Comma 4 2 4 2 2 2 2" xfId="7815" xr:uid="{DBC29F21-FBFE-405F-A95B-AD1BD16300DF}"/>
    <cellStyle name="Comma 4 2 4 2 2 2 2 2" xfId="10617" xr:uid="{1A7EA63E-4D7D-436C-B34A-DA3C16E42517}"/>
    <cellStyle name="Comma 4 2 4 2 2 2 2 2 2" xfId="16222" xr:uid="{E79286B5-343F-491B-AE3B-2C1404EF4C4D}"/>
    <cellStyle name="Comma 4 2 4 2 2 2 2 2 2 2" xfId="27431" xr:uid="{F68EFFDC-65F2-4D89-A5EC-24988E9F2AF0}"/>
    <cellStyle name="Comma 4 2 4 2 2 2 2 2 2 2 2" xfId="43218" xr:uid="{362E8926-4824-42B2-A083-F957E7D20B84}"/>
    <cellStyle name="Comma 4 2 4 2 2 2 2 2 2 3" xfId="35330" xr:uid="{A112F058-FE48-401E-AE3F-2F6AF371A48F}"/>
    <cellStyle name="Comma 4 2 4 2 2 2 2 2 3" xfId="21827" xr:uid="{57CA8D27-68BB-4F02-9D39-410119E9498D}"/>
    <cellStyle name="Comma 4 2 4 2 2 2 2 2 3 2" xfId="39274" xr:uid="{AF552143-9A4C-4EAD-B950-1EB4D73E5D4E}"/>
    <cellStyle name="Comma 4 2 4 2 2 2 2 2 4" xfId="31386" xr:uid="{37EF6873-F6E1-4C76-A1B2-822A59E3C104}"/>
    <cellStyle name="Comma 4 2 4 2 2 2 2 3" xfId="13420" xr:uid="{106D6D6E-16C9-46C4-86D4-3F04CD23A2D3}"/>
    <cellStyle name="Comma 4 2 4 2 2 2 2 3 2" xfId="24629" xr:uid="{3CC2D4C6-2E7C-427F-93FE-AA1C71003677}"/>
    <cellStyle name="Comma 4 2 4 2 2 2 2 3 2 2" xfId="41246" xr:uid="{D4323487-6C11-4067-A918-69CBABD68FC7}"/>
    <cellStyle name="Comma 4 2 4 2 2 2 2 3 3" xfId="33358" xr:uid="{3400065D-C911-4670-92DB-B948150DA15F}"/>
    <cellStyle name="Comma 4 2 4 2 2 2 2 4" xfId="19025" xr:uid="{8A4F14DB-D5A1-43EE-B930-52D40F8DA51A}"/>
    <cellStyle name="Comma 4 2 4 2 2 2 2 4 2" xfId="37302" xr:uid="{2F352C37-01CA-4016-8BEB-311BAC25F17C}"/>
    <cellStyle name="Comma 4 2 4 2 2 2 2 5" xfId="29414" xr:uid="{1AEA55EE-0BE9-45F2-BA3B-8336AAF5382B}"/>
    <cellStyle name="Comma 4 2 4 2 2 2 3" xfId="9215" xr:uid="{62B5320C-204C-4976-A7F4-16BB6DD23F42}"/>
    <cellStyle name="Comma 4 2 4 2 2 2 3 2" xfId="14820" xr:uid="{5446C1A8-C9DF-460C-BBE5-19833399B567}"/>
    <cellStyle name="Comma 4 2 4 2 2 2 3 2 2" xfId="26029" xr:uid="{60C4C691-E3DB-4888-BDD1-34D91F412199}"/>
    <cellStyle name="Comma 4 2 4 2 2 2 3 2 2 2" xfId="42232" xr:uid="{44E6DE00-5885-4A3D-B3CA-0C5833D1841C}"/>
    <cellStyle name="Comma 4 2 4 2 2 2 3 2 3" xfId="34344" xr:uid="{233F6CFE-DF4E-4442-BF88-1B69FC644EC0}"/>
    <cellStyle name="Comma 4 2 4 2 2 2 3 3" xfId="20425" xr:uid="{F1B2CEE5-764A-441D-A00C-B348D7887D2E}"/>
    <cellStyle name="Comma 4 2 4 2 2 2 3 3 2" xfId="38288" xr:uid="{B7AA6B8F-1444-4D23-98C5-FAC7AAD0015C}"/>
    <cellStyle name="Comma 4 2 4 2 2 2 3 4" xfId="30400" xr:uid="{FAA81F69-9CB5-41A5-ADC4-F87F64932F9A}"/>
    <cellStyle name="Comma 4 2 4 2 2 2 4" xfId="12018" xr:uid="{F1740A42-7684-47EE-A4CF-5DB42E37B380}"/>
    <cellStyle name="Comma 4 2 4 2 2 2 4 2" xfId="23227" xr:uid="{47CDDCB3-0714-4CC3-9B3C-EE36D41D0018}"/>
    <cellStyle name="Comma 4 2 4 2 2 2 4 2 2" xfId="40260" xr:uid="{0E89D831-2FAC-4FF0-9836-9396D859AF18}"/>
    <cellStyle name="Comma 4 2 4 2 2 2 4 3" xfId="32372" xr:uid="{DF58C62A-85CA-407E-BBDA-66EE51008A6A}"/>
    <cellStyle name="Comma 4 2 4 2 2 2 5" xfId="17623" xr:uid="{EA5AA04B-2753-4DA2-A8EA-2F67AA3879DE}"/>
    <cellStyle name="Comma 4 2 4 2 2 2 5 2" xfId="36316" xr:uid="{1ABBEE63-6EB6-459C-A964-A8F858F2E2FA}"/>
    <cellStyle name="Comma 4 2 4 2 2 2 6" xfId="28428" xr:uid="{56F029A2-F28E-47FC-BC89-F86BDE91CD44}"/>
    <cellStyle name="Comma 4 2 4 2 2 3" xfId="6918" xr:uid="{190357B8-C3DB-43F1-A82D-E3B571A152FA}"/>
    <cellStyle name="Comma 4 2 4 2 2 3 2" xfId="9720" xr:uid="{2258A6DF-3AC7-4B13-9C91-9334AD7B1410}"/>
    <cellStyle name="Comma 4 2 4 2 2 3 2 2" xfId="15325" xr:uid="{57E8CCC3-3FD6-4F75-AE34-0FCDAA0914A2}"/>
    <cellStyle name="Comma 4 2 4 2 2 3 2 2 2" xfId="26534" xr:uid="{A487A86C-B2E4-4098-A957-1436F57AF9B3}"/>
    <cellStyle name="Comma 4 2 4 2 2 3 2 2 2 2" xfId="42724" xr:uid="{6F4E425D-5F3B-4D5A-9B6E-C2A038A98682}"/>
    <cellStyle name="Comma 4 2 4 2 2 3 2 2 3" xfId="34836" xr:uid="{40DB4D4C-BF06-4147-853F-0F5782B946CC}"/>
    <cellStyle name="Comma 4 2 4 2 2 3 2 3" xfId="20930" xr:uid="{EA95990D-57BE-4545-A942-9EDBEF8E5B3F}"/>
    <cellStyle name="Comma 4 2 4 2 2 3 2 3 2" xfId="38780" xr:uid="{F8FF56BD-8315-4944-82F6-8CA0CE24389D}"/>
    <cellStyle name="Comma 4 2 4 2 2 3 2 4" xfId="30892" xr:uid="{F691A80C-6EE4-4C01-8FE1-1FAD504DE413}"/>
    <cellStyle name="Comma 4 2 4 2 2 3 3" xfId="12523" xr:uid="{6080BC5D-42BF-4674-A389-87D011A96111}"/>
    <cellStyle name="Comma 4 2 4 2 2 3 3 2" xfId="23732" xr:uid="{61E22078-BCC5-430D-AA02-B134940AFA1B}"/>
    <cellStyle name="Comma 4 2 4 2 2 3 3 2 2" xfId="40752" xr:uid="{475B4730-334C-460A-A668-7B27DACA6ED5}"/>
    <cellStyle name="Comma 4 2 4 2 2 3 3 3" xfId="32864" xr:uid="{FD7B9A46-920F-4EE9-8517-1E5F7863BAEC}"/>
    <cellStyle name="Comma 4 2 4 2 2 3 4" xfId="18128" xr:uid="{4A4244C7-86B4-43E6-A6BE-16630BAFE843}"/>
    <cellStyle name="Comma 4 2 4 2 2 3 4 2" xfId="36808" xr:uid="{00E83571-7767-4D84-B52D-6A71CC3BDF03}"/>
    <cellStyle name="Comma 4 2 4 2 2 3 5" xfId="28920" xr:uid="{03541F7E-C6A2-459A-8668-CC89DEB71993}"/>
    <cellStyle name="Comma 4 2 4 2 2 4" xfId="8318" xr:uid="{2EABA8B0-4354-4596-B7A1-A8D0CD7FA4CA}"/>
    <cellStyle name="Comma 4 2 4 2 2 4 2" xfId="13923" xr:uid="{FED21903-6881-4FA4-8A1A-B10547BD6205}"/>
    <cellStyle name="Comma 4 2 4 2 2 4 2 2" xfId="25132" xr:uid="{B79C804C-D4AE-4A13-93E3-2E00A5EDF046}"/>
    <cellStyle name="Comma 4 2 4 2 2 4 2 2 2" xfId="41738" xr:uid="{BCFD554B-89D8-4DA3-9C3B-43DABB798838}"/>
    <cellStyle name="Comma 4 2 4 2 2 4 2 3" xfId="33850" xr:uid="{A440097B-30F6-40A2-B9EF-A28E5E3F0525}"/>
    <cellStyle name="Comma 4 2 4 2 2 4 3" xfId="19528" xr:uid="{96E71FF1-68AB-42D5-BDCC-5BDBAE766DD6}"/>
    <cellStyle name="Comma 4 2 4 2 2 4 3 2" xfId="37794" xr:uid="{1ECAFB1A-7935-4894-A8E2-E23F27DFDE19}"/>
    <cellStyle name="Comma 4 2 4 2 2 4 4" xfId="29906" xr:uid="{A353707F-9333-4257-AD70-0B016E600111}"/>
    <cellStyle name="Comma 4 2 4 2 2 5" xfId="11121" xr:uid="{8C9B8036-37B1-4D2A-85A9-6FFD7CB906EC}"/>
    <cellStyle name="Comma 4 2 4 2 2 5 2" xfId="22330" xr:uid="{1CC7CBAE-549F-4A88-BF7F-5081FC0B1E35}"/>
    <cellStyle name="Comma 4 2 4 2 2 5 2 2" xfId="39766" xr:uid="{6FF6249F-08E5-4689-91E8-88D320F4CC93}"/>
    <cellStyle name="Comma 4 2 4 2 2 5 3" xfId="31878" xr:uid="{ED62829E-9133-4CB1-944D-99CEEEF2928C}"/>
    <cellStyle name="Comma 4 2 4 2 2 6" xfId="16726" xr:uid="{231E0177-3DAB-4096-89D9-AA61D6B01811}"/>
    <cellStyle name="Comma 4 2 4 2 2 6 2" xfId="35822" xr:uid="{0B8747E5-C615-4566-BA42-28BCA285D960}"/>
    <cellStyle name="Comma 4 2 4 2 2 7" xfId="27934" xr:uid="{657F5FF7-0EB7-4785-B8EB-1561A4CFE90B}"/>
    <cellStyle name="Comma 4 2 4 2 3" xfId="6167" xr:uid="{6BB6D9A9-A83B-491C-995C-9B16DD0EA414}"/>
    <cellStyle name="Comma 4 2 4 2 3 2" xfId="7569" xr:uid="{6C93BB67-517F-4FE3-88A9-DC1724B44CC7}"/>
    <cellStyle name="Comma 4 2 4 2 3 2 2" xfId="10371" xr:uid="{6A79F696-852B-4422-850A-E8C65373FE6A}"/>
    <cellStyle name="Comma 4 2 4 2 3 2 2 2" xfId="15976" xr:uid="{6991BD63-997C-4870-A56E-171B0591467E}"/>
    <cellStyle name="Comma 4 2 4 2 3 2 2 2 2" xfId="27185" xr:uid="{81037082-EF07-4AC8-9EB6-52A542301CBD}"/>
    <cellStyle name="Comma 4 2 4 2 3 2 2 2 2 2" xfId="42972" xr:uid="{918C9CE4-2110-4E78-87B5-D4374F9A24FC}"/>
    <cellStyle name="Comma 4 2 4 2 3 2 2 2 3" xfId="35084" xr:uid="{6D279D6B-809E-4E7B-A194-F510556A5032}"/>
    <cellStyle name="Comma 4 2 4 2 3 2 2 3" xfId="21581" xr:uid="{34175AA9-0F39-4298-88E8-A668A16028B2}"/>
    <cellStyle name="Comma 4 2 4 2 3 2 2 3 2" xfId="39028" xr:uid="{2D279634-CB63-4A95-9E59-96C5970EEAC3}"/>
    <cellStyle name="Comma 4 2 4 2 3 2 2 4" xfId="31140" xr:uid="{05FD4A83-EC0E-4465-A8FF-D1951717456B}"/>
    <cellStyle name="Comma 4 2 4 2 3 2 3" xfId="13174" xr:uid="{9A062068-1A28-4D65-9BD1-F07B6307CC0B}"/>
    <cellStyle name="Comma 4 2 4 2 3 2 3 2" xfId="24383" xr:uid="{D1B3AA82-8164-4D0E-BFB5-9CB3B7F6AA60}"/>
    <cellStyle name="Comma 4 2 4 2 3 2 3 2 2" xfId="41000" xr:uid="{B0DEC791-B7E6-48FE-8153-13A1A6EC7820}"/>
    <cellStyle name="Comma 4 2 4 2 3 2 3 3" xfId="33112" xr:uid="{2E28119C-BC9E-4CBE-88E7-17ABD551647A}"/>
    <cellStyle name="Comma 4 2 4 2 3 2 4" xfId="18779" xr:uid="{A2FC8D8D-B6BE-4283-93D8-5AA6DA2322C9}"/>
    <cellStyle name="Comma 4 2 4 2 3 2 4 2" xfId="37056" xr:uid="{F333EBDF-E2C0-440B-9EFF-4A369EBDCB33}"/>
    <cellStyle name="Comma 4 2 4 2 3 2 5" xfId="29168" xr:uid="{38748FE0-FFB5-4E38-B5BE-787E28642AC4}"/>
    <cellStyle name="Comma 4 2 4 2 3 3" xfId="8969" xr:uid="{B3135A66-B694-4433-A3DA-02D5CE4CF7AA}"/>
    <cellStyle name="Comma 4 2 4 2 3 3 2" xfId="14574" xr:uid="{274E5C15-8D4D-4AE7-90D6-2265E5DC410B}"/>
    <cellStyle name="Comma 4 2 4 2 3 3 2 2" xfId="25783" xr:uid="{57F946D6-0CC4-4D74-B1B2-344DE8E347BD}"/>
    <cellStyle name="Comma 4 2 4 2 3 3 2 2 2" xfId="41986" xr:uid="{EE287F8D-1D10-4E5F-9189-CD4F194B1313}"/>
    <cellStyle name="Comma 4 2 4 2 3 3 2 3" xfId="34098" xr:uid="{86F18EBE-8B4A-4CD5-93D5-1DA80E164536}"/>
    <cellStyle name="Comma 4 2 4 2 3 3 3" xfId="20179" xr:uid="{C4914D42-170C-4814-8AF1-7C07F4A5C106}"/>
    <cellStyle name="Comma 4 2 4 2 3 3 3 2" xfId="38042" xr:uid="{0B1DE001-44A4-4953-B594-F412FF81C0FD}"/>
    <cellStyle name="Comma 4 2 4 2 3 3 4" xfId="30154" xr:uid="{B33BAEB3-3663-4D59-830E-8296FF33798D}"/>
    <cellStyle name="Comma 4 2 4 2 3 4" xfId="11772" xr:uid="{2FF8ECC1-AEFE-4956-A3FF-8BBBCE0D23BA}"/>
    <cellStyle name="Comma 4 2 4 2 3 4 2" xfId="22981" xr:uid="{B2ED70C4-993D-4985-839B-48DBC059B553}"/>
    <cellStyle name="Comma 4 2 4 2 3 4 2 2" xfId="40014" xr:uid="{755CCCCA-3AF6-44F8-B2AE-973D121567CD}"/>
    <cellStyle name="Comma 4 2 4 2 3 4 3" xfId="32126" xr:uid="{9A5F03D4-3692-4BCC-9BA7-3D82E38EF5D6}"/>
    <cellStyle name="Comma 4 2 4 2 3 5" xfId="17377" xr:uid="{2BFD72A8-7A49-4E18-A026-42D1EA4ADB2B}"/>
    <cellStyle name="Comma 4 2 4 2 3 5 2" xfId="36070" xr:uid="{6FA40727-F640-41A7-8D2D-7A99C0730EA1}"/>
    <cellStyle name="Comma 4 2 4 2 3 6" xfId="28182" xr:uid="{F691E50D-A6DD-4582-8644-77B19F9FBF5A}"/>
    <cellStyle name="Comma 4 2 4 2 4" xfId="6672" xr:uid="{85B1AF46-1CBE-4D8D-A7ED-51E173B9E6D6}"/>
    <cellStyle name="Comma 4 2 4 2 4 2" xfId="9474" xr:uid="{6E577A66-9E5E-478F-AC4A-FA228237BBCA}"/>
    <cellStyle name="Comma 4 2 4 2 4 2 2" xfId="15079" xr:uid="{8B554789-7263-467E-97CF-0C74BE238642}"/>
    <cellStyle name="Comma 4 2 4 2 4 2 2 2" xfId="26288" xr:uid="{828CD951-9D87-40D8-B7A7-F9168D3845A9}"/>
    <cellStyle name="Comma 4 2 4 2 4 2 2 2 2" xfId="42478" xr:uid="{496F5613-7184-4E13-8024-2ED02BCCD456}"/>
    <cellStyle name="Comma 4 2 4 2 4 2 2 3" xfId="34590" xr:uid="{0B5AEC9C-6118-4087-A823-C1DC3F4A7088}"/>
    <cellStyle name="Comma 4 2 4 2 4 2 3" xfId="20684" xr:uid="{5F082C03-446C-48F2-9034-FA7E9129E3AA}"/>
    <cellStyle name="Comma 4 2 4 2 4 2 3 2" xfId="38534" xr:uid="{85DFE706-70A4-4585-88EC-B55136FB02A6}"/>
    <cellStyle name="Comma 4 2 4 2 4 2 4" xfId="30646" xr:uid="{5D2738F2-D815-4490-956E-03DE4C02B958}"/>
    <cellStyle name="Comma 4 2 4 2 4 3" xfId="12277" xr:uid="{E1DB8457-78A6-4675-8F72-BED98D83EB89}"/>
    <cellStyle name="Comma 4 2 4 2 4 3 2" xfId="23486" xr:uid="{C45A9317-C877-47CD-92C9-C249480BC6EE}"/>
    <cellStyle name="Comma 4 2 4 2 4 3 2 2" xfId="40506" xr:uid="{AF8310D2-EBFC-49E1-AB85-9EAB9F7E924B}"/>
    <cellStyle name="Comma 4 2 4 2 4 3 3" xfId="32618" xr:uid="{5B2E9271-7C21-4C87-A238-CD6DCD179037}"/>
    <cellStyle name="Comma 4 2 4 2 4 4" xfId="17882" xr:uid="{B0C17D5D-6E1C-44CB-98F8-F0E79318A0B3}"/>
    <cellStyle name="Comma 4 2 4 2 4 4 2" xfId="36562" xr:uid="{0B063CD3-0604-42AA-932D-24C6AC518C9B}"/>
    <cellStyle name="Comma 4 2 4 2 4 5" xfId="28674" xr:uid="{ADCD3A15-6F9F-4E29-8DBD-FB3405D0AC52}"/>
    <cellStyle name="Comma 4 2 4 2 5" xfId="8072" xr:uid="{780D8DB0-5DFC-4F54-8D7E-BA9264F5DC5D}"/>
    <cellStyle name="Comma 4 2 4 2 5 2" xfId="13677" xr:uid="{729A8F9A-8DF7-49BF-82A1-DADAF1401ACD}"/>
    <cellStyle name="Comma 4 2 4 2 5 2 2" xfId="24886" xr:uid="{A2BBD7C8-8F63-4608-9F47-F7B5C8FAD4B6}"/>
    <cellStyle name="Comma 4 2 4 2 5 2 2 2" xfId="41492" xr:uid="{8A2E097A-8EF0-4719-A05F-0E4D2FF0E6A7}"/>
    <cellStyle name="Comma 4 2 4 2 5 2 3" xfId="33604" xr:uid="{7860F81F-7318-4EBD-AF87-BC34856A8AE2}"/>
    <cellStyle name="Comma 4 2 4 2 5 3" xfId="19282" xr:uid="{15AABF31-1C68-4B07-9DBF-DCB437135A1C}"/>
    <cellStyle name="Comma 4 2 4 2 5 3 2" xfId="37548" xr:uid="{4F2C5A01-2C4D-46B9-A868-EA23AF82F9A9}"/>
    <cellStyle name="Comma 4 2 4 2 5 4" xfId="29660" xr:uid="{B00D221F-ADC7-41D4-8E9D-718DBFD6C675}"/>
    <cellStyle name="Comma 4 2 4 2 6" xfId="10875" xr:uid="{897D311B-57AF-4963-AFB4-65ED91DA4B68}"/>
    <cellStyle name="Comma 4 2 4 2 6 2" xfId="22084" xr:uid="{5A4382A6-D596-47A1-99F2-97FB6A206526}"/>
    <cellStyle name="Comma 4 2 4 2 6 2 2" xfId="39520" xr:uid="{493A829D-D96F-4EF4-9F6E-28D444642CEF}"/>
    <cellStyle name="Comma 4 2 4 2 6 3" xfId="31632" xr:uid="{FC9889D9-E352-4424-A952-5DFE1D962843}"/>
    <cellStyle name="Comma 4 2 4 2 7" xfId="16480" xr:uid="{7BF2DCED-DEE6-4E03-8619-506E31F27D92}"/>
    <cellStyle name="Comma 4 2 4 2 7 2" xfId="35576" xr:uid="{F41AA636-7014-469A-8600-D48B2B68CDED}"/>
    <cellStyle name="Comma 4 2 4 2 8" xfId="27688" xr:uid="{2B70AA46-5C6B-4DC1-BE55-3359B1A69580}"/>
    <cellStyle name="Comma 4 2 4 3" xfId="5392" xr:uid="{FBBA231A-CD4E-402A-BDAF-A92F6B8BD04A}"/>
    <cellStyle name="Comma 4 2 4 3 2" xfId="6289" xr:uid="{F52CE240-1462-4143-9BF3-69921FCC4163}"/>
    <cellStyle name="Comma 4 2 4 3 2 2" xfId="7691" xr:uid="{1DA754D2-9DDE-48F5-AC64-0D641AF0FAFC}"/>
    <cellStyle name="Comma 4 2 4 3 2 2 2" xfId="10493" xr:uid="{5AD3D044-1F16-4C17-99CC-F34DD324352D}"/>
    <cellStyle name="Comma 4 2 4 3 2 2 2 2" xfId="16098" xr:uid="{8FA258D2-E098-40CA-9939-1556530E69C7}"/>
    <cellStyle name="Comma 4 2 4 3 2 2 2 2 2" xfId="27307" xr:uid="{D0B4E26A-F985-4E99-B1AD-585CF826E4B8}"/>
    <cellStyle name="Comma 4 2 4 3 2 2 2 2 2 2" xfId="43094" xr:uid="{E2FFA481-EAA7-4FA1-835A-B5FDEA1FBBCB}"/>
    <cellStyle name="Comma 4 2 4 3 2 2 2 2 3" xfId="35206" xr:uid="{30193BC4-83C5-43BF-9612-D8FCFACA0FF0}"/>
    <cellStyle name="Comma 4 2 4 3 2 2 2 3" xfId="21703" xr:uid="{F0638782-7683-439C-8BC5-5640924B089F}"/>
    <cellStyle name="Comma 4 2 4 3 2 2 2 3 2" xfId="39150" xr:uid="{7FD33A9C-B3E4-4CA9-A97A-4670E2A28167}"/>
    <cellStyle name="Comma 4 2 4 3 2 2 2 4" xfId="31262" xr:uid="{1628D525-57E0-42D3-A68B-D91BA7BAD03A}"/>
    <cellStyle name="Comma 4 2 4 3 2 2 3" xfId="13296" xr:uid="{5BCE4A11-4629-4D68-87AD-52EB769932C9}"/>
    <cellStyle name="Comma 4 2 4 3 2 2 3 2" xfId="24505" xr:uid="{833B0BF4-E9F1-4030-9509-A1D6E621A2C5}"/>
    <cellStyle name="Comma 4 2 4 3 2 2 3 2 2" xfId="41122" xr:uid="{376D2A04-033C-4DA5-9C89-87C256EEF573}"/>
    <cellStyle name="Comma 4 2 4 3 2 2 3 3" xfId="33234" xr:uid="{6869416B-FC61-427C-A8B9-FE6F5F3A810F}"/>
    <cellStyle name="Comma 4 2 4 3 2 2 4" xfId="18901" xr:uid="{D8A3792B-54D4-4FC9-B927-7001D24698D9}"/>
    <cellStyle name="Comma 4 2 4 3 2 2 4 2" xfId="37178" xr:uid="{F601BB50-B9B9-45B0-B33C-5915ABDB08B3}"/>
    <cellStyle name="Comma 4 2 4 3 2 2 5" xfId="29290" xr:uid="{F23BA2D4-AC5D-470E-A7CF-71C5C7596D90}"/>
    <cellStyle name="Comma 4 2 4 3 2 3" xfId="9091" xr:uid="{D9777A42-F342-444F-ABAB-51273C9CFC83}"/>
    <cellStyle name="Comma 4 2 4 3 2 3 2" xfId="14696" xr:uid="{7DD50AB8-C811-41E1-B0E6-FB302BAFE64B}"/>
    <cellStyle name="Comma 4 2 4 3 2 3 2 2" xfId="25905" xr:uid="{437F2242-1EA3-4615-8832-BE8848B23628}"/>
    <cellStyle name="Comma 4 2 4 3 2 3 2 2 2" xfId="42108" xr:uid="{4120B32D-DBAB-43A9-BB54-5328C7512D50}"/>
    <cellStyle name="Comma 4 2 4 3 2 3 2 3" xfId="34220" xr:uid="{85ED5A8D-E753-4BF1-9A43-485D49BB61CF}"/>
    <cellStyle name="Comma 4 2 4 3 2 3 3" xfId="20301" xr:uid="{D76FD353-6CCD-45FF-8BA9-600BC4E85907}"/>
    <cellStyle name="Comma 4 2 4 3 2 3 3 2" xfId="38164" xr:uid="{FCFEB84A-3371-4565-8B35-5130E31EFD54}"/>
    <cellStyle name="Comma 4 2 4 3 2 3 4" xfId="30276" xr:uid="{6829510F-9399-42B5-9B5B-663BDC1F9FE9}"/>
    <cellStyle name="Comma 4 2 4 3 2 4" xfId="11894" xr:uid="{881022C9-FE02-4AB6-AC92-6C2C192F2D98}"/>
    <cellStyle name="Comma 4 2 4 3 2 4 2" xfId="23103" xr:uid="{EE4F5E87-528C-4702-A5CC-54891A0A7B71}"/>
    <cellStyle name="Comma 4 2 4 3 2 4 2 2" xfId="40136" xr:uid="{6C209201-FF9C-46C5-8F37-F90F40A46A85}"/>
    <cellStyle name="Comma 4 2 4 3 2 4 3" xfId="32248" xr:uid="{CFDE4ADF-6CF8-421D-A8BE-6EC05463FBEB}"/>
    <cellStyle name="Comma 4 2 4 3 2 5" xfId="17499" xr:uid="{1E352EC8-208C-46BF-B977-C3C379061669}"/>
    <cellStyle name="Comma 4 2 4 3 2 5 2" xfId="36192" xr:uid="{F99C3FAE-08D7-4009-B20A-D9C03FF6742A}"/>
    <cellStyle name="Comma 4 2 4 3 2 6" xfId="28304" xr:uid="{D6192086-6119-4DAB-BE2B-22949195DF10}"/>
    <cellStyle name="Comma 4 2 4 3 3" xfId="6794" xr:uid="{FA972141-AE16-4BF7-A8CB-31321B5A0A7B}"/>
    <cellStyle name="Comma 4 2 4 3 3 2" xfId="9596" xr:uid="{AAA8FA3C-12AD-4E52-8E84-813D8AAA792C}"/>
    <cellStyle name="Comma 4 2 4 3 3 2 2" xfId="15201" xr:uid="{9F1DCFC4-1F39-4AA8-B23F-AF48C323C73B}"/>
    <cellStyle name="Comma 4 2 4 3 3 2 2 2" xfId="26410" xr:uid="{900E2327-FFF2-44E2-ACFA-4C575145A84B}"/>
    <cellStyle name="Comma 4 2 4 3 3 2 2 2 2" xfId="42600" xr:uid="{1053152C-3798-488A-88D2-70A992135F1F}"/>
    <cellStyle name="Comma 4 2 4 3 3 2 2 3" xfId="34712" xr:uid="{D1A67F94-E1B0-49A0-A611-2CBF03E547F4}"/>
    <cellStyle name="Comma 4 2 4 3 3 2 3" xfId="20806" xr:uid="{32F87DF4-CC2A-41A5-91F7-AB873F457DEB}"/>
    <cellStyle name="Comma 4 2 4 3 3 2 3 2" xfId="38656" xr:uid="{8853A3B1-5446-468C-BE4F-32FFE04A94F1}"/>
    <cellStyle name="Comma 4 2 4 3 3 2 4" xfId="30768" xr:uid="{EB114621-FE57-4077-BBE1-F3F1B6162808}"/>
    <cellStyle name="Comma 4 2 4 3 3 3" xfId="12399" xr:uid="{4DD2D08A-A5F4-4A46-A125-F5D789E44B69}"/>
    <cellStyle name="Comma 4 2 4 3 3 3 2" xfId="23608" xr:uid="{06881AE7-23C8-4F58-84D1-88DDF2E5C882}"/>
    <cellStyle name="Comma 4 2 4 3 3 3 2 2" xfId="40628" xr:uid="{D80E9416-3431-4024-A56B-405E4E4F4FD7}"/>
    <cellStyle name="Comma 4 2 4 3 3 3 3" xfId="32740" xr:uid="{307F5B72-8DA2-4A2F-A323-14E816F29BD6}"/>
    <cellStyle name="Comma 4 2 4 3 3 4" xfId="18004" xr:uid="{D52544CD-98A5-4A39-9B65-B1A70968A731}"/>
    <cellStyle name="Comma 4 2 4 3 3 4 2" xfId="36684" xr:uid="{4F146752-D022-409A-9FE0-4FFE4241A5EC}"/>
    <cellStyle name="Comma 4 2 4 3 3 5" xfId="28796" xr:uid="{8BABA276-6B98-4B4C-AB12-4413998A8D46}"/>
    <cellStyle name="Comma 4 2 4 3 4" xfId="8194" xr:uid="{12C0D311-2811-422F-86C7-FC9BE0E39554}"/>
    <cellStyle name="Comma 4 2 4 3 4 2" xfId="13799" xr:uid="{1AC8DCB8-6A43-4D8A-A863-B28E08C866AF}"/>
    <cellStyle name="Comma 4 2 4 3 4 2 2" xfId="25008" xr:uid="{D0E42B15-E92E-4AA0-9E6E-9C51F85F0C50}"/>
    <cellStyle name="Comma 4 2 4 3 4 2 2 2" xfId="41614" xr:uid="{BE77699D-A591-44F7-81AC-5940AAE85EC3}"/>
    <cellStyle name="Comma 4 2 4 3 4 2 3" xfId="33726" xr:uid="{8D2BBDCC-CADF-44A0-A1DB-930AAAB2AC35}"/>
    <cellStyle name="Comma 4 2 4 3 4 3" xfId="19404" xr:uid="{AE2CE19A-A875-4EA5-BF98-FC41AA0279BB}"/>
    <cellStyle name="Comma 4 2 4 3 4 3 2" xfId="37670" xr:uid="{3BC5EAE0-5035-427C-A387-4516829D5B2E}"/>
    <cellStyle name="Comma 4 2 4 3 4 4" xfId="29782" xr:uid="{2B8B20D2-4761-4D59-83F7-CD48EE0AA3C9}"/>
    <cellStyle name="Comma 4 2 4 3 5" xfId="10997" xr:uid="{31D84E7C-0BAB-46A6-88B8-818E5B14ABD0}"/>
    <cellStyle name="Comma 4 2 4 3 5 2" xfId="22206" xr:uid="{B3E2D413-18A5-4531-8F7C-A9DF2E7CB48C}"/>
    <cellStyle name="Comma 4 2 4 3 5 2 2" xfId="39642" xr:uid="{B85BDE49-3518-4017-9C2A-A03BFF639139}"/>
    <cellStyle name="Comma 4 2 4 3 5 3" xfId="31754" xr:uid="{8F354ACF-E27A-49CA-9E3F-61C9F99469C2}"/>
    <cellStyle name="Comma 4 2 4 3 6" xfId="16602" xr:uid="{68CA71B1-4E37-4AB2-B0A3-CB0A208A72CC}"/>
    <cellStyle name="Comma 4 2 4 3 6 2" xfId="35698" xr:uid="{C1C3ACD4-60DE-47B4-98E1-0FE762DC799A}"/>
    <cellStyle name="Comma 4 2 4 3 7" xfId="27810" xr:uid="{BE3D932E-E13D-4134-819E-AAA5FCB82C5A}"/>
    <cellStyle name="Comma 4 2 4 4" xfId="6043" xr:uid="{AE98BF84-7AF1-4DE0-94B5-9EFDD62EFCBD}"/>
    <cellStyle name="Comma 4 2 4 4 2" xfId="7445" xr:uid="{ABE7C3B8-464A-4C54-A4D9-7C34EA5AD076}"/>
    <cellStyle name="Comma 4 2 4 4 2 2" xfId="10247" xr:uid="{26560BA1-C708-4E1F-BD49-5161CED49A2B}"/>
    <cellStyle name="Comma 4 2 4 4 2 2 2" xfId="15852" xr:uid="{8DD48440-2323-47D2-8C60-348E86B1E68A}"/>
    <cellStyle name="Comma 4 2 4 4 2 2 2 2" xfId="27061" xr:uid="{A1737781-3584-43FF-B8B1-1FCF1AD63880}"/>
    <cellStyle name="Comma 4 2 4 4 2 2 2 2 2" xfId="42848" xr:uid="{C06C6305-9990-4D47-97DC-42DBAC4E90A6}"/>
    <cellStyle name="Comma 4 2 4 4 2 2 2 3" xfId="34960" xr:uid="{B005AC05-6E55-4CCB-845D-52C5821090A0}"/>
    <cellStyle name="Comma 4 2 4 4 2 2 3" xfId="21457" xr:uid="{1530C0E8-E7F7-43FF-9EB0-E2834EC9AA01}"/>
    <cellStyle name="Comma 4 2 4 4 2 2 3 2" xfId="38904" xr:uid="{C94E0D39-5512-481F-8F3B-B41E5892FFC6}"/>
    <cellStyle name="Comma 4 2 4 4 2 2 4" xfId="31016" xr:uid="{0CD7A932-36A8-43BA-ACE5-15CF9DD41DD9}"/>
    <cellStyle name="Comma 4 2 4 4 2 3" xfId="13050" xr:uid="{872F6AF0-2FED-424C-B2F4-3C24FFEA3AF7}"/>
    <cellStyle name="Comma 4 2 4 4 2 3 2" xfId="24259" xr:uid="{03007D8F-3404-45EC-92D8-ADAAFA348649}"/>
    <cellStyle name="Comma 4 2 4 4 2 3 2 2" xfId="40876" xr:uid="{02AFF34A-52B0-4D76-AF5F-3B9CE824D3C4}"/>
    <cellStyle name="Comma 4 2 4 4 2 3 3" xfId="32988" xr:uid="{D97355FD-B0E7-4321-B150-2008AAA99C0B}"/>
    <cellStyle name="Comma 4 2 4 4 2 4" xfId="18655" xr:uid="{936D0514-0A73-4B1E-BEB9-9AABA1FAABB0}"/>
    <cellStyle name="Comma 4 2 4 4 2 4 2" xfId="36932" xr:uid="{70DF2E8C-B076-4837-B335-97CF3FE524B9}"/>
    <cellStyle name="Comma 4 2 4 4 2 5" xfId="29044" xr:uid="{6EC7872E-C854-4DCF-B304-2F3864BC641C}"/>
    <cellStyle name="Comma 4 2 4 4 3" xfId="8845" xr:uid="{E2DE3A66-6270-4415-B857-1CC591DFE4DF}"/>
    <cellStyle name="Comma 4 2 4 4 3 2" xfId="14450" xr:uid="{42B49AFF-2CE0-4B06-8CCE-3803AFACE41D}"/>
    <cellStyle name="Comma 4 2 4 4 3 2 2" xfId="25659" xr:uid="{0B5E1415-4CFC-4D8C-93CB-5DCC28D6DEFB}"/>
    <cellStyle name="Comma 4 2 4 4 3 2 2 2" xfId="41862" xr:uid="{23A91F07-F8E6-4737-8B5F-8B772D25A688}"/>
    <cellStyle name="Comma 4 2 4 4 3 2 3" xfId="33974" xr:uid="{070D46D1-217D-4A03-B934-6193D1AA9D24}"/>
    <cellStyle name="Comma 4 2 4 4 3 3" xfId="20055" xr:uid="{49FCE995-D7B4-4B0D-878B-09FAD5EA87CD}"/>
    <cellStyle name="Comma 4 2 4 4 3 3 2" xfId="37918" xr:uid="{3AEEB5D1-DC6E-4B74-80BA-156E8D0AE0DE}"/>
    <cellStyle name="Comma 4 2 4 4 3 4" xfId="30030" xr:uid="{35153AF7-A77F-4B72-AD2D-D3F019783A5A}"/>
    <cellStyle name="Comma 4 2 4 4 4" xfId="11648" xr:uid="{E861EF7F-0A7F-4B2B-8203-F60F0AF48BB4}"/>
    <cellStyle name="Comma 4 2 4 4 4 2" xfId="22857" xr:uid="{E5B59A38-F8FA-4F14-AB22-959E9BEA2A04}"/>
    <cellStyle name="Comma 4 2 4 4 4 2 2" xfId="39890" xr:uid="{D400F090-C327-46B5-BD70-59372B5AD20B}"/>
    <cellStyle name="Comma 4 2 4 4 4 3" xfId="32002" xr:uid="{6F64E532-73EE-4168-8C49-9DA66CE572F6}"/>
    <cellStyle name="Comma 4 2 4 4 5" xfId="17253" xr:uid="{DB92A479-534D-4735-9F65-95493E808E6E}"/>
    <cellStyle name="Comma 4 2 4 4 5 2" xfId="35946" xr:uid="{CACE6FA1-8AD5-44C2-B2E0-90E3377CF1A7}"/>
    <cellStyle name="Comma 4 2 4 4 6" xfId="28058" xr:uid="{07444EF5-8B45-402F-9C01-4A2E4743B29E}"/>
    <cellStyle name="Comma 4 2 4 5" xfId="6547" xr:uid="{FFD37A2D-08B7-47EF-AD03-A52BC9A81E86}"/>
    <cellStyle name="Comma 4 2 4 5 2" xfId="9349" xr:uid="{5F3956BC-FBCF-4FBB-A762-85A197A6811D}"/>
    <cellStyle name="Comma 4 2 4 5 2 2" xfId="14954" xr:uid="{53A9EC7D-B2CA-421D-BE92-612C43E29C47}"/>
    <cellStyle name="Comma 4 2 4 5 2 2 2" xfId="26163" xr:uid="{82AC5AF7-ED23-4AB1-97E2-0BFE79DB6924}"/>
    <cellStyle name="Comma 4 2 4 5 2 2 2 2" xfId="42354" xr:uid="{62C60555-98E7-4866-A809-2BA7586364CC}"/>
    <cellStyle name="Comma 4 2 4 5 2 2 3" xfId="34466" xr:uid="{17684F71-1392-4BCD-B838-C3147E3BF22F}"/>
    <cellStyle name="Comma 4 2 4 5 2 3" xfId="20559" xr:uid="{2FE634CC-E7DE-4FDC-821A-6825DF89BF8A}"/>
    <cellStyle name="Comma 4 2 4 5 2 3 2" xfId="38410" xr:uid="{2F448E0B-818D-439E-BD8B-ABE53204EA9C}"/>
    <cellStyle name="Comma 4 2 4 5 2 4" xfId="30522" xr:uid="{9EB248F1-FBFB-4A54-B863-87E599CAE3BD}"/>
    <cellStyle name="Comma 4 2 4 5 3" xfId="12152" xr:uid="{EC0BF113-0E17-4274-8B10-A46ED1D94BD1}"/>
    <cellStyle name="Comma 4 2 4 5 3 2" xfId="23361" xr:uid="{D0185E08-05A7-438B-A561-F55C57593907}"/>
    <cellStyle name="Comma 4 2 4 5 3 2 2" xfId="40382" xr:uid="{3EDF75A7-AA2C-49BD-A231-D325526AC4F4}"/>
    <cellStyle name="Comma 4 2 4 5 3 3" xfId="32494" xr:uid="{80C70EA9-A524-4512-A303-BFE882450CCB}"/>
    <cellStyle name="Comma 4 2 4 5 4" xfId="17757" xr:uid="{FA382899-BB9C-441C-8634-6C185231C80D}"/>
    <cellStyle name="Comma 4 2 4 5 4 2" xfId="36438" xr:uid="{D42EFC2C-F26B-43EE-89A9-3C0F8E3E4027}"/>
    <cellStyle name="Comma 4 2 4 5 5" xfId="28550" xr:uid="{FB29D411-A421-4E10-A10B-5BDB66417640}"/>
    <cellStyle name="Comma 4 2 4 6" xfId="7948" xr:uid="{46A40767-F760-4F1F-B725-AE1D0756CDB7}"/>
    <cellStyle name="Comma 4 2 4 6 2" xfId="13553" xr:uid="{C1CD3C6D-CDBC-4A99-A78B-44938B53ACCD}"/>
    <cellStyle name="Comma 4 2 4 6 2 2" xfId="24762" xr:uid="{6F80351B-003D-497A-B677-ED39823EEC58}"/>
    <cellStyle name="Comma 4 2 4 6 2 2 2" xfId="41368" xr:uid="{FB8A2FA2-27D7-45A5-B93D-E5BE1C021DE4}"/>
    <cellStyle name="Comma 4 2 4 6 2 3" xfId="33480" xr:uid="{B32D145F-6EF9-4E3E-B618-F3DD0BC8E821}"/>
    <cellStyle name="Comma 4 2 4 6 3" xfId="19158" xr:uid="{8B46D6A3-D41A-4119-A7FA-7488D2319493}"/>
    <cellStyle name="Comma 4 2 4 6 3 2" xfId="37424" xr:uid="{66752C22-5C78-4D8C-B364-2E8C46097CAA}"/>
    <cellStyle name="Comma 4 2 4 6 4" xfId="29536" xr:uid="{9F1FD894-2814-4E65-A585-4E3946045E71}"/>
    <cellStyle name="Comma 4 2 4 7" xfId="10751" xr:uid="{CB6E17C6-1A51-4FD0-8BD3-00D88EBBB7CD}"/>
    <cellStyle name="Comma 4 2 4 7 2" xfId="21960" xr:uid="{A6476EEA-33C2-43A8-91C8-B5A90ED83B39}"/>
    <cellStyle name="Comma 4 2 4 7 2 2" xfId="39396" xr:uid="{5351EB9F-0877-4865-AE13-31A1712AD29E}"/>
    <cellStyle name="Comma 4 2 4 7 3" xfId="31508" xr:uid="{046FAF85-67FC-402A-951A-987C34C4FD2A}"/>
    <cellStyle name="Comma 4 2 4 8" xfId="16356" xr:uid="{095A45ED-DA05-490F-831D-D93E10AB1E43}"/>
    <cellStyle name="Comma 4 2 4 8 2" xfId="35452" xr:uid="{159AF3AB-2F4B-4B6B-8976-68651E6D8120}"/>
    <cellStyle name="Comma 4 2 4 9" xfId="27564" xr:uid="{5AD7C11F-FDD9-4817-AC6E-D9AE7E4A55F7}"/>
    <cellStyle name="Comma 4 2 5" xfId="5211" xr:uid="{667B2B3B-E07E-4C5A-9AB1-B19EF8991DCB}"/>
    <cellStyle name="Comma 4 2 5 2" xfId="5457" xr:uid="{98359C8C-E0BE-4EC7-A6E8-3BA86A3984C9}"/>
    <cellStyle name="Comma 4 2 5 2 2" xfId="6354" xr:uid="{73F47B52-2FA6-4631-AF30-03B0F967C812}"/>
    <cellStyle name="Comma 4 2 5 2 2 2" xfId="7756" xr:uid="{B02F6001-40BE-4931-AB68-C9F707C135AA}"/>
    <cellStyle name="Comma 4 2 5 2 2 2 2" xfId="10558" xr:uid="{A53927F8-CA54-465F-A64B-26535F326AFE}"/>
    <cellStyle name="Comma 4 2 5 2 2 2 2 2" xfId="16163" xr:uid="{EC6199DB-DD64-42A7-9FDB-2DEDFECAF9FB}"/>
    <cellStyle name="Comma 4 2 5 2 2 2 2 2 2" xfId="27372" xr:uid="{080A502A-168C-4DDA-909F-F177DAE77D37}"/>
    <cellStyle name="Comma 4 2 5 2 2 2 2 2 2 2" xfId="43159" xr:uid="{87CB2EF2-20B8-4245-9213-861E5F5562C9}"/>
    <cellStyle name="Comma 4 2 5 2 2 2 2 2 3" xfId="35271" xr:uid="{5533BD68-372E-4FE7-9EA8-E2C57D71A352}"/>
    <cellStyle name="Comma 4 2 5 2 2 2 2 3" xfId="21768" xr:uid="{E20FBEA8-69F0-4617-87D4-4B62F9230B82}"/>
    <cellStyle name="Comma 4 2 5 2 2 2 2 3 2" xfId="39215" xr:uid="{A00AF062-97EF-42F1-B7BE-926853BFC890}"/>
    <cellStyle name="Comma 4 2 5 2 2 2 2 4" xfId="31327" xr:uid="{CF2BF9A4-878E-4947-B65C-69F6D8904A95}"/>
    <cellStyle name="Comma 4 2 5 2 2 2 3" xfId="13361" xr:uid="{0B1D6EE6-8BE8-4502-BED6-4A147A307CEE}"/>
    <cellStyle name="Comma 4 2 5 2 2 2 3 2" xfId="24570" xr:uid="{52DBA64F-0661-44B7-B74B-E6CD3A241A68}"/>
    <cellStyle name="Comma 4 2 5 2 2 2 3 2 2" xfId="41187" xr:uid="{850ED925-06E1-4BA8-8920-A2F27F593B70}"/>
    <cellStyle name="Comma 4 2 5 2 2 2 3 3" xfId="33299" xr:uid="{71B90BF9-F643-4403-9B57-93CC57F0B732}"/>
    <cellStyle name="Comma 4 2 5 2 2 2 4" xfId="18966" xr:uid="{5F45AD1E-6A86-48EB-81C8-49A5C0397BA5}"/>
    <cellStyle name="Comma 4 2 5 2 2 2 4 2" xfId="37243" xr:uid="{34C6A047-FEA4-4D7E-B123-4BE07B2A747B}"/>
    <cellStyle name="Comma 4 2 5 2 2 2 5" xfId="29355" xr:uid="{A3D03EBE-6F2C-43A5-9688-6CC64051648C}"/>
    <cellStyle name="Comma 4 2 5 2 2 3" xfId="9156" xr:uid="{FB90A658-5E8A-48F5-AC37-026280DB8A76}"/>
    <cellStyle name="Comma 4 2 5 2 2 3 2" xfId="14761" xr:uid="{03A2E2F1-DDA9-4471-8982-8DD21CEBAD33}"/>
    <cellStyle name="Comma 4 2 5 2 2 3 2 2" xfId="25970" xr:uid="{8D2D2ED1-64BF-410B-ADB4-4E1790FF1E83}"/>
    <cellStyle name="Comma 4 2 5 2 2 3 2 2 2" xfId="42173" xr:uid="{B920CC17-DA3B-4791-A281-878EA5D10364}"/>
    <cellStyle name="Comma 4 2 5 2 2 3 2 3" xfId="34285" xr:uid="{F51DD33D-7CFD-4E6A-A479-54C8E2624564}"/>
    <cellStyle name="Comma 4 2 5 2 2 3 3" xfId="20366" xr:uid="{FEDD7554-0C78-4667-AA45-AE890B2BC7BF}"/>
    <cellStyle name="Comma 4 2 5 2 2 3 3 2" xfId="38229" xr:uid="{54AB1342-68BC-4D03-96EF-4702D9885C4E}"/>
    <cellStyle name="Comma 4 2 5 2 2 3 4" xfId="30341" xr:uid="{A0E58665-C8A3-44CE-99CE-AAD5A9B6722C}"/>
    <cellStyle name="Comma 4 2 5 2 2 4" xfId="11959" xr:uid="{C32D1742-D7A6-4D6A-A520-A3461C0AAC37}"/>
    <cellStyle name="Comma 4 2 5 2 2 4 2" xfId="23168" xr:uid="{160C59F1-7441-413B-95D3-7C89F3F53393}"/>
    <cellStyle name="Comma 4 2 5 2 2 4 2 2" xfId="40201" xr:uid="{236D16EA-8C5F-4891-A4E3-FA715A673FBC}"/>
    <cellStyle name="Comma 4 2 5 2 2 4 3" xfId="32313" xr:uid="{EC62D74F-AE45-4289-95D5-0EAD277F653F}"/>
    <cellStyle name="Comma 4 2 5 2 2 5" xfId="17564" xr:uid="{349521AD-48DE-4D34-9D5F-9A2A10B8E946}"/>
    <cellStyle name="Comma 4 2 5 2 2 5 2" xfId="36257" xr:uid="{9122F834-C46E-4F69-A298-818EF49F7FAF}"/>
    <cellStyle name="Comma 4 2 5 2 2 6" xfId="28369" xr:uid="{9F5D8BC9-C2BC-4741-AC33-D8DDCB0A9F59}"/>
    <cellStyle name="Comma 4 2 5 2 3" xfId="6859" xr:uid="{20E4EEA3-D840-4676-8E43-8D97FF7FAFC7}"/>
    <cellStyle name="Comma 4 2 5 2 3 2" xfId="9661" xr:uid="{4900612B-AF1A-4577-832D-D309EBCD0C02}"/>
    <cellStyle name="Comma 4 2 5 2 3 2 2" xfId="15266" xr:uid="{0EB3E961-D018-4DB5-A628-C7FC48753F57}"/>
    <cellStyle name="Comma 4 2 5 2 3 2 2 2" xfId="26475" xr:uid="{0E98A5B2-DD06-4D41-A821-ABF058C040A2}"/>
    <cellStyle name="Comma 4 2 5 2 3 2 2 2 2" xfId="42665" xr:uid="{A8A4EE37-4A87-4299-B117-A542CCE1B467}"/>
    <cellStyle name="Comma 4 2 5 2 3 2 2 3" xfId="34777" xr:uid="{26845F09-0EBD-42CD-B565-8D468832F1A3}"/>
    <cellStyle name="Comma 4 2 5 2 3 2 3" xfId="20871" xr:uid="{2DC2DECB-BB31-4C47-BD56-F76C24C8E732}"/>
    <cellStyle name="Comma 4 2 5 2 3 2 3 2" xfId="38721" xr:uid="{C1128A07-2D7B-4D6F-8A48-BC006D27AB4C}"/>
    <cellStyle name="Comma 4 2 5 2 3 2 4" xfId="30833" xr:uid="{3C3A5782-227F-4D5E-8462-E4ED5B6AC227}"/>
    <cellStyle name="Comma 4 2 5 2 3 3" xfId="12464" xr:uid="{054024CA-AA8F-47D2-9E4F-1628915D9AEC}"/>
    <cellStyle name="Comma 4 2 5 2 3 3 2" xfId="23673" xr:uid="{098A7F92-D924-45BD-8BD6-696B946EF76B}"/>
    <cellStyle name="Comma 4 2 5 2 3 3 2 2" xfId="40693" xr:uid="{95A6A42C-F575-45EB-BC59-CB3591654616}"/>
    <cellStyle name="Comma 4 2 5 2 3 3 3" xfId="32805" xr:uid="{C371E60F-66FD-4BB9-AAB1-299046AA3055}"/>
    <cellStyle name="Comma 4 2 5 2 3 4" xfId="18069" xr:uid="{D93AAB80-F182-41B7-A5C0-3FB033E73939}"/>
    <cellStyle name="Comma 4 2 5 2 3 4 2" xfId="36749" xr:uid="{17CA2500-4403-4192-979B-77F63720A2B7}"/>
    <cellStyle name="Comma 4 2 5 2 3 5" xfId="28861" xr:uid="{6D61E4AA-9BF6-48DE-995B-FDB8AFA8288E}"/>
    <cellStyle name="Comma 4 2 5 2 4" xfId="8259" xr:uid="{5D1F7819-0CDA-4DA0-93D0-1BAC42D89885}"/>
    <cellStyle name="Comma 4 2 5 2 4 2" xfId="13864" xr:uid="{20D2C634-DE90-4722-B259-3B25D6F9B3DD}"/>
    <cellStyle name="Comma 4 2 5 2 4 2 2" xfId="25073" xr:uid="{F810D917-C74B-4D2F-AA55-CA7F460CA6DA}"/>
    <cellStyle name="Comma 4 2 5 2 4 2 2 2" xfId="41679" xr:uid="{6DA0EA6A-D5AC-4305-BA73-C71BB0E1E5B7}"/>
    <cellStyle name="Comma 4 2 5 2 4 2 3" xfId="33791" xr:uid="{3D113DE0-09D8-4C83-9E46-6340D3D9474A}"/>
    <cellStyle name="Comma 4 2 5 2 4 3" xfId="19469" xr:uid="{51F6715C-9546-4119-8B3E-59F90977D774}"/>
    <cellStyle name="Comma 4 2 5 2 4 3 2" xfId="37735" xr:uid="{C8FF0321-BBDA-4ADA-BA79-F1FBFF9ABD98}"/>
    <cellStyle name="Comma 4 2 5 2 4 4" xfId="29847" xr:uid="{30A94552-2485-4D75-82D5-D4CFC3506731}"/>
    <cellStyle name="Comma 4 2 5 2 5" xfId="11062" xr:uid="{008A9977-B449-4790-959E-23E2C171CEC9}"/>
    <cellStyle name="Comma 4 2 5 2 5 2" xfId="22271" xr:uid="{D22CBE96-369D-4932-802A-0510FF2A7B13}"/>
    <cellStyle name="Comma 4 2 5 2 5 2 2" xfId="39707" xr:uid="{284114C7-080D-4908-8570-D15012AC92B9}"/>
    <cellStyle name="Comma 4 2 5 2 5 3" xfId="31819" xr:uid="{521B607F-1276-4A8C-B12B-F80DA2350EAD}"/>
    <cellStyle name="Comma 4 2 5 2 6" xfId="16667" xr:uid="{AB4C7643-4DE9-4CE9-85A3-4E9E9825E9DB}"/>
    <cellStyle name="Comma 4 2 5 2 6 2" xfId="35763" xr:uid="{236859F8-AA36-4C5E-800A-CF38AC6097F2}"/>
    <cellStyle name="Comma 4 2 5 2 7" xfId="27875" xr:uid="{729F0400-035F-4BDF-99B5-FFAFCD55989A}"/>
    <cellStyle name="Comma 4 2 5 3" xfId="6108" xr:uid="{6F21F0A2-43A0-402A-AA54-A9CED0830EE9}"/>
    <cellStyle name="Comma 4 2 5 3 2" xfId="7510" xr:uid="{4D5762A7-5406-480B-A7A1-C5BD4BD4F878}"/>
    <cellStyle name="Comma 4 2 5 3 2 2" xfId="10312" xr:uid="{A97DB117-2A71-4271-9692-6DD75B8505ED}"/>
    <cellStyle name="Comma 4 2 5 3 2 2 2" xfId="15917" xr:uid="{8D09B9C8-4A84-4580-8351-2E81E52D9D13}"/>
    <cellStyle name="Comma 4 2 5 3 2 2 2 2" xfId="27126" xr:uid="{5A34B8DE-4FE8-41B4-87DB-A0DE1F1CB5CF}"/>
    <cellStyle name="Comma 4 2 5 3 2 2 2 2 2" xfId="42913" xr:uid="{0264261A-CBA9-4F84-B96C-BFFDE3E02E2E}"/>
    <cellStyle name="Comma 4 2 5 3 2 2 2 3" xfId="35025" xr:uid="{C9883E87-3553-4CBB-8D5A-38CB275ACDCE}"/>
    <cellStyle name="Comma 4 2 5 3 2 2 3" xfId="21522" xr:uid="{37303702-341C-4E64-AD51-A499254E8708}"/>
    <cellStyle name="Comma 4 2 5 3 2 2 3 2" xfId="38969" xr:uid="{17E61DBF-5E51-44BD-AC34-8878933DFDCC}"/>
    <cellStyle name="Comma 4 2 5 3 2 2 4" xfId="31081" xr:uid="{E5691B8D-EAA1-489B-BF0A-DC8F0565DC09}"/>
    <cellStyle name="Comma 4 2 5 3 2 3" xfId="13115" xr:uid="{5840265A-59C6-4045-9AA9-2B97A0E6E162}"/>
    <cellStyle name="Comma 4 2 5 3 2 3 2" xfId="24324" xr:uid="{5DBC24E8-EA53-4C90-8D4D-45199AD72C1B}"/>
    <cellStyle name="Comma 4 2 5 3 2 3 2 2" xfId="40941" xr:uid="{68D9686C-D8C9-4EDA-82CA-229647937BF6}"/>
    <cellStyle name="Comma 4 2 5 3 2 3 3" xfId="33053" xr:uid="{3E6AF31C-15E0-41BC-B4C1-DF0E74D8878D}"/>
    <cellStyle name="Comma 4 2 5 3 2 4" xfId="18720" xr:uid="{D17DCF51-4143-40F0-A0C5-539386AF5AB7}"/>
    <cellStyle name="Comma 4 2 5 3 2 4 2" xfId="36997" xr:uid="{E9A3168D-8875-4F6F-89BF-1A3C9CE506A9}"/>
    <cellStyle name="Comma 4 2 5 3 2 5" xfId="29109" xr:uid="{8D121875-BBBD-495F-90EC-2E2EA1C91A83}"/>
    <cellStyle name="Comma 4 2 5 3 3" xfId="8910" xr:uid="{098B4C02-9408-4F9A-AB18-BCEE7D7BB4EF}"/>
    <cellStyle name="Comma 4 2 5 3 3 2" xfId="14515" xr:uid="{AB7D8353-BBDF-4BDF-A88B-138EDB7CAC74}"/>
    <cellStyle name="Comma 4 2 5 3 3 2 2" xfId="25724" xr:uid="{E76EF0AA-03CC-45E0-B34E-4289F12738F6}"/>
    <cellStyle name="Comma 4 2 5 3 3 2 2 2" xfId="41927" xr:uid="{CA9AEE19-75D6-4D26-A05A-FF1D935D516B}"/>
    <cellStyle name="Comma 4 2 5 3 3 2 3" xfId="34039" xr:uid="{37DCA5EC-9D79-4405-B2CA-DAFDBAEB1E10}"/>
    <cellStyle name="Comma 4 2 5 3 3 3" xfId="20120" xr:uid="{333768F6-C1E7-4112-B287-63D2A9F9E8C2}"/>
    <cellStyle name="Comma 4 2 5 3 3 3 2" xfId="37983" xr:uid="{2E5E04A7-07E8-40A0-AFAC-C6940E32B727}"/>
    <cellStyle name="Comma 4 2 5 3 3 4" xfId="30095" xr:uid="{DF5A2FF0-28E4-407F-BC1D-767E6CF74EA2}"/>
    <cellStyle name="Comma 4 2 5 3 4" xfId="11713" xr:uid="{74496261-59C4-498C-ADCC-F0AE138C6242}"/>
    <cellStyle name="Comma 4 2 5 3 4 2" xfId="22922" xr:uid="{7E92AFF6-8B99-4CBC-B903-3DEB0A7C872C}"/>
    <cellStyle name="Comma 4 2 5 3 4 2 2" xfId="39955" xr:uid="{2816C8EF-3AF4-4DBE-A5D1-74B87304AE31}"/>
    <cellStyle name="Comma 4 2 5 3 4 3" xfId="32067" xr:uid="{91A7D356-F2F8-46D5-9280-E4D085DD8F02}"/>
    <cellStyle name="Comma 4 2 5 3 5" xfId="17318" xr:uid="{36BAD097-2763-4A97-9979-F8D5608D1C1D}"/>
    <cellStyle name="Comma 4 2 5 3 5 2" xfId="36011" xr:uid="{17C6374B-ACAE-49C4-A51A-3EC2236454A2}"/>
    <cellStyle name="Comma 4 2 5 3 6" xfId="28123" xr:uid="{1386D553-6E66-44BE-A3EB-B5E23F32A9A5}"/>
    <cellStyle name="Comma 4 2 5 4" xfId="6613" xr:uid="{E05C6BBD-FBBD-4051-9876-7148163A2EC3}"/>
    <cellStyle name="Comma 4 2 5 4 2" xfId="9415" xr:uid="{D5A11750-88B2-4896-B1EF-2C468AA35CDF}"/>
    <cellStyle name="Comma 4 2 5 4 2 2" xfId="15020" xr:uid="{2AC4AEF0-C386-40A6-968E-E4A987EED3EA}"/>
    <cellStyle name="Comma 4 2 5 4 2 2 2" xfId="26229" xr:uid="{BFE5899F-7B84-4C12-B795-2B1E533DEC83}"/>
    <cellStyle name="Comma 4 2 5 4 2 2 2 2" xfId="42419" xr:uid="{DD1851D3-02E6-4898-9879-FEB71E2C899B}"/>
    <cellStyle name="Comma 4 2 5 4 2 2 3" xfId="34531" xr:uid="{F03570A4-EC09-4194-9B45-6838B4F598E0}"/>
    <cellStyle name="Comma 4 2 5 4 2 3" xfId="20625" xr:uid="{1CD363E1-EDD8-41EB-8BA4-E4B289326BB0}"/>
    <cellStyle name="Comma 4 2 5 4 2 3 2" xfId="38475" xr:uid="{47CCEF6B-9631-4B4B-932C-828DF2607446}"/>
    <cellStyle name="Comma 4 2 5 4 2 4" xfId="30587" xr:uid="{839DA7ED-6E8B-4892-A12B-26309562ED5D}"/>
    <cellStyle name="Comma 4 2 5 4 3" xfId="12218" xr:uid="{460E7464-B24F-403A-B494-F9DFA95B3D5D}"/>
    <cellStyle name="Comma 4 2 5 4 3 2" xfId="23427" xr:uid="{BCBC270E-AA2A-44E4-B8BD-BC4E6524428B}"/>
    <cellStyle name="Comma 4 2 5 4 3 2 2" xfId="40447" xr:uid="{D05621DF-19DD-414A-B813-9AF58F92F687}"/>
    <cellStyle name="Comma 4 2 5 4 3 3" xfId="32559" xr:uid="{5CA6CA60-AA56-463B-9ED4-2FA43E810660}"/>
    <cellStyle name="Comma 4 2 5 4 4" xfId="17823" xr:uid="{C751C7F4-CEFB-4E71-A8BB-01E6FF94746E}"/>
    <cellStyle name="Comma 4 2 5 4 4 2" xfId="36503" xr:uid="{6D5B6CA2-B637-467C-B60C-CA51DCF77DC0}"/>
    <cellStyle name="Comma 4 2 5 4 5" xfId="28615" xr:uid="{8B6FDEBA-0722-40FD-9AF7-1A55E440BCE3}"/>
    <cellStyle name="Comma 4 2 5 5" xfId="8013" xr:uid="{EC77EB27-5802-4BFE-B688-AE2DE7670545}"/>
    <cellStyle name="Comma 4 2 5 5 2" xfId="13618" xr:uid="{32AC551A-3173-4E06-A811-58A00DD13481}"/>
    <cellStyle name="Comma 4 2 5 5 2 2" xfId="24827" xr:uid="{EA3798AB-4DF4-4E26-A5DF-7FA7E5D26819}"/>
    <cellStyle name="Comma 4 2 5 5 2 2 2" xfId="41433" xr:uid="{CCD9A6BE-53CE-45AB-BC18-2B2C6A20A2D7}"/>
    <cellStyle name="Comma 4 2 5 5 2 3" xfId="33545" xr:uid="{C9480DAA-796B-4E15-BB5D-28779AF3DE89}"/>
    <cellStyle name="Comma 4 2 5 5 3" xfId="19223" xr:uid="{5ED88DCD-4326-4688-B6B7-F594A61B30D6}"/>
    <cellStyle name="Comma 4 2 5 5 3 2" xfId="37489" xr:uid="{E026E2E4-3929-479D-AF60-8894C3E465DE}"/>
    <cellStyle name="Comma 4 2 5 5 4" xfId="29601" xr:uid="{F6BD2AD2-1801-444E-AD04-4AD6AC6A6C8E}"/>
    <cellStyle name="Comma 4 2 5 6" xfId="10816" xr:uid="{E64C1367-9859-44C0-BBBE-2BF52EEC7835}"/>
    <cellStyle name="Comma 4 2 5 6 2" xfId="22025" xr:uid="{6C93CAE3-3416-4C58-9CBA-2370F362D565}"/>
    <cellStyle name="Comma 4 2 5 6 2 2" xfId="39461" xr:uid="{3AAC2561-2944-4191-8300-81067116D960}"/>
    <cellStyle name="Comma 4 2 5 6 3" xfId="31573" xr:uid="{75BBC777-80DA-4F2A-B522-36283BD52EFC}"/>
    <cellStyle name="Comma 4 2 5 7" xfId="16421" xr:uid="{89CA5EA5-0E22-4875-AB87-FA50990CC4F3}"/>
    <cellStyle name="Comma 4 2 5 7 2" xfId="35517" xr:uid="{FC85C1A3-2075-4247-9826-477F32BEFAC0}"/>
    <cellStyle name="Comma 4 2 5 8" xfId="27629" xr:uid="{92F25813-0BF2-4BAF-BE0D-B0CD2E1EBB85}"/>
    <cellStyle name="Comma 4 2 6" xfId="5333" xr:uid="{40E2AF8D-EA3D-4504-ACCA-1E328DC3AE59}"/>
    <cellStyle name="Comma 4 2 6 2" xfId="6230" xr:uid="{220E85DF-7F6C-450C-9E08-4F327F402104}"/>
    <cellStyle name="Comma 4 2 6 2 2" xfId="7632" xr:uid="{DA83FEDA-7601-4724-8E28-0CFFC8FCD1D3}"/>
    <cellStyle name="Comma 4 2 6 2 2 2" xfId="10434" xr:uid="{002A8764-7624-4E99-BADD-FCF6303C63CA}"/>
    <cellStyle name="Comma 4 2 6 2 2 2 2" xfId="16039" xr:uid="{98BAD755-FC52-4BA7-A346-1EC6274E6F3F}"/>
    <cellStyle name="Comma 4 2 6 2 2 2 2 2" xfId="27248" xr:uid="{290275D2-98BE-44DB-AE2B-766CE8242358}"/>
    <cellStyle name="Comma 4 2 6 2 2 2 2 2 2" xfId="43035" xr:uid="{FDA7AB74-7714-4D9D-8B81-8E339D142B62}"/>
    <cellStyle name="Comma 4 2 6 2 2 2 2 3" xfId="35147" xr:uid="{20EA238D-7394-4BAD-96F5-1F04E485A1F5}"/>
    <cellStyle name="Comma 4 2 6 2 2 2 3" xfId="21644" xr:uid="{101F02F4-2168-445F-BCEA-F274B2E06E33}"/>
    <cellStyle name="Comma 4 2 6 2 2 2 3 2" xfId="39091" xr:uid="{BCB260BF-6415-4736-A793-82F7B5FFC70B}"/>
    <cellStyle name="Comma 4 2 6 2 2 2 4" xfId="31203" xr:uid="{F29F8EF2-DFBC-4EBA-BD3D-C306B14333C5}"/>
    <cellStyle name="Comma 4 2 6 2 2 3" xfId="13237" xr:uid="{1B3AF743-9CCE-4C32-8B27-C0C09650A06E}"/>
    <cellStyle name="Comma 4 2 6 2 2 3 2" xfId="24446" xr:uid="{DCF2B07C-3AFC-442A-B2E9-17770D9620CA}"/>
    <cellStyle name="Comma 4 2 6 2 2 3 2 2" xfId="41063" xr:uid="{F1600090-120F-415F-999C-B71FB78311A8}"/>
    <cellStyle name="Comma 4 2 6 2 2 3 3" xfId="33175" xr:uid="{2EB37163-FE4A-4000-B5F4-1ADFE4931521}"/>
    <cellStyle name="Comma 4 2 6 2 2 4" xfId="18842" xr:uid="{734B2275-5CB8-4B2C-A18F-2827734191FD}"/>
    <cellStyle name="Comma 4 2 6 2 2 4 2" xfId="37119" xr:uid="{EFD198F7-5B62-4529-803F-830D1A828C3F}"/>
    <cellStyle name="Comma 4 2 6 2 2 5" xfId="29231" xr:uid="{C8100E2D-743C-4F66-85AC-D1DF0640EBE4}"/>
    <cellStyle name="Comma 4 2 6 2 3" xfId="9032" xr:uid="{7CC63C06-A878-4CC6-8003-D8690E4C2966}"/>
    <cellStyle name="Comma 4 2 6 2 3 2" xfId="14637" xr:uid="{69D15EEC-10BD-4C2C-B196-7851ABF1BAEE}"/>
    <cellStyle name="Comma 4 2 6 2 3 2 2" xfId="25846" xr:uid="{50AD232A-9FC5-437F-89CA-31CFB156C33F}"/>
    <cellStyle name="Comma 4 2 6 2 3 2 2 2" xfId="42049" xr:uid="{BC98CD49-B984-45E2-9D33-8777671286D6}"/>
    <cellStyle name="Comma 4 2 6 2 3 2 3" xfId="34161" xr:uid="{23BC567E-2065-4AE8-8615-06224E4AD77B}"/>
    <cellStyle name="Comma 4 2 6 2 3 3" xfId="20242" xr:uid="{31CAD02D-7DCE-4BE4-A9D5-AB85F55B546F}"/>
    <cellStyle name="Comma 4 2 6 2 3 3 2" xfId="38105" xr:uid="{A093F552-C6E1-4B37-9547-F5DF314D3B53}"/>
    <cellStyle name="Comma 4 2 6 2 3 4" xfId="30217" xr:uid="{BB465AFA-5F04-4A99-9233-9F115722E34E}"/>
    <cellStyle name="Comma 4 2 6 2 4" xfId="11835" xr:uid="{864DDB82-9167-4E27-AD20-3B4205ED07D2}"/>
    <cellStyle name="Comma 4 2 6 2 4 2" xfId="23044" xr:uid="{6A640BC1-373D-4339-8C59-F52C937BDF84}"/>
    <cellStyle name="Comma 4 2 6 2 4 2 2" xfId="40077" xr:uid="{B6B69F40-F2C8-4AB8-B6EF-B16464AE4637}"/>
    <cellStyle name="Comma 4 2 6 2 4 3" xfId="32189" xr:uid="{01C75553-6955-462A-A45F-4D2B050EFB1A}"/>
    <cellStyle name="Comma 4 2 6 2 5" xfId="17440" xr:uid="{8CDA2A13-1733-4803-AC09-3435D14989D9}"/>
    <cellStyle name="Comma 4 2 6 2 5 2" xfId="36133" xr:uid="{E458205D-DC8B-4917-8F05-4E34A83FB927}"/>
    <cellStyle name="Comma 4 2 6 2 6" xfId="28245" xr:uid="{A2362F6C-BC42-4C1F-863B-B33114EC34FC}"/>
    <cellStyle name="Comma 4 2 6 3" xfId="6735" xr:uid="{B4619790-1343-4BEA-BBF5-20B171ADF8E9}"/>
    <cellStyle name="Comma 4 2 6 3 2" xfId="9537" xr:uid="{3B019515-3F1B-4150-A951-CB65BDC60230}"/>
    <cellStyle name="Comma 4 2 6 3 2 2" xfId="15142" xr:uid="{FFD8FC32-3E9E-4783-A7E5-FC7A3F5ECC07}"/>
    <cellStyle name="Comma 4 2 6 3 2 2 2" xfId="26351" xr:uid="{7009632E-E61F-4607-A9D4-CB66F712F5EC}"/>
    <cellStyle name="Comma 4 2 6 3 2 2 2 2" xfId="42541" xr:uid="{15062D31-BE8F-4FEE-A5B1-2FF9470363B9}"/>
    <cellStyle name="Comma 4 2 6 3 2 2 3" xfId="34653" xr:uid="{830EEB43-5291-49E1-921D-7749FC06E596}"/>
    <cellStyle name="Comma 4 2 6 3 2 3" xfId="20747" xr:uid="{B47532D6-EDAA-4EB0-980E-836D2BAACA35}"/>
    <cellStyle name="Comma 4 2 6 3 2 3 2" xfId="38597" xr:uid="{04E4C927-9C6C-400F-B6BA-57AB5170B85E}"/>
    <cellStyle name="Comma 4 2 6 3 2 4" xfId="30709" xr:uid="{64978F3C-1E90-42FD-B175-9D9FDFD1CC12}"/>
    <cellStyle name="Comma 4 2 6 3 3" xfId="12340" xr:uid="{527CABC8-E8A4-44BA-898D-337CDAF2479A}"/>
    <cellStyle name="Comma 4 2 6 3 3 2" xfId="23549" xr:uid="{A5E5373F-A4E5-4B5E-ADB5-71F036B5CC52}"/>
    <cellStyle name="Comma 4 2 6 3 3 2 2" xfId="40569" xr:uid="{945C1D08-681E-4CDE-A1F6-CF743D3DFE27}"/>
    <cellStyle name="Comma 4 2 6 3 3 3" xfId="32681" xr:uid="{50DD332C-A146-42C0-85B8-61A42F0DD11F}"/>
    <cellStyle name="Comma 4 2 6 3 4" xfId="17945" xr:uid="{0D62707D-DDD1-412E-AA98-A77276859199}"/>
    <cellStyle name="Comma 4 2 6 3 4 2" xfId="36625" xr:uid="{64395786-A7B7-4F75-9A2A-1D7158305ED4}"/>
    <cellStyle name="Comma 4 2 6 3 5" xfId="28737" xr:uid="{3B78C5E8-8573-4BC4-88D2-82603D67955F}"/>
    <cellStyle name="Comma 4 2 6 4" xfId="8135" xr:uid="{486F1A90-384F-437F-9A52-A6EA54B64E28}"/>
    <cellStyle name="Comma 4 2 6 4 2" xfId="13740" xr:uid="{BC432A5B-7820-40A4-AD21-56658542C226}"/>
    <cellStyle name="Comma 4 2 6 4 2 2" xfId="24949" xr:uid="{7412F880-FB9D-4CFA-B899-B883002A4087}"/>
    <cellStyle name="Comma 4 2 6 4 2 2 2" xfId="41555" xr:uid="{49E2D3E8-F03A-4D9E-8591-C91D7FB90CB3}"/>
    <cellStyle name="Comma 4 2 6 4 2 3" xfId="33667" xr:uid="{9E6C6B36-D3F6-4994-A538-A4757D3F8E09}"/>
    <cellStyle name="Comma 4 2 6 4 3" xfId="19345" xr:uid="{6E0C3DD5-5223-448C-BF7D-9B8AF0B54FCA}"/>
    <cellStyle name="Comma 4 2 6 4 3 2" xfId="37611" xr:uid="{15C5DC4D-1CF9-480D-9F2E-C22306A6D155}"/>
    <cellStyle name="Comma 4 2 6 4 4" xfId="29723" xr:uid="{B0747FB1-6456-4839-8D48-BC8A88B29113}"/>
    <cellStyle name="Comma 4 2 6 5" xfId="10938" xr:uid="{027ECC7F-423C-4629-B640-8D495FF24202}"/>
    <cellStyle name="Comma 4 2 6 5 2" xfId="22147" xr:uid="{C40F7DD8-2EFB-4580-883F-653703ABC722}"/>
    <cellStyle name="Comma 4 2 6 5 2 2" xfId="39583" xr:uid="{1AD3E094-6BE8-43C5-AB28-469F73639391}"/>
    <cellStyle name="Comma 4 2 6 5 3" xfId="31695" xr:uid="{2AF82471-3254-4FA9-880F-9E6EC5555513}"/>
    <cellStyle name="Comma 4 2 6 6" xfId="16543" xr:uid="{E4A64C43-AB70-4BAA-B1F4-31217A819DFD}"/>
    <cellStyle name="Comma 4 2 6 6 2" xfId="35639" xr:uid="{61202EB9-4E9D-4F8F-870E-4E889B5E6D8E}"/>
    <cellStyle name="Comma 4 2 6 7" xfId="27751" xr:uid="{BFEB3123-5D58-44E4-8652-F48CB18E2823}"/>
    <cellStyle name="Comma 4 2 7" xfId="5915" xr:uid="{AD016817-D30A-4C78-9C3E-BD313FA9BE10}"/>
    <cellStyle name="Comma 4 2 7 2" xfId="7317" xr:uid="{09A368DF-7BA5-4A03-963C-BCD831284700}"/>
    <cellStyle name="Comma 4 2 7 2 2" xfId="10119" xr:uid="{806C25A6-91B2-4172-8E71-9A887AF56B7A}"/>
    <cellStyle name="Comma 4 2 7 2 2 2" xfId="15724" xr:uid="{4B30BE90-97CF-4636-A15B-4E52BE7A72A8}"/>
    <cellStyle name="Comma 4 2 7 2 2 2 2" xfId="26933" xr:uid="{F1F071AE-850B-43B4-9DA9-27A6666314CC}"/>
    <cellStyle name="Comma 4 2 7 2 2 2 2 2" xfId="42788" xr:uid="{5780C6B6-97D2-41FF-9DF0-31A67C12CF9F}"/>
    <cellStyle name="Comma 4 2 7 2 2 2 3" xfId="34900" xr:uid="{7607396D-F500-4205-BE15-3C5DB268C2C6}"/>
    <cellStyle name="Comma 4 2 7 2 2 3" xfId="21329" xr:uid="{C60BF22A-43E6-4C0C-A281-C7DEF7A8E8EC}"/>
    <cellStyle name="Comma 4 2 7 2 2 3 2" xfId="38844" xr:uid="{4DA2100E-B75B-4520-9E03-9365977843A2}"/>
    <cellStyle name="Comma 4 2 7 2 2 4" xfId="30956" xr:uid="{E79C9AEE-3931-44A0-B658-F503DBD48415}"/>
    <cellStyle name="Comma 4 2 7 2 3" xfId="12922" xr:uid="{225B465F-959F-4AD9-B65B-32D0B31CE041}"/>
    <cellStyle name="Comma 4 2 7 2 3 2" xfId="24131" xr:uid="{BB998D2B-9BF3-4C7A-BD48-219665489A39}"/>
    <cellStyle name="Comma 4 2 7 2 3 2 2" xfId="40816" xr:uid="{750A2627-8D49-421E-A103-32EA47802F8E}"/>
    <cellStyle name="Comma 4 2 7 2 3 3" xfId="32928" xr:uid="{4B859A1D-ADC6-43F3-9449-888A14B4B259}"/>
    <cellStyle name="Comma 4 2 7 2 4" xfId="18527" xr:uid="{B82D3417-A09C-430D-B3CC-34A96CA532A8}"/>
    <cellStyle name="Comma 4 2 7 2 4 2" xfId="36872" xr:uid="{5A932093-B073-439A-9A9C-CB853E6B394E}"/>
    <cellStyle name="Comma 4 2 7 2 5" xfId="28984" xr:uid="{7F2753FE-9A89-49BA-8289-F9756DE02C7D}"/>
    <cellStyle name="Comma 4 2 7 3" xfId="8717" xr:uid="{C6690407-824F-44A4-BA20-1AF12087A784}"/>
    <cellStyle name="Comma 4 2 7 3 2" xfId="14322" xr:uid="{760E8877-2319-44BD-902A-AC6718F762E4}"/>
    <cellStyle name="Comma 4 2 7 3 2 2" xfId="25531" xr:uid="{49529AC1-DC71-4F13-BEB9-8DB715F263A5}"/>
    <cellStyle name="Comma 4 2 7 3 2 2 2" xfId="41802" xr:uid="{D260FE32-A1E2-4832-AB77-8B52A1312285}"/>
    <cellStyle name="Comma 4 2 7 3 2 3" xfId="33914" xr:uid="{0CDFC13D-2137-4E21-9377-E95FE80DBA42}"/>
    <cellStyle name="Comma 4 2 7 3 3" xfId="19927" xr:uid="{E1C10579-0834-4BE7-9A6B-68E91C94D250}"/>
    <cellStyle name="Comma 4 2 7 3 3 2" xfId="37858" xr:uid="{97DC8884-D09A-4FCF-94BF-E9972D7B80D8}"/>
    <cellStyle name="Comma 4 2 7 3 4" xfId="29970" xr:uid="{F376DC91-2DD1-4C56-819D-8F23EE183C6D}"/>
    <cellStyle name="Comma 4 2 7 4" xfId="11520" xr:uid="{592EBFC4-7A9A-4D39-B70D-7BE1A756EED2}"/>
    <cellStyle name="Comma 4 2 7 4 2" xfId="22729" xr:uid="{A3D37755-352C-45B1-BB2F-80324437652A}"/>
    <cellStyle name="Comma 4 2 7 4 2 2" xfId="39830" xr:uid="{82F6307E-0F0E-4208-B3DC-BC735CEBB4F3}"/>
    <cellStyle name="Comma 4 2 7 4 3" xfId="31942" xr:uid="{632E230B-5CE4-4C4B-8AC3-F4C2CDE25538}"/>
    <cellStyle name="Comma 4 2 7 5" xfId="17125" xr:uid="{3A94E76A-BD25-4948-826D-1B88D8F24A47}"/>
    <cellStyle name="Comma 4 2 7 5 2" xfId="35886" xr:uid="{269138D8-156C-45EA-A2B3-5F964B8F09FC}"/>
    <cellStyle name="Comma 4 2 7 6" xfId="27998" xr:uid="{2EDE1937-84A0-421D-B54D-74D30F04A15D}"/>
    <cellStyle name="Comma 4 2 8" xfId="6487" xr:uid="{219DEF29-C2B2-404D-9FF4-4C5FC57D38BE}"/>
    <cellStyle name="Comma 4 2 8 2" xfId="9289" xr:uid="{3F5907FE-8392-487E-A146-7722FFB231D9}"/>
    <cellStyle name="Comma 4 2 8 2 2" xfId="14894" xr:uid="{0B0EA3A7-1160-443B-A030-ECFEDABD3D80}"/>
    <cellStyle name="Comma 4 2 8 2 2 2" xfId="26103" xr:uid="{7617E08E-9E2D-4C1A-A066-1E18901918A5}"/>
    <cellStyle name="Comma 4 2 8 2 2 2 2" xfId="42295" xr:uid="{3B361600-7E8B-4BB0-85A8-75E8DE5E671F}"/>
    <cellStyle name="Comma 4 2 8 2 2 3" xfId="34407" xr:uid="{AD530770-2D4A-4B9D-85FB-4BE3ED4DAF57}"/>
    <cellStyle name="Comma 4 2 8 2 3" xfId="20499" xr:uid="{19B6801E-E76D-48F7-A2BD-ECF75DE5681F}"/>
    <cellStyle name="Comma 4 2 8 2 3 2" xfId="38351" xr:uid="{26AE7C20-726D-46B1-8D0E-B6BDBE534BD8}"/>
    <cellStyle name="Comma 4 2 8 2 4" xfId="30463" xr:uid="{06D715A4-0907-49B8-9262-D24C7430D765}"/>
    <cellStyle name="Comma 4 2 8 3" xfId="12092" xr:uid="{A8E0D706-6136-4A2F-B22B-96DDEA85D725}"/>
    <cellStyle name="Comma 4 2 8 3 2" xfId="23301" xr:uid="{5A53E6B0-4FDC-4346-9B66-22805ADD80F4}"/>
    <cellStyle name="Comma 4 2 8 3 2 2" xfId="40323" xr:uid="{CF6163E9-F2A5-48F7-87D7-C18731E606D0}"/>
    <cellStyle name="Comma 4 2 8 3 3" xfId="32435" xr:uid="{D2B4AAB0-C358-4E50-86CF-C8967C791754}"/>
    <cellStyle name="Comma 4 2 8 4" xfId="17697" xr:uid="{BB7AF017-459E-40D9-94C4-54992934CDD1}"/>
    <cellStyle name="Comma 4 2 8 4 2" xfId="36379" xr:uid="{7F32A8B8-79E7-438D-AA69-99E79A072FA0}"/>
    <cellStyle name="Comma 4 2 8 5" xfId="28491" xr:uid="{6B2FD500-9BD1-49C6-B76C-167617C3A9EB}"/>
    <cellStyle name="Comma 4 2 9" xfId="7889" xr:uid="{708BCF3C-DC3D-4A79-9EDA-2CD4E084BD20}"/>
    <cellStyle name="Comma 4 2 9 2" xfId="13494" xr:uid="{B8D0C785-2750-4667-973A-D824ED479367}"/>
    <cellStyle name="Comma 4 2 9 2 2" xfId="24703" xr:uid="{334B46DB-4CD0-48EA-A8BD-579E3A405630}"/>
    <cellStyle name="Comma 4 2 9 2 2 2" xfId="41309" xr:uid="{969FEB5A-25ED-45FB-9DB9-DC9781A1A9E5}"/>
    <cellStyle name="Comma 4 2 9 2 3" xfId="33421" xr:uid="{CA642BDD-82F9-4387-B227-8DF10ADA60B0}"/>
    <cellStyle name="Comma 4 2 9 3" xfId="19099" xr:uid="{5B880FEE-5551-4F6A-AEAE-CD7150E284A7}"/>
    <cellStyle name="Comma 4 2 9 3 2" xfId="37365" xr:uid="{30834FF9-A3AE-4FD1-AD10-5F57EEFB44A1}"/>
    <cellStyle name="Comma 4 2 9 4" xfId="29477" xr:uid="{A97D8F1E-8E67-4472-9F08-D6B7BA32EAF4}"/>
    <cellStyle name="Comma 4 3" xfId="5089" xr:uid="{BE23BA5E-BC31-4C9A-9E7C-206CE799BB06}"/>
    <cellStyle name="Comma 4 3 10" xfId="27519" xr:uid="{64412A96-9889-4355-998F-C95BB247DB32}"/>
    <cellStyle name="Comma 4 3 2" xfId="5163" xr:uid="{C06B9428-D536-42F5-A95E-C65A0D8D6773}"/>
    <cellStyle name="Comma 4 3 2 2" xfId="5288" xr:uid="{F1F27D46-E122-4497-B21D-6E50D31D72A2}"/>
    <cellStyle name="Comma 4 3 2 2 2" xfId="5534" xr:uid="{717EC31E-7312-40E8-97EA-4358B9D4B3D1}"/>
    <cellStyle name="Comma 4 3 2 2 2 2" xfId="6431" xr:uid="{94B8B562-E12D-4D05-8D68-55C2F9646C1B}"/>
    <cellStyle name="Comma 4 3 2 2 2 2 2" xfId="7833" xr:uid="{4E63508C-3AFA-4536-91D6-0716720D1321}"/>
    <cellStyle name="Comma 4 3 2 2 2 2 2 2" xfId="10635" xr:uid="{036C19D5-E86B-44D1-9825-BB2D993C278D}"/>
    <cellStyle name="Comma 4 3 2 2 2 2 2 2 2" xfId="16240" xr:uid="{9844CE4A-7C2F-4394-A589-2D3F45F88C06}"/>
    <cellStyle name="Comma 4 3 2 2 2 2 2 2 2 2" xfId="27449" xr:uid="{143E3890-ED65-4094-B29A-3AD069E8F59F}"/>
    <cellStyle name="Comma 4 3 2 2 2 2 2 2 2 2 2" xfId="43236" xr:uid="{FC2E557D-AB88-48C7-AFFF-E5D461678E1A}"/>
    <cellStyle name="Comma 4 3 2 2 2 2 2 2 2 3" xfId="35348" xr:uid="{5FE25143-4908-4A41-8AB1-3B849C34B205}"/>
    <cellStyle name="Comma 4 3 2 2 2 2 2 2 3" xfId="21845" xr:uid="{02C3CA9D-3DF4-4370-BA72-04124BC0102F}"/>
    <cellStyle name="Comma 4 3 2 2 2 2 2 2 3 2" xfId="39292" xr:uid="{BBEB4A23-9455-4A03-8BCF-3905CE63EDB3}"/>
    <cellStyle name="Comma 4 3 2 2 2 2 2 2 4" xfId="31404" xr:uid="{5748B237-C033-4316-B279-BDDECE7D08EC}"/>
    <cellStyle name="Comma 4 3 2 2 2 2 2 3" xfId="13438" xr:uid="{43F52966-E80D-44FE-8A90-EB1B8412F94A}"/>
    <cellStyle name="Comma 4 3 2 2 2 2 2 3 2" xfId="24647" xr:uid="{3460D176-A953-44EA-97E4-949454C4566D}"/>
    <cellStyle name="Comma 4 3 2 2 2 2 2 3 2 2" xfId="41264" xr:uid="{4D21839C-F04B-4AC3-8A9E-9DF1C103338C}"/>
    <cellStyle name="Comma 4 3 2 2 2 2 2 3 3" xfId="33376" xr:uid="{E3A9B148-41F5-40B2-A0DE-1B266309E3FB}"/>
    <cellStyle name="Comma 4 3 2 2 2 2 2 4" xfId="19043" xr:uid="{0DE8C85E-64B0-4288-AF35-26ABB37A5D19}"/>
    <cellStyle name="Comma 4 3 2 2 2 2 2 4 2" xfId="37320" xr:uid="{D1ADC045-F123-428D-B6D7-D5579B8E9B5B}"/>
    <cellStyle name="Comma 4 3 2 2 2 2 2 5" xfId="29432" xr:uid="{C652A9B6-4241-40A7-8297-B66BC70AC33D}"/>
    <cellStyle name="Comma 4 3 2 2 2 2 3" xfId="9233" xr:uid="{6A22C1B1-C791-4D37-9F22-697162E74891}"/>
    <cellStyle name="Comma 4 3 2 2 2 2 3 2" xfId="14838" xr:uid="{3144C94E-D6FF-4040-B462-DFCD7BE43D90}"/>
    <cellStyle name="Comma 4 3 2 2 2 2 3 2 2" xfId="26047" xr:uid="{1C4408A7-6AF6-4F3F-9154-62D80929D961}"/>
    <cellStyle name="Comma 4 3 2 2 2 2 3 2 2 2" xfId="42250" xr:uid="{9D9F2DF1-4881-4B5F-AF68-E306BBEDD706}"/>
    <cellStyle name="Comma 4 3 2 2 2 2 3 2 3" xfId="34362" xr:uid="{8AF8E9CD-F72F-4AAE-9BB5-38A1C501BD2E}"/>
    <cellStyle name="Comma 4 3 2 2 2 2 3 3" xfId="20443" xr:uid="{3006325B-DE3C-48D9-B3BF-A97D65B13ABB}"/>
    <cellStyle name="Comma 4 3 2 2 2 2 3 3 2" xfId="38306" xr:uid="{8C643170-4B0E-4AE8-BDC8-311D979F9DD3}"/>
    <cellStyle name="Comma 4 3 2 2 2 2 3 4" xfId="30418" xr:uid="{BC4FF389-1E41-4F85-A6A1-0BB047351F7B}"/>
    <cellStyle name="Comma 4 3 2 2 2 2 4" xfId="12036" xr:uid="{1B552EDC-612B-41B2-9F6F-1BEE4786E07F}"/>
    <cellStyle name="Comma 4 3 2 2 2 2 4 2" xfId="23245" xr:uid="{35499754-27B4-47B0-8334-A54290DAEBFB}"/>
    <cellStyle name="Comma 4 3 2 2 2 2 4 2 2" xfId="40278" xr:uid="{CFE26D67-CDD9-4A9B-8702-AEE231B06214}"/>
    <cellStyle name="Comma 4 3 2 2 2 2 4 3" xfId="32390" xr:uid="{EDF5792E-41E3-4833-AB3F-537E3B4FD6E8}"/>
    <cellStyle name="Comma 4 3 2 2 2 2 5" xfId="17641" xr:uid="{8D6018AE-EA28-4EB4-99B7-2338B2EE65BF}"/>
    <cellStyle name="Comma 4 3 2 2 2 2 5 2" xfId="36334" xr:uid="{4947A667-52D4-4E99-85D6-F1B1A40C5852}"/>
    <cellStyle name="Comma 4 3 2 2 2 2 6" xfId="28446" xr:uid="{4864DD17-1423-4595-8C31-D4E01AAA2201}"/>
    <cellStyle name="Comma 4 3 2 2 2 3" xfId="6936" xr:uid="{319041B8-3578-4EAC-8D11-4B7DA750A077}"/>
    <cellStyle name="Comma 4 3 2 2 2 3 2" xfId="9738" xr:uid="{5D45DE34-FFDE-4A42-84D6-472F14E8AF49}"/>
    <cellStyle name="Comma 4 3 2 2 2 3 2 2" xfId="15343" xr:uid="{17E866FF-C14E-4CCC-A28C-7ACD3D7F24DA}"/>
    <cellStyle name="Comma 4 3 2 2 2 3 2 2 2" xfId="26552" xr:uid="{3A5311D6-0E61-4A48-8763-2F76F8278543}"/>
    <cellStyle name="Comma 4 3 2 2 2 3 2 2 2 2" xfId="42742" xr:uid="{6BAA8EC3-5161-4FE9-BDA7-9E764BD08450}"/>
    <cellStyle name="Comma 4 3 2 2 2 3 2 2 3" xfId="34854" xr:uid="{5DB07909-378E-43F0-A14F-89B157EF247D}"/>
    <cellStyle name="Comma 4 3 2 2 2 3 2 3" xfId="20948" xr:uid="{B7645A25-FA33-4F23-B781-1AD7A794D254}"/>
    <cellStyle name="Comma 4 3 2 2 2 3 2 3 2" xfId="38798" xr:uid="{8127A027-67F9-4F2B-BB62-4F9AA3D18B50}"/>
    <cellStyle name="Comma 4 3 2 2 2 3 2 4" xfId="30910" xr:uid="{53A879CA-2AD5-4C8F-A035-0CC10DF67851}"/>
    <cellStyle name="Comma 4 3 2 2 2 3 3" xfId="12541" xr:uid="{4BD56321-D562-487F-BD60-2508BC7BD197}"/>
    <cellStyle name="Comma 4 3 2 2 2 3 3 2" xfId="23750" xr:uid="{4BF38822-07B0-4027-9121-D7D928FCB59A}"/>
    <cellStyle name="Comma 4 3 2 2 2 3 3 2 2" xfId="40770" xr:uid="{3FA345B9-B5B4-4DAC-B021-F3BDAB75305C}"/>
    <cellStyle name="Comma 4 3 2 2 2 3 3 3" xfId="32882" xr:uid="{FB023945-CB43-43E2-BA0B-B060F1392DEC}"/>
    <cellStyle name="Comma 4 3 2 2 2 3 4" xfId="18146" xr:uid="{CA709574-8A13-454E-8398-BC1CBAA20339}"/>
    <cellStyle name="Comma 4 3 2 2 2 3 4 2" xfId="36826" xr:uid="{ED9A4B05-C008-4BBC-9A4C-1BBC4DF0DF4D}"/>
    <cellStyle name="Comma 4 3 2 2 2 3 5" xfId="28938" xr:uid="{9CAA7405-8F1C-4C1A-B605-19F3B8E9D5B2}"/>
    <cellStyle name="Comma 4 3 2 2 2 4" xfId="8336" xr:uid="{8128CD0E-88F4-461A-8622-F6C1DC57DF49}"/>
    <cellStyle name="Comma 4 3 2 2 2 4 2" xfId="13941" xr:uid="{D4390858-E073-4028-88F6-57F027C62D3F}"/>
    <cellStyle name="Comma 4 3 2 2 2 4 2 2" xfId="25150" xr:uid="{812C6514-9CDA-44BB-B544-8DBFE534D304}"/>
    <cellStyle name="Comma 4 3 2 2 2 4 2 2 2" xfId="41756" xr:uid="{C922C6AD-FFC2-403A-BE27-19F869C92D8A}"/>
    <cellStyle name="Comma 4 3 2 2 2 4 2 3" xfId="33868" xr:uid="{DE5CDDFC-5333-488B-9F77-B01127CF0F6A}"/>
    <cellStyle name="Comma 4 3 2 2 2 4 3" xfId="19546" xr:uid="{B1D9E845-B9C2-49DC-AFE9-2B16140D2B41}"/>
    <cellStyle name="Comma 4 3 2 2 2 4 3 2" xfId="37812" xr:uid="{460521B2-68D7-41A3-84AD-F5C4DDB8D442}"/>
    <cellStyle name="Comma 4 3 2 2 2 4 4" xfId="29924" xr:uid="{FBEC8D50-B572-43BA-88B4-1A95F4B326AD}"/>
    <cellStyle name="Comma 4 3 2 2 2 5" xfId="11139" xr:uid="{3DF1A946-40D6-4F1A-953F-1B71D917637E}"/>
    <cellStyle name="Comma 4 3 2 2 2 5 2" xfId="22348" xr:uid="{A5DE58FD-B83B-489D-9851-FF5E2E6E165C}"/>
    <cellStyle name="Comma 4 3 2 2 2 5 2 2" xfId="39784" xr:uid="{072B09B3-300D-44CE-8217-271094AB2DE8}"/>
    <cellStyle name="Comma 4 3 2 2 2 5 3" xfId="31896" xr:uid="{F68EDA53-2EFA-4DD7-9528-A67406B0FE4F}"/>
    <cellStyle name="Comma 4 3 2 2 2 6" xfId="16744" xr:uid="{2AA2B5AD-F2E1-4327-8045-B598EBB455A9}"/>
    <cellStyle name="Comma 4 3 2 2 2 6 2" xfId="35840" xr:uid="{D820DF0D-C603-4956-BB8B-84937E322294}"/>
    <cellStyle name="Comma 4 3 2 2 2 7" xfId="27952" xr:uid="{616D2D88-57D4-4734-A200-153E75A50EA4}"/>
    <cellStyle name="Comma 4 3 2 2 3" xfId="6185" xr:uid="{9B3DEA17-3BCD-49CD-B984-3C319763F0AC}"/>
    <cellStyle name="Comma 4 3 2 2 3 2" xfId="7587" xr:uid="{5B6FF40E-E00D-48D2-AC87-562928B7582B}"/>
    <cellStyle name="Comma 4 3 2 2 3 2 2" xfId="10389" xr:uid="{FCE80646-21DE-4860-BB2D-C744E7FCF749}"/>
    <cellStyle name="Comma 4 3 2 2 3 2 2 2" xfId="15994" xr:uid="{75298D4B-FA21-496A-B1F8-65DC5FA9CFFC}"/>
    <cellStyle name="Comma 4 3 2 2 3 2 2 2 2" xfId="27203" xr:uid="{9731418D-A7F2-41C3-B742-C5B4F1DBB2CE}"/>
    <cellStyle name="Comma 4 3 2 2 3 2 2 2 2 2" xfId="42990" xr:uid="{F8ACFB03-85A8-4597-BD43-BDA6465F007E}"/>
    <cellStyle name="Comma 4 3 2 2 3 2 2 2 3" xfId="35102" xr:uid="{C74A2452-E6EF-4CD7-8604-A2158EFB4A00}"/>
    <cellStyle name="Comma 4 3 2 2 3 2 2 3" xfId="21599" xr:uid="{3E14FC5F-E6D4-4AD0-BC56-A9DB45BC35A1}"/>
    <cellStyle name="Comma 4 3 2 2 3 2 2 3 2" xfId="39046" xr:uid="{919A857D-2C73-49CB-B025-327EDBDCC3EF}"/>
    <cellStyle name="Comma 4 3 2 2 3 2 2 4" xfId="31158" xr:uid="{9D373701-E866-4655-9201-0748BC1ACB77}"/>
    <cellStyle name="Comma 4 3 2 2 3 2 3" xfId="13192" xr:uid="{2AC2F52E-A7A4-41B9-A57C-F41941E29CB0}"/>
    <cellStyle name="Comma 4 3 2 2 3 2 3 2" xfId="24401" xr:uid="{1E3AD41D-7F5B-4405-91D7-4BE2961B8D26}"/>
    <cellStyle name="Comma 4 3 2 2 3 2 3 2 2" xfId="41018" xr:uid="{9C20060E-3CEF-4A8C-8FAF-1EBEEDDD4419}"/>
    <cellStyle name="Comma 4 3 2 2 3 2 3 3" xfId="33130" xr:uid="{5F08D566-58A7-4D4C-9197-EAF7CB090FC1}"/>
    <cellStyle name="Comma 4 3 2 2 3 2 4" xfId="18797" xr:uid="{FF30FC19-3E12-4FD5-B20A-2A833EF9B0CD}"/>
    <cellStyle name="Comma 4 3 2 2 3 2 4 2" xfId="37074" xr:uid="{7CF12AEF-9611-4504-B880-C6A103DE2F27}"/>
    <cellStyle name="Comma 4 3 2 2 3 2 5" xfId="29186" xr:uid="{E70CF197-1BCA-40D0-BE0D-58DCEEE51657}"/>
    <cellStyle name="Comma 4 3 2 2 3 3" xfId="8987" xr:uid="{B36CDBFA-F794-4882-9EFF-28801EB09963}"/>
    <cellStyle name="Comma 4 3 2 2 3 3 2" xfId="14592" xr:uid="{E47272B5-7398-4921-8B75-86EEA999725F}"/>
    <cellStyle name="Comma 4 3 2 2 3 3 2 2" xfId="25801" xr:uid="{77E3AC9C-B5E1-4BD7-8338-88E84CF219FC}"/>
    <cellStyle name="Comma 4 3 2 2 3 3 2 2 2" xfId="42004" xr:uid="{EDB8AF81-D90C-4D27-B642-188C8FC09086}"/>
    <cellStyle name="Comma 4 3 2 2 3 3 2 3" xfId="34116" xr:uid="{948FFB71-16F0-4C10-A317-90405490DAAA}"/>
    <cellStyle name="Comma 4 3 2 2 3 3 3" xfId="20197" xr:uid="{58ED3E7C-C13B-4EA7-92F1-704430E2B1B2}"/>
    <cellStyle name="Comma 4 3 2 2 3 3 3 2" xfId="38060" xr:uid="{D534A9DE-6B2D-456B-B837-D27086B1B0AC}"/>
    <cellStyle name="Comma 4 3 2 2 3 3 4" xfId="30172" xr:uid="{229A03DB-CA58-40B5-838E-05ACAF56AC9A}"/>
    <cellStyle name="Comma 4 3 2 2 3 4" xfId="11790" xr:uid="{38EAE6BA-36F5-4C11-A351-CC9030D05233}"/>
    <cellStyle name="Comma 4 3 2 2 3 4 2" xfId="22999" xr:uid="{0D79AB7C-1729-4E52-80D8-F94224F1E4C0}"/>
    <cellStyle name="Comma 4 3 2 2 3 4 2 2" xfId="40032" xr:uid="{D712317E-A7AC-4AC7-A535-772F0A3CF8C2}"/>
    <cellStyle name="Comma 4 3 2 2 3 4 3" xfId="32144" xr:uid="{B5D7D1BF-765A-4D80-A521-6A2B48D1EEE6}"/>
    <cellStyle name="Comma 4 3 2 2 3 5" xfId="17395" xr:uid="{CB7784A8-6F0D-4112-82D5-81C9D6BDE9B6}"/>
    <cellStyle name="Comma 4 3 2 2 3 5 2" xfId="36088" xr:uid="{AC160C17-756B-4CF8-82F9-796D8DCD9363}"/>
    <cellStyle name="Comma 4 3 2 2 3 6" xfId="28200" xr:uid="{47330496-C4E6-4BBF-B96B-BAE33E047A84}"/>
    <cellStyle name="Comma 4 3 2 2 4" xfId="6690" xr:uid="{7919A15E-C4F8-4558-9767-32B4CE91D3A2}"/>
    <cellStyle name="Comma 4 3 2 2 4 2" xfId="9492" xr:uid="{4A7765EE-D7BC-4263-BD2C-51239A4A5643}"/>
    <cellStyle name="Comma 4 3 2 2 4 2 2" xfId="15097" xr:uid="{F5BD05BB-0E21-4842-BDB9-DC951FB6DACA}"/>
    <cellStyle name="Comma 4 3 2 2 4 2 2 2" xfId="26306" xr:uid="{2149F447-1D02-4D31-BD92-A0CED1E79E7D}"/>
    <cellStyle name="Comma 4 3 2 2 4 2 2 2 2" xfId="42496" xr:uid="{C94B8122-D36F-4FC9-B166-AF06D3CB435A}"/>
    <cellStyle name="Comma 4 3 2 2 4 2 2 3" xfId="34608" xr:uid="{8122FE40-F13B-4168-9E21-C05EF7C29045}"/>
    <cellStyle name="Comma 4 3 2 2 4 2 3" xfId="20702" xr:uid="{E20712B8-B271-4EA5-BC54-B2EA45346A66}"/>
    <cellStyle name="Comma 4 3 2 2 4 2 3 2" xfId="38552" xr:uid="{1D4C844E-7CBA-43FB-B3E8-D530E0F00826}"/>
    <cellStyle name="Comma 4 3 2 2 4 2 4" xfId="30664" xr:uid="{B2D37DF4-CF59-4092-AB3C-E4DB49E1E480}"/>
    <cellStyle name="Comma 4 3 2 2 4 3" xfId="12295" xr:uid="{E25BC2FD-C151-44A0-BE25-632C97035F22}"/>
    <cellStyle name="Comma 4 3 2 2 4 3 2" xfId="23504" xr:uid="{E81D38F6-498B-4B2E-BA7F-78753CEC3000}"/>
    <cellStyle name="Comma 4 3 2 2 4 3 2 2" xfId="40524" xr:uid="{025CFE1A-ECC1-412F-991F-B7E30472BA17}"/>
    <cellStyle name="Comma 4 3 2 2 4 3 3" xfId="32636" xr:uid="{91CBEDC9-233B-4954-88E0-A5CFB5B2B991}"/>
    <cellStyle name="Comma 4 3 2 2 4 4" xfId="17900" xr:uid="{5861B306-78E3-4028-921F-CF3117558476}"/>
    <cellStyle name="Comma 4 3 2 2 4 4 2" xfId="36580" xr:uid="{A8A686F2-67A7-4F40-A9D9-F7860B520464}"/>
    <cellStyle name="Comma 4 3 2 2 4 5" xfId="28692" xr:uid="{AC57E05C-91E3-4891-A8EB-F67B514CEB12}"/>
    <cellStyle name="Comma 4 3 2 2 5" xfId="8090" xr:uid="{8C97D83E-FD4D-4ECA-BF24-4D436C044EDB}"/>
    <cellStyle name="Comma 4 3 2 2 5 2" xfId="13695" xr:uid="{C31C337B-53B5-4DD8-AD5C-5BB793227530}"/>
    <cellStyle name="Comma 4 3 2 2 5 2 2" xfId="24904" xr:uid="{0C5436C2-77FF-4AFD-8F45-666190296321}"/>
    <cellStyle name="Comma 4 3 2 2 5 2 2 2" xfId="41510" xr:uid="{C99F754D-7DA6-480C-B1A0-D624CA8A9C3D}"/>
    <cellStyle name="Comma 4 3 2 2 5 2 3" xfId="33622" xr:uid="{32AA48BD-440D-4CAF-A24A-18346E96F0EB}"/>
    <cellStyle name="Comma 4 3 2 2 5 3" xfId="19300" xr:uid="{0841D93D-A8AA-47CE-A4AD-3F4EF1BB4C01}"/>
    <cellStyle name="Comma 4 3 2 2 5 3 2" xfId="37566" xr:uid="{D1681B1A-5DC7-4FE4-AB5C-FFD2BFC587B2}"/>
    <cellStyle name="Comma 4 3 2 2 5 4" xfId="29678" xr:uid="{4E62FB62-5E52-4D45-AF4D-E18C6011BE65}"/>
    <cellStyle name="Comma 4 3 2 2 6" xfId="10893" xr:uid="{A35BF14D-B8A2-47FC-A7E3-AC2E45C3A2D7}"/>
    <cellStyle name="Comma 4 3 2 2 6 2" xfId="22102" xr:uid="{88AEE499-091D-493D-89E4-89C82094FC7D}"/>
    <cellStyle name="Comma 4 3 2 2 6 2 2" xfId="39538" xr:uid="{D1D4749B-5FA8-4A24-93E9-AB0235C60494}"/>
    <cellStyle name="Comma 4 3 2 2 6 3" xfId="31650" xr:uid="{40C5D654-EA16-4192-894C-31D57247FAAC}"/>
    <cellStyle name="Comma 4 3 2 2 7" xfId="16498" xr:uid="{AAA4A36A-0CB1-48A5-B184-F2D21D10A77D}"/>
    <cellStyle name="Comma 4 3 2 2 7 2" xfId="35594" xr:uid="{3B077D28-BE25-46DF-B324-521F1408A295}"/>
    <cellStyle name="Comma 4 3 2 2 8" xfId="27706" xr:uid="{C5BAE687-CDAE-471F-9E17-C978DD82734A}"/>
    <cellStyle name="Comma 4 3 2 3" xfId="5410" xr:uid="{BADAA165-8A33-42BF-9D01-3D4B29BD1E2C}"/>
    <cellStyle name="Comma 4 3 2 3 2" xfId="6307" xr:uid="{F61307A5-B747-40C2-949A-7B7D6E84BDCD}"/>
    <cellStyle name="Comma 4 3 2 3 2 2" xfId="7709" xr:uid="{2112C55E-38C6-418E-B2AD-47E39CFE1B2C}"/>
    <cellStyle name="Comma 4 3 2 3 2 2 2" xfId="10511" xr:uid="{7A619E2D-6F2F-492F-BAAC-C370CF4CA574}"/>
    <cellStyle name="Comma 4 3 2 3 2 2 2 2" xfId="16116" xr:uid="{53A47CD4-0F22-4299-B9A1-EDC98EA4F7FE}"/>
    <cellStyle name="Comma 4 3 2 3 2 2 2 2 2" xfId="27325" xr:uid="{D2FBD08B-1827-4D13-835F-A7B5EAD798AF}"/>
    <cellStyle name="Comma 4 3 2 3 2 2 2 2 2 2" xfId="43112" xr:uid="{DA54FFB5-9179-4812-9ECF-8E5FD6536E40}"/>
    <cellStyle name="Comma 4 3 2 3 2 2 2 2 3" xfId="35224" xr:uid="{B1EF38BC-733C-40B1-8EAD-E053F24C2148}"/>
    <cellStyle name="Comma 4 3 2 3 2 2 2 3" xfId="21721" xr:uid="{27FDD787-1479-48A7-9B24-CA5A0966A139}"/>
    <cellStyle name="Comma 4 3 2 3 2 2 2 3 2" xfId="39168" xr:uid="{D14D140B-BE07-4A59-90F0-04DA92088D22}"/>
    <cellStyle name="Comma 4 3 2 3 2 2 2 4" xfId="31280" xr:uid="{E1B69E72-3701-481F-A7C7-CBD3216CCED4}"/>
    <cellStyle name="Comma 4 3 2 3 2 2 3" xfId="13314" xr:uid="{95282FFB-EAF4-4995-B107-A2C09317C91A}"/>
    <cellStyle name="Comma 4 3 2 3 2 2 3 2" xfId="24523" xr:uid="{1A7B9F31-EA2C-4CFE-8E82-B5CDABEAD32B}"/>
    <cellStyle name="Comma 4 3 2 3 2 2 3 2 2" xfId="41140" xr:uid="{05066C05-B30D-4917-84B0-401D18B3C03C}"/>
    <cellStyle name="Comma 4 3 2 3 2 2 3 3" xfId="33252" xr:uid="{1538C6C5-F6A3-41C2-8AB0-29FDB0D3B54D}"/>
    <cellStyle name="Comma 4 3 2 3 2 2 4" xfId="18919" xr:uid="{BEBDB389-25DD-4B2D-B1FE-ACAE39BFFF70}"/>
    <cellStyle name="Comma 4 3 2 3 2 2 4 2" xfId="37196" xr:uid="{FCAAF458-15A2-4B83-92EE-9ADC091F2026}"/>
    <cellStyle name="Comma 4 3 2 3 2 2 5" xfId="29308" xr:uid="{DD8923F5-012E-4E3F-8B7D-2D7996B1DA92}"/>
    <cellStyle name="Comma 4 3 2 3 2 3" xfId="9109" xr:uid="{BCBC8388-A6B7-407B-9757-2BEC26FD5545}"/>
    <cellStyle name="Comma 4 3 2 3 2 3 2" xfId="14714" xr:uid="{01310207-FAF3-4479-A0CF-03C3B41F797C}"/>
    <cellStyle name="Comma 4 3 2 3 2 3 2 2" xfId="25923" xr:uid="{2A554568-8E41-46D4-AC49-AB6088999428}"/>
    <cellStyle name="Comma 4 3 2 3 2 3 2 2 2" xfId="42126" xr:uid="{4FCBF9C0-2A36-442A-B7E6-EB77011204F9}"/>
    <cellStyle name="Comma 4 3 2 3 2 3 2 3" xfId="34238" xr:uid="{E9DA79B0-CF85-47F3-8DD3-A098B13B8BCD}"/>
    <cellStyle name="Comma 4 3 2 3 2 3 3" xfId="20319" xr:uid="{1A413D56-B06F-4D41-AF82-AE9538365BEB}"/>
    <cellStyle name="Comma 4 3 2 3 2 3 3 2" xfId="38182" xr:uid="{58EC5507-E9DA-4438-990C-03D94917F8BE}"/>
    <cellStyle name="Comma 4 3 2 3 2 3 4" xfId="30294" xr:uid="{AB7F0364-1931-4D33-B096-D5C96BCA77D8}"/>
    <cellStyle name="Comma 4 3 2 3 2 4" xfId="11912" xr:uid="{F8B7F55A-F512-406D-9F65-D4FC12DBC27E}"/>
    <cellStyle name="Comma 4 3 2 3 2 4 2" xfId="23121" xr:uid="{1C63C3F5-08B2-4F57-BF32-88D0ADED186D}"/>
    <cellStyle name="Comma 4 3 2 3 2 4 2 2" xfId="40154" xr:uid="{C273F6F4-039E-4BBB-8199-C5D4648EFD8E}"/>
    <cellStyle name="Comma 4 3 2 3 2 4 3" xfId="32266" xr:uid="{9249243B-8639-47D8-9EE3-51C9ECA30A67}"/>
    <cellStyle name="Comma 4 3 2 3 2 5" xfId="17517" xr:uid="{058F49DF-B867-4AC1-898B-CE9C49F426CC}"/>
    <cellStyle name="Comma 4 3 2 3 2 5 2" xfId="36210" xr:uid="{40B97E19-AE40-4AD0-A59B-DEC369112A60}"/>
    <cellStyle name="Comma 4 3 2 3 2 6" xfId="28322" xr:uid="{DEF1C7CD-D6EB-4665-BD8B-D34358D90A48}"/>
    <cellStyle name="Comma 4 3 2 3 3" xfId="6812" xr:uid="{F28A2D93-D3B9-437A-B8D2-45EFAB70AB96}"/>
    <cellStyle name="Comma 4 3 2 3 3 2" xfId="9614" xr:uid="{440A3AD9-1C31-4A1E-AAAD-02A2AC84CB78}"/>
    <cellStyle name="Comma 4 3 2 3 3 2 2" xfId="15219" xr:uid="{1E01248F-5E25-48C7-9B51-704B7D469550}"/>
    <cellStyle name="Comma 4 3 2 3 3 2 2 2" xfId="26428" xr:uid="{ED1753DA-5630-4687-B38A-625DBBA907B2}"/>
    <cellStyle name="Comma 4 3 2 3 3 2 2 2 2" xfId="42618" xr:uid="{2C9FA0DA-BD72-4E55-BE1F-ADF72D90DB4C}"/>
    <cellStyle name="Comma 4 3 2 3 3 2 2 3" xfId="34730" xr:uid="{910B7D52-C754-44B0-8D1E-8DAC3DC55871}"/>
    <cellStyle name="Comma 4 3 2 3 3 2 3" xfId="20824" xr:uid="{BFF09E22-5140-4832-B8B6-F1976F0329EA}"/>
    <cellStyle name="Comma 4 3 2 3 3 2 3 2" xfId="38674" xr:uid="{ECA10855-3755-4E56-873C-5DFA57C5EFC4}"/>
    <cellStyle name="Comma 4 3 2 3 3 2 4" xfId="30786" xr:uid="{45106E2A-3C34-4254-8A49-B1E6063A73E6}"/>
    <cellStyle name="Comma 4 3 2 3 3 3" xfId="12417" xr:uid="{3BD337B7-68D9-43B2-B65D-3F6B3CA48F84}"/>
    <cellStyle name="Comma 4 3 2 3 3 3 2" xfId="23626" xr:uid="{221E931C-B700-4FF6-8DE1-EFC84344C760}"/>
    <cellStyle name="Comma 4 3 2 3 3 3 2 2" xfId="40646" xr:uid="{17B3B52B-1863-4113-9A6C-AF104D6DFA64}"/>
    <cellStyle name="Comma 4 3 2 3 3 3 3" xfId="32758" xr:uid="{6B052BF0-5754-401E-A1B3-E213F99261F3}"/>
    <cellStyle name="Comma 4 3 2 3 3 4" xfId="18022" xr:uid="{A67F8B7A-5C60-4107-A44F-1A4EEA20FCFC}"/>
    <cellStyle name="Comma 4 3 2 3 3 4 2" xfId="36702" xr:uid="{670F393E-0535-4ED6-804C-011956829738}"/>
    <cellStyle name="Comma 4 3 2 3 3 5" xfId="28814" xr:uid="{689174EB-B78D-4839-9061-CFCC68BD7FEB}"/>
    <cellStyle name="Comma 4 3 2 3 4" xfId="8212" xr:uid="{022FE76D-7466-4FDD-A0D0-A9616EAF36EC}"/>
    <cellStyle name="Comma 4 3 2 3 4 2" xfId="13817" xr:uid="{531696C4-5D64-4AFC-B1D2-9F18645F6BD9}"/>
    <cellStyle name="Comma 4 3 2 3 4 2 2" xfId="25026" xr:uid="{84B8B499-93C4-44F0-A03A-99423DDCE18B}"/>
    <cellStyle name="Comma 4 3 2 3 4 2 2 2" xfId="41632" xr:uid="{ADB98E4F-84FB-4E77-BB05-54487CE15CEB}"/>
    <cellStyle name="Comma 4 3 2 3 4 2 3" xfId="33744" xr:uid="{EEEBF544-2FC3-47E6-B84E-16E305917333}"/>
    <cellStyle name="Comma 4 3 2 3 4 3" xfId="19422" xr:uid="{FF9734EB-7D8E-4AB9-8EFD-A7CFD76A7C53}"/>
    <cellStyle name="Comma 4 3 2 3 4 3 2" xfId="37688" xr:uid="{FE9C10BC-E6D3-4304-90AA-F028BEF363BF}"/>
    <cellStyle name="Comma 4 3 2 3 4 4" xfId="29800" xr:uid="{B499EA95-FDB9-4D59-B2AF-FF6A09F8A327}"/>
    <cellStyle name="Comma 4 3 2 3 5" xfId="11015" xr:uid="{24F95CA2-7674-445E-8FA4-725EB196EA95}"/>
    <cellStyle name="Comma 4 3 2 3 5 2" xfId="22224" xr:uid="{BE6DC352-C4B3-476D-8E31-8D97B54D2C22}"/>
    <cellStyle name="Comma 4 3 2 3 5 2 2" xfId="39660" xr:uid="{907F309A-406C-43D4-8C2A-7174B7064C09}"/>
    <cellStyle name="Comma 4 3 2 3 5 3" xfId="31772" xr:uid="{D3DAD5DF-8441-4916-80C9-6FB8DBF6E8DE}"/>
    <cellStyle name="Comma 4 3 2 3 6" xfId="16620" xr:uid="{062FD8EB-122A-45FF-B589-311B0AA991FD}"/>
    <cellStyle name="Comma 4 3 2 3 6 2" xfId="35716" xr:uid="{9CD62A2B-1D2A-4831-99F1-8B7BA8725D3F}"/>
    <cellStyle name="Comma 4 3 2 3 7" xfId="27828" xr:uid="{B9628564-1C56-4349-A232-06D92972ED5A}"/>
    <cellStyle name="Comma 4 3 2 4" xfId="6061" xr:uid="{F8EFDCA4-C560-4E49-8249-7A36788E8C94}"/>
    <cellStyle name="Comma 4 3 2 4 2" xfId="7463" xr:uid="{DDA05A0A-E41D-419C-977D-B7F3363A340C}"/>
    <cellStyle name="Comma 4 3 2 4 2 2" xfId="10265" xr:uid="{29D607BB-64C3-47B7-8B8B-7A889312B307}"/>
    <cellStyle name="Comma 4 3 2 4 2 2 2" xfId="15870" xr:uid="{6117D412-8EE6-4156-828F-C06A87DA8591}"/>
    <cellStyle name="Comma 4 3 2 4 2 2 2 2" xfId="27079" xr:uid="{16FD7973-4E21-46EA-99E4-1C2615114083}"/>
    <cellStyle name="Comma 4 3 2 4 2 2 2 2 2" xfId="42866" xr:uid="{8EB656E2-8806-481D-BAAC-E85EE4BA27B0}"/>
    <cellStyle name="Comma 4 3 2 4 2 2 2 3" xfId="34978" xr:uid="{D25165EF-1509-4F48-8B90-83E9E943F32A}"/>
    <cellStyle name="Comma 4 3 2 4 2 2 3" xfId="21475" xr:uid="{41371BE4-1B9E-4BA2-83FA-6C8B551DF31A}"/>
    <cellStyle name="Comma 4 3 2 4 2 2 3 2" xfId="38922" xr:uid="{9239F70F-01EA-466A-A223-1565D8C7A0C6}"/>
    <cellStyle name="Comma 4 3 2 4 2 2 4" xfId="31034" xr:uid="{EF7EFB71-ADE5-4CDD-80D7-E548E7154B43}"/>
    <cellStyle name="Comma 4 3 2 4 2 3" xfId="13068" xr:uid="{C5ED24AB-A481-4D4C-A849-C4CC9895E8A9}"/>
    <cellStyle name="Comma 4 3 2 4 2 3 2" xfId="24277" xr:uid="{F2E58C56-07C5-40BE-AD40-70DDD9F71B9C}"/>
    <cellStyle name="Comma 4 3 2 4 2 3 2 2" xfId="40894" xr:uid="{0474FBED-719C-4425-A404-C6CFD92DA9B0}"/>
    <cellStyle name="Comma 4 3 2 4 2 3 3" xfId="33006" xr:uid="{AA855AF9-817D-4F2D-A365-17C10F964DAE}"/>
    <cellStyle name="Comma 4 3 2 4 2 4" xfId="18673" xr:uid="{2A85124A-456F-43FD-8455-651BE461067A}"/>
    <cellStyle name="Comma 4 3 2 4 2 4 2" xfId="36950" xr:uid="{D62329C4-9A16-49B1-95CC-DE4AE39E1FE7}"/>
    <cellStyle name="Comma 4 3 2 4 2 5" xfId="29062" xr:uid="{D770A616-1837-40E8-932C-CD8C683476AC}"/>
    <cellStyle name="Comma 4 3 2 4 3" xfId="8863" xr:uid="{EA3108F4-7DE8-4C3F-AE46-2026F5FF9F1C}"/>
    <cellStyle name="Comma 4 3 2 4 3 2" xfId="14468" xr:uid="{C708DD30-9E84-47F7-A2D6-C64959633207}"/>
    <cellStyle name="Comma 4 3 2 4 3 2 2" xfId="25677" xr:uid="{803A2ABC-68C8-4C98-8C92-D2959211F722}"/>
    <cellStyle name="Comma 4 3 2 4 3 2 2 2" xfId="41880" xr:uid="{3C8E9153-3760-49A6-B0A4-788D59C1FA66}"/>
    <cellStyle name="Comma 4 3 2 4 3 2 3" xfId="33992" xr:uid="{711E96E9-543A-4CCB-8DD5-AEC57C057515}"/>
    <cellStyle name="Comma 4 3 2 4 3 3" xfId="20073" xr:uid="{93D6DF73-0BEB-43D4-A609-62DBEEDD9FE6}"/>
    <cellStyle name="Comma 4 3 2 4 3 3 2" xfId="37936" xr:uid="{2DF66C9E-3BF1-4132-B815-B38B7246E577}"/>
    <cellStyle name="Comma 4 3 2 4 3 4" xfId="30048" xr:uid="{685CEB40-133B-4019-808B-63D5EFD197FB}"/>
    <cellStyle name="Comma 4 3 2 4 4" xfId="11666" xr:uid="{41AFCFF4-EFC8-4A13-BC7C-CE715DA3B093}"/>
    <cellStyle name="Comma 4 3 2 4 4 2" xfId="22875" xr:uid="{44529A43-7339-4074-BEF6-229EE4DA5CF1}"/>
    <cellStyle name="Comma 4 3 2 4 4 2 2" xfId="39908" xr:uid="{3EF77F8B-9CE4-47F6-88A2-DEC9F58522F8}"/>
    <cellStyle name="Comma 4 3 2 4 4 3" xfId="32020" xr:uid="{E22D09E4-BE50-48AD-9ED0-0FD009BBC594}"/>
    <cellStyle name="Comma 4 3 2 4 5" xfId="17271" xr:uid="{6FAF8A88-99AF-4744-BF69-942F72212428}"/>
    <cellStyle name="Comma 4 3 2 4 5 2" xfId="35964" xr:uid="{ACE8CF70-1D61-47F6-9BF3-7E1586CBBB08}"/>
    <cellStyle name="Comma 4 3 2 4 6" xfId="28076" xr:uid="{2845F9F9-8331-4A9A-A89F-7AF58C5D72DF}"/>
    <cellStyle name="Comma 4 3 2 5" xfId="6565" xr:uid="{CC5A3382-E8FA-4DE4-8EF5-8DBD363F3287}"/>
    <cellStyle name="Comma 4 3 2 5 2" xfId="9367" xr:uid="{40F1810A-7ED6-4A8B-9A92-5BD281079CAF}"/>
    <cellStyle name="Comma 4 3 2 5 2 2" xfId="14972" xr:uid="{C33C3B0D-98B1-466C-93A9-6579F359C4E6}"/>
    <cellStyle name="Comma 4 3 2 5 2 2 2" xfId="26181" xr:uid="{F0E8B0FE-B85E-4A58-BA78-DAF670D993A8}"/>
    <cellStyle name="Comma 4 3 2 5 2 2 2 2" xfId="42372" xr:uid="{C2B13CFB-3C69-4FC1-935B-5564F5C9DD9C}"/>
    <cellStyle name="Comma 4 3 2 5 2 2 3" xfId="34484" xr:uid="{AD64B6C1-A6EA-4963-BCD3-293F338551D6}"/>
    <cellStyle name="Comma 4 3 2 5 2 3" xfId="20577" xr:uid="{2E9859E7-14F5-411D-886F-16B2059EDF98}"/>
    <cellStyle name="Comma 4 3 2 5 2 3 2" xfId="38428" xr:uid="{88279298-BF5B-4030-9390-FC5CD5C1C01B}"/>
    <cellStyle name="Comma 4 3 2 5 2 4" xfId="30540" xr:uid="{055CB8A4-03EA-41C4-A039-516E8039B0E4}"/>
    <cellStyle name="Comma 4 3 2 5 3" xfId="12170" xr:uid="{864DBD20-36D0-4446-9086-504ED0E3DC40}"/>
    <cellStyle name="Comma 4 3 2 5 3 2" xfId="23379" xr:uid="{86051313-4BBA-43AB-BAB3-5C897EFB0FDC}"/>
    <cellStyle name="Comma 4 3 2 5 3 2 2" xfId="40400" xr:uid="{5C11F16C-61EE-4A69-A2F0-1639DF95AB14}"/>
    <cellStyle name="Comma 4 3 2 5 3 3" xfId="32512" xr:uid="{160EF450-433A-4AA2-868B-153974DC1373}"/>
    <cellStyle name="Comma 4 3 2 5 4" xfId="17775" xr:uid="{28D96107-91DD-4357-A339-9AB2600DBE10}"/>
    <cellStyle name="Comma 4 3 2 5 4 2" xfId="36456" xr:uid="{B11FAEC6-6F5D-42C4-89B8-2EBF740BE93C}"/>
    <cellStyle name="Comma 4 3 2 5 5" xfId="28568" xr:uid="{87D03B30-DBFB-439F-9714-4E0A3D62A849}"/>
    <cellStyle name="Comma 4 3 2 6" xfId="7966" xr:uid="{C9814894-3226-4D7F-9E10-F750C50D2125}"/>
    <cellStyle name="Comma 4 3 2 6 2" xfId="13571" xr:uid="{37033133-1438-4148-869C-8D2BE0434A6B}"/>
    <cellStyle name="Comma 4 3 2 6 2 2" xfId="24780" xr:uid="{6A856E35-AD94-4DA7-96A9-83B2C8857E07}"/>
    <cellStyle name="Comma 4 3 2 6 2 2 2" xfId="41386" xr:uid="{CA59B115-2886-460F-B9E0-37DC41FD9058}"/>
    <cellStyle name="Comma 4 3 2 6 2 3" xfId="33498" xr:uid="{BE21DEE6-3B94-4910-A40A-D169308A0C14}"/>
    <cellStyle name="Comma 4 3 2 6 3" xfId="19176" xr:uid="{4212996F-6143-436A-AB8B-81AE951EADDD}"/>
    <cellStyle name="Comma 4 3 2 6 3 2" xfId="37442" xr:uid="{DE6ECE17-B3B1-4D40-A357-64786226D1F5}"/>
    <cellStyle name="Comma 4 3 2 6 4" xfId="29554" xr:uid="{1745C841-9F88-44D6-A44B-6AA909687B42}"/>
    <cellStyle name="Comma 4 3 2 7" xfId="10769" xr:uid="{64A93F65-E158-44BE-8BB1-86CCBF09D5D4}"/>
    <cellStyle name="Comma 4 3 2 7 2" xfId="21978" xr:uid="{322724DE-2BF4-4C66-B5F2-33DB6F2537DC}"/>
    <cellStyle name="Comma 4 3 2 7 2 2" xfId="39414" xr:uid="{DB614A61-A672-4F61-8E10-721A5EFA0016}"/>
    <cellStyle name="Comma 4 3 2 7 3" xfId="31526" xr:uid="{CDDDAA34-98A8-4716-97A2-69EAFB34D8FF}"/>
    <cellStyle name="Comma 4 3 2 8" xfId="16374" xr:uid="{F6CB66CE-BE52-402E-943B-B9F144C345AE}"/>
    <cellStyle name="Comma 4 3 2 8 2" xfId="35470" xr:uid="{9A2DC9C7-20F3-4299-B5BB-9E3F3D571D5A}"/>
    <cellStyle name="Comma 4 3 2 9" xfId="27582" xr:uid="{A55D5A0A-5E09-48CA-8451-27C9B95E8DDB}"/>
    <cellStyle name="Comma 4 3 3" xfId="5225" xr:uid="{8300A1B5-DC99-49F2-ADC0-4DCAED9EB988}"/>
    <cellStyle name="Comma 4 3 3 2" xfId="5471" xr:uid="{019A7531-B9A7-4A4A-8B84-1E93ABA40C89}"/>
    <cellStyle name="Comma 4 3 3 2 2" xfId="6368" xr:uid="{AD84E0C1-6FD0-4ECF-B848-7EDE0E1A3EFE}"/>
    <cellStyle name="Comma 4 3 3 2 2 2" xfId="7770" xr:uid="{6727734B-8428-4E96-A912-0263829BDED1}"/>
    <cellStyle name="Comma 4 3 3 2 2 2 2" xfId="10572" xr:uid="{23D47DDD-9CAE-4B9D-A743-0201FEF5FE82}"/>
    <cellStyle name="Comma 4 3 3 2 2 2 2 2" xfId="16177" xr:uid="{38E5FED5-C2AD-444D-9DE1-DEA09AB139D2}"/>
    <cellStyle name="Comma 4 3 3 2 2 2 2 2 2" xfId="27386" xr:uid="{43C24C5E-E069-490C-B5B1-BF40642B472E}"/>
    <cellStyle name="Comma 4 3 3 2 2 2 2 2 2 2" xfId="43173" xr:uid="{EB4EF0DD-5779-4073-A351-4AD350D18A87}"/>
    <cellStyle name="Comma 4 3 3 2 2 2 2 2 3" xfId="35285" xr:uid="{1D0A383D-9D05-45DE-AEEE-E77DB89C43CB}"/>
    <cellStyle name="Comma 4 3 3 2 2 2 2 3" xfId="21782" xr:uid="{EC2B3F0D-CB06-4062-A6FA-E45D0AC64845}"/>
    <cellStyle name="Comma 4 3 3 2 2 2 2 3 2" xfId="39229" xr:uid="{07BB6CA1-F7A3-45CF-AF34-787685ED0C6A}"/>
    <cellStyle name="Comma 4 3 3 2 2 2 2 4" xfId="31341" xr:uid="{861E6269-3BFD-4307-A719-F3B82DF700FC}"/>
    <cellStyle name="Comma 4 3 3 2 2 2 3" xfId="13375" xr:uid="{2903CEFD-A54D-47EC-8F3C-054A014D7B68}"/>
    <cellStyle name="Comma 4 3 3 2 2 2 3 2" xfId="24584" xr:uid="{EDD268D5-4AC6-4E1C-954D-C46EFA5EB60B}"/>
    <cellStyle name="Comma 4 3 3 2 2 2 3 2 2" xfId="41201" xr:uid="{F7BD0D5E-B8B7-44F5-B135-508B852D8F2C}"/>
    <cellStyle name="Comma 4 3 3 2 2 2 3 3" xfId="33313" xr:uid="{ABA5BAD0-0A1E-40EA-99E6-1E53690C2970}"/>
    <cellStyle name="Comma 4 3 3 2 2 2 4" xfId="18980" xr:uid="{62AF74D2-F611-421A-B95B-D577FF52A1C3}"/>
    <cellStyle name="Comma 4 3 3 2 2 2 4 2" xfId="37257" xr:uid="{BB202E1F-4547-49A9-988E-EF3A469B0F26}"/>
    <cellStyle name="Comma 4 3 3 2 2 2 5" xfId="29369" xr:uid="{0F0DDF86-6C5E-405B-A630-EE0A0F7A295A}"/>
    <cellStyle name="Comma 4 3 3 2 2 3" xfId="9170" xr:uid="{5595C74E-F7A5-4C7F-988F-08A954AC434C}"/>
    <cellStyle name="Comma 4 3 3 2 2 3 2" xfId="14775" xr:uid="{E5CD13E1-3C95-4F50-BD70-C137C101DB2B}"/>
    <cellStyle name="Comma 4 3 3 2 2 3 2 2" xfId="25984" xr:uid="{01FE5A2E-58F1-4D55-9226-357B0CE2602F}"/>
    <cellStyle name="Comma 4 3 3 2 2 3 2 2 2" xfId="42187" xr:uid="{10D859E9-F7CD-46B6-9E52-FA09A48451B3}"/>
    <cellStyle name="Comma 4 3 3 2 2 3 2 3" xfId="34299" xr:uid="{6D30B840-620B-429D-9F6A-BC9C8A4B63BD}"/>
    <cellStyle name="Comma 4 3 3 2 2 3 3" xfId="20380" xr:uid="{6FF348E7-8B94-4BA0-BF9C-36F0826DC58D}"/>
    <cellStyle name="Comma 4 3 3 2 2 3 3 2" xfId="38243" xr:uid="{5940A615-E204-4801-9279-2300842D4587}"/>
    <cellStyle name="Comma 4 3 3 2 2 3 4" xfId="30355" xr:uid="{A403F089-54AE-4260-B3F9-7A4AEADCE622}"/>
    <cellStyle name="Comma 4 3 3 2 2 4" xfId="11973" xr:uid="{6ACF2A77-4B42-42CE-ACF0-A17CDACA50F5}"/>
    <cellStyle name="Comma 4 3 3 2 2 4 2" xfId="23182" xr:uid="{0F125879-1FEE-4D34-9047-44E9BC5521B5}"/>
    <cellStyle name="Comma 4 3 3 2 2 4 2 2" xfId="40215" xr:uid="{FBAD1D97-0D08-4416-8819-0F51E9FB4637}"/>
    <cellStyle name="Comma 4 3 3 2 2 4 3" xfId="32327" xr:uid="{F40252D9-C436-4EDF-9916-4C0806739C10}"/>
    <cellStyle name="Comma 4 3 3 2 2 5" xfId="17578" xr:uid="{FCB978B5-AABA-4BFE-84E3-05DEC82065DA}"/>
    <cellStyle name="Comma 4 3 3 2 2 5 2" xfId="36271" xr:uid="{8C99B5D8-069B-44C3-A292-2534CB3A3ED7}"/>
    <cellStyle name="Comma 4 3 3 2 2 6" xfId="28383" xr:uid="{686A0C04-E43C-4D3D-B623-1E03C2C9AFC9}"/>
    <cellStyle name="Comma 4 3 3 2 3" xfId="6873" xr:uid="{E264BE75-289C-4D02-8D30-0047095967FE}"/>
    <cellStyle name="Comma 4 3 3 2 3 2" xfId="9675" xr:uid="{F83121FD-7D2F-406B-B91F-141F7C92D86F}"/>
    <cellStyle name="Comma 4 3 3 2 3 2 2" xfId="15280" xr:uid="{D22CAD78-3A44-42C9-A01E-E6BC8DB9FE34}"/>
    <cellStyle name="Comma 4 3 3 2 3 2 2 2" xfId="26489" xr:uid="{9AD2CC03-1D64-4586-8EC2-AEE4307063CE}"/>
    <cellStyle name="Comma 4 3 3 2 3 2 2 2 2" xfId="42679" xr:uid="{01E29C99-0E0F-4485-BF2E-87DCCCAD9BCD}"/>
    <cellStyle name="Comma 4 3 3 2 3 2 2 3" xfId="34791" xr:uid="{2182CAA5-AD64-4225-A2E9-C4EDF0FF8740}"/>
    <cellStyle name="Comma 4 3 3 2 3 2 3" xfId="20885" xr:uid="{8BE8E9F4-1607-457D-BCDA-5BC617FC6A95}"/>
    <cellStyle name="Comma 4 3 3 2 3 2 3 2" xfId="38735" xr:uid="{08F3E6EF-02E3-4359-94D4-2430EDCC6A2B}"/>
    <cellStyle name="Comma 4 3 3 2 3 2 4" xfId="30847" xr:uid="{C8D5C294-6B60-4C3D-B67C-3A88F4795EC2}"/>
    <cellStyle name="Comma 4 3 3 2 3 3" xfId="12478" xr:uid="{E19EA555-2062-463B-A300-BD27016B8B46}"/>
    <cellStyle name="Comma 4 3 3 2 3 3 2" xfId="23687" xr:uid="{CC117A98-4D1C-4C0A-BA5F-D264FC59CEA7}"/>
    <cellStyle name="Comma 4 3 3 2 3 3 2 2" xfId="40707" xr:uid="{C9702E64-8BFA-4631-9278-B59835A163E2}"/>
    <cellStyle name="Comma 4 3 3 2 3 3 3" xfId="32819" xr:uid="{A4D0315A-E363-4D5A-837B-E509B2C761F6}"/>
    <cellStyle name="Comma 4 3 3 2 3 4" xfId="18083" xr:uid="{755AC87B-88C5-4694-BEBC-EE18A39A8120}"/>
    <cellStyle name="Comma 4 3 3 2 3 4 2" xfId="36763" xr:uid="{13269414-E83D-4F2D-BB24-3B26006468D0}"/>
    <cellStyle name="Comma 4 3 3 2 3 5" xfId="28875" xr:uid="{42B07EB7-B120-41ED-B94D-671DBDE4917D}"/>
    <cellStyle name="Comma 4 3 3 2 4" xfId="8273" xr:uid="{61F68BC4-37B8-411F-8094-C3E042CBB247}"/>
    <cellStyle name="Comma 4 3 3 2 4 2" xfId="13878" xr:uid="{9B5AA674-214F-4096-8970-B234F5B3021B}"/>
    <cellStyle name="Comma 4 3 3 2 4 2 2" xfId="25087" xr:uid="{0B5B2B36-9B2E-4D34-9071-6ECDC184D69B}"/>
    <cellStyle name="Comma 4 3 3 2 4 2 2 2" xfId="41693" xr:uid="{42F04F03-656B-4C8E-99CC-CF64EF0E04C5}"/>
    <cellStyle name="Comma 4 3 3 2 4 2 3" xfId="33805" xr:uid="{C92EF6CD-49BD-448E-8F3A-34FFE6C035B5}"/>
    <cellStyle name="Comma 4 3 3 2 4 3" xfId="19483" xr:uid="{09B8B523-321D-4F81-A10F-B5FF82675B25}"/>
    <cellStyle name="Comma 4 3 3 2 4 3 2" xfId="37749" xr:uid="{E6FAA2F0-FA74-4B96-B8AE-4B717D630DE6}"/>
    <cellStyle name="Comma 4 3 3 2 4 4" xfId="29861" xr:uid="{978C5D08-233A-40F5-8A97-733A1A89E735}"/>
    <cellStyle name="Comma 4 3 3 2 5" xfId="11076" xr:uid="{F1FE690A-AABD-442D-A4F8-39B6D6E884C6}"/>
    <cellStyle name="Comma 4 3 3 2 5 2" xfId="22285" xr:uid="{B1F00411-5511-4E2E-BB87-1857F9FAF124}"/>
    <cellStyle name="Comma 4 3 3 2 5 2 2" xfId="39721" xr:uid="{8062474F-8750-4571-92CA-B3769DB69557}"/>
    <cellStyle name="Comma 4 3 3 2 5 3" xfId="31833" xr:uid="{B4592174-B63B-4688-9036-C0F729C70C03}"/>
    <cellStyle name="Comma 4 3 3 2 6" xfId="16681" xr:uid="{2A5A5C6F-D42A-4B4C-8ADB-5855EE1CBE31}"/>
    <cellStyle name="Comma 4 3 3 2 6 2" xfId="35777" xr:uid="{458FF40B-3635-44A8-B9C6-A321B3D70F4E}"/>
    <cellStyle name="Comma 4 3 3 2 7" xfId="27889" xr:uid="{3E62C264-A914-4844-A49F-59E549EF8193}"/>
    <cellStyle name="Comma 4 3 3 3" xfId="6122" xr:uid="{D677BEA3-1E72-4462-9898-FC7861D28355}"/>
    <cellStyle name="Comma 4 3 3 3 2" xfId="7524" xr:uid="{676A0666-15BA-436C-9483-13C54BF94804}"/>
    <cellStyle name="Comma 4 3 3 3 2 2" xfId="10326" xr:uid="{7D356702-1D6D-425E-81FB-0D7C9A123D1C}"/>
    <cellStyle name="Comma 4 3 3 3 2 2 2" xfId="15931" xr:uid="{E2F24152-E40B-4C9F-AE25-03FAAB263DA1}"/>
    <cellStyle name="Comma 4 3 3 3 2 2 2 2" xfId="27140" xr:uid="{242269D5-8ACA-40CD-A227-79263F59CE7A}"/>
    <cellStyle name="Comma 4 3 3 3 2 2 2 2 2" xfId="42927" xr:uid="{41FB31E9-D9E6-46B6-B6AE-CF25512BCBFF}"/>
    <cellStyle name="Comma 4 3 3 3 2 2 2 3" xfId="35039" xr:uid="{E641475A-9D92-400D-9907-C50F8091707E}"/>
    <cellStyle name="Comma 4 3 3 3 2 2 3" xfId="21536" xr:uid="{026B8829-BB54-49C7-9E07-180461540674}"/>
    <cellStyle name="Comma 4 3 3 3 2 2 3 2" xfId="38983" xr:uid="{CE34DE45-28A1-4B1F-B901-FA5183A0F9FA}"/>
    <cellStyle name="Comma 4 3 3 3 2 2 4" xfId="31095" xr:uid="{BFA11C2C-8940-45B6-A8FD-DCD71604B776}"/>
    <cellStyle name="Comma 4 3 3 3 2 3" xfId="13129" xr:uid="{8C77B152-41AD-4B65-87E8-94F671471422}"/>
    <cellStyle name="Comma 4 3 3 3 2 3 2" xfId="24338" xr:uid="{A5595DA9-660D-44D7-A1AB-1846A0E1E75B}"/>
    <cellStyle name="Comma 4 3 3 3 2 3 2 2" xfId="40955" xr:uid="{94A7547B-1697-4792-A419-2FD287AD1813}"/>
    <cellStyle name="Comma 4 3 3 3 2 3 3" xfId="33067" xr:uid="{5C6009D9-F621-441D-B61C-4BCBFB7BAD59}"/>
    <cellStyle name="Comma 4 3 3 3 2 4" xfId="18734" xr:uid="{E2EB233E-CAA4-4FDC-BDCD-B046CF936040}"/>
    <cellStyle name="Comma 4 3 3 3 2 4 2" xfId="37011" xr:uid="{2A800985-143E-440E-82B8-3F403EA4EAAE}"/>
    <cellStyle name="Comma 4 3 3 3 2 5" xfId="29123" xr:uid="{0F1DFBCD-30C2-4B55-BBEA-20CA67CA13AB}"/>
    <cellStyle name="Comma 4 3 3 3 3" xfId="8924" xr:uid="{A04652C5-26F1-4BC3-BFAD-348378DC2DB5}"/>
    <cellStyle name="Comma 4 3 3 3 3 2" xfId="14529" xr:uid="{7BB96B12-651F-483A-A9F1-2246A3E14113}"/>
    <cellStyle name="Comma 4 3 3 3 3 2 2" xfId="25738" xr:uid="{325219D9-1A27-4EC8-8D55-F9A5D4ECCA5C}"/>
    <cellStyle name="Comma 4 3 3 3 3 2 2 2" xfId="41941" xr:uid="{53C62FC2-43AD-4BCC-BCB2-1B1132FA5A57}"/>
    <cellStyle name="Comma 4 3 3 3 3 2 3" xfId="34053" xr:uid="{A7C960F2-BA85-4785-99F5-96F138C5E1C6}"/>
    <cellStyle name="Comma 4 3 3 3 3 3" xfId="20134" xr:uid="{A7D4391E-F043-469D-BC57-4E6F95E9BD1C}"/>
    <cellStyle name="Comma 4 3 3 3 3 3 2" xfId="37997" xr:uid="{B7539FD7-A6B3-4C57-8FFF-4DE252C24454}"/>
    <cellStyle name="Comma 4 3 3 3 3 4" xfId="30109" xr:uid="{D6D5B216-9E3B-4AE4-ACAF-8C12B92D5123}"/>
    <cellStyle name="Comma 4 3 3 3 4" xfId="11727" xr:uid="{783D5510-F8D0-44C7-9332-A199F8D84F1C}"/>
    <cellStyle name="Comma 4 3 3 3 4 2" xfId="22936" xr:uid="{5E6B9836-3370-4EC7-8246-0D789DA13678}"/>
    <cellStyle name="Comma 4 3 3 3 4 2 2" xfId="39969" xr:uid="{32425A14-DE98-4A30-AC6F-C00587CB4702}"/>
    <cellStyle name="Comma 4 3 3 3 4 3" xfId="32081" xr:uid="{9458EA24-BC93-4608-9ABA-A46304FD6457}"/>
    <cellStyle name="Comma 4 3 3 3 5" xfId="17332" xr:uid="{35E5FE50-BF50-481B-AEBA-DD21EAD43B1F}"/>
    <cellStyle name="Comma 4 3 3 3 5 2" xfId="36025" xr:uid="{56CDBF29-686E-48E0-AA4D-4A4842DF254D}"/>
    <cellStyle name="Comma 4 3 3 3 6" xfId="28137" xr:uid="{A1BA6FFA-623E-4C84-9759-728A3D65C30F}"/>
    <cellStyle name="Comma 4 3 3 4" xfId="6627" xr:uid="{CE4840CE-F4B7-4AE3-983F-54B457398877}"/>
    <cellStyle name="Comma 4 3 3 4 2" xfId="9429" xr:uid="{30A05268-393A-4CC9-8302-BD871272913E}"/>
    <cellStyle name="Comma 4 3 3 4 2 2" xfId="15034" xr:uid="{B56EA7F0-2521-4C0B-8416-6C0FB760A0D1}"/>
    <cellStyle name="Comma 4 3 3 4 2 2 2" xfId="26243" xr:uid="{C62FE7F4-9D5A-4885-B00A-4B78827F0EC1}"/>
    <cellStyle name="Comma 4 3 3 4 2 2 2 2" xfId="42433" xr:uid="{D88FA112-6EE9-472C-A9B5-EB7B7856815A}"/>
    <cellStyle name="Comma 4 3 3 4 2 2 3" xfId="34545" xr:uid="{DCE7218E-5D11-4C19-9A84-F2786648CBE4}"/>
    <cellStyle name="Comma 4 3 3 4 2 3" xfId="20639" xr:uid="{BFE168DE-D8A9-4BBC-A815-FF0D66040CB8}"/>
    <cellStyle name="Comma 4 3 3 4 2 3 2" xfId="38489" xr:uid="{4C0148C7-94E6-46DF-AE22-7C0EF55285FD}"/>
    <cellStyle name="Comma 4 3 3 4 2 4" xfId="30601" xr:uid="{9EC71A26-191D-47D9-B146-76D99797958E}"/>
    <cellStyle name="Comma 4 3 3 4 3" xfId="12232" xr:uid="{38D4F256-233A-419D-8F33-3815A065233C}"/>
    <cellStyle name="Comma 4 3 3 4 3 2" xfId="23441" xr:uid="{CADB8AE2-FED6-44F4-87AC-7F5DC3C7CF34}"/>
    <cellStyle name="Comma 4 3 3 4 3 2 2" xfId="40461" xr:uid="{42708D61-D1A2-445C-A8DA-A2BC9E79ECEC}"/>
    <cellStyle name="Comma 4 3 3 4 3 3" xfId="32573" xr:uid="{C16C6E3C-4B6A-4016-8373-0E03790148C1}"/>
    <cellStyle name="Comma 4 3 3 4 4" xfId="17837" xr:uid="{6E74BC20-BC9C-4B0F-AFBE-B7125B7E6456}"/>
    <cellStyle name="Comma 4 3 3 4 4 2" xfId="36517" xr:uid="{450AE67A-5A25-476F-85F3-402EA1CCEF0D}"/>
    <cellStyle name="Comma 4 3 3 4 5" xfId="28629" xr:uid="{A91A9B69-2E8F-4F13-B979-E0E03806D45E}"/>
    <cellStyle name="Comma 4 3 3 5" xfId="8027" xr:uid="{60F69DEC-FC40-49AC-B986-154719533762}"/>
    <cellStyle name="Comma 4 3 3 5 2" xfId="13632" xr:uid="{57C82F09-3EDA-464D-8978-CCCB862D7451}"/>
    <cellStyle name="Comma 4 3 3 5 2 2" xfId="24841" xr:uid="{67663D5A-6995-4F4A-A04E-1F7D5388FBB3}"/>
    <cellStyle name="Comma 4 3 3 5 2 2 2" xfId="41447" xr:uid="{62FA8009-433D-48E9-A931-F41009F90BB7}"/>
    <cellStyle name="Comma 4 3 3 5 2 3" xfId="33559" xr:uid="{C6309C18-45F7-417F-ABE2-F65A9F307E98}"/>
    <cellStyle name="Comma 4 3 3 5 3" xfId="19237" xr:uid="{846C46C1-0F2C-4023-A7C9-DC71D147A591}"/>
    <cellStyle name="Comma 4 3 3 5 3 2" xfId="37503" xr:uid="{1B015748-0C26-4344-9F72-AE46D5F95288}"/>
    <cellStyle name="Comma 4 3 3 5 4" xfId="29615" xr:uid="{F77D88BF-3B79-4B6D-8DD0-2972B6A365F9}"/>
    <cellStyle name="Comma 4 3 3 6" xfId="10830" xr:uid="{CCBD19F8-530C-4899-94F5-003D97F75B77}"/>
    <cellStyle name="Comma 4 3 3 6 2" xfId="22039" xr:uid="{DE64E3A0-540A-4F59-92B3-A8B9ECC4DBAA}"/>
    <cellStyle name="Comma 4 3 3 6 2 2" xfId="39475" xr:uid="{B38EE07C-3269-4A61-A77D-3EA08EFA6CD7}"/>
    <cellStyle name="Comma 4 3 3 6 3" xfId="31587" xr:uid="{9C06E07E-61CE-4E58-B1C5-45FECEEA0A9A}"/>
    <cellStyle name="Comma 4 3 3 7" xfId="16435" xr:uid="{E2E9A1FE-B25A-491D-9A04-9F282A2400A2}"/>
    <cellStyle name="Comma 4 3 3 7 2" xfId="35531" xr:uid="{3F8E6B6A-1CCB-4D3B-AA9B-310706C623CF}"/>
    <cellStyle name="Comma 4 3 3 8" xfId="27643" xr:uid="{CDBB7D19-C8BF-41A8-B509-C6CCDB105076}"/>
    <cellStyle name="Comma 4 3 4" xfId="5347" xr:uid="{217FF8C3-BEB8-45AA-8156-0BC6E9B51040}"/>
    <cellStyle name="Comma 4 3 4 2" xfId="6244" xr:uid="{696F1B73-9F73-47AC-9A4A-DFDA487B1AA4}"/>
    <cellStyle name="Comma 4 3 4 2 2" xfId="7646" xr:uid="{E1355AED-B8B5-4BF8-BA68-CF4A9D2A451A}"/>
    <cellStyle name="Comma 4 3 4 2 2 2" xfId="10448" xr:uid="{92D6E4D4-0256-4E05-A1C2-8988866BD4C8}"/>
    <cellStyle name="Comma 4 3 4 2 2 2 2" xfId="16053" xr:uid="{42C9F501-4931-4647-B6DB-3C7B9C8D678B}"/>
    <cellStyle name="Comma 4 3 4 2 2 2 2 2" xfId="27262" xr:uid="{9238C46E-B764-43E0-B0CB-8D92A4A708F3}"/>
    <cellStyle name="Comma 4 3 4 2 2 2 2 2 2" xfId="43049" xr:uid="{064B165A-187B-4EFD-8C97-019E20514AFB}"/>
    <cellStyle name="Comma 4 3 4 2 2 2 2 3" xfId="35161" xr:uid="{D528D61B-0A42-4A21-842F-AB6CDE401EED}"/>
    <cellStyle name="Comma 4 3 4 2 2 2 3" xfId="21658" xr:uid="{EF960405-DA24-4674-8625-606391F648E2}"/>
    <cellStyle name="Comma 4 3 4 2 2 2 3 2" xfId="39105" xr:uid="{8B56EC15-AB8A-44AC-AFB6-E2FEBDA3AB51}"/>
    <cellStyle name="Comma 4 3 4 2 2 2 4" xfId="31217" xr:uid="{15359B68-A91D-4092-8ECF-600436202B9A}"/>
    <cellStyle name="Comma 4 3 4 2 2 3" xfId="13251" xr:uid="{0DAD1446-B609-4863-A910-A4A9D50ACE2F}"/>
    <cellStyle name="Comma 4 3 4 2 2 3 2" xfId="24460" xr:uid="{7737785E-7F66-473D-9A99-068F03BCAE26}"/>
    <cellStyle name="Comma 4 3 4 2 2 3 2 2" xfId="41077" xr:uid="{4522EA5C-CC1D-40CD-92BA-13E57C94FC94}"/>
    <cellStyle name="Comma 4 3 4 2 2 3 3" xfId="33189" xr:uid="{B16E8CCA-79C8-4326-806E-EA7B0D1EF4E3}"/>
    <cellStyle name="Comma 4 3 4 2 2 4" xfId="18856" xr:uid="{CBFBE966-754C-4C32-8933-7D6E237B0EBF}"/>
    <cellStyle name="Comma 4 3 4 2 2 4 2" xfId="37133" xr:uid="{B06423AF-82F5-44FA-A488-316996D99F24}"/>
    <cellStyle name="Comma 4 3 4 2 2 5" xfId="29245" xr:uid="{15D61CFB-E858-4AE3-9C6B-194EC81E5470}"/>
    <cellStyle name="Comma 4 3 4 2 3" xfId="9046" xr:uid="{17BA3C85-8A68-404C-B1A1-72A773E56DD4}"/>
    <cellStyle name="Comma 4 3 4 2 3 2" xfId="14651" xr:uid="{EC0DAEF8-DCA6-4F73-902E-12A0BE65B9DD}"/>
    <cellStyle name="Comma 4 3 4 2 3 2 2" xfId="25860" xr:uid="{27461C52-4DDB-45E8-BB76-00CA628125B9}"/>
    <cellStyle name="Comma 4 3 4 2 3 2 2 2" xfId="42063" xr:uid="{28D643D9-F34F-4DC5-B030-C0ED65879BDC}"/>
    <cellStyle name="Comma 4 3 4 2 3 2 3" xfId="34175" xr:uid="{CA25987F-562D-40D4-A381-924151313E83}"/>
    <cellStyle name="Comma 4 3 4 2 3 3" xfId="20256" xr:uid="{2D7DACA5-78C2-4BAD-9DA8-ECF1E0158807}"/>
    <cellStyle name="Comma 4 3 4 2 3 3 2" xfId="38119" xr:uid="{C552C5D7-CABB-4F8F-8C11-0C53DE7631E7}"/>
    <cellStyle name="Comma 4 3 4 2 3 4" xfId="30231" xr:uid="{7D943A32-0785-4311-94C1-D519EA3E6D2D}"/>
    <cellStyle name="Comma 4 3 4 2 4" xfId="11849" xr:uid="{981A8D8F-7BD9-411D-9E1B-65F5F54CBBB4}"/>
    <cellStyle name="Comma 4 3 4 2 4 2" xfId="23058" xr:uid="{6176DAFC-4708-4C0C-887C-92136F6133BF}"/>
    <cellStyle name="Comma 4 3 4 2 4 2 2" xfId="40091" xr:uid="{18B170EE-8B4F-45F3-913D-C920313DA30E}"/>
    <cellStyle name="Comma 4 3 4 2 4 3" xfId="32203" xr:uid="{AF2F9CE0-7959-4D16-AFFF-656E61A326BE}"/>
    <cellStyle name="Comma 4 3 4 2 5" xfId="17454" xr:uid="{294D5F35-83F3-40E0-88CB-382ECC6E9936}"/>
    <cellStyle name="Comma 4 3 4 2 5 2" xfId="36147" xr:uid="{15196750-7394-492B-8612-F31B9D683C0D}"/>
    <cellStyle name="Comma 4 3 4 2 6" xfId="28259" xr:uid="{8B43CF7C-95B8-4104-88C2-E45A5E9A595C}"/>
    <cellStyle name="Comma 4 3 4 3" xfId="6749" xr:uid="{2487F8A1-EAC9-4A95-8FF7-FC8CA13133BF}"/>
    <cellStyle name="Comma 4 3 4 3 2" xfId="9551" xr:uid="{438C3DE4-AEEE-4443-82F3-52DA8DE80D50}"/>
    <cellStyle name="Comma 4 3 4 3 2 2" xfId="15156" xr:uid="{D1057227-F55C-4010-B80E-DC52DA8C8F84}"/>
    <cellStyle name="Comma 4 3 4 3 2 2 2" xfId="26365" xr:uid="{FCFB19F3-8ED9-4B43-8B90-B531772CB861}"/>
    <cellStyle name="Comma 4 3 4 3 2 2 2 2" xfId="42555" xr:uid="{1B9CBFA9-767F-45B9-A95A-729C88B5A0B4}"/>
    <cellStyle name="Comma 4 3 4 3 2 2 3" xfId="34667" xr:uid="{04643CCB-A058-4C71-83E1-51B66E08A500}"/>
    <cellStyle name="Comma 4 3 4 3 2 3" xfId="20761" xr:uid="{4230F47D-2495-4CB3-85A5-141E9E4C2121}"/>
    <cellStyle name="Comma 4 3 4 3 2 3 2" xfId="38611" xr:uid="{D70E551A-BA85-4CCB-A258-8624C531198F}"/>
    <cellStyle name="Comma 4 3 4 3 2 4" xfId="30723" xr:uid="{43CDA2C1-95C0-4FB9-9F93-BA212122A436}"/>
    <cellStyle name="Comma 4 3 4 3 3" xfId="12354" xr:uid="{D9202F02-5B29-4B25-AA04-602478DFDC10}"/>
    <cellStyle name="Comma 4 3 4 3 3 2" xfId="23563" xr:uid="{6498DE25-2CB5-41F4-AB55-98332E9D85F2}"/>
    <cellStyle name="Comma 4 3 4 3 3 2 2" xfId="40583" xr:uid="{E9B0D4FD-C003-4D5F-A25D-05344C2C349B}"/>
    <cellStyle name="Comma 4 3 4 3 3 3" xfId="32695" xr:uid="{D703C5B8-F0B3-42DA-AB04-0B3A91550575}"/>
    <cellStyle name="Comma 4 3 4 3 4" xfId="17959" xr:uid="{DCCEBBBC-25A1-4355-86FA-5F15919D3F28}"/>
    <cellStyle name="Comma 4 3 4 3 4 2" xfId="36639" xr:uid="{4115E923-E173-4B81-B194-48F46AEF20FC}"/>
    <cellStyle name="Comma 4 3 4 3 5" xfId="28751" xr:uid="{D2AE1DBC-BEC4-49C7-9AFB-95D587084F4E}"/>
    <cellStyle name="Comma 4 3 4 4" xfId="8149" xr:uid="{D2192E97-CC2B-4BDD-910B-790EF4F3F7F9}"/>
    <cellStyle name="Comma 4 3 4 4 2" xfId="13754" xr:uid="{C8332DF5-5069-40E8-9556-086B7F49D129}"/>
    <cellStyle name="Comma 4 3 4 4 2 2" xfId="24963" xr:uid="{17A640D0-42F8-45F7-B796-5DF2DD9136F6}"/>
    <cellStyle name="Comma 4 3 4 4 2 2 2" xfId="41569" xr:uid="{2A6B93A3-1565-4018-8C3E-0303B23E5AB8}"/>
    <cellStyle name="Comma 4 3 4 4 2 3" xfId="33681" xr:uid="{8ECC044C-98A6-4677-95C6-8CFD257388D6}"/>
    <cellStyle name="Comma 4 3 4 4 3" xfId="19359" xr:uid="{137F2224-7264-4084-9399-A4CD7D66A324}"/>
    <cellStyle name="Comma 4 3 4 4 3 2" xfId="37625" xr:uid="{6C31D56D-C41C-4DA9-8507-E4331E4DF57F}"/>
    <cellStyle name="Comma 4 3 4 4 4" xfId="29737" xr:uid="{01FCA064-E541-4479-A06F-97F570099875}"/>
    <cellStyle name="Comma 4 3 4 5" xfId="10952" xr:uid="{CF5B0ECA-21A1-4C07-85DC-5E1CD66DF2EB}"/>
    <cellStyle name="Comma 4 3 4 5 2" xfId="22161" xr:uid="{518C5EF0-E525-4FD7-BE08-5B2887EE07C4}"/>
    <cellStyle name="Comma 4 3 4 5 2 2" xfId="39597" xr:uid="{B3815D68-BC6E-4EE9-9976-749C2CD6FFBD}"/>
    <cellStyle name="Comma 4 3 4 5 3" xfId="31709" xr:uid="{C233E8D3-271F-4704-A082-3008E3EBA737}"/>
    <cellStyle name="Comma 4 3 4 6" xfId="16557" xr:uid="{E86AFFEB-4B19-4B32-B7EE-65D49896F3C8}"/>
    <cellStyle name="Comma 4 3 4 6 2" xfId="35653" xr:uid="{D7B5391E-1876-40A4-8339-07C28DF0962D}"/>
    <cellStyle name="Comma 4 3 4 7" xfId="27765" xr:uid="{E9762CFF-7005-4CDE-AED0-03F7565579FA}"/>
    <cellStyle name="Comma 4 3 5" xfId="5998" xr:uid="{BA0C726B-E8DE-4FA1-84C9-488A963B54A0}"/>
    <cellStyle name="Comma 4 3 5 2" xfId="7400" xr:uid="{0CD865FD-0D7F-4CC1-8728-D4D1B0D24EF0}"/>
    <cellStyle name="Comma 4 3 5 2 2" xfId="10202" xr:uid="{0BEC47CC-A455-4A39-A12E-DAA0A523B802}"/>
    <cellStyle name="Comma 4 3 5 2 2 2" xfId="15807" xr:uid="{274DA02E-5190-4932-8DCB-33D649079903}"/>
    <cellStyle name="Comma 4 3 5 2 2 2 2" xfId="27016" xr:uid="{B854CDE6-7E91-43CE-B460-C2B2C112F4F5}"/>
    <cellStyle name="Comma 4 3 5 2 2 2 2 2" xfId="42803" xr:uid="{9EBB50E2-6D72-4402-9BE9-11B92EE3F2E9}"/>
    <cellStyle name="Comma 4 3 5 2 2 2 3" xfId="34915" xr:uid="{DC44AEE6-4E9C-43D0-9007-89DDBB876EE5}"/>
    <cellStyle name="Comma 4 3 5 2 2 3" xfId="21412" xr:uid="{23F0083B-885F-42C9-A478-AC821C8C2CE3}"/>
    <cellStyle name="Comma 4 3 5 2 2 3 2" xfId="38859" xr:uid="{C575A4B1-36E1-40C0-945E-17E1CA571EE8}"/>
    <cellStyle name="Comma 4 3 5 2 2 4" xfId="30971" xr:uid="{789E4727-5FB6-4413-88AB-C3EDBA3C0F84}"/>
    <cellStyle name="Comma 4 3 5 2 3" xfId="13005" xr:uid="{E7E45B74-9AF5-4DB0-95B8-6C2B2BAC564E}"/>
    <cellStyle name="Comma 4 3 5 2 3 2" xfId="24214" xr:uid="{46AFEE33-74FE-4A07-A8EA-F481D76531FB}"/>
    <cellStyle name="Comma 4 3 5 2 3 2 2" xfId="40831" xr:uid="{7BBB0590-848E-425A-9806-4E66D31CA48F}"/>
    <cellStyle name="Comma 4 3 5 2 3 3" xfId="32943" xr:uid="{7B1C7B7E-EB12-4B1C-A770-66D3A2FB6164}"/>
    <cellStyle name="Comma 4 3 5 2 4" xfId="18610" xr:uid="{557D7249-2828-4E3D-9BE5-BD48CF6F7CF8}"/>
    <cellStyle name="Comma 4 3 5 2 4 2" xfId="36887" xr:uid="{0FECE354-FF7D-47F1-9D2A-7EC23E89CA9D}"/>
    <cellStyle name="Comma 4 3 5 2 5" xfId="28999" xr:uid="{1C33BA29-932D-47EE-8BDF-1AF3C6C5773A}"/>
    <cellStyle name="Comma 4 3 5 3" xfId="8800" xr:uid="{D55B1D2F-ED97-43BA-8F5B-3C984AA6821D}"/>
    <cellStyle name="Comma 4 3 5 3 2" xfId="14405" xr:uid="{89FD7EF4-9B73-4C32-B4FE-D523C4B5FC9B}"/>
    <cellStyle name="Comma 4 3 5 3 2 2" xfId="25614" xr:uid="{00D055B8-0922-4212-8A07-AE97DCF6BF0D}"/>
    <cellStyle name="Comma 4 3 5 3 2 2 2" xfId="41817" xr:uid="{83D6DA7E-8907-48F2-9703-A7F1173562ED}"/>
    <cellStyle name="Comma 4 3 5 3 2 3" xfId="33929" xr:uid="{650E9F85-23EE-4441-B525-3615374B2E9A}"/>
    <cellStyle name="Comma 4 3 5 3 3" xfId="20010" xr:uid="{6B60B5F2-EDBB-44B6-A591-A4E8B98C1663}"/>
    <cellStyle name="Comma 4 3 5 3 3 2" xfId="37873" xr:uid="{F7197202-1D48-4863-8566-C43005A595EC}"/>
    <cellStyle name="Comma 4 3 5 3 4" xfId="29985" xr:uid="{478C704C-B527-4CFE-865F-B369D8B400ED}"/>
    <cellStyle name="Comma 4 3 5 4" xfId="11603" xr:uid="{140F13E7-E3CA-4550-AE98-6FAF37546D16}"/>
    <cellStyle name="Comma 4 3 5 4 2" xfId="22812" xr:uid="{597A2D29-3301-49C6-A25E-A0FC3A6F18F5}"/>
    <cellStyle name="Comma 4 3 5 4 2 2" xfId="39845" xr:uid="{57D49167-3578-4A42-A1BE-DFEF5D6990D4}"/>
    <cellStyle name="Comma 4 3 5 4 3" xfId="31957" xr:uid="{CAB9EB79-F577-4CD7-96AF-3EDC4EEF7012}"/>
    <cellStyle name="Comma 4 3 5 5" xfId="17208" xr:uid="{6C85970F-1CDE-4A27-A283-E26AF0B56E20}"/>
    <cellStyle name="Comma 4 3 5 5 2" xfId="35901" xr:uid="{28310496-2EB2-4347-A168-1F0E4419EAB0}"/>
    <cellStyle name="Comma 4 3 5 6" xfId="28013" xr:uid="{45D352A7-5970-47C1-A9A2-16FAA3C82FE2}"/>
    <cellStyle name="Comma 4 3 6" xfId="6502" xr:uid="{C28C316F-2FAC-40A3-A61B-AE86D5C03388}"/>
    <cellStyle name="Comma 4 3 6 2" xfId="9304" xr:uid="{E7F3BC72-4FBF-4C3A-BB79-FDF53DD74677}"/>
    <cellStyle name="Comma 4 3 6 2 2" xfId="14909" xr:uid="{B8E0A393-F5D8-47E2-9AE9-6504AB632A27}"/>
    <cellStyle name="Comma 4 3 6 2 2 2" xfId="26118" xr:uid="{C3CF091B-ED26-40B6-BAF1-FC62B8E7C046}"/>
    <cellStyle name="Comma 4 3 6 2 2 2 2" xfId="42309" xr:uid="{601952A5-FFC3-4FD4-A680-30EF5D5A9FB6}"/>
    <cellStyle name="Comma 4 3 6 2 2 3" xfId="34421" xr:uid="{13911E7C-372F-43AC-9D01-4054C7F3719D}"/>
    <cellStyle name="Comma 4 3 6 2 3" xfId="20514" xr:uid="{985B439A-FC73-4B92-A469-11B5FE71500D}"/>
    <cellStyle name="Comma 4 3 6 2 3 2" xfId="38365" xr:uid="{2D31AD47-66B7-4AA1-A74A-615E2BB08955}"/>
    <cellStyle name="Comma 4 3 6 2 4" xfId="30477" xr:uid="{97529D51-F4CD-431C-868D-C718EE461F04}"/>
    <cellStyle name="Comma 4 3 6 3" xfId="12107" xr:uid="{31B3BB4C-07FE-4333-869E-760DE10CA7BB}"/>
    <cellStyle name="Comma 4 3 6 3 2" xfId="23316" xr:uid="{05097753-0ED2-44FA-8DC8-FD50CF6E499C}"/>
    <cellStyle name="Comma 4 3 6 3 2 2" xfId="40337" xr:uid="{213043AD-676A-413D-9477-4A9B86796B38}"/>
    <cellStyle name="Comma 4 3 6 3 3" xfId="32449" xr:uid="{AF5F1522-C3D3-42BD-9E61-85362E844920}"/>
    <cellStyle name="Comma 4 3 6 4" xfId="17712" xr:uid="{A45E0C24-BF5F-4D6B-81FB-03778B2ABBC1}"/>
    <cellStyle name="Comma 4 3 6 4 2" xfId="36393" xr:uid="{AA297D87-29D4-4DF1-8A99-256A2CF623F0}"/>
    <cellStyle name="Comma 4 3 6 5" xfId="28505" xr:uid="{22B0EC5F-EBAE-4F97-9EAB-02D6198B73A3}"/>
    <cellStyle name="Comma 4 3 7" xfId="7903" xr:uid="{2B7B6A2C-6FD1-4876-A849-DE382AD91B19}"/>
    <cellStyle name="Comma 4 3 7 2" xfId="13508" xr:uid="{4E4B6136-5830-4818-95F7-36F660F3CD82}"/>
    <cellStyle name="Comma 4 3 7 2 2" xfId="24717" xr:uid="{D6774348-CCA1-45E7-AD0D-4D69F44600F0}"/>
    <cellStyle name="Comma 4 3 7 2 2 2" xfId="41323" xr:uid="{C5BC1208-986F-47F5-9FB0-75412BD7D95F}"/>
    <cellStyle name="Comma 4 3 7 2 3" xfId="33435" xr:uid="{863C442F-19FA-495D-8D88-B9F21DF67EC3}"/>
    <cellStyle name="Comma 4 3 7 3" xfId="19113" xr:uid="{95C9FFB3-7C95-420B-BF85-F2AEA5085DCC}"/>
    <cellStyle name="Comma 4 3 7 3 2" xfId="37379" xr:uid="{43013175-1EFF-4CD4-9233-173E4F5A51AD}"/>
    <cellStyle name="Comma 4 3 7 4" xfId="29491" xr:uid="{F02308C0-01AF-47A4-9166-0F4011F5BF24}"/>
    <cellStyle name="Comma 4 3 8" xfId="10706" xr:uid="{BDC03932-A50A-4BE0-BC86-6E5647C19403}"/>
    <cellStyle name="Comma 4 3 8 2" xfId="21915" xr:uid="{F85B0828-F246-454F-9BA6-51B99B86C379}"/>
    <cellStyle name="Comma 4 3 8 2 2" xfId="39351" xr:uid="{945B7853-562E-444E-8435-F6E6F1536D14}"/>
    <cellStyle name="Comma 4 3 8 3" xfId="31463" xr:uid="{67109E82-0261-4409-ADF0-E9B56BDC510A}"/>
    <cellStyle name="Comma 4 3 9" xfId="16311" xr:uid="{8A90CE2D-E4A3-445D-9603-E6E32520A257}"/>
    <cellStyle name="Comma 4 3 9 2" xfId="35407" xr:uid="{8A457264-819C-4750-BEE4-E0AE3237743D}"/>
    <cellStyle name="Comma 4 4" xfId="5144" xr:uid="{3F2C4D84-5263-4D0E-806B-907D191AE930}"/>
    <cellStyle name="Comma 4 4 2" xfId="5269" xr:uid="{E2905862-4C4F-4C9E-A535-AB0B06486FA8}"/>
    <cellStyle name="Comma 4 4 2 2" xfId="5515" xr:uid="{092A41F3-7956-40EF-9868-75F7172C1575}"/>
    <cellStyle name="Comma 4 4 2 2 2" xfId="6412" xr:uid="{160C3DDD-614D-4657-BE05-CB6992653F17}"/>
    <cellStyle name="Comma 4 4 2 2 2 2" xfId="7814" xr:uid="{4279062A-A42B-4C03-886C-85C54B78D68A}"/>
    <cellStyle name="Comma 4 4 2 2 2 2 2" xfId="10616" xr:uid="{4AE8DC0B-C02F-415B-84BE-45992807FADF}"/>
    <cellStyle name="Comma 4 4 2 2 2 2 2 2" xfId="16221" xr:uid="{61630AEB-6769-4453-AFC5-367CD3DD6080}"/>
    <cellStyle name="Comma 4 4 2 2 2 2 2 2 2" xfId="27430" xr:uid="{C6DADB54-D014-4723-A9A0-49A1FB6198E7}"/>
    <cellStyle name="Comma 4 4 2 2 2 2 2 2 2 2" xfId="43217" xr:uid="{ED9F0CE4-362E-45FC-B342-D99670EB0B06}"/>
    <cellStyle name="Comma 4 4 2 2 2 2 2 2 3" xfId="35329" xr:uid="{E3482040-298F-4030-8EA6-9AD70789A4CD}"/>
    <cellStyle name="Comma 4 4 2 2 2 2 2 3" xfId="21826" xr:uid="{1C6A0045-EE86-48CE-BB69-91C4254A49CF}"/>
    <cellStyle name="Comma 4 4 2 2 2 2 2 3 2" xfId="39273" xr:uid="{935CAB96-073D-46BE-ACA4-6E7A1D957BB1}"/>
    <cellStyle name="Comma 4 4 2 2 2 2 2 4" xfId="31385" xr:uid="{CDF5CD32-F39E-43D6-937D-A3BA32CD8B28}"/>
    <cellStyle name="Comma 4 4 2 2 2 2 3" xfId="13419" xr:uid="{83E75C2E-7DE6-4C0E-B916-2CCA58E9E078}"/>
    <cellStyle name="Comma 4 4 2 2 2 2 3 2" xfId="24628" xr:uid="{BBAE9137-8DED-455B-8A79-D93A5C188D6D}"/>
    <cellStyle name="Comma 4 4 2 2 2 2 3 2 2" xfId="41245" xr:uid="{0C851DF2-0850-4B51-90BA-2D1C69AD943B}"/>
    <cellStyle name="Comma 4 4 2 2 2 2 3 3" xfId="33357" xr:uid="{AF975355-CDDC-4F3B-ADB8-02047E598954}"/>
    <cellStyle name="Comma 4 4 2 2 2 2 4" xfId="19024" xr:uid="{53727F9C-71AD-4F2F-96AA-96DB6A57076F}"/>
    <cellStyle name="Comma 4 4 2 2 2 2 4 2" xfId="37301" xr:uid="{18505D32-00C6-43AE-9E57-9AA2F3DD96EB}"/>
    <cellStyle name="Comma 4 4 2 2 2 2 5" xfId="29413" xr:uid="{8107E1F3-8835-47E7-BF1A-020223FEB61F}"/>
    <cellStyle name="Comma 4 4 2 2 2 3" xfId="9214" xr:uid="{2F152A52-B86B-45C0-93F0-0CFBE0C6A76A}"/>
    <cellStyle name="Comma 4 4 2 2 2 3 2" xfId="14819" xr:uid="{5B1F97F6-34B6-4C93-8FB0-E6C9036E599F}"/>
    <cellStyle name="Comma 4 4 2 2 2 3 2 2" xfId="26028" xr:uid="{BBA54379-A717-4F6E-A28C-26D6895A927F}"/>
    <cellStyle name="Comma 4 4 2 2 2 3 2 2 2" xfId="42231" xr:uid="{9D9B919B-F41E-4269-A987-144E7F29760A}"/>
    <cellStyle name="Comma 4 4 2 2 2 3 2 3" xfId="34343" xr:uid="{5C7772CA-D88E-4B2B-96BE-E95B2489A394}"/>
    <cellStyle name="Comma 4 4 2 2 2 3 3" xfId="20424" xr:uid="{237FD998-9658-4A81-91B9-EB391A445D78}"/>
    <cellStyle name="Comma 4 4 2 2 2 3 3 2" xfId="38287" xr:uid="{FA3DD0EC-691E-4E53-A753-7DE0C6AE6590}"/>
    <cellStyle name="Comma 4 4 2 2 2 3 4" xfId="30399" xr:uid="{30CCD7F1-9E7A-42AB-8C73-19294D4C8EB4}"/>
    <cellStyle name="Comma 4 4 2 2 2 4" xfId="12017" xr:uid="{0F0F352C-AEEB-473A-A1D9-A1C0214A512B}"/>
    <cellStyle name="Comma 4 4 2 2 2 4 2" xfId="23226" xr:uid="{D5AF9B6F-A75B-43DB-AAE0-B885AED90A0F}"/>
    <cellStyle name="Comma 4 4 2 2 2 4 2 2" xfId="40259" xr:uid="{E05CD3CA-8AB1-49D6-94EE-FEA990F1B3AC}"/>
    <cellStyle name="Comma 4 4 2 2 2 4 3" xfId="32371" xr:uid="{AFED7CB8-9008-4244-907A-60FBE77E6B82}"/>
    <cellStyle name="Comma 4 4 2 2 2 5" xfId="17622" xr:uid="{C91BBECA-C6AB-40A0-9089-DC27665B3012}"/>
    <cellStyle name="Comma 4 4 2 2 2 5 2" xfId="36315" xr:uid="{0A0D20C7-0644-4E16-B9B8-E7E7258F7350}"/>
    <cellStyle name="Comma 4 4 2 2 2 6" xfId="28427" xr:uid="{A2F25C29-0E22-42D8-A65C-8DE89E4E8633}"/>
    <cellStyle name="Comma 4 4 2 2 3" xfId="6917" xr:uid="{1376833F-A534-4465-B0CD-824D00297E7F}"/>
    <cellStyle name="Comma 4 4 2 2 3 2" xfId="9719" xr:uid="{0DB0DBBC-5941-4893-BD0E-B53EB072C9A9}"/>
    <cellStyle name="Comma 4 4 2 2 3 2 2" xfId="15324" xr:uid="{3F4A35AC-A484-40E3-B83B-D42BF0A8F129}"/>
    <cellStyle name="Comma 4 4 2 2 3 2 2 2" xfId="26533" xr:uid="{1A95A45B-87ED-42EE-B9A1-34023F44D327}"/>
    <cellStyle name="Comma 4 4 2 2 3 2 2 2 2" xfId="42723" xr:uid="{CAE2FE8F-DA42-4F7D-917F-C44C320763D0}"/>
    <cellStyle name="Comma 4 4 2 2 3 2 2 3" xfId="34835" xr:uid="{75934414-4DBF-40AF-A6D3-58BE9FB8A0D2}"/>
    <cellStyle name="Comma 4 4 2 2 3 2 3" xfId="20929" xr:uid="{AC7F5816-B6D1-4C91-A342-6F2C28CFEFA0}"/>
    <cellStyle name="Comma 4 4 2 2 3 2 3 2" xfId="38779" xr:uid="{3FB1033A-21B5-4728-AE56-94056FAB4B56}"/>
    <cellStyle name="Comma 4 4 2 2 3 2 4" xfId="30891" xr:uid="{30A0DEA8-BBC1-4E04-8959-01B52B2E31B7}"/>
    <cellStyle name="Comma 4 4 2 2 3 3" xfId="12522" xr:uid="{755EC115-C9BF-4AEC-BB99-BB551B1A6996}"/>
    <cellStyle name="Comma 4 4 2 2 3 3 2" xfId="23731" xr:uid="{4D3DA3A3-B292-447B-AF46-5675CE1D8BDC}"/>
    <cellStyle name="Comma 4 4 2 2 3 3 2 2" xfId="40751" xr:uid="{53DB03F3-2306-46FB-804B-AA807731176F}"/>
    <cellStyle name="Comma 4 4 2 2 3 3 3" xfId="32863" xr:uid="{0C3B6F06-E974-494D-B534-AD39D322F2AC}"/>
    <cellStyle name="Comma 4 4 2 2 3 4" xfId="18127" xr:uid="{61A894A8-8BB2-47A1-A5EB-9C63D13D9452}"/>
    <cellStyle name="Comma 4 4 2 2 3 4 2" xfId="36807" xr:uid="{F32E324E-B878-4F20-91E4-319104723D9E}"/>
    <cellStyle name="Comma 4 4 2 2 3 5" xfId="28919" xr:uid="{5AFF183C-BC00-4DE4-9808-E74576CD9D5A}"/>
    <cellStyle name="Comma 4 4 2 2 4" xfId="8317" xr:uid="{3B16E4D6-7D88-45A0-8AEA-20B09AEC0B56}"/>
    <cellStyle name="Comma 4 4 2 2 4 2" xfId="13922" xr:uid="{D874B05F-68B2-4FF7-8264-8C624DA43334}"/>
    <cellStyle name="Comma 4 4 2 2 4 2 2" xfId="25131" xr:uid="{CD3216CD-6BDB-4236-BD5E-C7CDB67E25B3}"/>
    <cellStyle name="Comma 4 4 2 2 4 2 2 2" xfId="41737" xr:uid="{98443709-B2E3-44EF-B83C-0968CCA0AD58}"/>
    <cellStyle name="Comma 4 4 2 2 4 2 3" xfId="33849" xr:uid="{07677369-1F46-4D15-9178-8F7581949F7B}"/>
    <cellStyle name="Comma 4 4 2 2 4 3" xfId="19527" xr:uid="{DC6F813E-D282-4DCE-8854-EF127B692EDC}"/>
    <cellStyle name="Comma 4 4 2 2 4 3 2" xfId="37793" xr:uid="{BD5E9CDC-9D72-4C55-BBF9-D80ED3282A2C}"/>
    <cellStyle name="Comma 4 4 2 2 4 4" xfId="29905" xr:uid="{CAF63325-1498-429C-82DF-88A24DCEA1A8}"/>
    <cellStyle name="Comma 4 4 2 2 5" xfId="11120" xr:uid="{BEBC7C7C-F88B-49C1-88FF-1F131C9F2B08}"/>
    <cellStyle name="Comma 4 4 2 2 5 2" xfId="22329" xr:uid="{76430C09-8ECB-4D97-9180-0CC389542A79}"/>
    <cellStyle name="Comma 4 4 2 2 5 2 2" xfId="39765" xr:uid="{D25ED79B-2F64-4145-817B-742E971FD55C}"/>
    <cellStyle name="Comma 4 4 2 2 5 3" xfId="31877" xr:uid="{23AD59BE-0BD9-4360-B7E0-8927D286DF01}"/>
    <cellStyle name="Comma 4 4 2 2 6" xfId="16725" xr:uid="{78DD0B7C-3348-4E4D-8940-1B30FBB21CAC}"/>
    <cellStyle name="Comma 4 4 2 2 6 2" xfId="35821" xr:uid="{2ADD6F9A-475D-4A70-B100-C10C55D05B79}"/>
    <cellStyle name="Comma 4 4 2 2 7" xfId="27933" xr:uid="{D1F65958-A07B-48A1-95CF-4A0911B748B5}"/>
    <cellStyle name="Comma 4 4 2 3" xfId="6166" xr:uid="{E05608FB-E9D8-4884-B9C2-1402DE39E471}"/>
    <cellStyle name="Comma 4 4 2 3 2" xfId="7568" xr:uid="{CAF9614E-1E05-4028-BB5C-A47BA9F6AF34}"/>
    <cellStyle name="Comma 4 4 2 3 2 2" xfId="10370" xr:uid="{4808886B-621D-4A9D-8304-37E34DA4D109}"/>
    <cellStyle name="Comma 4 4 2 3 2 2 2" xfId="15975" xr:uid="{28F0DE39-FD9C-4064-900F-244DDA9C99C3}"/>
    <cellStyle name="Comma 4 4 2 3 2 2 2 2" xfId="27184" xr:uid="{AECD6C03-BDA3-4D2F-88D4-1C4C6508B6D3}"/>
    <cellStyle name="Comma 4 4 2 3 2 2 2 2 2" xfId="42971" xr:uid="{86F58AB2-01F0-47B3-AC15-B91659A0DEA6}"/>
    <cellStyle name="Comma 4 4 2 3 2 2 2 3" xfId="35083" xr:uid="{AE60A205-8933-498E-82E0-4227FABE0F73}"/>
    <cellStyle name="Comma 4 4 2 3 2 2 3" xfId="21580" xr:uid="{F249716A-1E61-4172-8443-A54EFC6442A8}"/>
    <cellStyle name="Comma 4 4 2 3 2 2 3 2" xfId="39027" xr:uid="{67F46BEF-3C65-4B23-A251-3645EDDDD472}"/>
    <cellStyle name="Comma 4 4 2 3 2 2 4" xfId="31139" xr:uid="{F44F7571-1185-4BF7-A658-9B031E7AB404}"/>
    <cellStyle name="Comma 4 4 2 3 2 3" xfId="13173" xr:uid="{CC2889A1-DF1F-4BEA-8CBB-C23FBF7F3683}"/>
    <cellStyle name="Comma 4 4 2 3 2 3 2" xfId="24382" xr:uid="{64391D8F-1BEB-42FF-AFBC-43502C0C674F}"/>
    <cellStyle name="Comma 4 4 2 3 2 3 2 2" xfId="40999" xr:uid="{34B76983-D907-43DF-8F09-D45005815257}"/>
    <cellStyle name="Comma 4 4 2 3 2 3 3" xfId="33111" xr:uid="{7559AFF9-CFEC-4B18-9763-5A1821876590}"/>
    <cellStyle name="Comma 4 4 2 3 2 4" xfId="18778" xr:uid="{618627F9-C040-47AF-BE83-6BE6C787C036}"/>
    <cellStyle name="Comma 4 4 2 3 2 4 2" xfId="37055" xr:uid="{E89247DC-7EEE-486E-B8F2-2AFBC46BCB7D}"/>
    <cellStyle name="Comma 4 4 2 3 2 5" xfId="29167" xr:uid="{149C2C27-A08A-4DCE-9A4C-1787C4EF0256}"/>
    <cellStyle name="Comma 4 4 2 3 3" xfId="8968" xr:uid="{BAA13AAC-5186-48ED-89F4-EA1E5BE9B530}"/>
    <cellStyle name="Comma 4 4 2 3 3 2" xfId="14573" xr:uid="{EAD181C6-95DA-4E29-A91A-D76843A761F5}"/>
    <cellStyle name="Comma 4 4 2 3 3 2 2" xfId="25782" xr:uid="{9FFCF55C-3046-46B6-86FE-F6F446702132}"/>
    <cellStyle name="Comma 4 4 2 3 3 2 2 2" xfId="41985" xr:uid="{2C95EDF3-B08E-4A7C-9484-B6DCBFED8415}"/>
    <cellStyle name="Comma 4 4 2 3 3 2 3" xfId="34097" xr:uid="{4ED1CB24-B32A-4761-9EBF-052150E8C82B}"/>
    <cellStyle name="Comma 4 4 2 3 3 3" xfId="20178" xr:uid="{A1E76168-B009-4B91-827F-BAB940A279F5}"/>
    <cellStyle name="Comma 4 4 2 3 3 3 2" xfId="38041" xr:uid="{7D465CCF-8C0D-46D6-9956-A30F7A63F540}"/>
    <cellStyle name="Comma 4 4 2 3 3 4" xfId="30153" xr:uid="{793566A4-A9E4-4BD4-A2E2-DB79CB04450B}"/>
    <cellStyle name="Comma 4 4 2 3 4" xfId="11771" xr:uid="{AA4FC9B5-791E-4481-B316-4B98FAA45127}"/>
    <cellStyle name="Comma 4 4 2 3 4 2" xfId="22980" xr:uid="{88C4A705-5996-4D76-B76C-F1C17D3764D3}"/>
    <cellStyle name="Comma 4 4 2 3 4 2 2" xfId="40013" xr:uid="{C3E0EBA8-0625-4940-B414-5A0699305BAC}"/>
    <cellStyle name="Comma 4 4 2 3 4 3" xfId="32125" xr:uid="{B1773524-E340-44BE-9680-768B38F35BEA}"/>
    <cellStyle name="Comma 4 4 2 3 5" xfId="17376" xr:uid="{FC1AED69-C25D-4F88-B985-8D1CC8F4B314}"/>
    <cellStyle name="Comma 4 4 2 3 5 2" xfId="36069" xr:uid="{5E0C5578-AB5D-4398-A12D-D6FC436F2491}"/>
    <cellStyle name="Comma 4 4 2 3 6" xfId="28181" xr:uid="{9EA2E6B7-EECC-46A4-B939-A9007D5B9A72}"/>
    <cellStyle name="Comma 4 4 2 4" xfId="6671" xr:uid="{12462655-2E09-464E-861D-C9DE0A1EB973}"/>
    <cellStyle name="Comma 4 4 2 4 2" xfId="9473" xr:uid="{B82A7E10-3567-40DC-9F9D-9AAC21A35169}"/>
    <cellStyle name="Comma 4 4 2 4 2 2" xfId="15078" xr:uid="{AC5C6688-27C4-415A-A420-171BBC6B4152}"/>
    <cellStyle name="Comma 4 4 2 4 2 2 2" xfId="26287" xr:uid="{7D0A63AC-F74D-478D-B434-29B783DC144F}"/>
    <cellStyle name="Comma 4 4 2 4 2 2 2 2" xfId="42477" xr:uid="{FE25A3EE-8007-46F0-A76E-559ACBEB7451}"/>
    <cellStyle name="Comma 4 4 2 4 2 2 3" xfId="34589" xr:uid="{1E781EDA-F84B-40DC-90BA-A6D1E02A80FC}"/>
    <cellStyle name="Comma 4 4 2 4 2 3" xfId="20683" xr:uid="{DD8C9C67-52E6-4210-B4F5-8B85BFB38386}"/>
    <cellStyle name="Comma 4 4 2 4 2 3 2" xfId="38533" xr:uid="{774FC79E-5339-4164-A7EA-DBAD2FFEC490}"/>
    <cellStyle name="Comma 4 4 2 4 2 4" xfId="30645" xr:uid="{3B386DF5-30E9-4593-AD95-800F49FE2A31}"/>
    <cellStyle name="Comma 4 4 2 4 3" xfId="12276" xr:uid="{03E9FE0B-9950-49BD-8364-97F7848991F0}"/>
    <cellStyle name="Comma 4 4 2 4 3 2" xfId="23485" xr:uid="{C961636D-20B2-4996-BB00-02510BECCE46}"/>
    <cellStyle name="Comma 4 4 2 4 3 2 2" xfId="40505" xr:uid="{5C876FEA-4B9F-404D-829F-0E042C4F1BC4}"/>
    <cellStyle name="Comma 4 4 2 4 3 3" xfId="32617" xr:uid="{D9875E14-6F16-443D-967C-620F74D4D8FE}"/>
    <cellStyle name="Comma 4 4 2 4 4" xfId="17881" xr:uid="{BBFC2405-C46F-4552-8DB3-7AFFCECB373D}"/>
    <cellStyle name="Comma 4 4 2 4 4 2" xfId="36561" xr:uid="{EF32BA0C-FCFD-4275-B0BC-89B1717EBF89}"/>
    <cellStyle name="Comma 4 4 2 4 5" xfId="28673" xr:uid="{0B731EAE-B489-4988-87CD-DCF4ADB07503}"/>
    <cellStyle name="Comma 4 4 2 5" xfId="8071" xr:uid="{27477FCF-5FD9-473A-9F26-0B63566FE8AA}"/>
    <cellStyle name="Comma 4 4 2 5 2" xfId="13676" xr:uid="{FE3A74D8-4CCF-49AD-8C9A-B3A9B1398EA3}"/>
    <cellStyle name="Comma 4 4 2 5 2 2" xfId="24885" xr:uid="{390BAEE6-269B-4D4D-80BE-D415FFFD18C4}"/>
    <cellStyle name="Comma 4 4 2 5 2 2 2" xfId="41491" xr:uid="{D422F028-03BE-4E59-90A5-327AA2D8C0F2}"/>
    <cellStyle name="Comma 4 4 2 5 2 3" xfId="33603" xr:uid="{9B37FDA4-E8E5-43EF-A436-9F7E41AAF9A3}"/>
    <cellStyle name="Comma 4 4 2 5 3" xfId="19281" xr:uid="{2BA45EFE-42FF-401D-9174-264416DF80BA}"/>
    <cellStyle name="Comma 4 4 2 5 3 2" xfId="37547" xr:uid="{EC61E768-8A8F-42CA-831C-622BC6C0A911}"/>
    <cellStyle name="Comma 4 4 2 5 4" xfId="29659" xr:uid="{4083D3F4-D866-4D4B-BFBF-B69C9CBB28A4}"/>
    <cellStyle name="Comma 4 4 2 6" xfId="10874" xr:uid="{C142D1C1-7D11-4E9F-8488-0CACA3C6EEB5}"/>
    <cellStyle name="Comma 4 4 2 6 2" xfId="22083" xr:uid="{7B3FCEC3-BC8B-4005-AE00-37048606110E}"/>
    <cellStyle name="Comma 4 4 2 6 2 2" xfId="39519" xr:uid="{C3969448-C1EF-4EA6-BCDD-D847D92C6E22}"/>
    <cellStyle name="Comma 4 4 2 6 3" xfId="31631" xr:uid="{790219ED-005A-4270-90C4-C2422A6FDE05}"/>
    <cellStyle name="Comma 4 4 2 7" xfId="16479" xr:uid="{FD7729FD-EDF9-4D7D-A10B-EC6208D69E6E}"/>
    <cellStyle name="Comma 4 4 2 7 2" xfId="35575" xr:uid="{3280CBF5-2D8B-404B-AA5C-8D425197429D}"/>
    <cellStyle name="Comma 4 4 2 8" xfId="27687" xr:uid="{2FCBA778-0336-4CF0-81BE-80CD1F84A139}"/>
    <cellStyle name="Comma 4 4 3" xfId="5391" xr:uid="{BB056114-12F3-43A1-9BFE-714B94AC281D}"/>
    <cellStyle name="Comma 4 4 3 2" xfId="6288" xr:uid="{A43ACFFF-CE80-4ADD-BDD3-3AD9BD5359A0}"/>
    <cellStyle name="Comma 4 4 3 2 2" xfId="7690" xr:uid="{1897D9DF-B58D-4184-A329-C212930326CD}"/>
    <cellStyle name="Comma 4 4 3 2 2 2" xfId="10492" xr:uid="{E1556F6D-BA5A-4032-AC7D-A413E8D98252}"/>
    <cellStyle name="Comma 4 4 3 2 2 2 2" xfId="16097" xr:uid="{7349C400-527C-4B45-830B-A0CA3986F75F}"/>
    <cellStyle name="Comma 4 4 3 2 2 2 2 2" xfId="27306" xr:uid="{477DCE66-AA7F-44DB-BD61-EBCF8D6A46F0}"/>
    <cellStyle name="Comma 4 4 3 2 2 2 2 2 2" xfId="43093" xr:uid="{D3EE861C-EEEA-4A59-9D0D-D03CAC77D958}"/>
    <cellStyle name="Comma 4 4 3 2 2 2 2 3" xfId="35205" xr:uid="{2000F48A-2684-46EF-8C28-E9C6788524E0}"/>
    <cellStyle name="Comma 4 4 3 2 2 2 3" xfId="21702" xr:uid="{4EBA5B34-A0A2-411B-86B4-CD2DEB46FE91}"/>
    <cellStyle name="Comma 4 4 3 2 2 2 3 2" xfId="39149" xr:uid="{E6C49CE2-DBAE-409E-AC1D-0CD4385B63C5}"/>
    <cellStyle name="Comma 4 4 3 2 2 2 4" xfId="31261" xr:uid="{D77B7AE9-0DDF-4A47-8167-E0B34EE4CA53}"/>
    <cellStyle name="Comma 4 4 3 2 2 3" xfId="13295" xr:uid="{71B613DE-F466-43C5-BBEC-471DE645A3DA}"/>
    <cellStyle name="Comma 4 4 3 2 2 3 2" xfId="24504" xr:uid="{BD2E458B-E3BE-4231-955B-4C4181DA619B}"/>
    <cellStyle name="Comma 4 4 3 2 2 3 2 2" xfId="41121" xr:uid="{5EDCA4C6-68CF-404F-9466-A49D19C3878D}"/>
    <cellStyle name="Comma 4 4 3 2 2 3 3" xfId="33233" xr:uid="{677F6A48-66A7-4F9F-94C8-42283BEBBD20}"/>
    <cellStyle name="Comma 4 4 3 2 2 4" xfId="18900" xr:uid="{1156BB61-E71D-4B13-BFC7-A752818A3B55}"/>
    <cellStyle name="Comma 4 4 3 2 2 4 2" xfId="37177" xr:uid="{A5A2C5DD-9D65-498D-B772-D69A26E39A24}"/>
    <cellStyle name="Comma 4 4 3 2 2 5" xfId="29289" xr:uid="{B41D32D3-99FF-4A11-8F28-D5B89E7404BC}"/>
    <cellStyle name="Comma 4 4 3 2 3" xfId="9090" xr:uid="{FE3AE52C-F861-4BFC-AACC-D37774F10221}"/>
    <cellStyle name="Comma 4 4 3 2 3 2" xfId="14695" xr:uid="{C43D301F-9964-4F1B-A73E-FAC3C3FFCB2A}"/>
    <cellStyle name="Comma 4 4 3 2 3 2 2" xfId="25904" xr:uid="{005D9FDD-9DE6-412C-A198-686903140163}"/>
    <cellStyle name="Comma 4 4 3 2 3 2 2 2" xfId="42107" xr:uid="{6F014553-485B-49A5-A625-92631E36B8E6}"/>
    <cellStyle name="Comma 4 4 3 2 3 2 3" xfId="34219" xr:uid="{DB1B37CF-56DD-4794-9CDD-F3CED08E6B2B}"/>
    <cellStyle name="Comma 4 4 3 2 3 3" xfId="20300" xr:uid="{A3D55004-E3A6-488F-BE1B-DE93FC32855A}"/>
    <cellStyle name="Comma 4 4 3 2 3 3 2" xfId="38163" xr:uid="{8F3F1E87-D321-45E2-92A1-DFA20A092078}"/>
    <cellStyle name="Comma 4 4 3 2 3 4" xfId="30275" xr:uid="{D210D738-B907-45BE-81F7-BF6CDAC5203D}"/>
    <cellStyle name="Comma 4 4 3 2 4" xfId="11893" xr:uid="{A5E903F7-CC2D-4F8F-B3C0-3A2D00140401}"/>
    <cellStyle name="Comma 4 4 3 2 4 2" xfId="23102" xr:uid="{5B727D0B-402B-4C18-AB75-CC09A2A6E5DA}"/>
    <cellStyle name="Comma 4 4 3 2 4 2 2" xfId="40135" xr:uid="{035B8E2F-6F97-4645-B824-CCC248FAA23D}"/>
    <cellStyle name="Comma 4 4 3 2 4 3" xfId="32247" xr:uid="{7D595206-5D29-40ED-9CFF-509AA9DFFFC4}"/>
    <cellStyle name="Comma 4 4 3 2 5" xfId="17498" xr:uid="{56ED4E6F-2372-475E-88D2-48C129061DA5}"/>
    <cellStyle name="Comma 4 4 3 2 5 2" xfId="36191" xr:uid="{DCA8A195-A203-4FE6-8430-9D6311388365}"/>
    <cellStyle name="Comma 4 4 3 2 6" xfId="28303" xr:uid="{94F17CCE-3C9F-4970-A627-7CE151600321}"/>
    <cellStyle name="Comma 4 4 3 3" xfId="6793" xr:uid="{34EA0726-AA5E-42ED-809C-DC9AD08CCA72}"/>
    <cellStyle name="Comma 4 4 3 3 2" xfId="9595" xr:uid="{FC37F3B9-B63B-40E4-B658-74591FD6118D}"/>
    <cellStyle name="Comma 4 4 3 3 2 2" xfId="15200" xr:uid="{F0BE3700-E27B-4598-A747-C4B0D5C89772}"/>
    <cellStyle name="Comma 4 4 3 3 2 2 2" xfId="26409" xr:uid="{7CB8D135-FC62-4A74-93BC-06BDE10FCA59}"/>
    <cellStyle name="Comma 4 4 3 3 2 2 2 2" xfId="42599" xr:uid="{4B62C5CA-3DC3-484A-A868-9502A08E37AE}"/>
    <cellStyle name="Comma 4 4 3 3 2 2 3" xfId="34711" xr:uid="{419189A9-4352-4682-9D0A-27E5B2D2349D}"/>
    <cellStyle name="Comma 4 4 3 3 2 3" xfId="20805" xr:uid="{ABC72F3F-4662-44B3-AEF4-AB71457F4E16}"/>
    <cellStyle name="Comma 4 4 3 3 2 3 2" xfId="38655" xr:uid="{69A9E87B-325D-42D1-8AAB-4DBE7119CF06}"/>
    <cellStyle name="Comma 4 4 3 3 2 4" xfId="30767" xr:uid="{BBCF9DA9-348F-419C-9DA9-CCD30B1D463C}"/>
    <cellStyle name="Comma 4 4 3 3 3" xfId="12398" xr:uid="{2AD55265-EA3E-45B1-A916-CDC0E0A730F9}"/>
    <cellStyle name="Comma 4 4 3 3 3 2" xfId="23607" xr:uid="{0DD1C9A7-5721-4828-978A-84302DC4F1BF}"/>
    <cellStyle name="Comma 4 4 3 3 3 2 2" xfId="40627" xr:uid="{99FC35D9-889D-4A8C-806A-FF2AE4C2493A}"/>
    <cellStyle name="Comma 4 4 3 3 3 3" xfId="32739" xr:uid="{8C01ECEC-24D2-46E2-B1DD-F32DB18E1FA0}"/>
    <cellStyle name="Comma 4 4 3 3 4" xfId="18003" xr:uid="{EEE723B5-DCFE-4DFC-9AC6-FDCA52EFE261}"/>
    <cellStyle name="Comma 4 4 3 3 4 2" xfId="36683" xr:uid="{E89A9BF7-7B6E-40D6-9E96-961836B945BF}"/>
    <cellStyle name="Comma 4 4 3 3 5" xfId="28795" xr:uid="{A2734880-7F62-4BED-83BD-1A10E7D95C9D}"/>
    <cellStyle name="Comma 4 4 3 4" xfId="8193" xr:uid="{78FA6FF6-27E0-4977-9A9D-3BDC61506DED}"/>
    <cellStyle name="Comma 4 4 3 4 2" xfId="13798" xr:uid="{3EE0C337-B496-40BD-B240-BA15FFC19817}"/>
    <cellStyle name="Comma 4 4 3 4 2 2" xfId="25007" xr:uid="{E82332FD-BDF6-429E-B372-9995B43CAE85}"/>
    <cellStyle name="Comma 4 4 3 4 2 2 2" xfId="41613" xr:uid="{B1987AC7-C589-4BF1-8BD9-FA2AC6F126B6}"/>
    <cellStyle name="Comma 4 4 3 4 2 3" xfId="33725" xr:uid="{CB3E8CA7-0402-446F-BD5C-7A2FA430AEFC}"/>
    <cellStyle name="Comma 4 4 3 4 3" xfId="19403" xr:uid="{C86C7F3C-F9CA-43F5-93EB-895A71F91CA2}"/>
    <cellStyle name="Comma 4 4 3 4 3 2" xfId="37669" xr:uid="{DAB61B44-33EA-41BD-82C5-00B550E19009}"/>
    <cellStyle name="Comma 4 4 3 4 4" xfId="29781" xr:uid="{1ACB4820-72EA-4BF8-AA06-5089F476053F}"/>
    <cellStyle name="Comma 4 4 3 5" xfId="10996" xr:uid="{1337231A-C3ED-4E14-9123-51ABC7099170}"/>
    <cellStyle name="Comma 4 4 3 5 2" xfId="22205" xr:uid="{D01E6067-DB9D-461E-924F-5A439A754488}"/>
    <cellStyle name="Comma 4 4 3 5 2 2" xfId="39641" xr:uid="{CF1BF876-80BF-4980-8849-E3E798393865}"/>
    <cellStyle name="Comma 4 4 3 5 3" xfId="31753" xr:uid="{C5BBB2AA-DB19-4B9E-B05C-865DE213DC46}"/>
    <cellStyle name="Comma 4 4 3 6" xfId="16601" xr:uid="{9BE27F22-2F21-4871-A9A6-569074EC28E0}"/>
    <cellStyle name="Comma 4 4 3 6 2" xfId="35697" xr:uid="{09ABA3EF-360D-4C29-A16E-2029F1F27FAB}"/>
    <cellStyle name="Comma 4 4 3 7" xfId="27809" xr:uid="{29A3D850-DFAC-40A4-B9A5-85A13431B403}"/>
    <cellStyle name="Comma 4 4 4" xfId="6042" xr:uid="{5CD5C997-A5B6-41B0-842A-FB4CF3A205A4}"/>
    <cellStyle name="Comma 4 4 4 2" xfId="7444" xr:uid="{98D81026-61AA-456A-B788-1EADFBDD84AA}"/>
    <cellStyle name="Comma 4 4 4 2 2" xfId="10246" xr:uid="{4130D586-5B18-414F-ADC6-609081BFB35F}"/>
    <cellStyle name="Comma 4 4 4 2 2 2" xfId="15851" xr:uid="{34833756-04D8-4806-90D2-1C5D4235A2F7}"/>
    <cellStyle name="Comma 4 4 4 2 2 2 2" xfId="27060" xr:uid="{9D4622F9-D944-4A79-8F90-20AF19F72783}"/>
    <cellStyle name="Comma 4 4 4 2 2 2 2 2" xfId="42847" xr:uid="{2C51EBD1-E0F6-4E1B-BDD6-E3A134164436}"/>
    <cellStyle name="Comma 4 4 4 2 2 2 3" xfId="34959" xr:uid="{C42BD504-BA85-494A-820B-39F7AEFFFC44}"/>
    <cellStyle name="Comma 4 4 4 2 2 3" xfId="21456" xr:uid="{D02C92CA-6C3A-4A87-95D2-D89CF402A524}"/>
    <cellStyle name="Comma 4 4 4 2 2 3 2" xfId="38903" xr:uid="{DDC96416-B059-487B-9204-60E233AA9970}"/>
    <cellStyle name="Comma 4 4 4 2 2 4" xfId="31015" xr:uid="{A8554A4C-ACE3-44DA-BA47-AA6E76DA32A2}"/>
    <cellStyle name="Comma 4 4 4 2 3" xfId="13049" xr:uid="{FF965238-A9AC-4278-A149-B16682358DED}"/>
    <cellStyle name="Comma 4 4 4 2 3 2" xfId="24258" xr:uid="{CB2ECF0F-C5BC-45A0-BC32-2171167F8565}"/>
    <cellStyle name="Comma 4 4 4 2 3 2 2" xfId="40875" xr:uid="{6C51214E-DFC5-40D0-A7A5-DEDDE4091D5F}"/>
    <cellStyle name="Comma 4 4 4 2 3 3" xfId="32987" xr:uid="{7E625761-9666-4549-BE43-BDC7185E2FA5}"/>
    <cellStyle name="Comma 4 4 4 2 4" xfId="18654" xr:uid="{3150FFD0-6B9A-4424-A8C9-5723A1614D6D}"/>
    <cellStyle name="Comma 4 4 4 2 4 2" xfId="36931" xr:uid="{30BED355-0D70-4BC8-B726-22A55698F082}"/>
    <cellStyle name="Comma 4 4 4 2 5" xfId="29043" xr:uid="{260D3EBB-B04E-4E40-9E0F-2E73C410960C}"/>
    <cellStyle name="Comma 4 4 4 3" xfId="8844" xr:uid="{6D220BDD-3306-400D-A488-5F340DFA85E1}"/>
    <cellStyle name="Comma 4 4 4 3 2" xfId="14449" xr:uid="{B793F85B-3FFF-42A3-B53C-FE93C0A8E336}"/>
    <cellStyle name="Comma 4 4 4 3 2 2" xfId="25658" xr:uid="{D94C9FE8-2BCA-4DC9-A8CC-FF89A7694832}"/>
    <cellStyle name="Comma 4 4 4 3 2 2 2" xfId="41861" xr:uid="{253E3137-D04D-4790-A172-0AEF8BAE7C8E}"/>
    <cellStyle name="Comma 4 4 4 3 2 3" xfId="33973" xr:uid="{205810BE-713E-40E7-B3C9-65B7FB19464E}"/>
    <cellStyle name="Comma 4 4 4 3 3" xfId="20054" xr:uid="{1DE6A4D0-242A-4A28-BA72-D3622550BA44}"/>
    <cellStyle name="Comma 4 4 4 3 3 2" xfId="37917" xr:uid="{560D1F67-23A6-4F6F-8D0C-5AB5DFE11525}"/>
    <cellStyle name="Comma 4 4 4 3 4" xfId="30029" xr:uid="{5D86028E-1B54-4ACF-B416-A07E700ECBB2}"/>
    <cellStyle name="Comma 4 4 4 4" xfId="11647" xr:uid="{59A63473-5F86-4965-99CD-CE1ACED4DA02}"/>
    <cellStyle name="Comma 4 4 4 4 2" xfId="22856" xr:uid="{1AF1EF23-EAA3-44F6-A99C-6F1E8440C0F1}"/>
    <cellStyle name="Comma 4 4 4 4 2 2" xfId="39889" xr:uid="{BD9F8056-F8E3-4C43-8743-A38176E640D8}"/>
    <cellStyle name="Comma 4 4 4 4 3" xfId="32001" xr:uid="{63D08EBB-6EDE-45F5-B170-1A26DE975C52}"/>
    <cellStyle name="Comma 4 4 4 5" xfId="17252" xr:uid="{1893BE64-44C7-4F1E-9223-34F2E848D719}"/>
    <cellStyle name="Comma 4 4 4 5 2" xfId="35945" xr:uid="{FB5EA25F-27E4-465C-A015-772DE876594F}"/>
    <cellStyle name="Comma 4 4 4 6" xfId="28057" xr:uid="{E3CD6FD9-758C-4448-B39C-A48A54BC41DA}"/>
    <cellStyle name="Comma 4 4 5" xfId="6546" xr:uid="{F8CC5C0B-B7C3-41C3-B782-A29FBDBA5381}"/>
    <cellStyle name="Comma 4 4 5 2" xfId="9348" xr:uid="{91BB33AA-4ED6-4719-914B-A35CE2A07915}"/>
    <cellStyle name="Comma 4 4 5 2 2" xfId="14953" xr:uid="{E8FC42F3-E211-4625-9650-E5EC80523EDE}"/>
    <cellStyle name="Comma 4 4 5 2 2 2" xfId="26162" xr:uid="{DBED578D-1CD6-402F-90FA-0149227FBF58}"/>
    <cellStyle name="Comma 4 4 5 2 2 2 2" xfId="42353" xr:uid="{E110A518-180B-49F1-A7D2-CE42DAB949B9}"/>
    <cellStyle name="Comma 4 4 5 2 2 3" xfId="34465" xr:uid="{D899B8A6-2666-4D0B-A29A-0D9CE07F22EB}"/>
    <cellStyle name="Comma 4 4 5 2 3" xfId="20558" xr:uid="{FDD189D8-7FD7-4BFF-A108-2EB992C2FEB7}"/>
    <cellStyle name="Comma 4 4 5 2 3 2" xfId="38409" xr:uid="{0D6275F1-F65A-47BD-8C1B-A04ADB55774B}"/>
    <cellStyle name="Comma 4 4 5 2 4" xfId="30521" xr:uid="{12F99222-4D0B-45D5-A453-4D1A3CD9543D}"/>
    <cellStyle name="Comma 4 4 5 3" xfId="12151" xr:uid="{8882AE3F-FE28-4048-928C-0E1A8ADB1795}"/>
    <cellStyle name="Comma 4 4 5 3 2" xfId="23360" xr:uid="{0BF4B70F-4F5B-4CCA-AE52-5DF07D7E84C7}"/>
    <cellStyle name="Comma 4 4 5 3 2 2" xfId="40381" xr:uid="{CF3085AA-1019-4760-8103-08B6CEB76848}"/>
    <cellStyle name="Comma 4 4 5 3 3" xfId="32493" xr:uid="{B8874138-2370-49A7-829D-19421B022E87}"/>
    <cellStyle name="Comma 4 4 5 4" xfId="17756" xr:uid="{E2ADD00E-4FD7-439E-9EDA-F9DF638CA68B}"/>
    <cellStyle name="Comma 4 4 5 4 2" xfId="36437" xr:uid="{838DD5A6-3146-42F7-8C05-521BB39B5346}"/>
    <cellStyle name="Comma 4 4 5 5" xfId="28549" xr:uid="{675DBDA4-421A-47E6-BCEF-CE30ABA99258}"/>
    <cellStyle name="Comma 4 4 6" xfId="7947" xr:uid="{31C0B9D8-6B3F-4CFB-A91B-930B338D29B7}"/>
    <cellStyle name="Comma 4 4 6 2" xfId="13552" xr:uid="{5AB1EC9B-3FB0-4DFE-90F7-95F93696E2A3}"/>
    <cellStyle name="Comma 4 4 6 2 2" xfId="24761" xr:uid="{4E8B981D-D172-4066-A8C0-A7EE55E2C7DC}"/>
    <cellStyle name="Comma 4 4 6 2 2 2" xfId="41367" xr:uid="{D2CC326F-D446-4968-90EB-F24946FD705F}"/>
    <cellStyle name="Comma 4 4 6 2 3" xfId="33479" xr:uid="{F88A6EA0-C08B-46FB-9BCD-1C0A435BEF72}"/>
    <cellStyle name="Comma 4 4 6 3" xfId="19157" xr:uid="{FB8FF7B4-8266-48A3-9A20-D979596FA7D7}"/>
    <cellStyle name="Comma 4 4 6 3 2" xfId="37423" xr:uid="{2FB29E6D-5FC8-4211-A781-E80182D031DD}"/>
    <cellStyle name="Comma 4 4 6 4" xfId="29535" xr:uid="{DF81D828-FE99-48CB-AC97-443B68A52C00}"/>
    <cellStyle name="Comma 4 4 7" xfId="10750" xr:uid="{26C58C0E-B895-4D27-A43D-69B0820C8D22}"/>
    <cellStyle name="Comma 4 4 7 2" xfId="21959" xr:uid="{25689DD9-C96B-49C3-A913-22B25600D3D0}"/>
    <cellStyle name="Comma 4 4 7 2 2" xfId="39395" xr:uid="{81B7A380-1121-4A59-B8EB-E871EC47E8F8}"/>
    <cellStyle name="Comma 4 4 7 3" xfId="31507" xr:uid="{3FF91FED-8160-4B77-B5D9-5C41E1C7614D}"/>
    <cellStyle name="Comma 4 4 8" xfId="16355" xr:uid="{D44852A2-DE51-481E-A97F-7C8E76C3A0E5}"/>
    <cellStyle name="Comma 4 4 8 2" xfId="35451" xr:uid="{53AB22FF-86C1-4726-9702-C209BA5CD012}"/>
    <cellStyle name="Comma 4 4 9" xfId="27563" xr:uid="{2ACA0344-97E6-42AB-8F9C-46F0790D849B}"/>
    <cellStyle name="Comma 4 5" xfId="5210" xr:uid="{45AC71AC-4980-4DF4-B0FB-9A23A45ECCD7}"/>
    <cellStyle name="Comma 4 5 2" xfId="5456" xr:uid="{56FCAAED-2A62-4D40-AA08-8989FB482493}"/>
    <cellStyle name="Comma 4 5 2 2" xfId="6353" xr:uid="{DB5E064F-96CB-4E25-924D-FACBEC999DC9}"/>
    <cellStyle name="Comma 4 5 2 2 2" xfId="7755" xr:uid="{59573EEC-C38A-4FCE-A56E-D4327A143680}"/>
    <cellStyle name="Comma 4 5 2 2 2 2" xfId="10557" xr:uid="{897319E1-407D-4550-9B74-0103B1947B0C}"/>
    <cellStyle name="Comma 4 5 2 2 2 2 2" xfId="16162" xr:uid="{2BE3B223-C007-4E21-8633-C151F9ED0CCD}"/>
    <cellStyle name="Comma 4 5 2 2 2 2 2 2" xfId="27371" xr:uid="{2CEC988C-3835-4277-AAE3-F9EACC8B0C1D}"/>
    <cellStyle name="Comma 4 5 2 2 2 2 2 2 2" xfId="43158" xr:uid="{98D56F9D-3DBE-40DF-9A2D-D1B704B9019F}"/>
    <cellStyle name="Comma 4 5 2 2 2 2 2 3" xfId="35270" xr:uid="{5DD4A612-4E5E-4492-8433-C34D97C3DFFA}"/>
    <cellStyle name="Comma 4 5 2 2 2 2 3" xfId="21767" xr:uid="{42F0BC65-0D79-450D-ABBD-321BAB9BBB4D}"/>
    <cellStyle name="Comma 4 5 2 2 2 2 3 2" xfId="39214" xr:uid="{ABA2F9AD-4441-4872-92F4-A3D9DE8E875C}"/>
    <cellStyle name="Comma 4 5 2 2 2 2 4" xfId="31326" xr:uid="{2E34FDFE-CBF4-4158-BC2B-8F00D7B8CAC3}"/>
    <cellStyle name="Comma 4 5 2 2 2 3" xfId="13360" xr:uid="{7EB0B5B8-339C-4679-83E9-C5ED518A2E4A}"/>
    <cellStyle name="Comma 4 5 2 2 2 3 2" xfId="24569" xr:uid="{D02B9F57-FA76-44C5-8CB1-17E505949792}"/>
    <cellStyle name="Comma 4 5 2 2 2 3 2 2" xfId="41186" xr:uid="{6AE66CF1-8124-45AA-ACF1-B47790C5FE10}"/>
    <cellStyle name="Comma 4 5 2 2 2 3 3" xfId="33298" xr:uid="{4B8945BF-01FE-46D6-866E-57F89D9BE5B8}"/>
    <cellStyle name="Comma 4 5 2 2 2 4" xfId="18965" xr:uid="{A843C332-FF71-4131-8116-EAB6A33DE018}"/>
    <cellStyle name="Comma 4 5 2 2 2 4 2" xfId="37242" xr:uid="{A540BA25-669F-4E6D-B71D-AFE1F57288FF}"/>
    <cellStyle name="Comma 4 5 2 2 2 5" xfId="29354" xr:uid="{8B243EDC-DD1C-4D5C-9C70-62CE2AD19100}"/>
    <cellStyle name="Comma 4 5 2 2 3" xfId="9155" xr:uid="{C02C2491-1F29-4656-99F3-F82085EE3319}"/>
    <cellStyle name="Comma 4 5 2 2 3 2" xfId="14760" xr:uid="{D51F962D-89DB-4B4C-B21B-E96551148BE2}"/>
    <cellStyle name="Comma 4 5 2 2 3 2 2" xfId="25969" xr:uid="{B3C2C541-006D-4A86-A7A2-BCD8C1F506D8}"/>
    <cellStyle name="Comma 4 5 2 2 3 2 2 2" xfId="42172" xr:uid="{9028A559-47ED-4523-BECE-ACB6FB48BE9D}"/>
    <cellStyle name="Comma 4 5 2 2 3 2 3" xfId="34284" xr:uid="{92540209-DC2E-4D91-A0DD-BCC7D801CEEA}"/>
    <cellStyle name="Comma 4 5 2 2 3 3" xfId="20365" xr:uid="{66C8ADC7-6625-4B50-99A4-9681CF73E9E6}"/>
    <cellStyle name="Comma 4 5 2 2 3 3 2" xfId="38228" xr:uid="{2D57525F-1FBD-46F0-980A-809F3142A197}"/>
    <cellStyle name="Comma 4 5 2 2 3 4" xfId="30340" xr:uid="{8160DBA3-E491-4E96-8094-8D53DA923E45}"/>
    <cellStyle name="Comma 4 5 2 2 4" xfId="11958" xr:uid="{DDFC989F-43B7-42AD-9D8B-B7E36321FB76}"/>
    <cellStyle name="Comma 4 5 2 2 4 2" xfId="23167" xr:uid="{92A8626B-ACCB-49A6-AE66-3A187F4948CD}"/>
    <cellStyle name="Comma 4 5 2 2 4 2 2" xfId="40200" xr:uid="{E9FD5ED8-6F66-4F21-8E56-8D1B41C6530A}"/>
    <cellStyle name="Comma 4 5 2 2 4 3" xfId="32312" xr:uid="{068853B9-3CDB-4C70-98FB-732F4B8E23DB}"/>
    <cellStyle name="Comma 4 5 2 2 5" xfId="17563" xr:uid="{45CE74D6-B970-4F60-BDCB-F0F020492F34}"/>
    <cellStyle name="Comma 4 5 2 2 5 2" xfId="36256" xr:uid="{38A692AE-D298-4C30-A36E-7418C6DF7D3A}"/>
    <cellStyle name="Comma 4 5 2 2 6" xfId="28368" xr:uid="{BE098EC6-033E-42AE-A04D-2CCBB34772E4}"/>
    <cellStyle name="Comma 4 5 2 3" xfId="6858" xr:uid="{0FE30119-EA39-4765-B6E6-B2891B5AB1D9}"/>
    <cellStyle name="Comma 4 5 2 3 2" xfId="9660" xr:uid="{B7DE8CD9-B588-4A4B-9227-B2616D757B73}"/>
    <cellStyle name="Comma 4 5 2 3 2 2" xfId="15265" xr:uid="{16E92C09-E16D-4EB3-9991-8C008E1751D1}"/>
    <cellStyle name="Comma 4 5 2 3 2 2 2" xfId="26474" xr:uid="{1100015A-3A3C-4C9F-ACAB-A68FD6B99D30}"/>
    <cellStyle name="Comma 4 5 2 3 2 2 2 2" xfId="42664" xr:uid="{3A0C7A21-0207-4A93-AAF2-30FDA8F53B73}"/>
    <cellStyle name="Comma 4 5 2 3 2 2 3" xfId="34776" xr:uid="{AF420EAE-5E8A-428E-B4DF-9D5F102621CB}"/>
    <cellStyle name="Comma 4 5 2 3 2 3" xfId="20870" xr:uid="{2031EFE5-96FA-42C5-9026-E0EFD59FF64F}"/>
    <cellStyle name="Comma 4 5 2 3 2 3 2" xfId="38720" xr:uid="{1415A081-6626-4E03-8911-338BB7D09F60}"/>
    <cellStyle name="Comma 4 5 2 3 2 4" xfId="30832" xr:uid="{5BDFCB62-481B-4FD4-BFAD-608D82642C54}"/>
    <cellStyle name="Comma 4 5 2 3 3" xfId="12463" xr:uid="{62B98D00-E202-4DC5-A141-143A3F224D92}"/>
    <cellStyle name="Comma 4 5 2 3 3 2" xfId="23672" xr:uid="{7405F865-0447-403D-A5C5-61CEB8E53711}"/>
    <cellStyle name="Comma 4 5 2 3 3 2 2" xfId="40692" xr:uid="{7FC0D507-F57F-4A52-95EE-C159FE9D08C1}"/>
    <cellStyle name="Comma 4 5 2 3 3 3" xfId="32804" xr:uid="{80F2980E-9A83-4C1F-AB6E-373214CC521A}"/>
    <cellStyle name="Comma 4 5 2 3 4" xfId="18068" xr:uid="{C6B3D91B-344E-4B4B-BAB0-D02A86BF1C42}"/>
    <cellStyle name="Comma 4 5 2 3 4 2" xfId="36748" xr:uid="{28E23B08-5CB8-4882-A21F-1BAFA93D2703}"/>
    <cellStyle name="Comma 4 5 2 3 5" xfId="28860" xr:uid="{243A89E2-5EDD-4069-9E20-55FF378A34DD}"/>
    <cellStyle name="Comma 4 5 2 4" xfId="8258" xr:uid="{A16BE894-F632-4244-A039-431671296DD0}"/>
    <cellStyle name="Comma 4 5 2 4 2" xfId="13863" xr:uid="{426B3A1E-2CCB-4C13-9B96-76B0EAFAEA9C}"/>
    <cellStyle name="Comma 4 5 2 4 2 2" xfId="25072" xr:uid="{C4095306-7B5D-4211-8E73-FC79FCFE671F}"/>
    <cellStyle name="Comma 4 5 2 4 2 2 2" xfId="41678" xr:uid="{1114003A-0C96-4B63-954B-55AC7E9C1134}"/>
    <cellStyle name="Comma 4 5 2 4 2 3" xfId="33790" xr:uid="{B9A6D739-20F5-4CE5-877B-DCCF8C8B1E58}"/>
    <cellStyle name="Comma 4 5 2 4 3" xfId="19468" xr:uid="{3BE38068-6119-451C-B5CB-F219329F496E}"/>
    <cellStyle name="Comma 4 5 2 4 3 2" xfId="37734" xr:uid="{066F8F1A-46EE-449F-BB74-526EDFB14873}"/>
    <cellStyle name="Comma 4 5 2 4 4" xfId="29846" xr:uid="{470016AA-DC3E-48CE-9C1A-F10CE49D94C1}"/>
    <cellStyle name="Comma 4 5 2 5" xfId="11061" xr:uid="{FF90B1B5-EA98-4893-B779-FB88EAE3EF44}"/>
    <cellStyle name="Comma 4 5 2 5 2" xfId="22270" xr:uid="{28273A5D-FECD-45B4-BB9F-47549D64CBDC}"/>
    <cellStyle name="Comma 4 5 2 5 2 2" xfId="39706" xr:uid="{666EB4B1-A812-4A3C-AE61-23648D2DB508}"/>
    <cellStyle name="Comma 4 5 2 5 3" xfId="31818" xr:uid="{3D479733-B090-4BDD-98A1-98E1D6CB200B}"/>
    <cellStyle name="Comma 4 5 2 6" xfId="16666" xr:uid="{8B86A3C2-1511-477A-B246-6DFFACD55928}"/>
    <cellStyle name="Comma 4 5 2 6 2" xfId="35762" xr:uid="{EE0CFD03-FCE9-4750-B48B-B1E229F37A5C}"/>
    <cellStyle name="Comma 4 5 2 7" xfId="27874" xr:uid="{00939B84-0FF7-4891-B2C2-96619698473B}"/>
    <cellStyle name="Comma 4 5 3" xfId="6107" xr:uid="{C8E48FC0-1F60-4870-8FF3-DAC2B64D73AD}"/>
    <cellStyle name="Comma 4 5 3 2" xfId="7509" xr:uid="{40FA2369-4DD9-46AE-9509-CAD3DE4D7CC5}"/>
    <cellStyle name="Comma 4 5 3 2 2" xfId="10311" xr:uid="{71E19E8F-F03C-458E-98A6-6CECBDC90CC1}"/>
    <cellStyle name="Comma 4 5 3 2 2 2" xfId="15916" xr:uid="{4B597A2F-BD9E-4F61-A826-32F9173E7D2B}"/>
    <cellStyle name="Comma 4 5 3 2 2 2 2" xfId="27125" xr:uid="{95485033-0F17-41F8-9A6B-358D8BAB1756}"/>
    <cellStyle name="Comma 4 5 3 2 2 2 2 2" xfId="42912" xr:uid="{035A891E-4D49-4C91-94CE-EBCE58F19A9A}"/>
    <cellStyle name="Comma 4 5 3 2 2 2 3" xfId="35024" xr:uid="{B33A7B31-DC35-450B-9734-C757DE351F52}"/>
    <cellStyle name="Comma 4 5 3 2 2 3" xfId="21521" xr:uid="{1F09B125-9B49-4F22-9155-508580394AE5}"/>
    <cellStyle name="Comma 4 5 3 2 2 3 2" xfId="38968" xr:uid="{2D743681-272A-4509-8682-677C08DF350D}"/>
    <cellStyle name="Comma 4 5 3 2 2 4" xfId="31080" xr:uid="{BCD40D8B-22ED-4525-95A6-E0241D53ED13}"/>
    <cellStyle name="Comma 4 5 3 2 3" xfId="13114" xr:uid="{4BA0D1C5-9275-45A8-8DC6-8AE884ED9369}"/>
    <cellStyle name="Comma 4 5 3 2 3 2" xfId="24323" xr:uid="{68BC8FF3-E72D-475B-BBBA-6767BF3975F6}"/>
    <cellStyle name="Comma 4 5 3 2 3 2 2" xfId="40940" xr:uid="{8B81EE3F-D081-45C5-8A60-87A332D8F74C}"/>
    <cellStyle name="Comma 4 5 3 2 3 3" xfId="33052" xr:uid="{1A24FBA0-A907-4919-BB10-65C7C44CA0FE}"/>
    <cellStyle name="Comma 4 5 3 2 4" xfId="18719" xr:uid="{34A75383-8C75-4216-BBB6-128EF4FCD806}"/>
    <cellStyle name="Comma 4 5 3 2 4 2" xfId="36996" xr:uid="{A906E517-95B3-49CD-98ED-B3CB60E96FAB}"/>
    <cellStyle name="Comma 4 5 3 2 5" xfId="29108" xr:uid="{B2707A3A-CC43-4277-BE62-374223FA411C}"/>
    <cellStyle name="Comma 4 5 3 3" xfId="8909" xr:uid="{61036568-27E9-4C12-B6BF-BF3D827D0A89}"/>
    <cellStyle name="Comma 4 5 3 3 2" xfId="14514" xr:uid="{94A45265-754F-4582-AEB4-D06933D740EE}"/>
    <cellStyle name="Comma 4 5 3 3 2 2" xfId="25723" xr:uid="{F23E246B-F507-4ADF-AFA5-3DC32F68EEE7}"/>
    <cellStyle name="Comma 4 5 3 3 2 2 2" xfId="41926" xr:uid="{9DF8438A-1AFB-4439-A82F-44DB552F94EC}"/>
    <cellStyle name="Comma 4 5 3 3 2 3" xfId="34038" xr:uid="{E0BE4110-57C1-4D17-BBAE-625B1E28FCA2}"/>
    <cellStyle name="Comma 4 5 3 3 3" xfId="20119" xr:uid="{313E9043-B5D8-4F84-9294-2C743758A12C}"/>
    <cellStyle name="Comma 4 5 3 3 3 2" xfId="37982" xr:uid="{453001F6-743A-4550-B693-D9FA7DE45112}"/>
    <cellStyle name="Comma 4 5 3 3 4" xfId="30094" xr:uid="{519A1D9B-791D-4CA8-AAC2-082930EEC499}"/>
    <cellStyle name="Comma 4 5 3 4" xfId="11712" xr:uid="{9D783B00-EF9A-4B43-AE47-DC6F35171364}"/>
    <cellStyle name="Comma 4 5 3 4 2" xfId="22921" xr:uid="{8BD5BF09-F253-4533-BBF5-AECC207966E6}"/>
    <cellStyle name="Comma 4 5 3 4 2 2" xfId="39954" xr:uid="{7DC2C741-5087-4994-B3B9-844079C4CE71}"/>
    <cellStyle name="Comma 4 5 3 4 3" xfId="32066" xr:uid="{CAF046DB-6386-4F34-AE10-ACC093266748}"/>
    <cellStyle name="Comma 4 5 3 5" xfId="17317" xr:uid="{F5F100AE-F684-48C2-9B0B-E66CAD23D74E}"/>
    <cellStyle name="Comma 4 5 3 5 2" xfId="36010" xr:uid="{88117D59-2733-4808-8E19-336EC372EED3}"/>
    <cellStyle name="Comma 4 5 3 6" xfId="28122" xr:uid="{92BE8461-A6A9-4370-A2B1-19853CDCC475}"/>
    <cellStyle name="Comma 4 5 4" xfId="6612" xr:uid="{BDDBBABD-CDCF-4027-9289-AFF9F2BA210C}"/>
    <cellStyle name="Comma 4 5 4 2" xfId="9414" xr:uid="{609D7ECC-C16C-48F7-82A5-FB421AE449CE}"/>
    <cellStyle name="Comma 4 5 4 2 2" xfId="15019" xr:uid="{71E4ED4A-2C0C-4BD4-B1E7-F7C108C724ED}"/>
    <cellStyle name="Comma 4 5 4 2 2 2" xfId="26228" xr:uid="{2D41BF2E-5324-4858-BE6E-0B054B5758E6}"/>
    <cellStyle name="Comma 4 5 4 2 2 2 2" xfId="42418" xr:uid="{58ED410B-C061-4C3F-9BC6-9CF3EDD15D8E}"/>
    <cellStyle name="Comma 4 5 4 2 2 3" xfId="34530" xr:uid="{26040448-4268-408F-A1B1-8C38E3C8D6D1}"/>
    <cellStyle name="Comma 4 5 4 2 3" xfId="20624" xr:uid="{34F03B34-3D5C-47B1-893F-BB95E2F54CCB}"/>
    <cellStyle name="Comma 4 5 4 2 3 2" xfId="38474" xr:uid="{B81E24A5-B308-4E5C-A1CA-2FA138329C0B}"/>
    <cellStyle name="Comma 4 5 4 2 4" xfId="30586" xr:uid="{0A09AC73-8F9C-40B4-B20D-0AB836A5A9C3}"/>
    <cellStyle name="Comma 4 5 4 3" xfId="12217" xr:uid="{AA54A83F-292F-46B7-9F35-D9B7F018A9E5}"/>
    <cellStyle name="Comma 4 5 4 3 2" xfId="23426" xr:uid="{16FDA380-9621-4BAD-B79E-00DF40050AEE}"/>
    <cellStyle name="Comma 4 5 4 3 2 2" xfId="40446" xr:uid="{3D3E5693-6FC3-4A14-9C17-42BC4FDC3A7D}"/>
    <cellStyle name="Comma 4 5 4 3 3" xfId="32558" xr:uid="{3F47739F-4A4A-4BE3-ADBD-9EAEDDF9D619}"/>
    <cellStyle name="Comma 4 5 4 4" xfId="17822" xr:uid="{B5D9247F-95B8-4227-A1DA-3CF5F8434B96}"/>
    <cellStyle name="Comma 4 5 4 4 2" xfId="36502" xr:uid="{5B30856A-E218-4DF0-8EDB-C26F79ADF2F6}"/>
    <cellStyle name="Comma 4 5 4 5" xfId="28614" xr:uid="{CE403D7B-5D07-4DEF-B1FA-96C88DFD4CCA}"/>
    <cellStyle name="Comma 4 5 5" xfId="8012" xr:uid="{B9D5DF63-2F70-4B48-A461-896CED0835B7}"/>
    <cellStyle name="Comma 4 5 5 2" xfId="13617" xr:uid="{CE61FA75-FEC8-4263-BCB9-677CE8B8C4B9}"/>
    <cellStyle name="Comma 4 5 5 2 2" xfId="24826" xr:uid="{13967844-7CC1-4B17-954F-BFB3C948C1B1}"/>
    <cellStyle name="Comma 4 5 5 2 2 2" xfId="41432" xr:uid="{3BB142D0-4471-48FF-9E43-1479F0E8547D}"/>
    <cellStyle name="Comma 4 5 5 2 3" xfId="33544" xr:uid="{6FCB657E-8D36-4DB2-838A-1D9F535C1B87}"/>
    <cellStyle name="Comma 4 5 5 3" xfId="19222" xr:uid="{77A490AE-2CF2-4CB9-8523-70852C8232D4}"/>
    <cellStyle name="Comma 4 5 5 3 2" xfId="37488" xr:uid="{C128C7F7-BCE5-463B-B2A7-FC601BD20419}"/>
    <cellStyle name="Comma 4 5 5 4" xfId="29600" xr:uid="{490574BF-985A-4659-B44F-C18F1E0F6098}"/>
    <cellStyle name="Comma 4 5 6" xfId="10815" xr:uid="{0F44F44F-485F-48F7-A20E-B7A9BDADD12A}"/>
    <cellStyle name="Comma 4 5 6 2" xfId="22024" xr:uid="{D6680828-E765-4182-ADC0-A12C2698097A}"/>
    <cellStyle name="Comma 4 5 6 2 2" xfId="39460" xr:uid="{2FA0FDC5-C9A3-420D-A47D-BF229C84E3BA}"/>
    <cellStyle name="Comma 4 5 6 3" xfId="31572" xr:uid="{CC24CAAC-2D8B-4F03-8FC7-2A5221A7EDEF}"/>
    <cellStyle name="Comma 4 5 7" xfId="16420" xr:uid="{9C737F8B-2EBC-492B-B53B-C75841968D1E}"/>
    <cellStyle name="Comma 4 5 7 2" xfId="35516" xr:uid="{46747801-2271-43C7-8E93-8A6AE68F11D2}"/>
    <cellStyle name="Comma 4 5 8" xfId="27628" xr:uid="{5FA7C654-C4B5-4FD5-9BF1-D890C82513D8}"/>
    <cellStyle name="Comma 4 6" xfId="5332" xr:uid="{72E7E5FD-89B7-4AC3-BFF8-F540195C1DBC}"/>
    <cellStyle name="Comma 4 6 2" xfId="6229" xr:uid="{C49FB919-1E4C-45E0-AD69-81CE250D49A3}"/>
    <cellStyle name="Comma 4 6 2 2" xfId="7631" xr:uid="{C1B80D3D-73DF-4DB0-AA37-3C50E130A940}"/>
    <cellStyle name="Comma 4 6 2 2 2" xfId="10433" xr:uid="{2642E4E1-9774-4D88-A3B7-708B84FFE1AA}"/>
    <cellStyle name="Comma 4 6 2 2 2 2" xfId="16038" xr:uid="{9EBC3730-20F1-4BDD-A7EA-43AD1A3738C6}"/>
    <cellStyle name="Comma 4 6 2 2 2 2 2" xfId="27247" xr:uid="{0E55FECE-B3D0-41CC-AE83-C53BCA9651E4}"/>
    <cellStyle name="Comma 4 6 2 2 2 2 2 2" xfId="43034" xr:uid="{19DDBF35-BB87-46DE-BB5B-52D6241D3D61}"/>
    <cellStyle name="Comma 4 6 2 2 2 2 3" xfId="35146" xr:uid="{C14EB1C0-5895-4595-9DD9-2D8D36E91658}"/>
    <cellStyle name="Comma 4 6 2 2 2 3" xfId="21643" xr:uid="{795C11D3-F9C6-49EF-8F81-2941D1214FD9}"/>
    <cellStyle name="Comma 4 6 2 2 2 3 2" xfId="39090" xr:uid="{290BB01B-188E-498E-9EAC-C475BB61F5FE}"/>
    <cellStyle name="Comma 4 6 2 2 2 4" xfId="31202" xr:uid="{8DCFA685-B27F-4CCC-9570-F9AECA81C6BF}"/>
    <cellStyle name="Comma 4 6 2 2 3" xfId="13236" xr:uid="{6389D058-AE37-4A67-8773-C3F13593758E}"/>
    <cellStyle name="Comma 4 6 2 2 3 2" xfId="24445" xr:uid="{E1FD626B-B3C3-42A3-9836-88F15B21825B}"/>
    <cellStyle name="Comma 4 6 2 2 3 2 2" xfId="41062" xr:uid="{FB841C02-1CA8-4F26-BEC0-E54156AB0978}"/>
    <cellStyle name="Comma 4 6 2 2 3 3" xfId="33174" xr:uid="{2606F7C9-530C-43B2-B3BE-F0BE3AA856AA}"/>
    <cellStyle name="Comma 4 6 2 2 4" xfId="18841" xr:uid="{97C85839-E738-4973-8638-DB602F2AD9A4}"/>
    <cellStyle name="Comma 4 6 2 2 4 2" xfId="37118" xr:uid="{99A46AFF-DFE6-4055-9336-E12BDB840147}"/>
    <cellStyle name="Comma 4 6 2 2 5" xfId="29230" xr:uid="{0574AAE0-A42E-4637-9032-709D76783DE6}"/>
    <cellStyle name="Comma 4 6 2 3" xfId="9031" xr:uid="{B230F3BE-66DD-43F6-900F-F08164AD59BA}"/>
    <cellStyle name="Comma 4 6 2 3 2" xfId="14636" xr:uid="{BC949651-8959-4529-92E5-448336FC9CC4}"/>
    <cellStyle name="Comma 4 6 2 3 2 2" xfId="25845" xr:uid="{BE9F4BC6-8FA5-4621-AB87-A28D41F77CC3}"/>
    <cellStyle name="Comma 4 6 2 3 2 2 2" xfId="42048" xr:uid="{A2B9C588-894E-4193-B301-849CFEB66BE4}"/>
    <cellStyle name="Comma 4 6 2 3 2 3" xfId="34160" xr:uid="{D01209EA-3C73-4A19-9628-B436D971BD18}"/>
    <cellStyle name="Comma 4 6 2 3 3" xfId="20241" xr:uid="{2FE0253E-3F68-4DDC-A183-F5D2CA424D22}"/>
    <cellStyle name="Comma 4 6 2 3 3 2" xfId="38104" xr:uid="{8481BEED-8F88-45C7-AD7B-BD0BEF759CF0}"/>
    <cellStyle name="Comma 4 6 2 3 4" xfId="30216" xr:uid="{63808077-5D59-4994-8CC0-ECA74107406F}"/>
    <cellStyle name="Comma 4 6 2 4" xfId="11834" xr:uid="{72E84619-153A-48E4-BBEF-67B855951CA4}"/>
    <cellStyle name="Comma 4 6 2 4 2" xfId="23043" xr:uid="{23482A74-FC17-4398-979B-AD379BFA6C2F}"/>
    <cellStyle name="Comma 4 6 2 4 2 2" xfId="40076" xr:uid="{DCD52CC2-326C-46C3-B8C9-1D524F2C1E5F}"/>
    <cellStyle name="Comma 4 6 2 4 3" xfId="32188" xr:uid="{BE3EBD05-2B76-4759-B50D-43CD96D26F41}"/>
    <cellStyle name="Comma 4 6 2 5" xfId="17439" xr:uid="{EEB603EF-3C02-46E6-86CA-E5C5F09FE526}"/>
    <cellStyle name="Comma 4 6 2 5 2" xfId="36132" xr:uid="{9704E2C7-55B1-46D9-8D47-8AA7B65387D4}"/>
    <cellStyle name="Comma 4 6 2 6" xfId="28244" xr:uid="{F8DDB53E-04BC-4CF5-BBD1-BFBAAD0A8D6C}"/>
    <cellStyle name="Comma 4 6 3" xfId="6734" xr:uid="{49DB21F9-F65E-4A3E-8BC2-9035FEA71D3C}"/>
    <cellStyle name="Comma 4 6 3 2" xfId="9536" xr:uid="{4F895235-5E8F-47FA-93FF-858B19505C9F}"/>
    <cellStyle name="Comma 4 6 3 2 2" xfId="15141" xr:uid="{B2841BDD-6D57-40B6-9EC5-02F0BB8A968B}"/>
    <cellStyle name="Comma 4 6 3 2 2 2" xfId="26350" xr:uid="{7A2E1AC2-096F-4DC3-A575-B2368506D0B1}"/>
    <cellStyle name="Comma 4 6 3 2 2 2 2" xfId="42540" xr:uid="{EAEBD7DB-F968-4737-8342-896D1FB47DC4}"/>
    <cellStyle name="Comma 4 6 3 2 2 3" xfId="34652" xr:uid="{3D4B6216-C39A-4158-9F93-0EC4325F0A32}"/>
    <cellStyle name="Comma 4 6 3 2 3" xfId="20746" xr:uid="{53AF88F7-1FBE-465C-8203-D4579F247E88}"/>
    <cellStyle name="Comma 4 6 3 2 3 2" xfId="38596" xr:uid="{4AAB2871-9219-4354-8A3C-045A9ED43FEA}"/>
    <cellStyle name="Comma 4 6 3 2 4" xfId="30708" xr:uid="{6CBD5DF4-551F-429E-A04B-5331241DD7A5}"/>
    <cellStyle name="Comma 4 6 3 3" xfId="12339" xr:uid="{5920C4F9-6468-405C-BD17-2B696B10B17D}"/>
    <cellStyle name="Comma 4 6 3 3 2" xfId="23548" xr:uid="{80167FD2-1681-4AA8-8AFF-B4E4C52D08DB}"/>
    <cellStyle name="Comma 4 6 3 3 2 2" xfId="40568" xr:uid="{55B20FD1-DCBB-43D7-A2AE-949F45A3E562}"/>
    <cellStyle name="Comma 4 6 3 3 3" xfId="32680" xr:uid="{599B18B8-0DAC-4FC9-80CD-E26FADFFE591}"/>
    <cellStyle name="Comma 4 6 3 4" xfId="17944" xr:uid="{2E4F2A9E-E341-4EB3-998C-AAE7DE9F574C}"/>
    <cellStyle name="Comma 4 6 3 4 2" xfId="36624" xr:uid="{6A8F5D0E-A11F-4EB1-A97A-FC49EE691742}"/>
    <cellStyle name="Comma 4 6 3 5" xfId="28736" xr:uid="{ABFC0FE0-6743-438E-9DB0-ECA872FB0078}"/>
    <cellStyle name="Comma 4 6 4" xfId="8134" xr:uid="{E0FE5A83-7235-4AA4-ACB5-BE403BF5DA45}"/>
    <cellStyle name="Comma 4 6 4 2" xfId="13739" xr:uid="{D8186A49-D878-48D0-8EFB-10AF53F02381}"/>
    <cellStyle name="Comma 4 6 4 2 2" xfId="24948" xr:uid="{1BE3C6EB-65C6-4D92-B049-22A9C36F852B}"/>
    <cellStyle name="Comma 4 6 4 2 2 2" xfId="41554" xr:uid="{8F033C65-75C3-4921-9459-C9AB9F253FBF}"/>
    <cellStyle name="Comma 4 6 4 2 3" xfId="33666" xr:uid="{1175DC38-7895-45E0-AE92-A552D4206D81}"/>
    <cellStyle name="Comma 4 6 4 3" xfId="19344" xr:uid="{CCD34BE5-9B88-40D7-AEC8-F45CC968E018}"/>
    <cellStyle name="Comma 4 6 4 3 2" xfId="37610" xr:uid="{6E4335D6-5AA6-4CA6-9803-C119825B04AB}"/>
    <cellStyle name="Comma 4 6 4 4" xfId="29722" xr:uid="{19882ACC-7D37-4C0C-B07B-D5260B4054D4}"/>
    <cellStyle name="Comma 4 6 5" xfId="10937" xr:uid="{0B5738C8-37B8-47E8-8A34-252313D3E1E1}"/>
    <cellStyle name="Comma 4 6 5 2" xfId="22146" xr:uid="{7834D07A-B2DC-4AED-9960-879F7EE98711}"/>
    <cellStyle name="Comma 4 6 5 2 2" xfId="39582" xr:uid="{1A99F7CB-4EDF-436F-A336-0CE4121871B4}"/>
    <cellStyle name="Comma 4 6 5 3" xfId="31694" xr:uid="{1DBF9D71-05E3-4EFE-9189-32934393EFAF}"/>
    <cellStyle name="Comma 4 6 6" xfId="16542" xr:uid="{B0822E03-CD90-40C8-B622-EAC7CBBC5CAD}"/>
    <cellStyle name="Comma 4 6 6 2" xfId="35638" xr:uid="{15580C35-EEA0-4C5B-AA03-C200E77E436D}"/>
    <cellStyle name="Comma 4 6 7" xfId="27750" xr:uid="{9A1E251C-667D-49FB-99B5-08DECF5C96ED}"/>
    <cellStyle name="Comma 4 7" xfId="5914" xr:uid="{6F940334-3C89-4BA1-B601-7B95981D75E5}"/>
    <cellStyle name="Comma 4 7 2" xfId="7316" xr:uid="{93BB360E-DD8F-4497-8A7D-B4A68539CC7B}"/>
    <cellStyle name="Comma 4 7 2 2" xfId="10118" xr:uid="{4D7E075B-643C-4C5B-93C4-22FF4C43CA96}"/>
    <cellStyle name="Comma 4 7 2 2 2" xfId="15723" xr:uid="{ABE716B4-6AF9-49C4-A4A0-ED8B43E73CAB}"/>
    <cellStyle name="Comma 4 7 2 2 2 2" xfId="26932" xr:uid="{3A329464-7381-4970-B9C1-3F6AECE2C99B}"/>
    <cellStyle name="Comma 4 7 2 2 2 2 2" xfId="42787" xr:uid="{92391923-2FA5-4E4B-AB78-94A37A38CDD4}"/>
    <cellStyle name="Comma 4 7 2 2 2 3" xfId="34899" xr:uid="{DB7A4DB9-8563-4667-9BB0-90A3B7E3DD92}"/>
    <cellStyle name="Comma 4 7 2 2 3" xfId="21328" xr:uid="{AD402E37-D887-4C5F-9220-8AF96E631553}"/>
    <cellStyle name="Comma 4 7 2 2 3 2" xfId="38843" xr:uid="{16A4414B-8F46-4ECB-BAB2-54D7AB34C88E}"/>
    <cellStyle name="Comma 4 7 2 2 4" xfId="30955" xr:uid="{890E5FEB-46C6-44A1-A85D-87F02C1CF640}"/>
    <cellStyle name="Comma 4 7 2 3" xfId="12921" xr:uid="{FB92B08B-26E9-40FB-80FE-C8A71E57C5B2}"/>
    <cellStyle name="Comma 4 7 2 3 2" xfId="24130" xr:uid="{56B99785-B5E0-4874-BC5F-B09A97EA2173}"/>
    <cellStyle name="Comma 4 7 2 3 2 2" xfId="40815" xr:uid="{FB47445C-02A3-437C-92B1-F6D982056AA4}"/>
    <cellStyle name="Comma 4 7 2 3 3" xfId="32927" xr:uid="{9AE14C18-6A66-4963-8DF3-241E52442F8F}"/>
    <cellStyle name="Comma 4 7 2 4" xfId="18526" xr:uid="{D9CB3C36-0C29-488F-A656-D75F73B41162}"/>
    <cellStyle name="Comma 4 7 2 4 2" xfId="36871" xr:uid="{5E53A43B-4C0B-446E-879F-16C3B723A9FA}"/>
    <cellStyle name="Comma 4 7 2 5" xfId="28983" xr:uid="{4BF5139A-B4F9-44B1-8720-028D7076BB3A}"/>
    <cellStyle name="Comma 4 7 3" xfId="8716" xr:uid="{8F674FD8-105E-4357-B24B-4E4A0F76B14E}"/>
    <cellStyle name="Comma 4 7 3 2" xfId="14321" xr:uid="{3CEF6A4F-EA20-48D1-8E8D-6615ACDCBEBC}"/>
    <cellStyle name="Comma 4 7 3 2 2" xfId="25530" xr:uid="{6E218B09-37B3-4CDF-9188-4DD06BE48566}"/>
    <cellStyle name="Comma 4 7 3 2 2 2" xfId="41801" xr:uid="{09F65DE2-17BC-4C95-A6D4-BA42A3524E5E}"/>
    <cellStyle name="Comma 4 7 3 2 3" xfId="33913" xr:uid="{500E134E-86DE-4DAD-90C4-64EB9726A0EF}"/>
    <cellStyle name="Comma 4 7 3 3" xfId="19926" xr:uid="{998B16F5-F3CA-4280-8D61-950C7F744C2D}"/>
    <cellStyle name="Comma 4 7 3 3 2" xfId="37857" xr:uid="{A2BC969C-0020-4B7E-8496-BD2F7FFE3330}"/>
    <cellStyle name="Comma 4 7 3 4" xfId="29969" xr:uid="{631AB88B-6810-4F9E-B9AB-A4C1599C1554}"/>
    <cellStyle name="Comma 4 7 4" xfId="11519" xr:uid="{C6F425B8-DD68-4259-BB86-5F119D48E13B}"/>
    <cellStyle name="Comma 4 7 4 2" xfId="22728" xr:uid="{8D2588FC-4BFF-42E7-89AF-1A4EBC1D26D2}"/>
    <cellStyle name="Comma 4 7 4 2 2" xfId="39829" xr:uid="{61596EFE-3331-4BBB-B42F-3CE1AE89B39D}"/>
    <cellStyle name="Comma 4 7 4 3" xfId="31941" xr:uid="{BC71CA11-58D1-45AF-96F7-0FA7CE105369}"/>
    <cellStyle name="Comma 4 7 5" xfId="17124" xr:uid="{5010D1BB-1148-4FC1-A746-A875292815EB}"/>
    <cellStyle name="Comma 4 7 5 2" xfId="35885" xr:uid="{D68B2267-0077-441E-AE92-737BC240A498}"/>
    <cellStyle name="Comma 4 7 6" xfId="27997" xr:uid="{041F0759-DD50-4944-A7D3-2C034A9B32AA}"/>
    <cellStyle name="Comma 4 8" xfId="6486" xr:uid="{79CE5289-10E3-4574-B82D-0CCE71223202}"/>
    <cellStyle name="Comma 4 8 2" xfId="9288" xr:uid="{4EDC07CE-43DC-4591-86EE-C66A941D1545}"/>
    <cellStyle name="Comma 4 8 2 2" xfId="14893" xr:uid="{F3DFD1F4-CC9D-4350-8EBC-2A64E140BA18}"/>
    <cellStyle name="Comma 4 8 2 2 2" xfId="26102" xr:uid="{5E2AA6A5-54B8-43B5-8062-376B4E2F477B}"/>
    <cellStyle name="Comma 4 8 2 2 2 2" xfId="42294" xr:uid="{32D75B0D-73E5-4827-A5FD-5B08B6BA88C7}"/>
    <cellStyle name="Comma 4 8 2 2 3" xfId="34406" xr:uid="{B5382E22-E04F-46A6-B679-096272064584}"/>
    <cellStyle name="Comma 4 8 2 3" xfId="20498" xr:uid="{A77366F9-4ECE-4EAB-ABCC-31D5213C21F9}"/>
    <cellStyle name="Comma 4 8 2 3 2" xfId="38350" xr:uid="{D5B0DC66-DA37-4CCD-B961-8E70BF1AD444}"/>
    <cellStyle name="Comma 4 8 2 4" xfId="30462" xr:uid="{FAC2DEAF-7C9E-4FE0-BE5B-3983FF8DA236}"/>
    <cellStyle name="Comma 4 8 3" xfId="12091" xr:uid="{981C4AEF-4374-4206-B48E-E5DA2E66D298}"/>
    <cellStyle name="Comma 4 8 3 2" xfId="23300" xr:uid="{06FFA102-DEA6-4DF3-A877-D6E4287A5B62}"/>
    <cellStyle name="Comma 4 8 3 2 2" xfId="40322" xr:uid="{851CE47C-2337-48BF-9E07-BF7A05F52C37}"/>
    <cellStyle name="Comma 4 8 3 3" xfId="32434" xr:uid="{CE235D73-3935-4058-9A1B-8C9A35A2D1E3}"/>
    <cellStyle name="Comma 4 8 4" xfId="17696" xr:uid="{74C484AF-0A96-4954-A44E-0FB114F912C8}"/>
    <cellStyle name="Comma 4 8 4 2" xfId="36378" xr:uid="{C25E9E18-38C4-483A-A802-2DBBEA2547A0}"/>
    <cellStyle name="Comma 4 8 5" xfId="28490" xr:uid="{7E0023A3-CFE8-445E-BD98-DD01FEEEF3EE}"/>
    <cellStyle name="Comma 4 9" xfId="7888" xr:uid="{394D1B94-ED06-45A4-836D-C767F2C7FC36}"/>
    <cellStyle name="Comma 4 9 2" xfId="13493" xr:uid="{9D123F05-4C2F-4E0B-9551-52F8DACEB8DC}"/>
    <cellStyle name="Comma 4 9 2 2" xfId="24702" xr:uid="{E6A8A747-55A8-47DD-9A59-273ADECB3BDA}"/>
    <cellStyle name="Comma 4 9 2 2 2" xfId="41308" xr:uid="{128EA99A-DEBC-490F-A639-F9682BA9162B}"/>
    <cellStyle name="Comma 4 9 2 3" xfId="33420" xr:uid="{FCE27AFA-C4AB-4372-9645-2DB42292F21C}"/>
    <cellStyle name="Comma 4 9 3" xfId="19098" xr:uid="{C80BEAE6-4F5E-485A-95A8-7EF5CC6995DD}"/>
    <cellStyle name="Comma 4 9 3 2" xfId="37364" xr:uid="{CA5204E1-4992-4077-A231-8CF2C3DF8386}"/>
    <cellStyle name="Comma 4 9 4" xfId="29476" xr:uid="{34266DB2-46AD-4F41-92EC-8503D60824B1}"/>
    <cellStyle name="Comma 4_Long forecast for Liz liquid Cotton(May-Dec)10312013 (version 1)" xfId="1834" xr:uid="{7FB4CBBD-6EDF-4C1A-B53C-E9F5BF15EF35}"/>
    <cellStyle name="Comma 5" xfId="1835" xr:uid="{BD82CCA6-DC87-4BDC-830B-1E21DC59598E}"/>
    <cellStyle name="Comma 5 10" xfId="7890" xr:uid="{35D5A88F-9CFC-462C-A77A-BD899A514C38}"/>
    <cellStyle name="Comma 5 10 2" xfId="13495" xr:uid="{FC14EF92-F8E6-459D-B1D5-90495BF5C18C}"/>
    <cellStyle name="Comma 5 10 2 2" xfId="24704" xr:uid="{00F11F35-E5B9-417A-A410-941357E8D064}"/>
    <cellStyle name="Comma 5 10 2 2 2" xfId="41310" xr:uid="{4246610E-8FCD-45C5-8D7F-B5FAD571A00C}"/>
    <cellStyle name="Comma 5 10 2 3" xfId="33422" xr:uid="{F8B65523-BA2B-47CD-A0D4-824AECF0524E}"/>
    <cellStyle name="Comma 5 10 3" xfId="19100" xr:uid="{401A768B-3B8E-4035-B171-A2AFB4CDC2FA}"/>
    <cellStyle name="Comma 5 10 3 2" xfId="37366" xr:uid="{941A404E-E07F-4F0B-9964-3CF0A782F35F}"/>
    <cellStyle name="Comma 5 10 4" xfId="29478" xr:uid="{1A148A93-8810-41AC-B997-6B2A1D1F2B66}"/>
    <cellStyle name="Comma 5 11" xfId="10692" xr:uid="{71393F39-0AAC-4E51-A6D8-EF0D1E9B6C1F}"/>
    <cellStyle name="Comma 5 11 2" xfId="21902" xr:uid="{3CDB9FD5-9B5B-4E74-815E-67AAC9225A03}"/>
    <cellStyle name="Comma 5 11 2 2" xfId="39338" xr:uid="{54E969C0-3C02-456A-9E18-DA90F4EBDE07}"/>
    <cellStyle name="Comma 5 11 3" xfId="31450" xr:uid="{6DA617AC-FAFE-4431-9FFD-C685CAD17922}"/>
    <cellStyle name="Comma 5 12" xfId="16298" xr:uid="{CCE48A71-2A16-4C7D-92DE-E479FD78B246}"/>
    <cellStyle name="Comma 5 12 2" xfId="35394" xr:uid="{45407945-A51C-471B-91AB-EBB2DEDFC006}"/>
    <cellStyle name="Comma 5 13" xfId="27506" xr:uid="{DC51FB18-BE87-4592-90F9-9CC57B60A9BA}"/>
    <cellStyle name="Comma 5 2" xfId="1836" xr:uid="{325575A9-4782-4416-81B1-019D8D7CEC11}"/>
    <cellStyle name="Comma 5 2 2" xfId="44049" xr:uid="{9B33F214-6C8D-4EC6-B993-25B13994FF27}"/>
    <cellStyle name="Comma 5 2 3" xfId="44048" xr:uid="{03CF1549-5A35-46D4-BB9D-5C7F605FBD04}"/>
    <cellStyle name="Comma 5 3" xfId="1837" xr:uid="{59C28BD1-F6C5-40BE-8E00-2159A88086B8}"/>
    <cellStyle name="Comma 5 4" xfId="5091" xr:uid="{3164213A-1339-4A0F-A35A-3EAAC5758466}"/>
    <cellStyle name="Comma 5 4 10" xfId="27521" xr:uid="{B700830B-527D-4DDD-B2C1-B53940ECFE72}"/>
    <cellStyle name="Comma 5 4 2" xfId="5165" xr:uid="{1A9032A8-DB4D-4D33-9AB1-F4D8B7BDE69D}"/>
    <cellStyle name="Comma 5 4 2 2" xfId="5290" xr:uid="{74A65ACA-A2EB-40C2-868B-4527110F7F47}"/>
    <cellStyle name="Comma 5 4 2 2 2" xfId="5536" xr:uid="{20010C17-D499-4E98-A67E-DDA64EF2C955}"/>
    <cellStyle name="Comma 5 4 2 2 2 2" xfId="6433" xr:uid="{3D574D8A-83FF-4B80-9E1E-B52FF5803692}"/>
    <cellStyle name="Comma 5 4 2 2 2 2 2" xfId="7835" xr:uid="{BF9ED509-1070-45EB-B60A-93B19E5C31E0}"/>
    <cellStyle name="Comma 5 4 2 2 2 2 2 2" xfId="10637" xr:uid="{B20FD6AA-6BFD-4DEC-A1A6-51D58D848CB8}"/>
    <cellStyle name="Comma 5 4 2 2 2 2 2 2 2" xfId="16242" xr:uid="{F34D0989-33A3-4ED9-A23A-5907CEF9AF20}"/>
    <cellStyle name="Comma 5 4 2 2 2 2 2 2 2 2" xfId="27451" xr:uid="{F31A1B7E-98C0-485A-8909-471BF92EFA56}"/>
    <cellStyle name="Comma 5 4 2 2 2 2 2 2 2 2 2" xfId="43238" xr:uid="{B8A38B44-2176-4DBE-BBF8-85C8588A5875}"/>
    <cellStyle name="Comma 5 4 2 2 2 2 2 2 2 3" xfId="35350" xr:uid="{20C940BD-9F4B-4B66-8360-87A38391A3BB}"/>
    <cellStyle name="Comma 5 4 2 2 2 2 2 2 3" xfId="21847" xr:uid="{4F18DCC9-6068-4F0E-909A-6D480FFB292D}"/>
    <cellStyle name="Comma 5 4 2 2 2 2 2 2 3 2" xfId="39294" xr:uid="{FEAC102E-8FDF-4CC8-B002-E0DB5A96372E}"/>
    <cellStyle name="Comma 5 4 2 2 2 2 2 2 4" xfId="31406" xr:uid="{EFE7D886-7E32-46FC-88BD-AF5C6297F7DD}"/>
    <cellStyle name="Comma 5 4 2 2 2 2 2 3" xfId="13440" xr:uid="{A59FF43E-D5C5-4D3F-BC49-FEF265D4DA92}"/>
    <cellStyle name="Comma 5 4 2 2 2 2 2 3 2" xfId="24649" xr:uid="{5FF4FBF2-F17B-4CF0-B646-8B6B5B774F90}"/>
    <cellStyle name="Comma 5 4 2 2 2 2 2 3 2 2" xfId="41266" xr:uid="{728A02D8-A62B-408D-94DE-B186CB01760E}"/>
    <cellStyle name="Comma 5 4 2 2 2 2 2 3 3" xfId="33378" xr:uid="{9370EBF0-6ADB-47C9-83D6-08CDC8083F55}"/>
    <cellStyle name="Comma 5 4 2 2 2 2 2 4" xfId="19045" xr:uid="{558A9614-935E-4EA4-9DFB-2BF51B9D138E}"/>
    <cellStyle name="Comma 5 4 2 2 2 2 2 4 2" xfId="37322" xr:uid="{9DD3AF9F-A948-4C8B-A8A0-EB16B7DDCA50}"/>
    <cellStyle name="Comma 5 4 2 2 2 2 2 5" xfId="29434" xr:uid="{A6CD4BE1-9102-49C5-8075-FD52A2E9EDEA}"/>
    <cellStyle name="Comma 5 4 2 2 2 2 3" xfId="9235" xr:uid="{B4EF581D-FD47-4CE5-9669-0DEBBBDBE11B}"/>
    <cellStyle name="Comma 5 4 2 2 2 2 3 2" xfId="14840" xr:uid="{5D694508-4820-4B7F-9757-4F8FF28B9DD3}"/>
    <cellStyle name="Comma 5 4 2 2 2 2 3 2 2" xfId="26049" xr:uid="{7EFBA729-6ACB-40DA-B238-F8F2936E2B75}"/>
    <cellStyle name="Comma 5 4 2 2 2 2 3 2 2 2" xfId="42252" xr:uid="{FC922603-999E-4ED8-8734-AA045FC07F5D}"/>
    <cellStyle name="Comma 5 4 2 2 2 2 3 2 3" xfId="34364" xr:uid="{466B6659-BB75-42F4-8598-45EF67793DB9}"/>
    <cellStyle name="Comma 5 4 2 2 2 2 3 3" xfId="20445" xr:uid="{4B555BAC-1912-4BA7-8680-A484195412EA}"/>
    <cellStyle name="Comma 5 4 2 2 2 2 3 3 2" xfId="38308" xr:uid="{AC1F1CBE-F45F-4B42-94B9-F418389133A5}"/>
    <cellStyle name="Comma 5 4 2 2 2 2 3 4" xfId="30420" xr:uid="{A0286DB5-5D50-4B76-982A-6FC817092B8A}"/>
    <cellStyle name="Comma 5 4 2 2 2 2 4" xfId="12038" xr:uid="{B0F92166-1B5D-4FEA-B664-A608C400CB21}"/>
    <cellStyle name="Comma 5 4 2 2 2 2 4 2" xfId="23247" xr:uid="{048B55CE-EFB9-40DF-A57A-E8306C54C2B6}"/>
    <cellStyle name="Comma 5 4 2 2 2 2 4 2 2" xfId="40280" xr:uid="{82712BD0-2263-47E0-B3AB-CF8EBEBF4542}"/>
    <cellStyle name="Comma 5 4 2 2 2 2 4 3" xfId="32392" xr:uid="{8FD8812D-E5EA-479A-838C-794113F8FB94}"/>
    <cellStyle name="Comma 5 4 2 2 2 2 5" xfId="17643" xr:uid="{BD1F9B68-36F3-406D-A2CF-AFA93F786AB7}"/>
    <cellStyle name="Comma 5 4 2 2 2 2 5 2" xfId="36336" xr:uid="{17FECF0F-D515-4F8C-BA9C-2F12B0E17FBE}"/>
    <cellStyle name="Comma 5 4 2 2 2 2 6" xfId="28448" xr:uid="{7F12D2A0-4C0A-4622-AFEA-BC6E5B658DAE}"/>
    <cellStyle name="Comma 5 4 2 2 2 3" xfId="6938" xr:uid="{36C4791E-7B61-4984-A5E9-224B68FB7679}"/>
    <cellStyle name="Comma 5 4 2 2 2 3 2" xfId="9740" xr:uid="{637A6FB0-8666-495A-8AAC-71433EA87FB5}"/>
    <cellStyle name="Comma 5 4 2 2 2 3 2 2" xfId="15345" xr:uid="{F6DB6E88-94B9-4C1A-B38B-90BC45DE671E}"/>
    <cellStyle name="Comma 5 4 2 2 2 3 2 2 2" xfId="26554" xr:uid="{F30CDAC5-5BB2-4E0C-B594-66A4FD82B8AB}"/>
    <cellStyle name="Comma 5 4 2 2 2 3 2 2 2 2" xfId="42744" xr:uid="{05C2ACB6-93C4-4A87-93F3-7E4BD8284BCA}"/>
    <cellStyle name="Comma 5 4 2 2 2 3 2 2 3" xfId="34856" xr:uid="{3762CBBD-7F7A-4C39-861C-821EC4B06D6E}"/>
    <cellStyle name="Comma 5 4 2 2 2 3 2 3" xfId="20950" xr:uid="{75806A0E-87A4-4936-B812-5C3D21946A11}"/>
    <cellStyle name="Comma 5 4 2 2 2 3 2 3 2" xfId="38800" xr:uid="{9F958825-008B-4F44-BE46-80198D90280B}"/>
    <cellStyle name="Comma 5 4 2 2 2 3 2 4" xfId="30912" xr:uid="{E213BDEF-A5CF-4738-AE8D-67149DC56B75}"/>
    <cellStyle name="Comma 5 4 2 2 2 3 3" xfId="12543" xr:uid="{7DC37367-6D77-46CD-9965-951DE1919873}"/>
    <cellStyle name="Comma 5 4 2 2 2 3 3 2" xfId="23752" xr:uid="{119E775A-5607-437A-8FF1-47B4C9094AD1}"/>
    <cellStyle name="Comma 5 4 2 2 2 3 3 2 2" xfId="40772" xr:uid="{78A51220-5CF4-4652-B475-30382801ECB6}"/>
    <cellStyle name="Comma 5 4 2 2 2 3 3 3" xfId="32884" xr:uid="{EAF6E22C-13BE-4720-B557-284BAD36492E}"/>
    <cellStyle name="Comma 5 4 2 2 2 3 4" xfId="18148" xr:uid="{5C586F9E-6467-4975-A4D6-99478A2C2E23}"/>
    <cellStyle name="Comma 5 4 2 2 2 3 4 2" xfId="36828" xr:uid="{FE4D3619-7500-4497-BB24-31A90D4AC7D7}"/>
    <cellStyle name="Comma 5 4 2 2 2 3 5" xfId="28940" xr:uid="{84425A60-725E-498B-9446-B0AB86A9E746}"/>
    <cellStyle name="Comma 5 4 2 2 2 4" xfId="8338" xr:uid="{4D16E23C-A020-47A3-B6E0-5F83C43D412E}"/>
    <cellStyle name="Comma 5 4 2 2 2 4 2" xfId="13943" xr:uid="{11F579C9-459C-4DBB-8795-B8F6951D14E3}"/>
    <cellStyle name="Comma 5 4 2 2 2 4 2 2" xfId="25152" xr:uid="{36F3F4F4-5B66-4F98-AB1F-D8FBA3D85E2A}"/>
    <cellStyle name="Comma 5 4 2 2 2 4 2 2 2" xfId="41758" xr:uid="{CAB2E576-6F1E-4B8C-9F35-072C1C260BD8}"/>
    <cellStyle name="Comma 5 4 2 2 2 4 2 3" xfId="33870" xr:uid="{1D8E1997-7401-4964-9C06-11E99E7F846B}"/>
    <cellStyle name="Comma 5 4 2 2 2 4 3" xfId="19548" xr:uid="{CF50DEBA-DC38-4024-A094-0C7F7CD64689}"/>
    <cellStyle name="Comma 5 4 2 2 2 4 3 2" xfId="37814" xr:uid="{A6FA7B66-E1A6-4812-8B56-656AB573159D}"/>
    <cellStyle name="Comma 5 4 2 2 2 4 4" xfId="29926" xr:uid="{616485AF-1810-4655-BAC4-03970F858DB2}"/>
    <cellStyle name="Comma 5 4 2 2 2 5" xfId="11141" xr:uid="{2C9B4F17-C0B3-42A8-AD77-08FFC1EACA9A}"/>
    <cellStyle name="Comma 5 4 2 2 2 5 2" xfId="22350" xr:uid="{C5753FE2-87BA-4FA7-A83D-5C0D39AEE7F2}"/>
    <cellStyle name="Comma 5 4 2 2 2 5 2 2" xfId="39786" xr:uid="{3B06E36D-CDA7-4145-AE1E-A31B14C13506}"/>
    <cellStyle name="Comma 5 4 2 2 2 5 3" xfId="31898" xr:uid="{37A7CC45-FC81-43AA-BE37-021E11CE0A4F}"/>
    <cellStyle name="Comma 5 4 2 2 2 6" xfId="16746" xr:uid="{7713B76D-7135-42DF-9298-6EF74A7955B8}"/>
    <cellStyle name="Comma 5 4 2 2 2 6 2" xfId="35842" xr:uid="{BBCB18F8-263A-4511-8DBD-449B255D73F1}"/>
    <cellStyle name="Comma 5 4 2 2 2 7" xfId="27954" xr:uid="{75A6E373-C757-410F-B909-85A1011CF9FE}"/>
    <cellStyle name="Comma 5 4 2 2 3" xfId="6187" xr:uid="{8EA63E03-3097-4A1F-A0EA-ACF33191BD92}"/>
    <cellStyle name="Comma 5 4 2 2 3 2" xfId="7589" xr:uid="{520BEB10-7834-4D69-9F86-971F916FDD07}"/>
    <cellStyle name="Comma 5 4 2 2 3 2 2" xfId="10391" xr:uid="{612A0104-CD38-498D-B596-0120E4EF9FBA}"/>
    <cellStyle name="Comma 5 4 2 2 3 2 2 2" xfId="15996" xr:uid="{8DCA9277-5237-4716-B67C-CF1AE6817212}"/>
    <cellStyle name="Comma 5 4 2 2 3 2 2 2 2" xfId="27205" xr:uid="{A7EB28A5-590D-43B0-B8B1-8950948C9B3A}"/>
    <cellStyle name="Comma 5 4 2 2 3 2 2 2 2 2" xfId="42992" xr:uid="{3F48A821-F913-4740-9370-1065F1B417F1}"/>
    <cellStyle name="Comma 5 4 2 2 3 2 2 2 3" xfId="35104" xr:uid="{803EED9D-25D6-4745-8BD4-9518D02DFFD3}"/>
    <cellStyle name="Comma 5 4 2 2 3 2 2 3" xfId="21601" xr:uid="{016EB1AD-26F5-4AC6-BA4A-1C7773E1695B}"/>
    <cellStyle name="Comma 5 4 2 2 3 2 2 3 2" xfId="39048" xr:uid="{FA444EA5-260B-4811-BAF5-E321069C772F}"/>
    <cellStyle name="Comma 5 4 2 2 3 2 2 4" xfId="31160" xr:uid="{C90DFB5E-AEA4-4401-ADC6-DE04CB51587F}"/>
    <cellStyle name="Comma 5 4 2 2 3 2 3" xfId="13194" xr:uid="{DFF1A6EF-D59F-4D9D-9BEE-6A26359C393D}"/>
    <cellStyle name="Comma 5 4 2 2 3 2 3 2" xfId="24403" xr:uid="{40DE2103-A24A-4D78-A94D-E7E5EE9EA9AF}"/>
    <cellStyle name="Comma 5 4 2 2 3 2 3 2 2" xfId="41020" xr:uid="{988BFBA1-72A8-488A-971B-3FCFF47793AE}"/>
    <cellStyle name="Comma 5 4 2 2 3 2 3 3" xfId="33132" xr:uid="{8E7D88E0-0D44-4E76-9854-2C573A3F5B16}"/>
    <cellStyle name="Comma 5 4 2 2 3 2 4" xfId="18799" xr:uid="{3DBEE0FC-1A89-47DD-9C83-1F3D83F026C4}"/>
    <cellStyle name="Comma 5 4 2 2 3 2 4 2" xfId="37076" xr:uid="{E7EC7653-AB38-4C45-BF33-8E35E39831DE}"/>
    <cellStyle name="Comma 5 4 2 2 3 2 5" xfId="29188" xr:uid="{F4811974-D504-4A00-8672-E79EFCC63504}"/>
    <cellStyle name="Comma 5 4 2 2 3 3" xfId="8989" xr:uid="{1C720E8F-413F-41FB-812F-5390B3A3D653}"/>
    <cellStyle name="Comma 5 4 2 2 3 3 2" xfId="14594" xr:uid="{B9B9A6A4-EBF2-43D4-8C27-5CE460916BFA}"/>
    <cellStyle name="Comma 5 4 2 2 3 3 2 2" xfId="25803" xr:uid="{0D5D1D85-0628-43DC-BB3B-9EB4B64CF5B3}"/>
    <cellStyle name="Comma 5 4 2 2 3 3 2 2 2" xfId="42006" xr:uid="{713A5230-EEB4-48A5-A000-E7F76FDA4741}"/>
    <cellStyle name="Comma 5 4 2 2 3 3 2 3" xfId="34118" xr:uid="{C12C715E-1DF5-4C93-9ABE-AB322DF0640B}"/>
    <cellStyle name="Comma 5 4 2 2 3 3 3" xfId="20199" xr:uid="{780E6EF9-8733-4031-A35F-6CE98F0A7244}"/>
    <cellStyle name="Comma 5 4 2 2 3 3 3 2" xfId="38062" xr:uid="{85C96D11-2A82-41CE-82FF-4049E388F2A1}"/>
    <cellStyle name="Comma 5 4 2 2 3 3 4" xfId="30174" xr:uid="{5EE18132-5BF0-4400-BD90-D42C3C374DBE}"/>
    <cellStyle name="Comma 5 4 2 2 3 4" xfId="11792" xr:uid="{F04FE965-FC0D-47B2-A1BD-E68B90C49D07}"/>
    <cellStyle name="Comma 5 4 2 2 3 4 2" xfId="23001" xr:uid="{685008BF-4B2A-4C5C-A93B-61793BD91E32}"/>
    <cellStyle name="Comma 5 4 2 2 3 4 2 2" xfId="40034" xr:uid="{4DB7019B-66DB-4865-A004-5EACD31ECF9F}"/>
    <cellStyle name="Comma 5 4 2 2 3 4 3" xfId="32146" xr:uid="{4C466E7D-318B-4589-9987-DC7068672459}"/>
    <cellStyle name="Comma 5 4 2 2 3 5" xfId="17397" xr:uid="{096F2831-2271-4133-8632-44C22BB17825}"/>
    <cellStyle name="Comma 5 4 2 2 3 5 2" xfId="36090" xr:uid="{C856E31F-7EBC-4C43-8B84-F0E0F55DFB13}"/>
    <cellStyle name="Comma 5 4 2 2 3 6" xfId="28202" xr:uid="{C5BA3C2A-0914-495D-8C68-97ABFCD692F2}"/>
    <cellStyle name="Comma 5 4 2 2 4" xfId="6692" xr:uid="{89D6EB6D-A812-46F5-8301-C90D41CBC310}"/>
    <cellStyle name="Comma 5 4 2 2 4 2" xfId="9494" xr:uid="{7CD461E0-DBC3-411A-9777-92535534854F}"/>
    <cellStyle name="Comma 5 4 2 2 4 2 2" xfId="15099" xr:uid="{3A6B9C72-9FA6-462E-A38F-837675DD5582}"/>
    <cellStyle name="Comma 5 4 2 2 4 2 2 2" xfId="26308" xr:uid="{D7E8E225-E27D-439B-BCE8-95A3057749D8}"/>
    <cellStyle name="Comma 5 4 2 2 4 2 2 2 2" xfId="42498" xr:uid="{E3490C47-7F03-43BD-8286-45979150780C}"/>
    <cellStyle name="Comma 5 4 2 2 4 2 2 3" xfId="34610" xr:uid="{0B144288-88A0-497A-8B6C-A3372D3C09F8}"/>
    <cellStyle name="Comma 5 4 2 2 4 2 3" xfId="20704" xr:uid="{AB4A8C4E-E625-402B-A55E-CCAE3F5D4E45}"/>
    <cellStyle name="Comma 5 4 2 2 4 2 3 2" xfId="38554" xr:uid="{9190B265-7D86-4452-B720-395845305E44}"/>
    <cellStyle name="Comma 5 4 2 2 4 2 4" xfId="30666" xr:uid="{5092200B-D51D-4D4A-AEDF-C9AA0BC283C4}"/>
    <cellStyle name="Comma 5 4 2 2 4 3" xfId="12297" xr:uid="{F981034D-1290-40A3-A910-01E470BDD88A}"/>
    <cellStyle name="Comma 5 4 2 2 4 3 2" xfId="23506" xr:uid="{581D9E29-44D6-4EE0-A13B-8410968F2C3C}"/>
    <cellStyle name="Comma 5 4 2 2 4 3 2 2" xfId="40526" xr:uid="{42DD56BC-5353-431D-BF0E-DF79A4373F8C}"/>
    <cellStyle name="Comma 5 4 2 2 4 3 3" xfId="32638" xr:uid="{BFB8AB25-CDF8-48F9-95C7-81BFA0DC28E9}"/>
    <cellStyle name="Comma 5 4 2 2 4 4" xfId="17902" xr:uid="{5D72964B-3BD5-471F-BA41-8AF485E9A171}"/>
    <cellStyle name="Comma 5 4 2 2 4 4 2" xfId="36582" xr:uid="{38DA5A5F-9D8D-4037-8D0B-B3177A4DBB51}"/>
    <cellStyle name="Comma 5 4 2 2 4 5" xfId="28694" xr:uid="{B001D142-AF51-42A6-A687-57C1DF5C6DDF}"/>
    <cellStyle name="Comma 5 4 2 2 5" xfId="8092" xr:uid="{C47B9091-E7D2-4F5B-BA62-F9851F5AB129}"/>
    <cellStyle name="Comma 5 4 2 2 5 2" xfId="13697" xr:uid="{56C77B2F-14BE-4C68-BBDF-5C3B17613D2C}"/>
    <cellStyle name="Comma 5 4 2 2 5 2 2" xfId="24906" xr:uid="{C70A1AF0-C14B-497C-9071-1F6CCE4A6F22}"/>
    <cellStyle name="Comma 5 4 2 2 5 2 2 2" xfId="41512" xr:uid="{F77D89CA-7E46-4495-9989-40E8C1584C7E}"/>
    <cellStyle name="Comma 5 4 2 2 5 2 3" xfId="33624" xr:uid="{183569D0-81DA-433C-BADB-BD03A277BB46}"/>
    <cellStyle name="Comma 5 4 2 2 5 3" xfId="19302" xr:uid="{8A4FB306-89DC-4DC1-8A60-292DDAF43446}"/>
    <cellStyle name="Comma 5 4 2 2 5 3 2" xfId="37568" xr:uid="{F6B3BB65-ABB0-4C17-8C90-17F5A885A6EC}"/>
    <cellStyle name="Comma 5 4 2 2 5 4" xfId="29680" xr:uid="{C11AE2BD-A8BD-4D30-9668-ABD27DCE09D9}"/>
    <cellStyle name="Comma 5 4 2 2 6" xfId="10895" xr:uid="{EBD45DF3-99DF-4C74-BA01-D770380A674D}"/>
    <cellStyle name="Comma 5 4 2 2 6 2" xfId="22104" xr:uid="{4C960A10-2025-424E-92F2-9CF11482E973}"/>
    <cellStyle name="Comma 5 4 2 2 6 2 2" xfId="39540" xr:uid="{2F4C0CA2-8BB7-44BB-9762-69226E9BD884}"/>
    <cellStyle name="Comma 5 4 2 2 6 3" xfId="31652" xr:uid="{F9B21BB3-6191-4326-8E84-997FE9F41EC9}"/>
    <cellStyle name="Comma 5 4 2 2 7" xfId="16500" xr:uid="{15B1D329-A98D-4C5C-AD94-F0806DE86E32}"/>
    <cellStyle name="Comma 5 4 2 2 7 2" xfId="35596" xr:uid="{73859771-1869-4BE6-81E3-501A016C98A7}"/>
    <cellStyle name="Comma 5 4 2 2 8" xfId="27708" xr:uid="{0C0C7784-33EB-4EA1-A9B0-C984B3B6A459}"/>
    <cellStyle name="Comma 5 4 2 3" xfId="5412" xr:uid="{28B6D28E-55FA-425A-86BF-52204A155E37}"/>
    <cellStyle name="Comma 5 4 2 3 2" xfId="6309" xr:uid="{65B750C2-86F7-4ED1-A4EA-75A4F8C31AF1}"/>
    <cellStyle name="Comma 5 4 2 3 2 2" xfId="7711" xr:uid="{3782D746-9DC4-4DB0-A3D1-E3CB66DAAC15}"/>
    <cellStyle name="Comma 5 4 2 3 2 2 2" xfId="10513" xr:uid="{1CE703DF-106F-4941-8F2E-918EE591314A}"/>
    <cellStyle name="Comma 5 4 2 3 2 2 2 2" xfId="16118" xr:uid="{CAE5376D-4FA8-4E4D-BDA6-40424488B5B8}"/>
    <cellStyle name="Comma 5 4 2 3 2 2 2 2 2" xfId="27327" xr:uid="{1FAE842B-268C-41FA-A414-4F086B6DD6E2}"/>
    <cellStyle name="Comma 5 4 2 3 2 2 2 2 2 2" xfId="43114" xr:uid="{BBEB81C4-29D6-4EA9-A22F-B62446964E16}"/>
    <cellStyle name="Comma 5 4 2 3 2 2 2 2 3" xfId="35226" xr:uid="{7EB0BBEC-8F3C-4517-8A45-027C8DF7FB1B}"/>
    <cellStyle name="Comma 5 4 2 3 2 2 2 3" xfId="21723" xr:uid="{23634D29-BC01-4F8F-9D58-0902FBFBFDAA}"/>
    <cellStyle name="Comma 5 4 2 3 2 2 2 3 2" xfId="39170" xr:uid="{F55C94FB-0727-4DE1-9F02-0B8109567817}"/>
    <cellStyle name="Comma 5 4 2 3 2 2 2 4" xfId="31282" xr:uid="{24F7575D-AC8C-4DF7-8C99-C97D200335CA}"/>
    <cellStyle name="Comma 5 4 2 3 2 2 3" xfId="13316" xr:uid="{F7394793-0A93-47FC-896F-86D1B4BA19D0}"/>
    <cellStyle name="Comma 5 4 2 3 2 2 3 2" xfId="24525" xr:uid="{F3B86F32-0F48-4D59-BB8C-1BBFA57BA3B3}"/>
    <cellStyle name="Comma 5 4 2 3 2 2 3 2 2" xfId="41142" xr:uid="{DFE743FA-ABD4-4C43-A4DB-4089D38BCA6B}"/>
    <cellStyle name="Comma 5 4 2 3 2 2 3 3" xfId="33254" xr:uid="{729545A1-D67A-4697-B0C7-0E24831E32AB}"/>
    <cellStyle name="Comma 5 4 2 3 2 2 4" xfId="18921" xr:uid="{055799A1-BF4A-4C63-970D-14965F68FEEE}"/>
    <cellStyle name="Comma 5 4 2 3 2 2 4 2" xfId="37198" xr:uid="{1332317B-ADE4-463B-9254-C1CE1BD02F71}"/>
    <cellStyle name="Comma 5 4 2 3 2 2 5" xfId="29310" xr:uid="{177C41BD-F29E-4CD2-99DE-0859DFCF263B}"/>
    <cellStyle name="Comma 5 4 2 3 2 3" xfId="9111" xr:uid="{99B7833E-EC5C-4099-B47F-6ED9D619067C}"/>
    <cellStyle name="Comma 5 4 2 3 2 3 2" xfId="14716" xr:uid="{2482FF91-D028-408C-BF2C-EA4E93438DE7}"/>
    <cellStyle name="Comma 5 4 2 3 2 3 2 2" xfId="25925" xr:uid="{6BDEC5B4-B03C-4F7F-9187-D30AF29F9AE2}"/>
    <cellStyle name="Comma 5 4 2 3 2 3 2 2 2" xfId="42128" xr:uid="{B7420F61-B857-4CEC-B36B-48E444A5DEAD}"/>
    <cellStyle name="Comma 5 4 2 3 2 3 2 3" xfId="34240" xr:uid="{398C1609-82C8-491E-87E4-79BC52220AA5}"/>
    <cellStyle name="Comma 5 4 2 3 2 3 3" xfId="20321" xr:uid="{D9FCD836-C27A-46F4-B13D-5BAA6C0304D3}"/>
    <cellStyle name="Comma 5 4 2 3 2 3 3 2" xfId="38184" xr:uid="{DC73647C-5660-4935-A1E9-BE463F49ED6A}"/>
    <cellStyle name="Comma 5 4 2 3 2 3 4" xfId="30296" xr:uid="{71E413E3-6683-40FE-80C1-201326455425}"/>
    <cellStyle name="Comma 5 4 2 3 2 4" xfId="11914" xr:uid="{BE5DE15A-EAC3-4063-9076-9C081242FEE4}"/>
    <cellStyle name="Comma 5 4 2 3 2 4 2" xfId="23123" xr:uid="{27E7E2C8-1835-4FCA-B971-FAD411D3B38B}"/>
    <cellStyle name="Comma 5 4 2 3 2 4 2 2" xfId="40156" xr:uid="{99DA46E6-79FA-44B9-9716-FB090D77C6D2}"/>
    <cellStyle name="Comma 5 4 2 3 2 4 3" xfId="32268" xr:uid="{F5DB33D7-B696-4CDF-88FB-AB0FCF541D1D}"/>
    <cellStyle name="Comma 5 4 2 3 2 5" xfId="17519" xr:uid="{79207059-A5BA-4BE3-A4CB-CE9A20EDADB0}"/>
    <cellStyle name="Comma 5 4 2 3 2 5 2" xfId="36212" xr:uid="{7C1DAC84-9339-43D5-BFFD-6F006DCD43D4}"/>
    <cellStyle name="Comma 5 4 2 3 2 6" xfId="28324" xr:uid="{99C20DD0-2048-4481-9422-47483BD700F4}"/>
    <cellStyle name="Comma 5 4 2 3 3" xfId="6814" xr:uid="{EADD3438-AF38-4F86-835A-5F83B582FC5B}"/>
    <cellStyle name="Comma 5 4 2 3 3 2" xfId="9616" xr:uid="{E8E50A7B-F23F-41CA-AC78-EECB9A242BC4}"/>
    <cellStyle name="Comma 5 4 2 3 3 2 2" xfId="15221" xr:uid="{E4158868-F020-404A-9AC2-D46B36D9EAE5}"/>
    <cellStyle name="Comma 5 4 2 3 3 2 2 2" xfId="26430" xr:uid="{FB5E6831-013C-470E-8F9A-2EA3E1294ED8}"/>
    <cellStyle name="Comma 5 4 2 3 3 2 2 2 2" xfId="42620" xr:uid="{6E159B8B-3344-4D72-ADFB-1DDB82C165D9}"/>
    <cellStyle name="Comma 5 4 2 3 3 2 2 3" xfId="34732" xr:uid="{89BCF61A-9374-4C33-9D2F-93E00C7DCA79}"/>
    <cellStyle name="Comma 5 4 2 3 3 2 3" xfId="20826" xr:uid="{9E2BB9C4-5F4B-4F88-9E17-74D3A477382A}"/>
    <cellStyle name="Comma 5 4 2 3 3 2 3 2" xfId="38676" xr:uid="{BDE3BD03-AE5D-40D7-B3D2-7F36FB43AFD2}"/>
    <cellStyle name="Comma 5 4 2 3 3 2 4" xfId="30788" xr:uid="{33543359-E2E9-426F-A2C9-3D03F189D1F8}"/>
    <cellStyle name="Comma 5 4 2 3 3 3" xfId="12419" xr:uid="{FA5FBE1F-7718-43D6-BF51-522415400E5B}"/>
    <cellStyle name="Comma 5 4 2 3 3 3 2" xfId="23628" xr:uid="{5F282251-DB7B-448E-9229-0AB22168DA37}"/>
    <cellStyle name="Comma 5 4 2 3 3 3 2 2" xfId="40648" xr:uid="{076046DE-4688-4782-B4CA-9529BD348F7B}"/>
    <cellStyle name="Comma 5 4 2 3 3 3 3" xfId="32760" xr:uid="{F354243D-CEF0-4935-8C85-D4800BBC010A}"/>
    <cellStyle name="Comma 5 4 2 3 3 4" xfId="18024" xr:uid="{90A5C1FB-EB54-4438-AC2B-B26A23075186}"/>
    <cellStyle name="Comma 5 4 2 3 3 4 2" xfId="36704" xr:uid="{7AF9F6E1-B829-4E56-B4B9-7CFEFBC5475E}"/>
    <cellStyle name="Comma 5 4 2 3 3 5" xfId="28816" xr:uid="{077CDE81-2558-4775-A7AA-C94BB0DBE888}"/>
    <cellStyle name="Comma 5 4 2 3 4" xfId="8214" xr:uid="{08F4347D-6E76-4992-A5E7-3823E54C3B2E}"/>
    <cellStyle name="Comma 5 4 2 3 4 2" xfId="13819" xr:uid="{CDC5004E-F2A0-4938-B2CF-C15FD4B920DE}"/>
    <cellStyle name="Comma 5 4 2 3 4 2 2" xfId="25028" xr:uid="{13D6126F-1567-45A0-9A14-670AA2E9A8D5}"/>
    <cellStyle name="Comma 5 4 2 3 4 2 2 2" xfId="41634" xr:uid="{1D344462-38B0-4672-8AEC-852E3A53FB40}"/>
    <cellStyle name="Comma 5 4 2 3 4 2 3" xfId="33746" xr:uid="{C39D782C-0FF5-4BD2-BC8B-7EDEE3B55586}"/>
    <cellStyle name="Comma 5 4 2 3 4 3" xfId="19424" xr:uid="{A7D47AC1-D226-4F21-B832-6410944B5204}"/>
    <cellStyle name="Comma 5 4 2 3 4 3 2" xfId="37690" xr:uid="{0AA5FD81-4E62-4971-8861-F6A498538C58}"/>
    <cellStyle name="Comma 5 4 2 3 4 4" xfId="29802" xr:uid="{4192B2D0-6611-4250-8534-3C4EEFB89E20}"/>
    <cellStyle name="Comma 5 4 2 3 5" xfId="11017" xr:uid="{02F8A0FF-9ABA-4251-9A53-50B9922A2D29}"/>
    <cellStyle name="Comma 5 4 2 3 5 2" xfId="22226" xr:uid="{75516423-8A09-430A-8B46-04D2B39EC403}"/>
    <cellStyle name="Comma 5 4 2 3 5 2 2" xfId="39662" xr:uid="{BC7D5556-2BAC-48D2-8753-9F297519AA6A}"/>
    <cellStyle name="Comma 5 4 2 3 5 3" xfId="31774" xr:uid="{60753A87-BD46-4A7E-9301-356DC754BD0A}"/>
    <cellStyle name="Comma 5 4 2 3 6" xfId="16622" xr:uid="{EF922AA1-DAC6-44BD-8E08-06BF83FFF0FD}"/>
    <cellStyle name="Comma 5 4 2 3 6 2" xfId="35718" xr:uid="{9692CF32-3D02-439C-995F-49AE2454EE67}"/>
    <cellStyle name="Comma 5 4 2 3 7" xfId="27830" xr:uid="{7155A379-B3F0-4EC3-8BA7-F35C4CF1052B}"/>
    <cellStyle name="Comma 5 4 2 4" xfId="6063" xr:uid="{1B2ED589-47B1-412B-B2B2-D8536EBBD821}"/>
    <cellStyle name="Comma 5 4 2 4 2" xfId="7465" xr:uid="{ED2A20D6-5D03-43BD-8A4F-77974E03A76A}"/>
    <cellStyle name="Comma 5 4 2 4 2 2" xfId="10267" xr:uid="{3A17B1DC-34FF-4E02-A7B5-CCD1AB3C59C6}"/>
    <cellStyle name="Comma 5 4 2 4 2 2 2" xfId="15872" xr:uid="{D04A5E22-1C1B-4E65-A6DC-D441790FBB75}"/>
    <cellStyle name="Comma 5 4 2 4 2 2 2 2" xfId="27081" xr:uid="{131BC54A-CDFE-447C-80DE-60921090FEBB}"/>
    <cellStyle name="Comma 5 4 2 4 2 2 2 2 2" xfId="42868" xr:uid="{C6574E45-1E42-4CE5-90E1-3A6B725E4AB6}"/>
    <cellStyle name="Comma 5 4 2 4 2 2 2 3" xfId="34980" xr:uid="{992E1C9B-652D-4FB8-92DE-EC0BCFC0F225}"/>
    <cellStyle name="Comma 5 4 2 4 2 2 3" xfId="21477" xr:uid="{8E028448-814B-462B-9B0A-DD0C044DD50B}"/>
    <cellStyle name="Comma 5 4 2 4 2 2 3 2" xfId="38924" xr:uid="{762C5358-85B7-4EF5-83C8-377DA9DFDE68}"/>
    <cellStyle name="Comma 5 4 2 4 2 2 4" xfId="31036" xr:uid="{FD2C0F22-7F57-4B29-8E7B-53DB36EA03D7}"/>
    <cellStyle name="Comma 5 4 2 4 2 3" xfId="13070" xr:uid="{F0A06355-B225-4BDC-9BE0-419FA989ADDC}"/>
    <cellStyle name="Comma 5 4 2 4 2 3 2" xfId="24279" xr:uid="{EAEFEE99-D4A7-45AB-99E9-E5B65CC8C284}"/>
    <cellStyle name="Comma 5 4 2 4 2 3 2 2" xfId="40896" xr:uid="{26F65548-9520-4304-B82E-1B2EA06EF69E}"/>
    <cellStyle name="Comma 5 4 2 4 2 3 3" xfId="33008" xr:uid="{70AB4405-98A2-448C-A343-66EAA283EE92}"/>
    <cellStyle name="Comma 5 4 2 4 2 4" xfId="18675" xr:uid="{B66AE6D5-2387-46BE-A808-399ED98A5115}"/>
    <cellStyle name="Comma 5 4 2 4 2 4 2" xfId="36952" xr:uid="{93C0F8A0-26AD-469B-BC75-96C62A24F316}"/>
    <cellStyle name="Comma 5 4 2 4 2 5" xfId="29064" xr:uid="{F75C7484-979C-4C75-B2A8-B6B9C043FB05}"/>
    <cellStyle name="Comma 5 4 2 4 3" xfId="8865" xr:uid="{3FAD9CD4-E13E-44F8-91E9-9F896F82DE8B}"/>
    <cellStyle name="Comma 5 4 2 4 3 2" xfId="14470" xr:uid="{2EFF8A6D-12A9-47BD-A5AE-18E27D0ACE32}"/>
    <cellStyle name="Comma 5 4 2 4 3 2 2" xfId="25679" xr:uid="{02E1768F-28C0-41DE-B8FB-384FD3D31D91}"/>
    <cellStyle name="Comma 5 4 2 4 3 2 2 2" xfId="41882" xr:uid="{06C2935F-28A9-468B-A103-E39A53BC98AE}"/>
    <cellStyle name="Comma 5 4 2 4 3 2 3" xfId="33994" xr:uid="{6906764F-9B78-4CE2-9BAD-425A7638A026}"/>
    <cellStyle name="Comma 5 4 2 4 3 3" xfId="20075" xr:uid="{3EFC31AD-5A03-4280-8202-5C0959B67D5D}"/>
    <cellStyle name="Comma 5 4 2 4 3 3 2" xfId="37938" xr:uid="{0487ACEA-4C5F-4579-AA02-F58349486270}"/>
    <cellStyle name="Comma 5 4 2 4 3 4" xfId="30050" xr:uid="{BBAE783F-187F-4785-ACD1-FC5D116E387E}"/>
    <cellStyle name="Comma 5 4 2 4 4" xfId="11668" xr:uid="{BC31429A-797A-48AE-A8DF-FB7FB46D259F}"/>
    <cellStyle name="Comma 5 4 2 4 4 2" xfId="22877" xr:uid="{28F70AB7-9187-4508-AE11-55062139D97C}"/>
    <cellStyle name="Comma 5 4 2 4 4 2 2" xfId="39910" xr:uid="{31F29875-8ACB-4450-B1F2-B5AFEE3790EE}"/>
    <cellStyle name="Comma 5 4 2 4 4 3" xfId="32022" xr:uid="{17F66882-ACCE-4082-BED0-85ADAFDDC542}"/>
    <cellStyle name="Comma 5 4 2 4 5" xfId="17273" xr:uid="{5EDEEBED-FD5B-4FE0-847F-D457845661C8}"/>
    <cellStyle name="Comma 5 4 2 4 5 2" xfId="35966" xr:uid="{10A50EB8-D4D1-4BCC-A742-70DED050D2A0}"/>
    <cellStyle name="Comma 5 4 2 4 6" xfId="28078" xr:uid="{E03BB499-F818-4D92-AB0C-CEB85F9AE023}"/>
    <cellStyle name="Comma 5 4 2 5" xfId="6567" xr:uid="{5A0FDFF7-2C6F-4A16-A3CE-7939508D493F}"/>
    <cellStyle name="Comma 5 4 2 5 2" xfId="9369" xr:uid="{4F8ADA6C-8721-4C7A-9526-93603307645D}"/>
    <cellStyle name="Comma 5 4 2 5 2 2" xfId="14974" xr:uid="{A8F3B5FF-F464-442E-A346-E3473510E68F}"/>
    <cellStyle name="Comma 5 4 2 5 2 2 2" xfId="26183" xr:uid="{CD41AF33-E379-4978-BD8F-89C0C04C4232}"/>
    <cellStyle name="Comma 5 4 2 5 2 2 2 2" xfId="42374" xr:uid="{35E12590-092A-4263-82B3-DC9F69B15D07}"/>
    <cellStyle name="Comma 5 4 2 5 2 2 3" xfId="34486" xr:uid="{3B7641F4-D788-4C9E-B2A1-9C3D45832C10}"/>
    <cellStyle name="Comma 5 4 2 5 2 3" xfId="20579" xr:uid="{2EC715B3-1265-48E4-877A-260F0492E8F5}"/>
    <cellStyle name="Comma 5 4 2 5 2 3 2" xfId="38430" xr:uid="{9509C27F-8BAF-433F-9AAC-B211DDDCE667}"/>
    <cellStyle name="Comma 5 4 2 5 2 4" xfId="30542" xr:uid="{2C8D570B-D61D-4CFF-97DD-DA89BFB3A791}"/>
    <cellStyle name="Comma 5 4 2 5 3" xfId="12172" xr:uid="{8A8723FA-1465-4690-8C17-109626CD4C5F}"/>
    <cellStyle name="Comma 5 4 2 5 3 2" xfId="23381" xr:uid="{A752BBAD-F3F3-4706-AC92-CCEE755B0DAC}"/>
    <cellStyle name="Comma 5 4 2 5 3 2 2" xfId="40402" xr:uid="{3B02FC9C-7E06-49B5-98F0-540E09A85B3A}"/>
    <cellStyle name="Comma 5 4 2 5 3 3" xfId="32514" xr:uid="{18C50ECC-5B0E-4777-80E6-8ECBC2D473DD}"/>
    <cellStyle name="Comma 5 4 2 5 4" xfId="17777" xr:uid="{CBC8805E-336B-4AA8-9591-ED08B599E1F3}"/>
    <cellStyle name="Comma 5 4 2 5 4 2" xfId="36458" xr:uid="{8231EB8E-3321-4084-9503-027D66B15C54}"/>
    <cellStyle name="Comma 5 4 2 5 5" xfId="28570" xr:uid="{A3A38907-CE8C-4E68-AB55-85FE47625F05}"/>
    <cellStyle name="Comma 5 4 2 6" xfId="7968" xr:uid="{CC3C64CC-431F-447F-9E9F-DC369FC94BE6}"/>
    <cellStyle name="Comma 5 4 2 6 2" xfId="13573" xr:uid="{5C7F5795-D4C9-4E60-ABF1-4BADF10637B8}"/>
    <cellStyle name="Comma 5 4 2 6 2 2" xfId="24782" xr:uid="{0A10BA43-0D7A-43D8-A07A-6D410B98A15C}"/>
    <cellStyle name="Comma 5 4 2 6 2 2 2" xfId="41388" xr:uid="{3A417398-9CE2-455D-BDD7-6A048C88C9EF}"/>
    <cellStyle name="Comma 5 4 2 6 2 3" xfId="33500" xr:uid="{8F3C4DF5-3190-4B89-AC89-A454403F1F3A}"/>
    <cellStyle name="Comma 5 4 2 6 3" xfId="19178" xr:uid="{A7BEA1A5-B382-41C4-9C7D-7ABAACED3183}"/>
    <cellStyle name="Comma 5 4 2 6 3 2" xfId="37444" xr:uid="{120B6976-7E23-43E1-B4A3-BF805EAC0A7F}"/>
    <cellStyle name="Comma 5 4 2 6 4" xfId="29556" xr:uid="{E6C6410D-8895-4FE6-A17D-F070F6D94F02}"/>
    <cellStyle name="Comma 5 4 2 7" xfId="10771" xr:uid="{884C9B6F-B532-4A80-B0FA-F0E0AB78D055}"/>
    <cellStyle name="Comma 5 4 2 7 2" xfId="21980" xr:uid="{71DA0F49-BF75-48C7-BE01-7017CE6693B6}"/>
    <cellStyle name="Comma 5 4 2 7 2 2" xfId="39416" xr:uid="{2C61B010-F211-425B-A4EE-12C376FAFF8F}"/>
    <cellStyle name="Comma 5 4 2 7 3" xfId="31528" xr:uid="{CE564CD1-DDD4-4E79-B2ED-8570D48B1B23}"/>
    <cellStyle name="Comma 5 4 2 8" xfId="16376" xr:uid="{4494E9B1-15D0-4C15-831C-E6E1A3488F99}"/>
    <cellStyle name="Comma 5 4 2 8 2" xfId="35472" xr:uid="{1F5AF420-7D37-4B84-81AF-6D58E274D35B}"/>
    <cellStyle name="Comma 5 4 2 9" xfId="27584" xr:uid="{4524AD1A-0F1D-49B8-B953-37081DECB853}"/>
    <cellStyle name="Comma 5 4 3" xfId="5227" xr:uid="{692F6E87-4C8D-449F-AE98-B3B259E58EDC}"/>
    <cellStyle name="Comma 5 4 3 2" xfId="5473" xr:uid="{3A4DC12B-2359-49EF-90B7-C336AE395481}"/>
    <cellStyle name="Comma 5 4 3 2 2" xfId="6370" xr:uid="{B252934C-B7BE-4CC2-B6CF-5B11164A38C5}"/>
    <cellStyle name="Comma 5 4 3 2 2 2" xfId="7772" xr:uid="{5DAA2EC3-722E-4D6B-9682-1BDA439F508B}"/>
    <cellStyle name="Comma 5 4 3 2 2 2 2" xfId="10574" xr:uid="{8AE16FE9-082B-42BB-9171-44B3EA8D942A}"/>
    <cellStyle name="Comma 5 4 3 2 2 2 2 2" xfId="16179" xr:uid="{326948FC-0DC4-4854-B1C5-04C5BAA4D057}"/>
    <cellStyle name="Comma 5 4 3 2 2 2 2 2 2" xfId="27388" xr:uid="{550A2AC9-630C-489F-82AC-AD87D588BA79}"/>
    <cellStyle name="Comma 5 4 3 2 2 2 2 2 2 2" xfId="43175" xr:uid="{3C0C89CE-B572-4328-9ACA-CADFBECE15DB}"/>
    <cellStyle name="Comma 5 4 3 2 2 2 2 2 3" xfId="35287" xr:uid="{66376019-C595-4627-9415-F9E91B584CE8}"/>
    <cellStyle name="Comma 5 4 3 2 2 2 2 3" xfId="21784" xr:uid="{3D587666-1ACD-42F4-8949-C590671B71F7}"/>
    <cellStyle name="Comma 5 4 3 2 2 2 2 3 2" xfId="39231" xr:uid="{16407952-45DC-431A-B77B-1962F418B856}"/>
    <cellStyle name="Comma 5 4 3 2 2 2 2 4" xfId="31343" xr:uid="{F9679D7A-705C-4EDC-BAC3-4F7080E0453E}"/>
    <cellStyle name="Comma 5 4 3 2 2 2 3" xfId="13377" xr:uid="{CC7AAFE4-9719-4813-8E2A-C9D540C909DD}"/>
    <cellStyle name="Comma 5 4 3 2 2 2 3 2" xfId="24586" xr:uid="{614A5F82-63B3-4CAB-94A9-C2BAD5C70D30}"/>
    <cellStyle name="Comma 5 4 3 2 2 2 3 2 2" xfId="41203" xr:uid="{FA561553-D908-4660-9395-3D83DC7577B8}"/>
    <cellStyle name="Comma 5 4 3 2 2 2 3 3" xfId="33315" xr:uid="{16AF6F9E-D0A4-41F8-917B-C1D42327AEAB}"/>
    <cellStyle name="Comma 5 4 3 2 2 2 4" xfId="18982" xr:uid="{FFEFB0DB-BE88-4A57-B2C0-3A83418C69EB}"/>
    <cellStyle name="Comma 5 4 3 2 2 2 4 2" xfId="37259" xr:uid="{4F2AE61F-93F0-4FE9-8D23-601A090C7A68}"/>
    <cellStyle name="Comma 5 4 3 2 2 2 5" xfId="29371" xr:uid="{545059C5-2761-4AEF-8720-AA9950C456BA}"/>
    <cellStyle name="Comma 5 4 3 2 2 3" xfId="9172" xr:uid="{54B79663-8BF4-4515-BA06-11FCF059B63E}"/>
    <cellStyle name="Comma 5 4 3 2 2 3 2" xfId="14777" xr:uid="{0E6F90B9-90E3-4168-B1D3-CD154E58B908}"/>
    <cellStyle name="Comma 5 4 3 2 2 3 2 2" xfId="25986" xr:uid="{6CC20E24-5FFF-40F8-91D1-D4B2042C22C9}"/>
    <cellStyle name="Comma 5 4 3 2 2 3 2 2 2" xfId="42189" xr:uid="{4F7931C5-D285-4252-BA4D-5DD360F653D1}"/>
    <cellStyle name="Comma 5 4 3 2 2 3 2 3" xfId="34301" xr:uid="{5AFD4C0C-4E80-498D-B966-AE107E399543}"/>
    <cellStyle name="Comma 5 4 3 2 2 3 3" xfId="20382" xr:uid="{9EE9F957-DEA9-496C-8582-A77659EE3E4E}"/>
    <cellStyle name="Comma 5 4 3 2 2 3 3 2" xfId="38245" xr:uid="{B71248AE-ECE5-44C9-BF6E-5752339DEFEF}"/>
    <cellStyle name="Comma 5 4 3 2 2 3 4" xfId="30357" xr:uid="{1EA3E6C6-7A95-4E90-AF54-82AAC7F2AFE3}"/>
    <cellStyle name="Comma 5 4 3 2 2 4" xfId="11975" xr:uid="{8FBD1572-0889-48B6-8AE9-2585CBA03A43}"/>
    <cellStyle name="Comma 5 4 3 2 2 4 2" xfId="23184" xr:uid="{75AE1284-52EC-4AC0-92AE-76B4222EAC29}"/>
    <cellStyle name="Comma 5 4 3 2 2 4 2 2" xfId="40217" xr:uid="{07E6C596-5E93-4479-B376-EAB7EEAB65E5}"/>
    <cellStyle name="Comma 5 4 3 2 2 4 3" xfId="32329" xr:uid="{EADB74C2-5D13-443D-A3DD-FDF6910B8D47}"/>
    <cellStyle name="Comma 5 4 3 2 2 5" xfId="17580" xr:uid="{A5891E4E-0EF4-4565-964A-8B5692C18BAC}"/>
    <cellStyle name="Comma 5 4 3 2 2 5 2" xfId="36273" xr:uid="{48EA79F2-8C46-4313-A5D9-D98176767071}"/>
    <cellStyle name="Comma 5 4 3 2 2 6" xfId="28385" xr:uid="{3EEBA987-E4E9-4DEF-AAE8-BB7DF67CF9DC}"/>
    <cellStyle name="Comma 5 4 3 2 3" xfId="6875" xr:uid="{FDBEB09A-7FD3-4528-8456-A04B083F2ED5}"/>
    <cellStyle name="Comma 5 4 3 2 3 2" xfId="9677" xr:uid="{151B1339-4EC4-4DA2-8E74-1323BE68FCEC}"/>
    <cellStyle name="Comma 5 4 3 2 3 2 2" xfId="15282" xr:uid="{7EF07D89-D072-4F0E-8039-2364727833F3}"/>
    <cellStyle name="Comma 5 4 3 2 3 2 2 2" xfId="26491" xr:uid="{9B426F9A-CCC5-406B-9C4D-B4CEEE95ABC8}"/>
    <cellStyle name="Comma 5 4 3 2 3 2 2 2 2" xfId="42681" xr:uid="{FB4C6F14-6A42-489E-89B8-21E4F0439A3B}"/>
    <cellStyle name="Comma 5 4 3 2 3 2 2 3" xfId="34793" xr:uid="{68CD41EA-34BE-49AA-85EF-4DE8F175CC25}"/>
    <cellStyle name="Comma 5 4 3 2 3 2 3" xfId="20887" xr:uid="{FBF31AD4-BC1E-42F6-8D18-10D8B4D8A0E6}"/>
    <cellStyle name="Comma 5 4 3 2 3 2 3 2" xfId="38737" xr:uid="{E6603AB1-7E84-45A2-817A-397026A7FC88}"/>
    <cellStyle name="Comma 5 4 3 2 3 2 4" xfId="30849" xr:uid="{6D4D7114-EFB0-442B-B671-A8C27F05B4D4}"/>
    <cellStyle name="Comma 5 4 3 2 3 3" xfId="12480" xr:uid="{7EE1F08F-6587-4F2D-A759-EE0CE4C30667}"/>
    <cellStyle name="Comma 5 4 3 2 3 3 2" xfId="23689" xr:uid="{32AC9F62-4D5B-484A-9295-400B5CCAFD10}"/>
    <cellStyle name="Comma 5 4 3 2 3 3 2 2" xfId="40709" xr:uid="{085558AE-7DC7-4B22-856A-E5CE1C0A3224}"/>
    <cellStyle name="Comma 5 4 3 2 3 3 3" xfId="32821" xr:uid="{0B8EDC35-D113-4C34-9BA0-10F994C20DBA}"/>
    <cellStyle name="Comma 5 4 3 2 3 4" xfId="18085" xr:uid="{9CBB4B39-6E57-4DF5-BEEF-8368ED8F6FFA}"/>
    <cellStyle name="Comma 5 4 3 2 3 4 2" xfId="36765" xr:uid="{DEF30B84-8B07-4530-BAF9-6E0F112AA046}"/>
    <cellStyle name="Comma 5 4 3 2 3 5" xfId="28877" xr:uid="{1C710F02-B34F-4BC1-BD6E-BCBAD8D92EE7}"/>
    <cellStyle name="Comma 5 4 3 2 4" xfId="8275" xr:uid="{E57B9201-593C-4BBB-893F-F92E5184ECFE}"/>
    <cellStyle name="Comma 5 4 3 2 4 2" xfId="13880" xr:uid="{AE640D42-A60A-49CB-AD16-3E0BCD6495D1}"/>
    <cellStyle name="Comma 5 4 3 2 4 2 2" xfId="25089" xr:uid="{97C554B2-9BD9-4C7A-ACED-61351FD07FF3}"/>
    <cellStyle name="Comma 5 4 3 2 4 2 2 2" xfId="41695" xr:uid="{25CAD481-A763-4B79-8189-774AFBD800CE}"/>
    <cellStyle name="Comma 5 4 3 2 4 2 3" xfId="33807" xr:uid="{EEDD4111-8110-48A7-BDBB-A3C552E828FD}"/>
    <cellStyle name="Comma 5 4 3 2 4 3" xfId="19485" xr:uid="{07005CC9-341A-48E4-B2F4-E0D71A2F89BE}"/>
    <cellStyle name="Comma 5 4 3 2 4 3 2" xfId="37751" xr:uid="{55360862-F8E4-40E7-B9DF-B8E690290A1A}"/>
    <cellStyle name="Comma 5 4 3 2 4 4" xfId="29863" xr:uid="{D2ED6C3E-A4C7-4A10-B293-0C58591B37F8}"/>
    <cellStyle name="Comma 5 4 3 2 5" xfId="11078" xr:uid="{D3241AD3-9256-41AC-9DD7-59F50A6D877E}"/>
    <cellStyle name="Comma 5 4 3 2 5 2" xfId="22287" xr:uid="{3C89FF29-AE48-4F25-BD1A-5DECCB9DEECE}"/>
    <cellStyle name="Comma 5 4 3 2 5 2 2" xfId="39723" xr:uid="{CBA65A6D-E07F-4CDC-8738-49716694978B}"/>
    <cellStyle name="Comma 5 4 3 2 5 3" xfId="31835" xr:uid="{1AF18490-7147-4A13-8A73-0B146ED11860}"/>
    <cellStyle name="Comma 5 4 3 2 6" xfId="16683" xr:uid="{35C0A945-C4B0-4B3A-8F53-E8EA9C31EFF1}"/>
    <cellStyle name="Comma 5 4 3 2 6 2" xfId="35779" xr:uid="{64364ED5-3262-4112-962E-5BF8125B390F}"/>
    <cellStyle name="Comma 5 4 3 2 7" xfId="27891" xr:uid="{8CF221DB-FE9A-465A-B2AC-158E33D1C68F}"/>
    <cellStyle name="Comma 5 4 3 3" xfId="6124" xr:uid="{DB3FEDB2-180D-4CEE-86AA-C7AE0680A62E}"/>
    <cellStyle name="Comma 5 4 3 3 2" xfId="7526" xr:uid="{62BFF70C-1E26-4E92-BEF9-3ACC3165A7E8}"/>
    <cellStyle name="Comma 5 4 3 3 2 2" xfId="10328" xr:uid="{29F60348-9F9B-43E4-AF2C-9B6FEC3C0A8C}"/>
    <cellStyle name="Comma 5 4 3 3 2 2 2" xfId="15933" xr:uid="{4185EFDA-CE20-4C1E-8336-5710129701CC}"/>
    <cellStyle name="Comma 5 4 3 3 2 2 2 2" xfId="27142" xr:uid="{802F8D80-B1B1-4005-A5B7-B544B9E1B1C1}"/>
    <cellStyle name="Comma 5 4 3 3 2 2 2 2 2" xfId="42929" xr:uid="{B32968C0-F341-4FB2-AD97-70A4BDB35D33}"/>
    <cellStyle name="Comma 5 4 3 3 2 2 2 3" xfId="35041" xr:uid="{AF5B96D3-ED34-4E59-9B4B-3F259104EBAF}"/>
    <cellStyle name="Comma 5 4 3 3 2 2 3" xfId="21538" xr:uid="{0332A7EB-DAAB-4FBD-97FB-3D3B62258292}"/>
    <cellStyle name="Comma 5 4 3 3 2 2 3 2" xfId="38985" xr:uid="{15A890A7-C4F1-4050-8022-2E0224C31CF2}"/>
    <cellStyle name="Comma 5 4 3 3 2 2 4" xfId="31097" xr:uid="{8AC848EE-D4C9-4F7E-A575-0F343B4A2E28}"/>
    <cellStyle name="Comma 5 4 3 3 2 3" xfId="13131" xr:uid="{355CC61B-5B67-4AF2-ABC6-A9F8073F00B4}"/>
    <cellStyle name="Comma 5 4 3 3 2 3 2" xfId="24340" xr:uid="{EA80D5F5-0546-4C74-B60A-1ABBC8F7A89D}"/>
    <cellStyle name="Comma 5 4 3 3 2 3 2 2" xfId="40957" xr:uid="{447ED6FC-3396-4448-B3A8-6E456FA158BE}"/>
    <cellStyle name="Comma 5 4 3 3 2 3 3" xfId="33069" xr:uid="{523C4BAC-C29B-4E19-9626-1363EDC19EA3}"/>
    <cellStyle name="Comma 5 4 3 3 2 4" xfId="18736" xr:uid="{B6DEEF8A-B555-4A76-B142-5D67A5D102D3}"/>
    <cellStyle name="Comma 5 4 3 3 2 4 2" xfId="37013" xr:uid="{C0341542-69CB-4716-A581-6ED9C9D2C9A9}"/>
    <cellStyle name="Comma 5 4 3 3 2 5" xfId="29125" xr:uid="{EEEAAC9A-61C8-4541-8F73-90E2DE5076F7}"/>
    <cellStyle name="Comma 5 4 3 3 3" xfId="8926" xr:uid="{D1287639-5E77-4C9C-8FB8-7420CCF03627}"/>
    <cellStyle name="Comma 5 4 3 3 3 2" xfId="14531" xr:uid="{A12AF457-C04D-44AE-8796-2BD974A4B99C}"/>
    <cellStyle name="Comma 5 4 3 3 3 2 2" xfId="25740" xr:uid="{E25E6984-0638-41F3-8A64-9FF350C7B9EF}"/>
    <cellStyle name="Comma 5 4 3 3 3 2 2 2" xfId="41943" xr:uid="{5104B3E6-FA00-4BE3-8B2D-8F0789AC00B4}"/>
    <cellStyle name="Comma 5 4 3 3 3 2 3" xfId="34055" xr:uid="{6F1DFAC5-0992-4931-B283-B2278F2DD3BD}"/>
    <cellStyle name="Comma 5 4 3 3 3 3" xfId="20136" xr:uid="{934E6B70-A382-4B18-99AB-04602B03E9D4}"/>
    <cellStyle name="Comma 5 4 3 3 3 3 2" xfId="37999" xr:uid="{7FFD309F-AB81-4B8F-BC10-63F4AE50B309}"/>
    <cellStyle name="Comma 5 4 3 3 3 4" xfId="30111" xr:uid="{5DE62B0A-292F-4986-A60C-7479E4583B95}"/>
    <cellStyle name="Comma 5 4 3 3 4" xfId="11729" xr:uid="{5AE4106A-3326-4DCB-9F87-D3BB83A6D1E3}"/>
    <cellStyle name="Comma 5 4 3 3 4 2" xfId="22938" xr:uid="{8DF9AEEC-B10D-431A-9CA8-004EEA0A032F}"/>
    <cellStyle name="Comma 5 4 3 3 4 2 2" xfId="39971" xr:uid="{79BCB6FB-8EAB-428C-8245-5EC506BC53E7}"/>
    <cellStyle name="Comma 5 4 3 3 4 3" xfId="32083" xr:uid="{3DB32FA5-2578-423A-9010-646A6805605A}"/>
    <cellStyle name="Comma 5 4 3 3 5" xfId="17334" xr:uid="{6898E032-F58F-43D4-9D00-42D92BC92C2F}"/>
    <cellStyle name="Comma 5 4 3 3 5 2" xfId="36027" xr:uid="{D97A3343-896C-4375-9D01-4EA2B24C7626}"/>
    <cellStyle name="Comma 5 4 3 3 6" xfId="28139" xr:uid="{0DCBE16C-346E-4297-86CE-B805CF99ECAE}"/>
    <cellStyle name="Comma 5 4 3 4" xfId="6629" xr:uid="{C774B17A-14FF-4461-A851-929A9463BAE8}"/>
    <cellStyle name="Comma 5 4 3 4 2" xfId="9431" xr:uid="{1B0606FB-88FE-480A-B6BB-2CED7E2EB82F}"/>
    <cellStyle name="Comma 5 4 3 4 2 2" xfId="15036" xr:uid="{D78D991A-7068-4BBE-ACA9-4DC605BC98B8}"/>
    <cellStyle name="Comma 5 4 3 4 2 2 2" xfId="26245" xr:uid="{3109807F-CF8D-42B5-959F-0C012C3F0E35}"/>
    <cellStyle name="Comma 5 4 3 4 2 2 2 2" xfId="42435" xr:uid="{05550EDB-37A2-4986-A4F2-44673C1E9261}"/>
    <cellStyle name="Comma 5 4 3 4 2 2 3" xfId="34547" xr:uid="{61FC100F-C5A2-44BA-96CE-7C57FD32FC24}"/>
    <cellStyle name="Comma 5 4 3 4 2 3" xfId="20641" xr:uid="{DDB9DA6E-F34A-4ABF-A7D7-85D33131A4C3}"/>
    <cellStyle name="Comma 5 4 3 4 2 3 2" xfId="38491" xr:uid="{294E190D-AD8B-4FEB-BA71-5FB38136BAE9}"/>
    <cellStyle name="Comma 5 4 3 4 2 4" xfId="30603" xr:uid="{065E3C9A-F508-4EEE-9203-436086FB6DA2}"/>
    <cellStyle name="Comma 5 4 3 4 3" xfId="12234" xr:uid="{CDBD3590-484B-4AF5-9220-31D2A60A76F8}"/>
    <cellStyle name="Comma 5 4 3 4 3 2" xfId="23443" xr:uid="{BDDE6F27-1ED6-435A-882F-52FE34BBE475}"/>
    <cellStyle name="Comma 5 4 3 4 3 2 2" xfId="40463" xr:uid="{D250349F-C720-4DFD-9FC7-0BE53EFCBD52}"/>
    <cellStyle name="Comma 5 4 3 4 3 3" xfId="32575" xr:uid="{5F532F61-FAE0-4EA1-A86F-C7E4EB58EEB1}"/>
    <cellStyle name="Comma 5 4 3 4 4" xfId="17839" xr:uid="{6CC60DFF-E153-40EC-A72F-F690CC5C2D66}"/>
    <cellStyle name="Comma 5 4 3 4 4 2" xfId="36519" xr:uid="{E6621C2F-314B-49E1-B84D-10A6CC7D1023}"/>
    <cellStyle name="Comma 5 4 3 4 5" xfId="28631" xr:uid="{25B80873-A816-4D44-8477-59A98E2D6A4F}"/>
    <cellStyle name="Comma 5 4 3 5" xfId="8029" xr:uid="{D9DEE7D2-1120-4249-9EC0-243147A7F900}"/>
    <cellStyle name="Comma 5 4 3 5 2" xfId="13634" xr:uid="{78CB95C9-A7CA-45A0-A059-CA1561A90031}"/>
    <cellStyle name="Comma 5 4 3 5 2 2" xfId="24843" xr:uid="{19CBAA05-D4B2-4DB4-927B-DCC4CC90301D}"/>
    <cellStyle name="Comma 5 4 3 5 2 2 2" xfId="41449" xr:uid="{71E826B9-A593-411E-8492-2E63685EDDD8}"/>
    <cellStyle name="Comma 5 4 3 5 2 3" xfId="33561" xr:uid="{30A47641-96CE-4DD6-84C8-EA2228799D85}"/>
    <cellStyle name="Comma 5 4 3 5 3" xfId="19239" xr:uid="{5C302D03-36D1-46AF-9AF9-DAFA990AEC34}"/>
    <cellStyle name="Comma 5 4 3 5 3 2" xfId="37505" xr:uid="{0EDF9F83-DEBB-4AE5-AA47-92B162570F8F}"/>
    <cellStyle name="Comma 5 4 3 5 4" xfId="29617" xr:uid="{C1DB6AE5-0E33-4F20-84C3-F87B130BD3E2}"/>
    <cellStyle name="Comma 5 4 3 6" xfId="10832" xr:uid="{D4857403-116A-4890-A4FF-78D2038AE3C2}"/>
    <cellStyle name="Comma 5 4 3 6 2" xfId="22041" xr:uid="{48380EFE-7586-4190-AC4F-A6F24AD9C360}"/>
    <cellStyle name="Comma 5 4 3 6 2 2" xfId="39477" xr:uid="{D1FCA35C-B5AB-481A-BBCC-3F7115204E36}"/>
    <cellStyle name="Comma 5 4 3 6 3" xfId="31589" xr:uid="{EF7ED856-FA48-43DE-9BCA-59615E6DB991}"/>
    <cellStyle name="Comma 5 4 3 7" xfId="16437" xr:uid="{96522D20-C345-48BC-9420-C40D14174CA7}"/>
    <cellStyle name="Comma 5 4 3 7 2" xfId="35533" xr:uid="{6AF82B7D-3214-4611-B691-1C040DC4E563}"/>
    <cellStyle name="Comma 5 4 3 8" xfId="27645" xr:uid="{79551C6B-98F2-4216-BAB6-B31998D8657C}"/>
    <cellStyle name="Comma 5 4 4" xfId="5349" xr:uid="{5A2C1FEA-1C18-40F7-B66F-3EBDEE9698B2}"/>
    <cellStyle name="Comma 5 4 4 2" xfId="6246" xr:uid="{B659A465-E996-442D-8447-6A8C19287AB8}"/>
    <cellStyle name="Comma 5 4 4 2 2" xfId="7648" xr:uid="{D87A1F7E-4F62-43E4-B7C9-E1CBBAC1D67C}"/>
    <cellStyle name="Comma 5 4 4 2 2 2" xfId="10450" xr:uid="{091AAF79-3435-460A-8FCE-C83AF32C533C}"/>
    <cellStyle name="Comma 5 4 4 2 2 2 2" xfId="16055" xr:uid="{F447370B-3BFE-454A-AD7A-B83C621EAE3B}"/>
    <cellStyle name="Comma 5 4 4 2 2 2 2 2" xfId="27264" xr:uid="{D2BBC56E-9CF4-4E66-A484-6B04F1ED6DCD}"/>
    <cellStyle name="Comma 5 4 4 2 2 2 2 2 2" xfId="43051" xr:uid="{C80339F9-B1B7-4EDE-A47A-C460C86C55E9}"/>
    <cellStyle name="Comma 5 4 4 2 2 2 2 3" xfId="35163" xr:uid="{63185B1B-90D0-4918-9A3D-23E0D1B91B8A}"/>
    <cellStyle name="Comma 5 4 4 2 2 2 3" xfId="21660" xr:uid="{699A941E-3759-4EC1-9238-14ADA0105085}"/>
    <cellStyle name="Comma 5 4 4 2 2 2 3 2" xfId="39107" xr:uid="{AC37E3E8-EE56-438A-B748-AD2C337FFAD2}"/>
    <cellStyle name="Comma 5 4 4 2 2 2 4" xfId="31219" xr:uid="{0910DB9F-112D-45A2-A8A6-53B784234CEF}"/>
    <cellStyle name="Comma 5 4 4 2 2 3" xfId="13253" xr:uid="{4825FCB3-983B-4EE0-B940-91B9FEC582D9}"/>
    <cellStyle name="Comma 5 4 4 2 2 3 2" xfId="24462" xr:uid="{F56EA314-E6B3-4698-B828-B6DD74ADF7F7}"/>
    <cellStyle name="Comma 5 4 4 2 2 3 2 2" xfId="41079" xr:uid="{C8859A1A-A88B-448D-A772-350FB0E3A2EF}"/>
    <cellStyle name="Comma 5 4 4 2 2 3 3" xfId="33191" xr:uid="{0644142B-51D7-4A1D-9A73-6A61A6E2A5BC}"/>
    <cellStyle name="Comma 5 4 4 2 2 4" xfId="18858" xr:uid="{40355B58-12A3-4473-8D17-E2C6390834B1}"/>
    <cellStyle name="Comma 5 4 4 2 2 4 2" xfId="37135" xr:uid="{FFAA89E6-E9EC-412F-8E84-0E39B9D45210}"/>
    <cellStyle name="Comma 5 4 4 2 2 5" xfId="29247" xr:uid="{D925E5A6-E6EB-43A7-83A0-E5AC5E95F1C3}"/>
    <cellStyle name="Comma 5 4 4 2 3" xfId="9048" xr:uid="{45CCE43E-56E7-4A7D-8B64-DB3A3E06DE1B}"/>
    <cellStyle name="Comma 5 4 4 2 3 2" xfId="14653" xr:uid="{30AF4E1E-493F-4CFE-809F-76ECEF456840}"/>
    <cellStyle name="Comma 5 4 4 2 3 2 2" xfId="25862" xr:uid="{8163DC7F-CE91-4600-B0C1-B87EB8FEFA97}"/>
    <cellStyle name="Comma 5 4 4 2 3 2 2 2" xfId="42065" xr:uid="{6061EF81-5D59-4F11-AA99-50F9FB0B7B10}"/>
    <cellStyle name="Comma 5 4 4 2 3 2 3" xfId="34177" xr:uid="{4054532B-3551-49A3-A69C-BEE4ED91333C}"/>
    <cellStyle name="Comma 5 4 4 2 3 3" xfId="20258" xr:uid="{9F9A6C94-EC44-49D4-9BAD-A21BA761FE56}"/>
    <cellStyle name="Comma 5 4 4 2 3 3 2" xfId="38121" xr:uid="{8062A136-16DA-4C8F-857A-D9E1FD437649}"/>
    <cellStyle name="Comma 5 4 4 2 3 4" xfId="30233" xr:uid="{8DB4A26C-D25F-4901-A376-6776079409B0}"/>
    <cellStyle name="Comma 5 4 4 2 4" xfId="11851" xr:uid="{131849A8-D026-48CA-89B9-3832D4888B6E}"/>
    <cellStyle name="Comma 5 4 4 2 4 2" xfId="23060" xr:uid="{450DAFC8-9C05-46E0-AD65-8DFA3A5BAC59}"/>
    <cellStyle name="Comma 5 4 4 2 4 2 2" xfId="40093" xr:uid="{A23A7A3C-9855-470C-ACBD-255359198C50}"/>
    <cellStyle name="Comma 5 4 4 2 4 3" xfId="32205" xr:uid="{2B2ECB6B-A6F5-418E-8D27-73F83777A23C}"/>
    <cellStyle name="Comma 5 4 4 2 5" xfId="17456" xr:uid="{E605A80B-8CCC-4515-9D76-FEF61743016E}"/>
    <cellStyle name="Comma 5 4 4 2 5 2" xfId="36149" xr:uid="{A4B771F5-2F1D-48AD-A6A8-16E4E4450906}"/>
    <cellStyle name="Comma 5 4 4 2 6" xfId="28261" xr:uid="{724B1D30-B70C-4B67-815B-A97AFC031EB0}"/>
    <cellStyle name="Comma 5 4 4 3" xfId="6751" xr:uid="{E4058118-9581-410A-88E2-0DC31DA6F398}"/>
    <cellStyle name="Comma 5 4 4 3 2" xfId="9553" xr:uid="{89EF0A05-0E3A-41C9-8848-A8EBA12B59E5}"/>
    <cellStyle name="Comma 5 4 4 3 2 2" xfId="15158" xr:uid="{68C147F6-9889-4E84-9892-355C83CADA69}"/>
    <cellStyle name="Comma 5 4 4 3 2 2 2" xfId="26367" xr:uid="{4578F96F-C461-4058-AEC5-78343362C6E2}"/>
    <cellStyle name="Comma 5 4 4 3 2 2 2 2" xfId="42557" xr:uid="{026E0936-2002-4930-BC3A-C0A273F9B386}"/>
    <cellStyle name="Comma 5 4 4 3 2 2 3" xfId="34669" xr:uid="{601B3E1E-7FF6-4233-9ADE-BE78D19AD2F8}"/>
    <cellStyle name="Comma 5 4 4 3 2 3" xfId="20763" xr:uid="{98FE7F55-9548-4E79-8F0E-58019D152D40}"/>
    <cellStyle name="Comma 5 4 4 3 2 3 2" xfId="38613" xr:uid="{F0B5C13F-0440-4825-B02A-3992A4D006DA}"/>
    <cellStyle name="Comma 5 4 4 3 2 4" xfId="30725" xr:uid="{AA128E33-3597-4ECA-863B-9C4BFEECF8EE}"/>
    <cellStyle name="Comma 5 4 4 3 3" xfId="12356" xr:uid="{A3551483-8E4A-4A79-821C-4E234DCBEE37}"/>
    <cellStyle name="Comma 5 4 4 3 3 2" xfId="23565" xr:uid="{E6DFEFBB-7E43-4A5A-AF36-9105C5F504CE}"/>
    <cellStyle name="Comma 5 4 4 3 3 2 2" xfId="40585" xr:uid="{F7C5C21C-CEF6-4E6A-9CB7-B67B49717168}"/>
    <cellStyle name="Comma 5 4 4 3 3 3" xfId="32697" xr:uid="{B1D226D9-B9C3-4E2E-81E7-F6635A6F618F}"/>
    <cellStyle name="Comma 5 4 4 3 4" xfId="17961" xr:uid="{03AB37CE-DB47-41E8-B201-7B2391CCF903}"/>
    <cellStyle name="Comma 5 4 4 3 4 2" xfId="36641" xr:uid="{7042CD5E-50D1-4384-A724-F80D43ECDB3E}"/>
    <cellStyle name="Comma 5 4 4 3 5" xfId="28753" xr:uid="{BD8C8C0B-F151-403F-9CD8-D1C6DD4BAAC5}"/>
    <cellStyle name="Comma 5 4 4 4" xfId="8151" xr:uid="{D2404B8B-96D8-411A-88EF-C4EEFA41748F}"/>
    <cellStyle name="Comma 5 4 4 4 2" xfId="13756" xr:uid="{A50CBE3D-FB69-489A-A666-2657BA476B19}"/>
    <cellStyle name="Comma 5 4 4 4 2 2" xfId="24965" xr:uid="{34173DB1-E1CB-4FF2-99E7-1F6C34D46F11}"/>
    <cellStyle name="Comma 5 4 4 4 2 2 2" xfId="41571" xr:uid="{15E5BD5D-A666-4EF6-8739-2E9D5F5885D9}"/>
    <cellStyle name="Comma 5 4 4 4 2 3" xfId="33683" xr:uid="{CCB2C277-0384-411B-AB12-C76923890871}"/>
    <cellStyle name="Comma 5 4 4 4 3" xfId="19361" xr:uid="{732BBADD-2447-4D5B-BD72-2E77E3E42FAF}"/>
    <cellStyle name="Comma 5 4 4 4 3 2" xfId="37627" xr:uid="{B88315D0-3105-4366-A4FA-0312CEC25403}"/>
    <cellStyle name="Comma 5 4 4 4 4" xfId="29739" xr:uid="{0F0DCF65-DAAB-4993-9406-383FBA60B436}"/>
    <cellStyle name="Comma 5 4 4 5" xfId="10954" xr:uid="{993A949B-D5C9-4F83-9CFB-929890B5110C}"/>
    <cellStyle name="Comma 5 4 4 5 2" xfId="22163" xr:uid="{73E461DC-BB09-4732-A8DB-BEFED1C38DC7}"/>
    <cellStyle name="Comma 5 4 4 5 2 2" xfId="39599" xr:uid="{29CB77AC-7D1D-4575-B90A-9A6BAB9F3B13}"/>
    <cellStyle name="Comma 5 4 4 5 3" xfId="31711" xr:uid="{D30BE52F-73D7-47A9-ADA3-06D440830C13}"/>
    <cellStyle name="Comma 5 4 4 6" xfId="16559" xr:uid="{EEA990AE-ED6B-4F72-9789-F4B0FDF575CB}"/>
    <cellStyle name="Comma 5 4 4 6 2" xfId="35655" xr:uid="{5DA68990-951D-4864-96AC-E77F60F7545E}"/>
    <cellStyle name="Comma 5 4 4 7" xfId="27767" xr:uid="{ACB887B0-8224-4410-8208-80D665CBB1AC}"/>
    <cellStyle name="Comma 5 4 5" xfId="6000" xr:uid="{F912374A-CCFF-4E7D-A9D6-51043B472417}"/>
    <cellStyle name="Comma 5 4 5 2" xfId="7402" xr:uid="{7E792A38-9839-4C1E-ADB2-83708E05C6F4}"/>
    <cellStyle name="Comma 5 4 5 2 2" xfId="10204" xr:uid="{36DAEEC4-C380-46B1-9A36-751F6A8CAFCE}"/>
    <cellStyle name="Comma 5 4 5 2 2 2" xfId="15809" xr:uid="{4E893A72-E814-4C8C-A36F-43EAB5ECA329}"/>
    <cellStyle name="Comma 5 4 5 2 2 2 2" xfId="27018" xr:uid="{025A838E-6B1B-444D-B3D7-4FE2C8D87E33}"/>
    <cellStyle name="Comma 5 4 5 2 2 2 2 2" xfId="42805" xr:uid="{FE57F118-73BD-4D4A-AC19-815A0DD6245A}"/>
    <cellStyle name="Comma 5 4 5 2 2 2 3" xfId="34917" xr:uid="{3AC8183F-87CD-42E3-AA18-3AE8815939D5}"/>
    <cellStyle name="Comma 5 4 5 2 2 3" xfId="21414" xr:uid="{663D896E-E56B-4C3F-B0B4-2BFD12C23A74}"/>
    <cellStyle name="Comma 5 4 5 2 2 3 2" xfId="38861" xr:uid="{2442B78E-7A05-4ECA-9112-2E0833C328D5}"/>
    <cellStyle name="Comma 5 4 5 2 2 4" xfId="30973" xr:uid="{A3D491C8-DD27-442C-88DE-0BE3B3F5EE16}"/>
    <cellStyle name="Comma 5 4 5 2 3" xfId="13007" xr:uid="{BC689ADE-6EAE-434E-9593-44E5471B38D6}"/>
    <cellStyle name="Comma 5 4 5 2 3 2" xfId="24216" xr:uid="{C7950503-965E-4B6C-AC9D-7E8B8FEF20B3}"/>
    <cellStyle name="Comma 5 4 5 2 3 2 2" xfId="40833" xr:uid="{40FF1E8D-782B-435D-AEE0-2EAC3B7CE42B}"/>
    <cellStyle name="Comma 5 4 5 2 3 3" xfId="32945" xr:uid="{CDC869C5-56D9-4C91-9073-9DF4C466C164}"/>
    <cellStyle name="Comma 5 4 5 2 4" xfId="18612" xr:uid="{E53EA4C9-A7E9-4CB1-8AFF-D181CC950C87}"/>
    <cellStyle name="Comma 5 4 5 2 4 2" xfId="36889" xr:uid="{950135F3-D353-46FA-B306-251256D03992}"/>
    <cellStyle name="Comma 5 4 5 2 5" xfId="29001" xr:uid="{3558AD17-9BA7-4C56-B9BF-B42B0F31B414}"/>
    <cellStyle name="Comma 5 4 5 3" xfId="8802" xr:uid="{6B811D4C-68AF-4E9F-8692-4DC25D21158C}"/>
    <cellStyle name="Comma 5 4 5 3 2" xfId="14407" xr:uid="{46DF3E3D-6C86-4970-A3B6-C1735A188E6D}"/>
    <cellStyle name="Comma 5 4 5 3 2 2" xfId="25616" xr:uid="{94F039D5-4C94-4A8C-AD04-1422D78D93B8}"/>
    <cellStyle name="Comma 5 4 5 3 2 2 2" xfId="41819" xr:uid="{472B4C3F-7F4B-48EC-9EEA-8514162E0E79}"/>
    <cellStyle name="Comma 5 4 5 3 2 3" xfId="33931" xr:uid="{2397876F-7CF5-416A-9DE9-60E8C536D1F0}"/>
    <cellStyle name="Comma 5 4 5 3 3" xfId="20012" xr:uid="{EC51D3DD-FBA0-40D1-8084-001BFAF4935E}"/>
    <cellStyle name="Comma 5 4 5 3 3 2" xfId="37875" xr:uid="{5BC77F91-D70C-49F1-AE26-36F565E17086}"/>
    <cellStyle name="Comma 5 4 5 3 4" xfId="29987" xr:uid="{D5AF086D-190C-49B0-8156-0F4B01EE697D}"/>
    <cellStyle name="Comma 5 4 5 4" xfId="11605" xr:uid="{0A2B7692-2335-48AA-9FAD-EEFF801DF23D}"/>
    <cellStyle name="Comma 5 4 5 4 2" xfId="22814" xr:uid="{0D2DD0A5-356C-447F-8510-4B6B12E54006}"/>
    <cellStyle name="Comma 5 4 5 4 2 2" xfId="39847" xr:uid="{FF1177F8-73FE-4F00-9A25-304587B56579}"/>
    <cellStyle name="Comma 5 4 5 4 3" xfId="31959" xr:uid="{A40E65A7-F7E1-42E4-AB23-0AC3231F77B5}"/>
    <cellStyle name="Comma 5 4 5 5" xfId="17210" xr:uid="{2B11D805-7D5A-46A6-9AC1-D414C8527259}"/>
    <cellStyle name="Comma 5 4 5 5 2" xfId="35903" xr:uid="{7BF07BB5-B508-4792-9FE2-9922B4640956}"/>
    <cellStyle name="Comma 5 4 5 6" xfId="28015" xr:uid="{6C09B455-A721-41CF-903E-86D6884C6CEC}"/>
    <cellStyle name="Comma 5 4 6" xfId="6504" xr:uid="{F6AA41CC-409E-4664-8F42-EC7ED72C09C4}"/>
    <cellStyle name="Comma 5 4 6 2" xfId="9306" xr:uid="{FFEA420A-79A1-4627-BC14-548E9EDB8807}"/>
    <cellStyle name="Comma 5 4 6 2 2" xfId="14911" xr:uid="{CF8471E6-4850-4B5A-A4C7-B83BA274C5B5}"/>
    <cellStyle name="Comma 5 4 6 2 2 2" xfId="26120" xr:uid="{67A8B664-A4E4-4BCD-85C3-F7294C38369D}"/>
    <cellStyle name="Comma 5 4 6 2 2 2 2" xfId="42311" xr:uid="{B42E3D12-8522-428C-9E2E-924299C7AB36}"/>
    <cellStyle name="Comma 5 4 6 2 2 3" xfId="34423" xr:uid="{09D51F68-30F3-4E9E-91AA-DF9FC972A4EE}"/>
    <cellStyle name="Comma 5 4 6 2 3" xfId="20516" xr:uid="{F731E9BD-25C9-47A6-90FC-5DF5CF619C59}"/>
    <cellStyle name="Comma 5 4 6 2 3 2" xfId="38367" xr:uid="{00BF7D27-E492-4CCF-9B66-929A27FD7485}"/>
    <cellStyle name="Comma 5 4 6 2 4" xfId="30479" xr:uid="{7DEC4CEE-BD83-44CD-B77E-06DB0EACF104}"/>
    <cellStyle name="Comma 5 4 6 3" xfId="12109" xr:uid="{FB598F3F-AA2F-4B60-9236-3E516734BAE3}"/>
    <cellStyle name="Comma 5 4 6 3 2" xfId="23318" xr:uid="{146BCB13-1A29-4FFD-8EDB-3B996239B804}"/>
    <cellStyle name="Comma 5 4 6 3 2 2" xfId="40339" xr:uid="{7F64F08B-8316-4316-B312-CBA22778FB8F}"/>
    <cellStyle name="Comma 5 4 6 3 3" xfId="32451" xr:uid="{3BEA095F-41F6-41F9-8BDB-77EE408E70E5}"/>
    <cellStyle name="Comma 5 4 6 4" xfId="17714" xr:uid="{EFC9008D-6C01-4602-B3B3-FA38D86867FC}"/>
    <cellStyle name="Comma 5 4 6 4 2" xfId="36395" xr:uid="{339CD34C-B241-4925-9CAD-049A58337B0B}"/>
    <cellStyle name="Comma 5 4 6 5" xfId="28507" xr:uid="{6A6E6C77-35BB-462E-AC4B-E962F0452EE0}"/>
    <cellStyle name="Comma 5 4 7" xfId="7905" xr:uid="{4204E92F-D768-4E84-BACD-6DC52688D492}"/>
    <cellStyle name="Comma 5 4 7 2" xfId="13510" xr:uid="{91FCA9F2-9665-4A6C-9706-E9EF6DE7C33C}"/>
    <cellStyle name="Comma 5 4 7 2 2" xfId="24719" xr:uid="{F4C48AC0-EA3C-4EA9-A1DD-D0FA9B0D85AE}"/>
    <cellStyle name="Comma 5 4 7 2 2 2" xfId="41325" xr:uid="{CDCCEF08-ADF4-4DA8-9372-300F48C69925}"/>
    <cellStyle name="Comma 5 4 7 2 3" xfId="33437" xr:uid="{4A7072AA-662A-402E-A36C-3A4C31E9570D}"/>
    <cellStyle name="Comma 5 4 7 3" xfId="19115" xr:uid="{C2E9AFA2-0DE0-47B2-8357-22D4D786AC3D}"/>
    <cellStyle name="Comma 5 4 7 3 2" xfId="37381" xr:uid="{86569947-0F2F-4371-9EEA-AAFFEE8876E2}"/>
    <cellStyle name="Comma 5 4 7 4" xfId="29493" xr:uid="{C77B7D37-5EE6-48D7-96F0-298BE6E1B409}"/>
    <cellStyle name="Comma 5 4 8" xfId="10708" xr:uid="{FF94BA2F-7697-49EA-BEB8-4C136A64BFA1}"/>
    <cellStyle name="Comma 5 4 8 2" xfId="21917" xr:uid="{212851AD-369E-4DCF-A25A-4399AD706547}"/>
    <cellStyle name="Comma 5 4 8 2 2" xfId="39353" xr:uid="{300C2DA9-C15B-4EDE-BFC6-C0F78C504975}"/>
    <cellStyle name="Comma 5 4 8 3" xfId="31465" xr:uid="{EFBEB7D7-9DAF-4018-8A23-365C2BDBFC07}"/>
    <cellStyle name="Comma 5 4 9" xfId="16313" xr:uid="{79A63A4D-06C7-4ED2-BBD3-2810E4CCC45C}"/>
    <cellStyle name="Comma 5 4 9 2" xfId="35409" xr:uid="{26D6613C-6A2F-474D-99DC-D334EA04C960}"/>
    <cellStyle name="Comma 5 5" xfId="5146" xr:uid="{D3F971ED-5C94-40BC-9420-07A464E20387}"/>
    <cellStyle name="Comma 5 5 2" xfId="5271" xr:uid="{D433C67F-E1BB-4E4E-834A-B3202D19D1E5}"/>
    <cellStyle name="Comma 5 5 2 2" xfId="5517" xr:uid="{DE8717F7-F617-40E8-923C-5731FFE6F8EC}"/>
    <cellStyle name="Comma 5 5 2 2 2" xfId="6414" xr:uid="{280D9953-CADD-40FE-A04A-09B4E9B59A9D}"/>
    <cellStyle name="Comma 5 5 2 2 2 2" xfId="7816" xr:uid="{E7BBD105-E3AE-4532-8F50-5388B0776AE3}"/>
    <cellStyle name="Comma 5 5 2 2 2 2 2" xfId="10618" xr:uid="{C42979FB-7A03-4923-8ACB-B77B6A45CB4E}"/>
    <cellStyle name="Comma 5 5 2 2 2 2 2 2" xfId="16223" xr:uid="{3E485E7B-C7EC-4A8F-B4CB-7A349D817E59}"/>
    <cellStyle name="Comma 5 5 2 2 2 2 2 2 2" xfId="27432" xr:uid="{D832781F-E834-4BB0-A87B-37F8D31FDA3E}"/>
    <cellStyle name="Comma 5 5 2 2 2 2 2 2 2 2" xfId="43219" xr:uid="{664DF4E8-E640-4B67-B53B-29C03DA6ADB0}"/>
    <cellStyle name="Comma 5 5 2 2 2 2 2 2 3" xfId="35331" xr:uid="{007827A3-7CA6-4572-8B63-0049C89B0430}"/>
    <cellStyle name="Comma 5 5 2 2 2 2 2 3" xfId="21828" xr:uid="{698E68A1-CACE-48D5-B552-839A276F512E}"/>
    <cellStyle name="Comma 5 5 2 2 2 2 2 3 2" xfId="39275" xr:uid="{AFD6B9B1-03A8-476F-BDD3-9F142AA762F0}"/>
    <cellStyle name="Comma 5 5 2 2 2 2 2 4" xfId="31387" xr:uid="{CC8FEE2C-550A-4D80-BCA2-1A628314028E}"/>
    <cellStyle name="Comma 5 5 2 2 2 2 3" xfId="13421" xr:uid="{BB2DCAE2-2E53-430B-BECE-CFF0C0286E5C}"/>
    <cellStyle name="Comma 5 5 2 2 2 2 3 2" xfId="24630" xr:uid="{2CB91A57-63F2-48DE-BF9F-585B418AD838}"/>
    <cellStyle name="Comma 5 5 2 2 2 2 3 2 2" xfId="41247" xr:uid="{F1A1F38D-ACFB-4C01-8607-8182E7EB41A0}"/>
    <cellStyle name="Comma 5 5 2 2 2 2 3 3" xfId="33359" xr:uid="{23B9450A-A64B-4A3A-9B7C-B042606BF4B5}"/>
    <cellStyle name="Comma 5 5 2 2 2 2 4" xfId="19026" xr:uid="{8237187C-F64F-4720-8D49-CE098027DCE4}"/>
    <cellStyle name="Comma 5 5 2 2 2 2 4 2" xfId="37303" xr:uid="{E02AA69B-CEFB-41CF-B6C3-E5FCC15F264D}"/>
    <cellStyle name="Comma 5 5 2 2 2 2 5" xfId="29415" xr:uid="{EE5BFC42-5CEE-4EDA-B41B-596918F253DA}"/>
    <cellStyle name="Comma 5 5 2 2 2 3" xfId="9216" xr:uid="{DBB5A777-F6B6-4062-BE3D-D32C0AF73123}"/>
    <cellStyle name="Comma 5 5 2 2 2 3 2" xfId="14821" xr:uid="{344A4DA5-BCCB-4075-A3CF-B7D63090FCD5}"/>
    <cellStyle name="Comma 5 5 2 2 2 3 2 2" xfId="26030" xr:uid="{4B747A24-1E80-44E3-9FA8-D8036972197D}"/>
    <cellStyle name="Comma 5 5 2 2 2 3 2 2 2" xfId="42233" xr:uid="{C9CB7739-8532-48FD-A2D4-C855F03A0910}"/>
    <cellStyle name="Comma 5 5 2 2 2 3 2 3" xfId="34345" xr:uid="{CF4CD80F-F2B0-4F05-8F02-EE565C0721C6}"/>
    <cellStyle name="Comma 5 5 2 2 2 3 3" xfId="20426" xr:uid="{03AAF8E6-9A36-4A72-9065-F26EF5D7C050}"/>
    <cellStyle name="Comma 5 5 2 2 2 3 3 2" xfId="38289" xr:uid="{5579273C-4A05-4C15-BD21-7FF37C0DAAE3}"/>
    <cellStyle name="Comma 5 5 2 2 2 3 4" xfId="30401" xr:uid="{9FFAC524-406F-4B67-B337-0965313B6F03}"/>
    <cellStyle name="Comma 5 5 2 2 2 4" xfId="12019" xr:uid="{CE121F96-DD94-4EAD-8D8B-F4A3CCD5A51E}"/>
    <cellStyle name="Comma 5 5 2 2 2 4 2" xfId="23228" xr:uid="{9CF95F52-8F29-43E2-9733-A7BF16833281}"/>
    <cellStyle name="Comma 5 5 2 2 2 4 2 2" xfId="40261" xr:uid="{6C851D76-F76C-4548-A327-3DB2FEBDF687}"/>
    <cellStyle name="Comma 5 5 2 2 2 4 3" xfId="32373" xr:uid="{7C5789A5-5248-4A16-954E-B98038152EB1}"/>
    <cellStyle name="Comma 5 5 2 2 2 5" xfId="17624" xr:uid="{CAE3C5D5-E751-49C5-B1B6-BF97214EDFBE}"/>
    <cellStyle name="Comma 5 5 2 2 2 5 2" xfId="36317" xr:uid="{E3B0808D-904F-494B-BBCD-CC9EF563C0C5}"/>
    <cellStyle name="Comma 5 5 2 2 2 6" xfId="28429" xr:uid="{EC1AE1FE-C607-446D-8232-663138D55164}"/>
    <cellStyle name="Comma 5 5 2 2 3" xfId="6919" xr:uid="{53073612-EB52-4650-B486-8AFE1BFCF70E}"/>
    <cellStyle name="Comma 5 5 2 2 3 2" xfId="9721" xr:uid="{52B85DA5-2E21-4241-A693-4836F5EED214}"/>
    <cellStyle name="Comma 5 5 2 2 3 2 2" xfId="15326" xr:uid="{D9B8FDB4-53FE-4B51-80E6-E1AF128265F5}"/>
    <cellStyle name="Comma 5 5 2 2 3 2 2 2" xfId="26535" xr:uid="{83672D6C-1C56-4FD8-A7DE-DAE0688151B5}"/>
    <cellStyle name="Comma 5 5 2 2 3 2 2 2 2" xfId="42725" xr:uid="{7723FFF0-9CC2-44C0-B943-80217FEB6376}"/>
    <cellStyle name="Comma 5 5 2 2 3 2 2 3" xfId="34837" xr:uid="{C63AC1E6-9076-49B6-8B2A-5FE5715556EC}"/>
    <cellStyle name="Comma 5 5 2 2 3 2 3" xfId="20931" xr:uid="{EF58E85B-F2BC-4C5B-8BEF-F3A579B68C9C}"/>
    <cellStyle name="Comma 5 5 2 2 3 2 3 2" xfId="38781" xr:uid="{96EFBD61-F80B-4414-9C7C-FBABA5F3C4EB}"/>
    <cellStyle name="Comma 5 5 2 2 3 2 4" xfId="30893" xr:uid="{B195F7E6-3123-42A3-A651-97668E6D5F06}"/>
    <cellStyle name="Comma 5 5 2 2 3 3" xfId="12524" xr:uid="{CA640A03-36B4-45DB-B175-FB0352B5DE4B}"/>
    <cellStyle name="Comma 5 5 2 2 3 3 2" xfId="23733" xr:uid="{60F154FA-5C15-46FA-A9B6-A32A97C0D79E}"/>
    <cellStyle name="Comma 5 5 2 2 3 3 2 2" xfId="40753" xr:uid="{02D75595-0CD4-4C17-94B6-13230C40B05B}"/>
    <cellStyle name="Comma 5 5 2 2 3 3 3" xfId="32865" xr:uid="{CC739D07-1F97-4CB8-9EB3-7449D1734BB2}"/>
    <cellStyle name="Comma 5 5 2 2 3 4" xfId="18129" xr:uid="{4952E560-9744-43B6-8037-3C47708E0BB2}"/>
    <cellStyle name="Comma 5 5 2 2 3 4 2" xfId="36809" xr:uid="{61598DCB-72CF-41B7-9F79-1092C7DAA99B}"/>
    <cellStyle name="Comma 5 5 2 2 3 5" xfId="28921" xr:uid="{36C40434-B02C-4F6E-A476-C063A11B42CE}"/>
    <cellStyle name="Comma 5 5 2 2 4" xfId="8319" xr:uid="{E5156239-42A1-4EC0-B7CC-17186587BE84}"/>
    <cellStyle name="Comma 5 5 2 2 4 2" xfId="13924" xr:uid="{11C5D6A3-175A-4A05-B848-7044845C8C56}"/>
    <cellStyle name="Comma 5 5 2 2 4 2 2" xfId="25133" xr:uid="{E0C59491-0E2C-4BDB-A82E-990EE362B913}"/>
    <cellStyle name="Comma 5 5 2 2 4 2 2 2" xfId="41739" xr:uid="{7D652098-FC6D-4B33-86BF-29164DB1DFC7}"/>
    <cellStyle name="Comma 5 5 2 2 4 2 3" xfId="33851" xr:uid="{6D088423-355A-412E-B679-BD2D14D8658C}"/>
    <cellStyle name="Comma 5 5 2 2 4 3" xfId="19529" xr:uid="{299D1D30-176A-44CF-A8FB-17E4BFAB1532}"/>
    <cellStyle name="Comma 5 5 2 2 4 3 2" xfId="37795" xr:uid="{19F45D03-230A-4312-9E75-DBB5B4D7DABA}"/>
    <cellStyle name="Comma 5 5 2 2 4 4" xfId="29907" xr:uid="{9CBFB8FA-AFD1-4774-BC91-23DAA6630065}"/>
    <cellStyle name="Comma 5 5 2 2 5" xfId="11122" xr:uid="{7753A841-9BC6-4B5D-8DEB-629A00761260}"/>
    <cellStyle name="Comma 5 5 2 2 5 2" xfId="22331" xr:uid="{BC33B210-2BD3-4202-89F9-1795FF460407}"/>
    <cellStyle name="Comma 5 5 2 2 5 2 2" xfId="39767" xr:uid="{E7557F90-D55F-4621-B6C8-BA9DCAF81B34}"/>
    <cellStyle name="Comma 5 5 2 2 5 3" xfId="31879" xr:uid="{1D1DAB2C-73E5-45B1-801F-6A6B845F8A60}"/>
    <cellStyle name="Comma 5 5 2 2 6" xfId="16727" xr:uid="{4B1CDAF5-C1EC-4611-9F84-21BAA7F9383D}"/>
    <cellStyle name="Comma 5 5 2 2 6 2" xfId="35823" xr:uid="{FC77256E-792A-4C8D-9805-CE395143D585}"/>
    <cellStyle name="Comma 5 5 2 2 7" xfId="27935" xr:uid="{6AAA4284-E82D-4909-AAD9-971C4047059B}"/>
    <cellStyle name="Comma 5 5 2 3" xfId="6168" xr:uid="{E2CCCB2A-DD1C-4261-96D6-0510E83EDA76}"/>
    <cellStyle name="Comma 5 5 2 3 2" xfId="7570" xr:uid="{D674B878-E7D8-44E9-BBC7-E279517758FA}"/>
    <cellStyle name="Comma 5 5 2 3 2 2" xfId="10372" xr:uid="{B2F64A6B-36FA-4C27-A7DC-7FE106A66470}"/>
    <cellStyle name="Comma 5 5 2 3 2 2 2" xfId="15977" xr:uid="{0EDEF338-E9BA-40F6-A8B3-B61DB09FE4C6}"/>
    <cellStyle name="Comma 5 5 2 3 2 2 2 2" xfId="27186" xr:uid="{A2C3D060-E7BA-4637-8028-0A907C4F4B90}"/>
    <cellStyle name="Comma 5 5 2 3 2 2 2 2 2" xfId="42973" xr:uid="{847169C1-9FF8-490B-B9B6-010C04779BBB}"/>
    <cellStyle name="Comma 5 5 2 3 2 2 2 3" xfId="35085" xr:uid="{D8E95BE8-A5C8-4ED3-9FA0-70F52BB32846}"/>
    <cellStyle name="Comma 5 5 2 3 2 2 3" xfId="21582" xr:uid="{D65FB20E-73BE-4FBF-A421-6B21F11B2CD2}"/>
    <cellStyle name="Comma 5 5 2 3 2 2 3 2" xfId="39029" xr:uid="{ABBCE57F-E65B-4FCE-8374-9B8A97BF3DDE}"/>
    <cellStyle name="Comma 5 5 2 3 2 2 4" xfId="31141" xr:uid="{C3DF40F0-70BE-4F8C-B1A6-3DC7F7FAE196}"/>
    <cellStyle name="Comma 5 5 2 3 2 3" xfId="13175" xr:uid="{DB5ED1E8-B2E6-4BBF-9762-7ED399F0AAC3}"/>
    <cellStyle name="Comma 5 5 2 3 2 3 2" xfId="24384" xr:uid="{EB18BAE6-DCEE-472F-B0EE-DD893801BE56}"/>
    <cellStyle name="Comma 5 5 2 3 2 3 2 2" xfId="41001" xr:uid="{56D5E369-EFE2-4ED6-AAD3-CB502B6127B9}"/>
    <cellStyle name="Comma 5 5 2 3 2 3 3" xfId="33113" xr:uid="{B58CDFB0-F4A9-482B-8BA4-2BF9876283B4}"/>
    <cellStyle name="Comma 5 5 2 3 2 4" xfId="18780" xr:uid="{89A89DDB-7436-42A2-8EF0-E4FB8D897B26}"/>
    <cellStyle name="Comma 5 5 2 3 2 4 2" xfId="37057" xr:uid="{F984EEAE-8190-4EC7-9AB8-B1C513FDA634}"/>
    <cellStyle name="Comma 5 5 2 3 2 5" xfId="29169" xr:uid="{DB6333E8-7167-4FD0-94C2-C9C387748681}"/>
    <cellStyle name="Comma 5 5 2 3 3" xfId="8970" xr:uid="{D1583183-66E7-456F-8D2A-1F0122DC28D4}"/>
    <cellStyle name="Comma 5 5 2 3 3 2" xfId="14575" xr:uid="{F1BB043B-0E9B-4B78-9572-729EC1D18626}"/>
    <cellStyle name="Comma 5 5 2 3 3 2 2" xfId="25784" xr:uid="{45863154-5DBD-4F73-80A2-CBD772320B95}"/>
    <cellStyle name="Comma 5 5 2 3 3 2 2 2" xfId="41987" xr:uid="{13D40AD4-1C6A-4E8F-8FA1-DA7666C3966C}"/>
    <cellStyle name="Comma 5 5 2 3 3 2 3" xfId="34099" xr:uid="{4C2C1C01-DA3D-4FDC-ACB2-E92DFEA3F19F}"/>
    <cellStyle name="Comma 5 5 2 3 3 3" xfId="20180" xr:uid="{972DD39E-8BB2-4BC3-B067-DDC2A541666C}"/>
    <cellStyle name="Comma 5 5 2 3 3 3 2" xfId="38043" xr:uid="{22F374EC-23E4-42FC-B534-7613A7CEB941}"/>
    <cellStyle name="Comma 5 5 2 3 3 4" xfId="30155" xr:uid="{A9C05094-93B2-42A1-B146-2A3AA4A2756C}"/>
    <cellStyle name="Comma 5 5 2 3 4" xfId="11773" xr:uid="{2F1C4C8E-019C-4024-B9EA-B5C7DC46E136}"/>
    <cellStyle name="Comma 5 5 2 3 4 2" xfId="22982" xr:uid="{F0FFC201-89D3-4CA0-BCAE-CD572FC9FD2E}"/>
    <cellStyle name="Comma 5 5 2 3 4 2 2" xfId="40015" xr:uid="{4E920342-6EB3-4C8A-8450-017280387341}"/>
    <cellStyle name="Comma 5 5 2 3 4 3" xfId="32127" xr:uid="{2AF2F79E-58F3-4EE3-9C78-156E2FC15C90}"/>
    <cellStyle name="Comma 5 5 2 3 5" xfId="17378" xr:uid="{B5DCCEB3-3D4E-46AE-8823-6869C0EC5C8C}"/>
    <cellStyle name="Comma 5 5 2 3 5 2" xfId="36071" xr:uid="{D652A340-2A16-4009-A312-5C4C1F01F2BD}"/>
    <cellStyle name="Comma 5 5 2 3 6" xfId="28183" xr:uid="{ABD6EF0E-0AFD-4614-988C-2D233F4E9E8A}"/>
    <cellStyle name="Comma 5 5 2 4" xfId="6673" xr:uid="{F009A53B-7D63-42FD-970E-5F48C245A76D}"/>
    <cellStyle name="Comma 5 5 2 4 2" xfId="9475" xr:uid="{BC912A2F-CA35-4F4B-A4A6-BC9AA204D865}"/>
    <cellStyle name="Comma 5 5 2 4 2 2" xfId="15080" xr:uid="{07C26C19-A3B1-4ABD-84C9-1F26EF34DE17}"/>
    <cellStyle name="Comma 5 5 2 4 2 2 2" xfId="26289" xr:uid="{A87B4B68-F7BE-4F86-B8B8-E93B1851DEFC}"/>
    <cellStyle name="Comma 5 5 2 4 2 2 2 2" xfId="42479" xr:uid="{F1C2FFAD-CAB7-492A-96E7-7D246B3D41CD}"/>
    <cellStyle name="Comma 5 5 2 4 2 2 3" xfId="34591" xr:uid="{A55724C4-25C8-4389-89DC-35413320E53F}"/>
    <cellStyle name="Comma 5 5 2 4 2 3" xfId="20685" xr:uid="{11F74232-24F6-4669-8297-83AB642E5800}"/>
    <cellStyle name="Comma 5 5 2 4 2 3 2" xfId="38535" xr:uid="{D8E84D80-6E52-488B-96CF-FA7F11FE656B}"/>
    <cellStyle name="Comma 5 5 2 4 2 4" xfId="30647" xr:uid="{C81E8B2F-0818-4A3B-B36A-B84E7F28EC24}"/>
    <cellStyle name="Comma 5 5 2 4 3" xfId="12278" xr:uid="{BE7A56F0-4C11-41D1-8A3F-047EA7AD8C3E}"/>
    <cellStyle name="Comma 5 5 2 4 3 2" xfId="23487" xr:uid="{A5F9647B-A6FF-48B8-BCA8-99D71165DFF1}"/>
    <cellStyle name="Comma 5 5 2 4 3 2 2" xfId="40507" xr:uid="{1B73E2A2-1F3E-4A56-AF44-BBFCE187908E}"/>
    <cellStyle name="Comma 5 5 2 4 3 3" xfId="32619" xr:uid="{2F801D2D-39B1-4CBE-902A-7E33839DBBAD}"/>
    <cellStyle name="Comma 5 5 2 4 4" xfId="17883" xr:uid="{E9E1B06E-BB75-4DD4-9B6E-8EA81BD92F3C}"/>
    <cellStyle name="Comma 5 5 2 4 4 2" xfId="36563" xr:uid="{A757EA21-E678-45F4-AA94-44F15DCD6D36}"/>
    <cellStyle name="Comma 5 5 2 4 5" xfId="28675" xr:uid="{89A29B7D-A764-45AA-B39B-2F7C6A6642E3}"/>
    <cellStyle name="Comma 5 5 2 5" xfId="8073" xr:uid="{E7034F3D-8C98-42C7-B780-718E845E2BB7}"/>
    <cellStyle name="Comma 5 5 2 5 2" xfId="13678" xr:uid="{8CA312F0-8AD5-4F57-8417-D1A97DE8655F}"/>
    <cellStyle name="Comma 5 5 2 5 2 2" xfId="24887" xr:uid="{DBFBD421-9E2A-42AD-A362-A2BA3A7F0E42}"/>
    <cellStyle name="Comma 5 5 2 5 2 2 2" xfId="41493" xr:uid="{A2072727-C58E-4D5C-AEA6-9861E1516A72}"/>
    <cellStyle name="Comma 5 5 2 5 2 3" xfId="33605" xr:uid="{433007F7-2ED5-442D-997F-25D68FAAB48B}"/>
    <cellStyle name="Comma 5 5 2 5 3" xfId="19283" xr:uid="{78F5A23F-D634-4A7B-9322-B79D5320B01A}"/>
    <cellStyle name="Comma 5 5 2 5 3 2" xfId="37549" xr:uid="{6579F4D9-BC2D-4BAD-A9FC-37BA2121C510}"/>
    <cellStyle name="Comma 5 5 2 5 4" xfId="29661" xr:uid="{754A63CA-A1F2-4024-9CAE-2D80B7DA367F}"/>
    <cellStyle name="Comma 5 5 2 6" xfId="10876" xr:uid="{03304D45-F38B-4317-8EEE-84ABC914B299}"/>
    <cellStyle name="Comma 5 5 2 6 2" xfId="22085" xr:uid="{5EEEFC6C-DD1D-4950-96B1-86A7928A52D5}"/>
    <cellStyle name="Comma 5 5 2 6 2 2" xfId="39521" xr:uid="{C919CC35-F951-48BB-A73D-88909BC42362}"/>
    <cellStyle name="Comma 5 5 2 6 3" xfId="31633" xr:uid="{D5485C63-E1F4-4D44-84EC-4E68797969A4}"/>
    <cellStyle name="Comma 5 5 2 7" xfId="16481" xr:uid="{7466463C-CA67-4260-B174-0A2015BD2A41}"/>
    <cellStyle name="Comma 5 5 2 7 2" xfId="35577" xr:uid="{849D7B77-91DE-47A1-88B3-0DE7F951F921}"/>
    <cellStyle name="Comma 5 5 2 8" xfId="27689" xr:uid="{AE906124-2797-4A7B-981F-C8EC5BB08EE5}"/>
    <cellStyle name="Comma 5 5 3" xfId="5393" xr:uid="{A5E08487-38A2-4B17-AC4B-2FF7F2B62412}"/>
    <cellStyle name="Comma 5 5 3 2" xfId="6290" xr:uid="{1AE40E53-4EF4-4E80-92BD-4BAB5149168C}"/>
    <cellStyle name="Comma 5 5 3 2 2" xfId="7692" xr:uid="{F827FBD0-0495-433F-85B8-CD79D760C644}"/>
    <cellStyle name="Comma 5 5 3 2 2 2" xfId="10494" xr:uid="{DD69D435-BB9C-47B7-8A42-CB1F00A0A09B}"/>
    <cellStyle name="Comma 5 5 3 2 2 2 2" xfId="16099" xr:uid="{F00C73AA-C3B8-4ED1-8708-3B3376D1BB5D}"/>
    <cellStyle name="Comma 5 5 3 2 2 2 2 2" xfId="27308" xr:uid="{B56F9F66-C5A5-4702-B357-F285DE9BC4D6}"/>
    <cellStyle name="Comma 5 5 3 2 2 2 2 2 2" xfId="43095" xr:uid="{26E7C7D0-3B8C-4384-AD2C-55BE521AF0C5}"/>
    <cellStyle name="Comma 5 5 3 2 2 2 2 3" xfId="35207" xr:uid="{183B92FB-CA40-4D47-9751-2E9B29B5E53C}"/>
    <cellStyle name="Comma 5 5 3 2 2 2 3" xfId="21704" xr:uid="{78788A4F-8180-4197-A57A-7DD02719C59E}"/>
    <cellStyle name="Comma 5 5 3 2 2 2 3 2" xfId="39151" xr:uid="{41069F8D-D775-45C0-91CB-A8C9320FF688}"/>
    <cellStyle name="Comma 5 5 3 2 2 2 4" xfId="31263" xr:uid="{4D15A74B-B502-48DE-A28C-DF3B0A1127FB}"/>
    <cellStyle name="Comma 5 5 3 2 2 3" xfId="13297" xr:uid="{063CEEED-9D56-4C8C-887C-811E5BCCC4E5}"/>
    <cellStyle name="Comma 5 5 3 2 2 3 2" xfId="24506" xr:uid="{9A7FE5DF-D678-4244-8A45-8C96DBA9BDA0}"/>
    <cellStyle name="Comma 5 5 3 2 2 3 2 2" xfId="41123" xr:uid="{E21C5C67-3207-4A69-97DA-A6280DAE6D83}"/>
    <cellStyle name="Comma 5 5 3 2 2 3 3" xfId="33235" xr:uid="{4ECE1BAE-0091-4DFD-8108-2450F8AF3F38}"/>
    <cellStyle name="Comma 5 5 3 2 2 4" xfId="18902" xr:uid="{58C4438C-CC57-4C27-9579-F1CD7AEF33D4}"/>
    <cellStyle name="Comma 5 5 3 2 2 4 2" xfId="37179" xr:uid="{47E4623A-6A7E-440A-910E-A5E9C8ED79C7}"/>
    <cellStyle name="Comma 5 5 3 2 2 5" xfId="29291" xr:uid="{FDD2E28E-7D4E-4811-8A95-BB8B001DAD16}"/>
    <cellStyle name="Comma 5 5 3 2 3" xfId="9092" xr:uid="{8F604071-7789-45B1-9F4B-19F0A4524A03}"/>
    <cellStyle name="Comma 5 5 3 2 3 2" xfId="14697" xr:uid="{F6E42A67-14A4-4935-9B83-5C3600C5777A}"/>
    <cellStyle name="Comma 5 5 3 2 3 2 2" xfId="25906" xr:uid="{492BD86C-84DD-4D15-88C2-E0FBB8F2F4EB}"/>
    <cellStyle name="Comma 5 5 3 2 3 2 2 2" xfId="42109" xr:uid="{ECAE871B-63E7-4B3D-BFC1-31B192FD3DCB}"/>
    <cellStyle name="Comma 5 5 3 2 3 2 3" xfId="34221" xr:uid="{9AEE241C-CF4E-4949-BA26-3E66E06ED3AA}"/>
    <cellStyle name="Comma 5 5 3 2 3 3" xfId="20302" xr:uid="{1FD42821-2D0B-4093-9BF1-5F86EAAE29F0}"/>
    <cellStyle name="Comma 5 5 3 2 3 3 2" xfId="38165" xr:uid="{44E37385-ABDC-4119-9A46-B1B7037A9375}"/>
    <cellStyle name="Comma 5 5 3 2 3 4" xfId="30277" xr:uid="{E7A285E0-7968-4CF0-A415-93FEC17BF29C}"/>
    <cellStyle name="Comma 5 5 3 2 4" xfId="11895" xr:uid="{9B87AEDA-84BD-4F49-9385-F2FB3BD1D983}"/>
    <cellStyle name="Comma 5 5 3 2 4 2" xfId="23104" xr:uid="{C350C076-5DA2-4508-9FA2-FCE2AA67C662}"/>
    <cellStyle name="Comma 5 5 3 2 4 2 2" xfId="40137" xr:uid="{2DB9FED4-084D-48AC-8513-3CA206FA6B9E}"/>
    <cellStyle name="Comma 5 5 3 2 4 3" xfId="32249" xr:uid="{0D729242-F1FC-4616-B3F1-7CDF4CAD4166}"/>
    <cellStyle name="Comma 5 5 3 2 5" xfId="17500" xr:uid="{64890C7E-D5AA-4E06-B8B9-5AAAB481B330}"/>
    <cellStyle name="Comma 5 5 3 2 5 2" xfId="36193" xr:uid="{52A25230-8FB0-4F13-A705-67FC7A979DEC}"/>
    <cellStyle name="Comma 5 5 3 2 6" xfId="28305" xr:uid="{AD8045E5-D01C-4D84-A299-EFC5CD1433BA}"/>
    <cellStyle name="Comma 5 5 3 3" xfId="6795" xr:uid="{DD145608-9C68-4825-A7AD-9D02B2FEEA54}"/>
    <cellStyle name="Comma 5 5 3 3 2" xfId="9597" xr:uid="{41A9DE50-402C-496F-A7A5-437BED731B5D}"/>
    <cellStyle name="Comma 5 5 3 3 2 2" xfId="15202" xr:uid="{15B4FC4C-567A-4933-8260-21427250AEA0}"/>
    <cellStyle name="Comma 5 5 3 3 2 2 2" xfId="26411" xr:uid="{BEFC07B4-C9A5-4714-A018-21BA73575857}"/>
    <cellStyle name="Comma 5 5 3 3 2 2 2 2" xfId="42601" xr:uid="{4A735D3E-CF1A-44D6-9F10-6939D64BE984}"/>
    <cellStyle name="Comma 5 5 3 3 2 2 3" xfId="34713" xr:uid="{D1561419-8D40-4FE5-9A67-6D284DC4D138}"/>
    <cellStyle name="Comma 5 5 3 3 2 3" xfId="20807" xr:uid="{820213F3-206A-4EA0-829F-3D5CAB66E1FD}"/>
    <cellStyle name="Comma 5 5 3 3 2 3 2" xfId="38657" xr:uid="{13887208-B67C-4D26-BF89-F23E2FABD427}"/>
    <cellStyle name="Comma 5 5 3 3 2 4" xfId="30769" xr:uid="{5B12AE0B-7474-4513-93BB-40EB2990E2CC}"/>
    <cellStyle name="Comma 5 5 3 3 3" xfId="12400" xr:uid="{C58EBB99-38B8-4766-8EB2-EFE1E8513864}"/>
    <cellStyle name="Comma 5 5 3 3 3 2" xfId="23609" xr:uid="{1BA141D8-037F-43E0-BFFA-47F1DBB004EC}"/>
    <cellStyle name="Comma 5 5 3 3 3 2 2" xfId="40629" xr:uid="{4E9BDFAE-DD1B-40F6-894C-8C27DE682AD7}"/>
    <cellStyle name="Comma 5 5 3 3 3 3" xfId="32741" xr:uid="{274FEB06-261F-4BC2-A7F9-77D2B4FC88F7}"/>
    <cellStyle name="Comma 5 5 3 3 4" xfId="18005" xr:uid="{9393A8E5-CE0F-4EDC-B40D-26D1EE3AC58A}"/>
    <cellStyle name="Comma 5 5 3 3 4 2" xfId="36685" xr:uid="{1AD3092C-530E-47A4-AFAD-42B1A4FE2D3B}"/>
    <cellStyle name="Comma 5 5 3 3 5" xfId="28797" xr:uid="{A05817A0-6949-4750-A012-D01020078675}"/>
    <cellStyle name="Comma 5 5 3 4" xfId="8195" xr:uid="{4BC1B26D-4477-4C19-BE0D-847440140806}"/>
    <cellStyle name="Comma 5 5 3 4 2" xfId="13800" xr:uid="{89EB9BFC-7D53-4E00-A987-2A4671887FDA}"/>
    <cellStyle name="Comma 5 5 3 4 2 2" xfId="25009" xr:uid="{7C0D5115-EABA-475F-B144-DC0CD2BBD7BB}"/>
    <cellStyle name="Comma 5 5 3 4 2 2 2" xfId="41615" xr:uid="{06D4AB7C-2C9B-4677-BB88-5CA0535DBDE6}"/>
    <cellStyle name="Comma 5 5 3 4 2 3" xfId="33727" xr:uid="{1FFF29D1-8982-47D1-B5C8-6D0E0FDF0FC4}"/>
    <cellStyle name="Comma 5 5 3 4 3" xfId="19405" xr:uid="{5D6F7E31-C104-4D6C-8743-57B8C44D4464}"/>
    <cellStyle name="Comma 5 5 3 4 3 2" xfId="37671" xr:uid="{D1B1F08E-2731-4F5D-AC55-CDDF70E48343}"/>
    <cellStyle name="Comma 5 5 3 4 4" xfId="29783" xr:uid="{7F482974-D9A7-4214-A839-C620B1202EA8}"/>
    <cellStyle name="Comma 5 5 3 5" xfId="10998" xr:uid="{0BBF7710-8283-4A0B-9F00-F89FE708D376}"/>
    <cellStyle name="Comma 5 5 3 5 2" xfId="22207" xr:uid="{173FCDDB-4DB7-4B94-8DEB-1659D0C35676}"/>
    <cellStyle name="Comma 5 5 3 5 2 2" xfId="39643" xr:uid="{2BDC8CA1-02C0-46AE-8041-410A0909B65A}"/>
    <cellStyle name="Comma 5 5 3 5 3" xfId="31755" xr:uid="{B25232B3-C2A2-4C0C-9732-A525CEA156FE}"/>
    <cellStyle name="Comma 5 5 3 6" xfId="16603" xr:uid="{FADBA1DB-1026-4A09-AB77-5E3B3A0859E1}"/>
    <cellStyle name="Comma 5 5 3 6 2" xfId="35699" xr:uid="{F6CDC93B-051A-49E6-9670-39249F3E6351}"/>
    <cellStyle name="Comma 5 5 3 7" xfId="27811" xr:uid="{CEBAB14E-D39E-4053-BA26-62A6076260EB}"/>
    <cellStyle name="Comma 5 5 4" xfId="6044" xr:uid="{634E2743-E1E9-4A69-B4C1-E5D641443801}"/>
    <cellStyle name="Comma 5 5 4 2" xfId="7446" xr:uid="{F0FC8F46-AD86-40FF-BB3C-086C71C3B24E}"/>
    <cellStyle name="Comma 5 5 4 2 2" xfId="10248" xr:uid="{8992F07C-D2C2-474F-AFE5-B4CB557524E3}"/>
    <cellStyle name="Comma 5 5 4 2 2 2" xfId="15853" xr:uid="{9415D353-6E10-4D0E-A491-E91A3165DF23}"/>
    <cellStyle name="Comma 5 5 4 2 2 2 2" xfId="27062" xr:uid="{DB0D11B1-DCE5-4F2D-9EDC-D614A1562201}"/>
    <cellStyle name="Comma 5 5 4 2 2 2 2 2" xfId="42849" xr:uid="{CB97C6B6-261B-42F6-A3FC-F6DE0C38DE85}"/>
    <cellStyle name="Comma 5 5 4 2 2 2 3" xfId="34961" xr:uid="{52119063-776D-4729-A801-74D97ADAFA97}"/>
    <cellStyle name="Comma 5 5 4 2 2 3" xfId="21458" xr:uid="{EFB94B95-DCCB-4719-A7FF-3408CF42D1C8}"/>
    <cellStyle name="Comma 5 5 4 2 2 3 2" xfId="38905" xr:uid="{E545FB18-6B43-42AE-8736-051122B9F52F}"/>
    <cellStyle name="Comma 5 5 4 2 2 4" xfId="31017" xr:uid="{EBF9869B-C757-4E3A-85C8-7BFB6EB27260}"/>
    <cellStyle name="Comma 5 5 4 2 3" xfId="13051" xr:uid="{9DC6BDA2-43A1-4E62-832F-F15640EA91E5}"/>
    <cellStyle name="Comma 5 5 4 2 3 2" xfId="24260" xr:uid="{DDE0A786-C0D5-41EE-970B-36F2845D3B5D}"/>
    <cellStyle name="Comma 5 5 4 2 3 2 2" xfId="40877" xr:uid="{75F0361A-AFA5-47A7-9A3B-211BF07FB62A}"/>
    <cellStyle name="Comma 5 5 4 2 3 3" xfId="32989" xr:uid="{908D5C49-D75D-4A31-856B-41759D603DA4}"/>
    <cellStyle name="Comma 5 5 4 2 4" xfId="18656" xr:uid="{5A0170FB-BA14-40A9-8405-AFF31411181D}"/>
    <cellStyle name="Comma 5 5 4 2 4 2" xfId="36933" xr:uid="{45511C5D-B4EE-4374-81F7-1DB090B5DB61}"/>
    <cellStyle name="Comma 5 5 4 2 5" xfId="29045" xr:uid="{1EE97AB2-41F7-4C5E-9BB2-BA4B825432FD}"/>
    <cellStyle name="Comma 5 5 4 3" xfId="8846" xr:uid="{10FBD139-D978-45E9-B0FD-674598EB5288}"/>
    <cellStyle name="Comma 5 5 4 3 2" xfId="14451" xr:uid="{6EBD7A2F-8BFD-4FE5-9F50-438DF264147B}"/>
    <cellStyle name="Comma 5 5 4 3 2 2" xfId="25660" xr:uid="{E2CD9938-A62D-422C-A3E1-6A831934F02C}"/>
    <cellStyle name="Comma 5 5 4 3 2 2 2" xfId="41863" xr:uid="{D0F44DB2-F5BE-4963-A311-3BEB64F94E58}"/>
    <cellStyle name="Comma 5 5 4 3 2 3" xfId="33975" xr:uid="{DB343B2F-6C25-4D7D-AC25-FD0D328BE0C1}"/>
    <cellStyle name="Comma 5 5 4 3 3" xfId="20056" xr:uid="{2D6C37B9-C624-43EE-9D92-46E1F1C4BA09}"/>
    <cellStyle name="Comma 5 5 4 3 3 2" xfId="37919" xr:uid="{0E3F9713-2AAE-4606-9C34-51E8A31F5EF3}"/>
    <cellStyle name="Comma 5 5 4 3 4" xfId="30031" xr:uid="{EB92058F-2ABB-4EC2-88A1-553477E35929}"/>
    <cellStyle name="Comma 5 5 4 4" xfId="11649" xr:uid="{246F30BD-44D7-4E1F-857B-80C0C040480F}"/>
    <cellStyle name="Comma 5 5 4 4 2" xfId="22858" xr:uid="{8E3A6AF3-D731-4934-B220-4AEB3C5FCDCC}"/>
    <cellStyle name="Comma 5 5 4 4 2 2" xfId="39891" xr:uid="{B5461F63-4D33-44FD-9B37-1A3A143D881E}"/>
    <cellStyle name="Comma 5 5 4 4 3" xfId="32003" xr:uid="{217E4367-F25B-4E7C-9B18-BA89224CCAC9}"/>
    <cellStyle name="Comma 5 5 4 5" xfId="17254" xr:uid="{6F6E8064-0F31-45EF-850E-A96EFF1CB3CC}"/>
    <cellStyle name="Comma 5 5 4 5 2" xfId="35947" xr:uid="{7F79D449-52AE-4CEB-BD05-1961EEF42B24}"/>
    <cellStyle name="Comma 5 5 4 6" xfId="28059" xr:uid="{6045C221-F432-4417-909F-45012655B5A9}"/>
    <cellStyle name="Comma 5 5 5" xfId="6548" xr:uid="{24639AB9-65F2-43F8-80F4-6899DC408BA1}"/>
    <cellStyle name="Comma 5 5 5 2" xfId="9350" xr:uid="{C00AEE94-4DBB-4713-9ED4-02DF64A05303}"/>
    <cellStyle name="Comma 5 5 5 2 2" xfId="14955" xr:uid="{8D7CC6F9-BE4F-42DD-9D92-55D25BD403BB}"/>
    <cellStyle name="Comma 5 5 5 2 2 2" xfId="26164" xr:uid="{53AE533D-FC2B-43D1-8C7A-4270994F0249}"/>
    <cellStyle name="Comma 5 5 5 2 2 2 2" xfId="42355" xr:uid="{C4C7FC4C-01AB-4F8D-9338-6C4CBD8FE524}"/>
    <cellStyle name="Comma 5 5 5 2 2 3" xfId="34467" xr:uid="{55B7C7EC-AEFA-4C56-BCC8-893688224D8D}"/>
    <cellStyle name="Comma 5 5 5 2 3" xfId="20560" xr:uid="{DF4428DC-A42B-4D7A-8985-868F67589CD9}"/>
    <cellStyle name="Comma 5 5 5 2 3 2" xfId="38411" xr:uid="{AEE0E06C-3DD5-436A-BAC7-B1AD57C81998}"/>
    <cellStyle name="Comma 5 5 5 2 4" xfId="30523" xr:uid="{DCFDDA11-0602-4A8B-8780-77A1A1091F68}"/>
    <cellStyle name="Comma 5 5 5 3" xfId="12153" xr:uid="{CEC3EB60-24B0-430F-BE2F-25AB37725BD3}"/>
    <cellStyle name="Comma 5 5 5 3 2" xfId="23362" xr:uid="{7EB14C42-5B19-4489-82CF-3DA252F45EEA}"/>
    <cellStyle name="Comma 5 5 5 3 2 2" xfId="40383" xr:uid="{8D1F211D-CFCE-4275-8C0C-6C452ABD7067}"/>
    <cellStyle name="Comma 5 5 5 3 3" xfId="32495" xr:uid="{7C15964D-8260-4B92-9473-F397F006BCE1}"/>
    <cellStyle name="Comma 5 5 5 4" xfId="17758" xr:uid="{ABDAD283-34A7-43DE-9B4E-4DBE78A468B1}"/>
    <cellStyle name="Comma 5 5 5 4 2" xfId="36439" xr:uid="{54044DA1-A7B8-4890-8B97-0F690C55DC98}"/>
    <cellStyle name="Comma 5 5 5 5" xfId="28551" xr:uid="{FF2BF013-C6C1-4F02-9B55-0011AB07403F}"/>
    <cellStyle name="Comma 5 5 6" xfId="7949" xr:uid="{F24A25C5-017F-49F1-8623-536BD2078A8B}"/>
    <cellStyle name="Comma 5 5 6 2" xfId="13554" xr:uid="{D5EC277B-AC29-45CD-AA9F-B594ECDFB5A9}"/>
    <cellStyle name="Comma 5 5 6 2 2" xfId="24763" xr:uid="{6AE0BB26-9120-4B4B-AFBD-F5108B409DB8}"/>
    <cellStyle name="Comma 5 5 6 2 2 2" xfId="41369" xr:uid="{0367EF05-8544-4BF9-8663-21AAC82AEE7A}"/>
    <cellStyle name="Comma 5 5 6 2 3" xfId="33481" xr:uid="{4FCA48FD-1854-48E9-9499-10E6644B69AC}"/>
    <cellStyle name="Comma 5 5 6 3" xfId="19159" xr:uid="{994BF2A8-A904-4B5E-A3F3-886F808144F6}"/>
    <cellStyle name="Comma 5 5 6 3 2" xfId="37425" xr:uid="{D722E88C-2B33-4B1C-9942-36326C988A93}"/>
    <cellStyle name="Comma 5 5 6 4" xfId="29537" xr:uid="{E8C81E33-EFD8-4724-8BB7-AF455E2C7277}"/>
    <cellStyle name="Comma 5 5 7" xfId="10752" xr:uid="{09B475A3-2C9D-4D4A-B83C-31B7109A0B08}"/>
    <cellStyle name="Comma 5 5 7 2" xfId="21961" xr:uid="{D61EC149-4E9D-49BF-A288-0E147E27ABE4}"/>
    <cellStyle name="Comma 5 5 7 2 2" xfId="39397" xr:uid="{89268502-6AD3-48E9-AF57-926E1E7ACC65}"/>
    <cellStyle name="Comma 5 5 7 3" xfId="31509" xr:uid="{701054BB-A164-45DD-9016-930B5CD18C72}"/>
    <cellStyle name="Comma 5 5 8" xfId="16357" xr:uid="{1B1C97E1-F307-47AC-BC89-471E872490F7}"/>
    <cellStyle name="Comma 5 5 8 2" xfId="35453" xr:uid="{F0AEAE7B-2344-4997-965A-D1282941858B}"/>
    <cellStyle name="Comma 5 5 9" xfId="27565" xr:uid="{5D1613AB-591A-4B7E-BE1B-CC48561F6407}"/>
    <cellStyle name="Comma 5 6" xfId="5212" xr:uid="{8003433E-A562-44B3-A818-8CD35F76C9DF}"/>
    <cellStyle name="Comma 5 6 2" xfId="5458" xr:uid="{E1E66E7C-EC5A-4816-BBDF-F70441074501}"/>
    <cellStyle name="Comma 5 6 2 2" xfId="6355" xr:uid="{65BC19F3-0C62-46D2-ADF0-4D947513A1D2}"/>
    <cellStyle name="Comma 5 6 2 2 2" xfId="7757" xr:uid="{1FE839B8-24AD-4E74-BE21-E4569B97809C}"/>
    <cellStyle name="Comma 5 6 2 2 2 2" xfId="10559" xr:uid="{7DDF9174-57E7-46A0-B610-3EE2154DCDB0}"/>
    <cellStyle name="Comma 5 6 2 2 2 2 2" xfId="16164" xr:uid="{DE69487B-22D8-4B72-BFE9-697E385FBC01}"/>
    <cellStyle name="Comma 5 6 2 2 2 2 2 2" xfId="27373" xr:uid="{D1D0A9B5-E5B7-4237-B13E-F2BCCF5474B6}"/>
    <cellStyle name="Comma 5 6 2 2 2 2 2 2 2" xfId="43160" xr:uid="{9149C2D1-0271-4676-AB09-5A507336E5AC}"/>
    <cellStyle name="Comma 5 6 2 2 2 2 2 3" xfId="35272" xr:uid="{EB085D00-200A-496A-B831-76D3ABBF9590}"/>
    <cellStyle name="Comma 5 6 2 2 2 2 3" xfId="21769" xr:uid="{6F4A062A-1695-4B19-9DAE-5FEA025826BC}"/>
    <cellStyle name="Comma 5 6 2 2 2 2 3 2" xfId="39216" xr:uid="{4C0CC0A7-C8BA-407E-A3CB-05F381BD0BB7}"/>
    <cellStyle name="Comma 5 6 2 2 2 2 4" xfId="31328" xr:uid="{2CF6E9C0-C502-4933-88C3-B9182EA12657}"/>
    <cellStyle name="Comma 5 6 2 2 2 3" xfId="13362" xr:uid="{A101C2B6-A18A-4314-BBB7-DAC9FBDCA1A5}"/>
    <cellStyle name="Comma 5 6 2 2 2 3 2" xfId="24571" xr:uid="{0C5E12BB-2B4B-40F5-8785-A7F31ACC2A33}"/>
    <cellStyle name="Comma 5 6 2 2 2 3 2 2" xfId="41188" xr:uid="{959B26C3-7B04-40EE-A590-B518DAA3EB5C}"/>
    <cellStyle name="Comma 5 6 2 2 2 3 3" xfId="33300" xr:uid="{04B9DDD3-3813-4DB6-AE9B-5DD5FB75DA98}"/>
    <cellStyle name="Comma 5 6 2 2 2 4" xfId="18967" xr:uid="{FC09F4B1-3F82-4427-982E-A6004AA1AFFF}"/>
    <cellStyle name="Comma 5 6 2 2 2 4 2" xfId="37244" xr:uid="{625DBA5C-3490-4D95-A454-B1CAF1BCBF91}"/>
    <cellStyle name="Comma 5 6 2 2 2 5" xfId="29356" xr:uid="{12FCA3D5-EE01-4AF9-8EBB-9CF5DE86BF42}"/>
    <cellStyle name="Comma 5 6 2 2 3" xfId="9157" xr:uid="{55A7F4C4-890D-4285-BBF7-47862654CA56}"/>
    <cellStyle name="Comma 5 6 2 2 3 2" xfId="14762" xr:uid="{5CCD0668-35FB-4007-BDFD-16B72029A553}"/>
    <cellStyle name="Comma 5 6 2 2 3 2 2" xfId="25971" xr:uid="{AE44C8E6-7B98-4BAE-8DE3-B72161B39B72}"/>
    <cellStyle name="Comma 5 6 2 2 3 2 2 2" xfId="42174" xr:uid="{95F2096C-9E96-4718-AB50-B79069A968F5}"/>
    <cellStyle name="Comma 5 6 2 2 3 2 3" xfId="34286" xr:uid="{658BE130-61C3-40DD-B156-904F05191242}"/>
    <cellStyle name="Comma 5 6 2 2 3 3" xfId="20367" xr:uid="{6E1D60E6-D440-4AD6-918A-C1EE28CC81AD}"/>
    <cellStyle name="Comma 5 6 2 2 3 3 2" xfId="38230" xr:uid="{2E75C70C-1DE7-4F36-AB56-0B2BCD70CCFB}"/>
    <cellStyle name="Comma 5 6 2 2 3 4" xfId="30342" xr:uid="{0733F8DF-1116-46B2-AFDE-C2BBF2A0E33C}"/>
    <cellStyle name="Comma 5 6 2 2 4" xfId="11960" xr:uid="{EC29C112-6763-40CC-BA4D-AF5B8AC7932F}"/>
    <cellStyle name="Comma 5 6 2 2 4 2" xfId="23169" xr:uid="{11C41E07-B970-48F1-A806-DF4B03547809}"/>
    <cellStyle name="Comma 5 6 2 2 4 2 2" xfId="40202" xr:uid="{13F894C8-EBE9-4956-AE56-F3D2F75B51CC}"/>
    <cellStyle name="Comma 5 6 2 2 4 3" xfId="32314" xr:uid="{758449F7-A489-4F68-8690-E29A451D81E0}"/>
    <cellStyle name="Comma 5 6 2 2 5" xfId="17565" xr:uid="{6B293FFE-73D5-485F-BCAD-0C07C12EA49A}"/>
    <cellStyle name="Comma 5 6 2 2 5 2" xfId="36258" xr:uid="{8F9908D7-1783-40AD-95FC-3E0E23CA8D37}"/>
    <cellStyle name="Comma 5 6 2 2 6" xfId="28370" xr:uid="{ADA702F6-8525-4B30-B7B1-A5CD59A513AD}"/>
    <cellStyle name="Comma 5 6 2 3" xfId="6860" xr:uid="{08A42EA9-B3D7-4AF6-A68D-F90B5C69B0EC}"/>
    <cellStyle name="Comma 5 6 2 3 2" xfId="9662" xr:uid="{AC6FF55D-009D-4817-9305-A1372057232E}"/>
    <cellStyle name="Comma 5 6 2 3 2 2" xfId="15267" xr:uid="{E45E430F-9D70-4355-BB11-AA794D68A4AA}"/>
    <cellStyle name="Comma 5 6 2 3 2 2 2" xfId="26476" xr:uid="{8621194F-5DEE-4539-B2C6-31F5F35A404C}"/>
    <cellStyle name="Comma 5 6 2 3 2 2 2 2" xfId="42666" xr:uid="{4C736F84-05B3-4AB7-9CEB-D6988A5AA262}"/>
    <cellStyle name="Comma 5 6 2 3 2 2 3" xfId="34778" xr:uid="{641700DF-5649-47E2-BEC5-DAC8B8273368}"/>
    <cellStyle name="Comma 5 6 2 3 2 3" xfId="20872" xr:uid="{52064F8C-8F58-4AE4-A9C1-E797F3CA180C}"/>
    <cellStyle name="Comma 5 6 2 3 2 3 2" xfId="38722" xr:uid="{475DC907-120D-41AD-BE91-E4D7659DD604}"/>
    <cellStyle name="Comma 5 6 2 3 2 4" xfId="30834" xr:uid="{189BF245-DEC8-435F-AB31-546382301CE9}"/>
    <cellStyle name="Comma 5 6 2 3 3" xfId="12465" xr:uid="{8D7F7E08-5C7E-475C-B125-1C1DB2E9E64D}"/>
    <cellStyle name="Comma 5 6 2 3 3 2" xfId="23674" xr:uid="{244E22F4-BA21-43C3-BC61-EA0C312266D6}"/>
    <cellStyle name="Comma 5 6 2 3 3 2 2" xfId="40694" xr:uid="{6D103E38-05C4-4852-A7E9-C1D0BF6F9B16}"/>
    <cellStyle name="Comma 5 6 2 3 3 3" xfId="32806" xr:uid="{493E928C-B53F-4F95-9E6C-5D2D9098F7A6}"/>
    <cellStyle name="Comma 5 6 2 3 4" xfId="18070" xr:uid="{035385EF-CF02-4289-BF46-5DBA4EB3B7F4}"/>
    <cellStyle name="Comma 5 6 2 3 4 2" xfId="36750" xr:uid="{7F78B5B2-085E-4460-B7CB-60CC57AD2DF5}"/>
    <cellStyle name="Comma 5 6 2 3 5" xfId="28862" xr:uid="{D5CD7FD4-2EEC-4C63-B21F-7AAEE39A26A0}"/>
    <cellStyle name="Comma 5 6 2 4" xfId="8260" xr:uid="{9F13695F-1E57-4729-8F50-5B29B369444A}"/>
    <cellStyle name="Comma 5 6 2 4 2" xfId="13865" xr:uid="{D568AF02-F9B7-4D61-8ED1-FAE93C6A9A1F}"/>
    <cellStyle name="Comma 5 6 2 4 2 2" xfId="25074" xr:uid="{C5AD8408-6311-466C-8C14-3D43C1A9AB6F}"/>
    <cellStyle name="Comma 5 6 2 4 2 2 2" xfId="41680" xr:uid="{E540C931-7507-46E9-B482-A50FAE560627}"/>
    <cellStyle name="Comma 5 6 2 4 2 3" xfId="33792" xr:uid="{27A7667C-1600-4C0A-8394-41FB1CEAE8EC}"/>
    <cellStyle name="Comma 5 6 2 4 3" xfId="19470" xr:uid="{9DF3A31E-B9A5-4E9A-B855-8828569830D1}"/>
    <cellStyle name="Comma 5 6 2 4 3 2" xfId="37736" xr:uid="{CE2F72C8-46BF-44BA-ADCD-2ABFCC5638F8}"/>
    <cellStyle name="Comma 5 6 2 4 4" xfId="29848" xr:uid="{962B075E-C554-44F8-9E04-3C39BAC2D0F7}"/>
    <cellStyle name="Comma 5 6 2 5" xfId="11063" xr:uid="{3ABE439E-DE4F-447A-AED8-1B77E2DCBBDF}"/>
    <cellStyle name="Comma 5 6 2 5 2" xfId="22272" xr:uid="{21DD2FE0-EE47-4CB3-BF4B-D3901B6C79B3}"/>
    <cellStyle name="Comma 5 6 2 5 2 2" xfId="39708" xr:uid="{7A728436-F5D3-490D-B890-F4A96239E2BC}"/>
    <cellStyle name="Comma 5 6 2 5 3" xfId="31820" xr:uid="{1A20FBE9-2654-4B67-9A2D-48D1AFABEC69}"/>
    <cellStyle name="Comma 5 6 2 6" xfId="16668" xr:uid="{1EBDF6E6-FA71-4593-8EC4-1815F67292CD}"/>
    <cellStyle name="Comma 5 6 2 6 2" xfId="35764" xr:uid="{B85D3006-F227-4162-941F-BAA25180BEF9}"/>
    <cellStyle name="Comma 5 6 2 7" xfId="27876" xr:uid="{1C9BF996-8166-446E-8293-0DFE73BE06F5}"/>
    <cellStyle name="Comma 5 6 3" xfId="6109" xr:uid="{3F348DE8-D487-4FED-9864-149308CC50CB}"/>
    <cellStyle name="Comma 5 6 3 2" xfId="7511" xr:uid="{712657DB-6AC3-4503-9969-CF4CDD1FF045}"/>
    <cellStyle name="Comma 5 6 3 2 2" xfId="10313" xr:uid="{7065E5C4-E504-4F03-B64C-28174960B526}"/>
    <cellStyle name="Comma 5 6 3 2 2 2" xfId="15918" xr:uid="{96D45E3B-0200-438B-8C6A-B4D3E1C458CD}"/>
    <cellStyle name="Comma 5 6 3 2 2 2 2" xfId="27127" xr:uid="{399273D8-D0B0-4F3B-8CD2-27BCEA2EEAFE}"/>
    <cellStyle name="Comma 5 6 3 2 2 2 2 2" xfId="42914" xr:uid="{088FAE92-E2EA-4D75-A46B-3D386F323512}"/>
    <cellStyle name="Comma 5 6 3 2 2 2 3" xfId="35026" xr:uid="{A0CCA8B6-9B7B-41CD-BA5F-58DD7AEE36A2}"/>
    <cellStyle name="Comma 5 6 3 2 2 3" xfId="21523" xr:uid="{DFE97F58-1A60-4917-8405-1BABE3C99457}"/>
    <cellStyle name="Comma 5 6 3 2 2 3 2" xfId="38970" xr:uid="{4BC51565-2B28-468A-9B50-2C0099531D8D}"/>
    <cellStyle name="Comma 5 6 3 2 2 4" xfId="31082" xr:uid="{EB9EF77F-3F38-4562-99FA-8B0525304CA4}"/>
    <cellStyle name="Comma 5 6 3 2 3" xfId="13116" xr:uid="{9F4CF709-5E36-4075-8D4B-9ED11EA769CD}"/>
    <cellStyle name="Comma 5 6 3 2 3 2" xfId="24325" xr:uid="{4C73D5A2-CC1A-4ADC-AF83-776D1F181498}"/>
    <cellStyle name="Comma 5 6 3 2 3 2 2" xfId="40942" xr:uid="{A33991BF-1034-40FE-A1AC-A7D48E53ED1C}"/>
    <cellStyle name="Comma 5 6 3 2 3 3" xfId="33054" xr:uid="{63C9A641-051A-4B99-BC4F-0BBA42373DBA}"/>
    <cellStyle name="Comma 5 6 3 2 4" xfId="18721" xr:uid="{F65D66AE-C5D9-449D-8D00-AD82A4780599}"/>
    <cellStyle name="Comma 5 6 3 2 4 2" xfId="36998" xr:uid="{38B4477E-57C6-4F90-844E-0C5D03FE2839}"/>
    <cellStyle name="Comma 5 6 3 2 5" xfId="29110" xr:uid="{13ACB161-B43A-4CD7-9B67-5A7DDBA7A172}"/>
    <cellStyle name="Comma 5 6 3 3" xfId="8911" xr:uid="{00E1BF44-9C6B-429B-BC0C-D0F9315D06B5}"/>
    <cellStyle name="Comma 5 6 3 3 2" xfId="14516" xr:uid="{1DCF0358-DC18-4E97-8049-903E296CB508}"/>
    <cellStyle name="Comma 5 6 3 3 2 2" xfId="25725" xr:uid="{77C3C470-CAF5-4BD0-9D4F-D41199180080}"/>
    <cellStyle name="Comma 5 6 3 3 2 2 2" xfId="41928" xr:uid="{624771B6-CECE-4181-B387-63FC5EF901E2}"/>
    <cellStyle name="Comma 5 6 3 3 2 3" xfId="34040" xr:uid="{F0517076-18BC-41B1-B567-48E75B01C01B}"/>
    <cellStyle name="Comma 5 6 3 3 3" xfId="20121" xr:uid="{F913C19B-CCA9-4F09-8D3D-4DCEF72ACBFE}"/>
    <cellStyle name="Comma 5 6 3 3 3 2" xfId="37984" xr:uid="{8E4C6E26-6C17-4954-9847-65FF737FDE27}"/>
    <cellStyle name="Comma 5 6 3 3 4" xfId="30096" xr:uid="{01419924-EEC8-4823-9516-FF8EBD62EBA2}"/>
    <cellStyle name="Comma 5 6 3 4" xfId="11714" xr:uid="{D30A56A5-4687-4DC0-A991-71B55A04D718}"/>
    <cellStyle name="Comma 5 6 3 4 2" xfId="22923" xr:uid="{2752DDBD-7B77-456D-A268-BAFBC08AF9AA}"/>
    <cellStyle name="Comma 5 6 3 4 2 2" xfId="39956" xr:uid="{B162BF50-7698-435D-BACA-A432C4F18D03}"/>
    <cellStyle name="Comma 5 6 3 4 3" xfId="32068" xr:uid="{9BC88F29-8130-41B9-8654-DBC7A37D7085}"/>
    <cellStyle name="Comma 5 6 3 5" xfId="17319" xr:uid="{D5359294-001D-44D0-8493-057D92DD9D5D}"/>
    <cellStyle name="Comma 5 6 3 5 2" xfId="36012" xr:uid="{E5E080F2-F46D-470C-8F68-ED2F9DCE09BF}"/>
    <cellStyle name="Comma 5 6 3 6" xfId="28124" xr:uid="{6A2F7FC6-EF63-487E-97FE-480839EC047F}"/>
    <cellStyle name="Comma 5 6 4" xfId="6614" xr:uid="{0A390499-2E7C-4679-A6EC-348F4D1E7941}"/>
    <cellStyle name="Comma 5 6 4 2" xfId="9416" xr:uid="{DC3F0CDB-CC2A-4EDA-B161-6D25867CFF3B}"/>
    <cellStyle name="Comma 5 6 4 2 2" xfId="15021" xr:uid="{29BDC985-4992-45FE-A107-373D8FD393B5}"/>
    <cellStyle name="Comma 5 6 4 2 2 2" xfId="26230" xr:uid="{AFCD9227-C12A-4817-97E2-EF243881D800}"/>
    <cellStyle name="Comma 5 6 4 2 2 2 2" xfId="42420" xr:uid="{583E2ACC-1C94-4D99-8D14-9BDD89D1D307}"/>
    <cellStyle name="Comma 5 6 4 2 2 3" xfId="34532" xr:uid="{B5BE2A5B-75FD-4979-8DCD-FD7B89BE0E63}"/>
    <cellStyle name="Comma 5 6 4 2 3" xfId="20626" xr:uid="{3C7168CB-E1DF-4A9B-AF51-B4CCA460833E}"/>
    <cellStyle name="Comma 5 6 4 2 3 2" xfId="38476" xr:uid="{4E67FD7C-836C-4382-9616-39516D92A92B}"/>
    <cellStyle name="Comma 5 6 4 2 4" xfId="30588" xr:uid="{DD4D9BA4-BB37-41DF-B829-13853ACD5C4C}"/>
    <cellStyle name="Comma 5 6 4 3" xfId="12219" xr:uid="{9F6CFB2F-40F1-467F-86FF-014EE25A5E92}"/>
    <cellStyle name="Comma 5 6 4 3 2" xfId="23428" xr:uid="{C2B5E6AC-C5A3-4E12-A8B3-16CCC1A47E8E}"/>
    <cellStyle name="Comma 5 6 4 3 2 2" xfId="40448" xr:uid="{77D64808-5177-46B4-BF8B-1AAFB1CAAECD}"/>
    <cellStyle name="Comma 5 6 4 3 3" xfId="32560" xr:uid="{56420053-596E-4CAD-9A42-0804D368C50B}"/>
    <cellStyle name="Comma 5 6 4 4" xfId="17824" xr:uid="{C2108386-1DE8-4A4E-AE7C-698D327A3688}"/>
    <cellStyle name="Comma 5 6 4 4 2" xfId="36504" xr:uid="{F5128750-DD42-4835-AF33-626804352C89}"/>
    <cellStyle name="Comma 5 6 4 5" xfId="28616" xr:uid="{B0EF87D7-75F3-4500-A791-4786DB13258B}"/>
    <cellStyle name="Comma 5 6 5" xfId="8014" xr:uid="{5429E341-3823-4537-B578-BF0825E05DFC}"/>
    <cellStyle name="Comma 5 6 5 2" xfId="13619" xr:uid="{11B41178-C98C-4FAB-9BD8-310DA7676FD8}"/>
    <cellStyle name="Comma 5 6 5 2 2" xfId="24828" xr:uid="{830FB5F4-109A-433E-A59B-2BCD47714D61}"/>
    <cellStyle name="Comma 5 6 5 2 2 2" xfId="41434" xr:uid="{CAD2872E-B1D7-4DCC-A005-A0FF052347F9}"/>
    <cellStyle name="Comma 5 6 5 2 3" xfId="33546" xr:uid="{E4E6AB01-EA64-48DD-85C3-C2F58A2A2718}"/>
    <cellStyle name="Comma 5 6 5 3" xfId="19224" xr:uid="{1E1B8978-408E-41B4-887F-31C6E443AE16}"/>
    <cellStyle name="Comma 5 6 5 3 2" xfId="37490" xr:uid="{7CEF00C0-10F0-455F-8CD7-E4D113E2F54E}"/>
    <cellStyle name="Comma 5 6 5 4" xfId="29602" xr:uid="{3C0E4856-26E4-40C6-B3A3-B047AFE12CBF}"/>
    <cellStyle name="Comma 5 6 6" xfId="10817" xr:uid="{3C113BD6-18FB-46D6-9AB3-D6925A3E17EB}"/>
    <cellStyle name="Comma 5 6 6 2" xfId="22026" xr:uid="{CFA73408-5991-4D43-8A0F-227E99F94C14}"/>
    <cellStyle name="Comma 5 6 6 2 2" xfId="39462" xr:uid="{050E86FE-5B81-47BC-8476-86B1F9FD79BB}"/>
    <cellStyle name="Comma 5 6 6 3" xfId="31574" xr:uid="{E5C917C3-2F81-4AE3-B930-337F814FEE99}"/>
    <cellStyle name="Comma 5 6 7" xfId="16422" xr:uid="{63117A83-BEB4-4D2F-AAE5-9CEFC8C69514}"/>
    <cellStyle name="Comma 5 6 7 2" xfId="35518" xr:uid="{04A8786D-823B-433A-910F-FB4BC22608FE}"/>
    <cellStyle name="Comma 5 6 8" xfId="27630" xr:uid="{8B5E79D0-1518-422E-A060-580A8B1462B0}"/>
    <cellStyle name="Comma 5 7" xfId="5334" xr:uid="{F90AA75C-B9A6-4541-8F6A-4310AD2070E0}"/>
    <cellStyle name="Comma 5 7 2" xfId="6231" xr:uid="{7B9D8510-0E9B-46A2-8539-CEA201AA33AA}"/>
    <cellStyle name="Comma 5 7 2 2" xfId="7633" xr:uid="{488D8EBE-9A91-4307-BF57-8E24625F537E}"/>
    <cellStyle name="Comma 5 7 2 2 2" xfId="10435" xr:uid="{876A88B2-1B8F-4F5D-9CA6-FD38937AD7BD}"/>
    <cellStyle name="Comma 5 7 2 2 2 2" xfId="16040" xr:uid="{AAF3D6D6-1F39-4723-8474-81698A28FAF7}"/>
    <cellStyle name="Comma 5 7 2 2 2 2 2" xfId="27249" xr:uid="{E03FBD05-1631-4A52-96B9-27ABECB2FA10}"/>
    <cellStyle name="Comma 5 7 2 2 2 2 2 2" xfId="43036" xr:uid="{08256BDD-AFD4-4BB1-80D7-FC9760C37210}"/>
    <cellStyle name="Comma 5 7 2 2 2 2 3" xfId="35148" xr:uid="{61B6AEE3-89B1-4D56-9E96-D8DC15395278}"/>
    <cellStyle name="Comma 5 7 2 2 2 3" xfId="21645" xr:uid="{3B09D44E-3568-4593-88DE-12A9F5973AF0}"/>
    <cellStyle name="Comma 5 7 2 2 2 3 2" xfId="39092" xr:uid="{9B65D21D-5787-4385-85B6-FEF5C2DBEBB3}"/>
    <cellStyle name="Comma 5 7 2 2 2 4" xfId="31204" xr:uid="{744EBE70-5F4F-49C0-9493-6403C0EEDCC1}"/>
    <cellStyle name="Comma 5 7 2 2 3" xfId="13238" xr:uid="{1199FD88-8833-4DF6-AE1E-BBC261B95AC0}"/>
    <cellStyle name="Comma 5 7 2 2 3 2" xfId="24447" xr:uid="{85D37484-3F52-4266-AE3C-28FD70ABD3CF}"/>
    <cellStyle name="Comma 5 7 2 2 3 2 2" xfId="41064" xr:uid="{0FB950DC-FD24-42AA-BF60-CF77DF0C869B}"/>
    <cellStyle name="Comma 5 7 2 2 3 3" xfId="33176" xr:uid="{1D94934C-9DF0-4401-BA6A-5B9939082B3C}"/>
    <cellStyle name="Comma 5 7 2 2 4" xfId="18843" xr:uid="{25E98B9B-372F-4298-9117-2FB8EB9D1A0B}"/>
    <cellStyle name="Comma 5 7 2 2 4 2" xfId="37120" xr:uid="{3EF30C15-410E-4D9A-842E-FB440626A12A}"/>
    <cellStyle name="Comma 5 7 2 2 5" xfId="29232" xr:uid="{80296677-A2E2-4D32-8A79-0033BC7C0098}"/>
    <cellStyle name="Comma 5 7 2 3" xfId="9033" xr:uid="{882DF25A-2247-4A0F-B2A4-5440FA35D5A2}"/>
    <cellStyle name="Comma 5 7 2 3 2" xfId="14638" xr:uid="{D7D928B2-E812-4E67-94EC-00150FE2C23C}"/>
    <cellStyle name="Comma 5 7 2 3 2 2" xfId="25847" xr:uid="{C72C8623-5BC8-40B7-AD4B-6D4385824112}"/>
    <cellStyle name="Comma 5 7 2 3 2 2 2" xfId="42050" xr:uid="{4F0E459B-F908-481F-AD9D-5C4A893351CA}"/>
    <cellStyle name="Comma 5 7 2 3 2 3" xfId="34162" xr:uid="{0FDD2897-56B4-446E-AB62-67436FBCC304}"/>
    <cellStyle name="Comma 5 7 2 3 3" xfId="20243" xr:uid="{FA3355CD-2EFF-4833-93DF-82157BA02026}"/>
    <cellStyle name="Comma 5 7 2 3 3 2" xfId="38106" xr:uid="{A3DA5F1C-A54B-4A66-B4CA-D841E5E9A512}"/>
    <cellStyle name="Comma 5 7 2 3 4" xfId="30218" xr:uid="{941A07DA-1BC6-4217-824C-C459CDF43365}"/>
    <cellStyle name="Comma 5 7 2 4" xfId="11836" xr:uid="{91BBB48E-F8CD-4EE9-8655-B150250A9C3B}"/>
    <cellStyle name="Comma 5 7 2 4 2" xfId="23045" xr:uid="{619D0AD1-1012-4E1C-A3AE-DDFAA23B4052}"/>
    <cellStyle name="Comma 5 7 2 4 2 2" xfId="40078" xr:uid="{DFF7B8A6-7942-41FF-B046-6DE6E5A9F4C0}"/>
    <cellStyle name="Comma 5 7 2 4 3" xfId="32190" xr:uid="{C92E3510-8270-474F-BBDA-9000E3099F5D}"/>
    <cellStyle name="Comma 5 7 2 5" xfId="17441" xr:uid="{307528BE-D59D-427D-9E14-F5C8C7F55CEB}"/>
    <cellStyle name="Comma 5 7 2 5 2" xfId="36134" xr:uid="{A7109BA3-CE8D-4B08-9351-A0CE83661A9E}"/>
    <cellStyle name="Comma 5 7 2 6" xfId="28246" xr:uid="{8E27E5CF-4629-4173-9114-F818525096E4}"/>
    <cellStyle name="Comma 5 7 3" xfId="6736" xr:uid="{DA63097E-6E2D-410E-9688-F58D994EBC78}"/>
    <cellStyle name="Comma 5 7 3 2" xfId="9538" xr:uid="{9B4E52F1-005A-4198-A82E-B9396C591E34}"/>
    <cellStyle name="Comma 5 7 3 2 2" xfId="15143" xr:uid="{969BEF20-077F-4654-9800-F308B4E1B269}"/>
    <cellStyle name="Comma 5 7 3 2 2 2" xfId="26352" xr:uid="{19F62F92-630D-4EB9-BA68-78896BED9A28}"/>
    <cellStyle name="Comma 5 7 3 2 2 2 2" xfId="42542" xr:uid="{D3ED2F3D-57AE-4132-A8AF-37CA464EEC17}"/>
    <cellStyle name="Comma 5 7 3 2 2 3" xfId="34654" xr:uid="{26A5DC7D-E958-4AB7-8C7A-B736397DFED4}"/>
    <cellStyle name="Comma 5 7 3 2 3" xfId="20748" xr:uid="{CE2A8B52-DD7E-45A2-9401-3E1BFD73DC5A}"/>
    <cellStyle name="Comma 5 7 3 2 3 2" xfId="38598" xr:uid="{5581A1C0-3150-4330-B0AC-FAD58DA402A7}"/>
    <cellStyle name="Comma 5 7 3 2 4" xfId="30710" xr:uid="{E983561E-4049-41C6-9636-7CB8EFA2A447}"/>
    <cellStyle name="Comma 5 7 3 3" xfId="12341" xr:uid="{2646BFC3-E3B1-4D92-80B8-06E86E1CB4F1}"/>
    <cellStyle name="Comma 5 7 3 3 2" xfId="23550" xr:uid="{9E7FAE26-3B69-46A7-A208-E5B768AB55E3}"/>
    <cellStyle name="Comma 5 7 3 3 2 2" xfId="40570" xr:uid="{4C15F6E8-3313-478F-BAF7-F44AE2F92FDB}"/>
    <cellStyle name="Comma 5 7 3 3 3" xfId="32682" xr:uid="{490733DE-99EC-495A-A198-029017E7D3F9}"/>
    <cellStyle name="Comma 5 7 3 4" xfId="17946" xr:uid="{70E17160-6E45-4D05-9EA7-B4E5A4808A4A}"/>
    <cellStyle name="Comma 5 7 3 4 2" xfId="36626" xr:uid="{86967667-AC71-4BF5-954C-C308008AAF32}"/>
    <cellStyle name="Comma 5 7 3 5" xfId="28738" xr:uid="{1D032D81-7F19-4B76-A919-ED41596676FE}"/>
    <cellStyle name="Comma 5 7 4" xfId="8136" xr:uid="{232C1F7C-094F-45CE-B0E0-8FAB841D30C3}"/>
    <cellStyle name="Comma 5 7 4 2" xfId="13741" xr:uid="{39C100E7-3AC3-46D7-857C-BCA256A9B964}"/>
    <cellStyle name="Comma 5 7 4 2 2" xfId="24950" xr:uid="{5B306F0E-A810-43D7-88B7-C3DB1581ECD6}"/>
    <cellStyle name="Comma 5 7 4 2 2 2" xfId="41556" xr:uid="{352F9DFF-20E3-4405-84E9-30F8F228A8EB}"/>
    <cellStyle name="Comma 5 7 4 2 3" xfId="33668" xr:uid="{9B1A03E3-C0D0-4090-9090-4643399DD93B}"/>
    <cellStyle name="Comma 5 7 4 3" xfId="19346" xr:uid="{E891F3F3-8337-4993-BE8E-933CCC3806E0}"/>
    <cellStyle name="Comma 5 7 4 3 2" xfId="37612" xr:uid="{AD14B9AF-35AE-49A1-A904-7DF188463E1D}"/>
    <cellStyle name="Comma 5 7 4 4" xfId="29724" xr:uid="{3AB016B7-8234-4C74-ACE3-E110D93DEC85}"/>
    <cellStyle name="Comma 5 7 5" xfId="10939" xr:uid="{15AFCA0C-3EB2-469D-A9AC-F24980351ED4}"/>
    <cellStyle name="Comma 5 7 5 2" xfId="22148" xr:uid="{B51FB0A1-6028-467C-894E-F7B6566CCFAD}"/>
    <cellStyle name="Comma 5 7 5 2 2" xfId="39584" xr:uid="{3A2C6887-1F39-4DCD-BBE5-DF36685A131A}"/>
    <cellStyle name="Comma 5 7 5 3" xfId="31696" xr:uid="{BC5C5B9D-8FEE-411F-B7E7-C6AE5CD74622}"/>
    <cellStyle name="Comma 5 7 6" xfId="16544" xr:uid="{ECFBB8BE-163B-4E2B-BE19-729BB12CCCD6}"/>
    <cellStyle name="Comma 5 7 6 2" xfId="35640" xr:uid="{F2DD4F30-4633-4446-B5D4-0C5AE198A5EA}"/>
    <cellStyle name="Comma 5 7 7" xfId="27752" xr:uid="{8E1509FE-E419-49D3-921B-19F670E4B959}"/>
    <cellStyle name="Comma 5 8" xfId="5916" xr:uid="{C5A0251D-5C49-45C5-A4A9-DD59CECCAEF7}"/>
    <cellStyle name="Comma 5 8 2" xfId="7318" xr:uid="{CC66C207-15D0-494A-9AC7-DADAB303A678}"/>
    <cellStyle name="Comma 5 8 2 2" xfId="10120" xr:uid="{0F393DE4-937B-4462-BB48-79D6395BCB32}"/>
    <cellStyle name="Comma 5 8 2 2 2" xfId="15725" xr:uid="{3593F58A-D9DB-42E9-8811-5E2D275F77F3}"/>
    <cellStyle name="Comma 5 8 2 2 2 2" xfId="26934" xr:uid="{9B4AED83-D2E0-416E-B27F-9C6D55B2B5F8}"/>
    <cellStyle name="Comma 5 8 2 2 2 2 2" xfId="42789" xr:uid="{6783C08B-F878-4FB0-B81E-EA10D628E4A4}"/>
    <cellStyle name="Comma 5 8 2 2 2 3" xfId="34901" xr:uid="{09ABE2A5-B991-46A7-9C78-A8096BEDD776}"/>
    <cellStyle name="Comma 5 8 2 2 3" xfId="21330" xr:uid="{CF5A67AA-E031-48B6-AED1-50CBA7F1D418}"/>
    <cellStyle name="Comma 5 8 2 2 3 2" xfId="38845" xr:uid="{034B8F0B-5D85-4548-B6DB-BEED69032C09}"/>
    <cellStyle name="Comma 5 8 2 2 4" xfId="30957" xr:uid="{BB7BD8C0-8879-42AF-8AA7-423510F58EFC}"/>
    <cellStyle name="Comma 5 8 2 3" xfId="12923" xr:uid="{524A18EE-719C-436F-BD2A-FB684EE50E0B}"/>
    <cellStyle name="Comma 5 8 2 3 2" xfId="24132" xr:uid="{FB310798-D015-4F7D-BCAC-E0AF352BCFCB}"/>
    <cellStyle name="Comma 5 8 2 3 2 2" xfId="40817" xr:uid="{DF630485-4815-4CFE-97F7-A71E32955AFD}"/>
    <cellStyle name="Comma 5 8 2 3 3" xfId="32929" xr:uid="{9E5DC39A-AEB7-43E6-8C69-E57FD9AC1E3C}"/>
    <cellStyle name="Comma 5 8 2 4" xfId="18528" xr:uid="{2E094870-27D7-4596-B747-7E3386D36E51}"/>
    <cellStyle name="Comma 5 8 2 4 2" xfId="36873" xr:uid="{5A378C61-3A91-45B2-B656-A9175759B83A}"/>
    <cellStyle name="Comma 5 8 2 5" xfId="28985" xr:uid="{6A312DEF-5B86-4514-A63E-3BFB03306C84}"/>
    <cellStyle name="Comma 5 8 3" xfId="8718" xr:uid="{C79E4028-B485-48E5-B960-0F00D4E72375}"/>
    <cellStyle name="Comma 5 8 3 2" xfId="14323" xr:uid="{6780CAA8-7810-404B-AD92-8BA39E86DAAB}"/>
    <cellStyle name="Comma 5 8 3 2 2" xfId="25532" xr:uid="{5BF1840F-4689-434A-B39D-00D0419780F2}"/>
    <cellStyle name="Comma 5 8 3 2 2 2" xfId="41803" xr:uid="{0E93CFC7-6664-44B9-A8A1-1705D75A21E2}"/>
    <cellStyle name="Comma 5 8 3 2 3" xfId="33915" xr:uid="{E92AC1EE-B40B-4F17-A117-B17116512750}"/>
    <cellStyle name="Comma 5 8 3 3" xfId="19928" xr:uid="{5249C920-AAB1-40E3-B891-C57EF5A5C452}"/>
    <cellStyle name="Comma 5 8 3 3 2" xfId="37859" xr:uid="{041B0598-B5C3-4DF2-B585-0366526174E5}"/>
    <cellStyle name="Comma 5 8 3 4" xfId="29971" xr:uid="{01164690-A182-4487-9F7D-287EBDC8D3FA}"/>
    <cellStyle name="Comma 5 8 4" xfId="11521" xr:uid="{980B8D7D-4BD8-41E9-8348-F86B6C5E5726}"/>
    <cellStyle name="Comma 5 8 4 2" xfId="22730" xr:uid="{E6F5364D-2156-48B9-A331-B5D379C6FC1C}"/>
    <cellStyle name="Comma 5 8 4 2 2" xfId="39831" xr:uid="{680B410E-58A3-4618-B0E9-17DF7E550A8C}"/>
    <cellStyle name="Comma 5 8 4 3" xfId="31943" xr:uid="{026DF60B-5709-407D-8DCE-7E554C9A92B8}"/>
    <cellStyle name="Comma 5 8 5" xfId="17126" xr:uid="{A497C4FB-E8A3-47DF-8445-315EB2C8C33B}"/>
    <cellStyle name="Comma 5 8 5 2" xfId="35887" xr:uid="{ECD18E04-883E-474E-BE8E-AFB8A67ADDFD}"/>
    <cellStyle name="Comma 5 8 6" xfId="27999" xr:uid="{E04DECB0-428B-46C8-8C92-7B3336EA3C8C}"/>
    <cellStyle name="Comma 5 9" xfId="6488" xr:uid="{8063E979-4F9F-4320-97E1-E9C36472E618}"/>
    <cellStyle name="Comma 5 9 2" xfId="9290" xr:uid="{B350078A-530C-41D2-B98B-C82F4A5E0BA0}"/>
    <cellStyle name="Comma 5 9 2 2" xfId="14895" xr:uid="{29C519F0-313F-481E-86E4-8433D1309097}"/>
    <cellStyle name="Comma 5 9 2 2 2" xfId="26104" xr:uid="{BFED8F2D-9A52-4E1F-9835-01A7407181BF}"/>
    <cellStyle name="Comma 5 9 2 2 2 2" xfId="42296" xr:uid="{004F4018-E190-4DD4-B3F4-70817416E877}"/>
    <cellStyle name="Comma 5 9 2 2 3" xfId="34408" xr:uid="{59EE5832-14BD-47FB-B4E9-60417BB8E482}"/>
    <cellStyle name="Comma 5 9 2 3" xfId="20500" xr:uid="{2CE615AF-0715-401B-95A8-3C832601443F}"/>
    <cellStyle name="Comma 5 9 2 3 2" xfId="38352" xr:uid="{C5E28BAF-C9BD-4951-B6FF-2C672DD383B8}"/>
    <cellStyle name="Comma 5 9 2 4" xfId="30464" xr:uid="{1EEF3963-B29A-49A4-BED5-8C02E9E2C616}"/>
    <cellStyle name="Comma 5 9 3" xfId="12093" xr:uid="{B1E564BD-EB67-407A-A7D5-42DE6D8FBE81}"/>
    <cellStyle name="Comma 5 9 3 2" xfId="23302" xr:uid="{34D7891B-B3EF-4B86-8A27-1B309ED3C575}"/>
    <cellStyle name="Comma 5 9 3 2 2" xfId="40324" xr:uid="{C11E8D5A-BDDD-4265-954E-417BC50151A4}"/>
    <cellStyle name="Comma 5 9 3 3" xfId="32436" xr:uid="{D93840E8-7A97-48A4-B41B-7B361CA4F68A}"/>
    <cellStyle name="Comma 5 9 4" xfId="17698" xr:uid="{6573199E-CB62-409E-B1E5-3C32A725F794}"/>
    <cellStyle name="Comma 5 9 4 2" xfId="36380" xr:uid="{9AD36F94-6FAF-41F7-851A-E115E575B458}"/>
    <cellStyle name="Comma 5 9 5" xfId="28492" xr:uid="{E9EB0F73-678C-4879-8967-EBD2079CEB42}"/>
    <cellStyle name="Comma 5_Long forecast for Liz liquid Cotton(May-Dec)10312013 (version 1)" xfId="1838" xr:uid="{A13839B5-8450-4928-83FD-F12248A08E99}"/>
    <cellStyle name="Comma0" xfId="1839" xr:uid="{B31AFF14-7483-416A-9951-C7E2DE0A104D}"/>
    <cellStyle name="Currency 10" xfId="1840" xr:uid="{9075EC3B-F159-4B21-9CC9-23D9C9DA326E}"/>
    <cellStyle name="Currency 10 2" xfId="44051" xr:uid="{45B8684A-5678-46F8-899A-10D9FDC8FAA8}"/>
    <cellStyle name="Currency 11" xfId="1841" xr:uid="{7A3803C1-AC71-4B07-87E1-DF43C257EC45}"/>
    <cellStyle name="Currency 12" xfId="56" xr:uid="{661D04CF-6842-43F3-B5F3-5F9FD40B4C10}"/>
    <cellStyle name="Currency 2" xfId="1842" xr:uid="{369EC1A4-A544-4048-B23F-3D1F4759B024}"/>
    <cellStyle name="Currency 2 2" xfId="1843" xr:uid="{F613BF17-9ED4-4A49-A8F3-1B4B3C41C376}"/>
    <cellStyle name="Currency 2 2 2" xfId="1844" xr:uid="{CADCD153-FCCF-4879-B8A5-EFB27355C908}"/>
    <cellStyle name="Currency 2 2 2 2" xfId="1845" xr:uid="{B0C007EB-A5BE-4A2E-9509-37C8D86A9F9A}"/>
    <cellStyle name="Currency 2 2_Long forecast for Liz liquid Cotton(May-Dec)10312013 (version 1)" xfId="1846" xr:uid="{9BB2017E-7BE6-481B-B95D-5F1AE6A1BD94}"/>
    <cellStyle name="Currency 2 3" xfId="1847" xr:uid="{40666BAE-6911-47FB-BCCB-7418C5B4482C}"/>
    <cellStyle name="Currency 2 3 2" xfId="1848" xr:uid="{C020C647-DB5A-440B-96F7-EFA8021B5725}"/>
    <cellStyle name="Currency 2 3 2 2" xfId="1849" xr:uid="{9CD3AD41-2F4D-4EDB-8B57-04D95EC1BC65}"/>
    <cellStyle name="Currency 2 3 3" xfId="1850" xr:uid="{280C0F2A-D667-4BE8-94B6-D2C1A7541D39}"/>
    <cellStyle name="Currency 2 3_Long forecast for Liz liquid Cotton(May-Dec)10312013 (version 1)" xfId="1851" xr:uid="{567960C1-8CE1-46FD-B210-02A2727FE55E}"/>
    <cellStyle name="Currency 2 4" xfId="1852" xr:uid="{52FDB9D8-1022-466A-90B7-DCA9FA766B28}"/>
    <cellStyle name="Currency 2 4 2" xfId="1853" xr:uid="{15B75EC7-0A7C-4192-8271-F31092C42063}"/>
    <cellStyle name="Currency 2 4 3" xfId="1854" xr:uid="{7B80D856-78BD-40BB-83CA-A9DF6CEB766C}"/>
    <cellStyle name="Currency 2 5" xfId="1855" xr:uid="{BA6E219C-6699-46F1-855E-D6076C9DB972}"/>
    <cellStyle name="Currency 2 6" xfId="1856" xr:uid="{3C7D6AE1-6F80-41D7-B446-0994691D1185}"/>
    <cellStyle name="Currency 2 6 2" xfId="5150" xr:uid="{7D72BA76-5B3B-4A82-A2E2-CB6EA300CBF6}"/>
    <cellStyle name="Currency 2 6 2 10" xfId="44053" xr:uid="{308B059F-37F3-4694-A605-2C9A50BA5902}"/>
    <cellStyle name="Currency 2 6 2 2" xfId="5275" xr:uid="{6979972F-B5FE-40A5-A295-D564259EA68F}"/>
    <cellStyle name="Currency 2 6 2 2 2" xfId="5521" xr:uid="{369F0136-1766-4EF6-AB58-D1BD67B416D6}"/>
    <cellStyle name="Currency 2 6 2 2 2 2" xfId="6418" xr:uid="{6FA24684-7A69-4E17-8583-EE081B6E2DF1}"/>
    <cellStyle name="Currency 2 6 2 2 2 2 2" xfId="7820" xr:uid="{7B35D72D-8387-4615-A02C-E893CCA7343C}"/>
    <cellStyle name="Currency 2 6 2 2 2 2 2 2" xfId="10622" xr:uid="{7236F414-7CC4-4A49-B24F-ED8F3B005C13}"/>
    <cellStyle name="Currency 2 6 2 2 2 2 2 2 2" xfId="16227" xr:uid="{AD0BE562-249D-4481-949E-D849BBAE1D59}"/>
    <cellStyle name="Currency 2 6 2 2 2 2 2 2 2 2" xfId="27436" xr:uid="{5BEE114C-4E03-4AB9-9E2F-AE4C85A7F42F}"/>
    <cellStyle name="Currency 2 6 2 2 2 2 2 2 2 2 2" xfId="43223" xr:uid="{960E8990-397C-461E-85AA-F28695FE33BA}"/>
    <cellStyle name="Currency 2 6 2 2 2 2 2 2 2 3" xfId="35335" xr:uid="{5857E8DC-B7F7-4CDE-AE36-902824D505BE}"/>
    <cellStyle name="Currency 2 6 2 2 2 2 2 2 3" xfId="21832" xr:uid="{DF15C0C3-7C2E-4D41-A5BC-CDC34B0A8A6C}"/>
    <cellStyle name="Currency 2 6 2 2 2 2 2 2 3 2" xfId="39279" xr:uid="{E1D36196-7569-4CB6-BA5C-ACAC9B0BD64B}"/>
    <cellStyle name="Currency 2 6 2 2 2 2 2 2 4" xfId="31391" xr:uid="{FB544F78-BB06-45D2-9CBE-F3F61400A671}"/>
    <cellStyle name="Currency 2 6 2 2 2 2 2 3" xfId="13425" xr:uid="{030A4388-6487-4DA9-BDB9-7BECA854DAD5}"/>
    <cellStyle name="Currency 2 6 2 2 2 2 2 3 2" xfId="24634" xr:uid="{E517337C-1A99-4232-96C0-34B25976AF90}"/>
    <cellStyle name="Currency 2 6 2 2 2 2 2 3 2 2" xfId="41251" xr:uid="{710610F9-7294-4B53-8136-A4A14AEBD790}"/>
    <cellStyle name="Currency 2 6 2 2 2 2 2 3 3" xfId="33363" xr:uid="{5E7DACD7-2B25-4B67-AC5D-73B80988D8DB}"/>
    <cellStyle name="Currency 2 6 2 2 2 2 2 4" xfId="19030" xr:uid="{029602E0-15C4-4AF2-B550-8E0A0587C45B}"/>
    <cellStyle name="Currency 2 6 2 2 2 2 2 4 2" xfId="37307" xr:uid="{840769EA-3FE7-4CD9-B1EC-A8A4C3F75FE5}"/>
    <cellStyle name="Currency 2 6 2 2 2 2 2 5" xfId="29419" xr:uid="{8E88A7EB-E6EC-4591-9BBE-7310EFCF608B}"/>
    <cellStyle name="Currency 2 6 2 2 2 2 3" xfId="9220" xr:uid="{D221509A-44AC-4C9D-A6D1-684E14DE1C96}"/>
    <cellStyle name="Currency 2 6 2 2 2 2 3 2" xfId="14825" xr:uid="{271D5D63-43FC-4A57-9228-A81DC5BB61BE}"/>
    <cellStyle name="Currency 2 6 2 2 2 2 3 2 2" xfId="26034" xr:uid="{8305A27C-7D58-4840-ABBF-FD35CC83D654}"/>
    <cellStyle name="Currency 2 6 2 2 2 2 3 2 2 2" xfId="42237" xr:uid="{848EFE1B-9BFE-4F47-9977-796DB20A9757}"/>
    <cellStyle name="Currency 2 6 2 2 2 2 3 2 3" xfId="34349" xr:uid="{74130D50-870B-4AE2-9B43-75C94CAF94EB}"/>
    <cellStyle name="Currency 2 6 2 2 2 2 3 3" xfId="20430" xr:uid="{9D4ACB5F-D2F5-4F37-845A-78C13E978C08}"/>
    <cellStyle name="Currency 2 6 2 2 2 2 3 3 2" xfId="38293" xr:uid="{19D69A51-328D-421F-AB3B-E13B6A2BEFDE}"/>
    <cellStyle name="Currency 2 6 2 2 2 2 3 4" xfId="30405" xr:uid="{F01C3058-3794-4414-8D8C-FD81B33C562C}"/>
    <cellStyle name="Currency 2 6 2 2 2 2 4" xfId="12023" xr:uid="{08CD86C2-F08D-4A94-A3BD-4AF1B240CC55}"/>
    <cellStyle name="Currency 2 6 2 2 2 2 4 2" xfId="23232" xr:uid="{77221C9F-393C-488E-98C3-4421CEBF1769}"/>
    <cellStyle name="Currency 2 6 2 2 2 2 4 2 2" xfId="40265" xr:uid="{403BA279-AE32-4C69-B8BA-7E501D21461C}"/>
    <cellStyle name="Currency 2 6 2 2 2 2 4 3" xfId="32377" xr:uid="{B2A7A11F-B70D-4702-9386-125C10449AF1}"/>
    <cellStyle name="Currency 2 6 2 2 2 2 5" xfId="17628" xr:uid="{44E6D598-157E-4D00-835D-13A4C01C5CE9}"/>
    <cellStyle name="Currency 2 6 2 2 2 2 5 2" xfId="36321" xr:uid="{F2A94135-7CF6-4F70-8D55-FE235C506713}"/>
    <cellStyle name="Currency 2 6 2 2 2 2 6" xfId="28433" xr:uid="{AD7F9AAB-8D37-4348-AE23-CDC41EB5AA07}"/>
    <cellStyle name="Currency 2 6 2 2 2 3" xfId="6923" xr:uid="{34A207FA-1015-4B71-98A8-50674BFB40B7}"/>
    <cellStyle name="Currency 2 6 2 2 2 3 2" xfId="9725" xr:uid="{B5A1821C-C312-43BF-A6CD-DB84BF7D657A}"/>
    <cellStyle name="Currency 2 6 2 2 2 3 2 2" xfId="15330" xr:uid="{27305F55-91E6-4E3C-AD2A-054175DB2F3B}"/>
    <cellStyle name="Currency 2 6 2 2 2 3 2 2 2" xfId="26539" xr:uid="{16C032E0-C1A3-4EB0-8F99-8EA7C733E958}"/>
    <cellStyle name="Currency 2 6 2 2 2 3 2 2 2 2" xfId="42729" xr:uid="{792033C8-2D92-4278-A1EF-B9769FFB4023}"/>
    <cellStyle name="Currency 2 6 2 2 2 3 2 2 3" xfId="34841" xr:uid="{0C1DFDAE-98F7-4E43-9B81-477B1CC78D49}"/>
    <cellStyle name="Currency 2 6 2 2 2 3 2 3" xfId="20935" xr:uid="{5CB7EC0A-CE64-4514-9A14-EB2A503DC174}"/>
    <cellStyle name="Currency 2 6 2 2 2 3 2 3 2" xfId="38785" xr:uid="{CD83111A-5613-413B-9EBC-63046AF073E5}"/>
    <cellStyle name="Currency 2 6 2 2 2 3 2 4" xfId="30897" xr:uid="{F739C897-92D0-48DC-95CA-9AFB45913191}"/>
    <cellStyle name="Currency 2 6 2 2 2 3 3" xfId="12528" xr:uid="{2BBC4A28-6DDD-4A87-B0E0-2B798E3D6D2B}"/>
    <cellStyle name="Currency 2 6 2 2 2 3 3 2" xfId="23737" xr:uid="{DA77F60D-ED39-41BC-A5CF-9744A87D5492}"/>
    <cellStyle name="Currency 2 6 2 2 2 3 3 2 2" xfId="40757" xr:uid="{33F11115-D5A3-472F-B04C-8BD0777EE77B}"/>
    <cellStyle name="Currency 2 6 2 2 2 3 3 3" xfId="32869" xr:uid="{A3C35B9E-FB0C-4468-86E7-51E366DEB84B}"/>
    <cellStyle name="Currency 2 6 2 2 2 3 4" xfId="18133" xr:uid="{2F792EFE-CD6F-40FD-91FA-9862FBA0E007}"/>
    <cellStyle name="Currency 2 6 2 2 2 3 4 2" xfId="36813" xr:uid="{AA0A89D9-264F-477E-B0ED-BD3E77093D0A}"/>
    <cellStyle name="Currency 2 6 2 2 2 3 5" xfId="28925" xr:uid="{8CB3D429-D5FD-4486-BEBB-62E0E7F15126}"/>
    <cellStyle name="Currency 2 6 2 2 2 4" xfId="8323" xr:uid="{2BD2FB51-53A0-4C5C-BD00-BC1D8AA7DABF}"/>
    <cellStyle name="Currency 2 6 2 2 2 4 2" xfId="13928" xr:uid="{E5AF4DC2-688D-4193-9716-17C3BFF3E978}"/>
    <cellStyle name="Currency 2 6 2 2 2 4 2 2" xfId="25137" xr:uid="{77C9547E-BF31-4FF5-B330-D46F14CC1EAC}"/>
    <cellStyle name="Currency 2 6 2 2 2 4 2 2 2" xfId="41743" xr:uid="{F435730D-00FA-4282-9771-A87723129C8E}"/>
    <cellStyle name="Currency 2 6 2 2 2 4 2 3" xfId="33855" xr:uid="{C65FFCFA-BA76-424D-8C6F-D4C5380A428C}"/>
    <cellStyle name="Currency 2 6 2 2 2 4 3" xfId="19533" xr:uid="{80724DB2-5F35-4C26-A3BC-B28EEFE7266C}"/>
    <cellStyle name="Currency 2 6 2 2 2 4 3 2" xfId="37799" xr:uid="{4451588C-74C0-4905-8D95-806EA8E37492}"/>
    <cellStyle name="Currency 2 6 2 2 2 4 4" xfId="29911" xr:uid="{DCE34677-D965-4C21-99BE-ABB536D5D9CA}"/>
    <cellStyle name="Currency 2 6 2 2 2 5" xfId="11126" xr:uid="{9A309AFB-2CFF-41FF-B244-5932E468E839}"/>
    <cellStyle name="Currency 2 6 2 2 2 5 2" xfId="22335" xr:uid="{E0BA9CEA-6CA4-45CE-85DE-BBF7E6CC6A02}"/>
    <cellStyle name="Currency 2 6 2 2 2 5 2 2" xfId="39771" xr:uid="{2ACCD54D-B57B-4C47-8533-C0079FC10BB6}"/>
    <cellStyle name="Currency 2 6 2 2 2 5 3" xfId="31883" xr:uid="{ED32E3E7-B962-445B-A3A2-6D3CA35E57B7}"/>
    <cellStyle name="Currency 2 6 2 2 2 6" xfId="16731" xr:uid="{8968CF56-0FFA-43D6-AA25-44EEA612E24A}"/>
    <cellStyle name="Currency 2 6 2 2 2 6 2" xfId="35827" xr:uid="{5CFD0102-D0C8-46D4-87C2-8A4E3F809158}"/>
    <cellStyle name="Currency 2 6 2 2 2 7" xfId="27939" xr:uid="{D4117627-76B2-48A2-85BB-2206ED718763}"/>
    <cellStyle name="Currency 2 6 2 2 3" xfId="6172" xr:uid="{D838F584-6929-4800-A953-95DA6E8427C5}"/>
    <cellStyle name="Currency 2 6 2 2 3 2" xfId="7574" xr:uid="{36E01202-5EF1-4706-A1FF-F80F7047AC34}"/>
    <cellStyle name="Currency 2 6 2 2 3 2 2" xfId="10376" xr:uid="{395582CF-F857-4908-8639-77500A98F946}"/>
    <cellStyle name="Currency 2 6 2 2 3 2 2 2" xfId="15981" xr:uid="{8B935043-2022-49B1-8FB8-FAE09C50934A}"/>
    <cellStyle name="Currency 2 6 2 2 3 2 2 2 2" xfId="27190" xr:uid="{58088705-874C-4A11-A01F-89F5F1DA41AE}"/>
    <cellStyle name="Currency 2 6 2 2 3 2 2 2 2 2" xfId="42977" xr:uid="{AB517337-4745-4D9F-865B-8FC539F72F9C}"/>
    <cellStyle name="Currency 2 6 2 2 3 2 2 2 3" xfId="35089" xr:uid="{77AE4B1E-78F4-4BD8-8199-0B5A66F6F0A0}"/>
    <cellStyle name="Currency 2 6 2 2 3 2 2 3" xfId="21586" xr:uid="{32EF789C-D00C-4301-A6EC-038CE16E96ED}"/>
    <cellStyle name="Currency 2 6 2 2 3 2 2 3 2" xfId="39033" xr:uid="{9188AF5E-A48D-4356-A228-0BA006471E27}"/>
    <cellStyle name="Currency 2 6 2 2 3 2 2 4" xfId="31145" xr:uid="{D9923AD0-8653-48F3-B977-70A034C96957}"/>
    <cellStyle name="Currency 2 6 2 2 3 2 3" xfId="13179" xr:uid="{BB31E36F-AACF-4BA1-8B39-E8FFC65F3276}"/>
    <cellStyle name="Currency 2 6 2 2 3 2 3 2" xfId="24388" xr:uid="{220B5BCA-82E1-4FCC-B3D4-45548182F056}"/>
    <cellStyle name="Currency 2 6 2 2 3 2 3 2 2" xfId="41005" xr:uid="{5A2A5331-E52D-4DFD-9DEE-A312C66C5E37}"/>
    <cellStyle name="Currency 2 6 2 2 3 2 3 3" xfId="33117" xr:uid="{21829AC9-6FDB-43C2-9BE7-84BA80F4AF33}"/>
    <cellStyle name="Currency 2 6 2 2 3 2 4" xfId="18784" xr:uid="{8B8243B4-8B5D-44ED-A82A-0DE69828B10E}"/>
    <cellStyle name="Currency 2 6 2 2 3 2 4 2" xfId="37061" xr:uid="{DE4050A2-4F8C-457C-B9B7-CBD79078DE1C}"/>
    <cellStyle name="Currency 2 6 2 2 3 2 5" xfId="29173" xr:uid="{3696517D-F4D4-4F72-B888-EE9E317C45D0}"/>
    <cellStyle name="Currency 2 6 2 2 3 3" xfId="8974" xr:uid="{2FA9B0C4-F2B6-4679-8696-27824C5865A5}"/>
    <cellStyle name="Currency 2 6 2 2 3 3 2" xfId="14579" xr:uid="{1C43D36A-15C5-4D90-A286-9C6BB912C72A}"/>
    <cellStyle name="Currency 2 6 2 2 3 3 2 2" xfId="25788" xr:uid="{19033B47-5F4D-4921-991C-4023ADF38BEE}"/>
    <cellStyle name="Currency 2 6 2 2 3 3 2 2 2" xfId="41991" xr:uid="{4432D3D2-F109-4DC5-9975-3ECF4670B4CA}"/>
    <cellStyle name="Currency 2 6 2 2 3 3 2 3" xfId="34103" xr:uid="{B8A07315-90C3-43FF-9C6E-5EED7F7BBCE1}"/>
    <cellStyle name="Currency 2 6 2 2 3 3 3" xfId="20184" xr:uid="{32A63E49-CF5E-451F-989E-B7588F4D4AD3}"/>
    <cellStyle name="Currency 2 6 2 2 3 3 3 2" xfId="38047" xr:uid="{96E946A1-9E7F-41FB-A7C9-EB0113D8EB18}"/>
    <cellStyle name="Currency 2 6 2 2 3 3 4" xfId="30159" xr:uid="{491416E4-BD64-4464-B74C-74204EC108A8}"/>
    <cellStyle name="Currency 2 6 2 2 3 4" xfId="11777" xr:uid="{DCFF8631-AF9C-40CE-AC61-B281668636DD}"/>
    <cellStyle name="Currency 2 6 2 2 3 4 2" xfId="22986" xr:uid="{C9C9FA81-8F59-40E9-B63F-EE9D410AE3D6}"/>
    <cellStyle name="Currency 2 6 2 2 3 4 2 2" xfId="40019" xr:uid="{CC3CD4C4-3AAA-4B09-BDCF-6A64DA1BA309}"/>
    <cellStyle name="Currency 2 6 2 2 3 4 3" xfId="32131" xr:uid="{9AB2A3C2-7477-49B8-88C3-40858C5EF517}"/>
    <cellStyle name="Currency 2 6 2 2 3 5" xfId="17382" xr:uid="{03C43558-5340-4D62-B444-F712C1277B41}"/>
    <cellStyle name="Currency 2 6 2 2 3 5 2" xfId="36075" xr:uid="{929BB6DD-1162-409D-890D-AA631C0CAB20}"/>
    <cellStyle name="Currency 2 6 2 2 3 6" xfId="28187" xr:uid="{6A720223-2A95-4CE3-B71B-D7CA2403BF5C}"/>
    <cellStyle name="Currency 2 6 2 2 4" xfId="6677" xr:uid="{61596528-60B7-4DE1-B1FD-24DE4B7E0209}"/>
    <cellStyle name="Currency 2 6 2 2 4 2" xfId="9479" xr:uid="{5791A3C0-3A1D-4C77-BC83-F16FBDA3195C}"/>
    <cellStyle name="Currency 2 6 2 2 4 2 2" xfId="15084" xr:uid="{D46FE3A3-0F57-4593-B7DF-F6AA675FABC8}"/>
    <cellStyle name="Currency 2 6 2 2 4 2 2 2" xfId="26293" xr:uid="{82D25C0B-E3F8-4A60-B292-1225EFBFBC48}"/>
    <cellStyle name="Currency 2 6 2 2 4 2 2 2 2" xfId="42483" xr:uid="{99F1055F-577F-4A3B-AF3B-C0BA8FD37841}"/>
    <cellStyle name="Currency 2 6 2 2 4 2 2 3" xfId="34595" xr:uid="{329604AE-EE89-4174-9E81-8A4A6C996548}"/>
    <cellStyle name="Currency 2 6 2 2 4 2 3" xfId="20689" xr:uid="{3BABFDB7-B42A-4193-8ED3-B17723A6DDE6}"/>
    <cellStyle name="Currency 2 6 2 2 4 2 3 2" xfId="38539" xr:uid="{882AA93E-E4F4-4887-936F-E8E29A23817F}"/>
    <cellStyle name="Currency 2 6 2 2 4 2 4" xfId="30651" xr:uid="{7C84E3DD-FEB1-4A66-81A4-288FCD574F8D}"/>
    <cellStyle name="Currency 2 6 2 2 4 3" xfId="12282" xr:uid="{3401E5F8-6E71-4954-AA21-96A30DCA42FF}"/>
    <cellStyle name="Currency 2 6 2 2 4 3 2" xfId="23491" xr:uid="{A39F0817-6AFE-4EF3-A80E-4F625FD32168}"/>
    <cellStyle name="Currency 2 6 2 2 4 3 2 2" xfId="40511" xr:uid="{89242EC7-0322-4362-B0C5-69903B6E2EFD}"/>
    <cellStyle name="Currency 2 6 2 2 4 3 3" xfId="32623" xr:uid="{36230669-5B90-4328-AA06-DA14107E5D23}"/>
    <cellStyle name="Currency 2 6 2 2 4 4" xfId="17887" xr:uid="{96ADED9E-3419-44E4-9151-5F02BE858BFA}"/>
    <cellStyle name="Currency 2 6 2 2 4 4 2" xfId="36567" xr:uid="{BC076490-3BF2-4BA2-A61F-84341C739563}"/>
    <cellStyle name="Currency 2 6 2 2 4 5" xfId="28679" xr:uid="{4435CB64-FA5B-43EE-8ABB-B1344E6959A7}"/>
    <cellStyle name="Currency 2 6 2 2 5" xfId="8077" xr:uid="{5DE1A5CC-C21A-4448-B0A9-6B8D5D05256E}"/>
    <cellStyle name="Currency 2 6 2 2 5 2" xfId="13682" xr:uid="{5ED0CD19-7C6E-4712-9E61-1BCA8CC26821}"/>
    <cellStyle name="Currency 2 6 2 2 5 2 2" xfId="24891" xr:uid="{97264429-60D2-4409-8705-6428439DEA8E}"/>
    <cellStyle name="Currency 2 6 2 2 5 2 2 2" xfId="41497" xr:uid="{345B7EE8-BAC5-4FD4-9B87-BDE3BC2DFA51}"/>
    <cellStyle name="Currency 2 6 2 2 5 2 3" xfId="33609" xr:uid="{3122ABF5-68D9-4F30-B823-5D6BCD9B8D67}"/>
    <cellStyle name="Currency 2 6 2 2 5 3" xfId="19287" xr:uid="{85C0A119-1AB1-42B0-A2F9-58A5F6A1C64A}"/>
    <cellStyle name="Currency 2 6 2 2 5 3 2" xfId="37553" xr:uid="{8A421765-0F66-4546-986C-3C539E612B89}"/>
    <cellStyle name="Currency 2 6 2 2 5 4" xfId="29665" xr:uid="{CEC6D765-8FF5-4EC5-955A-F97081B409D0}"/>
    <cellStyle name="Currency 2 6 2 2 6" xfId="10880" xr:uid="{23A58AB8-1546-4746-B069-D432F668DACF}"/>
    <cellStyle name="Currency 2 6 2 2 6 2" xfId="22089" xr:uid="{81C32B21-F268-4114-B200-B0D69BBC0810}"/>
    <cellStyle name="Currency 2 6 2 2 6 2 2" xfId="39525" xr:uid="{DEE640BD-96DA-4756-8CB6-B37ABEB05259}"/>
    <cellStyle name="Currency 2 6 2 2 6 3" xfId="31637" xr:uid="{C10EC8DD-035B-465D-8FBA-60A2336680C5}"/>
    <cellStyle name="Currency 2 6 2 2 7" xfId="16485" xr:uid="{379A43D8-F15D-4D53-B91F-EF544B384AED}"/>
    <cellStyle name="Currency 2 6 2 2 7 2" xfId="35581" xr:uid="{40FE6D21-FED6-4F31-9295-BB3609B4BFB0}"/>
    <cellStyle name="Currency 2 6 2 2 8" xfId="27693" xr:uid="{5E7CDAA4-1928-4295-AF84-B0787299100C}"/>
    <cellStyle name="Currency 2 6 2 3" xfId="5397" xr:uid="{0A9B02B4-2652-46E1-AAF5-F5BB0B597232}"/>
    <cellStyle name="Currency 2 6 2 3 2" xfId="6294" xr:uid="{90FB2392-7B47-447B-A831-842056D6F43C}"/>
    <cellStyle name="Currency 2 6 2 3 2 2" xfId="7696" xr:uid="{7EE3AD5B-1271-42FA-B85A-3F1264A5ADBC}"/>
    <cellStyle name="Currency 2 6 2 3 2 2 2" xfId="10498" xr:uid="{591D3132-F7D3-4592-9306-9B4864551DC2}"/>
    <cellStyle name="Currency 2 6 2 3 2 2 2 2" xfId="16103" xr:uid="{67775998-99FD-4311-8C33-55AABB541275}"/>
    <cellStyle name="Currency 2 6 2 3 2 2 2 2 2" xfId="27312" xr:uid="{3742C5C2-EE25-4B94-AB2E-4F1C5E4A8E58}"/>
    <cellStyle name="Currency 2 6 2 3 2 2 2 2 2 2" xfId="43099" xr:uid="{2492412E-A073-4B1D-8630-B254893850F2}"/>
    <cellStyle name="Currency 2 6 2 3 2 2 2 2 3" xfId="35211" xr:uid="{CD4D7366-05A5-4F45-8ECD-8770CC165245}"/>
    <cellStyle name="Currency 2 6 2 3 2 2 2 3" xfId="21708" xr:uid="{364F4B3C-B5B2-4E1C-AFE4-17FC69A29EF3}"/>
    <cellStyle name="Currency 2 6 2 3 2 2 2 3 2" xfId="39155" xr:uid="{626F7704-2447-497A-BBFE-A696170AA06B}"/>
    <cellStyle name="Currency 2 6 2 3 2 2 2 4" xfId="31267" xr:uid="{0FE16923-EE23-4FA8-A085-928A0673521A}"/>
    <cellStyle name="Currency 2 6 2 3 2 2 3" xfId="13301" xr:uid="{5FFF6309-3D4C-4734-BAA9-2907B28B3069}"/>
    <cellStyle name="Currency 2 6 2 3 2 2 3 2" xfId="24510" xr:uid="{837B4C2C-699C-4408-B4C9-B2D904C91B50}"/>
    <cellStyle name="Currency 2 6 2 3 2 2 3 2 2" xfId="41127" xr:uid="{61F52ABF-EA97-489A-8254-55BA411F2B3E}"/>
    <cellStyle name="Currency 2 6 2 3 2 2 3 3" xfId="33239" xr:uid="{BE88314D-7272-4491-9AA4-334B0253E374}"/>
    <cellStyle name="Currency 2 6 2 3 2 2 4" xfId="18906" xr:uid="{9DD5AB9F-7D1D-42C4-9A14-3F0E837B8337}"/>
    <cellStyle name="Currency 2 6 2 3 2 2 4 2" xfId="37183" xr:uid="{9E0C44D0-90A5-485D-864A-1685061145AB}"/>
    <cellStyle name="Currency 2 6 2 3 2 2 5" xfId="29295" xr:uid="{35DE0168-C417-4186-8A47-C7F2CAC8CE1B}"/>
    <cellStyle name="Currency 2 6 2 3 2 3" xfId="9096" xr:uid="{BD5D0F13-FB73-4D18-AFBB-960E3CD0672E}"/>
    <cellStyle name="Currency 2 6 2 3 2 3 2" xfId="14701" xr:uid="{91736AA9-B505-400F-8D90-D3E8C0B348A9}"/>
    <cellStyle name="Currency 2 6 2 3 2 3 2 2" xfId="25910" xr:uid="{5BD022D0-524D-4DC7-AE8C-EAB151DEEE5A}"/>
    <cellStyle name="Currency 2 6 2 3 2 3 2 2 2" xfId="42113" xr:uid="{C77E2340-E355-495C-B131-A9AE8E2345A7}"/>
    <cellStyle name="Currency 2 6 2 3 2 3 2 3" xfId="34225" xr:uid="{9886D779-A087-48B4-8D41-EF864BB89720}"/>
    <cellStyle name="Currency 2 6 2 3 2 3 3" xfId="20306" xr:uid="{8F2F7586-CD84-4BF2-A728-199C53081543}"/>
    <cellStyle name="Currency 2 6 2 3 2 3 3 2" xfId="38169" xr:uid="{BBA712CD-8B08-41C1-AB41-B5F6124D662D}"/>
    <cellStyle name="Currency 2 6 2 3 2 3 4" xfId="30281" xr:uid="{AA1B0FEE-E61D-46F4-A51A-65A62E6901D1}"/>
    <cellStyle name="Currency 2 6 2 3 2 4" xfId="11899" xr:uid="{C5F301A8-DEC2-4B88-8B5C-F1C7B5ADF6AD}"/>
    <cellStyle name="Currency 2 6 2 3 2 4 2" xfId="23108" xr:uid="{31D18FBA-7318-418D-83EC-97C3F10A5458}"/>
    <cellStyle name="Currency 2 6 2 3 2 4 2 2" xfId="40141" xr:uid="{6986F630-ABA3-459A-8B1A-5A59A2A4324E}"/>
    <cellStyle name="Currency 2 6 2 3 2 4 3" xfId="32253" xr:uid="{BC0B3413-04CB-45F4-B853-EA30059C4820}"/>
    <cellStyle name="Currency 2 6 2 3 2 5" xfId="17504" xr:uid="{5D96D850-BC36-44C7-985E-B1437D1B4DC0}"/>
    <cellStyle name="Currency 2 6 2 3 2 5 2" xfId="36197" xr:uid="{BC11CA2F-CAB8-4C25-97D8-ACDB671B9E01}"/>
    <cellStyle name="Currency 2 6 2 3 2 6" xfId="28309" xr:uid="{EC7EBE14-70D6-42D7-A10A-B869A2AFCE91}"/>
    <cellStyle name="Currency 2 6 2 3 3" xfId="6799" xr:uid="{EDA18014-7B54-4A1B-AA9D-903D589B4089}"/>
    <cellStyle name="Currency 2 6 2 3 3 2" xfId="9601" xr:uid="{B1DD54CB-C294-4716-9851-9EA85304D403}"/>
    <cellStyle name="Currency 2 6 2 3 3 2 2" xfId="15206" xr:uid="{444BDF7E-63EA-43A8-95E2-93810CE8AC38}"/>
    <cellStyle name="Currency 2 6 2 3 3 2 2 2" xfId="26415" xr:uid="{24E00FCF-BCF6-4898-9D98-808512905BFD}"/>
    <cellStyle name="Currency 2 6 2 3 3 2 2 2 2" xfId="42605" xr:uid="{EF6B02F3-F58A-44E1-9C27-574BF6B78CAB}"/>
    <cellStyle name="Currency 2 6 2 3 3 2 2 3" xfId="34717" xr:uid="{F7E2F003-D36A-4BBB-8886-ECE0306B8AB6}"/>
    <cellStyle name="Currency 2 6 2 3 3 2 3" xfId="20811" xr:uid="{DFA7DE8D-61F4-43DC-A07D-0ACE553F3099}"/>
    <cellStyle name="Currency 2 6 2 3 3 2 3 2" xfId="38661" xr:uid="{D97FA433-4952-41F3-9AA1-CC7EA82901E5}"/>
    <cellStyle name="Currency 2 6 2 3 3 2 4" xfId="30773" xr:uid="{E60A9611-C61F-4C74-885F-7B9E0E129634}"/>
    <cellStyle name="Currency 2 6 2 3 3 3" xfId="12404" xr:uid="{006DE13C-FBDA-4556-B4C1-567E549927E4}"/>
    <cellStyle name="Currency 2 6 2 3 3 3 2" xfId="23613" xr:uid="{7DCC9121-249C-4114-8E68-F178BF45A932}"/>
    <cellStyle name="Currency 2 6 2 3 3 3 2 2" xfId="40633" xr:uid="{61EF01A8-8F38-40B8-BEB1-5A7A62023DD0}"/>
    <cellStyle name="Currency 2 6 2 3 3 3 3" xfId="32745" xr:uid="{C041ADF7-FE02-406E-A8D6-1E6F5728603C}"/>
    <cellStyle name="Currency 2 6 2 3 3 4" xfId="18009" xr:uid="{F137A95B-2721-42D6-8680-ABBE7602033A}"/>
    <cellStyle name="Currency 2 6 2 3 3 4 2" xfId="36689" xr:uid="{5AAFE1C4-535F-486E-A860-34A7317F0053}"/>
    <cellStyle name="Currency 2 6 2 3 3 5" xfId="28801" xr:uid="{2EAD0CD0-5859-45CA-A0EB-31A254851EA1}"/>
    <cellStyle name="Currency 2 6 2 3 4" xfId="8199" xr:uid="{64F225FC-3674-46D3-8708-651F9A0B5A87}"/>
    <cellStyle name="Currency 2 6 2 3 4 2" xfId="13804" xr:uid="{97754C13-6D23-45C6-8897-AC87013B7881}"/>
    <cellStyle name="Currency 2 6 2 3 4 2 2" xfId="25013" xr:uid="{312D4C92-E1F5-4420-92C0-59728AC30346}"/>
    <cellStyle name="Currency 2 6 2 3 4 2 2 2" xfId="41619" xr:uid="{FEAF4D37-A9AD-480D-AC79-F24C42DC6ABA}"/>
    <cellStyle name="Currency 2 6 2 3 4 2 3" xfId="33731" xr:uid="{29544D17-5B11-4CED-B636-BD6E6FE4FCDA}"/>
    <cellStyle name="Currency 2 6 2 3 4 3" xfId="19409" xr:uid="{01ED2A98-E4FF-4028-BB57-8F05AD7DC60B}"/>
    <cellStyle name="Currency 2 6 2 3 4 3 2" xfId="37675" xr:uid="{93D3684C-A5D7-4F6E-B2F1-41BF5D766DE6}"/>
    <cellStyle name="Currency 2 6 2 3 4 4" xfId="29787" xr:uid="{CA6DE8C8-8409-4E2F-8FE8-6158C5F016F1}"/>
    <cellStyle name="Currency 2 6 2 3 5" xfId="11002" xr:uid="{74822FB4-9229-41EC-896C-2BAD5F189351}"/>
    <cellStyle name="Currency 2 6 2 3 5 2" xfId="22211" xr:uid="{6BC75B22-F08A-4666-8A6B-084C9AECAC97}"/>
    <cellStyle name="Currency 2 6 2 3 5 2 2" xfId="39647" xr:uid="{19447E8A-6622-4C67-8906-750F2B48A075}"/>
    <cellStyle name="Currency 2 6 2 3 5 3" xfId="31759" xr:uid="{5AD28982-33AC-43B7-AF0D-EDCBE7B2DA28}"/>
    <cellStyle name="Currency 2 6 2 3 6" xfId="16607" xr:uid="{B43F0B7A-E90B-4E0D-AEF6-3F660DCD76B5}"/>
    <cellStyle name="Currency 2 6 2 3 6 2" xfId="35703" xr:uid="{C11B99DB-7E75-4D1E-8E9B-D628092802D6}"/>
    <cellStyle name="Currency 2 6 2 3 7" xfId="27815" xr:uid="{6B251763-7C51-423A-9710-B81744D5CC84}"/>
    <cellStyle name="Currency 2 6 2 4" xfId="6048" xr:uid="{4E9D278B-11A5-4FB5-9B10-1C4329401B08}"/>
    <cellStyle name="Currency 2 6 2 4 2" xfId="7450" xr:uid="{98CB57FC-123A-481D-86AA-52C54B180D42}"/>
    <cellStyle name="Currency 2 6 2 4 2 2" xfId="10252" xr:uid="{36CB33F0-69F4-4E06-934F-B3457685B95A}"/>
    <cellStyle name="Currency 2 6 2 4 2 2 2" xfId="15857" xr:uid="{D389AE70-8E0A-4E4D-9283-B964EAF55D8F}"/>
    <cellStyle name="Currency 2 6 2 4 2 2 2 2" xfId="27066" xr:uid="{585DF34E-F43C-49BC-9A4D-23674889C94E}"/>
    <cellStyle name="Currency 2 6 2 4 2 2 2 2 2" xfId="42853" xr:uid="{D215B347-9C5A-47E0-B76A-140582718AE1}"/>
    <cellStyle name="Currency 2 6 2 4 2 2 2 3" xfId="34965" xr:uid="{7E6FFB96-909A-45B2-9EDB-1A567CE1EF3D}"/>
    <cellStyle name="Currency 2 6 2 4 2 2 3" xfId="21462" xr:uid="{C3431A5E-FA3E-4BE4-BA77-070D85A1D492}"/>
    <cellStyle name="Currency 2 6 2 4 2 2 3 2" xfId="38909" xr:uid="{760634A5-D271-44C4-A29D-2B89C5413A4C}"/>
    <cellStyle name="Currency 2 6 2 4 2 2 4" xfId="31021" xr:uid="{64FD0DAE-BACA-4E0F-A340-2966FAE0AE66}"/>
    <cellStyle name="Currency 2 6 2 4 2 3" xfId="13055" xr:uid="{A521F6A9-8F60-49D8-B9A6-096B229CD701}"/>
    <cellStyle name="Currency 2 6 2 4 2 3 2" xfId="24264" xr:uid="{CC865CC9-BB77-4282-A588-F664C20268DE}"/>
    <cellStyle name="Currency 2 6 2 4 2 3 2 2" xfId="40881" xr:uid="{64D88BAC-A6B4-45C5-9E49-7FAD9B33DF77}"/>
    <cellStyle name="Currency 2 6 2 4 2 3 3" xfId="32993" xr:uid="{8F041E3A-67B9-4791-90FC-C23DA677E058}"/>
    <cellStyle name="Currency 2 6 2 4 2 4" xfId="18660" xr:uid="{3028A6E5-4C79-4B00-A284-D52760A370DE}"/>
    <cellStyle name="Currency 2 6 2 4 2 4 2" xfId="36937" xr:uid="{5EFFDCCD-AAF8-4E35-8453-0FB18633A152}"/>
    <cellStyle name="Currency 2 6 2 4 2 5" xfId="29049" xr:uid="{16DABC54-05AC-4D64-9472-0F8BD06E2E23}"/>
    <cellStyle name="Currency 2 6 2 4 3" xfId="8850" xr:uid="{AFFE9288-5010-4574-A359-38E67949043E}"/>
    <cellStyle name="Currency 2 6 2 4 3 2" xfId="14455" xr:uid="{318A0954-F8CF-41B6-A299-AD5369710205}"/>
    <cellStyle name="Currency 2 6 2 4 3 2 2" xfId="25664" xr:uid="{240138F9-08AD-4CD8-B7FE-00C672AE6111}"/>
    <cellStyle name="Currency 2 6 2 4 3 2 2 2" xfId="41867" xr:uid="{72D3CE4D-0F50-4D9A-9094-FF2A22CDDF8B}"/>
    <cellStyle name="Currency 2 6 2 4 3 2 3" xfId="33979" xr:uid="{A14E30C2-96A5-45C3-99E5-77FE4DA4854B}"/>
    <cellStyle name="Currency 2 6 2 4 3 3" xfId="20060" xr:uid="{2DFDF9B0-C941-48F8-B67C-E9242BF41D76}"/>
    <cellStyle name="Currency 2 6 2 4 3 3 2" xfId="37923" xr:uid="{F382A613-A35C-4D17-8AB1-0003207DE213}"/>
    <cellStyle name="Currency 2 6 2 4 3 4" xfId="30035" xr:uid="{10DB1A79-C3A1-442D-8E46-6DF4B9A22A26}"/>
    <cellStyle name="Currency 2 6 2 4 4" xfId="11653" xr:uid="{15A2A5A0-E07A-4D79-9463-62E03CC66DCA}"/>
    <cellStyle name="Currency 2 6 2 4 4 2" xfId="22862" xr:uid="{CB530E41-17A2-478D-BBCE-8CA9FA117633}"/>
    <cellStyle name="Currency 2 6 2 4 4 2 2" xfId="39895" xr:uid="{1C1D9AC2-CC28-442D-9855-027869E2981E}"/>
    <cellStyle name="Currency 2 6 2 4 4 3" xfId="32007" xr:uid="{8F58F472-661B-49C8-83C1-B6E4C8D202C0}"/>
    <cellStyle name="Currency 2 6 2 4 5" xfId="17258" xr:uid="{A8BEDDBD-6ECA-41A6-912C-91189AD98EFC}"/>
    <cellStyle name="Currency 2 6 2 4 5 2" xfId="35951" xr:uid="{04C27422-5A16-467B-AFD9-436F3652177C}"/>
    <cellStyle name="Currency 2 6 2 4 6" xfId="28063" xr:uid="{F1166D21-64B4-45B3-9AA7-2378FA22076C}"/>
    <cellStyle name="Currency 2 6 2 5" xfId="6552" xr:uid="{67475D44-795F-40F7-AB82-AE2359AA66C2}"/>
    <cellStyle name="Currency 2 6 2 5 2" xfId="9354" xr:uid="{35D21B3E-B683-4DBC-A5CF-6971AA7DEC44}"/>
    <cellStyle name="Currency 2 6 2 5 2 2" xfId="14959" xr:uid="{4711FFF5-58B1-4228-A7CB-563CEDCB7587}"/>
    <cellStyle name="Currency 2 6 2 5 2 2 2" xfId="26168" xr:uid="{6A48E3CD-0CE0-4383-88F6-162AD74A729B}"/>
    <cellStyle name="Currency 2 6 2 5 2 2 2 2" xfId="42359" xr:uid="{93DE38E9-DCF9-440F-A382-8C6C1D88DC7E}"/>
    <cellStyle name="Currency 2 6 2 5 2 2 3" xfId="34471" xr:uid="{899E044E-7857-434A-945A-9FB5A2BB9E54}"/>
    <cellStyle name="Currency 2 6 2 5 2 3" xfId="20564" xr:uid="{82577748-74AE-4A50-ADE1-2B1735C070C9}"/>
    <cellStyle name="Currency 2 6 2 5 2 3 2" xfId="38415" xr:uid="{9CEB4892-485A-4820-A93A-5C1CE699CE08}"/>
    <cellStyle name="Currency 2 6 2 5 2 4" xfId="30527" xr:uid="{8D1A0FE0-98E6-4222-99D8-40F1CD63F3E6}"/>
    <cellStyle name="Currency 2 6 2 5 3" xfId="12157" xr:uid="{37E061BC-692F-41A0-A63C-050E9E885A03}"/>
    <cellStyle name="Currency 2 6 2 5 3 2" xfId="23366" xr:uid="{F758211D-04E7-4A4B-AD3C-75D9D29D8925}"/>
    <cellStyle name="Currency 2 6 2 5 3 2 2" xfId="40387" xr:uid="{B2D7638D-F572-4249-800F-802603147B4E}"/>
    <cellStyle name="Currency 2 6 2 5 3 3" xfId="32499" xr:uid="{A9055A7B-B206-4E92-8796-014EF4FD1495}"/>
    <cellStyle name="Currency 2 6 2 5 4" xfId="17762" xr:uid="{162F310E-69DB-438D-9579-27713555A7FD}"/>
    <cellStyle name="Currency 2 6 2 5 4 2" xfId="36443" xr:uid="{CA7A7482-F3A7-4F42-BDD5-79210811A801}"/>
    <cellStyle name="Currency 2 6 2 5 5" xfId="28555" xr:uid="{B207434C-A8C8-4C43-8C3C-1C19A497C796}"/>
    <cellStyle name="Currency 2 6 2 6" xfId="7953" xr:uid="{DD7D6EE3-3CFC-49F8-8A48-9008B881FA71}"/>
    <cellStyle name="Currency 2 6 2 6 2" xfId="13558" xr:uid="{EE244E04-DD85-4970-A2AA-2831763443A8}"/>
    <cellStyle name="Currency 2 6 2 6 2 2" xfId="24767" xr:uid="{A63491B0-8EE7-4992-8DAD-BE6A135574EF}"/>
    <cellStyle name="Currency 2 6 2 6 2 2 2" xfId="41373" xr:uid="{BC85AE6A-7066-485F-B801-756BCD4E411B}"/>
    <cellStyle name="Currency 2 6 2 6 2 3" xfId="33485" xr:uid="{FC792D9F-9B8C-46E8-A235-623CAE12B269}"/>
    <cellStyle name="Currency 2 6 2 6 3" xfId="19163" xr:uid="{0A0DA1B4-A749-42FA-A1FF-FDA2D73B7284}"/>
    <cellStyle name="Currency 2 6 2 6 3 2" xfId="37429" xr:uid="{AAA486BE-CD8C-47E4-857E-4C2A198E9BF5}"/>
    <cellStyle name="Currency 2 6 2 6 4" xfId="29541" xr:uid="{8B63B523-C3E6-49EA-9CA3-827F69F6E4D8}"/>
    <cellStyle name="Currency 2 6 2 7" xfId="10756" xr:uid="{BB40706F-02D6-4DBB-8FE6-DB3024F90181}"/>
    <cellStyle name="Currency 2 6 2 7 2" xfId="21965" xr:uid="{8601044F-FE0B-4F02-A180-AF6DBE872307}"/>
    <cellStyle name="Currency 2 6 2 7 2 2" xfId="39401" xr:uid="{0856CEEF-B0E1-4419-BDA1-4708424350E3}"/>
    <cellStyle name="Currency 2 6 2 7 3" xfId="31513" xr:uid="{11190D0F-8095-4B2F-B581-0E6040B8D274}"/>
    <cellStyle name="Currency 2 6 2 8" xfId="16361" xr:uid="{2F47554C-C9D8-423D-9160-51C79A64643B}"/>
    <cellStyle name="Currency 2 6 2 8 2" xfId="35457" xr:uid="{427C3792-06B4-47B9-B79C-58C5816BE05E}"/>
    <cellStyle name="Currency 2 6 2 9" xfId="27569" xr:uid="{CA7FD3F7-B700-4F13-9080-A1B0752463E4}"/>
    <cellStyle name="Currency 2 6 3" xfId="44052" xr:uid="{10BB8644-CE3A-43EA-8AB0-CFF87C75DD5F}"/>
    <cellStyle name="Currency 2 7" xfId="5151" xr:uid="{D2F3501D-A880-4914-A199-7999ECB1D72E}"/>
    <cellStyle name="Currency 2 7 2" xfId="5276" xr:uid="{1D60D86C-CA65-49AC-885C-DB9165016036}"/>
    <cellStyle name="Currency 2 7 2 2" xfId="5522" xr:uid="{CD071C6B-FF7A-4385-8138-ACAE4FC07094}"/>
    <cellStyle name="Currency 2 7 2 2 2" xfId="6419" xr:uid="{B3077E5C-AE2D-467A-B2E7-05E47ED01DB0}"/>
    <cellStyle name="Currency 2 7 2 2 2 2" xfId="7821" xr:uid="{CAEECB74-1F79-46AF-9E91-A73E5C66F5D7}"/>
    <cellStyle name="Currency 2 7 2 2 2 2 2" xfId="10623" xr:uid="{4208342F-89DD-42AF-BEA9-FBC4BAE0FBBE}"/>
    <cellStyle name="Currency 2 7 2 2 2 2 2 2" xfId="16228" xr:uid="{5012A26A-126F-44B5-889E-AF4E706B09D1}"/>
    <cellStyle name="Currency 2 7 2 2 2 2 2 2 2" xfId="27437" xr:uid="{7A68C334-77E6-441C-A717-72B7032420B8}"/>
    <cellStyle name="Currency 2 7 2 2 2 2 2 2 2 2" xfId="43224" xr:uid="{95CA2406-C73D-4DB7-9393-914C431BD7C2}"/>
    <cellStyle name="Currency 2 7 2 2 2 2 2 2 3" xfId="35336" xr:uid="{5A9D6AA5-1178-42F7-8E4E-EC53857A0780}"/>
    <cellStyle name="Currency 2 7 2 2 2 2 2 3" xfId="21833" xr:uid="{31400CEF-B5F0-4E4B-84A8-33D2AF427BDB}"/>
    <cellStyle name="Currency 2 7 2 2 2 2 2 3 2" xfId="39280" xr:uid="{888C61ED-A7AA-4223-B6AF-DFBEA011DD74}"/>
    <cellStyle name="Currency 2 7 2 2 2 2 2 4" xfId="31392" xr:uid="{FC6DFEFD-A169-4D91-A8CE-A37CD1F3858A}"/>
    <cellStyle name="Currency 2 7 2 2 2 2 3" xfId="13426" xr:uid="{40C8CBA3-9947-4089-B568-37F5DE960935}"/>
    <cellStyle name="Currency 2 7 2 2 2 2 3 2" xfId="24635" xr:uid="{2F579A16-E79A-4CB0-A8AE-70638C988075}"/>
    <cellStyle name="Currency 2 7 2 2 2 2 3 2 2" xfId="41252" xr:uid="{73367FD7-3720-4A6D-B8FC-CA824B7F4509}"/>
    <cellStyle name="Currency 2 7 2 2 2 2 3 3" xfId="33364" xr:uid="{1A17ED1E-09B6-4E9F-8501-241B6B76925D}"/>
    <cellStyle name="Currency 2 7 2 2 2 2 4" xfId="19031" xr:uid="{1E60126E-FBC8-439C-8C0F-DF0354037E73}"/>
    <cellStyle name="Currency 2 7 2 2 2 2 4 2" xfId="37308" xr:uid="{6EC50C95-B714-4D4D-A99D-CF9DB45F491A}"/>
    <cellStyle name="Currency 2 7 2 2 2 2 5" xfId="29420" xr:uid="{9BE75EBD-DDB9-404D-A4F9-1BAAA17EA3F3}"/>
    <cellStyle name="Currency 2 7 2 2 2 3" xfId="9221" xr:uid="{17E0E44C-870C-4E6D-8C8D-F5A635ECB153}"/>
    <cellStyle name="Currency 2 7 2 2 2 3 2" xfId="14826" xr:uid="{4A8D8F4E-6E20-4143-8C79-91C822987659}"/>
    <cellStyle name="Currency 2 7 2 2 2 3 2 2" xfId="26035" xr:uid="{A6037265-CA8F-497C-93EF-A1BF97A7EBDE}"/>
    <cellStyle name="Currency 2 7 2 2 2 3 2 2 2" xfId="42238" xr:uid="{41DBE0C4-E249-4FB8-9743-61C6E2FBAF79}"/>
    <cellStyle name="Currency 2 7 2 2 2 3 2 3" xfId="34350" xr:uid="{9C33B80D-3C9B-42BF-AD52-F66E4ABED166}"/>
    <cellStyle name="Currency 2 7 2 2 2 3 3" xfId="20431" xr:uid="{2B1AC82B-F40D-4E9C-880D-C915B053A0C4}"/>
    <cellStyle name="Currency 2 7 2 2 2 3 3 2" xfId="38294" xr:uid="{C0D235D3-A667-4A11-876C-0D192221E0AD}"/>
    <cellStyle name="Currency 2 7 2 2 2 3 4" xfId="30406" xr:uid="{00A959BE-BF19-455A-8365-2D3A90A5DEB4}"/>
    <cellStyle name="Currency 2 7 2 2 2 4" xfId="12024" xr:uid="{1BF123F3-F915-4236-BA62-F9E53BE3C450}"/>
    <cellStyle name="Currency 2 7 2 2 2 4 2" xfId="23233" xr:uid="{2670828A-58C9-49BA-B8C9-3BBCB166EEBE}"/>
    <cellStyle name="Currency 2 7 2 2 2 4 2 2" xfId="40266" xr:uid="{36724D55-6AEC-4F45-A09C-5B795F19299E}"/>
    <cellStyle name="Currency 2 7 2 2 2 4 3" xfId="32378" xr:uid="{0237AD59-E6B0-4CBC-8B43-54BA706AC8E0}"/>
    <cellStyle name="Currency 2 7 2 2 2 5" xfId="17629" xr:uid="{68CC0070-E0DB-4A77-ACE5-62790FACC159}"/>
    <cellStyle name="Currency 2 7 2 2 2 5 2" xfId="36322" xr:uid="{CE1612D1-6D84-4938-A5FE-431D7C59F156}"/>
    <cellStyle name="Currency 2 7 2 2 2 6" xfId="28434" xr:uid="{901BCEF7-FA06-4952-9288-A059144670EF}"/>
    <cellStyle name="Currency 2 7 2 2 3" xfId="6924" xr:uid="{D52109A9-EDE1-486C-A83E-8F63CB8DD91D}"/>
    <cellStyle name="Currency 2 7 2 2 3 2" xfId="9726" xr:uid="{864A6642-7C76-4D3E-867C-1431215C8D41}"/>
    <cellStyle name="Currency 2 7 2 2 3 2 2" xfId="15331" xr:uid="{94D31CF6-601E-43A4-993C-2383B3D65E4D}"/>
    <cellStyle name="Currency 2 7 2 2 3 2 2 2" xfId="26540" xr:uid="{274E2DE1-FF1F-41A9-B316-83B1DBB93606}"/>
    <cellStyle name="Currency 2 7 2 2 3 2 2 2 2" xfId="42730" xr:uid="{BEFB23F6-8617-4C12-BDA9-412F3480CB8A}"/>
    <cellStyle name="Currency 2 7 2 2 3 2 2 3" xfId="34842" xr:uid="{22BAE58D-9043-4486-8E7C-FB5996D04913}"/>
    <cellStyle name="Currency 2 7 2 2 3 2 3" xfId="20936" xr:uid="{12E79638-38DC-47E4-9FD8-798990BF4C5F}"/>
    <cellStyle name="Currency 2 7 2 2 3 2 3 2" xfId="38786" xr:uid="{E515E2D3-ACF5-4006-8756-B50B577CEF21}"/>
    <cellStyle name="Currency 2 7 2 2 3 2 4" xfId="30898" xr:uid="{667628F4-F897-450B-B339-41565116A95E}"/>
    <cellStyle name="Currency 2 7 2 2 3 3" xfId="12529" xr:uid="{E675B349-B211-44EA-8253-7AD2DB360414}"/>
    <cellStyle name="Currency 2 7 2 2 3 3 2" xfId="23738" xr:uid="{1E34C02D-42BA-46BC-A1A0-02AE48594E32}"/>
    <cellStyle name="Currency 2 7 2 2 3 3 2 2" xfId="40758" xr:uid="{09858E66-8276-42AD-AFB6-FA75A1C5439A}"/>
    <cellStyle name="Currency 2 7 2 2 3 3 3" xfId="32870" xr:uid="{04E80EAA-0CDE-45F9-A9F5-2626D0E1CF99}"/>
    <cellStyle name="Currency 2 7 2 2 3 4" xfId="18134" xr:uid="{DAF7A14C-DE5A-4959-90B2-FBDC8BB12C34}"/>
    <cellStyle name="Currency 2 7 2 2 3 4 2" xfId="36814" xr:uid="{5C8A2FE7-F134-4036-8C2F-19B1B76ACF19}"/>
    <cellStyle name="Currency 2 7 2 2 3 5" xfId="28926" xr:uid="{C335DD81-A80D-4D9A-8D0F-D997EC9C8335}"/>
    <cellStyle name="Currency 2 7 2 2 4" xfId="8324" xr:uid="{ECF364B8-9991-45FC-9D0A-C24DF240C147}"/>
    <cellStyle name="Currency 2 7 2 2 4 2" xfId="13929" xr:uid="{124E4D4A-2182-4297-BF9A-D232DEAA1BF7}"/>
    <cellStyle name="Currency 2 7 2 2 4 2 2" xfId="25138" xr:uid="{B1C9B83D-2DC7-459A-AC71-6C6EFC5FBEDC}"/>
    <cellStyle name="Currency 2 7 2 2 4 2 2 2" xfId="41744" xr:uid="{17043E72-BEF3-4879-A4FF-68F7ED3CFC20}"/>
    <cellStyle name="Currency 2 7 2 2 4 2 3" xfId="33856" xr:uid="{8A027434-C41E-49EA-A8A5-11C90075A44D}"/>
    <cellStyle name="Currency 2 7 2 2 4 3" xfId="19534" xr:uid="{A05A3CF5-F960-43D5-BF59-E338CA667ACF}"/>
    <cellStyle name="Currency 2 7 2 2 4 3 2" xfId="37800" xr:uid="{BA0039F8-C951-4AF7-8233-9E20D228B3D7}"/>
    <cellStyle name="Currency 2 7 2 2 4 4" xfId="29912" xr:uid="{28C00DE3-BD53-4EAF-B834-049945F1B073}"/>
    <cellStyle name="Currency 2 7 2 2 5" xfId="11127" xr:uid="{436C6F13-F55B-4B63-AA92-6876A33832A2}"/>
    <cellStyle name="Currency 2 7 2 2 5 2" xfId="22336" xr:uid="{FE29A80B-DDA7-497D-BC43-7EFB6E3470CD}"/>
    <cellStyle name="Currency 2 7 2 2 5 2 2" xfId="39772" xr:uid="{B5D7F5E9-C2B2-492B-8237-456CB899D227}"/>
    <cellStyle name="Currency 2 7 2 2 5 3" xfId="31884" xr:uid="{B3D0B8E1-3EA7-42ED-ADE8-CCBB6899714B}"/>
    <cellStyle name="Currency 2 7 2 2 6" xfId="16732" xr:uid="{E154E49F-0B92-4341-AFA8-534487A40A6B}"/>
    <cellStyle name="Currency 2 7 2 2 6 2" xfId="35828" xr:uid="{0F555AB0-1FEE-4DEF-8595-5776EA1E65F7}"/>
    <cellStyle name="Currency 2 7 2 2 7" xfId="27940" xr:uid="{C9511DB2-3C3E-4B3B-B843-5A29A41EBC85}"/>
    <cellStyle name="Currency 2 7 2 3" xfId="6173" xr:uid="{CF6304BF-1923-4273-9FDD-F4682577FE1D}"/>
    <cellStyle name="Currency 2 7 2 3 2" xfId="7575" xr:uid="{6FE3EBA1-71B2-4FDD-B067-F12AB64FDF6A}"/>
    <cellStyle name="Currency 2 7 2 3 2 2" xfId="10377" xr:uid="{F821383A-5230-4270-AA93-3670CF3BBC55}"/>
    <cellStyle name="Currency 2 7 2 3 2 2 2" xfId="15982" xr:uid="{E5E0E43D-94DE-430B-82CC-3D2251A2A0DB}"/>
    <cellStyle name="Currency 2 7 2 3 2 2 2 2" xfId="27191" xr:uid="{5C3A0393-31F7-42F8-B5CA-2F2FC2348494}"/>
    <cellStyle name="Currency 2 7 2 3 2 2 2 2 2" xfId="42978" xr:uid="{3D63195E-9432-4DBC-89E3-267210B80769}"/>
    <cellStyle name="Currency 2 7 2 3 2 2 2 3" xfId="35090" xr:uid="{92CB173D-AE5D-431D-93DD-02C6F92859DB}"/>
    <cellStyle name="Currency 2 7 2 3 2 2 3" xfId="21587" xr:uid="{3287FE57-B240-42DB-9B7D-C885DF81CF2F}"/>
    <cellStyle name="Currency 2 7 2 3 2 2 3 2" xfId="39034" xr:uid="{8777EECB-7CDC-493F-9372-2CABCE590905}"/>
    <cellStyle name="Currency 2 7 2 3 2 2 4" xfId="31146" xr:uid="{5212C25E-8E58-499A-8050-C326AF095C03}"/>
    <cellStyle name="Currency 2 7 2 3 2 3" xfId="13180" xr:uid="{F98DB786-106A-4CA4-B958-E9D122E5EE69}"/>
    <cellStyle name="Currency 2 7 2 3 2 3 2" xfId="24389" xr:uid="{9AF5EC8B-F9C8-448D-BFCF-4831B13A009E}"/>
    <cellStyle name="Currency 2 7 2 3 2 3 2 2" xfId="41006" xr:uid="{01ADAD95-811E-4B6E-902F-BA5B478018DA}"/>
    <cellStyle name="Currency 2 7 2 3 2 3 3" xfId="33118" xr:uid="{F4E5F801-DFC1-461C-9125-9E193613CCD2}"/>
    <cellStyle name="Currency 2 7 2 3 2 4" xfId="18785" xr:uid="{70F36152-9BF4-466F-B6D3-975D8E48CAA0}"/>
    <cellStyle name="Currency 2 7 2 3 2 4 2" xfId="37062" xr:uid="{617BF0F3-5EF6-43A9-AE54-8E5D8160121B}"/>
    <cellStyle name="Currency 2 7 2 3 2 5" xfId="29174" xr:uid="{9185198A-4CB8-425A-9C2C-3C4A29E9BA6A}"/>
    <cellStyle name="Currency 2 7 2 3 3" xfId="8975" xr:uid="{337960A1-301B-44BA-9459-23D82C6BC5CC}"/>
    <cellStyle name="Currency 2 7 2 3 3 2" xfId="14580" xr:uid="{90E07909-6FCE-4C06-904B-06C2CFA063B5}"/>
    <cellStyle name="Currency 2 7 2 3 3 2 2" xfId="25789" xr:uid="{E7084B9C-5420-4A5D-881E-15A26F3CD117}"/>
    <cellStyle name="Currency 2 7 2 3 3 2 2 2" xfId="41992" xr:uid="{7D86EDB1-CE40-40BC-A30D-CB0A1EC07CF0}"/>
    <cellStyle name="Currency 2 7 2 3 3 2 3" xfId="34104" xr:uid="{58FBCBAA-4305-46A7-B33F-63991C6DC14D}"/>
    <cellStyle name="Currency 2 7 2 3 3 3" xfId="20185" xr:uid="{E5F82623-6F47-483C-8D88-E91071C97FF3}"/>
    <cellStyle name="Currency 2 7 2 3 3 3 2" xfId="38048" xr:uid="{79DE4878-8A16-4CD1-95FA-123367EEB391}"/>
    <cellStyle name="Currency 2 7 2 3 3 4" xfId="30160" xr:uid="{4A16A78B-62D8-4983-B6D6-4CC21A7B33D9}"/>
    <cellStyle name="Currency 2 7 2 3 4" xfId="11778" xr:uid="{38C2271C-08D1-4A55-98F5-440946E58EA4}"/>
    <cellStyle name="Currency 2 7 2 3 4 2" xfId="22987" xr:uid="{D3764991-279A-4DB1-A005-A647A87AB860}"/>
    <cellStyle name="Currency 2 7 2 3 4 2 2" xfId="40020" xr:uid="{E9FF2021-A231-4319-8D0C-A5CA0D66760E}"/>
    <cellStyle name="Currency 2 7 2 3 4 3" xfId="32132" xr:uid="{35F5EA10-26E3-4154-8FAE-0ACE4D1FFBD6}"/>
    <cellStyle name="Currency 2 7 2 3 5" xfId="17383" xr:uid="{B0ABCC4F-45D7-41A5-825C-2044BA9E5F71}"/>
    <cellStyle name="Currency 2 7 2 3 5 2" xfId="36076" xr:uid="{CAC6C7BB-B01B-469D-9DC7-49BE97A7161D}"/>
    <cellStyle name="Currency 2 7 2 3 6" xfId="28188" xr:uid="{F556F8EE-8D41-49F5-BB6F-4C8885DD09BF}"/>
    <cellStyle name="Currency 2 7 2 4" xfId="6678" xr:uid="{E37F1729-0051-4CA3-90D0-E7C4CAE06A89}"/>
    <cellStyle name="Currency 2 7 2 4 2" xfId="9480" xr:uid="{2F315F4A-41BE-4813-9219-B0095525B5BA}"/>
    <cellStyle name="Currency 2 7 2 4 2 2" xfId="15085" xr:uid="{569DF605-C6EC-4D0B-95EE-8D1802666FC5}"/>
    <cellStyle name="Currency 2 7 2 4 2 2 2" xfId="26294" xr:uid="{28778855-5B32-4204-AB78-4CC0DC14DD2F}"/>
    <cellStyle name="Currency 2 7 2 4 2 2 2 2" xfId="42484" xr:uid="{45A978E9-0441-4D73-B625-BD9D20A07708}"/>
    <cellStyle name="Currency 2 7 2 4 2 2 3" xfId="34596" xr:uid="{3E54C85F-BAD9-45FC-9877-36ED45005061}"/>
    <cellStyle name="Currency 2 7 2 4 2 3" xfId="20690" xr:uid="{65FFE0F0-8EDF-403B-8EBF-0EEE1B0B6651}"/>
    <cellStyle name="Currency 2 7 2 4 2 3 2" xfId="38540" xr:uid="{DB76D224-063C-4C2C-A84E-9F78BA795060}"/>
    <cellStyle name="Currency 2 7 2 4 2 4" xfId="30652" xr:uid="{0E0C2707-822F-4CE3-9B4A-10637BECAA7B}"/>
    <cellStyle name="Currency 2 7 2 4 3" xfId="12283" xr:uid="{C166245D-4B16-4962-8579-BBF3B255C6B9}"/>
    <cellStyle name="Currency 2 7 2 4 3 2" xfId="23492" xr:uid="{E5AE864A-F4A6-4D75-9828-DEC83A31DC6F}"/>
    <cellStyle name="Currency 2 7 2 4 3 2 2" xfId="40512" xr:uid="{34770F4A-C73C-46C3-BA36-ACC503288AF3}"/>
    <cellStyle name="Currency 2 7 2 4 3 3" xfId="32624" xr:uid="{3C4EA6D7-1DBC-4862-B136-683C6D107D95}"/>
    <cellStyle name="Currency 2 7 2 4 4" xfId="17888" xr:uid="{2B46D078-D99E-40F8-BCC9-1AD942976CBD}"/>
    <cellStyle name="Currency 2 7 2 4 4 2" xfId="36568" xr:uid="{20C028A5-9A65-4FB1-AFA5-A88175642A6B}"/>
    <cellStyle name="Currency 2 7 2 4 5" xfId="28680" xr:uid="{0947E0A1-DA5D-47B6-BB01-ADD5FB685382}"/>
    <cellStyle name="Currency 2 7 2 5" xfId="8078" xr:uid="{C86FBAF2-480F-4E91-B178-D6226BD63E13}"/>
    <cellStyle name="Currency 2 7 2 5 2" xfId="13683" xr:uid="{E0D3ABB9-6461-4CC0-A749-9BE8BD1A5C25}"/>
    <cellStyle name="Currency 2 7 2 5 2 2" xfId="24892" xr:uid="{BA42EF51-C485-4CD9-89F6-22DADD574C77}"/>
    <cellStyle name="Currency 2 7 2 5 2 2 2" xfId="41498" xr:uid="{FFCFE0E5-A6FA-477B-AF63-6C198FB9BF08}"/>
    <cellStyle name="Currency 2 7 2 5 2 3" xfId="33610" xr:uid="{CA0FB54E-091A-41E9-8227-686FAA6D15DD}"/>
    <cellStyle name="Currency 2 7 2 5 3" xfId="19288" xr:uid="{3AA799F7-47DC-4EA6-9FE3-E374C2CEB907}"/>
    <cellStyle name="Currency 2 7 2 5 3 2" xfId="37554" xr:uid="{F7D04C21-260E-44AF-8C7B-3720ED56DD0C}"/>
    <cellStyle name="Currency 2 7 2 5 4" xfId="29666" xr:uid="{2B39AAC5-AA2B-443A-8886-72BE4BFD3867}"/>
    <cellStyle name="Currency 2 7 2 6" xfId="10881" xr:uid="{05F9E4AE-8001-41ED-A36D-B057BA4EF0A9}"/>
    <cellStyle name="Currency 2 7 2 6 2" xfId="22090" xr:uid="{BF9347B6-9FFF-4252-9CFB-840FE347B45E}"/>
    <cellStyle name="Currency 2 7 2 6 2 2" xfId="39526" xr:uid="{DF49157B-5BB5-4C99-A525-487005B390B5}"/>
    <cellStyle name="Currency 2 7 2 6 3" xfId="31638" xr:uid="{6F3A0EC6-D2C6-4842-9E3A-297D9F3B3A88}"/>
    <cellStyle name="Currency 2 7 2 7" xfId="16486" xr:uid="{FB8422C8-2411-450F-A301-6564F2E682FA}"/>
    <cellStyle name="Currency 2 7 2 7 2" xfId="35582" xr:uid="{D7BBCD27-65F7-433C-A112-C7212148F625}"/>
    <cellStyle name="Currency 2 7 2 8" xfId="27694" xr:uid="{7E4437EE-A9A7-4520-9ADF-D44D17B233AE}"/>
    <cellStyle name="Currency 2 7 3" xfId="5398" xr:uid="{82CEFD6E-7FD9-44CD-8392-12DF6378A562}"/>
    <cellStyle name="Currency 2 7 3 2" xfId="6295" xr:uid="{9F00F413-3156-4928-8D15-C1EB0622B8E2}"/>
    <cellStyle name="Currency 2 7 3 2 2" xfId="7697" xr:uid="{17CF0276-7FAA-4E9F-A1DF-6571490F68D2}"/>
    <cellStyle name="Currency 2 7 3 2 2 2" xfId="10499" xr:uid="{626B7A1C-65A0-4B55-92AA-0EC32C3AE2AB}"/>
    <cellStyle name="Currency 2 7 3 2 2 2 2" xfId="16104" xr:uid="{45524535-EDD5-4971-BA42-D22B40E78EF2}"/>
    <cellStyle name="Currency 2 7 3 2 2 2 2 2" xfId="27313" xr:uid="{31A8649D-B3F7-4593-952F-83FCA723D20A}"/>
    <cellStyle name="Currency 2 7 3 2 2 2 2 2 2" xfId="43100" xr:uid="{A3A46F4A-BFF9-4C5D-AB76-089185536D7A}"/>
    <cellStyle name="Currency 2 7 3 2 2 2 2 3" xfId="35212" xr:uid="{53C56014-B16B-440A-BF9B-02E9D89AEEDA}"/>
    <cellStyle name="Currency 2 7 3 2 2 2 3" xfId="21709" xr:uid="{9CA693F9-642A-48BB-943C-8615985C4D31}"/>
    <cellStyle name="Currency 2 7 3 2 2 2 3 2" xfId="39156" xr:uid="{D9E4FF64-6ADC-4BB6-852D-4A6081AD4816}"/>
    <cellStyle name="Currency 2 7 3 2 2 2 4" xfId="31268" xr:uid="{D3452B6C-078E-41AF-8AE1-AED425BD054A}"/>
    <cellStyle name="Currency 2 7 3 2 2 3" xfId="13302" xr:uid="{12013B8B-DC74-42A3-84B5-7DA537846EB9}"/>
    <cellStyle name="Currency 2 7 3 2 2 3 2" xfId="24511" xr:uid="{5B83F968-D163-4632-AC54-1E72C9975A37}"/>
    <cellStyle name="Currency 2 7 3 2 2 3 2 2" xfId="41128" xr:uid="{4C744238-B7E6-44B3-9980-A4230EBD0B3C}"/>
    <cellStyle name="Currency 2 7 3 2 2 3 3" xfId="33240" xr:uid="{83058300-01A2-40DE-8FBD-C4C683CCE3DA}"/>
    <cellStyle name="Currency 2 7 3 2 2 4" xfId="18907" xr:uid="{B96240D2-34D8-4CE3-8111-1913E5FFAF10}"/>
    <cellStyle name="Currency 2 7 3 2 2 4 2" xfId="37184" xr:uid="{477DC375-DBC8-4AAB-8FFC-0BACB70DADA1}"/>
    <cellStyle name="Currency 2 7 3 2 2 5" xfId="29296" xr:uid="{ACD94FDD-3C7D-4E5A-ABA0-2C7FEC3CF0E1}"/>
    <cellStyle name="Currency 2 7 3 2 3" xfId="9097" xr:uid="{CB2B7F86-C77B-41DB-AA0B-E7D4240C5AE0}"/>
    <cellStyle name="Currency 2 7 3 2 3 2" xfId="14702" xr:uid="{5BCA222F-53B5-4AAD-9F2C-11DE18ABDAA3}"/>
    <cellStyle name="Currency 2 7 3 2 3 2 2" xfId="25911" xr:uid="{BA034F1A-1660-46A9-A46F-0F0FEB1F7903}"/>
    <cellStyle name="Currency 2 7 3 2 3 2 2 2" xfId="42114" xr:uid="{1352905E-D673-4735-BF28-CED71E7A37A7}"/>
    <cellStyle name="Currency 2 7 3 2 3 2 3" xfId="34226" xr:uid="{3CD0A7EC-E661-44A9-86F4-0EB445A03F2C}"/>
    <cellStyle name="Currency 2 7 3 2 3 3" xfId="20307" xr:uid="{C2D99486-C3DB-4BE1-9FA3-7DA24987A984}"/>
    <cellStyle name="Currency 2 7 3 2 3 3 2" xfId="38170" xr:uid="{4484CB55-194B-4027-B12E-4ADB07D2834F}"/>
    <cellStyle name="Currency 2 7 3 2 3 4" xfId="30282" xr:uid="{A77B75BD-693F-4EE8-8676-0B3082600A91}"/>
    <cellStyle name="Currency 2 7 3 2 4" xfId="11900" xr:uid="{36DF1625-8E5F-4740-AE14-E71FD34AD494}"/>
    <cellStyle name="Currency 2 7 3 2 4 2" xfId="23109" xr:uid="{8C22FE9E-4E63-47B8-9223-DACB120F059B}"/>
    <cellStyle name="Currency 2 7 3 2 4 2 2" xfId="40142" xr:uid="{44D65F06-D989-4919-A85C-F9031747614A}"/>
    <cellStyle name="Currency 2 7 3 2 4 3" xfId="32254" xr:uid="{4A7C43A0-15C2-4D15-8BF9-0E537ADD2E8B}"/>
    <cellStyle name="Currency 2 7 3 2 5" xfId="17505" xr:uid="{7E324E03-18FD-445C-9875-3ED0C6EFE712}"/>
    <cellStyle name="Currency 2 7 3 2 5 2" xfId="36198" xr:uid="{31AB0087-D641-430A-8F33-AA4B64F6E090}"/>
    <cellStyle name="Currency 2 7 3 2 6" xfId="28310" xr:uid="{481399A5-E722-4116-9180-7869D0CAAA15}"/>
    <cellStyle name="Currency 2 7 3 3" xfId="6800" xr:uid="{4DC10FD4-D27E-4604-9512-F4D81D2E82C5}"/>
    <cellStyle name="Currency 2 7 3 3 2" xfId="9602" xr:uid="{38E72352-4012-4DD7-AA3D-3FF510563DE1}"/>
    <cellStyle name="Currency 2 7 3 3 2 2" xfId="15207" xr:uid="{91ED10DF-DD7E-4F67-8516-301C697ED544}"/>
    <cellStyle name="Currency 2 7 3 3 2 2 2" xfId="26416" xr:uid="{5894168B-EBB3-4C88-8D49-2516F6B9CA77}"/>
    <cellStyle name="Currency 2 7 3 3 2 2 2 2" xfId="42606" xr:uid="{D7DD6705-D15A-48FB-8FB5-E3A8597DD03A}"/>
    <cellStyle name="Currency 2 7 3 3 2 2 3" xfId="34718" xr:uid="{4E247B52-8F3C-4B85-8CD5-8EF5E141F77A}"/>
    <cellStyle name="Currency 2 7 3 3 2 3" xfId="20812" xr:uid="{F0DF799D-8318-451B-BA0F-5A373E53D39F}"/>
    <cellStyle name="Currency 2 7 3 3 2 3 2" xfId="38662" xr:uid="{40018854-4A93-45B8-BC12-E6CB4E2467A8}"/>
    <cellStyle name="Currency 2 7 3 3 2 4" xfId="30774" xr:uid="{1CE68E58-D1ED-4CCD-A304-4C99E0137FD2}"/>
    <cellStyle name="Currency 2 7 3 3 3" xfId="12405" xr:uid="{C603424C-F127-4875-9065-6403936D98F2}"/>
    <cellStyle name="Currency 2 7 3 3 3 2" xfId="23614" xr:uid="{D31213C5-E828-4B7D-BE91-9FE123285ADD}"/>
    <cellStyle name="Currency 2 7 3 3 3 2 2" xfId="40634" xr:uid="{D32B0BDD-FEA7-4AEA-BBC9-BEB3A82D6228}"/>
    <cellStyle name="Currency 2 7 3 3 3 3" xfId="32746" xr:uid="{40A46C1B-C38D-4857-AA3B-A0FBCFB4752D}"/>
    <cellStyle name="Currency 2 7 3 3 4" xfId="18010" xr:uid="{07520E54-3A4E-4E1D-9F39-2AA9590DD3EE}"/>
    <cellStyle name="Currency 2 7 3 3 4 2" xfId="36690" xr:uid="{7E504A74-929B-4825-B400-6D58940F4543}"/>
    <cellStyle name="Currency 2 7 3 3 5" xfId="28802" xr:uid="{B54465CF-9219-465A-B66A-71592C16E1EC}"/>
    <cellStyle name="Currency 2 7 3 4" xfId="8200" xr:uid="{4E89CB44-C868-47D0-9F9F-237079FF80BF}"/>
    <cellStyle name="Currency 2 7 3 4 2" xfId="13805" xr:uid="{068AE243-4B38-45F8-AA29-DBFC50AF5C43}"/>
    <cellStyle name="Currency 2 7 3 4 2 2" xfId="25014" xr:uid="{0A355A35-E735-4893-9366-0A9577ABF781}"/>
    <cellStyle name="Currency 2 7 3 4 2 2 2" xfId="41620" xr:uid="{71575AB8-A5F7-4037-B1D3-F805042EC54D}"/>
    <cellStyle name="Currency 2 7 3 4 2 3" xfId="33732" xr:uid="{6B6B8638-14E5-4D0B-BE79-0CD1B6FBDE87}"/>
    <cellStyle name="Currency 2 7 3 4 3" xfId="19410" xr:uid="{152485CC-D4FB-47B6-B747-625FE4B0FA98}"/>
    <cellStyle name="Currency 2 7 3 4 3 2" xfId="37676" xr:uid="{BF1F543A-2047-4F7C-95C3-6350F20387C9}"/>
    <cellStyle name="Currency 2 7 3 4 4" xfId="29788" xr:uid="{80EB6A3B-EAF3-4C38-8722-566F2F7164EB}"/>
    <cellStyle name="Currency 2 7 3 5" xfId="11003" xr:uid="{B0C88C9D-A9A2-48AB-8A63-C80318A6D5B1}"/>
    <cellStyle name="Currency 2 7 3 5 2" xfId="22212" xr:uid="{D53D165A-01A9-43E3-A41A-B05C613457E0}"/>
    <cellStyle name="Currency 2 7 3 5 2 2" xfId="39648" xr:uid="{20D686EF-C88A-4219-B2CF-654A3E879FB3}"/>
    <cellStyle name="Currency 2 7 3 5 3" xfId="31760" xr:uid="{4CBF2C97-4B12-40E9-820C-1535E858DA00}"/>
    <cellStyle name="Currency 2 7 3 6" xfId="16608" xr:uid="{2C4B3474-90EC-4090-A184-F8C6938B65D4}"/>
    <cellStyle name="Currency 2 7 3 6 2" xfId="35704" xr:uid="{287CF0BF-73E4-4552-A343-B0E82499156B}"/>
    <cellStyle name="Currency 2 7 3 7" xfId="27816" xr:uid="{9569E518-3E97-4E5A-8742-AAB9F38D6547}"/>
    <cellStyle name="Currency 2 7 4" xfId="6049" xr:uid="{DE9C908E-9133-4CC0-AEA9-737C9D2DCB2D}"/>
    <cellStyle name="Currency 2 7 4 2" xfId="7451" xr:uid="{5070428B-E7B8-4891-A302-D3103327F233}"/>
    <cellStyle name="Currency 2 7 4 2 2" xfId="10253" xr:uid="{E9976203-14E3-4C7B-A496-691B71D08FB3}"/>
    <cellStyle name="Currency 2 7 4 2 2 2" xfId="15858" xr:uid="{FE88158E-BE1D-4E99-9F6B-B3AB7CAB8A01}"/>
    <cellStyle name="Currency 2 7 4 2 2 2 2" xfId="27067" xr:uid="{7FAEA214-0BD6-4561-B9D2-9D39C7E2ADD1}"/>
    <cellStyle name="Currency 2 7 4 2 2 2 2 2" xfId="42854" xr:uid="{9EE54891-335C-4843-A9E3-BA97FB6E33E2}"/>
    <cellStyle name="Currency 2 7 4 2 2 2 3" xfId="34966" xr:uid="{9319EC7B-E0D7-4B64-BE5A-5C19E3EFF74D}"/>
    <cellStyle name="Currency 2 7 4 2 2 3" xfId="21463" xr:uid="{40676C14-743C-4DED-BE87-A799C8790A5C}"/>
    <cellStyle name="Currency 2 7 4 2 2 3 2" xfId="38910" xr:uid="{CCA47F36-57A1-4623-B6FF-E27A27C52DA1}"/>
    <cellStyle name="Currency 2 7 4 2 2 4" xfId="31022" xr:uid="{F6F4DE5D-5E9E-4A07-950B-15A1C73E9BD8}"/>
    <cellStyle name="Currency 2 7 4 2 3" xfId="13056" xr:uid="{3876DF65-0A2E-47A2-BE5F-DF4ED00FF578}"/>
    <cellStyle name="Currency 2 7 4 2 3 2" xfId="24265" xr:uid="{081EB8F8-6922-4224-8E15-2A0D1C331AB3}"/>
    <cellStyle name="Currency 2 7 4 2 3 2 2" xfId="40882" xr:uid="{8A805F2D-E68D-41B5-9413-D73199F46441}"/>
    <cellStyle name="Currency 2 7 4 2 3 3" xfId="32994" xr:uid="{60820467-3FAA-4CAC-BA13-DD3B02A6E1FF}"/>
    <cellStyle name="Currency 2 7 4 2 4" xfId="18661" xr:uid="{BA6BE2EB-6691-4D1B-B788-333D92076AB4}"/>
    <cellStyle name="Currency 2 7 4 2 4 2" xfId="36938" xr:uid="{B1339441-D523-403E-91C2-F85BBE5DA0B0}"/>
    <cellStyle name="Currency 2 7 4 2 5" xfId="29050" xr:uid="{9C0B1551-0BB2-4028-9CEB-7C21723472F7}"/>
    <cellStyle name="Currency 2 7 4 3" xfId="8851" xr:uid="{D4B4FF72-E831-476B-8958-E43A6CA667F1}"/>
    <cellStyle name="Currency 2 7 4 3 2" xfId="14456" xr:uid="{3CE50F04-1E45-4FA0-94A2-7A4401B53DFE}"/>
    <cellStyle name="Currency 2 7 4 3 2 2" xfId="25665" xr:uid="{9232144C-6F46-4F5E-BD63-0BCAAA8105FB}"/>
    <cellStyle name="Currency 2 7 4 3 2 2 2" xfId="41868" xr:uid="{3DB015A8-4251-47C6-8D27-E47369B95EC1}"/>
    <cellStyle name="Currency 2 7 4 3 2 3" xfId="33980" xr:uid="{C2B4626A-380F-4506-8881-4A05E3AF9FD4}"/>
    <cellStyle name="Currency 2 7 4 3 3" xfId="20061" xr:uid="{00A2DA8F-C718-4170-B4C5-F59888E608A7}"/>
    <cellStyle name="Currency 2 7 4 3 3 2" xfId="37924" xr:uid="{60F78FE1-9FFF-4F7D-A166-005D7BE8EE73}"/>
    <cellStyle name="Currency 2 7 4 3 4" xfId="30036" xr:uid="{2637B38C-A914-4136-94A9-0603433E7191}"/>
    <cellStyle name="Currency 2 7 4 4" xfId="11654" xr:uid="{2EB52F0D-3563-4CB3-A6A6-33DDAA646E42}"/>
    <cellStyle name="Currency 2 7 4 4 2" xfId="22863" xr:uid="{4F1B99A4-A714-4C2C-819B-D338EA593876}"/>
    <cellStyle name="Currency 2 7 4 4 2 2" xfId="39896" xr:uid="{009B3B04-7F4B-4896-9FD7-21115D0AFC3F}"/>
    <cellStyle name="Currency 2 7 4 4 3" xfId="32008" xr:uid="{63869D36-9F18-483C-ADD7-2E366FD41BB1}"/>
    <cellStyle name="Currency 2 7 4 5" xfId="17259" xr:uid="{EE6C488C-F6D9-4226-AF98-4066767676A9}"/>
    <cellStyle name="Currency 2 7 4 5 2" xfId="35952" xr:uid="{813F56F7-AB3E-4955-837D-EAC8B62772F8}"/>
    <cellStyle name="Currency 2 7 4 6" xfId="28064" xr:uid="{D03B33E2-29A1-429C-B2E7-151A15A16170}"/>
    <cellStyle name="Currency 2 7 5" xfId="6553" xr:uid="{8954A3C4-450D-4096-9C42-F1BE3FF24E63}"/>
    <cellStyle name="Currency 2 7 5 2" xfId="9355" xr:uid="{945D5217-E2E2-4EA6-9F4A-D7631055E310}"/>
    <cellStyle name="Currency 2 7 5 2 2" xfId="14960" xr:uid="{73CBAE17-2602-41AC-A3E2-70DBD83F298E}"/>
    <cellStyle name="Currency 2 7 5 2 2 2" xfId="26169" xr:uid="{0EE96495-8287-41EA-917B-2716EFBAF99B}"/>
    <cellStyle name="Currency 2 7 5 2 2 2 2" xfId="42360" xr:uid="{8D8C9902-667C-4093-88BA-75397FA74215}"/>
    <cellStyle name="Currency 2 7 5 2 2 3" xfId="34472" xr:uid="{EEE7F617-3475-4EE4-A8D8-294E74EDA44B}"/>
    <cellStyle name="Currency 2 7 5 2 3" xfId="20565" xr:uid="{CFEEB59F-7377-4FE1-8B5A-76CD1CECCCAF}"/>
    <cellStyle name="Currency 2 7 5 2 3 2" xfId="38416" xr:uid="{359A7346-35BD-45AE-B0C7-940F81E9E29F}"/>
    <cellStyle name="Currency 2 7 5 2 4" xfId="30528" xr:uid="{A197E229-6DB8-43D8-9D58-B648B7F3D16F}"/>
    <cellStyle name="Currency 2 7 5 3" xfId="12158" xr:uid="{24E37658-4ADC-4CCB-B264-67957483C0B0}"/>
    <cellStyle name="Currency 2 7 5 3 2" xfId="23367" xr:uid="{917FC056-0888-4BAD-9B88-DC636EBF3467}"/>
    <cellStyle name="Currency 2 7 5 3 2 2" xfId="40388" xr:uid="{4337C6DE-8441-4C56-A68C-8BEE29C67CC8}"/>
    <cellStyle name="Currency 2 7 5 3 3" xfId="32500" xr:uid="{9084B431-4F03-4810-BC3D-6FAF05BCAFEA}"/>
    <cellStyle name="Currency 2 7 5 4" xfId="17763" xr:uid="{5B8700D0-8B9E-424A-BE4E-C2EE20F1B243}"/>
    <cellStyle name="Currency 2 7 5 4 2" xfId="36444" xr:uid="{50029C03-2A9C-4A5C-A208-B0FDD8267237}"/>
    <cellStyle name="Currency 2 7 5 5" xfId="28556" xr:uid="{3A193FC5-4F64-474A-8053-FE20E0B65A7D}"/>
    <cellStyle name="Currency 2 7 6" xfId="7954" xr:uid="{E1320CED-E64E-4778-BBB0-755CAA65C1D3}"/>
    <cellStyle name="Currency 2 7 6 2" xfId="13559" xr:uid="{E83C8403-6672-4171-BCD6-26E20BC384B8}"/>
    <cellStyle name="Currency 2 7 6 2 2" xfId="24768" xr:uid="{09F59179-ED2F-4CE3-BC53-AE28EA2F08D2}"/>
    <cellStyle name="Currency 2 7 6 2 2 2" xfId="41374" xr:uid="{CE0ABE80-AF3E-474C-A637-8388943ABD00}"/>
    <cellStyle name="Currency 2 7 6 2 3" xfId="33486" xr:uid="{AF60EB8C-90C7-44DC-94C8-26E33746355B}"/>
    <cellStyle name="Currency 2 7 6 3" xfId="19164" xr:uid="{C2BFDAD9-B483-4797-86A5-99E87E0BAAF4}"/>
    <cellStyle name="Currency 2 7 6 3 2" xfId="37430" xr:uid="{EDB40F22-BDC6-48E2-85A3-6DE600417865}"/>
    <cellStyle name="Currency 2 7 6 4" xfId="29542" xr:uid="{9967E579-88B9-4B33-B602-C62E36A58EDD}"/>
    <cellStyle name="Currency 2 7 7" xfId="10757" xr:uid="{52D35F54-8AD8-4411-BAD5-C807FA7275F7}"/>
    <cellStyle name="Currency 2 7 7 2" xfId="21966" xr:uid="{270A6386-A87B-40FE-B35F-C08D826677C6}"/>
    <cellStyle name="Currency 2 7 7 2 2" xfId="39402" xr:uid="{6E8AD660-E9F0-4CA7-9CE0-04E882C0FD9C}"/>
    <cellStyle name="Currency 2 7 7 3" xfId="31514" xr:uid="{23657ADF-655F-4100-999F-15A7DFC46018}"/>
    <cellStyle name="Currency 2 7 8" xfId="16362" xr:uid="{17333731-7C49-4FF3-924C-469D66B44E5C}"/>
    <cellStyle name="Currency 2 7 8 2" xfId="35458" xr:uid="{6D9EB1BC-A125-4906-9F49-410C854BB543}"/>
    <cellStyle name="Currency 2 7 9" xfId="27570" xr:uid="{DCAE29EE-7706-46E6-A589-0A4BEAC19A3B}"/>
    <cellStyle name="Currency 2_Long forecast for Liz liquid Cotton(May-Dec)10312013 (version 1)" xfId="1857" xr:uid="{D2E17981-AFD5-40B2-97FF-E6EB0D1A0454}"/>
    <cellStyle name="Currency 21" xfId="1858" xr:uid="{344241C5-3230-4028-8DCC-781141824FBD}"/>
    <cellStyle name="Currency 21 2" xfId="1859" xr:uid="{8F24D3AC-C868-4032-B5FF-BFC3270472D3}"/>
    <cellStyle name="Currency 21 2 2" xfId="1860" xr:uid="{9C96AF9B-1A7A-484E-BE0C-13B8FB48FA04}"/>
    <cellStyle name="Currency 21_Long forecast for Liz liquid Cotton(May-Dec)10312013 (version 1)" xfId="1861" xr:uid="{70567B11-3458-4FAC-946F-F742ACF01E64}"/>
    <cellStyle name="Currency 3" xfId="1862" xr:uid="{B61D23E8-D242-456C-A407-37C1CF316D0B}"/>
    <cellStyle name="Currency 3 2" xfId="1863" xr:uid="{E3A627CF-A1F0-4544-B183-1265D431BB93}"/>
    <cellStyle name="Currency 3 2 2" xfId="1864" xr:uid="{A0648928-E817-49D5-9BEB-5C845D29350F}"/>
    <cellStyle name="Currency 3 2 3" xfId="1865" xr:uid="{A22EEFFB-7052-4957-981B-472490082459}"/>
    <cellStyle name="Currency 3 2 3 2" xfId="1866" xr:uid="{E0CBDA6D-9EEF-4B8E-9364-330A47C869FB}"/>
    <cellStyle name="Currency 3 2 3 3" xfId="1867" xr:uid="{C441A28E-F79A-41F6-86C9-A3973AFD7AE2}"/>
    <cellStyle name="Currency 3 2 3 3 2" xfId="1868" xr:uid="{9BD4D57E-DBAB-4C3C-9373-5964C62A9AEB}"/>
    <cellStyle name="Currency 3 2 3 3 3" xfId="1869" xr:uid="{E245D929-B34D-4EE0-BA71-8D06A45E745C}"/>
    <cellStyle name="Currency 3 2 4" xfId="1870" xr:uid="{B3C902E0-403C-4B7F-835B-1BA414291097}"/>
    <cellStyle name="Currency 3 3" xfId="1871" xr:uid="{739E473E-6A63-4FA4-879E-A75EAE7D9A8B}"/>
    <cellStyle name="Currency 3 3 2" xfId="1872" xr:uid="{052606E3-2F2F-4399-9FB2-8C67974115BE}"/>
    <cellStyle name="Currency 3 3 3" xfId="1873" xr:uid="{932BB886-8EA5-4A82-B381-1AED12A4E169}"/>
    <cellStyle name="Currency 3 3 3 2" xfId="1874" xr:uid="{5BFE3DEF-AA10-40B9-A3F3-4B3380C552A3}"/>
    <cellStyle name="Currency 3 3 3 3" xfId="1875" xr:uid="{68FAD126-41DF-4664-A773-DC985EC083D4}"/>
    <cellStyle name="Currency 3 4" xfId="1876" xr:uid="{BC020BC1-609F-4FB7-8251-C4B0F4FED570}"/>
    <cellStyle name="Currency 3 4 2" xfId="1877" xr:uid="{7DEFC17D-C3BB-455E-8173-C7D048BFC82F}"/>
    <cellStyle name="Currency 3 5" xfId="1878" xr:uid="{B38C073A-EEB4-4B6F-8D38-315D9400CC27}"/>
    <cellStyle name="Currency 3 5 2" xfId="1879" xr:uid="{AAB23615-6118-49C4-B7FB-E1CCE515F77C}"/>
    <cellStyle name="Currency 3 5 2 2" xfId="1880" xr:uid="{85DF9DBE-9AC0-439A-AB51-AB6C933B29F2}"/>
    <cellStyle name="Currency 3 6" xfId="1881" xr:uid="{4859E5BA-57C0-4171-908E-042CC44E604D}"/>
    <cellStyle name="Currency 3 6 2" xfId="1882" xr:uid="{3CC6F85D-1611-4FF0-966E-DDB969D5FE42}"/>
    <cellStyle name="Currency 3_Long forecast for Liz liquid Cotton(May-Dec)10312013 (version 1)" xfId="1883" xr:uid="{9D8E277D-5D3F-477E-AF59-B865541BAFB1}"/>
    <cellStyle name="Currency 4" xfId="1884" xr:uid="{1A4BCB49-7420-4D85-B2DF-7BDDA0C58B89}"/>
    <cellStyle name="Currency 4 2" xfId="1885" xr:uid="{4378C50D-612E-490E-B349-CAF7A47BDA90}"/>
    <cellStyle name="Currency 4 2 2" xfId="1886" xr:uid="{E105D8E2-C46F-421D-9C70-EC80E07DDD2E}"/>
    <cellStyle name="Currency 4 3" xfId="1887" xr:uid="{C146AA36-8190-45E6-B3F3-14378FC7EA18}"/>
    <cellStyle name="Currency 4 3 2" xfId="1888" xr:uid="{5F9FBDE8-3C52-4CEF-AB31-CA6B2458483F}"/>
    <cellStyle name="Currency 4 3 3" xfId="1889" xr:uid="{0217132B-76B1-4925-BBA0-B457C64B943D}"/>
    <cellStyle name="Currency 4 3 3 2" xfId="1890" xr:uid="{EF7D6CAA-5554-4A78-BCE2-DD740D76E340}"/>
    <cellStyle name="Currency 4 3 3 3" xfId="1891" xr:uid="{D628DE14-FAEA-43B6-A80B-D9163565201B}"/>
    <cellStyle name="Currency 4 4" xfId="1892" xr:uid="{CBCA2263-6D59-4482-8A41-3445C86FBD82}"/>
    <cellStyle name="Currency 5" xfId="1893" xr:uid="{3863CEFE-BB79-479C-A798-A3F23C3F752A}"/>
    <cellStyle name="Currency 5 2" xfId="1894" xr:uid="{656114E0-293E-426D-8A79-E6D5E9A6DCDB}"/>
    <cellStyle name="Currency 5 2 2" xfId="1895" xr:uid="{937599D1-E0A4-4144-BCE6-2081F19A84D2}"/>
    <cellStyle name="Currency 5 2 2 2" xfId="1896" xr:uid="{E221F1C0-6675-4E5D-A40F-86D8FD30F941}"/>
    <cellStyle name="Currency 5 2 2 3" xfId="1897" xr:uid="{EBC390B2-BC3E-477F-A5F4-D63A498EA78B}"/>
    <cellStyle name="Currency 5 2 3" xfId="1898" xr:uid="{9E34A4B2-829C-49C2-AFFC-689FA22091D3}"/>
    <cellStyle name="Currency 5 2 4" xfId="1899" xr:uid="{476FCB73-46F6-40BD-B205-93BDB860A560}"/>
    <cellStyle name="Currency 5 2 5" xfId="1900" xr:uid="{4C4E4673-9FDE-47A5-9E85-F06028AFD349}"/>
    <cellStyle name="Currency 5 3" xfId="1901" xr:uid="{C4AF92E2-8317-4BB4-820A-1CA5443AA4A9}"/>
    <cellStyle name="Currency 5 3 2" xfId="1902" xr:uid="{CB6FCE2C-56E2-4BC4-9E92-3E83B96A54BE}"/>
    <cellStyle name="Currency 5 3 2 2" xfId="1903" xr:uid="{7AC74E09-7479-45A1-81F7-70EE434D3AF2}"/>
    <cellStyle name="Currency 5 3 2 3" xfId="1904" xr:uid="{D94366B8-2AA8-4957-9B10-4ECDEAC49ACE}"/>
    <cellStyle name="Currency 5 3 3" xfId="1905" xr:uid="{D0D7FE69-BAFD-4777-93D7-ABF1B579CAD5}"/>
    <cellStyle name="Currency 5 3 4" xfId="1906" xr:uid="{D6FD8F61-74AA-427C-BD1E-49646E33582D}"/>
    <cellStyle name="Currency 5 3 5" xfId="1907" xr:uid="{5F790E04-9DAC-44D7-8F8F-E2223026B25B}"/>
    <cellStyle name="Currency 5 4" xfId="1908" xr:uid="{D8B33842-DC74-4EA2-A932-76C3A38335AC}"/>
    <cellStyle name="Currency 5 4 2" xfId="1909" xr:uid="{7E7118FB-2E38-4DB9-BA96-D315AD1123B8}"/>
    <cellStyle name="Currency 5 4 3" xfId="1910" xr:uid="{6FAD5C88-4213-4DCD-A918-65D2A3FC9ED8}"/>
    <cellStyle name="Currency 5 5" xfId="1911" xr:uid="{F7C5678F-48D2-47B3-A0C6-7FE64EE4D211}"/>
    <cellStyle name="Currency 5 6" xfId="1912" xr:uid="{5F26DF12-EFA6-4E60-BE75-0B6E4752CA59}"/>
    <cellStyle name="Currency 5 6 2" xfId="1913" xr:uid="{88392F17-CBE3-4FD5-99F1-ACAE39A30DBB}"/>
    <cellStyle name="Currency 5 7" xfId="1914" xr:uid="{4104F912-698C-4EC9-AF39-0293C9547476}"/>
    <cellStyle name="Currency 5 8" xfId="1915" xr:uid="{88060AAE-4B0D-4585-9CB5-1F7C96C08E6A}"/>
    <cellStyle name="Currency 6" xfId="1916" xr:uid="{1735AF3E-C447-4751-BA3F-2E3496287734}"/>
    <cellStyle name="Currency 6 2" xfId="1917" xr:uid="{5E81B9A1-A4E8-41F6-8D9D-77622B22F5C5}"/>
    <cellStyle name="Currency 7" xfId="1918" xr:uid="{77433D19-FBA9-4FA1-81A2-D46DA48DD613}"/>
    <cellStyle name="Currency 7 2" xfId="1919" xr:uid="{AD28E475-CC69-49F4-82D4-EDE5D02B40CF}"/>
    <cellStyle name="Currency 7 2 2" xfId="44054" xr:uid="{F13C3C8D-3930-4ABF-A8EF-73D1B7DF4F4B}"/>
    <cellStyle name="Currency 7 3" xfId="1920" xr:uid="{1B893A65-3A8F-40C8-BFE2-08A1DC051B18}"/>
    <cellStyle name="Currency 7 3 2" xfId="44055" xr:uid="{9F1C839C-649F-4F8E-A0E2-56095B357A68}"/>
    <cellStyle name="Currency 8" xfId="1921" xr:uid="{B534FD6D-6B18-46AB-9D73-037CC3754956}"/>
    <cellStyle name="Currency 8 2" xfId="1922" xr:uid="{C5910D81-DCA3-4AE2-A640-359F10CAE521}"/>
    <cellStyle name="Currency 8 3" xfId="1923" xr:uid="{00E612B5-ABE8-4648-B385-F831A55EE965}"/>
    <cellStyle name="Currency 8 4" xfId="1924" xr:uid="{003C6E7F-AE0D-4EDF-AFF2-430FE7714F0E}"/>
    <cellStyle name="Currency 9" xfId="1925" xr:uid="{435BC880-18CA-4841-B10B-EB78280C45A4}"/>
    <cellStyle name="Currency 9 2" xfId="1926" xr:uid="{61FFF12A-CD25-4D97-B442-13CCFA5D9E50}"/>
    <cellStyle name="Currency 9 2 2" xfId="44057" xr:uid="{E5682E4C-DA2B-4440-B846-DD52BD5F819A}"/>
    <cellStyle name="Currency 9 3" xfId="44056" xr:uid="{897AE274-EF8C-412A-8F81-9651A3B44A51}"/>
    <cellStyle name="Currency0" xfId="1927" xr:uid="{906F7239-3C1D-4366-969D-C7360DB0D158}"/>
    <cellStyle name="Date" xfId="1928" xr:uid="{1718FA5B-190F-4294-8FC0-6A6EFEAA95DF}"/>
    <cellStyle name="DefaultAlternateBodyLocked" xfId="1929" xr:uid="{A0A3923A-00D6-419D-8C65-1E6280563BE6}"/>
    <cellStyle name="DefaultAlternateBodyUnlocked" xfId="1930" xr:uid="{257E5563-F687-48D1-9D33-A837B2EEBAE8}"/>
    <cellStyle name="DefaultBodyLocked" xfId="1931" xr:uid="{FEA19E27-6E6E-46C8-A4C3-88F750AA58D4}"/>
    <cellStyle name="DefaultBodyUnlocked" xfId="1932" xr:uid="{DF370323-0E9F-482E-8B52-65532AD70857}"/>
    <cellStyle name="DefaultHeader" xfId="1933" xr:uid="{67F4CAC9-FFFD-48B2-81E4-A25CC30E8E5C}"/>
    <cellStyle name="DefButtonStyle" xfId="1934" xr:uid="{1CF950AE-1EE8-4F7A-B549-7AFAD98A8451}"/>
    <cellStyle name="DefEmptyStyle" xfId="1935" xr:uid="{E5218B64-267F-4383-A0B6-CE40BE508FB5}"/>
    <cellStyle name="DefTableAlternateLockedBodyStyle" xfId="1936" xr:uid="{76E55EC1-103F-48A2-9FEA-B08FF5D087CD}"/>
    <cellStyle name="DefTableAlternateLockedBodyStyle 2" xfId="5967" xr:uid="{AB1CF28F-5581-459A-B26B-089127E51576}"/>
    <cellStyle name="DefTableAlternateLockedBodyStyle 2 2" xfId="7369" xr:uid="{0600CF51-37E8-4F20-B28A-D7530C10043A}"/>
    <cellStyle name="DefTableAlternateLockedBodyStyle 2 2 2" xfId="10171" xr:uid="{AE6718BD-647F-4C39-B7DF-4AA18E02FD54}"/>
    <cellStyle name="DefTableAlternateLockedBodyStyle 2 2 2 2" xfId="15776" xr:uid="{0764E5F2-1137-4C20-B652-99FC1D7995FC}"/>
    <cellStyle name="DefTableAlternateLockedBodyStyle 2 2 2 2 2" xfId="26985" xr:uid="{A9AE22B4-9E1E-4166-9199-4E954644B3E1}"/>
    <cellStyle name="DefTableAlternateLockedBodyStyle 2 2 2 3" xfId="21381" xr:uid="{542E3128-BCB4-4023-9283-3121B8C4396D}"/>
    <cellStyle name="DefTableAlternateLockedBodyStyle 2 2 3" xfId="12974" xr:uid="{23E0632F-871D-410C-A8E7-12CB73E214BB}"/>
    <cellStyle name="DefTableAlternateLockedBodyStyle 2 2 3 2" xfId="24183" xr:uid="{ED963F94-0137-4461-B7F7-00B652A5432F}"/>
    <cellStyle name="DefTableAlternateLockedBodyStyle 2 2 4" xfId="18579" xr:uid="{EF3ED331-5BEE-4086-BCB3-F404FF9C7778}"/>
    <cellStyle name="DefTableAlternateLockedBodyStyle 2 3" xfId="8769" xr:uid="{065F2EC1-6E71-4C1D-8E55-0FB223642F3D}"/>
    <cellStyle name="DefTableAlternateLockedBodyStyle 2 3 2" xfId="14374" xr:uid="{C2BA7D64-2C67-44B7-9977-3F4B28BB80CD}"/>
    <cellStyle name="DefTableAlternateLockedBodyStyle 2 3 2 2" xfId="25583" xr:uid="{C33D724D-30F9-4FBD-8955-709B721D4A3D}"/>
    <cellStyle name="DefTableAlternateLockedBodyStyle 2 3 3" xfId="19979" xr:uid="{62FE75BE-11E2-481A-AC37-5786F996B58B}"/>
    <cellStyle name="DefTableAlternateLockedBodyStyle 2 4" xfId="11572" xr:uid="{051E1281-FC50-4CA2-A915-D1F3E17C5B07}"/>
    <cellStyle name="DefTableAlternateLockedBodyStyle 2 4 2" xfId="22781" xr:uid="{C8AEFB5F-25E1-437D-B8E1-6C2A644020B8}"/>
    <cellStyle name="DefTableAlternateLockedBodyStyle 2 5" xfId="17177" xr:uid="{C6160858-5C3C-4671-9FEB-7A812F3A0BF7}"/>
    <cellStyle name="DefTableAlternateLockedBodyStyle 3" xfId="5917" xr:uid="{789CB45F-CFBE-47EF-9F02-6433B671F086}"/>
    <cellStyle name="DefTableAlternateLockedBodyStyle 3 2" xfId="7319" xr:uid="{D5B0D6DA-A951-435E-BC95-AA9D3BF22EB6}"/>
    <cellStyle name="DefTableAlternateLockedBodyStyle 3 2 2" xfId="10121" xr:uid="{409AEF4D-4824-4BC0-9BAB-771EFA433302}"/>
    <cellStyle name="DefTableAlternateLockedBodyStyle 3 2 2 2" xfId="15726" xr:uid="{F5CE7D8C-2337-4E15-A9D4-27DF20D84AAA}"/>
    <cellStyle name="DefTableAlternateLockedBodyStyle 3 2 2 2 2" xfId="26935" xr:uid="{A45294A0-30B5-4C97-AC52-0C6332A0C8DE}"/>
    <cellStyle name="DefTableAlternateLockedBodyStyle 3 2 2 3" xfId="21331" xr:uid="{93DB0448-6A9E-41F1-9AB2-0E80C966A099}"/>
    <cellStyle name="DefTableAlternateLockedBodyStyle 3 2 3" xfId="12924" xr:uid="{70D618BD-FA16-4C95-A261-3639623A3A93}"/>
    <cellStyle name="DefTableAlternateLockedBodyStyle 3 2 3 2" xfId="24133" xr:uid="{1E35D2E7-5E0D-4C8A-94A0-5F5BA034B406}"/>
    <cellStyle name="DefTableAlternateLockedBodyStyle 3 2 4" xfId="18529" xr:uid="{7462BC6A-8A61-4FF3-B589-9030B743D103}"/>
    <cellStyle name="DefTableAlternateLockedBodyStyle 3 3" xfId="8719" xr:uid="{DF10E1EF-60D7-4E26-878C-3F319CD2EEA4}"/>
    <cellStyle name="DefTableAlternateLockedBodyStyle 3 3 2" xfId="14324" xr:uid="{48F48778-3651-45BC-BAE6-602A3F76F2FB}"/>
    <cellStyle name="DefTableAlternateLockedBodyStyle 3 3 2 2" xfId="25533" xr:uid="{7FFDEA30-08FE-4196-B7E7-C3425DE7C278}"/>
    <cellStyle name="DefTableAlternateLockedBodyStyle 3 3 3" xfId="19929" xr:uid="{F086001C-A7BC-43A0-9FAD-5AF3CC3AED37}"/>
    <cellStyle name="DefTableAlternateLockedBodyStyle 3 4" xfId="11522" xr:uid="{8CECD3B9-BB9A-4745-8D71-6CD4250A6858}"/>
    <cellStyle name="DefTableAlternateLockedBodyStyle 3 4 2" xfId="22731" xr:uid="{D605FC94-0BCD-4417-9759-B8A406C11A2F}"/>
    <cellStyle name="DefTableAlternateLockedBodyStyle 3 5" xfId="17127" xr:uid="{7F1EFDCE-60BE-4C8B-B616-EF4D7344B77D}"/>
    <cellStyle name="DefTableAlternateUnlockedBodyStyle" xfId="1937" xr:uid="{529CA03E-11C6-40ED-9554-ED0B3E9B9C54}"/>
    <cellStyle name="DefTableAlternateUnlockedBodyStyle 2" xfId="5966" xr:uid="{A7B4BC90-D121-44F8-8333-C3D0BBC17BF6}"/>
    <cellStyle name="DefTableAlternateUnlockedBodyStyle 2 2" xfId="7368" xr:uid="{ABEB9498-6E20-4287-9A01-A2B3F314CE3B}"/>
    <cellStyle name="DefTableAlternateUnlockedBodyStyle 2 2 2" xfId="10170" xr:uid="{C9E9B9A2-DD65-4F25-9A46-9A4049DC547E}"/>
    <cellStyle name="DefTableAlternateUnlockedBodyStyle 2 2 2 2" xfId="15775" xr:uid="{4A0747F4-63BF-4844-9774-98343EDF8204}"/>
    <cellStyle name="DefTableAlternateUnlockedBodyStyle 2 2 2 2 2" xfId="26984" xr:uid="{ABD6FCC3-D89E-43B0-80A8-6178D9F1E3EE}"/>
    <cellStyle name="DefTableAlternateUnlockedBodyStyle 2 2 2 3" xfId="21380" xr:uid="{391EEC82-ADB5-43A7-BF15-6AFB44AE8CA5}"/>
    <cellStyle name="DefTableAlternateUnlockedBodyStyle 2 2 3" xfId="12973" xr:uid="{9999BFA2-1FE9-43C3-8F9A-BAD10E4B24E5}"/>
    <cellStyle name="DefTableAlternateUnlockedBodyStyle 2 2 3 2" xfId="24182" xr:uid="{B75916BA-40CB-4C3D-8A75-95645E9064FE}"/>
    <cellStyle name="DefTableAlternateUnlockedBodyStyle 2 2 4" xfId="18578" xr:uid="{66C764E0-D134-487A-BDB8-0D11EEBC61DC}"/>
    <cellStyle name="DefTableAlternateUnlockedBodyStyle 2 3" xfId="8768" xr:uid="{54810E32-B5DB-4EAD-A3E2-1BE014A7EAFC}"/>
    <cellStyle name="DefTableAlternateUnlockedBodyStyle 2 3 2" xfId="14373" xr:uid="{0AB64C35-7B14-48CC-A516-475717542AFE}"/>
    <cellStyle name="DefTableAlternateUnlockedBodyStyle 2 3 2 2" xfId="25582" xr:uid="{23AB0C7F-4680-4404-955F-ADD35B8C3FDE}"/>
    <cellStyle name="DefTableAlternateUnlockedBodyStyle 2 3 3" xfId="19978" xr:uid="{D594B4A9-8DE1-4C62-8D72-A730B1A68A4E}"/>
    <cellStyle name="DefTableAlternateUnlockedBodyStyle 2 4" xfId="11571" xr:uid="{006BD8D7-7D43-4FB3-A89B-423E4E55C250}"/>
    <cellStyle name="DefTableAlternateUnlockedBodyStyle 2 4 2" xfId="22780" xr:uid="{C8B6760B-7143-4A83-900C-B1949CAAD6EB}"/>
    <cellStyle name="DefTableAlternateUnlockedBodyStyle 2 5" xfId="17176" xr:uid="{97691593-4960-4279-820F-62B80A8344CB}"/>
    <cellStyle name="DefTableAlternateUnlockedBodyStyle 3" xfId="5918" xr:uid="{55E0D3BE-BA34-44BB-A4E6-BDF443AA0D42}"/>
    <cellStyle name="DefTableAlternateUnlockedBodyStyle 3 2" xfId="7320" xr:uid="{65D161E6-6F8D-430B-B9B7-825AAB01BB70}"/>
    <cellStyle name="DefTableAlternateUnlockedBodyStyle 3 2 2" xfId="10122" xr:uid="{262C86AF-1A43-459F-8216-73BDFC7BE759}"/>
    <cellStyle name="DefTableAlternateUnlockedBodyStyle 3 2 2 2" xfId="15727" xr:uid="{442AF9E7-792D-4293-A2B1-91B8BE88B469}"/>
    <cellStyle name="DefTableAlternateUnlockedBodyStyle 3 2 2 2 2" xfId="26936" xr:uid="{8F6DB062-5BB1-4FD3-999F-4F109BA212FD}"/>
    <cellStyle name="DefTableAlternateUnlockedBodyStyle 3 2 2 3" xfId="21332" xr:uid="{39CAD632-263A-4CCF-9828-A53338E73804}"/>
    <cellStyle name="DefTableAlternateUnlockedBodyStyle 3 2 3" xfId="12925" xr:uid="{E93D65E1-3E4E-4F74-8818-A16EBA8210B5}"/>
    <cellStyle name="DefTableAlternateUnlockedBodyStyle 3 2 3 2" xfId="24134" xr:uid="{0A336BD8-132A-470B-8BE3-B8147A1BED90}"/>
    <cellStyle name="DefTableAlternateUnlockedBodyStyle 3 2 4" xfId="18530" xr:uid="{9DE00697-6310-4332-B283-19AD6B7B1275}"/>
    <cellStyle name="DefTableAlternateUnlockedBodyStyle 3 3" xfId="8720" xr:uid="{7E23E02C-BA40-4D2D-8FD9-4B1E7E9AC58B}"/>
    <cellStyle name="DefTableAlternateUnlockedBodyStyle 3 3 2" xfId="14325" xr:uid="{99FA1E63-03DB-4716-AA17-F24D6807CE9E}"/>
    <cellStyle name="DefTableAlternateUnlockedBodyStyle 3 3 2 2" xfId="25534" xr:uid="{8909061B-2717-4E4F-860D-C209C0C324FC}"/>
    <cellStyle name="DefTableAlternateUnlockedBodyStyle 3 3 3" xfId="19930" xr:uid="{28283CD5-5B45-441D-AD79-D7C87BA990F7}"/>
    <cellStyle name="DefTableAlternateUnlockedBodyStyle 3 4" xfId="11523" xr:uid="{8F985CE0-E1B7-43F0-A952-25C26AE244CD}"/>
    <cellStyle name="DefTableAlternateUnlockedBodyStyle 3 4 2" xfId="22732" xr:uid="{80D6E61F-EC4F-4DDA-89AB-47275B56099E}"/>
    <cellStyle name="DefTableAlternateUnlockedBodyStyle 3 5" xfId="17128" xr:uid="{CC117491-7C4B-4A7C-951A-5923955945B3}"/>
    <cellStyle name="DefTableHeaderStyle" xfId="1938" xr:uid="{D1DEBCEC-947E-4F36-B88E-DC0E61838587}"/>
    <cellStyle name="DefTableHeaderStyle 2" xfId="5965" xr:uid="{7F7FC494-B15D-465B-9A5B-D0EF35BF6132}"/>
    <cellStyle name="DefTableHeaderStyle 2 2" xfId="7367" xr:uid="{54F3B36D-527C-4068-9373-F1201EDE6098}"/>
    <cellStyle name="DefTableHeaderStyle 2 2 2" xfId="10169" xr:uid="{2083743F-7EF5-4824-9E10-9E7A07D8A856}"/>
    <cellStyle name="DefTableHeaderStyle 2 2 2 2" xfId="15774" xr:uid="{58BEF4A1-9571-4173-8959-E566F681E3FF}"/>
    <cellStyle name="DefTableHeaderStyle 2 2 2 2 2" xfId="26983" xr:uid="{2EE79D2F-D4F2-40C2-8C43-132883034BA2}"/>
    <cellStyle name="DefTableHeaderStyle 2 2 2 3" xfId="21379" xr:uid="{59D21A9F-E7E1-4AC5-B7DE-00DFEDED3D89}"/>
    <cellStyle name="DefTableHeaderStyle 2 2 3" xfId="12972" xr:uid="{5435C5C8-51A2-4DE1-B6FB-6C9F7C7B4E2C}"/>
    <cellStyle name="DefTableHeaderStyle 2 2 3 2" xfId="24181" xr:uid="{42EF9C99-B5F6-4890-B645-0010E608EB7F}"/>
    <cellStyle name="DefTableHeaderStyle 2 2 4" xfId="18577" xr:uid="{E8944A8B-E845-461D-8806-B0971201055B}"/>
    <cellStyle name="DefTableHeaderStyle 2 3" xfId="8767" xr:uid="{17B44676-778C-4510-8AA8-43409E1C685E}"/>
    <cellStyle name="DefTableHeaderStyle 2 3 2" xfId="14372" xr:uid="{9DA99D26-7605-45C8-A44D-F2FBEE442002}"/>
    <cellStyle name="DefTableHeaderStyle 2 3 2 2" xfId="25581" xr:uid="{5F5542BA-98DF-49DD-8BA1-B87598274C36}"/>
    <cellStyle name="DefTableHeaderStyle 2 3 3" xfId="19977" xr:uid="{4A6EBD18-AFA1-4EDC-B504-F3F96B6B88C5}"/>
    <cellStyle name="DefTableHeaderStyle 2 4" xfId="11570" xr:uid="{0E3809C2-683A-40B0-A42C-558AC14674C8}"/>
    <cellStyle name="DefTableHeaderStyle 2 4 2" xfId="22779" xr:uid="{B44F4373-FF23-40B5-89EB-576324BC63F3}"/>
    <cellStyle name="DefTableHeaderStyle 2 5" xfId="17175" xr:uid="{037F1F9D-73C6-4950-BEBA-9B78FCB832C5}"/>
    <cellStyle name="DefTableHeaderStyle 3" xfId="5919" xr:uid="{D502D6F9-8412-4FB9-81C4-F34DC506A537}"/>
    <cellStyle name="DefTableHeaderStyle 3 2" xfId="7321" xr:uid="{783D1F35-E551-4583-9A26-F5A5A8B5E431}"/>
    <cellStyle name="DefTableHeaderStyle 3 2 2" xfId="10123" xr:uid="{079747BA-C389-4EC0-A6A4-F5C39D62AE3B}"/>
    <cellStyle name="DefTableHeaderStyle 3 2 2 2" xfId="15728" xr:uid="{F4EF41E7-FED5-4FD6-BF12-91F130800F3C}"/>
    <cellStyle name="DefTableHeaderStyle 3 2 2 2 2" xfId="26937" xr:uid="{03BF9FCA-68F4-45BB-817A-2463DC95B937}"/>
    <cellStyle name="DefTableHeaderStyle 3 2 2 3" xfId="21333" xr:uid="{BE0C777D-1711-4AE8-8DE6-A1EF2BB8CE1F}"/>
    <cellStyle name="DefTableHeaderStyle 3 2 3" xfId="12926" xr:uid="{2AAA87C8-1DA0-460A-AEB0-ED3392006D98}"/>
    <cellStyle name="DefTableHeaderStyle 3 2 3 2" xfId="24135" xr:uid="{DCBA65C6-61B9-4C73-9B63-224C840B2F04}"/>
    <cellStyle name="DefTableHeaderStyle 3 2 4" xfId="18531" xr:uid="{F00F032A-E4B2-4179-9F2B-9BAC13BD6749}"/>
    <cellStyle name="DefTableHeaderStyle 3 3" xfId="8721" xr:uid="{BEA879D7-F34C-462F-9CC3-844ABC54B3FD}"/>
    <cellStyle name="DefTableHeaderStyle 3 3 2" xfId="14326" xr:uid="{BD52142F-57E6-47F7-911A-C5D05A306502}"/>
    <cellStyle name="DefTableHeaderStyle 3 3 2 2" xfId="25535" xr:uid="{9A4F06ED-F521-40B6-BA9A-1DE729E1347A}"/>
    <cellStyle name="DefTableHeaderStyle 3 3 3" xfId="19931" xr:uid="{7C515E37-34A8-4D49-BA68-033252B83490}"/>
    <cellStyle name="DefTableHeaderStyle 3 4" xfId="11524" xr:uid="{61D3D1F4-FED4-42E2-9E70-DC995B197D62}"/>
    <cellStyle name="DefTableHeaderStyle 3 4 2" xfId="22733" xr:uid="{89C8A6C1-46BC-4B84-9F04-20685F27E1C9}"/>
    <cellStyle name="DefTableHeaderStyle 3 5" xfId="17129" xr:uid="{41FC0BBF-9C0C-4E50-8DE8-6B1F3BB31CB3}"/>
    <cellStyle name="DefTableLockedBodyStyle" xfId="1939" xr:uid="{F0057BDB-C067-4159-8425-2F09931B0058}"/>
    <cellStyle name="DefTableLockedBodyStyle 2" xfId="5964" xr:uid="{C175F5F2-731D-49C7-A133-9AE7C8DCA828}"/>
    <cellStyle name="DefTableLockedBodyStyle 2 2" xfId="7366" xr:uid="{6369E54B-E324-4052-A09F-857FA6FA61A0}"/>
    <cellStyle name="DefTableLockedBodyStyle 2 2 2" xfId="10168" xr:uid="{91537CF0-7AC0-416A-AFAB-11ED1AE9176E}"/>
    <cellStyle name="DefTableLockedBodyStyle 2 2 2 2" xfId="15773" xr:uid="{2C221E28-AD65-4941-A613-1E33267A8567}"/>
    <cellStyle name="DefTableLockedBodyStyle 2 2 2 2 2" xfId="26982" xr:uid="{84076FB7-889B-4009-A16D-7D6B6E158240}"/>
    <cellStyle name="DefTableLockedBodyStyle 2 2 2 3" xfId="21378" xr:uid="{A34E7A8B-C54C-43EF-A032-F663856A437F}"/>
    <cellStyle name="DefTableLockedBodyStyle 2 2 3" xfId="12971" xr:uid="{EDBA3D67-7652-4EC3-A832-24575EA73B08}"/>
    <cellStyle name="DefTableLockedBodyStyle 2 2 3 2" xfId="24180" xr:uid="{1EBA1C3B-6764-43F6-BD1A-13A1172E6112}"/>
    <cellStyle name="DefTableLockedBodyStyle 2 2 4" xfId="18576" xr:uid="{180F31DD-24E7-474E-84D3-14BC7612D767}"/>
    <cellStyle name="DefTableLockedBodyStyle 2 3" xfId="8766" xr:uid="{12D27DF4-A2CA-4D3C-9830-237F97DA097F}"/>
    <cellStyle name="DefTableLockedBodyStyle 2 3 2" xfId="14371" xr:uid="{B03403B3-B1F6-435C-B9E5-81DF38EF3EF6}"/>
    <cellStyle name="DefTableLockedBodyStyle 2 3 2 2" xfId="25580" xr:uid="{52E954F7-73C0-45B0-A90A-1FA3D6005973}"/>
    <cellStyle name="DefTableLockedBodyStyle 2 3 3" xfId="19976" xr:uid="{68DDE3AD-0C29-47EC-BB55-A21E9AD8177B}"/>
    <cellStyle name="DefTableLockedBodyStyle 2 4" xfId="11569" xr:uid="{DAD90062-52F4-49B8-B73F-BE971B3C09DB}"/>
    <cellStyle name="DefTableLockedBodyStyle 2 4 2" xfId="22778" xr:uid="{B966A285-A736-4FAC-8729-2DF75DEF9734}"/>
    <cellStyle name="DefTableLockedBodyStyle 2 5" xfId="17174" xr:uid="{10011DDA-23D2-477A-AB3D-4540413C938C}"/>
    <cellStyle name="DefTableLockedBodyStyle 3" xfId="5920" xr:uid="{8AD015D3-96E1-4E32-A7BC-61E21011B04D}"/>
    <cellStyle name="DefTableLockedBodyStyle 3 2" xfId="7322" xr:uid="{D9E03715-D90A-4754-B5A6-D3A909650FB5}"/>
    <cellStyle name="DefTableLockedBodyStyle 3 2 2" xfId="10124" xr:uid="{04BF15FE-F834-465E-9CB0-312B1BAC58D5}"/>
    <cellStyle name="DefTableLockedBodyStyle 3 2 2 2" xfId="15729" xr:uid="{BA4BDA30-8A56-4C7C-811C-5583EDD5BC31}"/>
    <cellStyle name="DefTableLockedBodyStyle 3 2 2 2 2" xfId="26938" xr:uid="{AB5D59BC-6AB1-4E31-A1E7-CA9635342BB6}"/>
    <cellStyle name="DefTableLockedBodyStyle 3 2 2 3" xfId="21334" xr:uid="{13AFAA26-A7EF-460E-BD3A-39E27254F6CE}"/>
    <cellStyle name="DefTableLockedBodyStyle 3 2 3" xfId="12927" xr:uid="{E725234F-8AE9-4438-82C5-67DE50EC54EE}"/>
    <cellStyle name="DefTableLockedBodyStyle 3 2 3 2" xfId="24136" xr:uid="{C949431D-724A-40B6-9E1C-F111B6EFDAE9}"/>
    <cellStyle name="DefTableLockedBodyStyle 3 2 4" xfId="18532" xr:uid="{D154DE0D-1DCB-44C8-AF2D-3A5852854525}"/>
    <cellStyle name="DefTableLockedBodyStyle 3 3" xfId="8722" xr:uid="{F0059E3F-AE3C-4DCA-9560-84CBF8B3A5E6}"/>
    <cellStyle name="DefTableLockedBodyStyle 3 3 2" xfId="14327" xr:uid="{77987BF1-882C-4E29-9F03-989A818C1EA5}"/>
    <cellStyle name="DefTableLockedBodyStyle 3 3 2 2" xfId="25536" xr:uid="{572DA981-3986-4BE2-AC7E-287EB9EAD994}"/>
    <cellStyle name="DefTableLockedBodyStyle 3 3 3" xfId="19932" xr:uid="{5BDABE72-0971-4F3B-AF6D-CBFB6E5F8C85}"/>
    <cellStyle name="DefTableLockedBodyStyle 3 4" xfId="11525" xr:uid="{F3E4F703-AB70-4002-8B99-323FCD8D5A3B}"/>
    <cellStyle name="DefTableLockedBodyStyle 3 4 2" xfId="22734" xr:uid="{9FB2BD98-DA07-47D3-8024-3354606FA3CA}"/>
    <cellStyle name="DefTableLockedBodyStyle 3 5" xfId="17130" xr:uid="{42AA72D2-EA18-4A9A-8F79-56324F1F329F}"/>
    <cellStyle name="DefTableSummaryStyle" xfId="1940" xr:uid="{1F006708-8741-4E9E-9041-68EFBAB7E98D}"/>
    <cellStyle name="DefTableUnlockedBodyStyle" xfId="1941" xr:uid="{05832E6A-806C-4493-8D8E-41C17C2D1B18}"/>
    <cellStyle name="DefTableUnlockedBodyStyle 2" xfId="5963" xr:uid="{3289BB46-A4BF-4A47-99CA-A837106794C5}"/>
    <cellStyle name="DefTableUnlockedBodyStyle 2 2" xfId="7365" xr:uid="{4947C6D5-291C-45A4-AF30-B10A2068A62A}"/>
    <cellStyle name="DefTableUnlockedBodyStyle 2 2 2" xfId="10167" xr:uid="{6103411D-34D6-4870-84BB-882A7989CF28}"/>
    <cellStyle name="DefTableUnlockedBodyStyle 2 2 2 2" xfId="15772" xr:uid="{F531BF58-11A5-47E7-858F-89DC9F54D91B}"/>
    <cellStyle name="DefTableUnlockedBodyStyle 2 2 2 2 2" xfId="26981" xr:uid="{CA4A1F38-1EBB-409B-B1F6-3C3A0A1FEC2C}"/>
    <cellStyle name="DefTableUnlockedBodyStyle 2 2 2 3" xfId="21377" xr:uid="{9AC6CF8C-F174-49D0-BC17-A39923C20390}"/>
    <cellStyle name="DefTableUnlockedBodyStyle 2 2 3" xfId="12970" xr:uid="{75959BEE-FD3C-4372-B918-108E0AF6B373}"/>
    <cellStyle name="DefTableUnlockedBodyStyle 2 2 3 2" xfId="24179" xr:uid="{F500AEC7-381C-437B-BCFE-D12FD0B36F3D}"/>
    <cellStyle name="DefTableUnlockedBodyStyle 2 2 4" xfId="18575" xr:uid="{C3ED9019-1DC3-4B9B-AA98-C1D5A286CA2B}"/>
    <cellStyle name="DefTableUnlockedBodyStyle 2 3" xfId="8765" xr:uid="{3D256225-DD1F-4EFE-9198-2BB9EDA4C670}"/>
    <cellStyle name="DefTableUnlockedBodyStyle 2 3 2" xfId="14370" xr:uid="{24E89E43-EB1D-42FA-9786-11DB6858C3BC}"/>
    <cellStyle name="DefTableUnlockedBodyStyle 2 3 2 2" xfId="25579" xr:uid="{2C15ED26-1334-44BC-B673-8FD0AFF04A71}"/>
    <cellStyle name="DefTableUnlockedBodyStyle 2 3 3" xfId="19975" xr:uid="{53497054-F7FE-4E8E-9F3C-87A2258346AF}"/>
    <cellStyle name="DefTableUnlockedBodyStyle 2 4" xfId="11568" xr:uid="{992ED426-DBAA-496C-A6EB-7432C737DF09}"/>
    <cellStyle name="DefTableUnlockedBodyStyle 2 4 2" xfId="22777" xr:uid="{68ED43F8-4F9C-4015-B4CD-1ECCFEFD0CAB}"/>
    <cellStyle name="DefTableUnlockedBodyStyle 2 5" xfId="17173" xr:uid="{621BD7DF-A0AA-488B-91A8-27C267C0C429}"/>
    <cellStyle name="DefTableUnlockedBodyStyle 3" xfId="5921" xr:uid="{B9465534-768D-4551-A48E-546D098D7888}"/>
    <cellStyle name="DefTableUnlockedBodyStyle 3 2" xfId="7323" xr:uid="{7F2A1DEB-FEE7-4694-B6AB-379DA95A81F9}"/>
    <cellStyle name="DefTableUnlockedBodyStyle 3 2 2" xfId="10125" xr:uid="{54C1750C-AE24-4A3A-B879-99C0A7470523}"/>
    <cellStyle name="DefTableUnlockedBodyStyle 3 2 2 2" xfId="15730" xr:uid="{8182F967-AA2C-45DF-A6EE-95847FEAF279}"/>
    <cellStyle name="DefTableUnlockedBodyStyle 3 2 2 2 2" xfId="26939" xr:uid="{76538328-DC4E-4E80-9D9C-F7AA88B90300}"/>
    <cellStyle name="DefTableUnlockedBodyStyle 3 2 2 3" xfId="21335" xr:uid="{7324B68B-0EE8-458D-8C82-20D0DCE295D2}"/>
    <cellStyle name="DefTableUnlockedBodyStyle 3 2 3" xfId="12928" xr:uid="{DA3F6883-DE56-4E3C-B05A-37093A460A61}"/>
    <cellStyle name="DefTableUnlockedBodyStyle 3 2 3 2" xfId="24137" xr:uid="{B2CFADDD-2A95-4756-8560-2742F5DACD56}"/>
    <cellStyle name="DefTableUnlockedBodyStyle 3 2 4" xfId="18533" xr:uid="{16193DF7-256C-4BB6-887E-A3CF6B891A19}"/>
    <cellStyle name="DefTableUnlockedBodyStyle 3 3" xfId="8723" xr:uid="{EA607F7F-1185-42C2-B8AE-D089A43450AC}"/>
    <cellStyle name="DefTableUnlockedBodyStyle 3 3 2" xfId="14328" xr:uid="{88A88A7E-2DDB-4BBA-B122-28B2C8639C03}"/>
    <cellStyle name="DefTableUnlockedBodyStyle 3 3 2 2" xfId="25537" xr:uid="{89D8CB6C-1AAE-4D04-8EBB-627836E482FD}"/>
    <cellStyle name="DefTableUnlockedBodyStyle 3 3 3" xfId="19933" xr:uid="{A4DFF7D8-08C5-4C45-9D2C-D80729901E62}"/>
    <cellStyle name="DefTableUnlockedBodyStyle 3 4" xfId="11526" xr:uid="{5DD74922-ABD0-422D-A859-D9E7CF756DC6}"/>
    <cellStyle name="DefTableUnlockedBodyStyle 3 4 2" xfId="22735" xr:uid="{2BBA8FA8-2B0C-4583-8266-818599CFCA6B}"/>
    <cellStyle name="DefTableUnlockedBodyStyle 3 5" xfId="17131" xr:uid="{D95D5A14-1A6A-42F2-9373-337156F44EB7}"/>
    <cellStyle name="DefTitleStyle" xfId="1942" xr:uid="{12A7512D-A10B-486D-A3C6-AAE67A47BB15}"/>
    <cellStyle name="Excel Built-in Normal" xfId="1943" xr:uid="{4533514D-40F0-4EB4-92DC-F3BD81FE2822}"/>
    <cellStyle name="Excel Built-in Normal 2" xfId="1944" xr:uid="{8C784EE6-4580-4BFF-952A-BCFDB1D1E67C}"/>
    <cellStyle name="Explanatory Text" xfId="44058" xr:uid="{AABC7E51-CA17-4A27-B086-684B7A9CD006}"/>
    <cellStyle name="Explanatory Text 2" xfId="1945" xr:uid="{760C4541-AEAE-4041-9954-3402663B8427}"/>
    <cellStyle name="Explanatory Text 2 2" xfId="1946" xr:uid="{831D31CA-B814-4495-BB53-D314660792DF}"/>
    <cellStyle name="Explanatory Text 2 2 2" xfId="1947" xr:uid="{6F2D155F-4092-4259-B136-B77B05AA50A0}"/>
    <cellStyle name="Explanatory Text 2 2 3" xfId="44059" xr:uid="{65C2F722-1671-4936-BA96-FB19AB59C300}"/>
    <cellStyle name="Explanatory Text 2_Long forecast for Liz liquid Cotton(May-Dec)10312013 (version 1)" xfId="1948" xr:uid="{F34CD848-39B3-42E1-AC9E-0013704C6E4D}"/>
    <cellStyle name="Explanatory Text 3" xfId="1949" xr:uid="{B360FA35-AEDE-442D-B61C-7B8235B5C32D}"/>
    <cellStyle name="Explanatory Text 3 2" xfId="1950" xr:uid="{690746B0-1D8B-444A-8246-9C0702AEB582}"/>
    <cellStyle name="Explanatory Text 3 2 2" xfId="1951" xr:uid="{2A59194B-BF86-493F-AE7D-CFF7C257206A}"/>
    <cellStyle name="Explanatory Text 3 2 3" xfId="1952" xr:uid="{E6381DEA-1198-4A98-A60A-DE8C76343243}"/>
    <cellStyle name="Explanatory Text 3 2 4" xfId="44060" xr:uid="{E2A4B8D5-93E9-4DC4-AF5A-D8E6FEE33BCA}"/>
    <cellStyle name="Explanatory Text 3 3" xfId="1953" xr:uid="{124E3BD8-B3A4-4110-B88A-E66AE62F487A}"/>
    <cellStyle name="Explanatory Text 3 4" xfId="1954" xr:uid="{93B608B7-7CFE-4B4C-93E2-9E5E7A3C84ED}"/>
    <cellStyle name="Explanatory Text 3 5" xfId="1955" xr:uid="{41FBE849-961F-47FD-ACBB-1B3B7EEEC6E9}"/>
    <cellStyle name="Explanatory Text 4" xfId="1956" xr:uid="{DB774438-2E2A-415B-8B47-D0113E3EC40E}"/>
    <cellStyle name="Explanatory Text 4 2" xfId="1957" xr:uid="{7BCDA662-D121-4CD0-A81F-752629730513}"/>
    <cellStyle name="Explanatory Text 4 2 2" xfId="44061" xr:uid="{FD1188D4-C53E-4B22-95E0-0CABED3F057E}"/>
    <cellStyle name="Explanatory Text 5" xfId="1958" xr:uid="{406CD693-821E-4D2B-A8C3-40FE2B074002}"/>
    <cellStyle name="Explanatory Text 5 2" xfId="44063" xr:uid="{82096309-1FBF-4868-BA8F-1F20851FEC45}"/>
    <cellStyle name="Explanatory Text 5 3" xfId="44062" xr:uid="{6B568738-6023-4B48-AE46-A5B5AB58A211}"/>
    <cellStyle name="Explanatory Text 6" xfId="1959" xr:uid="{5BD4016A-16E0-4049-8E47-403DAB72A80B}"/>
    <cellStyle name="Explanatory Text 6 2" xfId="44064" xr:uid="{C566EA01-E50D-48FE-A794-80E3BD03B9F6}"/>
    <cellStyle name="Explanatory Text 7" xfId="45710" xr:uid="{078D3C07-CAC5-41F1-A70E-7D5ACC2915CF}"/>
    <cellStyle name="Fixed" xfId="1960" xr:uid="{44A86EF4-D4F2-4E07-AED8-B40955AEBB8A}"/>
    <cellStyle name="Good" xfId="44065" xr:uid="{4A80FC40-4C23-41AB-9A27-BAAE7C74AD27}"/>
    <cellStyle name="Good 2" xfId="1961" xr:uid="{144C9D8D-FBCA-41D5-AAB8-8E20B240E109}"/>
    <cellStyle name="Good 2 2" xfId="1962" xr:uid="{BD3EF457-4FEA-435F-B7F2-5F6E04057F4A}"/>
    <cellStyle name="Good 2 2 2" xfId="1963" xr:uid="{44C849C1-2361-4A79-8A33-BAABB8673BB6}"/>
    <cellStyle name="Good 2 2 3" xfId="44067" xr:uid="{52CB1933-D35B-4272-88D5-F8C15DE4468D}"/>
    <cellStyle name="Good 2 3" xfId="44066" xr:uid="{A0D988CD-B8F8-4651-9EA8-0DAE73560E09}"/>
    <cellStyle name="Good 2_Long forecast for Liz liquid Cotton(May-Dec)10312013 (version 1)" xfId="1964" xr:uid="{14099B00-B950-48BF-8131-2922C99A1D8C}"/>
    <cellStyle name="Good 3" xfId="1965" xr:uid="{33B524BA-B4F9-4466-94BA-53FD0C633D42}"/>
    <cellStyle name="Good 3 2" xfId="1966" xr:uid="{9B60B915-4FD3-4B62-9994-5D0BFF4AADAB}"/>
    <cellStyle name="Good 3 2 2" xfId="1967" xr:uid="{55E043C0-1D00-4C63-8E24-E862910D2AB7}"/>
    <cellStyle name="Good 3 2 3" xfId="1968" xr:uid="{22C9E5A1-14D6-49A9-8196-E91F8A09474D}"/>
    <cellStyle name="Good 3 2 4" xfId="44069" xr:uid="{37FF1305-665E-442E-9936-60DA26BE176F}"/>
    <cellStyle name="Good 3 3" xfId="1969" xr:uid="{79EC363D-B36C-4155-BAA5-5626D0867A75}"/>
    <cellStyle name="Good 3 4" xfId="1970" xr:uid="{FD6A0BCF-6146-40B0-914B-FA4D1DC3D885}"/>
    <cellStyle name="Good 3 5" xfId="1971" xr:uid="{8529DED7-0CF4-4241-9F10-CD997B49CC79}"/>
    <cellStyle name="Good 3 6" xfId="44068" xr:uid="{227EFFCF-E85C-4A7B-8EFA-B922D1779070}"/>
    <cellStyle name="Good 4" xfId="1972" xr:uid="{E163C875-E440-4B93-82C1-4DF08937E54B}"/>
    <cellStyle name="Good 4 2" xfId="1973" xr:uid="{8621E041-217A-469F-A611-927E0C94C22D}"/>
    <cellStyle name="Good 4 2 2" xfId="44071" xr:uid="{12C80468-97CF-40B6-B757-3C1B26FFD357}"/>
    <cellStyle name="Good 4 3" xfId="44070" xr:uid="{6D8760DA-6F70-46D6-A428-570530768FE1}"/>
    <cellStyle name="Good 5" xfId="1974" xr:uid="{0F0897C2-54D4-4E55-965A-A4C3BF1A56F0}"/>
    <cellStyle name="Good 5 2" xfId="44073" xr:uid="{5CAB57A5-7CD2-4656-A460-634CD7C7E8FD}"/>
    <cellStyle name="Good 5 3" xfId="44072" xr:uid="{23DB26EB-B2B9-4EA3-B275-E3B622C182F9}"/>
    <cellStyle name="Good 6" xfId="1975" xr:uid="{8266DD72-BBED-41E2-A5F7-B77874B36B23}"/>
    <cellStyle name="Good 6 2" xfId="44074" xr:uid="{622BC8CA-298D-415D-B279-861C41FF668C}"/>
    <cellStyle name="Good 7" xfId="45711" xr:uid="{380307BC-F250-4224-8E66-6663C47FBA3F}"/>
    <cellStyle name="Grey" xfId="1976" xr:uid="{B55EDF19-612C-4D6D-8468-9A47E52161ED}"/>
    <cellStyle name="Grey 2" xfId="1977" xr:uid="{156D1D9F-0181-4985-B10F-C6B80008BA74}"/>
    <cellStyle name="Header" xfId="1978" xr:uid="{7B7061A3-DDB8-4EA6-B398-9EA0E1341E71}"/>
    <cellStyle name="Header 2" xfId="1979" xr:uid="{52CF1684-DADC-44A2-B429-DE4E3C4D667A}"/>
    <cellStyle name="Header 2 2" xfId="44075" xr:uid="{63EDA790-A027-41F8-97DE-68CB21652A91}"/>
    <cellStyle name="Header1" xfId="1980" xr:uid="{B731BAF0-5D84-4357-90EA-98B1079F63AF}"/>
    <cellStyle name="Header2" xfId="1981" xr:uid="{C710DCAC-CB7E-4AFF-BE62-91F942FD5DAE}"/>
    <cellStyle name="Header2 2" xfId="5962" xr:uid="{6628C2BA-7EF7-4D22-B773-75A237C4DD14}"/>
    <cellStyle name="Header2 2 2" xfId="7364" xr:uid="{2762FD93-EC5B-478A-9129-3336ADBD2C50}"/>
    <cellStyle name="Header2 2 2 2" xfId="10166" xr:uid="{95483046-9FD8-43BB-AE82-EE503C82F695}"/>
    <cellStyle name="Header2 2 2 2 2" xfId="15771" xr:uid="{5463432A-5AC9-4275-BE78-F5A2D14365A8}"/>
    <cellStyle name="Header2 2 2 2 2 2" xfId="26980" xr:uid="{E49B7A5C-B943-4E54-8763-BEE233C71031}"/>
    <cellStyle name="Header2 2 2 2 3" xfId="21376" xr:uid="{EDF50093-F7A7-4FF7-804E-20F62151971D}"/>
    <cellStyle name="Header2 2 2 3" xfId="12969" xr:uid="{2868B048-CFC4-4441-97E0-9365A1C25CF2}"/>
    <cellStyle name="Header2 2 2 3 2" xfId="24178" xr:uid="{E3D7D9EC-FDF0-446E-9198-05B5106D88CF}"/>
    <cellStyle name="Header2 2 2 4" xfId="18574" xr:uid="{99E1B240-8964-4D62-8D2C-97B25CAD0494}"/>
    <cellStyle name="Header2 2 3" xfId="8764" xr:uid="{8F232CC7-4F9D-4ED5-A1E8-56988C47B133}"/>
    <cellStyle name="Header2 2 3 2" xfId="14369" xr:uid="{30B9315D-96F2-4F84-AA8C-1C41E3BBA52F}"/>
    <cellStyle name="Header2 2 3 2 2" xfId="25578" xr:uid="{AE5C9852-B880-400C-9B84-0F983EB02DFC}"/>
    <cellStyle name="Header2 2 3 3" xfId="19974" xr:uid="{2444F68D-780B-4071-9D3D-E97F4760424A}"/>
    <cellStyle name="Header2 2 4" xfId="11567" xr:uid="{40C08350-5860-4AE2-B366-E07E1B2F0C95}"/>
    <cellStyle name="Header2 2 4 2" xfId="22776" xr:uid="{122F33F0-34D4-47ED-A89D-5D70BAC5D42E}"/>
    <cellStyle name="Header2 2 5" xfId="17172" xr:uid="{B34206B1-0715-4684-9E8E-65CACAE0F1FD}"/>
    <cellStyle name="Header2 3" xfId="5922" xr:uid="{3FB6B4BE-879F-4BC1-95CF-7D188980F798}"/>
    <cellStyle name="Header2 3 2" xfId="7324" xr:uid="{9E6A9EA8-846B-427A-961E-32C7D5553E4E}"/>
    <cellStyle name="Header2 3 2 2" xfId="10126" xr:uid="{3EBFDA16-19C4-44E4-9901-73B9F91AFBA4}"/>
    <cellStyle name="Header2 3 2 2 2" xfId="15731" xr:uid="{61A004DA-E195-4764-9B95-0C873AA60802}"/>
    <cellStyle name="Header2 3 2 2 2 2" xfId="26940" xr:uid="{7B07E261-A8DD-4CD6-B174-30CDBAEB3160}"/>
    <cellStyle name="Header2 3 2 2 3" xfId="21336" xr:uid="{23026B6C-1C9B-486D-BE2B-3A19212C95B0}"/>
    <cellStyle name="Header2 3 2 3" xfId="12929" xr:uid="{8020B4EC-AB09-49FB-B817-D55E848972CC}"/>
    <cellStyle name="Header2 3 2 3 2" xfId="24138" xr:uid="{522491A1-ED34-41AB-97B0-C1E22048036D}"/>
    <cellStyle name="Header2 3 2 4" xfId="18534" xr:uid="{DF482454-A2DC-484F-B9AF-E562993C28FE}"/>
    <cellStyle name="Header2 3 3" xfId="8724" xr:uid="{3135A55B-A00C-42B5-A1C2-D5D26033F8E4}"/>
    <cellStyle name="Header2 3 3 2" xfId="14329" xr:uid="{FB76D31C-B1D9-4FD6-8580-51978FBF3C6A}"/>
    <cellStyle name="Header2 3 3 2 2" xfId="25538" xr:uid="{8D6BE8DE-0AF7-490B-8CBB-CE8ACF02A561}"/>
    <cellStyle name="Header2 3 3 3" xfId="19934" xr:uid="{27B3DEEF-8D9B-4509-BC07-ED277F734608}"/>
    <cellStyle name="Header2 3 4" xfId="11527" xr:uid="{F9C4FDD8-ADF8-4AB1-A48F-929F556D35C4}"/>
    <cellStyle name="Header2 3 4 2" xfId="22736" xr:uid="{0B704370-B75F-41D7-8537-D11928FAFD24}"/>
    <cellStyle name="Header2 3 5" xfId="17132" xr:uid="{46954AB7-0FDB-49E6-9EEC-90EADE11B16D}"/>
    <cellStyle name="Heading 1" xfId="44076" xr:uid="{E1F33E00-518F-4D19-B527-4EB0AD6FE066}"/>
    <cellStyle name="Heading 1 2" xfId="1982" xr:uid="{D7FF6184-746A-4251-B7C0-A64AD77A3A12}"/>
    <cellStyle name="Heading 1 2 2" xfId="1983" xr:uid="{1C7D4706-005A-4BCA-8B32-DC010DAF2C39}"/>
    <cellStyle name="Heading 1 2 2 2" xfId="1984" xr:uid="{D27CCBA7-017F-44C0-A2B2-8285C82BE0C8}"/>
    <cellStyle name="Heading 1 2 2 3" xfId="44077" xr:uid="{2D6DD3D4-2C48-4FAC-9714-DDC1C4EF3823}"/>
    <cellStyle name="Heading 1 2_Long forecast for Liz liquid Cotton(May-Dec)10312013 (version 1)" xfId="1985" xr:uid="{91532FE6-4515-420E-AC95-87986742A04A}"/>
    <cellStyle name="Heading 1 3" xfId="1986" xr:uid="{7414B37F-AA7B-47C8-B8D7-75E0EA7A1AA3}"/>
    <cellStyle name="Heading 1 3 2" xfId="1987" xr:uid="{CC270FF9-4F08-4483-BCAF-1CC41D3EB463}"/>
    <cellStyle name="Heading 1 3 2 2" xfId="1988" xr:uid="{4F036D3B-0094-49B3-94DC-4D3EF117678F}"/>
    <cellStyle name="Heading 1 3 2 3" xfId="1989" xr:uid="{DADA5DB0-C18E-4A24-A314-C2115DFA34CC}"/>
    <cellStyle name="Heading 1 3 2 4" xfId="44078" xr:uid="{A7548AED-D3AF-4FD8-AB3B-CE222D456637}"/>
    <cellStyle name="Heading 1 3 3" xfId="1990" xr:uid="{89224197-1EC9-44E2-859E-58DD8CFC0095}"/>
    <cellStyle name="Heading 1 3 4" xfId="1991" xr:uid="{5BF03F86-1140-4080-B8BF-3F2D6699DAA7}"/>
    <cellStyle name="Heading 1 3 5" xfId="1992" xr:uid="{2D644C7B-D8FA-42DC-ADD9-E99512A0BFBE}"/>
    <cellStyle name="Heading 1 4" xfId="1993" xr:uid="{5CCF8E26-2209-47E3-A8C5-05EB04F4ECDA}"/>
    <cellStyle name="Heading 1 4 2" xfId="1994" xr:uid="{711334F7-F6E5-4C68-B8ED-47C11ED7FB01}"/>
    <cellStyle name="Heading 1 4 2 2" xfId="44079" xr:uid="{70219467-C01F-49B4-A43D-5188C915051C}"/>
    <cellStyle name="Heading 1 5" xfId="1995" xr:uid="{BB6C513B-F690-48DC-B961-A021292CB448}"/>
    <cellStyle name="Heading 1 5 2" xfId="44081" xr:uid="{287E830B-8A0B-4D69-947A-8E8CC1349F8F}"/>
    <cellStyle name="Heading 1 5 3" xfId="44080" xr:uid="{1C7756A2-48A1-4B38-80F9-94438E21F218}"/>
    <cellStyle name="Heading 1 6" xfId="1996" xr:uid="{A5966045-233B-4149-B02B-62F169879B63}"/>
    <cellStyle name="Heading 1 6 2" xfId="44082" xr:uid="{9849BFCD-2BA9-41DC-9977-21B23D786152}"/>
    <cellStyle name="Heading 1 7" xfId="45712" xr:uid="{3DA24BE4-9646-4DA2-AC5A-9E63F778D7B1}"/>
    <cellStyle name="Heading 1_Jersey" xfId="44083" xr:uid="{74873043-B030-48C6-B36A-750128DF2872}"/>
    <cellStyle name="Heading 2" xfId="44084" xr:uid="{B21ED7BE-4F06-4299-A90A-C83AFD307C24}"/>
    <cellStyle name="Heading 2 2" xfId="1997" xr:uid="{E4DD0CB0-38E1-41B6-AA46-D12E7CF80EFC}"/>
    <cellStyle name="Heading 2 2 2" xfId="1998" xr:uid="{D7A1E476-C2F7-4BCA-81BF-98BB344A3186}"/>
    <cellStyle name="Heading 2 2 2 2" xfId="1999" xr:uid="{82E07090-BB55-4962-843C-16DFBE89D86E}"/>
    <cellStyle name="Heading 2 2 2 3" xfId="44085" xr:uid="{B7B0F4E3-C5F6-40F9-8C9C-5CA5AD1E7E38}"/>
    <cellStyle name="Heading 2 2_Long forecast for Liz liquid Cotton(May-Dec)10312013 (version 1)" xfId="2000" xr:uid="{65C8EC28-1490-4B12-91B6-64DD0020C6EB}"/>
    <cellStyle name="Heading 2 3" xfId="2001" xr:uid="{50FECCFC-287A-4B93-9FF3-ADEE1050FCAF}"/>
    <cellStyle name="Heading 2 3 2" xfId="2002" xr:uid="{A533487F-E274-460D-A4F6-4849D9D40801}"/>
    <cellStyle name="Heading 2 3 2 2" xfId="2003" xr:uid="{DB7E90A9-022C-4060-B98B-640E0394B309}"/>
    <cellStyle name="Heading 2 3 2 3" xfId="2004" xr:uid="{9F5376D2-5DEB-451B-AD89-3A0CEB3E1D08}"/>
    <cellStyle name="Heading 2 3 2 4" xfId="44086" xr:uid="{86A6ED0D-D282-49FF-B57F-F0256538CCBB}"/>
    <cellStyle name="Heading 2 3 3" xfId="2005" xr:uid="{AA0158DC-0441-48FA-88B4-51BD4518C130}"/>
    <cellStyle name="Heading 2 3 4" xfId="2006" xr:uid="{2D0FC999-9D70-45B8-AA65-B19731BCCF81}"/>
    <cellStyle name="Heading 2 3 5" xfId="2007" xr:uid="{72EBF2FD-908E-44D5-A352-30C186FDA988}"/>
    <cellStyle name="Heading 2 4" xfId="2008" xr:uid="{C2E6936E-E19E-41C9-A1C2-B024152ED95A}"/>
    <cellStyle name="Heading 2 4 2" xfId="2009" xr:uid="{010F1789-8498-44BB-9B22-2B41CE501E21}"/>
    <cellStyle name="Heading 2 4 2 2" xfId="44087" xr:uid="{98A1A9E8-5898-46D4-A2DE-1EA1914BE644}"/>
    <cellStyle name="Heading 2 5" xfId="2010" xr:uid="{5105E4AD-3B0C-463D-BD41-52578549608A}"/>
    <cellStyle name="Heading 2 5 2" xfId="44089" xr:uid="{9DC1065D-499D-45E7-B56E-09C873013F94}"/>
    <cellStyle name="Heading 2 5 3" xfId="44088" xr:uid="{C6DEA8E3-6928-4D56-B6BC-58D60A81C05D}"/>
    <cellStyle name="Heading 2 6" xfId="2011" xr:uid="{089EA18C-351D-40C5-902A-54B6A57299CC}"/>
    <cellStyle name="Heading 2 6 2" xfId="44090" xr:uid="{4F3F33FF-37E0-49BC-A466-7A2EC875177D}"/>
    <cellStyle name="Heading 2 7" xfId="45713" xr:uid="{FEE43619-9B1C-48D0-B710-E9DFF506A7C2}"/>
    <cellStyle name="Heading 2_Jersey" xfId="44091" xr:uid="{D5E8710D-2FCA-4D9B-98B0-A7EA52207856}"/>
    <cellStyle name="Heading 3" xfId="44092" xr:uid="{A6A11157-2DA6-4CAD-9AB8-0BC9AF3CEB7B}"/>
    <cellStyle name="Heading 3 2" xfId="2012" xr:uid="{89061C40-4FA0-4118-A21F-BE951EED708B}"/>
    <cellStyle name="Heading 3 2 2" xfId="2013" xr:uid="{1D613CA8-8750-4FAB-B8A0-D73BDEA4DA97}"/>
    <cellStyle name="Heading 3 2 2 2" xfId="2014" xr:uid="{29B90A14-A713-49A7-88D6-E870A8A41AD9}"/>
    <cellStyle name="Heading 3 2 2 3" xfId="44093" xr:uid="{AC6D2A2F-FB0C-4C4D-B895-015C39D094DA}"/>
    <cellStyle name="Heading 3 2_Long forecast for Liz liquid Cotton(May-Dec)10312013 (version 1)" xfId="2015" xr:uid="{27A5385B-9989-4F72-B238-5F3E5FD54AB4}"/>
    <cellStyle name="Heading 3 3" xfId="2016" xr:uid="{AE11C418-37F7-473A-94E1-C7BFFD4EC4E9}"/>
    <cellStyle name="Heading 3 3 2" xfId="2017" xr:uid="{9EE64E3A-45DB-4E0B-93DF-E322FD3DA377}"/>
    <cellStyle name="Heading 3 3 2 2" xfId="2018" xr:uid="{DE4C34B8-2AE2-4E6A-B7FD-4E95D91A2D22}"/>
    <cellStyle name="Heading 3 3 2 3" xfId="2019" xr:uid="{0313B691-1D73-41DB-AB83-F35C3C0ACA5B}"/>
    <cellStyle name="Heading 3 3 2 4" xfId="44094" xr:uid="{0BDE76BD-258D-45FB-9B53-58D8EA0EADCC}"/>
    <cellStyle name="Heading 3 3 3" xfId="2020" xr:uid="{68EF2879-01D6-4C8E-93AB-76B1A7D48B21}"/>
    <cellStyle name="Heading 3 3 4" xfId="2021" xr:uid="{E582A816-B4E8-44FE-8780-2E06AFC28018}"/>
    <cellStyle name="Heading 3 3 5" xfId="2022" xr:uid="{7A1AD1F6-A199-4E74-B0FE-ADDE215CB52C}"/>
    <cellStyle name="Heading 3 4" xfId="2023" xr:uid="{8183112F-FDFE-4B70-A08E-76699D766BE5}"/>
    <cellStyle name="Heading 3 4 2" xfId="2024" xr:uid="{A4DD1100-503B-48AA-AD35-C58751F8C422}"/>
    <cellStyle name="Heading 3 4 2 2" xfId="44095" xr:uid="{26598304-7F96-4145-B577-0E1E40DD3B50}"/>
    <cellStyle name="Heading 3 5" xfId="2025" xr:uid="{E33B5649-3589-4D59-8459-1A2C053ECEC9}"/>
    <cellStyle name="Heading 3 5 2" xfId="44097" xr:uid="{E4149C3D-1EA8-48AE-B2C4-B760CEA786C9}"/>
    <cellStyle name="Heading 3 5 3" xfId="44096" xr:uid="{F2821DB4-A0EF-46D7-875F-52E19C71DD80}"/>
    <cellStyle name="Heading 3 6" xfId="2026" xr:uid="{28DEF473-C48C-47C9-B9C0-A07BD237A7AA}"/>
    <cellStyle name="Heading 3 6 2" xfId="44098" xr:uid="{8E202F9D-898E-4B02-83F9-185E23F7AD63}"/>
    <cellStyle name="Heading 3 7" xfId="45714" xr:uid="{218AE3A3-0CF0-4E74-B397-47F7855AC25F}"/>
    <cellStyle name="Heading 3_Jersey" xfId="44099" xr:uid="{53D83F4C-3211-486F-A024-DAF501F7445D}"/>
    <cellStyle name="Heading 4" xfId="44100" xr:uid="{215A7843-62AE-4F9D-AFFC-DE1DD920F66C}"/>
    <cellStyle name="Heading 4 2" xfId="2027" xr:uid="{1456BE9B-2944-4473-958F-EDD9C19E46EA}"/>
    <cellStyle name="Heading 4 2 2" xfId="2028" xr:uid="{E2F3E0DA-FCF9-4E40-A561-4F4A501C8346}"/>
    <cellStyle name="Heading 4 2 2 2" xfId="2029" xr:uid="{8CD8C3D4-B823-4B6B-A068-E4720C2011B0}"/>
    <cellStyle name="Heading 4 2 2 3" xfId="44101" xr:uid="{C71C3358-57FF-4249-8D57-72C31D85B9EF}"/>
    <cellStyle name="Heading 4 2_Long forecast for Liz liquid Cotton(May-Dec)10312013 (version 1)" xfId="2030" xr:uid="{54028F06-EF87-4D57-A138-F44ED92B2A6D}"/>
    <cellStyle name="Heading 4 3" xfId="2031" xr:uid="{A1248456-3141-4055-96AB-E867990B1673}"/>
    <cellStyle name="Heading 4 3 2" xfId="2032" xr:uid="{7F5C0BDA-89B2-4EAB-9F13-01ED7D952273}"/>
    <cellStyle name="Heading 4 3 2 2" xfId="2033" xr:uid="{74516E05-6F64-41F3-8E71-2D30DF9BE401}"/>
    <cellStyle name="Heading 4 3 2 3" xfId="2034" xr:uid="{8E8DF2FD-4651-4D51-8712-5B350493C1E0}"/>
    <cellStyle name="Heading 4 3 2 4" xfId="44102" xr:uid="{87CDCD8F-E070-4174-A409-ECA4DE8583C4}"/>
    <cellStyle name="Heading 4 3 3" xfId="2035" xr:uid="{672BEE15-2C01-4523-92E2-7EF9E62B0776}"/>
    <cellStyle name="Heading 4 3 4" xfId="2036" xr:uid="{0E0F89BC-839E-4B35-AD92-B62C85CA94EB}"/>
    <cellStyle name="Heading 4 3 5" xfId="2037" xr:uid="{84D50116-AE5D-49E5-A805-71E37F08C4CB}"/>
    <cellStyle name="Heading 4 4" xfId="2038" xr:uid="{688DA010-74AD-4293-AA47-726578C34F78}"/>
    <cellStyle name="Heading 4 4 2" xfId="2039" xr:uid="{CC3DB55C-113E-4609-81DE-FF8279ED43B4}"/>
    <cellStyle name="Heading 4 4 2 2" xfId="44103" xr:uid="{2C761E18-7F21-4358-B56E-29965CEA69DF}"/>
    <cellStyle name="Heading 4 5" xfId="2040" xr:uid="{84E95F01-0A4F-414E-8205-4A33CAE37C22}"/>
    <cellStyle name="Heading 4 5 2" xfId="44105" xr:uid="{D12CB529-4CF1-4FAE-9B55-8C3510792EA3}"/>
    <cellStyle name="Heading 4 5 3" xfId="44104" xr:uid="{38E44546-463C-454B-A278-CF2F506F65A3}"/>
    <cellStyle name="Heading 4 6" xfId="2041" xr:uid="{274B0B37-4C3D-42E4-8B27-9C1347415EE8}"/>
    <cellStyle name="Heading 4 6 2" xfId="44106" xr:uid="{91552E55-E5EC-4B0E-A1B9-CCFB2C09DCE8}"/>
    <cellStyle name="Heading 4 7" xfId="45715" xr:uid="{5535FA88-E16F-44DB-BEF5-53F66E615578}"/>
    <cellStyle name="Heading 4_KG prices" xfId="44107" xr:uid="{61FA53C8-D9D2-48DD-A562-3CEE32E4FCB1}"/>
    <cellStyle name="Hyperlink 2" xfId="2042" xr:uid="{8BFB36BA-C419-45BB-AA62-222D13708060}"/>
    <cellStyle name="Hyperlink 2 2" xfId="2043" xr:uid="{BE58EA5D-5C57-4969-AD49-F25402654945}"/>
    <cellStyle name="Hyperlink 2 2 2" xfId="2044" xr:uid="{CD4BD404-E57A-47F2-BFB1-F0CEA3314A02}"/>
    <cellStyle name="Hyperlink 2 2 2 2" xfId="2045" xr:uid="{78E8E449-4A9D-44A1-8FA6-80C250EC71BF}"/>
    <cellStyle name="Hyperlink 2 2 3" xfId="2046" xr:uid="{37F46F63-4192-4635-9062-F2E0627B0587}"/>
    <cellStyle name="Hyperlink 2 3" xfId="2047" xr:uid="{0340BE6E-D753-4EB8-8EB0-8F021B0C9C6D}"/>
    <cellStyle name="Hyperlink 2 3 2" xfId="2048" xr:uid="{7506E3A9-0142-4956-B864-AE985BA6F8D2}"/>
    <cellStyle name="Hyperlink 2 3 3" xfId="2049" xr:uid="{AC98847F-BD9B-493A-A637-6556A4A7CA90}"/>
    <cellStyle name="Hyperlink 2 4" xfId="2050" xr:uid="{03531176-EABC-4642-AB9D-815DB71C7E39}"/>
    <cellStyle name="Hyperlink 2 4 2" xfId="2051" xr:uid="{7B3C36BE-89E5-485D-9D97-A3501A193176}"/>
    <cellStyle name="Hyperlink 2 5" xfId="2052" xr:uid="{6C5D81DD-D405-4F0B-AE75-A914D1537D88}"/>
    <cellStyle name="Hyperlink 3" xfId="2053" xr:uid="{722DF9E7-F226-4E33-AA7A-AC554CA245EA}"/>
    <cellStyle name="Hyperlink 4" xfId="2054" xr:uid="{397387FF-C185-4E65-8ABC-8AF1D840ABF4}"/>
    <cellStyle name="Hyperlink 5" xfId="2055" xr:uid="{003C6CE1-F5B5-4FD3-8FBE-DBB3D9E9C88B}"/>
    <cellStyle name="Hyperlink 6" xfId="2056" xr:uid="{6E281C3C-EDE0-4B07-8CDE-4EBE363FB63E}"/>
    <cellStyle name="Input" xfId="44108" xr:uid="{2C882A80-6C20-4D01-8800-6DBFE5F77BC4}"/>
    <cellStyle name="Input [yellow]" xfId="2057" xr:uid="{C5EBA909-C011-4118-82A7-F5FF10266960}"/>
    <cellStyle name="Input [yellow] 2" xfId="2058" xr:uid="{EC69ACC4-A7E2-4DF9-A24B-EC791AE1CB1A}"/>
    <cellStyle name="Input [yellow] 3" xfId="5092" xr:uid="{19B69DF0-7694-4033-BE61-4562230A6841}"/>
    <cellStyle name="Input [yellow] 3 2" xfId="5166" xr:uid="{3417B7BB-76BF-4497-B33C-4FC8B7429C06}"/>
    <cellStyle name="Input [yellow] 3 2 2" xfId="6454" xr:uid="{C1C613F9-1CC9-4FC4-B5F9-91900A1A5E41}"/>
    <cellStyle name="Input [yellow] 3 2 2 2" xfId="7856" xr:uid="{24E5E2F6-02EF-496E-BC05-DD6441408ABA}"/>
    <cellStyle name="Input [yellow] 3 2 2 2 2" xfId="10658" xr:uid="{F611FEA6-63FA-4F18-90D3-FCCE9A465311}"/>
    <cellStyle name="Input [yellow] 3 2 2 2 2 2" xfId="16263" xr:uid="{E9A590ED-E17E-4748-B983-F2535995A878}"/>
    <cellStyle name="Input [yellow] 3 2 2 2 2 2 2" xfId="27472" xr:uid="{1ED037B3-E302-43AA-879B-C0AE23F4CC5A}"/>
    <cellStyle name="Input [yellow] 3 2 2 2 2 3" xfId="21868" xr:uid="{0E07237A-A305-4044-B539-CEDC39420CE6}"/>
    <cellStyle name="Input [yellow] 3 2 2 2 3" xfId="13461" xr:uid="{86689877-A65D-4697-B4A5-839976A66118}"/>
    <cellStyle name="Input [yellow] 3 2 2 2 3 2" xfId="24670" xr:uid="{DAD45A84-B5FB-4DC4-93D3-7636AFB9B45E}"/>
    <cellStyle name="Input [yellow] 3 2 2 2 4" xfId="19066" xr:uid="{BFFFF5DE-EB80-45CD-AEB5-BFEFB737B3C1}"/>
    <cellStyle name="Input [yellow] 3 2 2 3" xfId="9256" xr:uid="{09510F28-13C1-43F5-B1F5-CFE5BA0C7AB3}"/>
    <cellStyle name="Input [yellow] 3 2 2 3 2" xfId="14861" xr:uid="{C8ABAA9A-6EE4-4EEB-B5F5-7D127D1ED33D}"/>
    <cellStyle name="Input [yellow] 3 2 2 3 2 2" xfId="26070" xr:uid="{507C2793-2078-4F37-9657-D7B9EF85B890}"/>
    <cellStyle name="Input [yellow] 3 2 2 3 3" xfId="20466" xr:uid="{D030E3CB-1188-409C-B0D0-B62B3D8387FA}"/>
    <cellStyle name="Input [yellow] 3 2 2 4" xfId="12059" xr:uid="{B7E03628-B697-4C11-BE20-66AFBC35FEA2}"/>
    <cellStyle name="Input [yellow] 3 2 2 4 2" xfId="23268" xr:uid="{DEA7907F-3935-4472-9266-7CD01624407F}"/>
    <cellStyle name="Input [yellow] 3 2 2 5" xfId="17664" xr:uid="{4746E44E-EF11-4BC7-AA2D-FBBDB8CF143A}"/>
    <cellStyle name="Input [yellow] 3 2 3" xfId="6455" xr:uid="{3F3D671F-374A-4E75-9D19-9C24597CA056}"/>
    <cellStyle name="Input [yellow] 3 2 3 2" xfId="7857" xr:uid="{1E514F05-FA00-42F1-A7C7-0863DC300D44}"/>
    <cellStyle name="Input [yellow] 3 2 3 2 2" xfId="10659" xr:uid="{774839D7-0983-429F-A5AF-993E650A83D4}"/>
    <cellStyle name="Input [yellow] 3 2 3 2 2 2" xfId="16264" xr:uid="{5F8A6112-3774-48C8-8EDE-A79AC3600696}"/>
    <cellStyle name="Input [yellow] 3 2 3 2 2 2 2" xfId="27473" xr:uid="{D4EC2D8B-C5D9-47E8-8728-9B400DC6536D}"/>
    <cellStyle name="Input [yellow] 3 2 3 2 2 3" xfId="21869" xr:uid="{DD64767A-1D32-440B-B94D-31FE116E95F5}"/>
    <cellStyle name="Input [yellow] 3 2 3 2 3" xfId="13462" xr:uid="{1F62A883-2F77-41D4-8EBB-A6EAEF4FE7C2}"/>
    <cellStyle name="Input [yellow] 3 2 3 2 3 2" xfId="24671" xr:uid="{56E2EB71-2A67-411B-A872-A426AEA46331}"/>
    <cellStyle name="Input [yellow] 3 2 3 2 4" xfId="19067" xr:uid="{0D720DDD-5046-4DCD-9851-69757B17FE05}"/>
    <cellStyle name="Input [yellow] 3 2 3 3" xfId="9257" xr:uid="{884DA90B-32E4-4DEF-9567-43D281A79457}"/>
    <cellStyle name="Input [yellow] 3 2 3 3 2" xfId="14862" xr:uid="{269F5717-E192-4523-A0A8-3C04681F9116}"/>
    <cellStyle name="Input [yellow] 3 2 3 3 2 2" xfId="26071" xr:uid="{C14BE530-BC7C-4643-A20D-3DCE66D3B27C}"/>
    <cellStyle name="Input [yellow] 3 2 3 3 3" xfId="20467" xr:uid="{439319AE-E871-41E3-A7B8-4F717E038AA1}"/>
    <cellStyle name="Input [yellow] 3 2 3 4" xfId="12060" xr:uid="{802543F7-10DB-4F1B-BE4D-7A72F359EC0B}"/>
    <cellStyle name="Input [yellow] 3 2 3 4 2" xfId="23269" xr:uid="{83227BFE-FA09-4AFA-88E2-013D466A1813}"/>
    <cellStyle name="Input [yellow] 3 2 3 5" xfId="17665" xr:uid="{B3987EB2-94E9-4C4B-B0DB-255E02381693}"/>
    <cellStyle name="Input [yellow] 3 2 4" xfId="6568" xr:uid="{973CBD10-87B9-4256-87E7-9486CC5DD332}"/>
    <cellStyle name="Input [yellow] 3 2 4 2" xfId="9370" xr:uid="{A3D7E195-2BF6-4C5A-9D74-F9F3898084E2}"/>
    <cellStyle name="Input [yellow] 3 2 4 2 2" xfId="14975" xr:uid="{899FEE5A-6325-46E7-947D-CB45F13FE2F0}"/>
    <cellStyle name="Input [yellow] 3 2 4 2 2 2" xfId="26184" xr:uid="{15823440-27AE-4EAC-8ABD-897DD601463A}"/>
    <cellStyle name="Input [yellow] 3 2 4 2 3" xfId="20580" xr:uid="{DBB20543-F23C-40C4-B47A-275C00DB642B}"/>
    <cellStyle name="Input [yellow] 3 2 4 3" xfId="12173" xr:uid="{F8A983AC-C3E8-4586-9E54-A905BF30E890}"/>
    <cellStyle name="Input [yellow] 3 2 4 3 2" xfId="23382" xr:uid="{3415840D-41BC-4D9C-BE4C-EE9ED9EA669A}"/>
    <cellStyle name="Input [yellow] 3 2 4 4" xfId="17778" xr:uid="{DFB546E4-6502-4671-9011-0D0D91D64F91}"/>
    <cellStyle name="Input [yellow] 4" xfId="5961" xr:uid="{98809FAA-60E3-422F-8503-8752BD5E45CA}"/>
    <cellStyle name="Input [yellow] 4 2" xfId="7363" xr:uid="{DEE1CEED-9CD7-4538-904C-F9ACA6743D62}"/>
    <cellStyle name="Input [yellow] 4 2 2" xfId="10165" xr:uid="{779BA086-C56C-49FA-AC8D-002290AF6D8E}"/>
    <cellStyle name="Input [yellow] 4 2 2 2" xfId="15770" xr:uid="{F40EE28F-45A1-4D13-80C3-B33A3CEA79D1}"/>
    <cellStyle name="Input [yellow] 4 2 2 2 2" xfId="26979" xr:uid="{D72B92E4-0ADE-4CE8-9A67-DC37C9FC23FD}"/>
    <cellStyle name="Input [yellow] 4 2 2 3" xfId="21375" xr:uid="{F1D5FC30-CCCE-4352-89CD-071833077813}"/>
    <cellStyle name="Input [yellow] 4 2 3" xfId="12968" xr:uid="{60C73F72-9DB2-4074-98F1-7D4744EC0F47}"/>
    <cellStyle name="Input [yellow] 4 2 3 2" xfId="24177" xr:uid="{57DCCE66-DC8B-42B0-B633-DE71D2CBEEB9}"/>
    <cellStyle name="Input [yellow] 4 2 4" xfId="18573" xr:uid="{3EF0C8C8-DFBC-4528-BCB8-171EDFC010B8}"/>
    <cellStyle name="Input [yellow] 4 3" xfId="8763" xr:uid="{66499A9D-EACB-4424-A60E-07E8CF8953E7}"/>
    <cellStyle name="Input [yellow] 4 3 2" xfId="14368" xr:uid="{13E37F6F-4253-4DA8-972A-71A50453D681}"/>
    <cellStyle name="Input [yellow] 4 3 2 2" xfId="25577" xr:uid="{6CDD6A4E-35B7-44AC-B990-54A5B33CFC06}"/>
    <cellStyle name="Input [yellow] 4 3 3" xfId="19973" xr:uid="{5E5528DD-CEE6-418F-A9DB-479C15417FA2}"/>
    <cellStyle name="Input [yellow] 4 4" xfId="11566" xr:uid="{BC303CC8-2296-48EE-8F37-389DF721A845}"/>
    <cellStyle name="Input [yellow] 4 4 2" xfId="22775" xr:uid="{B846F738-15E0-4BD8-A6E1-34EB61D006F2}"/>
    <cellStyle name="Input [yellow] 4 5" xfId="17171" xr:uid="{B1FEEAEE-6315-4D1E-9D3C-AA4D719AF4CB}"/>
    <cellStyle name="Input [yellow] 5" xfId="5923" xr:uid="{D7E617E9-9904-4FD6-A0FF-0FC6E86AB508}"/>
    <cellStyle name="Input [yellow] 5 2" xfId="7325" xr:uid="{897F212D-92F9-42A9-8A0D-0FEC7B04F7C6}"/>
    <cellStyle name="Input [yellow] 5 2 2" xfId="10127" xr:uid="{FB53D3E8-AB5E-489D-8B0E-D8094EA3C039}"/>
    <cellStyle name="Input [yellow] 5 2 2 2" xfId="15732" xr:uid="{780907F8-8D74-4414-BF0A-EAE29F1C0C44}"/>
    <cellStyle name="Input [yellow] 5 2 2 2 2" xfId="26941" xr:uid="{E30BC1AD-67F9-4E10-87E9-BFEAA143BEDC}"/>
    <cellStyle name="Input [yellow] 5 2 2 3" xfId="21337" xr:uid="{8D15AE36-BB4D-43E6-8EB6-C8AD6047D3C2}"/>
    <cellStyle name="Input [yellow] 5 2 3" xfId="12930" xr:uid="{37CDE490-976F-47AB-A602-807C7F35D583}"/>
    <cellStyle name="Input [yellow] 5 2 3 2" xfId="24139" xr:uid="{A19C0A58-FFD6-4C73-9F8C-2881A9574A1A}"/>
    <cellStyle name="Input [yellow] 5 2 4" xfId="18535" xr:uid="{22371D34-4F28-4915-8F6D-E6D5524FB06A}"/>
    <cellStyle name="Input [yellow] 5 3" xfId="8725" xr:uid="{BF376E98-3443-4389-8118-E89FAB522C84}"/>
    <cellStyle name="Input [yellow] 5 3 2" xfId="14330" xr:uid="{545653F5-1BE8-4053-A1B5-B11F2AD7761D}"/>
    <cellStyle name="Input [yellow] 5 3 2 2" xfId="25539" xr:uid="{594BB3E0-5969-46AF-A4B9-0BAE27A2A794}"/>
    <cellStyle name="Input [yellow] 5 3 3" xfId="19935" xr:uid="{7279CD45-D34C-4ED6-8BF6-8EB599DB5571}"/>
    <cellStyle name="Input [yellow] 5 4" xfId="11528" xr:uid="{BBB19B3B-2111-4C48-9B72-1F29072BD972}"/>
    <cellStyle name="Input [yellow] 5 4 2" xfId="22737" xr:uid="{4BA2456C-F724-4C5D-9806-01EA648EF872}"/>
    <cellStyle name="Input [yellow] 5 5" xfId="17133" xr:uid="{6BA5C003-CF7B-4AEE-ACCF-3310B7405583}"/>
    <cellStyle name="Input [yellow] 6" xfId="6489" xr:uid="{33AA95F9-F644-4180-953A-B2A128E57107}"/>
    <cellStyle name="Input [yellow] 6 2" xfId="9291" xr:uid="{E1AAA3EC-20CE-40E1-BC61-E1D8C7A866D5}"/>
    <cellStyle name="Input [yellow] 6 2 2" xfId="14896" xr:uid="{D8CC6974-36F8-47F0-8BB1-B3630F919331}"/>
    <cellStyle name="Input [yellow] 6 2 2 2" xfId="26105" xr:uid="{EA547A5D-25CD-4692-B09F-03C80DE8DD12}"/>
    <cellStyle name="Input [yellow] 6 2 3" xfId="20501" xr:uid="{5986EE71-3586-4958-AA53-2DCA3C4964C8}"/>
    <cellStyle name="Input [yellow] 6 3" xfId="12094" xr:uid="{662EA9B2-1D43-4999-99EC-36B0C4759BA1}"/>
    <cellStyle name="Input [yellow] 6 3 2" xfId="23303" xr:uid="{786B050D-8FEE-4BD1-8264-6D7274CA1F55}"/>
    <cellStyle name="Input [yellow] 6 4" xfId="17699" xr:uid="{37F81F36-842F-4366-BB11-C5A63A6B4399}"/>
    <cellStyle name="Input 10" xfId="2059" xr:uid="{B1AA07FF-1046-41CD-8B77-BC67068B3367}"/>
    <cellStyle name="Input 10 2" xfId="2060" xr:uid="{6BEF8A4D-B7DB-428A-B16D-B3C8898B284A}"/>
    <cellStyle name="Input 10 2 2" xfId="5959" xr:uid="{4483C257-281F-43E9-AC96-3D5B36DD44DE}"/>
    <cellStyle name="Input 10 2 2 2" xfId="7361" xr:uid="{8084BFF9-4B93-40D2-B547-CA1D718C22C6}"/>
    <cellStyle name="Input 10 2 2 2 2" xfId="10163" xr:uid="{54BFA4F7-1838-4DE0-82B8-4E0A059EA628}"/>
    <cellStyle name="Input 10 2 2 2 2 2" xfId="15768" xr:uid="{3911239D-9DFF-45DA-BAD1-CA65B440F617}"/>
    <cellStyle name="Input 10 2 2 2 2 2 2" xfId="26977" xr:uid="{3ACB765F-CB62-44B8-A582-69DCA1C61A26}"/>
    <cellStyle name="Input 10 2 2 2 2 3" xfId="21373" xr:uid="{CAB51FAD-8711-4430-9F05-D761819BEEFF}"/>
    <cellStyle name="Input 10 2 2 2 3" xfId="12966" xr:uid="{0D2F2418-2D8E-4E0D-9B1A-B22EEF6C121B}"/>
    <cellStyle name="Input 10 2 2 2 3 2" xfId="24175" xr:uid="{50C2EEE2-1173-4587-B688-AC63FED415E1}"/>
    <cellStyle name="Input 10 2 2 2 4" xfId="18571" xr:uid="{11FE3FD5-E221-4500-A1DA-27C48BC9D61F}"/>
    <cellStyle name="Input 10 2 2 3" xfId="8761" xr:uid="{9334D287-3804-42E0-8513-CCCA1407E797}"/>
    <cellStyle name="Input 10 2 2 3 2" xfId="14366" xr:uid="{AF012217-AF38-4204-A7E0-A198BAC41811}"/>
    <cellStyle name="Input 10 2 2 3 2 2" xfId="25575" xr:uid="{6408570B-F5C5-493D-B609-08DB3E0AF806}"/>
    <cellStyle name="Input 10 2 2 3 3" xfId="19971" xr:uid="{67888E85-6DEC-496C-AEBF-B73B2BE3DF15}"/>
    <cellStyle name="Input 10 2 2 4" xfId="11564" xr:uid="{AB34C48A-B4C3-4D6A-B3EE-3230680FB35A}"/>
    <cellStyle name="Input 10 2 2 4 2" xfId="22773" xr:uid="{1607EDAC-3303-41B6-82C6-477B464CB8D5}"/>
    <cellStyle name="Input 10 2 2 5" xfId="17169" xr:uid="{8A0C4095-0C68-43BF-9789-6305415AB56B}"/>
    <cellStyle name="Input 10 3" xfId="5960" xr:uid="{E1E351BF-592C-479D-9C39-9FEE8B50B69F}"/>
    <cellStyle name="Input 10 3 2" xfId="7362" xr:uid="{D22F65F2-2922-4D20-BFF0-432A5F15006B}"/>
    <cellStyle name="Input 10 3 2 2" xfId="10164" xr:uid="{0FF41F26-A94B-4705-8B36-889C0FE5EFA7}"/>
    <cellStyle name="Input 10 3 2 2 2" xfId="15769" xr:uid="{A9062EE4-6BF3-4D76-8B37-79BACAB2C24C}"/>
    <cellStyle name="Input 10 3 2 2 2 2" xfId="26978" xr:uid="{239BE366-5ABB-47BC-9BBD-68133FD5D564}"/>
    <cellStyle name="Input 10 3 2 2 3" xfId="21374" xr:uid="{1D3CDFE6-C6B3-4315-A939-DFB52F11EB69}"/>
    <cellStyle name="Input 10 3 2 3" xfId="12967" xr:uid="{9001FCBD-567D-45C0-848D-0448FFCC1416}"/>
    <cellStyle name="Input 10 3 2 3 2" xfId="24176" xr:uid="{AB5F9226-DD42-4A9E-9A5E-DCE7A861172B}"/>
    <cellStyle name="Input 10 3 2 4" xfId="18572" xr:uid="{47A633BE-20A5-48CF-A94C-F2CF591A4A2E}"/>
    <cellStyle name="Input 10 3 3" xfId="8762" xr:uid="{2B7799A7-68E0-461A-B4E1-580E1D6FBC4B}"/>
    <cellStyle name="Input 10 3 3 2" xfId="14367" xr:uid="{DEC46C2C-5865-40E9-8285-FBD861A4BE6F}"/>
    <cellStyle name="Input 10 3 3 2 2" xfId="25576" xr:uid="{F74530D1-31E3-4841-AC5D-52E83DEE8D2C}"/>
    <cellStyle name="Input 10 3 3 3" xfId="19972" xr:uid="{46393F45-A113-4946-A245-B29F3F2AACAD}"/>
    <cellStyle name="Input 10 3 4" xfId="11565" xr:uid="{21FF42BF-C65A-4CED-A72D-8F691B7EAADC}"/>
    <cellStyle name="Input 10 3 4 2" xfId="22774" xr:uid="{29963986-E21D-4C9F-9572-9FA98B37BBBB}"/>
    <cellStyle name="Input 10 3 5" xfId="17170" xr:uid="{DBF02FDA-E735-49ED-B809-E6F919D3B0FD}"/>
    <cellStyle name="Input 11" xfId="2061" xr:uid="{84F96101-C7FD-4728-A70D-30579B993104}"/>
    <cellStyle name="Input 11 2" xfId="2062" xr:uid="{36593ABB-F66E-46A6-B47A-09F4DA4C2117}"/>
    <cellStyle name="Input 11 3" xfId="5958" xr:uid="{F876EAF9-F215-4E30-82B3-DB87122A6AA0}"/>
    <cellStyle name="Input 11 3 2" xfId="7360" xr:uid="{5599011A-500D-493A-8CC7-62E330907C5B}"/>
    <cellStyle name="Input 11 3 2 2" xfId="10162" xr:uid="{BB325CE3-0B15-4457-BD68-CA7EE176780C}"/>
    <cellStyle name="Input 11 3 2 2 2" xfId="15767" xr:uid="{3B660961-0705-405D-AA4A-98A65A5D4BBA}"/>
    <cellStyle name="Input 11 3 2 2 2 2" xfId="26976" xr:uid="{465B7EDB-FB56-41BC-9A8E-FF60BA9EEBE8}"/>
    <cellStyle name="Input 11 3 2 2 3" xfId="21372" xr:uid="{4FE1A66A-592D-44F9-A13F-042A6AFF3DCA}"/>
    <cellStyle name="Input 11 3 2 3" xfId="12965" xr:uid="{D7D29A04-9409-4219-9E6E-5F455C64902F}"/>
    <cellStyle name="Input 11 3 2 3 2" xfId="24174" xr:uid="{17363587-5ABD-4889-8E38-A1DF46C322C5}"/>
    <cellStyle name="Input 11 3 2 4" xfId="18570" xr:uid="{A12D3E05-33E0-4D57-9D36-B8EA0390EF3E}"/>
    <cellStyle name="Input 11 3 3" xfId="8760" xr:uid="{B8DDCDD8-F070-4231-B6DF-0805E1C97139}"/>
    <cellStyle name="Input 11 3 3 2" xfId="14365" xr:uid="{AA82BBDE-DFBE-40E2-BBB4-711A1C496EAA}"/>
    <cellStyle name="Input 11 3 3 2 2" xfId="25574" xr:uid="{ECAD3734-05CC-45B0-9CF9-5488AF0D48DB}"/>
    <cellStyle name="Input 11 3 3 3" xfId="19970" xr:uid="{531BD993-B787-4736-8F27-8C2351C80E15}"/>
    <cellStyle name="Input 11 3 4" xfId="11563" xr:uid="{36040625-F849-47C5-ABA4-67801434212B}"/>
    <cellStyle name="Input 11 3 4 2" xfId="22772" xr:uid="{96F2ECDF-AA4B-4E4C-9FC9-5A50FBE7CF47}"/>
    <cellStyle name="Input 11 3 5" xfId="17168" xr:uid="{97700FEE-7DCC-4297-BB5A-F1A67F7E8A31}"/>
    <cellStyle name="Input 12" xfId="2063" xr:uid="{5EAEB392-2830-4E28-86BB-D643CFC29DEC}"/>
    <cellStyle name="Input 12 2" xfId="2064" xr:uid="{2E980245-A95C-41D7-AE34-4EFAA929A099}"/>
    <cellStyle name="Input 12 3" xfId="5957" xr:uid="{E1FB53A1-7C06-4324-8D3E-75354540EDFC}"/>
    <cellStyle name="Input 12 3 2" xfId="7359" xr:uid="{0FB89CF5-0B7F-4C06-8FA1-524C4DC09782}"/>
    <cellStyle name="Input 12 3 2 2" xfId="10161" xr:uid="{838BDF9B-08B2-4591-9030-C80BD42B70A7}"/>
    <cellStyle name="Input 12 3 2 2 2" xfId="15766" xr:uid="{5EFC00BF-5381-4DDF-B368-50AE58A4A2F3}"/>
    <cellStyle name="Input 12 3 2 2 2 2" xfId="26975" xr:uid="{0BB62641-1423-476D-9EA2-A990780DFF08}"/>
    <cellStyle name="Input 12 3 2 2 3" xfId="21371" xr:uid="{694A521B-D2EB-41CB-BBB9-98EE8F842ACD}"/>
    <cellStyle name="Input 12 3 2 3" xfId="12964" xr:uid="{2601F415-1B59-4B0E-AAAA-0E7BCF304C2A}"/>
    <cellStyle name="Input 12 3 2 3 2" xfId="24173" xr:uid="{3B425D04-2F28-498B-9B86-BF952E7898A0}"/>
    <cellStyle name="Input 12 3 2 4" xfId="18569" xr:uid="{BC3BA3B1-3B4A-4FB0-868A-792486B8F4E4}"/>
    <cellStyle name="Input 12 3 3" xfId="8759" xr:uid="{C60E539B-32CB-426F-BAE8-FF74607361CA}"/>
    <cellStyle name="Input 12 3 3 2" xfId="14364" xr:uid="{5163AF83-1DEA-4ECD-9B63-EF8A53DC2C05}"/>
    <cellStyle name="Input 12 3 3 2 2" xfId="25573" xr:uid="{7FA05645-D802-4415-BC70-EEE30C89FB1A}"/>
    <cellStyle name="Input 12 3 3 3" xfId="19969" xr:uid="{E143313F-3C06-4F59-A99B-C74EAA50BEE9}"/>
    <cellStyle name="Input 12 3 4" xfId="11562" xr:uid="{1964B58A-3D16-496A-BFBF-4AD97399086A}"/>
    <cellStyle name="Input 12 3 4 2" xfId="22771" xr:uid="{E8D0AAA8-F8CD-4D67-965D-193543D5C770}"/>
    <cellStyle name="Input 12 3 5" xfId="17167" xr:uid="{6D06560B-FA34-4BD6-B1B6-5347CF0CD00D}"/>
    <cellStyle name="Input 13" xfId="2065" xr:uid="{89D5C579-1738-49CC-9989-80F216F12CC7}"/>
    <cellStyle name="Input 13 2" xfId="5956" xr:uid="{87781EC5-CC2D-4404-AD25-30AA191300B5}"/>
    <cellStyle name="Input 13 2 2" xfId="7358" xr:uid="{880CE635-1A33-4A4B-BA0F-ADE11871C66B}"/>
    <cellStyle name="Input 13 2 2 2" xfId="10160" xr:uid="{02F5FD18-A065-4D93-9D5A-09F6E7598485}"/>
    <cellStyle name="Input 13 2 2 2 2" xfId="15765" xr:uid="{F3304D28-99F8-488E-89AD-3F729C1BA696}"/>
    <cellStyle name="Input 13 2 2 2 2 2" xfId="26974" xr:uid="{513EFACD-3363-4711-806E-F0A934195B22}"/>
    <cellStyle name="Input 13 2 2 2 3" xfId="21370" xr:uid="{4D3779F5-C3E6-4825-BC0F-E467341CE59F}"/>
    <cellStyle name="Input 13 2 2 3" xfId="12963" xr:uid="{44979EB1-C2B1-4BB1-B8C4-81D292E6C4EE}"/>
    <cellStyle name="Input 13 2 2 3 2" xfId="24172" xr:uid="{08B94B65-BE70-4058-8858-59938A13BADE}"/>
    <cellStyle name="Input 13 2 2 4" xfId="18568" xr:uid="{7E67E9E4-AC92-4B33-A26D-9B4DF2071FD6}"/>
    <cellStyle name="Input 13 2 3" xfId="8758" xr:uid="{8E4F7253-2370-4960-B634-276C55C878D4}"/>
    <cellStyle name="Input 13 2 3 2" xfId="14363" xr:uid="{F3F72199-BA9B-4FDD-B83C-45E9A6E15397}"/>
    <cellStyle name="Input 13 2 3 2 2" xfId="25572" xr:uid="{277A5D63-F2CA-4A9B-BE77-193DEE99F23D}"/>
    <cellStyle name="Input 13 2 3 3" xfId="19968" xr:uid="{2E40E575-A8A1-4BBF-86B4-53EA589BEB88}"/>
    <cellStyle name="Input 13 2 4" xfId="11561" xr:uid="{595E5C00-04EE-47F8-B437-5232ADEC9914}"/>
    <cellStyle name="Input 13 2 4 2" xfId="22770" xr:uid="{ED2EB63F-4F0A-4676-82AE-E554AAD39D06}"/>
    <cellStyle name="Input 13 2 5" xfId="17166" xr:uid="{7A680A2A-57B9-4CBE-A839-08CB437DBD67}"/>
    <cellStyle name="Input 14" xfId="2066" xr:uid="{D40A94F3-014F-47DE-88A2-92A2D0B37274}"/>
    <cellStyle name="Input 14 2" xfId="5955" xr:uid="{605DAC30-8CD0-46E7-9D07-DC78C7A4A3AB}"/>
    <cellStyle name="Input 14 2 2" xfId="7357" xr:uid="{A2CB8131-0486-4ABD-A34F-645B422FAF47}"/>
    <cellStyle name="Input 14 2 2 2" xfId="10159" xr:uid="{DCF4ED01-21B1-4DF4-8C9A-EAC9E6003C85}"/>
    <cellStyle name="Input 14 2 2 2 2" xfId="15764" xr:uid="{8B20F8EF-7ACB-44FE-A46C-98EB5E8A2A5D}"/>
    <cellStyle name="Input 14 2 2 2 2 2" xfId="26973" xr:uid="{3E54804D-0203-4FA9-AA12-336947838720}"/>
    <cellStyle name="Input 14 2 2 2 3" xfId="21369" xr:uid="{C15D1F1B-91A0-41EA-8D14-641E56C2021A}"/>
    <cellStyle name="Input 14 2 2 3" xfId="12962" xr:uid="{4EFAC22E-32F0-43D7-9626-C0A02B59583B}"/>
    <cellStyle name="Input 14 2 2 3 2" xfId="24171" xr:uid="{B87CD12F-7A74-42E9-A326-B0FAA5C07BF3}"/>
    <cellStyle name="Input 14 2 2 4" xfId="18567" xr:uid="{BC5E0F78-8CED-4668-A7EF-DF3DFDBF35DF}"/>
    <cellStyle name="Input 14 2 3" xfId="8757" xr:uid="{01525A79-9347-46A9-913E-E2282EDC1901}"/>
    <cellStyle name="Input 14 2 3 2" xfId="14362" xr:uid="{7A49685B-3071-4C83-804F-6EF40DA8CC34}"/>
    <cellStyle name="Input 14 2 3 2 2" xfId="25571" xr:uid="{AF3BE582-940E-478B-9704-E05FB7C1F298}"/>
    <cellStyle name="Input 14 2 3 3" xfId="19967" xr:uid="{22F2665A-B2D4-4C0D-B5F8-DFA7294C06F3}"/>
    <cellStyle name="Input 14 2 4" xfId="11560" xr:uid="{7EB325B3-B4D3-4AF7-96A1-9CA23024904D}"/>
    <cellStyle name="Input 14 2 4 2" xfId="22769" xr:uid="{3AD1A7CA-E56A-4C46-B71E-8428ADDC5329}"/>
    <cellStyle name="Input 14 2 5" xfId="17165" xr:uid="{14A95F7C-3D1E-4293-942C-A87F60F58B69}"/>
    <cellStyle name="Input 15" xfId="2067" xr:uid="{67537865-6D6E-44D2-8207-EBF9F0FE25B7}"/>
    <cellStyle name="Input 2" xfId="2068" xr:uid="{D388BD93-47FD-4C86-A143-9060203D0D8D}"/>
    <cellStyle name="Input 2 2" xfId="2069" xr:uid="{2A9F236C-7240-4596-9523-6D13F0A196C4}"/>
    <cellStyle name="Input 2 2 2" xfId="2070" xr:uid="{97918CE4-9D43-476E-ADA2-2BE2506592C8}"/>
    <cellStyle name="Input 2 2 2 2" xfId="5952" xr:uid="{3FCEFC7D-F4A5-40E6-AA2E-6688C3EAC7D6}"/>
    <cellStyle name="Input 2 2 2 2 2" xfId="7354" xr:uid="{54CAA189-A21A-4A19-BAC0-F5C02EBBAA60}"/>
    <cellStyle name="Input 2 2 2 2 2 2" xfId="10156" xr:uid="{607DA1DB-1817-46A4-B873-CF0DF4B4E012}"/>
    <cellStyle name="Input 2 2 2 2 2 2 2" xfId="15761" xr:uid="{404DB1BF-3E89-4F40-B514-4FB62F5FA23C}"/>
    <cellStyle name="Input 2 2 2 2 2 2 2 2" xfId="26970" xr:uid="{37C64DD2-8D69-46C2-B023-73BC28C3FDD9}"/>
    <cellStyle name="Input 2 2 2 2 2 2 3" xfId="21366" xr:uid="{C7188755-1C11-496C-857E-AFD21F993E1D}"/>
    <cellStyle name="Input 2 2 2 2 2 3" xfId="12959" xr:uid="{ED2CE1BF-85E9-4B86-AAAB-44F7AF40FD7A}"/>
    <cellStyle name="Input 2 2 2 2 2 3 2" xfId="24168" xr:uid="{A2AC5996-1837-46F3-ADFE-A417F043DBCF}"/>
    <cellStyle name="Input 2 2 2 2 2 4" xfId="18564" xr:uid="{1713656D-7A99-4900-8CF8-779B18B1685C}"/>
    <cellStyle name="Input 2 2 2 2 3" xfId="8754" xr:uid="{DD5FA961-9132-42C0-A6C9-686E95E28702}"/>
    <cellStyle name="Input 2 2 2 2 3 2" xfId="14359" xr:uid="{999803C4-FCF6-48E3-A602-FD5177CC19C8}"/>
    <cellStyle name="Input 2 2 2 2 3 2 2" xfId="25568" xr:uid="{89316D8B-6826-431F-B9BC-A161564DED3B}"/>
    <cellStyle name="Input 2 2 2 2 3 3" xfId="19964" xr:uid="{82CE68DF-2FB3-4879-8C8F-5D5191F8904B}"/>
    <cellStyle name="Input 2 2 2 2 4" xfId="11557" xr:uid="{7D242CEB-FDF0-41EA-A963-152F7A169AD7}"/>
    <cellStyle name="Input 2 2 2 2 4 2" xfId="22766" xr:uid="{E15A078F-E50D-4320-BEEB-A1A17B68BC32}"/>
    <cellStyle name="Input 2 2 2 2 5" xfId="17162" xr:uid="{6CB7E0AB-BEF4-46D6-85D5-A6F5880001C5}"/>
    <cellStyle name="Input 2 2 3" xfId="2071" xr:uid="{B049D481-37CE-4EEC-9B94-8E718C031931}"/>
    <cellStyle name="Input 2 2 3 2" xfId="5951" xr:uid="{53406694-D7EB-4996-9836-EF27A96916BC}"/>
    <cellStyle name="Input 2 2 3 2 2" xfId="7353" xr:uid="{B0E511A3-C846-4E14-806A-FAA8C8D34E95}"/>
    <cellStyle name="Input 2 2 3 2 2 2" xfId="10155" xr:uid="{F8199CE5-9415-4B27-9BD0-7494F1A1506F}"/>
    <cellStyle name="Input 2 2 3 2 2 2 2" xfId="15760" xr:uid="{83278B48-5868-4E19-97C2-548CDB701A1F}"/>
    <cellStyle name="Input 2 2 3 2 2 2 2 2" xfId="26969" xr:uid="{C701AB53-9471-48CB-B632-BA47FA1C0E5E}"/>
    <cellStyle name="Input 2 2 3 2 2 2 3" xfId="21365" xr:uid="{952E1C42-E583-46A6-BB42-768CD480532F}"/>
    <cellStyle name="Input 2 2 3 2 2 3" xfId="12958" xr:uid="{E285FFB3-8B0E-47AD-BE02-DEA50D45B371}"/>
    <cellStyle name="Input 2 2 3 2 2 3 2" xfId="24167" xr:uid="{BABF082B-869E-4BCA-A101-88DAC15394C5}"/>
    <cellStyle name="Input 2 2 3 2 2 4" xfId="18563" xr:uid="{DF8FE705-FE36-4AF6-911E-0F8E997671BC}"/>
    <cellStyle name="Input 2 2 3 2 3" xfId="8753" xr:uid="{2CD36D25-9E08-43FE-B248-86287D058401}"/>
    <cellStyle name="Input 2 2 3 2 3 2" xfId="14358" xr:uid="{FB2085EF-8D70-4799-A718-10B2EA273BCB}"/>
    <cellStyle name="Input 2 2 3 2 3 2 2" xfId="25567" xr:uid="{FD280AE6-24A1-4F4A-BEE8-29DCB7A60837}"/>
    <cellStyle name="Input 2 2 3 2 3 3" xfId="19963" xr:uid="{A6219235-11FE-48A4-BF94-84A9E6375E99}"/>
    <cellStyle name="Input 2 2 3 2 4" xfId="11556" xr:uid="{AAB7CE41-9B6A-4F92-9328-63852BE7E22E}"/>
    <cellStyle name="Input 2 2 3 2 4 2" xfId="22765" xr:uid="{4942C118-F4B5-4C1F-BE3A-2C408EB995A2}"/>
    <cellStyle name="Input 2 2 3 2 5" xfId="17161" xr:uid="{F7B21ECB-C33F-4C2A-BE4D-6FC14F65BF03}"/>
    <cellStyle name="Input 2 2 4" xfId="5953" xr:uid="{0EEB6DA3-1184-4CEE-ACFE-16CA62CC2EBD}"/>
    <cellStyle name="Input 2 2 4 2" xfId="7355" xr:uid="{32FA16B7-0D89-4AA3-88AD-E0BE254212DB}"/>
    <cellStyle name="Input 2 2 4 2 2" xfId="10157" xr:uid="{7DEFE6D3-ABC7-418E-9EE3-0CFD9AC48DFF}"/>
    <cellStyle name="Input 2 2 4 2 2 2" xfId="15762" xr:uid="{C04B0F60-F5BD-4BF5-808B-F81D28E5DE94}"/>
    <cellStyle name="Input 2 2 4 2 2 2 2" xfId="26971" xr:uid="{1C8AE9F6-6C45-46BA-A4DB-702ECB9B096E}"/>
    <cellStyle name="Input 2 2 4 2 2 3" xfId="21367" xr:uid="{53D9D446-D8FA-49E5-B905-994B27B8232D}"/>
    <cellStyle name="Input 2 2 4 2 3" xfId="12960" xr:uid="{B5AC6584-BB3A-4651-AEEB-C68F9D913301}"/>
    <cellStyle name="Input 2 2 4 2 3 2" xfId="24169" xr:uid="{1285AADC-1292-49A7-B208-11A91D8E0372}"/>
    <cellStyle name="Input 2 2 4 2 4" xfId="18565" xr:uid="{AA58DEEB-74F3-4BDB-9663-B1B0E594806F}"/>
    <cellStyle name="Input 2 2 4 3" xfId="8755" xr:uid="{BB306BC8-E67F-4F21-9F19-ED3C3CCFA3AE}"/>
    <cellStyle name="Input 2 2 4 3 2" xfId="14360" xr:uid="{8D94F4F0-4828-4A85-8D1E-66CA6605B147}"/>
    <cellStyle name="Input 2 2 4 3 2 2" xfId="25569" xr:uid="{D601F58D-ADAF-44B7-B42F-7096D9D4F7FD}"/>
    <cellStyle name="Input 2 2 4 3 3" xfId="19965" xr:uid="{5F8A6B94-19E0-4E6A-BDE8-F2672B36BD38}"/>
    <cellStyle name="Input 2 2 4 4" xfId="11558" xr:uid="{FF98C5CC-2291-4F87-90E8-AF5A84647388}"/>
    <cellStyle name="Input 2 2 4 4 2" xfId="22767" xr:uid="{3624A658-A04C-472F-AC83-FAFB4CCAF06B}"/>
    <cellStyle name="Input 2 2 4 5" xfId="17163" xr:uid="{4523C55E-FA3B-4E67-903A-4565BCC2D95C}"/>
    <cellStyle name="Input 2 2 5" xfId="44110" xr:uid="{F9DA9271-9126-46F2-9A01-B18A49200F03}"/>
    <cellStyle name="Input 2 3" xfId="2072" xr:uid="{F47C0489-1A21-49DD-9660-6F93BFF10BF4}"/>
    <cellStyle name="Input 2 3 2" xfId="5950" xr:uid="{E8EC4B66-AFAA-4E61-BA3E-803E5C3B8EE4}"/>
    <cellStyle name="Input 2 3 2 2" xfId="7352" xr:uid="{3213706C-0123-4F06-A200-BAB13AB855DE}"/>
    <cellStyle name="Input 2 3 2 2 2" xfId="10154" xr:uid="{318A7B9F-3B96-4FE8-A47D-6AAE6F175E7D}"/>
    <cellStyle name="Input 2 3 2 2 2 2" xfId="15759" xr:uid="{9344C7D4-B53C-4CB0-8C93-AFC96DDCC0F7}"/>
    <cellStyle name="Input 2 3 2 2 2 2 2" xfId="26968" xr:uid="{C8C7E038-D047-4F91-B07C-71CAF5E78034}"/>
    <cellStyle name="Input 2 3 2 2 2 3" xfId="21364" xr:uid="{ADC13DAA-65C7-42E4-8E8F-4D8F251707D1}"/>
    <cellStyle name="Input 2 3 2 2 3" xfId="12957" xr:uid="{E6294BA7-98E0-411E-BBD8-85474C67D089}"/>
    <cellStyle name="Input 2 3 2 2 3 2" xfId="24166" xr:uid="{F3A0B1F3-4B4C-47F4-A931-C08C6C019055}"/>
    <cellStyle name="Input 2 3 2 2 4" xfId="18562" xr:uid="{1FEB3482-B975-4AB1-9B4B-FF84E7C8BDCF}"/>
    <cellStyle name="Input 2 3 2 3" xfId="8752" xr:uid="{FBE4FA89-AEE7-4889-94E5-F45E9D0626EF}"/>
    <cellStyle name="Input 2 3 2 3 2" xfId="14357" xr:uid="{ECB948B6-959C-4BF6-AA51-FA421D97C82A}"/>
    <cellStyle name="Input 2 3 2 3 2 2" xfId="25566" xr:uid="{F0A29EEF-4B81-41A1-AD56-65DC1CD7A9D9}"/>
    <cellStyle name="Input 2 3 2 3 3" xfId="19962" xr:uid="{0C75509F-92E1-47F3-8B03-EB69A4C7203D}"/>
    <cellStyle name="Input 2 3 2 4" xfId="11555" xr:uid="{87C1C5F7-61D0-4E49-B734-24B9FE23431A}"/>
    <cellStyle name="Input 2 3 2 4 2" xfId="22764" xr:uid="{C4E4AE90-5AED-4DA3-B7D2-EFF7C645BE91}"/>
    <cellStyle name="Input 2 3 2 5" xfId="17160" xr:uid="{1808B796-EF8E-4703-8D93-BCB8924EC189}"/>
    <cellStyle name="Input 2 3 3" xfId="44111" xr:uid="{1C2E1C2D-6CFB-404B-9448-B520AEEC0112}"/>
    <cellStyle name="Input 2 4" xfId="2073" xr:uid="{09DBB6AE-737F-4729-8255-C0054CBE1228}"/>
    <cellStyle name="Input 2 4 2" xfId="5949" xr:uid="{349618D4-4273-406A-B841-3EB2385307A2}"/>
    <cellStyle name="Input 2 4 2 2" xfId="7351" xr:uid="{4F5A66EC-F136-414C-BB28-A34A3250DAC3}"/>
    <cellStyle name="Input 2 4 2 2 2" xfId="10153" xr:uid="{42123423-CB49-4149-9335-7E72BF562A8D}"/>
    <cellStyle name="Input 2 4 2 2 2 2" xfId="15758" xr:uid="{6B6C874B-FE4C-4963-97A6-84809D7FB5BE}"/>
    <cellStyle name="Input 2 4 2 2 2 2 2" xfId="26967" xr:uid="{79376771-82B1-412D-B102-8A11F87B2451}"/>
    <cellStyle name="Input 2 4 2 2 2 3" xfId="21363" xr:uid="{FBDB4257-E313-442C-9D62-D3071069A9D6}"/>
    <cellStyle name="Input 2 4 2 2 3" xfId="12956" xr:uid="{B4F85CF2-B440-4BEA-B328-86A513A70C1F}"/>
    <cellStyle name="Input 2 4 2 2 3 2" xfId="24165" xr:uid="{2C7E67A5-43AB-48B9-8B5B-01F5681BCD7D}"/>
    <cellStyle name="Input 2 4 2 2 4" xfId="18561" xr:uid="{D8B15909-8F50-430F-9F17-AB8B34FACF09}"/>
    <cellStyle name="Input 2 4 2 3" xfId="8751" xr:uid="{91C4DBCD-F1A4-4EBF-8196-448137F6B31D}"/>
    <cellStyle name="Input 2 4 2 3 2" xfId="14356" xr:uid="{8F90AED1-F0A9-4814-8C05-BD579D345D78}"/>
    <cellStyle name="Input 2 4 2 3 2 2" xfId="25565" xr:uid="{D3BA2680-1933-481C-AA24-60CE633AA43E}"/>
    <cellStyle name="Input 2 4 2 3 3" xfId="19961" xr:uid="{FF4C7262-2B2C-40F1-AFF8-16E733078238}"/>
    <cellStyle name="Input 2 4 2 4" xfId="11554" xr:uid="{644E4E2A-BC2F-4206-AAFB-AF2C1D4BBA88}"/>
    <cellStyle name="Input 2 4 2 4 2" xfId="22763" xr:uid="{FE2FA332-332A-4C7C-82A2-960C66E40CE2}"/>
    <cellStyle name="Input 2 4 2 5" xfId="17159" xr:uid="{19A5FA64-F798-4C2E-8DC0-87FE0E4CFE32}"/>
    <cellStyle name="Input 2 5" xfId="5954" xr:uid="{15635F91-66AC-41E0-B344-514BF5FB623C}"/>
    <cellStyle name="Input 2 5 2" xfId="7356" xr:uid="{BEA78D51-DF69-4A78-BE77-E8275F04275D}"/>
    <cellStyle name="Input 2 5 2 2" xfId="10158" xr:uid="{5C1AA828-2281-412C-A999-B8BE183FA150}"/>
    <cellStyle name="Input 2 5 2 2 2" xfId="15763" xr:uid="{1BCA6DBF-AA08-4656-96C1-B87D3989951B}"/>
    <cellStyle name="Input 2 5 2 2 2 2" xfId="26972" xr:uid="{10A066B1-7892-478E-B7E9-069E18A08D98}"/>
    <cellStyle name="Input 2 5 2 2 3" xfId="21368" xr:uid="{F0B9F150-826A-431F-8860-4CAAD930D4D8}"/>
    <cellStyle name="Input 2 5 2 3" xfId="12961" xr:uid="{B1B86C60-3B7C-49E3-A676-6F9399D6709F}"/>
    <cellStyle name="Input 2 5 2 3 2" xfId="24170" xr:uid="{FB64BC0C-62E9-4561-B114-254AE60FB864}"/>
    <cellStyle name="Input 2 5 2 4" xfId="18566" xr:uid="{4161546F-151E-401E-982C-7CE38C58F42B}"/>
    <cellStyle name="Input 2 5 3" xfId="8756" xr:uid="{BA6D4006-029A-4160-8100-132EB692C654}"/>
    <cellStyle name="Input 2 5 3 2" xfId="14361" xr:uid="{7CCDE5DA-A533-4484-B7EC-C63E8358F2FB}"/>
    <cellStyle name="Input 2 5 3 2 2" xfId="25570" xr:uid="{4B885D5B-C545-4ED2-A1FD-1D3A66CF3775}"/>
    <cellStyle name="Input 2 5 3 3" xfId="19966" xr:uid="{EEADD254-9E68-401C-A9DF-FF9F2833690C}"/>
    <cellStyle name="Input 2 5 4" xfId="11559" xr:uid="{A3FA004E-D2F7-4F67-BD38-3EF307386A26}"/>
    <cellStyle name="Input 2 5 4 2" xfId="22768" xr:uid="{3F2AC9DE-BB54-4896-A12C-E4FCFA989D83}"/>
    <cellStyle name="Input 2 5 5" xfId="17164" xr:uid="{2AC81700-204D-4FCB-B7D4-0951E27C57FA}"/>
    <cellStyle name="Input 2 6" xfId="44109" xr:uid="{F8987631-D33F-403F-96E8-9D85351FDA5F}"/>
    <cellStyle name="Input 2_Long forecast for Liz liquid Cotton(May-Dec)10312013 (version 1)" xfId="2074" xr:uid="{C8BE59CD-CBC7-4F33-A623-B478E2AD4696}"/>
    <cellStyle name="Input 3" xfId="2075" xr:uid="{F7266311-C27F-4D80-ABAF-0F0E9EBA8F0A}"/>
    <cellStyle name="Input 3 2" xfId="2076" xr:uid="{540DBFA3-A186-478C-80A6-7DAC4A5EE2C7}"/>
    <cellStyle name="Input 3 2 2" xfId="2077" xr:uid="{0C899A33-C9FA-4F51-9D57-D4C8CE792FA9}"/>
    <cellStyle name="Input 3 2 2 2" xfId="2078" xr:uid="{ACEF7902-A314-47CA-9383-CA62C07E2C60}"/>
    <cellStyle name="Input 3 2 3" xfId="2079" xr:uid="{112E70D7-8217-4D74-9D14-FCE95DAC4082}"/>
    <cellStyle name="Input 3 2 3 2" xfId="2080" xr:uid="{DC16914F-1CCD-40E9-8B21-AFD2C0B062EE}"/>
    <cellStyle name="Input 3 2 4" xfId="2081" xr:uid="{4F4BF45F-369C-4EC3-9F72-2FEBD11A27D0}"/>
    <cellStyle name="Input 3 2 4 2" xfId="5946" xr:uid="{A16B81ED-905D-4E81-A0FF-43D500DDA9F9}"/>
    <cellStyle name="Input 3 2 4 2 2" xfId="7348" xr:uid="{24622FBF-B1C5-485E-8B4B-339871758B93}"/>
    <cellStyle name="Input 3 2 4 2 2 2" xfId="10150" xr:uid="{AF8721BE-5490-4D18-95D1-A56D4DD8F1A4}"/>
    <cellStyle name="Input 3 2 4 2 2 2 2" xfId="15755" xr:uid="{D8147755-A74D-487A-A4EF-6536BDBC520C}"/>
    <cellStyle name="Input 3 2 4 2 2 2 2 2" xfId="26964" xr:uid="{69209BD7-A550-41CC-AE7F-B5E447545FA8}"/>
    <cellStyle name="Input 3 2 4 2 2 2 3" xfId="21360" xr:uid="{12CE9CCC-BB4C-4AD9-9D92-7604BACEABBA}"/>
    <cellStyle name="Input 3 2 4 2 2 3" xfId="12953" xr:uid="{B46981D4-5C48-46F7-A16E-C05BC88E5C19}"/>
    <cellStyle name="Input 3 2 4 2 2 3 2" xfId="24162" xr:uid="{7DB86C76-5489-4A5D-B2A2-F901BAFF1B7F}"/>
    <cellStyle name="Input 3 2 4 2 2 4" xfId="18558" xr:uid="{A8014EAE-CDE7-4B76-BA38-F2E6B7D05603}"/>
    <cellStyle name="Input 3 2 4 2 3" xfId="8748" xr:uid="{AFC3CEC8-E0BE-498A-8252-58C3077D0A56}"/>
    <cellStyle name="Input 3 2 4 2 3 2" xfId="14353" xr:uid="{A6DDDB80-61BC-405E-822E-CC884935C813}"/>
    <cellStyle name="Input 3 2 4 2 3 2 2" xfId="25562" xr:uid="{D282ED71-3D62-44E9-920B-FDD69C29E616}"/>
    <cellStyle name="Input 3 2 4 2 3 3" xfId="19958" xr:uid="{93909D93-90F3-4F63-BC07-97869BAD9B70}"/>
    <cellStyle name="Input 3 2 4 2 4" xfId="11551" xr:uid="{EAF1C3C3-185A-452E-9E2A-8BA8C524286F}"/>
    <cellStyle name="Input 3 2 4 2 4 2" xfId="22760" xr:uid="{A2E81EA2-9BCB-41B4-A94D-69565E5722EE}"/>
    <cellStyle name="Input 3 2 4 2 5" xfId="17156" xr:uid="{1399369D-78A1-4376-AC58-FA0335B97CB6}"/>
    <cellStyle name="Input 3 2 5" xfId="5947" xr:uid="{E6FBD823-3C0C-4094-85BB-C9C70C27743B}"/>
    <cellStyle name="Input 3 2 5 2" xfId="7349" xr:uid="{C9BB3523-8699-4D22-8F24-1070D2251999}"/>
    <cellStyle name="Input 3 2 5 2 2" xfId="10151" xr:uid="{B05693A2-869A-41BB-8116-DEA2C1274E98}"/>
    <cellStyle name="Input 3 2 5 2 2 2" xfId="15756" xr:uid="{C1CD5BB6-8A0A-455D-BB2B-85E7E5CE73E3}"/>
    <cellStyle name="Input 3 2 5 2 2 2 2" xfId="26965" xr:uid="{87B9C2C1-1804-4A58-A3E8-C64E754CA446}"/>
    <cellStyle name="Input 3 2 5 2 2 3" xfId="21361" xr:uid="{C60080AA-A998-4F08-B4B3-B970F91010C2}"/>
    <cellStyle name="Input 3 2 5 2 3" xfId="12954" xr:uid="{E5B4C6FE-3B0A-44C5-94A4-4A8081E78077}"/>
    <cellStyle name="Input 3 2 5 2 3 2" xfId="24163" xr:uid="{C815EA3E-67AB-4BD9-B48D-722D8652F70F}"/>
    <cellStyle name="Input 3 2 5 2 4" xfId="18559" xr:uid="{FB977E68-8803-44B4-BA92-8F190DBCE9E5}"/>
    <cellStyle name="Input 3 2 5 3" xfId="8749" xr:uid="{9F85569D-173C-4791-8E00-598E830F4CDE}"/>
    <cellStyle name="Input 3 2 5 3 2" xfId="14354" xr:uid="{C801BF01-CE35-4058-BD35-F7CBE8D5A34F}"/>
    <cellStyle name="Input 3 2 5 3 2 2" xfId="25563" xr:uid="{F788A5FF-19EB-491D-8EF8-189C2BE0E142}"/>
    <cellStyle name="Input 3 2 5 3 3" xfId="19959" xr:uid="{B6001305-43EE-4D9F-831E-978F27570BDB}"/>
    <cellStyle name="Input 3 2 5 4" xfId="11552" xr:uid="{826B8166-C1F9-4A90-94C9-4C6808400508}"/>
    <cellStyle name="Input 3 2 5 4 2" xfId="22761" xr:uid="{4B88B985-FA2B-43FA-A77B-89F94208C593}"/>
    <cellStyle name="Input 3 2 5 5" xfId="17157" xr:uid="{B97C8FBE-C892-47FF-BE5A-97DC1A6311E9}"/>
    <cellStyle name="Input 3 2 6" xfId="44113" xr:uid="{6CB5D788-6951-436B-80E0-DBC815B762E0}"/>
    <cellStyle name="Input 3 3" xfId="2082" xr:uid="{292BFF17-60DA-4D37-A1CB-8B7B55E64476}"/>
    <cellStyle name="Input 3 3 2" xfId="2083" xr:uid="{591D757D-1E72-451A-AD7F-7A89A96ECEEB}"/>
    <cellStyle name="Input 3 3 3" xfId="44114" xr:uid="{F22F7A10-CDCC-474C-BF93-EA90737A7924}"/>
    <cellStyle name="Input 3 4" xfId="2084" xr:uid="{4BB2207F-3A92-48E0-89A1-AE6D53AC82A8}"/>
    <cellStyle name="Input 3 4 2" xfId="5945" xr:uid="{0F210BA1-EC77-4C44-9F4E-C155F92104C4}"/>
    <cellStyle name="Input 3 4 2 2" xfId="7347" xr:uid="{962BCAD0-2AFE-4605-BDBE-39AEE6C26856}"/>
    <cellStyle name="Input 3 4 2 2 2" xfId="10149" xr:uid="{3D46EA64-114E-4058-BABC-345CE7637F94}"/>
    <cellStyle name="Input 3 4 2 2 2 2" xfId="15754" xr:uid="{27C68B20-DE0A-44E5-9A8D-B6217EBBAA9D}"/>
    <cellStyle name="Input 3 4 2 2 2 2 2" xfId="26963" xr:uid="{32D5E9E9-6CDF-4E72-890E-760F31AD26BB}"/>
    <cellStyle name="Input 3 4 2 2 2 3" xfId="21359" xr:uid="{7787B620-41EE-4D01-9248-A373EC081ED6}"/>
    <cellStyle name="Input 3 4 2 2 3" xfId="12952" xr:uid="{64E54FE3-5163-4FA0-818F-30F41A8AD5F5}"/>
    <cellStyle name="Input 3 4 2 2 3 2" xfId="24161" xr:uid="{1F2173CC-3D83-482D-B023-5DE64CF65183}"/>
    <cellStyle name="Input 3 4 2 2 4" xfId="18557" xr:uid="{F6B58B77-BB6B-4C35-8C6B-18D3769663CC}"/>
    <cellStyle name="Input 3 4 2 3" xfId="8747" xr:uid="{3EC5DD2B-9F36-4742-A885-83DA097B27D2}"/>
    <cellStyle name="Input 3 4 2 3 2" xfId="14352" xr:uid="{A332A429-AAEA-4F63-9A79-02CA9C5FFADA}"/>
    <cellStyle name="Input 3 4 2 3 2 2" xfId="25561" xr:uid="{4F869F4D-F17F-4220-9AFF-5E9BCF5A6294}"/>
    <cellStyle name="Input 3 4 2 3 3" xfId="19957" xr:uid="{DF104903-D77C-407F-B1BC-9A14B78EF0A1}"/>
    <cellStyle name="Input 3 4 2 4" xfId="11550" xr:uid="{C4B1000C-5364-4F66-8933-DDE7E8A8AD17}"/>
    <cellStyle name="Input 3 4 2 4 2" xfId="22759" xr:uid="{1C9C748C-1E3E-438C-B29D-BF0DA1183C97}"/>
    <cellStyle name="Input 3 4 2 5" xfId="17155" xr:uid="{9F2C26C8-DFC5-4964-870B-1E49FFBB49E2}"/>
    <cellStyle name="Input 3 5" xfId="5948" xr:uid="{80F7D8BE-BA58-41C7-88AE-55060D4425A7}"/>
    <cellStyle name="Input 3 5 2" xfId="7350" xr:uid="{23DBDA17-CD44-4E83-BA12-AF523F668CB4}"/>
    <cellStyle name="Input 3 5 2 2" xfId="10152" xr:uid="{8D034D8B-8998-4BED-A05D-8A14C2FFC492}"/>
    <cellStyle name="Input 3 5 2 2 2" xfId="15757" xr:uid="{B4D240A5-7E54-46C6-9544-8C3CAE582292}"/>
    <cellStyle name="Input 3 5 2 2 2 2" xfId="26966" xr:uid="{EECAFD07-840B-4844-88F6-DE2F5D9A144D}"/>
    <cellStyle name="Input 3 5 2 2 3" xfId="21362" xr:uid="{6A79FE9A-B843-4EC1-86C6-4AD925CEC801}"/>
    <cellStyle name="Input 3 5 2 3" xfId="12955" xr:uid="{8CB53869-C5BF-4C76-B9BF-97A8B3A409DE}"/>
    <cellStyle name="Input 3 5 2 3 2" xfId="24164" xr:uid="{77CB5AEE-0513-4503-B0C6-A9E417B8345C}"/>
    <cellStyle name="Input 3 5 2 4" xfId="18560" xr:uid="{EEA953F1-8CE3-4130-A563-D90D5D87A7E6}"/>
    <cellStyle name="Input 3 5 3" xfId="8750" xr:uid="{2D287CCD-5EAC-40C4-B043-C5321CC35CC1}"/>
    <cellStyle name="Input 3 5 3 2" xfId="14355" xr:uid="{1C81A7F8-3607-4E6A-9AF1-6EF5C463B6A3}"/>
    <cellStyle name="Input 3 5 3 2 2" xfId="25564" xr:uid="{0CB3A81C-7AEA-465A-B62C-658BD7A1BC97}"/>
    <cellStyle name="Input 3 5 3 3" xfId="19960" xr:uid="{3876C2D6-1460-4D8A-9290-3BD48F659651}"/>
    <cellStyle name="Input 3 5 4" xfId="11553" xr:uid="{15EE20BB-431E-448D-B459-210A6E8FE07D}"/>
    <cellStyle name="Input 3 5 4 2" xfId="22762" xr:uid="{AB20ABED-9820-4DD6-A8A1-39FCAD03391D}"/>
    <cellStyle name="Input 3 5 5" xfId="17158" xr:uid="{AE2977E5-6656-43A9-9880-E2E759DE41A6}"/>
    <cellStyle name="Input 3 6" xfId="44112" xr:uid="{215240DA-030D-4AE2-8BEA-0D6CE044F2D7}"/>
    <cellStyle name="Input 4" xfId="2085" xr:uid="{5EF82212-977D-438E-973A-277BADC135A8}"/>
    <cellStyle name="Input 4 2" xfId="2086" xr:uid="{770E7C17-AEC2-44F6-BF00-D2F42FECC5ED}"/>
    <cellStyle name="Input 4 2 2" xfId="2087" xr:uid="{300D8BE9-101E-43C4-9419-65B660B02380}"/>
    <cellStyle name="Input 4 2 2 2" xfId="5942" xr:uid="{221B2DA6-C6BF-43E1-BC30-978FBDB2FAA4}"/>
    <cellStyle name="Input 4 2 2 2 2" xfId="7344" xr:uid="{9B0063F9-D1E3-412E-9842-B2EDBBDA4C8B}"/>
    <cellStyle name="Input 4 2 2 2 2 2" xfId="10146" xr:uid="{73895FE9-E8C7-439F-A547-56F7DFBF26BE}"/>
    <cellStyle name="Input 4 2 2 2 2 2 2" xfId="15751" xr:uid="{8E74BB27-5F9B-4576-AD39-C78B6D4C3C17}"/>
    <cellStyle name="Input 4 2 2 2 2 2 2 2" xfId="26960" xr:uid="{9F3FD494-113D-4376-B2A8-7D68C783D4EF}"/>
    <cellStyle name="Input 4 2 2 2 2 2 3" xfId="21356" xr:uid="{93CF5BD6-2871-40EA-AAD0-108043612712}"/>
    <cellStyle name="Input 4 2 2 2 2 3" xfId="12949" xr:uid="{50B37553-2125-4C6C-9A07-99A43C404356}"/>
    <cellStyle name="Input 4 2 2 2 2 3 2" xfId="24158" xr:uid="{F2C5841C-91DB-468F-82F8-76E34BC88145}"/>
    <cellStyle name="Input 4 2 2 2 2 4" xfId="18554" xr:uid="{76071ED1-111B-4FC5-A676-888F99480DB7}"/>
    <cellStyle name="Input 4 2 2 2 3" xfId="8744" xr:uid="{65C1D204-B6EB-43D9-9D6E-D924DA673435}"/>
    <cellStyle name="Input 4 2 2 2 3 2" xfId="14349" xr:uid="{297D4384-AD08-4693-8F94-D181A1506D2E}"/>
    <cellStyle name="Input 4 2 2 2 3 2 2" xfId="25558" xr:uid="{99217AAE-5A60-4376-97AC-4C1BAB4E90A6}"/>
    <cellStyle name="Input 4 2 2 2 3 3" xfId="19954" xr:uid="{5BE6691C-FD19-444B-A3B6-69C8007F407B}"/>
    <cellStyle name="Input 4 2 2 2 4" xfId="11547" xr:uid="{B604F760-A921-455E-8266-E3C6219A082F}"/>
    <cellStyle name="Input 4 2 2 2 4 2" xfId="22756" xr:uid="{A905283D-20EB-423D-AD74-C6181AE80FC1}"/>
    <cellStyle name="Input 4 2 2 2 5" xfId="17152" xr:uid="{F1EDCF11-D915-4002-921E-67BB0C88F398}"/>
    <cellStyle name="Input 4 2 3" xfId="5943" xr:uid="{6526D148-78B6-4996-8FDF-2370CACADC45}"/>
    <cellStyle name="Input 4 2 3 2" xfId="7345" xr:uid="{EEBB85F9-5C30-4279-864D-2E275F9163DC}"/>
    <cellStyle name="Input 4 2 3 2 2" xfId="10147" xr:uid="{09689DD8-A287-4588-9C56-6AE42A0A6208}"/>
    <cellStyle name="Input 4 2 3 2 2 2" xfId="15752" xr:uid="{8EA69DEB-A198-430B-9605-E6F9197221C9}"/>
    <cellStyle name="Input 4 2 3 2 2 2 2" xfId="26961" xr:uid="{A2AE27CD-346B-4F15-81FA-E281F694B7F3}"/>
    <cellStyle name="Input 4 2 3 2 2 3" xfId="21357" xr:uid="{71100B7C-B106-4029-8A30-E4AC8AC5AFF9}"/>
    <cellStyle name="Input 4 2 3 2 3" xfId="12950" xr:uid="{18FDB8D3-BD2E-4D3A-B5A3-B07A6EC04E4F}"/>
    <cellStyle name="Input 4 2 3 2 3 2" xfId="24159" xr:uid="{9889EAAE-3B28-4392-BC30-B6CD3B67423D}"/>
    <cellStyle name="Input 4 2 3 2 4" xfId="18555" xr:uid="{D7C065F1-5F42-44E6-9F96-51ED249BFDFC}"/>
    <cellStyle name="Input 4 2 3 3" xfId="8745" xr:uid="{7D538FEB-4298-49A3-A4B6-4CFB3E06E1CB}"/>
    <cellStyle name="Input 4 2 3 3 2" xfId="14350" xr:uid="{FB37A019-89DA-485D-A188-151C7EF51BD8}"/>
    <cellStyle name="Input 4 2 3 3 2 2" xfId="25559" xr:uid="{2170551D-E377-443E-8D25-7AA85479DA31}"/>
    <cellStyle name="Input 4 2 3 3 3" xfId="19955" xr:uid="{983E9C94-6435-4BAF-94FC-8971B0165585}"/>
    <cellStyle name="Input 4 2 3 4" xfId="11548" xr:uid="{93ACE27E-A08D-4219-9152-28D11F562CA8}"/>
    <cellStyle name="Input 4 2 3 4 2" xfId="22757" xr:uid="{8301A2C0-BA4B-41E3-AEF9-2B8ED7C912CB}"/>
    <cellStyle name="Input 4 2 3 5" xfId="17153" xr:uid="{CFF8AE7B-2506-43DC-9FC9-A24A55C65E36}"/>
    <cellStyle name="Input 4 2 4" xfId="44116" xr:uid="{FF224E02-048A-424D-94F0-864A149631A2}"/>
    <cellStyle name="Input 4 3" xfId="2088" xr:uid="{65B545F1-DBAB-4F9D-A5DC-D9D6FED6F52A}"/>
    <cellStyle name="Input 4 3 2" xfId="2089" xr:uid="{04860D0D-106B-406B-BCD0-7B4846CF0B45}"/>
    <cellStyle name="Input 4 3 3" xfId="5941" xr:uid="{8C6F75BE-6020-4FA3-BA70-B9348A122B8A}"/>
    <cellStyle name="Input 4 3 3 2" xfId="7343" xr:uid="{D0AEDB06-7422-4338-AE2F-19A12BAD53CD}"/>
    <cellStyle name="Input 4 3 3 2 2" xfId="10145" xr:uid="{7B5D7A47-0402-4FB1-915F-7451C7E0F915}"/>
    <cellStyle name="Input 4 3 3 2 2 2" xfId="15750" xr:uid="{A1AB08B4-E4E5-4B50-B8CC-3196678079E9}"/>
    <cellStyle name="Input 4 3 3 2 2 2 2" xfId="26959" xr:uid="{0704B79A-680B-485F-86AA-59F5AB120904}"/>
    <cellStyle name="Input 4 3 3 2 2 3" xfId="21355" xr:uid="{E2726599-6B13-4395-B67E-DAC89D98915D}"/>
    <cellStyle name="Input 4 3 3 2 3" xfId="12948" xr:uid="{84C463B6-782D-4A38-91A4-26D5D37DC0AA}"/>
    <cellStyle name="Input 4 3 3 2 3 2" xfId="24157" xr:uid="{DD8AEE1E-4EC5-4989-A57A-DAC374E34BFF}"/>
    <cellStyle name="Input 4 3 3 2 4" xfId="18553" xr:uid="{50FC8A7A-6169-4CCE-A3F6-A035762981ED}"/>
    <cellStyle name="Input 4 3 3 3" xfId="8743" xr:uid="{ADAA8D57-1161-4BC1-8099-DD94EDAC3DA9}"/>
    <cellStyle name="Input 4 3 3 3 2" xfId="14348" xr:uid="{1BFFBA43-9AE7-407F-8E10-9AF84E1CF86D}"/>
    <cellStyle name="Input 4 3 3 3 2 2" xfId="25557" xr:uid="{6CA56896-0DF1-4963-BF83-48E3F6AEE942}"/>
    <cellStyle name="Input 4 3 3 3 3" xfId="19953" xr:uid="{8ADEBDB1-EA4D-4BF1-8066-DF77FB85E210}"/>
    <cellStyle name="Input 4 3 3 4" xfId="11546" xr:uid="{3AB895F3-3AE2-48BD-BCC4-4FACC0212744}"/>
    <cellStyle name="Input 4 3 3 4 2" xfId="22755" xr:uid="{6105545A-5293-442D-B676-512FFFAFD00D}"/>
    <cellStyle name="Input 4 3 3 5" xfId="17151" xr:uid="{615B1E78-03D3-4ED3-BA74-5716A7CF55E7}"/>
    <cellStyle name="Input 4 3 4" xfId="44117" xr:uid="{092DF820-9D67-4AF9-BF04-0B72D83DA64A}"/>
    <cellStyle name="Input 4 4" xfId="2090" xr:uid="{A5463547-7A25-44C5-A68E-15E7ECED9F64}"/>
    <cellStyle name="Input 4 4 2" xfId="5940" xr:uid="{7FF74D89-288A-4FD9-80BF-8E23DCF307D6}"/>
    <cellStyle name="Input 4 4 2 2" xfId="7342" xr:uid="{003AAC50-3F1C-412E-8D23-655C9E07D036}"/>
    <cellStyle name="Input 4 4 2 2 2" xfId="10144" xr:uid="{2D334A64-B19D-419F-8372-9360185C1093}"/>
    <cellStyle name="Input 4 4 2 2 2 2" xfId="15749" xr:uid="{B16E2E85-451D-48E9-875E-F54E6676310B}"/>
    <cellStyle name="Input 4 4 2 2 2 2 2" xfId="26958" xr:uid="{4A3BD47C-C1DE-4D79-8C65-CEE179852BD3}"/>
    <cellStyle name="Input 4 4 2 2 2 3" xfId="21354" xr:uid="{7C1754B4-175A-4BCD-8E77-CCCC6F578621}"/>
    <cellStyle name="Input 4 4 2 2 3" xfId="12947" xr:uid="{32396C4F-BE05-44B9-815A-E8209574AF79}"/>
    <cellStyle name="Input 4 4 2 2 3 2" xfId="24156" xr:uid="{3B9880C3-8D0A-466B-94DB-438758520ECB}"/>
    <cellStyle name="Input 4 4 2 2 4" xfId="18552" xr:uid="{B74E88E2-960C-42A3-98FB-75049D8F7896}"/>
    <cellStyle name="Input 4 4 2 3" xfId="8742" xr:uid="{CB0633DB-05FD-442F-9143-8A859B611182}"/>
    <cellStyle name="Input 4 4 2 3 2" xfId="14347" xr:uid="{1DA0223F-65C7-4187-9234-BA5CE2FEC18C}"/>
    <cellStyle name="Input 4 4 2 3 2 2" xfId="25556" xr:uid="{4A600259-8A1D-495F-BA33-BAEDC34EED48}"/>
    <cellStyle name="Input 4 4 2 3 3" xfId="19952" xr:uid="{31BD9201-767C-4A01-8F3E-165A04C98B38}"/>
    <cellStyle name="Input 4 4 2 4" xfId="11545" xr:uid="{D8BD7EBE-B511-45F4-8572-98D79170FB23}"/>
    <cellStyle name="Input 4 4 2 4 2" xfId="22754" xr:uid="{B0D92CDB-E08D-4425-9FC1-31CD8B975019}"/>
    <cellStyle name="Input 4 4 2 5" xfId="17150" xr:uid="{0D38CF30-E711-48E8-941F-C68C6C5C3D02}"/>
    <cellStyle name="Input 4 5" xfId="2091" xr:uid="{3A660C4E-1173-4A7D-B81A-33716350CA32}"/>
    <cellStyle name="Input 4 6" xfId="2092" xr:uid="{A087036C-9E78-419E-BDE5-94A436BA4AD5}"/>
    <cellStyle name="Input 4 6 2" xfId="5939" xr:uid="{832A3FD3-1E05-4062-BF60-55CD94E80B5A}"/>
    <cellStyle name="Input 4 6 2 2" xfId="7341" xr:uid="{4D398517-E3F0-4553-B3A6-73A4333C7940}"/>
    <cellStyle name="Input 4 6 2 2 2" xfId="10143" xr:uid="{F361C32A-FA8D-4ED2-8C87-62523C2BE639}"/>
    <cellStyle name="Input 4 6 2 2 2 2" xfId="15748" xr:uid="{D2E81AC7-D8AC-4F38-9FED-6AF78896C9A6}"/>
    <cellStyle name="Input 4 6 2 2 2 2 2" xfId="26957" xr:uid="{41412370-AA90-446F-A6D6-614B35A6DB01}"/>
    <cellStyle name="Input 4 6 2 2 2 3" xfId="21353" xr:uid="{A9753BA2-4AA0-4D6E-A60E-34EB433A64F4}"/>
    <cellStyle name="Input 4 6 2 2 3" xfId="12946" xr:uid="{8140FE0E-8982-4540-8284-73AC8FD3AA90}"/>
    <cellStyle name="Input 4 6 2 2 3 2" xfId="24155" xr:uid="{51CBB60A-8D23-4DFE-9242-E9A1EEDAA1D0}"/>
    <cellStyle name="Input 4 6 2 2 4" xfId="18551" xr:uid="{681DF36F-6BA1-4537-9394-A1B181EE4B0A}"/>
    <cellStyle name="Input 4 6 2 3" xfId="8741" xr:uid="{FEC591A3-6CCC-4A6B-985B-5193C335197A}"/>
    <cellStyle name="Input 4 6 2 3 2" xfId="14346" xr:uid="{2F5B2424-E8BB-4464-81C4-7E88F6698642}"/>
    <cellStyle name="Input 4 6 2 3 2 2" xfId="25555" xr:uid="{682B67F4-8717-4288-A34C-8BE387344662}"/>
    <cellStyle name="Input 4 6 2 3 3" xfId="19951" xr:uid="{9376BEC9-512C-4668-B0CA-ADD3CAE8E581}"/>
    <cellStyle name="Input 4 6 2 4" xfId="11544" xr:uid="{087E42BC-8A9A-42AC-96BA-ACFB06995A86}"/>
    <cellStyle name="Input 4 6 2 4 2" xfId="22753" xr:uid="{842B2F40-ACCF-4D44-A630-9AC1BFC498FC}"/>
    <cellStyle name="Input 4 6 2 5" xfId="17149" xr:uid="{604F212E-A866-46CE-B535-50F3EBE8AD2E}"/>
    <cellStyle name="Input 4 7" xfId="5944" xr:uid="{98E73736-456A-4CD7-938C-2BBFFE9A12D8}"/>
    <cellStyle name="Input 4 7 2" xfId="7346" xr:uid="{4D24B25B-4456-4BD4-9F82-D58D72ADA288}"/>
    <cellStyle name="Input 4 7 2 2" xfId="10148" xr:uid="{FC754FEF-E897-4FF0-8C98-C67B13E2BBD3}"/>
    <cellStyle name="Input 4 7 2 2 2" xfId="15753" xr:uid="{02E1F475-D971-4215-9E31-CCA06F2D195E}"/>
    <cellStyle name="Input 4 7 2 2 2 2" xfId="26962" xr:uid="{05B2889A-502E-43B2-983E-974541C54F3E}"/>
    <cellStyle name="Input 4 7 2 2 3" xfId="21358" xr:uid="{98EAEC91-544E-48DE-90BF-BD569050B5B2}"/>
    <cellStyle name="Input 4 7 2 3" xfId="12951" xr:uid="{AF539071-1CA6-480D-8A55-B282AE205C8A}"/>
    <cellStyle name="Input 4 7 2 3 2" xfId="24160" xr:uid="{1CF1912F-1596-4A1E-84C0-6D90968EA642}"/>
    <cellStyle name="Input 4 7 2 4" xfId="18556" xr:uid="{9E0AE1C4-F15A-4599-89FC-F058EA6F6456}"/>
    <cellStyle name="Input 4 7 3" xfId="8746" xr:uid="{4CFFEEEC-3888-4E1D-9E52-C51E37192A85}"/>
    <cellStyle name="Input 4 7 3 2" xfId="14351" xr:uid="{493B5A8C-EC61-4746-9896-019D21E9EBEA}"/>
    <cellStyle name="Input 4 7 3 2 2" xfId="25560" xr:uid="{41A9D104-10C2-454A-803D-833AD9951C7C}"/>
    <cellStyle name="Input 4 7 3 3" xfId="19956" xr:uid="{C2CF2A4F-C0EC-47B3-8632-B5F0C729572E}"/>
    <cellStyle name="Input 4 7 4" xfId="11549" xr:uid="{72C5A1D9-D799-445B-B141-D8101BEA7EF1}"/>
    <cellStyle name="Input 4 7 4 2" xfId="22758" xr:uid="{B38AD5CE-2B20-4A6F-96A8-CD3F5E640980}"/>
    <cellStyle name="Input 4 7 5" xfId="17154" xr:uid="{BE83FB76-BC8E-47A8-9447-2B731F0D8552}"/>
    <cellStyle name="Input 4 8" xfId="44115" xr:uid="{6A1AF482-ED93-427B-9BE0-879B5FC5183A}"/>
    <cellStyle name="Input 5" xfId="2093" xr:uid="{61C5C14A-0197-4420-B0D3-D3DD7AD48C67}"/>
    <cellStyle name="Input 5 2" xfId="2094" xr:uid="{44F66A75-DD71-4241-A011-B386894EF67D}"/>
    <cellStyle name="Input 5 2 2" xfId="5937" xr:uid="{A4E1E7FE-79D1-488E-A414-F7D4EF054D57}"/>
    <cellStyle name="Input 5 2 2 2" xfId="7339" xr:uid="{9497A24F-F7A3-425D-A15F-11C7EFEB5E95}"/>
    <cellStyle name="Input 5 2 2 2 2" xfId="10141" xr:uid="{8B5E514B-13EB-4D2A-8DF8-1FA414D12DD5}"/>
    <cellStyle name="Input 5 2 2 2 2 2" xfId="15746" xr:uid="{A4C555BF-E9D2-4B64-956C-866925090DAB}"/>
    <cellStyle name="Input 5 2 2 2 2 2 2" xfId="26955" xr:uid="{E487090F-D389-411F-AB52-47E78A24AF0A}"/>
    <cellStyle name="Input 5 2 2 2 2 3" xfId="21351" xr:uid="{F48F2E4B-3EDF-4B2C-8055-8A815CB029A4}"/>
    <cellStyle name="Input 5 2 2 2 3" xfId="12944" xr:uid="{0031AF9A-F88B-4DD1-A706-F50BB32DFA26}"/>
    <cellStyle name="Input 5 2 2 2 3 2" xfId="24153" xr:uid="{1CAE70BF-67F8-43DC-8A67-DE37DE90E20F}"/>
    <cellStyle name="Input 5 2 2 2 4" xfId="18549" xr:uid="{E8E6EA0F-8C77-4581-9021-B2589BA24BA7}"/>
    <cellStyle name="Input 5 2 2 3" xfId="8739" xr:uid="{6CA1B71E-65D3-4B93-8689-413B062AC21E}"/>
    <cellStyle name="Input 5 2 2 3 2" xfId="14344" xr:uid="{0BA6A962-8F9F-4C80-9D50-FE5B054E491C}"/>
    <cellStyle name="Input 5 2 2 3 2 2" xfId="25553" xr:uid="{88EE3334-63FA-4414-B3B1-05F5E661D2EF}"/>
    <cellStyle name="Input 5 2 2 3 3" xfId="19949" xr:uid="{8169E84E-DE2F-4D50-B74F-101F36FF960D}"/>
    <cellStyle name="Input 5 2 2 4" xfId="11542" xr:uid="{F1CAD8CC-3C4C-45C9-9C1F-D287C77C7D46}"/>
    <cellStyle name="Input 5 2 2 4 2" xfId="22751" xr:uid="{4BFC1838-8B9A-4300-97C5-86D8A627484C}"/>
    <cellStyle name="Input 5 2 2 5" xfId="17147" xr:uid="{2B4CA87F-A136-448D-A879-B1EB6CA9A105}"/>
    <cellStyle name="Input 5 2 3" xfId="44119" xr:uid="{C27A4B50-0131-4627-8B18-7BE2BC4D46B4}"/>
    <cellStyle name="Input 5 3" xfId="5938" xr:uid="{5D94A4F0-A6EF-4815-A2D7-E1AAC04D7E97}"/>
    <cellStyle name="Input 5 3 2" xfId="7340" xr:uid="{549AAEAA-03FA-4F2F-985B-935CC4E6B5F7}"/>
    <cellStyle name="Input 5 3 2 2" xfId="10142" xr:uid="{3DF77A34-A1CA-41CB-8679-82A37FF04B27}"/>
    <cellStyle name="Input 5 3 2 2 2" xfId="15747" xr:uid="{6E1BAC6A-98D0-4AEA-93F8-13EACC9A2B30}"/>
    <cellStyle name="Input 5 3 2 2 2 2" xfId="26956" xr:uid="{3CB98662-DE49-4D47-908F-30059C2574C1}"/>
    <cellStyle name="Input 5 3 2 2 3" xfId="21352" xr:uid="{506A34F6-45A1-4252-8D50-14A0525C7708}"/>
    <cellStyle name="Input 5 3 2 3" xfId="12945" xr:uid="{F626F93F-3B1B-4616-B694-20E83D697AEB}"/>
    <cellStyle name="Input 5 3 2 3 2" xfId="24154" xr:uid="{0ACE6454-B37B-407A-8B55-FC0C41793F13}"/>
    <cellStyle name="Input 5 3 2 4" xfId="18550" xr:uid="{3A854883-52E6-4D36-9A2A-15472737D21D}"/>
    <cellStyle name="Input 5 3 3" xfId="8740" xr:uid="{0BF1C116-D3EF-4C98-82B9-C65625DC2CF0}"/>
    <cellStyle name="Input 5 3 3 2" xfId="14345" xr:uid="{7C294D3C-E380-4FCF-9D51-CD37B9CFBD1C}"/>
    <cellStyle name="Input 5 3 3 2 2" xfId="25554" xr:uid="{11211E31-E421-4C25-A5C9-FD1DC27FBBAF}"/>
    <cellStyle name="Input 5 3 3 3" xfId="19950" xr:uid="{ACE16DCC-8523-4ACA-AB15-AC9CAEC2F46B}"/>
    <cellStyle name="Input 5 3 4" xfId="11543" xr:uid="{64349FD3-3270-4908-BB62-F9C3A6EB7E72}"/>
    <cellStyle name="Input 5 3 4 2" xfId="22752" xr:uid="{35274B24-89B1-49D2-9D84-5B92EA6E37D4}"/>
    <cellStyle name="Input 5 3 5" xfId="17148" xr:uid="{D895B19E-408C-4F9F-BB49-4EE204AFC4F0}"/>
    <cellStyle name="Input 5 4" xfId="44118" xr:uid="{9062871B-423C-4F69-9795-5174389101BE}"/>
    <cellStyle name="Input 6" xfId="2095" xr:uid="{7DD2A01F-00A1-4CF9-B6D8-D187A66DE4E3}"/>
    <cellStyle name="Input 6 2" xfId="2096" xr:uid="{6BFFBE90-E0F5-4D9C-B0D7-9660CFEAAB69}"/>
    <cellStyle name="Input 6 2 2" xfId="2097" xr:uid="{152255C7-71A6-40F4-AF3F-FC5506FBC64E}"/>
    <cellStyle name="Input 6 2 2 2" xfId="5934" xr:uid="{96851293-3EE7-43D8-BDD5-4A7F299A6884}"/>
    <cellStyle name="Input 6 2 2 2 2" xfId="7336" xr:uid="{E2F2E4E0-860A-4F06-8209-803E3D17E9FB}"/>
    <cellStyle name="Input 6 2 2 2 2 2" xfId="10138" xr:uid="{F30D45BF-D894-4B0A-8AF0-7A6B9E08056F}"/>
    <cellStyle name="Input 6 2 2 2 2 2 2" xfId="15743" xr:uid="{22FF152A-6767-44A7-8648-1F1B7F1E554D}"/>
    <cellStyle name="Input 6 2 2 2 2 2 2 2" xfId="26952" xr:uid="{46D906D5-0BC4-4AF6-B6B8-6D383C685D3D}"/>
    <cellStyle name="Input 6 2 2 2 2 2 3" xfId="21348" xr:uid="{1B583BDD-76A2-43BB-8CEC-F04DA5CBFA4A}"/>
    <cellStyle name="Input 6 2 2 2 2 3" xfId="12941" xr:uid="{6216F284-8E9F-4549-B336-1FD6DB6D8BF9}"/>
    <cellStyle name="Input 6 2 2 2 2 3 2" xfId="24150" xr:uid="{BC512EEC-0246-4A26-B6B9-24DE6AE1BC6B}"/>
    <cellStyle name="Input 6 2 2 2 2 4" xfId="18546" xr:uid="{6D9EC722-7DEA-41C6-BA8A-B1E35B74E1CE}"/>
    <cellStyle name="Input 6 2 2 2 3" xfId="8736" xr:uid="{129C8B35-4217-43B5-B942-F94BF68AB505}"/>
    <cellStyle name="Input 6 2 2 2 3 2" xfId="14341" xr:uid="{2F4FBDDA-5760-4B06-BAEB-15B5E5B1D9EA}"/>
    <cellStyle name="Input 6 2 2 2 3 2 2" xfId="25550" xr:uid="{B4020C28-9EBE-405E-8568-32DB3D560D47}"/>
    <cellStyle name="Input 6 2 2 2 3 3" xfId="19946" xr:uid="{BD53FC27-CE77-4563-8648-DFAED2A9085C}"/>
    <cellStyle name="Input 6 2 2 2 4" xfId="11539" xr:uid="{0503E62E-B26D-4FCD-845C-AF07884DD47D}"/>
    <cellStyle name="Input 6 2 2 2 4 2" xfId="22748" xr:uid="{9DC52E98-1F63-4C44-9267-B22F72B1FC95}"/>
    <cellStyle name="Input 6 2 2 2 5" xfId="17144" xr:uid="{987E798B-59DF-40CE-92B4-06E56FDFE5B3}"/>
    <cellStyle name="Input 6 2 3" xfId="5935" xr:uid="{E17765B9-3C07-4915-8EF7-6613BAAA8DE0}"/>
    <cellStyle name="Input 6 2 3 2" xfId="7337" xr:uid="{998BF4D2-EF74-4476-B5C5-21E207080E5D}"/>
    <cellStyle name="Input 6 2 3 2 2" xfId="10139" xr:uid="{7BB52327-094E-4E84-AC15-21B2EA21BE38}"/>
    <cellStyle name="Input 6 2 3 2 2 2" xfId="15744" xr:uid="{C6965CD1-953F-45AB-8A4C-9DE2C8048DC4}"/>
    <cellStyle name="Input 6 2 3 2 2 2 2" xfId="26953" xr:uid="{E75A76A8-EABC-4932-B1AA-1B4FAF394981}"/>
    <cellStyle name="Input 6 2 3 2 2 3" xfId="21349" xr:uid="{F073CDB3-650F-4781-AD19-9D5B5F3D9C1C}"/>
    <cellStyle name="Input 6 2 3 2 3" xfId="12942" xr:uid="{05678827-C873-42FF-82BF-364ADEFE13AA}"/>
    <cellStyle name="Input 6 2 3 2 3 2" xfId="24151" xr:uid="{77B61AFB-AAB4-4C61-8E68-5A999BF58181}"/>
    <cellStyle name="Input 6 2 3 2 4" xfId="18547" xr:uid="{3CA6B974-13A2-4357-9783-947A5921D464}"/>
    <cellStyle name="Input 6 2 3 3" xfId="8737" xr:uid="{D461787D-E02A-4A32-87A4-A03E7A5FA844}"/>
    <cellStyle name="Input 6 2 3 3 2" xfId="14342" xr:uid="{9E5F82F1-4831-4E77-A411-C835D1EEE8EB}"/>
    <cellStyle name="Input 6 2 3 3 2 2" xfId="25551" xr:uid="{49219B00-19C4-4592-8257-39FF8DB2DAEB}"/>
    <cellStyle name="Input 6 2 3 3 3" xfId="19947" xr:uid="{0C19C595-ABF8-4761-9190-28920A99E21F}"/>
    <cellStyle name="Input 6 2 3 4" xfId="11540" xr:uid="{8D3BEC68-AF97-4562-A76B-15E2EE17C3CB}"/>
    <cellStyle name="Input 6 2 3 4 2" xfId="22749" xr:uid="{70608C72-BA67-4AF8-B8F7-220A0C98F4B3}"/>
    <cellStyle name="Input 6 2 3 5" xfId="17145" xr:uid="{D379C584-8709-467B-BED8-16B2075B7115}"/>
    <cellStyle name="Input 6 3" xfId="2098" xr:uid="{1C7A20CA-F8E9-41EB-9190-A3F6E82B2575}"/>
    <cellStyle name="Input 6 3 2" xfId="2099" xr:uid="{A56A28E4-236F-4166-85E7-6B4615595EB0}"/>
    <cellStyle name="Input 6 3 3" xfId="5933" xr:uid="{2BD3D554-C335-4373-B441-CD4FA081CB98}"/>
    <cellStyle name="Input 6 3 3 2" xfId="7335" xr:uid="{772DE3CA-EDDC-4BF9-AAAE-3A1C0AA485AD}"/>
    <cellStyle name="Input 6 3 3 2 2" xfId="10137" xr:uid="{3A1C328E-7D4A-464B-80F6-1938F72F3401}"/>
    <cellStyle name="Input 6 3 3 2 2 2" xfId="15742" xr:uid="{3E4BF390-04CF-446D-BAD9-D2B81C1A0A15}"/>
    <cellStyle name="Input 6 3 3 2 2 2 2" xfId="26951" xr:uid="{5F9EAD61-1637-452D-A3B8-A5119B2E91C7}"/>
    <cellStyle name="Input 6 3 3 2 2 3" xfId="21347" xr:uid="{4F3A6156-6D61-43AD-A9BE-2E27812DEE55}"/>
    <cellStyle name="Input 6 3 3 2 3" xfId="12940" xr:uid="{607733CD-4DF4-4AAA-826E-1C7B77D2387F}"/>
    <cellStyle name="Input 6 3 3 2 3 2" xfId="24149" xr:uid="{0BBDC2B5-A7A6-412D-93EA-89164A93011E}"/>
    <cellStyle name="Input 6 3 3 2 4" xfId="18545" xr:uid="{E6FE30A7-29A5-40AD-AD8D-B1CA0F4C389D}"/>
    <cellStyle name="Input 6 3 3 3" xfId="8735" xr:uid="{36825E7E-313C-4FC0-A59D-9685754B97EE}"/>
    <cellStyle name="Input 6 3 3 3 2" xfId="14340" xr:uid="{B683C182-9ABD-4DBB-9FE3-42FB4969BCE9}"/>
    <cellStyle name="Input 6 3 3 3 2 2" xfId="25549" xr:uid="{DDC4FD40-3A63-4D73-BB16-1A6F780A408F}"/>
    <cellStyle name="Input 6 3 3 3 3" xfId="19945" xr:uid="{AB1FD948-FF42-44CC-99E6-BFA1218A8A36}"/>
    <cellStyle name="Input 6 3 3 4" xfId="11538" xr:uid="{9F1E59B3-5EF3-4A98-81D6-40058D2BFBEF}"/>
    <cellStyle name="Input 6 3 3 4 2" xfId="22747" xr:uid="{40D17676-4DF6-4B31-A0A3-594B84B3FA51}"/>
    <cellStyle name="Input 6 3 3 5" xfId="17143" xr:uid="{7D4FE946-7832-400D-92E2-35CC080FABDC}"/>
    <cellStyle name="Input 6 4" xfId="2100" xr:uid="{A286C64E-2EBE-4E0E-B71D-435F1B9E9B14}"/>
    <cellStyle name="Input 6 4 2" xfId="5932" xr:uid="{A27A1DC2-488C-4C31-8B23-DB24422B75F7}"/>
    <cellStyle name="Input 6 4 2 2" xfId="7334" xr:uid="{F273BA06-C7A4-46C0-99AC-4E848631AA00}"/>
    <cellStyle name="Input 6 4 2 2 2" xfId="10136" xr:uid="{654394DB-5F40-4E62-ADA5-98180450C1D5}"/>
    <cellStyle name="Input 6 4 2 2 2 2" xfId="15741" xr:uid="{E1EE2D5E-20FE-4133-BF99-523AAC735DD7}"/>
    <cellStyle name="Input 6 4 2 2 2 2 2" xfId="26950" xr:uid="{7AD093C4-4605-4E31-94E8-A80C553666C4}"/>
    <cellStyle name="Input 6 4 2 2 2 3" xfId="21346" xr:uid="{5C3F27AA-B73A-4975-B98A-CF17EED93CBE}"/>
    <cellStyle name="Input 6 4 2 2 3" xfId="12939" xr:uid="{B78B483E-65DF-4C38-BC8A-C28DCEF6CDEE}"/>
    <cellStyle name="Input 6 4 2 2 3 2" xfId="24148" xr:uid="{6EA831EA-AF6E-4D0A-B979-A1EBB7FFC0DF}"/>
    <cellStyle name="Input 6 4 2 2 4" xfId="18544" xr:uid="{725D3482-3405-4F03-8AF5-E13FA4A440DA}"/>
    <cellStyle name="Input 6 4 2 3" xfId="8734" xr:uid="{94ED6171-9842-48EF-B5A2-BA5E8AD27E6A}"/>
    <cellStyle name="Input 6 4 2 3 2" xfId="14339" xr:uid="{238AC636-9A6A-4188-A605-4BB90D4B97A9}"/>
    <cellStyle name="Input 6 4 2 3 2 2" xfId="25548" xr:uid="{6B7F1BB8-89B6-4F77-AAF3-5D0CF903BA36}"/>
    <cellStyle name="Input 6 4 2 3 3" xfId="19944" xr:uid="{31255B0E-77BA-4A6D-AB9A-3BCA246B8B63}"/>
    <cellStyle name="Input 6 4 2 4" xfId="11537" xr:uid="{A06D4B87-D3A5-4FC2-9D25-6A491F4C7443}"/>
    <cellStyle name="Input 6 4 2 4 2" xfId="22746" xr:uid="{D8E8F937-DFCD-45C5-9E1C-ACA77CBA4916}"/>
    <cellStyle name="Input 6 4 2 5" xfId="17142" xr:uid="{A98BF47C-1A96-4A74-B6DA-DDF87FC83D60}"/>
    <cellStyle name="Input 6 5" xfId="2101" xr:uid="{9806BB0A-F1E5-45AB-B5A1-6A8207042420}"/>
    <cellStyle name="Input 6 6" xfId="5936" xr:uid="{9EED7C79-FD38-4F74-A91B-ED2A42704CD9}"/>
    <cellStyle name="Input 6 6 2" xfId="7338" xr:uid="{CE6044C0-0C46-4DBC-AFBE-35B862DB3237}"/>
    <cellStyle name="Input 6 6 2 2" xfId="10140" xr:uid="{095BBDF5-29E8-4BB2-BE02-6D17AFA83365}"/>
    <cellStyle name="Input 6 6 2 2 2" xfId="15745" xr:uid="{CD18E313-3438-41FB-95DD-98758C0D01D2}"/>
    <cellStyle name="Input 6 6 2 2 2 2" xfId="26954" xr:uid="{BEBAE520-45DE-485E-B7FA-DD121424345B}"/>
    <cellStyle name="Input 6 6 2 2 3" xfId="21350" xr:uid="{43EA039A-486D-4391-97B7-9EAE39C0FE9C}"/>
    <cellStyle name="Input 6 6 2 3" xfId="12943" xr:uid="{0F5FF3FE-00E9-405C-ACDA-E4F7BE895B05}"/>
    <cellStyle name="Input 6 6 2 3 2" xfId="24152" xr:uid="{2BAC3E01-FAEF-4474-A49D-8FCDEFDEC4F0}"/>
    <cellStyle name="Input 6 6 2 4" xfId="18548" xr:uid="{17149659-8847-4597-A0C9-8ED9CDE9C8CE}"/>
    <cellStyle name="Input 6 6 3" xfId="8738" xr:uid="{1471C3F8-A234-4C16-83B5-27DC3ABC4E03}"/>
    <cellStyle name="Input 6 6 3 2" xfId="14343" xr:uid="{7962BFAD-6CBC-4BA4-939B-7F9753B3C652}"/>
    <cellStyle name="Input 6 6 3 2 2" xfId="25552" xr:uid="{95625579-E71C-449D-AB33-DC83C34A47B6}"/>
    <cellStyle name="Input 6 6 3 3" xfId="19948" xr:uid="{56E9212F-81CA-4815-8D74-25C21D6E14B8}"/>
    <cellStyle name="Input 6 6 4" xfId="11541" xr:uid="{C27E62B1-F7C3-467D-8EBF-80D8EC463EF8}"/>
    <cellStyle name="Input 6 6 4 2" xfId="22750" xr:uid="{089E6BDC-7B5B-41BE-B522-FF2C9BACAF70}"/>
    <cellStyle name="Input 6 6 5" xfId="17146" xr:uid="{FB942F25-64AF-4890-9FDA-D47351A810DE}"/>
    <cellStyle name="Input 6 7" xfId="44120" xr:uid="{8B5A5D44-B744-4C3C-9797-5CF9121FFBD5}"/>
    <cellStyle name="Input 7" xfId="2102" xr:uid="{94E903D2-FF5A-42F6-8B48-781DC8BB143F}"/>
    <cellStyle name="Input 7 2" xfId="2103" xr:uid="{1361109A-50D4-427F-A495-D9AB95C64063}"/>
    <cellStyle name="Input 7 2 2" xfId="2104" xr:uid="{D9D1F34C-EB50-4EC6-8601-7B2597105130}"/>
    <cellStyle name="Input 7 2 3" xfId="5930" xr:uid="{CC794ECE-30E7-4F48-AA9D-3C860607C4A7}"/>
    <cellStyle name="Input 7 2 3 2" xfId="7332" xr:uid="{F0FA2D5B-72BE-42A5-853F-AE46669BBFFA}"/>
    <cellStyle name="Input 7 2 3 2 2" xfId="10134" xr:uid="{49F0E0B4-A74A-472B-9B6C-AFEF5288F562}"/>
    <cellStyle name="Input 7 2 3 2 2 2" xfId="15739" xr:uid="{CB30F175-86BF-4C85-BAE6-F04A442559AD}"/>
    <cellStyle name="Input 7 2 3 2 2 2 2" xfId="26948" xr:uid="{8C1179B8-6597-40A1-A5B5-D9446C4CC2C9}"/>
    <cellStyle name="Input 7 2 3 2 2 3" xfId="21344" xr:uid="{A44778B8-3BF1-41DC-838E-E7A15D5AA86A}"/>
    <cellStyle name="Input 7 2 3 2 3" xfId="12937" xr:uid="{912A9CBC-AA89-4B3F-B2C9-EAF5F4FC617B}"/>
    <cellStyle name="Input 7 2 3 2 3 2" xfId="24146" xr:uid="{07CF77F9-45C9-42D2-94E3-D5F57AF0FAA5}"/>
    <cellStyle name="Input 7 2 3 2 4" xfId="18542" xr:uid="{AFCF091B-1A58-4CDB-BB77-49711E86965C}"/>
    <cellStyle name="Input 7 2 3 3" xfId="8732" xr:uid="{8D7E8CC1-D735-4F03-9DB3-C30CEF70EAED}"/>
    <cellStyle name="Input 7 2 3 3 2" xfId="14337" xr:uid="{9942D9BE-88C0-4019-9E3A-40F1F18044BF}"/>
    <cellStyle name="Input 7 2 3 3 2 2" xfId="25546" xr:uid="{61D44881-C023-43E2-9D5D-BAE1CF51F2B4}"/>
    <cellStyle name="Input 7 2 3 3 3" xfId="19942" xr:uid="{AC360330-9497-419A-8D30-D95C444D594F}"/>
    <cellStyle name="Input 7 2 3 4" xfId="11535" xr:uid="{31662A20-EF83-4E49-838E-EB5BA1AEB407}"/>
    <cellStyle name="Input 7 2 3 4 2" xfId="22744" xr:uid="{49E975CB-E1A1-46E3-BBB8-02F3FA218CEC}"/>
    <cellStyle name="Input 7 2 3 5" xfId="17140" xr:uid="{3004D948-CB6D-4A1B-A10C-C35F035B212F}"/>
    <cellStyle name="Input 7 3" xfId="2105" xr:uid="{FF7184EB-4DC6-44B7-9660-A2E8B1D4ACB1}"/>
    <cellStyle name="Input 7 3 2" xfId="5929" xr:uid="{7F644D06-4757-4A9D-8EF7-282D7913F94B}"/>
    <cellStyle name="Input 7 3 2 2" xfId="7331" xr:uid="{B75B46B2-B929-4B36-8441-2EF68C590E1E}"/>
    <cellStyle name="Input 7 3 2 2 2" xfId="10133" xr:uid="{02DA79D2-9A0E-441F-8117-0E887F2EDC92}"/>
    <cellStyle name="Input 7 3 2 2 2 2" xfId="15738" xr:uid="{68709B1C-D31C-4C75-87FD-D1470F873575}"/>
    <cellStyle name="Input 7 3 2 2 2 2 2" xfId="26947" xr:uid="{1C52395A-52A6-4A77-80CA-75D0A0439EA4}"/>
    <cellStyle name="Input 7 3 2 2 2 3" xfId="21343" xr:uid="{6F8D9718-8C03-4075-8438-8A1EB6D3E14D}"/>
    <cellStyle name="Input 7 3 2 2 3" xfId="12936" xr:uid="{E1C4B8FB-F540-4251-87CD-8F42CB9B8381}"/>
    <cellStyle name="Input 7 3 2 2 3 2" xfId="24145" xr:uid="{78E9D984-9F0A-482F-9713-1899E476C6A6}"/>
    <cellStyle name="Input 7 3 2 2 4" xfId="18541" xr:uid="{DEDA47AF-D1EF-4B24-B213-9DDC38ECA5AD}"/>
    <cellStyle name="Input 7 3 2 3" xfId="8731" xr:uid="{344A5BD1-28CD-4C05-89F6-4B402F1144A3}"/>
    <cellStyle name="Input 7 3 2 3 2" xfId="14336" xr:uid="{E50C3332-E7B8-4DAA-A506-A3374EAB265E}"/>
    <cellStyle name="Input 7 3 2 3 2 2" xfId="25545" xr:uid="{B366DB34-B26A-4669-AE4B-4041AB740FAB}"/>
    <cellStyle name="Input 7 3 2 3 3" xfId="19941" xr:uid="{D541DC5B-2DEA-4950-B70B-3E5579226C1A}"/>
    <cellStyle name="Input 7 3 2 4" xfId="11534" xr:uid="{ECDA148A-C6DD-44B3-AC20-B4A516BAF3B6}"/>
    <cellStyle name="Input 7 3 2 4 2" xfId="22743" xr:uid="{125425AA-3134-4D9B-A6BD-0FB98DD56C0E}"/>
    <cellStyle name="Input 7 3 2 5" xfId="17139" xr:uid="{84244215-6F58-4290-BA20-F12CCE20C116}"/>
    <cellStyle name="Input 7 4" xfId="5931" xr:uid="{F7EC396A-9FA7-459B-9466-4777342A4074}"/>
    <cellStyle name="Input 7 4 2" xfId="7333" xr:uid="{2745FD11-81B4-44DC-808D-FCFB219799F2}"/>
    <cellStyle name="Input 7 4 2 2" xfId="10135" xr:uid="{7EEE43E1-8BAE-4E76-A745-806C5CA74495}"/>
    <cellStyle name="Input 7 4 2 2 2" xfId="15740" xr:uid="{4BC66B2B-94FC-4CC2-BE47-7228662E7241}"/>
    <cellStyle name="Input 7 4 2 2 2 2" xfId="26949" xr:uid="{A67B3EA8-E6C2-4DD0-B256-EB4673434B21}"/>
    <cellStyle name="Input 7 4 2 2 3" xfId="21345" xr:uid="{6B799622-89EE-4656-A7F3-78819C2E500F}"/>
    <cellStyle name="Input 7 4 2 3" xfId="12938" xr:uid="{7C53DC62-0E47-4613-9258-1EB55DB3B74B}"/>
    <cellStyle name="Input 7 4 2 3 2" xfId="24147" xr:uid="{35DDA4E4-9B89-40F5-A43B-23ADA83D28EA}"/>
    <cellStyle name="Input 7 4 2 4" xfId="18543" xr:uid="{2E59F6BB-3F51-4E2E-8397-CD37D6841B4F}"/>
    <cellStyle name="Input 7 4 3" xfId="8733" xr:uid="{4593910B-9DC6-429A-9EF9-4E00AC1B0E60}"/>
    <cellStyle name="Input 7 4 3 2" xfId="14338" xr:uid="{0B4D6645-5E2B-43EC-8738-B27E47CDA00D}"/>
    <cellStyle name="Input 7 4 3 2 2" xfId="25547" xr:uid="{551747CE-00FC-4FE6-B73F-55F891A720C7}"/>
    <cellStyle name="Input 7 4 3 3" xfId="19943" xr:uid="{CEFD52EB-BC53-4B8E-95BF-201FFEB44926}"/>
    <cellStyle name="Input 7 4 4" xfId="11536" xr:uid="{233BB386-DA48-47E5-809D-107A392AB93D}"/>
    <cellStyle name="Input 7 4 4 2" xfId="22745" xr:uid="{E2B0078A-3AD6-4D33-9D81-A5FD32A7BBBB}"/>
    <cellStyle name="Input 7 4 5" xfId="17141" xr:uid="{D19C2A70-DF83-4BF5-9493-85FC8650F1E1}"/>
    <cellStyle name="Input 7 5" xfId="44121" xr:uid="{1EDECD45-F111-4A80-BF5A-E65E712DEC20}"/>
    <cellStyle name="Input 8" xfId="2106" xr:uid="{5D8BB758-991A-4459-8084-7AB0C30C2AB8}"/>
    <cellStyle name="Input 8 2" xfId="2107" xr:uid="{87CDC2D5-7BDF-48AA-90E8-4EFC3F14F17B}"/>
    <cellStyle name="Input 8 2 2" xfId="2108" xr:uid="{F198B755-5595-4BDB-9890-67B1C4AF6187}"/>
    <cellStyle name="Input 8 2 3" xfId="5927" xr:uid="{8DE14D07-5CEB-4B7A-9036-C269493EA9C3}"/>
    <cellStyle name="Input 8 2 3 2" xfId="7329" xr:uid="{C395E227-7A86-4EB0-8F7F-7E13BE557C97}"/>
    <cellStyle name="Input 8 2 3 2 2" xfId="10131" xr:uid="{A2BBEEC7-95CA-4D99-9327-FE4EAEA0787E}"/>
    <cellStyle name="Input 8 2 3 2 2 2" xfId="15736" xr:uid="{F4283750-81CB-4B28-B2F8-BA39717D8CAD}"/>
    <cellStyle name="Input 8 2 3 2 2 2 2" xfId="26945" xr:uid="{23A8FA66-B90F-4957-AA29-BC9C3A978622}"/>
    <cellStyle name="Input 8 2 3 2 2 3" xfId="21341" xr:uid="{B6F27B4F-059F-4AB3-93E4-E052029B114A}"/>
    <cellStyle name="Input 8 2 3 2 3" xfId="12934" xr:uid="{25778770-7B33-4678-9C8D-A14F54278458}"/>
    <cellStyle name="Input 8 2 3 2 3 2" xfId="24143" xr:uid="{FB21384C-A0CB-432C-98D2-1F7B92380B8E}"/>
    <cellStyle name="Input 8 2 3 2 4" xfId="18539" xr:uid="{307D7660-8328-448E-916C-717A0397481D}"/>
    <cellStyle name="Input 8 2 3 3" xfId="8729" xr:uid="{82D2D0DC-B953-46CD-9EAD-712AF0B222A4}"/>
    <cellStyle name="Input 8 2 3 3 2" xfId="14334" xr:uid="{7FC88813-A6B9-4547-A93D-094179573F49}"/>
    <cellStyle name="Input 8 2 3 3 2 2" xfId="25543" xr:uid="{35757374-8F91-47F6-9AFB-62A0FA597D6B}"/>
    <cellStyle name="Input 8 2 3 3 3" xfId="19939" xr:uid="{6F0F8BBE-78D0-45E4-BD2B-583CE0B0A5FB}"/>
    <cellStyle name="Input 8 2 3 4" xfId="11532" xr:uid="{E6FAF062-E7AF-49EA-9AF3-7CE66B51428D}"/>
    <cellStyle name="Input 8 2 3 4 2" xfId="22741" xr:uid="{81097BAD-88AA-49E5-8C00-5C3D9338FF32}"/>
    <cellStyle name="Input 8 2 3 5" xfId="17137" xr:uid="{25E68344-6DB2-4ED2-89E7-14FAE2C993A6}"/>
    <cellStyle name="Input 8 3" xfId="2109" xr:uid="{4663E841-7122-44FE-898E-FC7E6089FE4E}"/>
    <cellStyle name="Input 8 3 2" xfId="5926" xr:uid="{5E1A0BCA-347A-4B2D-921E-CBCEA73603AD}"/>
    <cellStyle name="Input 8 3 2 2" xfId="7328" xr:uid="{290293E3-F591-4D14-BBFE-C77F9FC43644}"/>
    <cellStyle name="Input 8 3 2 2 2" xfId="10130" xr:uid="{5A83A9F6-4A42-4CA7-B31C-D7B3F5351639}"/>
    <cellStyle name="Input 8 3 2 2 2 2" xfId="15735" xr:uid="{E50E17AA-8760-40BE-8C1C-1B6714D1014E}"/>
    <cellStyle name="Input 8 3 2 2 2 2 2" xfId="26944" xr:uid="{59DE2DEE-311D-4E13-BBBB-7C601CF52519}"/>
    <cellStyle name="Input 8 3 2 2 2 3" xfId="21340" xr:uid="{F7E84E19-086A-421D-877A-84140E07158A}"/>
    <cellStyle name="Input 8 3 2 2 3" xfId="12933" xr:uid="{5BC46594-ACD0-4EFF-8E20-F885A5EFF95B}"/>
    <cellStyle name="Input 8 3 2 2 3 2" xfId="24142" xr:uid="{33847448-F1D8-4BE0-A420-A5D5ABF8AF59}"/>
    <cellStyle name="Input 8 3 2 2 4" xfId="18538" xr:uid="{DAC545BB-582F-4671-B50D-E738FAB62213}"/>
    <cellStyle name="Input 8 3 2 3" xfId="8728" xr:uid="{9ADE2153-05E7-466F-84ED-366D9061CC19}"/>
    <cellStyle name="Input 8 3 2 3 2" xfId="14333" xr:uid="{B6E98D98-EC5E-412F-B9EF-61BF084967D0}"/>
    <cellStyle name="Input 8 3 2 3 2 2" xfId="25542" xr:uid="{B13F84A9-178A-45CF-9172-29D146802032}"/>
    <cellStyle name="Input 8 3 2 3 3" xfId="19938" xr:uid="{B0C9BEBA-8483-4C75-9D8E-5EE551F26473}"/>
    <cellStyle name="Input 8 3 2 4" xfId="11531" xr:uid="{4D7E5056-837C-4BCD-BB7A-77B47B3AC0C2}"/>
    <cellStyle name="Input 8 3 2 4 2" xfId="22740" xr:uid="{F1106150-8678-44B4-8A26-7133B05C9705}"/>
    <cellStyle name="Input 8 3 2 5" xfId="17136" xr:uid="{5A24E387-FC20-4C38-8123-306EE1E8C50E}"/>
    <cellStyle name="Input 8 4" xfId="2110" xr:uid="{A3544590-BADF-4F32-AD97-1D18CF003112}"/>
    <cellStyle name="Input 8 5" xfId="5928" xr:uid="{48A6E69E-2566-4462-807E-363652D20513}"/>
    <cellStyle name="Input 8 5 2" xfId="7330" xr:uid="{BE746356-7802-4FFE-B2DF-CA010CB119DF}"/>
    <cellStyle name="Input 8 5 2 2" xfId="10132" xr:uid="{5D6EED0E-A569-4D4A-89B3-BF52D4AA4F34}"/>
    <cellStyle name="Input 8 5 2 2 2" xfId="15737" xr:uid="{31BD10C1-1CD4-40C9-8EEF-473AF2311E4C}"/>
    <cellStyle name="Input 8 5 2 2 2 2" xfId="26946" xr:uid="{8B06DF05-3E43-4550-AA39-5956C686C881}"/>
    <cellStyle name="Input 8 5 2 2 3" xfId="21342" xr:uid="{1D5B56A2-AFC4-46B1-8722-E8927B3F7C8B}"/>
    <cellStyle name="Input 8 5 2 3" xfId="12935" xr:uid="{D3CF5150-4A33-4677-B945-F1A415DD5E48}"/>
    <cellStyle name="Input 8 5 2 3 2" xfId="24144" xr:uid="{9992DA2D-1A19-4B43-B504-33AEF385C5E9}"/>
    <cellStyle name="Input 8 5 2 4" xfId="18540" xr:uid="{22D1C81E-A547-4FEC-B8A1-4236F9F21631}"/>
    <cellStyle name="Input 8 5 3" xfId="8730" xr:uid="{308C4D2B-776F-4FA4-BB3D-A01678A6E9B1}"/>
    <cellStyle name="Input 8 5 3 2" xfId="14335" xr:uid="{9AEAE683-97FD-4721-B99B-7C452CD64457}"/>
    <cellStyle name="Input 8 5 3 2 2" xfId="25544" xr:uid="{6055E7D1-8745-4201-AD5C-5377AACA0FEB}"/>
    <cellStyle name="Input 8 5 3 3" xfId="19940" xr:uid="{8228873B-0DBB-40AD-AAFC-9074A0AB72B8}"/>
    <cellStyle name="Input 8 5 4" xfId="11533" xr:uid="{96FB8DB4-5D39-4B58-98F5-AC99E22E9F8D}"/>
    <cellStyle name="Input 8 5 4 2" xfId="22742" xr:uid="{2213BBF2-2B77-40C6-81E4-D6E474022168}"/>
    <cellStyle name="Input 8 5 5" xfId="17138" xr:uid="{3DEA8078-8304-4CCD-9C29-9D337A693223}"/>
    <cellStyle name="Input 8 6" xfId="45716" xr:uid="{651ECE96-91D9-46C0-A572-91DD4FC5A4FE}"/>
    <cellStyle name="Input 9" xfId="2111" xr:uid="{8580A311-E455-41BF-B4E0-E919C4634E35}"/>
    <cellStyle name="Input 9 2" xfId="2112" xr:uid="{15C89468-E82D-46CA-982B-14676BE6F775}"/>
    <cellStyle name="Input 9 2 2" xfId="5924" xr:uid="{DB8E856F-EFFC-4507-A46A-E9792E62DE5F}"/>
    <cellStyle name="Input 9 2 2 2" xfId="7326" xr:uid="{1347114B-DA99-45DB-8E8A-1E9DFC0424F0}"/>
    <cellStyle name="Input 9 2 2 2 2" xfId="10128" xr:uid="{DE51C18B-3637-47E7-BA29-6503B299C903}"/>
    <cellStyle name="Input 9 2 2 2 2 2" xfId="15733" xr:uid="{F020D05F-568C-4B05-B8CB-1E214E1AC8C4}"/>
    <cellStyle name="Input 9 2 2 2 2 2 2" xfId="26942" xr:uid="{20834F24-9137-4CF6-8DE5-4257B7DF7758}"/>
    <cellStyle name="Input 9 2 2 2 2 3" xfId="21338" xr:uid="{CBF6E22C-17BC-4635-99C6-5F1E5EB4EE93}"/>
    <cellStyle name="Input 9 2 2 2 3" xfId="12931" xr:uid="{412787E3-D8D6-46BC-8962-C30B0E1F82E2}"/>
    <cellStyle name="Input 9 2 2 2 3 2" xfId="24140" xr:uid="{E74C6DCB-5E97-4656-BE09-2F71B8EAF6F1}"/>
    <cellStyle name="Input 9 2 2 2 4" xfId="18536" xr:uid="{891A7319-F19D-490A-A103-D5A6A4475061}"/>
    <cellStyle name="Input 9 2 2 3" xfId="8726" xr:uid="{1BED877D-BEFE-45FD-A2E5-23AB04BD3D29}"/>
    <cellStyle name="Input 9 2 2 3 2" xfId="14331" xr:uid="{63EE16F2-E5EE-40DB-B1F7-FC23517E08DF}"/>
    <cellStyle name="Input 9 2 2 3 2 2" xfId="25540" xr:uid="{D9485C65-B81D-4FC8-823F-432AFC299ED7}"/>
    <cellStyle name="Input 9 2 2 3 3" xfId="19936" xr:uid="{A87A278F-BDC1-457F-AED3-0D65CABD8E28}"/>
    <cellStyle name="Input 9 2 2 4" xfId="11529" xr:uid="{95278340-74B7-4FA3-B546-FD672662E94B}"/>
    <cellStyle name="Input 9 2 2 4 2" xfId="22738" xr:uid="{8D1A6141-5342-4955-A55F-E0C8CDAF4889}"/>
    <cellStyle name="Input 9 2 2 5" xfId="17134" xr:uid="{94FFD883-FC20-4ED4-ABAC-E8EAC123B59F}"/>
    <cellStyle name="Input 9 3" xfId="5925" xr:uid="{71445980-B3F2-4966-BA4E-AFB1F8CD41C2}"/>
    <cellStyle name="Input 9 3 2" xfId="7327" xr:uid="{7EC25BEE-4D32-4789-81F3-60FED050D5E1}"/>
    <cellStyle name="Input 9 3 2 2" xfId="10129" xr:uid="{CC42F0D2-6C9E-4985-A5C2-2724F19C1B71}"/>
    <cellStyle name="Input 9 3 2 2 2" xfId="15734" xr:uid="{BC51D56C-7987-461C-A9FD-E5C487A0D21E}"/>
    <cellStyle name="Input 9 3 2 2 2 2" xfId="26943" xr:uid="{FE042974-AA5F-4654-8D0D-7765594758E7}"/>
    <cellStyle name="Input 9 3 2 2 3" xfId="21339" xr:uid="{A283C04C-D215-40CF-91AB-FE277E71AE89}"/>
    <cellStyle name="Input 9 3 2 3" xfId="12932" xr:uid="{9A3079BA-A4C9-4C0B-B0A7-A004CD934A46}"/>
    <cellStyle name="Input 9 3 2 3 2" xfId="24141" xr:uid="{3D5BB629-9C42-4906-A38B-578B1E8FA8BA}"/>
    <cellStyle name="Input 9 3 2 4" xfId="18537" xr:uid="{4ED0D02F-94CA-4BB0-A657-D68B8C3FD787}"/>
    <cellStyle name="Input 9 3 3" xfId="8727" xr:uid="{01F8776E-782D-45D4-9657-CD6987DBE8AC}"/>
    <cellStyle name="Input 9 3 3 2" xfId="14332" xr:uid="{E4F3DCFC-AB10-4834-9F88-2E7AC4749C08}"/>
    <cellStyle name="Input 9 3 3 2 2" xfId="25541" xr:uid="{2E5CEE2D-1131-486D-ACE1-120E2CC143BA}"/>
    <cellStyle name="Input 9 3 3 3" xfId="19937" xr:uid="{A1A0EC1A-9AA8-4A6B-93B6-2F13F69F2860}"/>
    <cellStyle name="Input 9 3 4" xfId="11530" xr:uid="{D65898A5-8E2D-46FC-A8A6-6BC1D0B04FA6}"/>
    <cellStyle name="Input 9 3 4 2" xfId="22739" xr:uid="{9A886B55-F2F3-4B1C-B5EB-4D5E979B4D04}"/>
    <cellStyle name="Input 9 3 5" xfId="17135" xr:uid="{69837717-2463-47F4-BA9A-17561470173F}"/>
    <cellStyle name="Input_Jersey" xfId="44122" xr:uid="{0C0089AB-0C72-4B6C-98D7-4BB1D387B704}"/>
    <cellStyle name="Linked Cell" xfId="44123" xr:uid="{34E6BD26-C994-49AA-8461-FEA5C3967A78}"/>
    <cellStyle name="Linked Cell 2" xfId="2113" xr:uid="{B0761E85-FFF7-4384-B82D-1B07363A65CA}"/>
    <cellStyle name="Linked Cell 2 2" xfId="2114" xr:uid="{48B366E5-1924-4DFF-BBDD-830EF2DC173F}"/>
    <cellStyle name="Linked Cell 2 2 2" xfId="2115" xr:uid="{954033E9-F409-4F61-A31F-EBE74B121CD8}"/>
    <cellStyle name="Linked Cell 2 2 3" xfId="44124" xr:uid="{94391033-2B6A-4C2D-8C19-FC35E6493C47}"/>
    <cellStyle name="Linked Cell 2_Long forecast for Liz liquid Cotton(May-Dec)10312013 (version 1)" xfId="2116" xr:uid="{EDD0FCA5-5DBC-401F-908A-90DDC0624AA4}"/>
    <cellStyle name="Linked Cell 3" xfId="2117" xr:uid="{AF107FA3-DDE4-4846-933A-F88B1CAD61A3}"/>
    <cellStyle name="Linked Cell 3 2" xfId="2118" xr:uid="{E93C2E42-C679-4AB9-8655-BC96141E6131}"/>
    <cellStyle name="Linked Cell 3 2 2" xfId="2119" xr:uid="{1004DCC7-C414-484A-9621-AF1A8D96A7B1}"/>
    <cellStyle name="Linked Cell 3 2 3" xfId="2120" xr:uid="{6E347DBA-6535-47DE-A725-E5C2C519CFBF}"/>
    <cellStyle name="Linked Cell 3 2 4" xfId="44125" xr:uid="{BDE71E7F-FB41-4E9E-AC25-FEFD1B4E6C43}"/>
    <cellStyle name="Linked Cell 3 3" xfId="2121" xr:uid="{634B119D-C651-4446-B69B-3F8085909EEC}"/>
    <cellStyle name="Linked Cell 3 4" xfId="2122" xr:uid="{3DA5327E-27F0-4FFD-B250-98F0DF815929}"/>
    <cellStyle name="Linked Cell 3 5" xfId="2123" xr:uid="{7C3EA515-D7B6-4060-B2A8-FE4FDCA4CACA}"/>
    <cellStyle name="Linked Cell 4" xfId="2124" xr:uid="{1DFEEE03-03BD-4DD5-BC91-A0B90BF34FBC}"/>
    <cellStyle name="Linked Cell 4 2" xfId="2125" xr:uid="{7F1288B7-7346-4883-996F-FA3479379E06}"/>
    <cellStyle name="Linked Cell 4 2 2" xfId="44126" xr:uid="{DF988C26-5F78-493E-AF74-8F62F9D233B2}"/>
    <cellStyle name="Linked Cell 5" xfId="2126" xr:uid="{8235C059-DCC4-498D-A155-B7A91D490D49}"/>
    <cellStyle name="Linked Cell 5 2" xfId="44128" xr:uid="{4444608D-FAAB-4810-9A24-8A0ADEEB5404}"/>
    <cellStyle name="Linked Cell 5 3" xfId="44127" xr:uid="{96080FAB-FC79-404C-92F5-505203D8B962}"/>
    <cellStyle name="Linked Cell 6" xfId="2127" xr:uid="{BC238F64-19CD-48E3-81ED-427243841DCC}"/>
    <cellStyle name="Linked Cell 6 2" xfId="44129" xr:uid="{85AABF6F-EA81-4E04-A5F4-08E7DB7FC93C}"/>
    <cellStyle name="Linked Cell 7" xfId="45717" xr:uid="{8AF607A5-60B9-4904-ADFC-B4F4141FB069}"/>
    <cellStyle name="Linked Cell_Jersey" xfId="44130" xr:uid="{2BFC4486-E65D-4931-97EA-0B551F6B515F}"/>
    <cellStyle name="Neutral" xfId="44131" xr:uid="{81AC7584-0697-4E77-9AE6-0F868D4AFA1B}"/>
    <cellStyle name="Neutral 2" xfId="2128" xr:uid="{D2C39B54-D9A9-4B14-AF9C-56756498D67D}"/>
    <cellStyle name="Neutral 2 2" xfId="2129" xr:uid="{AA8039B6-1E1C-4835-80FF-9F75230B64CF}"/>
    <cellStyle name="Neutral 2 2 2" xfId="2130" xr:uid="{10C28221-CB16-4816-8FF5-AC86E7759D7C}"/>
    <cellStyle name="Neutral 2 2 3" xfId="44133" xr:uid="{D6F38BE6-939D-401F-99FB-2165EAD72966}"/>
    <cellStyle name="Neutral 2 3" xfId="44132" xr:uid="{2804535E-92C3-429F-ABC2-043D4AEFC8EB}"/>
    <cellStyle name="Neutral 2_Long forecast for Liz liquid Cotton(May-Dec)10312013 (version 1)" xfId="2131" xr:uid="{535BFB73-760C-4136-9EF9-302A0805E962}"/>
    <cellStyle name="Neutral 3" xfId="2132" xr:uid="{14DEEDFB-9BB5-437F-A464-CD159B1D660C}"/>
    <cellStyle name="Neutral 3 2" xfId="2133" xr:uid="{F08E1614-482A-4F9C-89C7-793B54468F31}"/>
    <cellStyle name="Neutral 3 2 2" xfId="2134" xr:uid="{FF1020C2-1E1A-44C2-972C-597816A02EC3}"/>
    <cellStyle name="Neutral 3 2 3" xfId="2135" xr:uid="{E696F9F7-59C4-4C0E-BAD2-CF803A3DB2D7}"/>
    <cellStyle name="Neutral 3 2 4" xfId="44135" xr:uid="{0B6DBD69-CE58-4095-9ABA-99120A2627A1}"/>
    <cellStyle name="Neutral 3 3" xfId="2136" xr:uid="{2C7C20F1-A7C5-45D8-A369-8F359058D92F}"/>
    <cellStyle name="Neutral 3 4" xfId="2137" xr:uid="{3D2543D4-50EE-4924-AAF7-C5C76CD7AC51}"/>
    <cellStyle name="Neutral 3 5" xfId="2138" xr:uid="{BEBAFE58-F68C-46D5-A752-3F81B6A7792D}"/>
    <cellStyle name="Neutral 3 6" xfId="44134" xr:uid="{95685E24-B95C-4FA3-99D7-3EF5A07EC3A9}"/>
    <cellStyle name="Neutral 4" xfId="2139" xr:uid="{05625436-27E8-4C6D-B6CB-004EBF4645E4}"/>
    <cellStyle name="Neutral 4 2" xfId="2140" xr:uid="{FB7A257C-425D-407A-A0A5-2A022247CA4F}"/>
    <cellStyle name="Neutral 4 2 2" xfId="44137" xr:uid="{54720328-A09C-45D7-9A90-2203D878425B}"/>
    <cellStyle name="Neutral 4 3" xfId="44136" xr:uid="{E62C82AA-4881-4E03-BE3E-BEB3F871E834}"/>
    <cellStyle name="Neutral 5" xfId="2141" xr:uid="{7D7BF328-EA22-4F47-A6E4-BD2124D8BD0D}"/>
    <cellStyle name="Neutral 5 2" xfId="44139" xr:uid="{0383A6C7-0DC3-4FDB-A8CF-E85D008CFE3B}"/>
    <cellStyle name="Neutral 5 3" xfId="44138" xr:uid="{C688DEDD-D7F1-4BE2-9688-15F2D5D6E1FC}"/>
    <cellStyle name="Neutral 6" xfId="2142" xr:uid="{5611D1CC-5482-4439-BAAD-DEE1531EEAD9}"/>
    <cellStyle name="Neutral 6 2" xfId="44140" xr:uid="{68C2CB4D-712A-4F8E-842F-492A124E05F4}"/>
    <cellStyle name="Neutral 7" xfId="45718" xr:uid="{C5A3EC0E-E7BA-42B8-9A80-8ECD37AB446A}"/>
    <cellStyle name="no dec" xfId="2143" xr:uid="{4E7DB3C5-CC7D-4CD5-A14A-31884E10AC08}"/>
    <cellStyle name="nonIncludedStores" xfId="2144" xr:uid="{BC133658-B876-4418-864D-33F603DD1D5F}"/>
    <cellStyle name="nonIncludedStores 2" xfId="2145" xr:uid="{100E391B-6268-46CD-9B4A-EAE23EB7F412}"/>
    <cellStyle name="nonIncludedStores 2 2" xfId="2146" xr:uid="{AD36BC91-2056-4F0C-945C-6E9DCFD0DD05}"/>
    <cellStyle name="nonIncludedStores 2 3" xfId="44141" xr:uid="{B130E9C3-1A93-40C3-8EC5-FE2D700DD156}"/>
    <cellStyle name="nonIncludedStores_Long forecast for Liz liquid Cotton(May-Dec)10312013 (version 1)" xfId="2147" xr:uid="{1F21C6CD-2635-4CC5-9F13-98BE792D450D}"/>
    <cellStyle name="Non-modifiable" xfId="2148" xr:uid="{F8192D8D-4133-46A7-BE50-7CE6F9EB43C8}"/>
    <cellStyle name="Normal" xfId="0" builtinId="0"/>
    <cellStyle name="Normal - Style1" xfId="2149" xr:uid="{67CD95A0-BA6F-45DC-9878-026DAF9B3863}"/>
    <cellStyle name="Normal - Style1 2" xfId="2150" xr:uid="{9FAEC552-5EC8-4150-A46D-EE87E85F5096}"/>
    <cellStyle name="Normal 1" xfId="2151" xr:uid="{97165F2C-71B7-473D-94DF-023B4622AE03}"/>
    <cellStyle name="Normal 1 2" xfId="2152" xr:uid="{26C327BA-D093-46D5-9786-B81F5735B857}"/>
    <cellStyle name="Normal 1 2 4" xfId="44142" xr:uid="{DA72D6D0-5D82-41E8-BC96-6E8C3C3A9777}"/>
    <cellStyle name="Normal 10" xfId="2153" xr:uid="{385A0203-B56A-4F15-862A-81151DA2B3F6}"/>
    <cellStyle name="Normal 10 10" xfId="2154" xr:uid="{E801DF3B-6D67-43F4-BBA8-06D42C2BE3BA}"/>
    <cellStyle name="Normal 10 10 2" xfId="2155" xr:uid="{FB38FCD5-3FC2-4EC0-957C-D9499FEBAD0A}"/>
    <cellStyle name="Normal 10 10 2 2" xfId="2156" xr:uid="{5EE1B74B-E323-424C-B821-4E36DA260076}"/>
    <cellStyle name="Normal 10 10 2 2 2" xfId="2157" xr:uid="{03F52070-D78C-4C50-B2DA-313C8F9A85FE}"/>
    <cellStyle name="Normal 10 10 2 2 3" xfId="44143" xr:uid="{B79C9335-9FD6-4277-ACA6-EAA1BCCE88FB}"/>
    <cellStyle name="Normal 10 10 2_Long forecast for Liz liquid Cotton(May-Dec)10312013 (version 1)" xfId="2158" xr:uid="{4EC0D1DC-AC16-4364-AC37-F83F4757ED5B}"/>
    <cellStyle name="Normal 10 10 3" xfId="2159" xr:uid="{A45183B8-C3EF-444E-951F-B054B3CBE111}"/>
    <cellStyle name="Normal 10 10 3 2" xfId="2160" xr:uid="{C9242EE3-633B-4317-ADB7-6FE4CEBF0425}"/>
    <cellStyle name="Normal 10 10 3 3" xfId="44144" xr:uid="{74D4BC5D-DAD0-4644-AE29-8046B9DEA9E0}"/>
    <cellStyle name="Normal 10 10_Long forecast for Liz liquid Cotton(May-Dec)10312013 (version 1)" xfId="2161" xr:uid="{5381E819-DA2A-4CCF-A5B8-267659434997}"/>
    <cellStyle name="Normal 10 11" xfId="2162" xr:uid="{DCC3B31F-B92E-4E51-B38C-A73C4F15D628}"/>
    <cellStyle name="Normal 10 11 2" xfId="2163" xr:uid="{4E92A81B-D5FF-4F17-9A3F-43FF554AF794}"/>
    <cellStyle name="Normal 10 11 2 2" xfId="2164" xr:uid="{FFD79E40-C50C-4151-A399-AEF2FD084014}"/>
    <cellStyle name="Normal 10 11 2 2 2" xfId="2165" xr:uid="{804D3DE1-3301-471B-9539-3C1A50365424}"/>
    <cellStyle name="Normal 10 11 2 2 3" xfId="44145" xr:uid="{A0170CA6-31B0-4D91-8393-F0B50A962C14}"/>
    <cellStyle name="Normal 10 11 2_Long forecast for Liz liquid Cotton(May-Dec)10312013 (version 1)" xfId="2166" xr:uid="{CAFE8D5B-E850-4F6C-974D-C1F4E8A27728}"/>
    <cellStyle name="Normal 10 11 3" xfId="2167" xr:uid="{EF09BC19-666F-4242-A1C3-68A7CBCF8A2B}"/>
    <cellStyle name="Normal 10 11 3 2" xfId="2168" xr:uid="{6EF1CB8E-75D5-48B7-9D47-B8C9E96F75DF}"/>
    <cellStyle name="Normal 10 11 3 3" xfId="44146" xr:uid="{24BF35A5-3F45-429A-A7C8-42B5523620C4}"/>
    <cellStyle name="Normal 10 11_Long forecast for Liz liquid Cotton(May-Dec)10312013 (version 1)" xfId="2169" xr:uid="{32F68645-EF20-40EE-92A5-16CE3E69F48A}"/>
    <cellStyle name="Normal 10 12" xfId="2170" xr:uid="{8C901193-8CC5-4559-AFB1-258241CE3CB0}"/>
    <cellStyle name="Normal 10 12 2" xfId="2171" xr:uid="{9F521AD7-6D43-4A28-938E-22F6A528E505}"/>
    <cellStyle name="Normal 10 12 2 2" xfId="2172" xr:uid="{405C70F3-FDD4-4655-A172-319AE9E891D9}"/>
    <cellStyle name="Normal 10 12 2 2 2" xfId="2173" xr:uid="{361BDFBA-AAA2-483A-8B79-FE0D90040730}"/>
    <cellStyle name="Normal 10 12 2 2 3" xfId="44147" xr:uid="{A7909C48-54B0-4FD7-956F-70CDEAE534D7}"/>
    <cellStyle name="Normal 10 12 2_Long forecast for Liz liquid Cotton(May-Dec)10312013 (version 1)" xfId="2174" xr:uid="{32940E5C-4698-443B-BE51-3F76CE70EE14}"/>
    <cellStyle name="Normal 10 12 3" xfId="2175" xr:uid="{A7A6920E-A868-481A-ABEA-1CD8E22995E2}"/>
    <cellStyle name="Normal 10 12 3 2" xfId="2176" xr:uid="{30B3C858-4C95-4F65-A895-07536B9FB18E}"/>
    <cellStyle name="Normal 10 12 3 3" xfId="44148" xr:uid="{C68AA56C-E761-442F-B412-51C61178C10B}"/>
    <cellStyle name="Normal 10 12_Long forecast for Liz liquid Cotton(May-Dec)10312013 (version 1)" xfId="2177" xr:uid="{05651E58-E0BE-442D-B4EF-F37F779029AE}"/>
    <cellStyle name="Normal 10 13" xfId="2178" xr:uid="{414F03DD-A967-410A-8A37-7D420FFB489D}"/>
    <cellStyle name="Normal 10 13 2" xfId="2179" xr:uid="{887C115F-AE5E-4A6D-BD3A-AA8A7D0B856A}"/>
    <cellStyle name="Normal 10 13 2 2" xfId="2180" xr:uid="{46E6F8FC-EF2D-4CDD-8B48-AF160710041A}"/>
    <cellStyle name="Normal 10 13 2 2 2" xfId="2181" xr:uid="{7334FA47-A572-4048-B20E-8EB80484E1D6}"/>
    <cellStyle name="Normal 10 13 2 2 3" xfId="44149" xr:uid="{7A76FE9B-151A-41C9-9F83-D2C1AE3EAAC7}"/>
    <cellStyle name="Normal 10 13 2_Long forecast for Liz liquid Cotton(May-Dec)10312013 (version 1)" xfId="2182" xr:uid="{77B50196-5582-4E49-8A6B-580CA6573A23}"/>
    <cellStyle name="Normal 10 13 3" xfId="2183" xr:uid="{4E73A101-051B-4989-B87C-25AE76D8275B}"/>
    <cellStyle name="Normal 10 13 3 2" xfId="2184" xr:uid="{9B82929B-BD08-46BF-B17B-3431385DCEE2}"/>
    <cellStyle name="Normal 10 13 3 3" xfId="44150" xr:uid="{7027F79E-4B33-4682-ABB8-D0CB057AE77F}"/>
    <cellStyle name="Normal 10 13_Long forecast for Liz liquid Cotton(May-Dec)10312013 (version 1)" xfId="2185" xr:uid="{CBC7339B-12F7-4D93-AB29-817D1AA537D7}"/>
    <cellStyle name="Normal 10 14" xfId="2186" xr:uid="{E23F6A7A-A64F-4CFA-ABA9-C473DACE642B}"/>
    <cellStyle name="Normal 10 14 2" xfId="2187" xr:uid="{AB83B030-6AC2-4684-B8AB-2AEA7C96BF52}"/>
    <cellStyle name="Normal 10 14 2 2" xfId="2188" xr:uid="{A0CC5B3C-ABEC-43E6-8203-E8818DBA2C3C}"/>
    <cellStyle name="Normal 10 14 2 2 2" xfId="2189" xr:uid="{4D4D36EA-5D26-4ABF-B480-8553C2FECD31}"/>
    <cellStyle name="Normal 10 14 2 2 3" xfId="44151" xr:uid="{F5AEE637-288E-4EB8-B64F-004E4A2B2B07}"/>
    <cellStyle name="Normal 10 14 2_Long forecast for Liz liquid Cotton(May-Dec)10312013 (version 1)" xfId="2190" xr:uid="{310B72C3-59E7-4A44-8C65-DCFEA828CBDE}"/>
    <cellStyle name="Normal 10 14 3" xfId="2191" xr:uid="{FEE0C5DD-D9AE-4A2F-8CEA-CA73ED094219}"/>
    <cellStyle name="Normal 10 14 3 2" xfId="2192" xr:uid="{26C81E42-5AEF-453A-8224-0B2F1103C964}"/>
    <cellStyle name="Normal 10 14 3 3" xfId="44152" xr:uid="{CC64932C-4513-4F7E-B8C0-60E387A44E5B}"/>
    <cellStyle name="Normal 10 14_Long forecast for Liz liquid Cotton(May-Dec)10312013 (version 1)" xfId="2193" xr:uid="{9B521028-3069-47A3-880E-16AF4F716A5E}"/>
    <cellStyle name="Normal 10 15" xfId="2194" xr:uid="{BACF3D44-9A62-4915-AD1E-1326FE21A37C}"/>
    <cellStyle name="Normal 10 15 2" xfId="2195" xr:uid="{CB8D1B4D-1ABB-4CB0-A55D-13976AB4ABA6}"/>
    <cellStyle name="Normal 10 15 2 2" xfId="2196" xr:uid="{AF74B3C9-407B-469D-BF0F-A2E9C802D10C}"/>
    <cellStyle name="Normal 10 15 2 2 2" xfId="2197" xr:uid="{D0F03B2E-8EF0-4B3D-8AF1-635C735EDCD7}"/>
    <cellStyle name="Normal 10 15 2 2 3" xfId="44153" xr:uid="{8FD3D3B4-4E0E-43CB-ABB5-6799D661892A}"/>
    <cellStyle name="Normal 10 15 2_Long forecast for Liz liquid Cotton(May-Dec)10312013 (version 1)" xfId="2198" xr:uid="{357A4B17-E440-4290-8BBB-83895D2F602E}"/>
    <cellStyle name="Normal 10 15 3" xfId="2199" xr:uid="{3AF1455D-6010-465F-B5A7-8CA817A57842}"/>
    <cellStyle name="Normal 10 15 3 2" xfId="2200" xr:uid="{D7751052-C998-421B-B6CD-A0CAC7B3E044}"/>
    <cellStyle name="Normal 10 15 3 3" xfId="44154" xr:uid="{7BAF0C44-71BF-4C9D-9221-AD331AF6749B}"/>
    <cellStyle name="Normal 10 15_Long forecast for Liz liquid Cotton(May-Dec)10312013 (version 1)" xfId="2201" xr:uid="{78C55907-1CFB-4197-82A6-96F3B37D08A4}"/>
    <cellStyle name="Normal 10 16" xfId="2202" xr:uid="{AC7EB353-C2EE-4F31-B319-546689057579}"/>
    <cellStyle name="Normal 10 16 2" xfId="2203" xr:uid="{E99BB0C4-2A54-4C39-A94F-C9C4B937AF1F}"/>
    <cellStyle name="Normal 10 16 2 2" xfId="2204" xr:uid="{6E045C9F-34EE-41A7-8F1B-A05547F05892}"/>
    <cellStyle name="Normal 10 16 2 2 2" xfId="2205" xr:uid="{5E6CD5C6-7A51-4E66-B3B9-82094E98CABE}"/>
    <cellStyle name="Normal 10 16 2 2 3" xfId="44155" xr:uid="{6EEB766D-712F-45AF-AC80-61738117AC13}"/>
    <cellStyle name="Normal 10 16 2_Long forecast for Liz liquid Cotton(May-Dec)10312013 (version 1)" xfId="2206" xr:uid="{5C76FB28-A8D9-4154-AADD-A6E5ABB40379}"/>
    <cellStyle name="Normal 10 16 3" xfId="2207" xr:uid="{C693527A-4F60-4CB4-877F-9906EDD40777}"/>
    <cellStyle name="Normal 10 16 3 2" xfId="2208" xr:uid="{B2190BB1-93DE-44A5-AE2C-39D64FD8E02A}"/>
    <cellStyle name="Normal 10 16 3 3" xfId="44156" xr:uid="{D3CDB2FA-2A84-45FE-9655-765192DF9FCA}"/>
    <cellStyle name="Normal 10 16_Long forecast for Liz liquid Cotton(May-Dec)10312013 (version 1)" xfId="2209" xr:uid="{5C742AB3-DE74-4C03-865A-9271BFF3FA52}"/>
    <cellStyle name="Normal 10 17" xfId="2210" xr:uid="{65C7DEFA-69D5-4249-B042-4B96182FF5B8}"/>
    <cellStyle name="Normal 10 17 2" xfId="2211" xr:uid="{9BB11C08-3995-4978-B51F-FA734905A297}"/>
    <cellStyle name="Normal 10 17 2 2" xfId="2212" xr:uid="{F38672CE-DF41-4272-BE98-28594815B683}"/>
    <cellStyle name="Normal 10 17 2 2 2" xfId="2213" xr:uid="{AC56C9EB-87AB-4B68-9DA6-59731C4FBE44}"/>
    <cellStyle name="Normal 10 17 2 2 3" xfId="44157" xr:uid="{94EBD117-8E53-4826-8269-BD2E10BFF371}"/>
    <cellStyle name="Normal 10 17 2_Long forecast for Liz liquid Cotton(May-Dec)10312013 (version 1)" xfId="2214" xr:uid="{20753E20-3908-4EA3-89A9-FA867AA4CCA6}"/>
    <cellStyle name="Normal 10 17 3" xfId="2215" xr:uid="{CA196D43-F7CE-4C88-9D17-26FA98DBE5A5}"/>
    <cellStyle name="Normal 10 17 3 2" xfId="2216" xr:uid="{561C28AF-EAEE-43BF-A676-01CF61EBE95A}"/>
    <cellStyle name="Normal 10 17 3 3" xfId="44158" xr:uid="{1ABB2F71-8433-42E9-8812-D4EFA4C6195B}"/>
    <cellStyle name="Normal 10 17_Long forecast for Liz liquid Cotton(May-Dec)10312013 (version 1)" xfId="2217" xr:uid="{835827BF-9CE7-4657-9AF0-CB8DAAC48D02}"/>
    <cellStyle name="Normal 10 18" xfId="2218" xr:uid="{C16BD094-D907-48C5-B4B7-AFF647961242}"/>
    <cellStyle name="Normal 10 18 2" xfId="2219" xr:uid="{923AD4D7-D092-4511-A7CE-F4917E80E608}"/>
    <cellStyle name="Normal 10 18 2 2" xfId="2220" xr:uid="{44652DAF-5451-4814-A8EC-1F42662EEAD2}"/>
    <cellStyle name="Normal 10 18 2 2 2" xfId="2221" xr:uid="{A6F1AC29-7DE9-4DB4-8FD0-9E11642DEFB5}"/>
    <cellStyle name="Normal 10 18 2 2 3" xfId="44159" xr:uid="{1646CDA3-52A1-4F16-ABFC-1E319831EE42}"/>
    <cellStyle name="Normal 10 18 2_Long forecast for Liz liquid Cotton(May-Dec)10312013 (version 1)" xfId="2222" xr:uid="{1A0283A4-DEC4-418C-9914-539B6930C65B}"/>
    <cellStyle name="Normal 10 18 3" xfId="2223" xr:uid="{E825F09D-99A1-4FA4-9A21-400B490275A6}"/>
    <cellStyle name="Normal 10 18 3 2" xfId="2224" xr:uid="{0336B212-0806-4378-96CC-71EBE171B0AE}"/>
    <cellStyle name="Normal 10 18 3 3" xfId="44160" xr:uid="{4B487550-425B-4FA4-A8A6-B337E603A3EF}"/>
    <cellStyle name="Normal 10 18_Long forecast for Liz liquid Cotton(May-Dec)10312013 (version 1)" xfId="2225" xr:uid="{DDD87FF0-4F17-47CC-8CD9-C13B42C9019D}"/>
    <cellStyle name="Normal 10 19" xfId="2226" xr:uid="{92A9581C-A97D-4629-8F88-9539D5974D61}"/>
    <cellStyle name="Normal 10 19 2" xfId="44161" xr:uid="{C1B72A89-FC9E-4168-8626-883F26B7E3EE}"/>
    <cellStyle name="Normal 10 2" xfId="2227" xr:uid="{7F4DA0A6-A06E-4018-8F3B-410728D1550D}"/>
    <cellStyle name="Normal 10 2 2" xfId="2228" xr:uid="{1622D108-5BD9-4213-B7EB-9FD5B1131EA2}"/>
    <cellStyle name="Normal 10 2 2 2" xfId="2229" xr:uid="{C2676A1C-1A8F-423D-9DFB-090B138FFD0E}"/>
    <cellStyle name="Normal 10 2 2 2 2" xfId="2230" xr:uid="{F860FEFA-A053-464B-AFF1-4A3D06AB1CE5}"/>
    <cellStyle name="Normal 10 2 2 2 3" xfId="2231" xr:uid="{A9270E5E-1026-449A-B4F8-B6FEA6060052}"/>
    <cellStyle name="Normal 10 2 2 2 4" xfId="44162" xr:uid="{C55E72AD-C331-41D0-8E2B-B72B96668545}"/>
    <cellStyle name="Normal 10 2 2 3" xfId="2232" xr:uid="{18FC71DC-1D66-4B4C-A230-9AD669EB17B0}"/>
    <cellStyle name="Normal 10 2 2 4" xfId="2233" xr:uid="{5926E52D-46F4-4A23-A997-81BCB2A325CA}"/>
    <cellStyle name="Normal 10 2 2_Long forecast for Liz liquid Cotton(May-Dec)10312013 (version 1)" xfId="2234" xr:uid="{CA3BAEEF-909C-45AE-818A-D7ED30E91E2F}"/>
    <cellStyle name="Normal 10 2 3" xfId="2235" xr:uid="{9C856634-87A1-40BC-B9F9-78EEF652C937}"/>
    <cellStyle name="Normal 10 2 3 2" xfId="2236" xr:uid="{7AEEB4EC-505D-4AB3-A032-AE965B57A8FC}"/>
    <cellStyle name="Normal 10 2 3 3" xfId="2237" xr:uid="{3D3604CC-2B6D-439C-86B3-CA56E29EA092}"/>
    <cellStyle name="Normal 10 2 3 4" xfId="44163" xr:uid="{0F968C18-94F9-45C1-99F9-CEDBEA2E342D}"/>
    <cellStyle name="Normal 10 2 4" xfId="2238" xr:uid="{918D7524-1A8A-4105-86BB-8F1CFEAF5865}"/>
    <cellStyle name="Normal 10 2 4 2" xfId="2239" xr:uid="{6511A6B9-5760-40F0-A1A4-CCAC9C037D17}"/>
    <cellStyle name="Normal 10 2 5" xfId="2240" xr:uid="{F82596F5-0253-4086-837E-0838904884A3}"/>
    <cellStyle name="Normal 10 2 6" xfId="2241" xr:uid="{1EA9D6C4-6C8A-49B1-B101-0F734EB7C822}"/>
    <cellStyle name="Normal 10 2 7" xfId="2242" xr:uid="{FEBF8D31-5FE0-4305-9821-2EEB51AD2F56}"/>
    <cellStyle name="Normal 10 2_Long forecast for Liz liquid Cotton(May-Dec)10312013 (version 1)" xfId="2243" xr:uid="{2839AE69-646F-4CAA-B843-C209B0BF355F}"/>
    <cellStyle name="Normal 10 20" xfId="2244" xr:uid="{7A69BFEA-AAEE-4389-8F72-989B7F6E9EFF}"/>
    <cellStyle name="Normal 10 21" xfId="2245" xr:uid="{B569404C-BE89-4C95-8DD1-1054E3BF69FC}"/>
    <cellStyle name="Normal 10 3" xfId="2246" xr:uid="{2E24B7EB-DB4E-4A41-9A14-A90202A498FE}"/>
    <cellStyle name="Normal 10 3 2" xfId="2247" xr:uid="{CF6556E9-088F-4574-89B1-04A59B3B50EE}"/>
    <cellStyle name="Normal 10 3 2 2" xfId="2248" xr:uid="{087BCC5F-ACF1-4E42-8E1D-9EA02F688DAD}"/>
    <cellStyle name="Normal 10 3 2 2 2" xfId="2249" xr:uid="{2B2877B8-8BB5-452E-B9DB-18C6259C07C5}"/>
    <cellStyle name="Normal 10 3 2 2 3" xfId="2250" xr:uid="{7C4FA36D-BD68-4976-B372-057CA244F840}"/>
    <cellStyle name="Normal 10 3 2 2 4" xfId="44164" xr:uid="{09F3487A-7921-43BB-95B6-B663E2EB78EF}"/>
    <cellStyle name="Normal 10 3 2 3" xfId="2251" xr:uid="{C89F5E45-99D9-4797-9C33-99CDDD98D848}"/>
    <cellStyle name="Normal 10 3 2 4" xfId="2252" xr:uid="{665BDB04-813C-411B-8A22-9EC4657EF01A}"/>
    <cellStyle name="Normal 10 3 2_Long forecast for Liz liquid Cotton(May-Dec)10312013 (version 1)" xfId="2253" xr:uid="{1A8FDB2F-F062-412B-8619-B9081E3457F6}"/>
    <cellStyle name="Normal 10 3 3" xfId="2254" xr:uid="{E97AC26E-0ED6-4D25-88C3-A8E4CC74B640}"/>
    <cellStyle name="Normal 10 3 3 2" xfId="2255" xr:uid="{97072005-740F-4DED-823B-90E401D2DC45}"/>
    <cellStyle name="Normal 10 3 3 3" xfId="2256" xr:uid="{58FF3810-D3E9-456E-913C-D76AA687C4BB}"/>
    <cellStyle name="Normal 10 3 3 4" xfId="44165" xr:uid="{CE9C80DB-FEF5-46E2-947A-21A6C88A8F82}"/>
    <cellStyle name="Normal 10 3 4" xfId="2257" xr:uid="{4AE5A231-44AA-42AA-8ADD-C14B6316E854}"/>
    <cellStyle name="Normal 10 3 5" xfId="2258" xr:uid="{1144A8EA-C8EF-48FE-9C17-0C79144FC01A}"/>
    <cellStyle name="Normal 10 3 6" xfId="2259" xr:uid="{B82C50B9-95FE-405F-A90B-EC6CDEB6CACC}"/>
    <cellStyle name="Normal 10 3_Long forecast for Liz liquid Cotton(May-Dec)10312013 (version 1)" xfId="2260" xr:uid="{0841FD8A-9CDA-44D5-8BE4-14EA9A5B00F5}"/>
    <cellStyle name="Normal 10 4" xfId="2261" xr:uid="{AA36E6AE-07B5-42BF-8DB3-890DCCD4AF5C}"/>
    <cellStyle name="Normal 10 4 2" xfId="2262" xr:uid="{BBED9153-240E-47DC-BD5E-5A388B243500}"/>
    <cellStyle name="Normal 10 4 2 2" xfId="2263" xr:uid="{575817ED-77D2-4BAD-8766-5719C32B3FD5}"/>
    <cellStyle name="Normal 10 4 2 2 2" xfId="2264" xr:uid="{213959D4-6005-4437-842A-1B812F1FE5F5}"/>
    <cellStyle name="Normal 10 4 2 2 3" xfId="44166" xr:uid="{2790B46E-73B7-4421-A47D-382BDC3F48C6}"/>
    <cellStyle name="Normal 10 4 2 3" xfId="2265" xr:uid="{5F252FE6-5DD5-4FF5-9BF0-BFAF01202358}"/>
    <cellStyle name="Normal 10 4 2_Long forecast for Liz liquid Cotton(May-Dec)10312013 (version 1)" xfId="2266" xr:uid="{47E14CA3-603E-414F-B7F8-17C2AAE7B827}"/>
    <cellStyle name="Normal 10 4 3" xfId="2267" xr:uid="{D0B11258-3369-4AF1-845C-B1AFD048BE36}"/>
    <cellStyle name="Normal 10 4 3 2" xfId="2268" xr:uid="{90BE6096-F993-42DD-B75E-D2CB4A7DB611}"/>
    <cellStyle name="Normal 10 4 3 3" xfId="2269" xr:uid="{46FF868C-996F-4E9E-8A9D-784C10B7A158}"/>
    <cellStyle name="Normal 10 4 3 4" xfId="44167" xr:uid="{11E3B38F-D034-444F-B4C1-5740B0A90C88}"/>
    <cellStyle name="Normal 10 4 4" xfId="2270" xr:uid="{E36CEB76-ECEE-4D13-8ED3-B9E3381C61B3}"/>
    <cellStyle name="Normal 10 4_Long forecast for Liz liquid Cotton(May-Dec)10312013 (version 1)" xfId="2271" xr:uid="{9AAAF420-6DC6-4DEA-B7AE-98E80ACBF209}"/>
    <cellStyle name="Normal 10 5" xfId="2272" xr:uid="{CF6FBD7A-2DBC-4DE6-BCB9-605021AB84F4}"/>
    <cellStyle name="Normal 10 5 2" xfId="2273" xr:uid="{150B3817-729C-4FFF-B98E-3DF648D45565}"/>
    <cellStyle name="Normal 10 5 2 2" xfId="2274" xr:uid="{49BF5E0F-525B-4E6B-A601-DC4CF7C5488F}"/>
    <cellStyle name="Normal 10 5 2 2 2" xfId="2275" xr:uid="{72D8FF86-B942-40D0-B591-21C8279C12C3}"/>
    <cellStyle name="Normal 10 5 2 2 3" xfId="44168" xr:uid="{AD0F2A07-15C7-4A20-8B88-4AC9ECCB9702}"/>
    <cellStyle name="Normal 10 5 2_Long forecast for Liz liquid Cotton(May-Dec)10312013 (version 1)" xfId="2276" xr:uid="{9FBE9BC4-05B1-40DA-82F9-620DDAB825B8}"/>
    <cellStyle name="Normal 10 5 3" xfId="2277" xr:uid="{9A6FBA03-6EF2-486D-8032-5C490CCA8D2A}"/>
    <cellStyle name="Normal 10 5 3 2" xfId="2278" xr:uid="{F88B4730-A9D2-4455-A09E-025FB1BE73DD}"/>
    <cellStyle name="Normal 10 5 3 3" xfId="44169" xr:uid="{5C50BB6F-8D1D-4866-9269-03A0409AD93B}"/>
    <cellStyle name="Normal 10 5 4" xfId="2279" xr:uid="{C0A2F80A-3D66-4CDC-A7B8-1BE37ADB3FDE}"/>
    <cellStyle name="Normal 10 5_Long forecast for Liz liquid Cotton(May-Dec)10312013 (version 1)" xfId="2280" xr:uid="{06DE0A29-908C-4A5F-8EE0-4310E7F34A2D}"/>
    <cellStyle name="Normal 10 6" xfId="2281" xr:uid="{3651E368-D476-49F0-8497-A018D2EC1E3C}"/>
    <cellStyle name="Normal 10 6 2" xfId="2282" xr:uid="{E87161A3-FEC7-493B-B525-E301977B4F9D}"/>
    <cellStyle name="Normal 10 6 2 2" xfId="2283" xr:uid="{4CEEAC02-92FD-4456-9D47-343483A2869F}"/>
    <cellStyle name="Normal 10 6 2 2 2" xfId="2284" xr:uid="{9DB4CDBD-D9FC-44A6-A130-670F8ECA448B}"/>
    <cellStyle name="Normal 10 6 2 2 3" xfId="44170" xr:uid="{D42B87C7-24CB-461E-BCC1-8773741DAAC7}"/>
    <cellStyle name="Normal 10 6 2_Long forecast for Liz liquid Cotton(May-Dec)10312013 (version 1)" xfId="2285" xr:uid="{A8C9DC6C-2AFB-4D62-8E4D-7362B08E013B}"/>
    <cellStyle name="Normal 10 6 3" xfId="2286" xr:uid="{DEED98A1-0B9D-4442-99AF-7B2274DDBE56}"/>
    <cellStyle name="Normal 10 6 3 2" xfId="2287" xr:uid="{59D9D36D-B0C2-40F8-A952-099B58E86579}"/>
    <cellStyle name="Normal 10 6 3 3" xfId="44171" xr:uid="{23F870A3-9601-43D4-8D7B-19FBF34BAA42}"/>
    <cellStyle name="Normal 10 6 4" xfId="2288" xr:uid="{4DB52CCB-0F3A-45E1-A735-B77C96107AF8}"/>
    <cellStyle name="Normal 10 6_Long forecast for Liz liquid Cotton(May-Dec)10312013 (version 1)" xfId="2289" xr:uid="{9F8AE2D3-0C86-4987-ACC3-178ED80B78AB}"/>
    <cellStyle name="Normal 10 7" xfId="2290" xr:uid="{09119A99-305A-413A-9FD8-182058AF3DEC}"/>
    <cellStyle name="Normal 10 7 2" xfId="2291" xr:uid="{78A21CC5-58BF-445A-BEAE-FB22D09E2550}"/>
    <cellStyle name="Normal 10 7 2 2" xfId="2292" xr:uid="{5AEC70E9-2649-4E63-B344-EF79C0D46186}"/>
    <cellStyle name="Normal 10 7 2 2 2" xfId="2293" xr:uid="{850D1A0E-AD1D-4404-9D3D-A74D40BD6C3A}"/>
    <cellStyle name="Normal 10 7 2 2 3" xfId="44172" xr:uid="{33E9B286-8343-45C4-B151-D0B059387124}"/>
    <cellStyle name="Normal 10 7 2_Long forecast for Liz liquid Cotton(May-Dec)10312013 (version 1)" xfId="2294" xr:uid="{B36AD0A3-D565-49B2-BB74-DB27683F18D4}"/>
    <cellStyle name="Normal 10 7 3" xfId="2295" xr:uid="{052AB033-9279-41DF-B9CB-A386C1B7CFB9}"/>
    <cellStyle name="Normal 10 7 3 2" xfId="2296" xr:uid="{0C01D10E-840E-4821-B7AB-98175B9AD91D}"/>
    <cellStyle name="Normal 10 7 3 3" xfId="44173" xr:uid="{D412C0BB-5CC1-4A85-A8BD-4376EC25D1C8}"/>
    <cellStyle name="Normal 10 7 4" xfId="2297" xr:uid="{B29EF2DC-9BAC-4744-A53F-0B5C8F23F6C2}"/>
    <cellStyle name="Normal 10 7_Long forecast for Liz liquid Cotton(May-Dec)10312013 (version 1)" xfId="2298" xr:uid="{9567B3D6-496B-4ED7-B1BA-1D8160841567}"/>
    <cellStyle name="Normal 10 8" xfId="2299" xr:uid="{45F92C9E-4A29-494F-B2B6-1A80FE2BCF6F}"/>
    <cellStyle name="Normal 10 8 2" xfId="2300" xr:uid="{90A2FE4C-5D2A-4D7B-A0C1-55AF777BB5F7}"/>
    <cellStyle name="Normal 10 8 2 2" xfId="2301" xr:uid="{FCF8E1DE-973E-4753-9CCC-D82002051438}"/>
    <cellStyle name="Normal 10 8 2 2 2" xfId="2302" xr:uid="{8BDD39D8-518F-437D-A74B-2BF1AF661408}"/>
    <cellStyle name="Normal 10 8 2 2 3" xfId="44174" xr:uid="{B0B772BC-57C1-469D-A657-88620279EB7C}"/>
    <cellStyle name="Normal 10 8 2_Long forecast for Liz liquid Cotton(May-Dec)10312013 (version 1)" xfId="2303" xr:uid="{FD3B663C-8A22-459E-A77B-5E6428BBB8E1}"/>
    <cellStyle name="Normal 10 8 3" xfId="2304" xr:uid="{FC2B418B-85F2-44B8-A92C-8819722459C5}"/>
    <cellStyle name="Normal 10 8 3 2" xfId="2305" xr:uid="{264D8A3E-C7CE-4A18-8F1D-1D02C581E79A}"/>
    <cellStyle name="Normal 10 8 3 3" xfId="44175" xr:uid="{FA93C88D-5D31-4475-AC6B-CEC6A391F4A0}"/>
    <cellStyle name="Normal 10 8_Long forecast for Liz liquid Cotton(May-Dec)10312013 (version 1)" xfId="2306" xr:uid="{A1043EAC-E863-4C79-B694-2F23A9DE5024}"/>
    <cellStyle name="Normal 10 9" xfId="2307" xr:uid="{9B97C53A-FD48-4B2C-B1CD-265D5E3D46F1}"/>
    <cellStyle name="Normal 10 9 2" xfId="2308" xr:uid="{8DF6F17A-91A6-4B82-85BE-72A9F0BF643B}"/>
    <cellStyle name="Normal 10 9 2 2" xfId="2309" xr:uid="{FBBC33CB-25A5-4D1D-AB86-71A1D0474E5F}"/>
    <cellStyle name="Normal 10 9 2 2 2" xfId="2310" xr:uid="{21ED20FA-C654-4A87-896A-D9B38AB55470}"/>
    <cellStyle name="Normal 10 9 2 2 3" xfId="44176" xr:uid="{1B2649D2-5420-43C6-BA64-0DF1BF152E09}"/>
    <cellStyle name="Normal 10 9 2_Long forecast for Liz liquid Cotton(May-Dec)10312013 (version 1)" xfId="2311" xr:uid="{F911D219-E486-4EF2-A2D4-AD3ACCC0AA0A}"/>
    <cellStyle name="Normal 10 9 3" xfId="2312" xr:uid="{ECA9E103-28F9-4645-B413-EE816B352297}"/>
    <cellStyle name="Normal 10 9 3 2" xfId="2313" xr:uid="{494C900F-53EE-4ADB-8027-9809083755BE}"/>
    <cellStyle name="Normal 10 9 3 3" xfId="44177" xr:uid="{61396FB3-64BF-4779-82A4-DA88D4DB6156}"/>
    <cellStyle name="Normal 10 9_Long forecast for Liz liquid Cotton(May-Dec)10312013 (version 1)" xfId="2314" xr:uid="{DFB9AAD7-DEEC-427F-846C-35040C39838D}"/>
    <cellStyle name="Normal 10_Long forecast for Liz liquid Cotton(May-Dec)10312013 (version 1)" xfId="2315" xr:uid="{3856F559-B89D-4045-B79E-4AA0F0FF720A}"/>
    <cellStyle name="Normal 11" xfId="2316" xr:uid="{75FEDB5D-EBAB-4361-A035-D7068E6BBA67}"/>
    <cellStyle name="Normal 11 10" xfId="2317" xr:uid="{412D2D67-F150-4D92-B2A1-6E6277F0F97C}"/>
    <cellStyle name="Normal 11 10 2" xfId="2318" xr:uid="{B088A9BE-300F-43D9-93BD-B4966CB999C5}"/>
    <cellStyle name="Normal 11 10 2 2" xfId="2319" xr:uid="{463CE6CF-C32C-4BE0-8567-F1E92761DF6C}"/>
    <cellStyle name="Normal 11 10 2 2 2" xfId="2320" xr:uid="{AC382F09-84BB-40F2-81BF-8EEB7B62F02C}"/>
    <cellStyle name="Normal 11 10 2 2 3" xfId="44178" xr:uid="{313C3B59-7D53-411B-AD8E-1991FAA91664}"/>
    <cellStyle name="Normal 11 10 2_Long forecast for Liz liquid Cotton(May-Dec)10312013 (version 1)" xfId="2321" xr:uid="{CC0B01F6-B382-44F6-AC0B-9933CF30F3D3}"/>
    <cellStyle name="Normal 11 10 3" xfId="2322" xr:uid="{EDAA4B30-289A-4C26-986F-057AC09E735A}"/>
    <cellStyle name="Normal 11 10 3 2" xfId="2323" xr:uid="{BC301BC4-45FA-4E82-86DF-C07323AACF00}"/>
    <cellStyle name="Normal 11 10 3 3" xfId="44179" xr:uid="{C1C8B982-9440-430A-863E-59A80C924741}"/>
    <cellStyle name="Normal 11 10_Long forecast for Liz liquid Cotton(May-Dec)10312013 (version 1)" xfId="2324" xr:uid="{99E06BE1-D8EA-4D60-B65B-6B4951131F27}"/>
    <cellStyle name="Normal 11 11" xfId="2325" xr:uid="{317EA94D-B0A1-45BA-8CEE-F1F2B9CA93AE}"/>
    <cellStyle name="Normal 11 11 2" xfId="2326" xr:uid="{21B3DF77-D295-4E72-93D0-761DE843DFC6}"/>
    <cellStyle name="Normal 11 11 2 2" xfId="2327" xr:uid="{E4E04FD7-2A30-495A-AAC4-4F4A0CD0C6AB}"/>
    <cellStyle name="Normal 11 11 2 2 2" xfId="2328" xr:uid="{15ECE1FA-7543-4E3C-A69A-5F5C81796C02}"/>
    <cellStyle name="Normal 11 11 2 2 3" xfId="44180" xr:uid="{DD9B4FC6-3AFC-410B-8DCC-124CE25C3F83}"/>
    <cellStyle name="Normal 11 11 2_Long forecast for Liz liquid Cotton(May-Dec)10312013 (version 1)" xfId="2329" xr:uid="{FDE4F569-1DB0-48DD-9064-C38F6E1C2687}"/>
    <cellStyle name="Normal 11 11 3" xfId="2330" xr:uid="{324643B0-5600-4A2F-B903-606472DE1347}"/>
    <cellStyle name="Normal 11 11 3 2" xfId="2331" xr:uid="{2E58AB16-55B5-4BA7-A52A-FFCD50AB325C}"/>
    <cellStyle name="Normal 11 11 3 3" xfId="44181" xr:uid="{4DADA24D-027E-4629-9D73-91F9BD533642}"/>
    <cellStyle name="Normal 11 11_Long forecast for Liz liquid Cotton(May-Dec)10312013 (version 1)" xfId="2332" xr:uid="{231AC655-801D-4DFF-A085-28EDF56EC60A}"/>
    <cellStyle name="Normal 11 12" xfId="2333" xr:uid="{1622FE84-D0F9-4547-89F5-20D5B9B49427}"/>
    <cellStyle name="Normal 11 12 2" xfId="2334" xr:uid="{5CA8248D-D8AD-4EFE-9137-6A599F946005}"/>
    <cellStyle name="Normal 11 12 2 2" xfId="2335" xr:uid="{246B4071-6F56-4518-ACA0-D7E38CC2C9FE}"/>
    <cellStyle name="Normal 11 12 2 2 2" xfId="2336" xr:uid="{0FEE6222-F0A1-4BE9-BD69-BF1CADD8FE1A}"/>
    <cellStyle name="Normal 11 12 2 2 3" xfId="44182" xr:uid="{518E9EE0-48C9-4C6A-8B9B-26FBA9464EC3}"/>
    <cellStyle name="Normal 11 12 2_Long forecast for Liz liquid Cotton(May-Dec)10312013 (version 1)" xfId="2337" xr:uid="{A72A5806-9CFE-4BB0-8FBF-68B50AEC6E3C}"/>
    <cellStyle name="Normal 11 12 3" xfId="2338" xr:uid="{DB19D812-E464-4250-B91D-4D33B920F06A}"/>
    <cellStyle name="Normal 11 12 3 2" xfId="2339" xr:uid="{0BD93244-0FDE-447E-86FB-7FB93F4F3ADD}"/>
    <cellStyle name="Normal 11 12 3 3" xfId="44183" xr:uid="{F27CC789-4483-49CF-AC96-799F0ECD4CF5}"/>
    <cellStyle name="Normal 11 12_Long forecast for Liz liquid Cotton(May-Dec)10312013 (version 1)" xfId="2340" xr:uid="{4A57D738-423E-4591-B138-5C3587B86B28}"/>
    <cellStyle name="Normal 11 13" xfId="2341" xr:uid="{3B2A1F1F-71C0-4C82-8031-65FDAF5E54DF}"/>
    <cellStyle name="Normal 11 13 2" xfId="2342" xr:uid="{5E25DD0E-EF1B-434E-B34C-1A1F86EE20FD}"/>
    <cellStyle name="Normal 11 13 2 2" xfId="2343" xr:uid="{3277234A-D9A7-47F4-B451-110E188578EC}"/>
    <cellStyle name="Normal 11 13 2 2 2" xfId="2344" xr:uid="{C4A5DA3B-F582-44EC-A241-32F98F64AB2B}"/>
    <cellStyle name="Normal 11 13 2 2 3" xfId="44184" xr:uid="{E3F0A341-5C40-4EA0-80B1-E99DB7F72C69}"/>
    <cellStyle name="Normal 11 13 2_Long forecast for Liz liquid Cotton(May-Dec)10312013 (version 1)" xfId="2345" xr:uid="{6DB0316C-32F2-42C2-808F-5E26D278B979}"/>
    <cellStyle name="Normal 11 13 3" xfId="2346" xr:uid="{F9C0E2A3-5972-4AFA-AC59-2BD5D0DFAE97}"/>
    <cellStyle name="Normal 11 13 3 2" xfId="2347" xr:uid="{F185505E-7415-4988-B2A6-8A0ADA522024}"/>
    <cellStyle name="Normal 11 13 3 3" xfId="44185" xr:uid="{30610045-0F5D-4C65-AE9B-6DC0FC8FCF2A}"/>
    <cellStyle name="Normal 11 13_Long forecast for Liz liquid Cotton(May-Dec)10312013 (version 1)" xfId="2348" xr:uid="{3D01BC34-1C2B-44F8-A47A-1D5984D530FE}"/>
    <cellStyle name="Normal 11 14" xfId="2349" xr:uid="{675CBBC1-82CD-4933-B196-CFD94357389B}"/>
    <cellStyle name="Normal 11 14 2" xfId="2350" xr:uid="{5F3F20EC-CCFE-4690-A0E5-A17F62CD6411}"/>
    <cellStyle name="Normal 11 14 2 2" xfId="2351" xr:uid="{2D5D201C-210F-4567-9338-46B7E10A21AC}"/>
    <cellStyle name="Normal 11 14 2 2 2" xfId="2352" xr:uid="{2CC848FB-D3C6-455D-A788-947036B6ABD3}"/>
    <cellStyle name="Normal 11 14 2 2 3" xfId="44186" xr:uid="{5122199C-5EE0-4E63-B139-1D349C3988C7}"/>
    <cellStyle name="Normal 11 14 2_Long forecast for Liz liquid Cotton(May-Dec)10312013 (version 1)" xfId="2353" xr:uid="{D730825B-DF4B-4635-BEF9-A6E1EA72D079}"/>
    <cellStyle name="Normal 11 14 3" xfId="2354" xr:uid="{7D26C5B2-2F3C-48BA-8C03-2295F0E67432}"/>
    <cellStyle name="Normal 11 14 3 2" xfId="2355" xr:uid="{5DEAE38C-F019-4B4F-8E61-83DDC35CD175}"/>
    <cellStyle name="Normal 11 14 3 3" xfId="44187" xr:uid="{DFFEE488-99D4-4E63-9879-247CB6B8A4D5}"/>
    <cellStyle name="Normal 11 14_Long forecast for Liz liquid Cotton(May-Dec)10312013 (version 1)" xfId="2356" xr:uid="{5ACFD525-12D5-4157-8AA3-566C0BD8C910}"/>
    <cellStyle name="Normal 11 15" xfId="2357" xr:uid="{DB0B1039-4EA4-4E5D-917E-A0238EAA1FB5}"/>
    <cellStyle name="Normal 11 15 2" xfId="2358" xr:uid="{C93DF3E0-1AD9-4A75-9DBF-070290635F68}"/>
    <cellStyle name="Normal 11 15 2 2" xfId="2359" xr:uid="{4E1A1962-757A-4FB3-A594-9B4AD52A6ADD}"/>
    <cellStyle name="Normal 11 15 2 2 2" xfId="2360" xr:uid="{808BC08E-D7BC-4538-8F45-C9F1F4C3C60D}"/>
    <cellStyle name="Normal 11 15 2 2 3" xfId="44188" xr:uid="{75CD6964-9877-4B16-BAE5-06774876F8F0}"/>
    <cellStyle name="Normal 11 15 2_Long forecast for Liz liquid Cotton(May-Dec)10312013 (version 1)" xfId="2361" xr:uid="{8B60FD05-63E6-4390-9C08-F214DE11CA16}"/>
    <cellStyle name="Normal 11 15 3" xfId="2362" xr:uid="{67DD8602-1185-4CD0-99A7-C5CC42A326BD}"/>
    <cellStyle name="Normal 11 15 3 2" xfId="2363" xr:uid="{6A532EF2-D62B-4BD7-8C22-96FF7B93D512}"/>
    <cellStyle name="Normal 11 15 3 3" xfId="44189" xr:uid="{922A157A-3A24-403B-9E70-B520BB7C4F4D}"/>
    <cellStyle name="Normal 11 15_Long forecast for Liz liquid Cotton(May-Dec)10312013 (version 1)" xfId="2364" xr:uid="{73698635-A44C-4A0D-BE38-8C127736619A}"/>
    <cellStyle name="Normal 11 16" xfId="2365" xr:uid="{8EDB43A0-8D05-429D-9CB2-EBD4BE5E49C9}"/>
    <cellStyle name="Normal 11 16 2" xfId="2366" xr:uid="{8CCF0A27-9A1D-4B0B-97C8-FAA2246C20D0}"/>
    <cellStyle name="Normal 11 16 2 2" xfId="2367" xr:uid="{163E7AD1-36CE-4932-B6AD-BBB6A0E85354}"/>
    <cellStyle name="Normal 11 16 2 2 2" xfId="2368" xr:uid="{396B1CFF-EA51-40D6-8CEB-E6C2DF52D277}"/>
    <cellStyle name="Normal 11 16 2 2 3" xfId="44190" xr:uid="{CC410C07-A497-4F77-A510-E9EFB0447533}"/>
    <cellStyle name="Normal 11 16 2_Long forecast for Liz liquid Cotton(May-Dec)10312013 (version 1)" xfId="2369" xr:uid="{9652B0E7-AB6E-43FB-A91B-90171504D0D9}"/>
    <cellStyle name="Normal 11 16 3" xfId="2370" xr:uid="{60AF3F48-F9EA-4F18-BFAA-3726F82786F4}"/>
    <cellStyle name="Normal 11 16 3 2" xfId="2371" xr:uid="{3357E202-23AD-4CB9-AB0C-F10C732F3249}"/>
    <cellStyle name="Normal 11 16 3 3" xfId="44191" xr:uid="{6EDE2556-7DEB-473B-9B85-EC7A1573E53E}"/>
    <cellStyle name="Normal 11 16_Long forecast for Liz liquid Cotton(May-Dec)10312013 (version 1)" xfId="2372" xr:uid="{AF101420-C079-484E-AE98-4840A16408AF}"/>
    <cellStyle name="Normal 11 17" xfId="2373" xr:uid="{F9F585C7-4821-4E45-ADC3-593F64E7CD06}"/>
    <cellStyle name="Normal 11 17 2" xfId="2374" xr:uid="{439389D6-B99B-4354-8F04-CD7810BDEAEF}"/>
    <cellStyle name="Normal 11 17 2 2" xfId="2375" xr:uid="{1B980217-5945-4DB2-8245-01F4494A9EFF}"/>
    <cellStyle name="Normal 11 17 2 2 2" xfId="2376" xr:uid="{517E5621-87AB-4269-885A-ECBD778CCFBB}"/>
    <cellStyle name="Normal 11 17 2 2 3" xfId="44192" xr:uid="{D29EFDDC-CDEF-403F-9AF4-D160B26A9F3D}"/>
    <cellStyle name="Normal 11 17 2_Long forecast for Liz liquid Cotton(May-Dec)10312013 (version 1)" xfId="2377" xr:uid="{95452BEC-F6BA-48C2-8721-E2B15861CC2D}"/>
    <cellStyle name="Normal 11 17 3" xfId="2378" xr:uid="{C6248426-DE1C-4CDA-BE5F-97D2FBD4AB5C}"/>
    <cellStyle name="Normal 11 17 3 2" xfId="2379" xr:uid="{B66C990F-D04D-4A53-9C34-9777E134C6E9}"/>
    <cellStyle name="Normal 11 17 3 3" xfId="44193" xr:uid="{3C536613-E3DE-4B2C-8AF8-AAF3F2A71963}"/>
    <cellStyle name="Normal 11 17_Long forecast for Liz liquid Cotton(May-Dec)10312013 (version 1)" xfId="2380" xr:uid="{377234AA-D373-4C01-87C4-6CC7E8DA96A5}"/>
    <cellStyle name="Normal 11 18" xfId="2381" xr:uid="{BC4803CD-833C-4E17-A0BA-1DBCAABDCB4D}"/>
    <cellStyle name="Normal 11 18 2" xfId="2382" xr:uid="{234676A0-5E25-49D0-B41A-86108BE28752}"/>
    <cellStyle name="Normal 11 18 2 2" xfId="2383" xr:uid="{98517488-9E4C-4D5D-9DA2-48DD1AAA4F45}"/>
    <cellStyle name="Normal 11 18 2 2 2" xfId="2384" xr:uid="{28B6610F-CAFB-44F5-BE57-F2FBEFF3A0EE}"/>
    <cellStyle name="Normal 11 18 2 2 3" xfId="44194" xr:uid="{A7DB37F1-D9C3-416B-B3C1-8759DEEB36A6}"/>
    <cellStyle name="Normal 11 18 2_Long forecast for Liz liquid Cotton(May-Dec)10312013 (version 1)" xfId="2385" xr:uid="{4498AA13-39EE-4457-8198-7EF2C202730A}"/>
    <cellStyle name="Normal 11 18 3" xfId="2386" xr:uid="{37399BB9-BAC6-4CBA-85AC-853621004930}"/>
    <cellStyle name="Normal 11 18 3 2" xfId="2387" xr:uid="{EA5CDAD0-DA0F-4B76-B873-0B7020ABCE93}"/>
    <cellStyle name="Normal 11 18 3 3" xfId="44195" xr:uid="{461C3C71-8829-45CD-8E5D-AA8E853B8257}"/>
    <cellStyle name="Normal 11 18_Long forecast for Liz liquid Cotton(May-Dec)10312013 (version 1)" xfId="2388" xr:uid="{06D189F8-301F-4B3F-8449-D7CC00B5D23A}"/>
    <cellStyle name="Normal 11 19" xfId="2389" xr:uid="{E786254D-444B-4A65-9EC3-EE5DF162A82D}"/>
    <cellStyle name="Normal 11 19 2" xfId="44196" xr:uid="{CA04967C-CD61-4A82-8761-DCE5C9D33A8D}"/>
    <cellStyle name="Normal 11 2" xfId="2390" xr:uid="{A7987A57-9DB9-4674-B85D-33EB86BDC8DA}"/>
    <cellStyle name="Normal 11 2 2" xfId="2391" xr:uid="{CADB7CA0-E9C0-4B36-8509-07AF10A458B9}"/>
    <cellStyle name="Normal 11 2 2 2" xfId="2392" xr:uid="{43C7FFA3-1998-4EF5-B414-44FDB7C1507C}"/>
    <cellStyle name="Normal 11 2 2 2 2" xfId="2393" xr:uid="{E60E2741-9486-4C7A-890B-845189AA0990}"/>
    <cellStyle name="Normal 11 2 2 2 3" xfId="44197" xr:uid="{2426D7BD-127F-46D3-AE56-766AD24B150D}"/>
    <cellStyle name="Normal 11 2 2_Long forecast for Liz liquid Cotton(May-Dec)10312013 (version 1)" xfId="2394" xr:uid="{FCBA7F6E-4A4F-48B8-A261-23E88AB3D2AB}"/>
    <cellStyle name="Normal 11 2 3" xfId="2395" xr:uid="{AFB81F94-A98E-4514-B1FD-67F698D29020}"/>
    <cellStyle name="Normal 11 2 3 2" xfId="2396" xr:uid="{CCEA7686-A5FF-4E80-873B-98E92E307AEA}"/>
    <cellStyle name="Normal 11 2 3 3" xfId="44198" xr:uid="{570A492A-8598-4F61-907B-C6DE15FF66F2}"/>
    <cellStyle name="Normal 11 2 4" xfId="2397" xr:uid="{41D2955A-A20D-4257-A4EA-54F73C4BEC33}"/>
    <cellStyle name="Normal 11 2_Long forecast for Liz liquid Cotton(May-Dec)10312013 (version 1)" xfId="2398" xr:uid="{C5E3DFFC-DC88-4E1B-AEBE-9F02B114D2C3}"/>
    <cellStyle name="Normal 11 3" xfId="2399" xr:uid="{1A4B3459-82A2-4E29-AADD-1E78CB2A9FBE}"/>
    <cellStyle name="Normal 11 3 2" xfId="2400" xr:uid="{81A0DC10-3775-4326-9C80-945A01744B1A}"/>
    <cellStyle name="Normal 11 3 2 2" xfId="2401" xr:uid="{2FBA1411-3CCE-4F01-9FBB-C6C5ACDC7E34}"/>
    <cellStyle name="Normal 11 3 2 2 2" xfId="2402" xr:uid="{A9899E22-16CD-4FB0-B425-1286A856E789}"/>
    <cellStyle name="Normal 11 3 2 2 3" xfId="44199" xr:uid="{B39A1361-2B2C-40A7-BE2C-E0E49212F89B}"/>
    <cellStyle name="Normal 11 3 2_Long forecast for Liz liquid Cotton(May-Dec)10312013 (version 1)" xfId="2403" xr:uid="{688D9FCC-17C2-44A3-A1C4-D7D1B736EDA2}"/>
    <cellStyle name="Normal 11 3 3" xfId="2404" xr:uid="{7CB6B3F9-AED1-4EEF-8F47-AAF78D3FB591}"/>
    <cellStyle name="Normal 11 3 3 2" xfId="2405" xr:uid="{C5AA1432-4B4C-4E41-93BB-6261035BFA91}"/>
    <cellStyle name="Normal 11 3 3 3" xfId="44200" xr:uid="{B76F8C6A-AEA2-4561-89F9-F38D39D38DE9}"/>
    <cellStyle name="Normal 11 3_Long forecast for Liz liquid Cotton(May-Dec)10312013 (version 1)" xfId="2406" xr:uid="{A37A2CC8-8C86-4E7D-95EC-7D476164E3F6}"/>
    <cellStyle name="Normal 11 4" xfId="2407" xr:uid="{11E2ED4E-9876-401F-A5F8-404F248DF2CE}"/>
    <cellStyle name="Normal 11 4 2" xfId="2408" xr:uid="{58065D4F-025E-49D1-8DF4-862FFCFD9772}"/>
    <cellStyle name="Normal 11 4 2 2" xfId="2409" xr:uid="{DF57070F-B1FF-43B3-809D-F6BDE2F73D90}"/>
    <cellStyle name="Normal 11 4 2 2 2" xfId="2410" xr:uid="{0DFAEF97-5CB9-4A7A-924C-E79A02DE4BFC}"/>
    <cellStyle name="Normal 11 4 2 2 3" xfId="44201" xr:uid="{F121DE24-7B96-4718-90C6-4FC0411A6B5E}"/>
    <cellStyle name="Normal 11 4 2_Long forecast for Liz liquid Cotton(May-Dec)10312013 (version 1)" xfId="2411" xr:uid="{FB3348BC-F4CC-4B31-95E9-8CC99FC2EB10}"/>
    <cellStyle name="Normal 11 4 3" xfId="2412" xr:uid="{342807B1-2FE1-4EBA-850C-FD4D7097D397}"/>
    <cellStyle name="Normal 11 4 3 2" xfId="2413" xr:uid="{DC743EE4-80E0-4F94-9DD4-8E3663DF0848}"/>
    <cellStyle name="Normal 11 4 3 3" xfId="44202" xr:uid="{89736745-1DCE-4950-83C5-00326A8810E1}"/>
    <cellStyle name="Normal 11 4_Long forecast for Liz liquid Cotton(May-Dec)10312013 (version 1)" xfId="2414" xr:uid="{743CD760-2F81-4C39-BCFF-0E4D8363FC63}"/>
    <cellStyle name="Normal 11 5" xfId="2415" xr:uid="{30C60F68-E45B-4B1E-A682-7EBD02FF337D}"/>
    <cellStyle name="Normal 11 5 2" xfId="2416" xr:uid="{F6BB80E6-B3F1-4133-8337-261B53A57C93}"/>
    <cellStyle name="Normal 11 5 2 2" xfId="2417" xr:uid="{39A532B5-5599-4332-9681-53D4EFFBE9B2}"/>
    <cellStyle name="Normal 11 5 2 2 2" xfId="2418" xr:uid="{6DADF8AB-C94B-435E-A20A-04BF3F819429}"/>
    <cellStyle name="Normal 11 5 2 2 3" xfId="44203" xr:uid="{7B634A30-0EBE-4618-907E-AE53A522582C}"/>
    <cellStyle name="Normal 11 5 2_Long forecast for Liz liquid Cotton(May-Dec)10312013 (version 1)" xfId="2419" xr:uid="{CB570C7C-B05E-4642-84FC-2E510BAAD392}"/>
    <cellStyle name="Normal 11 5 3" xfId="2420" xr:uid="{DB150D7B-9B13-40E2-A025-E4F828A562CB}"/>
    <cellStyle name="Normal 11 5 3 2" xfId="2421" xr:uid="{A1DF92BB-9541-45D0-89B8-0F55AE45CD0D}"/>
    <cellStyle name="Normal 11 5 3 3" xfId="44204" xr:uid="{53DBCD3E-C285-4DD0-95E7-F7FC3A6BF3DF}"/>
    <cellStyle name="Normal 11 5_Long forecast for Liz liquid Cotton(May-Dec)10312013 (version 1)" xfId="2422" xr:uid="{34E6CCCE-9254-44A3-BE03-0DD25A0360D5}"/>
    <cellStyle name="Normal 11 6" xfId="2423" xr:uid="{AE2B8E3B-7881-469B-B800-A92DCFFBF60F}"/>
    <cellStyle name="Normal 11 6 2" xfId="2424" xr:uid="{09E0B6BA-0980-4CA9-9DE1-7BDC10B750CC}"/>
    <cellStyle name="Normal 11 6 2 2" xfId="2425" xr:uid="{0C915070-2229-477F-B829-6339FA880536}"/>
    <cellStyle name="Normal 11 6 2 2 2" xfId="2426" xr:uid="{1C5B2D64-FBBB-4453-B10E-8D9F1E334A56}"/>
    <cellStyle name="Normal 11 6 2 2 3" xfId="44205" xr:uid="{40457AAA-AAFD-4907-A15E-8D16860B9A29}"/>
    <cellStyle name="Normal 11 6 2_Long forecast for Liz liquid Cotton(May-Dec)10312013 (version 1)" xfId="2427" xr:uid="{1C4E5A03-537C-4AAA-BC04-EF71E620104F}"/>
    <cellStyle name="Normal 11 6 3" xfId="2428" xr:uid="{CF116A9D-D6FC-4BDA-97A3-68CE52119B14}"/>
    <cellStyle name="Normal 11 6 3 2" xfId="2429" xr:uid="{CCEB7282-9A74-4391-A866-0396C2BD088D}"/>
    <cellStyle name="Normal 11 6 3 3" xfId="44206" xr:uid="{8143F5A8-EEF4-42FF-9516-519A88DE65DC}"/>
    <cellStyle name="Normal 11 6_Long forecast for Liz liquid Cotton(May-Dec)10312013 (version 1)" xfId="2430" xr:uid="{CC96386F-B666-4489-88D0-B01976AB1A12}"/>
    <cellStyle name="Normal 11 7" xfId="2431" xr:uid="{4BA9D405-221C-445B-84A4-2BDE378F3A9F}"/>
    <cellStyle name="Normal 11 7 2" xfId="2432" xr:uid="{759DCEBD-0075-48B4-9F3F-15A8963AA1BF}"/>
    <cellStyle name="Normal 11 7 2 2" xfId="2433" xr:uid="{EC6EA717-3931-4ECE-9547-C3B3BD95FB0D}"/>
    <cellStyle name="Normal 11 7 2 2 2" xfId="2434" xr:uid="{91248EC4-2ABE-4E66-BF9D-ECCF9F83A5E6}"/>
    <cellStyle name="Normal 11 7 2 2 3" xfId="44207" xr:uid="{CA12C06E-F34B-443B-AA6C-2DEE73ECC246}"/>
    <cellStyle name="Normal 11 7 2_Long forecast for Liz liquid Cotton(May-Dec)10312013 (version 1)" xfId="2435" xr:uid="{ACDA3309-DB64-47DE-9765-92EE363675AD}"/>
    <cellStyle name="Normal 11 7 3" xfId="2436" xr:uid="{6732280F-14FA-47EC-83D6-A050079E7809}"/>
    <cellStyle name="Normal 11 7 3 2" xfId="2437" xr:uid="{92B259E5-5D62-406F-AE58-C5D83C3E6640}"/>
    <cellStyle name="Normal 11 7 3 3" xfId="44208" xr:uid="{E3FF1C76-85C3-453B-9176-7E3678CE0752}"/>
    <cellStyle name="Normal 11 7_Long forecast for Liz liquid Cotton(May-Dec)10312013 (version 1)" xfId="2438" xr:uid="{9A56300C-D2E8-4C30-8872-D2B1A6EB4767}"/>
    <cellStyle name="Normal 11 8" xfId="2439" xr:uid="{9FDDA0E9-5E0C-4D62-87BD-9F0B7A32A72B}"/>
    <cellStyle name="Normal 11 8 2" xfId="2440" xr:uid="{96C317F1-60B5-485D-9281-E02088C1F484}"/>
    <cellStyle name="Normal 11 8 2 2" xfId="2441" xr:uid="{6045A69B-B0F6-4045-8777-4836A49CB1C7}"/>
    <cellStyle name="Normal 11 8 2 2 2" xfId="2442" xr:uid="{8EF03D98-4630-449F-A0FD-07B82ED59FBA}"/>
    <cellStyle name="Normal 11 8 2 2 3" xfId="44209" xr:uid="{0A33987A-349B-49AC-8320-630F8D00173C}"/>
    <cellStyle name="Normal 11 8 2_Long forecast for Liz liquid Cotton(May-Dec)10312013 (version 1)" xfId="2443" xr:uid="{20334F27-235A-4189-967A-DAFD822D6F72}"/>
    <cellStyle name="Normal 11 8 3" xfId="2444" xr:uid="{571F7C5D-7148-4A51-B953-D3351E2B16BD}"/>
    <cellStyle name="Normal 11 8 3 2" xfId="2445" xr:uid="{0E98E7E8-890F-4DFF-8D64-9CF80A5E2C1F}"/>
    <cellStyle name="Normal 11 8 3 3" xfId="44210" xr:uid="{56DC0B11-671D-4526-9D1F-3025146EEA74}"/>
    <cellStyle name="Normal 11 8_Long forecast for Liz liquid Cotton(May-Dec)10312013 (version 1)" xfId="2446" xr:uid="{35AC9F55-EBBB-49FA-A0B6-372F23505088}"/>
    <cellStyle name="Normal 11 9" xfId="2447" xr:uid="{C29CF56F-504B-4C12-B9E3-ACDF0F2B3373}"/>
    <cellStyle name="Normal 11 9 2" xfId="2448" xr:uid="{2F886138-3141-4C68-A406-4B064487B1D4}"/>
    <cellStyle name="Normal 11 9 2 2" xfId="2449" xr:uid="{264FA8CB-0CC8-4F17-8D45-C45A8F29D819}"/>
    <cellStyle name="Normal 11 9 2 2 2" xfId="2450" xr:uid="{5B4DF6B2-69AA-4616-BA4F-9C27850F05CE}"/>
    <cellStyle name="Normal 11 9 2 2 3" xfId="44211" xr:uid="{1280118E-253C-4136-BD08-144727AB9350}"/>
    <cellStyle name="Normal 11 9 2_Long forecast for Liz liquid Cotton(May-Dec)10312013 (version 1)" xfId="2451" xr:uid="{39266153-18B9-4292-8884-BB07A75E7CAC}"/>
    <cellStyle name="Normal 11 9 3" xfId="2452" xr:uid="{2EC57197-2FDC-4205-9C37-115651B8D33D}"/>
    <cellStyle name="Normal 11 9 3 2" xfId="2453" xr:uid="{EB61AABA-D38F-4CFE-A5AB-114BCFEF8375}"/>
    <cellStyle name="Normal 11 9 3 3" xfId="44212" xr:uid="{8EA8DDC1-0CA4-4441-9430-EB6C893A8A96}"/>
    <cellStyle name="Normal 11 9_Long forecast for Liz liquid Cotton(May-Dec)10312013 (version 1)" xfId="2454" xr:uid="{04F3CC6A-9048-4665-AAE0-879BD2A9AD1B}"/>
    <cellStyle name="Normal 11_Long forecast for Liz liquid Cotton(May-Dec)10312013 (version 1)" xfId="2455" xr:uid="{93C5964E-8DFF-483F-B61D-0C2AD814E322}"/>
    <cellStyle name="Normal 12" xfId="2456" xr:uid="{7F88250F-1843-41D9-92B9-B87B0CBC0683}"/>
    <cellStyle name="Normal 12 2" xfId="2457" xr:uid="{528A1224-CABB-4244-95B0-AB094CF3A7D5}"/>
    <cellStyle name="Normal 12 2 2" xfId="2458" xr:uid="{A403D803-6E8E-4560-A258-6BA2F7FB808B}"/>
    <cellStyle name="Normal 12 2 2 2" xfId="2459" xr:uid="{86228EE3-4679-4E93-840B-02CC09406C91}"/>
    <cellStyle name="Normal 12 2 2 3" xfId="2460" xr:uid="{729143BF-63C2-4C66-8A42-CD3B7390C372}"/>
    <cellStyle name="Normal 12 2 3" xfId="2461" xr:uid="{6BA6616A-6BCE-4F27-BA38-58D815AE815B}"/>
    <cellStyle name="Normal 12 2 4" xfId="2462" xr:uid="{2A5FDDB7-C527-4EA6-9E95-1F969D4900C1}"/>
    <cellStyle name="Normal 12 2 5" xfId="2463" xr:uid="{0810CD9B-E571-4D3A-B6BA-3160345B33EA}"/>
    <cellStyle name="Normal 12 2 6" xfId="2464" xr:uid="{3163A9EA-67A1-43AE-8AD3-8EA6D0EFC446}"/>
    <cellStyle name="Normal 12 2 7" xfId="44213" xr:uid="{DEC1B4D8-B641-4CDB-99AA-8DD8CF48FEBD}"/>
    <cellStyle name="Normal 12 3" xfId="2465" xr:uid="{54A6DA4B-F40B-44C0-A6C4-D0B156A4EF01}"/>
    <cellStyle name="Normal 12 3 2" xfId="2466" xr:uid="{8F171A43-80B5-482E-8CB5-1DC1D25CE786}"/>
    <cellStyle name="Normal 12 3 2 2" xfId="2467" xr:uid="{55221F27-C723-49F3-9DA4-28DB39C2D8E1}"/>
    <cellStyle name="Normal 12 3 2 3" xfId="2468" xr:uid="{80515F27-FDB4-44F8-BC22-E0564BA0E22B}"/>
    <cellStyle name="Normal 12 3 3" xfId="2469" xr:uid="{4AB62364-7F91-4D37-9B49-8859BEC0A647}"/>
    <cellStyle name="Normal 12 3 4" xfId="2470" xr:uid="{CA0A0350-C869-445F-BF3B-BACFEB4CBDB8}"/>
    <cellStyle name="Normal 12 3 5" xfId="2471" xr:uid="{16ADED87-636F-4412-A40C-DB36C7EF8A56}"/>
    <cellStyle name="Normal 12 4" xfId="2472" xr:uid="{86ADBA7D-83D1-4ECB-9402-A4F41540889B}"/>
    <cellStyle name="Normal 12 4 2" xfId="2473" xr:uid="{E683DDBD-44B3-4978-BFF3-AC7B15D1C862}"/>
    <cellStyle name="Normal 12 4 3" xfId="2474" xr:uid="{304D2EA0-FFE1-4E1F-BCA5-F87D0A5C52ED}"/>
    <cellStyle name="Normal 12 5" xfId="2475" xr:uid="{E3D03097-1152-4434-9146-FA4C0B2447DD}"/>
    <cellStyle name="Normal 12 6" xfId="2476" xr:uid="{1EE44A9E-545E-4A74-9A47-A6FCD16FB84C}"/>
    <cellStyle name="Normal 12 7" xfId="2477" xr:uid="{D8C43B9F-DAB0-4B6F-9FAC-C1035AB318F0}"/>
    <cellStyle name="Normal 12 8" xfId="2478" xr:uid="{87691A95-53AC-4E6D-AACC-964D76553E4A}"/>
    <cellStyle name="Normal 12_Long forecast for Liz liquid Cotton(May-Dec)10312013 (version 1)" xfId="2479" xr:uid="{C572794C-3C26-419D-8C7D-05F7C397FA38}"/>
    <cellStyle name="Normal 13" xfId="2480" xr:uid="{315C787B-2C46-4118-9306-D5FAFF4B6AC0}"/>
    <cellStyle name="Normal 13 10" xfId="2481" xr:uid="{13C2FFFB-9E5E-46F3-888E-1F3641C154FF}"/>
    <cellStyle name="Normal 13 10 2" xfId="2482" xr:uid="{854C3266-31FB-428E-9994-AD4DDFB036B4}"/>
    <cellStyle name="Normal 13 10 2 2" xfId="2483" xr:uid="{D6A35CCE-2C47-4697-BFCC-852186E1E697}"/>
    <cellStyle name="Normal 13 10 2 2 2" xfId="2484" xr:uid="{B9DEEF12-639A-4D5A-9842-A8C773FC1064}"/>
    <cellStyle name="Normal 13 10 2 2 3" xfId="44214" xr:uid="{F4E67186-55C2-4594-B4BD-68F28612287E}"/>
    <cellStyle name="Normal 13 10 2_Long forecast for Liz liquid Cotton(May-Dec)10312013 (version 1)" xfId="2485" xr:uid="{BA6F7CB5-CA52-4765-9C38-15536F45BBC0}"/>
    <cellStyle name="Normal 13 10 3" xfId="2486" xr:uid="{63039903-A8D7-40DF-A73C-E1E99649F596}"/>
    <cellStyle name="Normal 13 10 3 2" xfId="2487" xr:uid="{6A56F10D-7BE3-49C2-B720-A46CF3A27217}"/>
    <cellStyle name="Normal 13 10 3 3" xfId="44215" xr:uid="{AF516D94-2BC7-4F2B-9BE6-4781E40B524D}"/>
    <cellStyle name="Normal 13 10_Long forecast for Liz liquid Cotton(May-Dec)10312013 (version 1)" xfId="2488" xr:uid="{02DC7EE2-0A20-424F-820B-99CFF93479D7}"/>
    <cellStyle name="Normal 13 11" xfId="2489" xr:uid="{91DE1DAE-CE76-4C93-B447-6DC70CDA0D18}"/>
    <cellStyle name="Normal 13 11 2" xfId="2490" xr:uid="{0232E5FA-8A3B-4440-98A5-A90551DA1FE2}"/>
    <cellStyle name="Normal 13 11 2 2" xfId="2491" xr:uid="{D20B3949-39F6-4652-88B7-488E872E6728}"/>
    <cellStyle name="Normal 13 11 2 2 2" xfId="2492" xr:uid="{62BD2F99-4D8C-4A45-B634-51F73BC783D2}"/>
    <cellStyle name="Normal 13 11 2 2 3" xfId="44216" xr:uid="{FC441117-ABCD-46A1-B97F-E8C5962056B8}"/>
    <cellStyle name="Normal 13 11 2_Long forecast for Liz liquid Cotton(May-Dec)10312013 (version 1)" xfId="2493" xr:uid="{A1877CEA-FC9C-401E-952F-A05F88FF70FF}"/>
    <cellStyle name="Normal 13 11 3" xfId="2494" xr:uid="{C7223F65-0819-4DDE-9909-FC133AF59A36}"/>
    <cellStyle name="Normal 13 11 3 2" xfId="2495" xr:uid="{7EE586F6-C8DF-48BD-BC2C-EED056601E68}"/>
    <cellStyle name="Normal 13 11 3 3" xfId="44217" xr:uid="{50550616-9D68-43BA-98D3-D4274DA46669}"/>
    <cellStyle name="Normal 13 11_Long forecast for Liz liquid Cotton(May-Dec)10312013 (version 1)" xfId="2496" xr:uid="{FE15D7FA-C15A-4C86-A359-B7841C08B401}"/>
    <cellStyle name="Normal 13 12" xfId="2497" xr:uid="{CFA74C7D-38AC-4891-99AD-80A2692DD3BC}"/>
    <cellStyle name="Normal 13 12 2" xfId="2498" xr:uid="{2AB12950-B615-4F35-ADBC-E008827AE56E}"/>
    <cellStyle name="Normal 13 12 2 2" xfId="2499" xr:uid="{6048595F-BA10-432A-AB70-84E39EE1D5B0}"/>
    <cellStyle name="Normal 13 12 2 2 2" xfId="2500" xr:uid="{09BB8985-E21B-4DFC-A723-E664536F6703}"/>
    <cellStyle name="Normal 13 12 2 2 3" xfId="44218" xr:uid="{250B9B4D-F5FA-4FF0-BB76-8B83DD0158C3}"/>
    <cellStyle name="Normal 13 12 2_Long forecast for Liz liquid Cotton(May-Dec)10312013 (version 1)" xfId="2501" xr:uid="{1FBE0F4C-AF13-4238-875B-46927D58F213}"/>
    <cellStyle name="Normal 13 12 3" xfId="2502" xr:uid="{A7F7BB5E-E4DA-448F-95E5-21EA90177E1F}"/>
    <cellStyle name="Normal 13 12 3 2" xfId="2503" xr:uid="{067D3DB5-D904-4E12-ABCE-5FE2803E2F19}"/>
    <cellStyle name="Normal 13 12 3 3" xfId="44219" xr:uid="{92D8E86D-459E-41CC-B85C-1967DC64B565}"/>
    <cellStyle name="Normal 13 12_Long forecast for Liz liquid Cotton(May-Dec)10312013 (version 1)" xfId="2504" xr:uid="{8780381D-6561-45FE-A2D4-43855A851C14}"/>
    <cellStyle name="Normal 13 13" xfId="2505" xr:uid="{D8A89537-9598-49DF-9433-2E3F7BF7A87B}"/>
    <cellStyle name="Normal 13 13 2" xfId="2506" xr:uid="{512A6F7F-3768-4A27-8C86-94AA1DCE2FFC}"/>
    <cellStyle name="Normal 13 13 2 2" xfId="2507" xr:uid="{887B0D70-8170-4622-9D17-426950A639DE}"/>
    <cellStyle name="Normal 13 13 2 2 2" xfId="2508" xr:uid="{258A5E42-E8DA-4D37-9002-E73002B11E20}"/>
    <cellStyle name="Normal 13 13 2 2 3" xfId="44220" xr:uid="{9D4DDBE9-FD0E-4A38-BB0E-4AA0A871B6C0}"/>
    <cellStyle name="Normal 13 13 2_Long forecast for Liz liquid Cotton(May-Dec)10312013 (version 1)" xfId="2509" xr:uid="{B307B69B-AD2D-44F9-A949-C709E4CF77D5}"/>
    <cellStyle name="Normal 13 13 3" xfId="2510" xr:uid="{E7E92D5B-F462-455E-B54B-0C9CD0351633}"/>
    <cellStyle name="Normal 13 13 3 2" xfId="2511" xr:uid="{91DD3D0F-963B-43C6-B9A7-7A3B2F489661}"/>
    <cellStyle name="Normal 13 13 3 3" xfId="44221" xr:uid="{ABF09D26-F212-454B-B40F-3CBC753B0BB6}"/>
    <cellStyle name="Normal 13 13_Long forecast for Liz liquid Cotton(May-Dec)10312013 (version 1)" xfId="2512" xr:uid="{01760E34-7164-49E1-BA91-3B87C57B98E9}"/>
    <cellStyle name="Normal 13 14" xfId="2513" xr:uid="{6F7F0445-FA73-4D64-8E75-9A5915C10971}"/>
    <cellStyle name="Normal 13 14 2" xfId="2514" xr:uid="{B4DEE466-631F-4427-9EA7-319833544ACE}"/>
    <cellStyle name="Normal 13 14 2 2" xfId="2515" xr:uid="{D1C31492-BDBB-4AF5-93B8-0CFBE8102199}"/>
    <cellStyle name="Normal 13 14 2 2 2" xfId="2516" xr:uid="{E29A1340-7E85-4083-B49F-CDCBF1E7A13C}"/>
    <cellStyle name="Normal 13 14 2 2 3" xfId="44222" xr:uid="{9060FA2B-B89F-4241-B147-F98F95294ADA}"/>
    <cellStyle name="Normal 13 14 2_Long forecast for Liz liquid Cotton(May-Dec)10312013 (version 1)" xfId="2517" xr:uid="{6FED67DA-6E49-47FF-ABEC-7D020841A502}"/>
    <cellStyle name="Normal 13 14 3" xfId="2518" xr:uid="{7A92300C-8D1A-4FCB-BF0B-37E53B6E4C89}"/>
    <cellStyle name="Normal 13 14 3 2" xfId="2519" xr:uid="{0B9851F0-AAC1-4004-97EB-F712407084F8}"/>
    <cellStyle name="Normal 13 14 3 3" xfId="44223" xr:uid="{2F96F365-5BC3-4421-9A23-1F0841E66957}"/>
    <cellStyle name="Normal 13 14_Long forecast for Liz liquid Cotton(May-Dec)10312013 (version 1)" xfId="2520" xr:uid="{B7BC7F9E-8F16-45A5-A763-72E66C9FDDAB}"/>
    <cellStyle name="Normal 13 15" xfId="2521" xr:uid="{6C830442-A3CD-4F6C-9BA3-BA98C37E2ECE}"/>
    <cellStyle name="Normal 13 15 2" xfId="2522" xr:uid="{97392181-3B5D-489F-8261-409985181869}"/>
    <cellStyle name="Normal 13 15 2 2" xfId="2523" xr:uid="{C077F184-5241-410D-AE0E-EB461DFFAF43}"/>
    <cellStyle name="Normal 13 15 2 2 2" xfId="2524" xr:uid="{6AFAEF1C-5D57-4D08-83C9-2AB9EA8DC53A}"/>
    <cellStyle name="Normal 13 15 2 2 3" xfId="44224" xr:uid="{EDE5C451-F638-4E2E-8E55-3A7A9403D583}"/>
    <cellStyle name="Normal 13 15 2_Long forecast for Liz liquid Cotton(May-Dec)10312013 (version 1)" xfId="2525" xr:uid="{5BE09FA7-F2F3-4E0D-BAE0-785C048EA5CB}"/>
    <cellStyle name="Normal 13 15 3" xfId="2526" xr:uid="{3CDE91B5-5F3B-45F4-BAC3-E1A6651B2EE9}"/>
    <cellStyle name="Normal 13 15 3 2" xfId="2527" xr:uid="{6AC001EF-3D3F-44BF-94FD-EA21F39A9ADA}"/>
    <cellStyle name="Normal 13 15 3 3" xfId="44225" xr:uid="{D7558B9B-A56E-4575-80D5-340D217B34D4}"/>
    <cellStyle name="Normal 13 15_Long forecast for Liz liquid Cotton(May-Dec)10312013 (version 1)" xfId="2528" xr:uid="{FC9E3858-EE49-4D9B-A2CD-794EF9D7D20B}"/>
    <cellStyle name="Normal 13 16" xfId="2529" xr:uid="{2941E18E-F919-4D5C-B405-46F4D1327B88}"/>
    <cellStyle name="Normal 13 16 2" xfId="2530" xr:uid="{F31A187A-E614-4633-9176-67FF30D6F7D1}"/>
    <cellStyle name="Normal 13 16 2 2" xfId="2531" xr:uid="{586961C7-A959-4D92-AD84-4F3DDD5DABBC}"/>
    <cellStyle name="Normal 13 16 2 2 2" xfId="2532" xr:uid="{36798337-C095-459C-A87A-9EE4189B995C}"/>
    <cellStyle name="Normal 13 16 2 2 3" xfId="44226" xr:uid="{5A20C2AD-11A5-41E1-B71A-5B47029AD343}"/>
    <cellStyle name="Normal 13 16 2_Long forecast for Liz liquid Cotton(May-Dec)10312013 (version 1)" xfId="2533" xr:uid="{6FD2D93E-1E82-48B1-AD28-292666044A1F}"/>
    <cellStyle name="Normal 13 16 3" xfId="2534" xr:uid="{3B0019E9-328E-45CB-AB86-5344FDE0AC2D}"/>
    <cellStyle name="Normal 13 16 3 2" xfId="2535" xr:uid="{A7C207CE-2051-473B-BE0E-2B9D66E87A31}"/>
    <cellStyle name="Normal 13 16 3 3" xfId="44227" xr:uid="{1E8744DA-95B0-45A6-89B6-FAB5E01E8A29}"/>
    <cellStyle name="Normal 13 16_Long forecast for Liz liquid Cotton(May-Dec)10312013 (version 1)" xfId="2536" xr:uid="{AA7029EA-5E76-49FD-B166-B284764B2CC1}"/>
    <cellStyle name="Normal 13 17" xfId="2537" xr:uid="{40B242C4-BC15-4867-9753-E07118C3D4E8}"/>
    <cellStyle name="Normal 13 17 2" xfId="2538" xr:uid="{63161EC0-976E-49F9-8B79-362D17BCD9A1}"/>
    <cellStyle name="Normal 13 17 2 2" xfId="2539" xr:uid="{8017D8AE-3ECD-4745-A85D-A12ED04B7870}"/>
    <cellStyle name="Normal 13 17 2 2 2" xfId="2540" xr:uid="{FC9DE325-A4A7-40A2-ACB0-7DF280B8FA8B}"/>
    <cellStyle name="Normal 13 17 2 2 3" xfId="44228" xr:uid="{355F9DE2-986C-4299-BD62-3D39959F75C0}"/>
    <cellStyle name="Normal 13 17 2_Long forecast for Liz liquid Cotton(May-Dec)10312013 (version 1)" xfId="2541" xr:uid="{995C6A11-256B-4375-AB84-2CD94BE90710}"/>
    <cellStyle name="Normal 13 17 3" xfId="2542" xr:uid="{29B465F9-1614-4E2D-A121-5B6D6F17C98E}"/>
    <cellStyle name="Normal 13 17 3 2" xfId="2543" xr:uid="{D4FA3C39-82DA-483C-B245-8BECEE5E672D}"/>
    <cellStyle name="Normal 13 17 3 3" xfId="44229" xr:uid="{7D1AD796-52DB-4841-A93C-412D52359B5B}"/>
    <cellStyle name="Normal 13 17_Long forecast for Liz liquid Cotton(May-Dec)10312013 (version 1)" xfId="2544" xr:uid="{F8CAD445-3871-4CB5-A9E4-CCCC4B706BBA}"/>
    <cellStyle name="Normal 13 18" xfId="2545" xr:uid="{1631F22D-B8C3-4851-802F-78EF9E740E5F}"/>
    <cellStyle name="Normal 13 18 2" xfId="2546" xr:uid="{B6519F30-FB37-42B0-86BE-B2C2DEF770FA}"/>
    <cellStyle name="Normal 13 18 2 2" xfId="2547" xr:uid="{B3455E18-54BF-4A17-B9DE-F8B3746590A6}"/>
    <cellStyle name="Normal 13 18 2 2 2" xfId="2548" xr:uid="{74CCCDF7-E810-40DB-A2D1-0D0052D95643}"/>
    <cellStyle name="Normal 13 18 2 2 3" xfId="44230" xr:uid="{B4FE3DD1-A043-4E99-A2BB-29320B6C4831}"/>
    <cellStyle name="Normal 13 18 2_Long forecast for Liz liquid Cotton(May-Dec)10312013 (version 1)" xfId="2549" xr:uid="{9960EC46-65E2-417F-9CC9-AFADF58B960A}"/>
    <cellStyle name="Normal 13 18 3" xfId="2550" xr:uid="{CC2ED530-BC03-461C-99B0-F98BECA95AE5}"/>
    <cellStyle name="Normal 13 18 3 2" xfId="2551" xr:uid="{2311A695-33A0-4109-B0E7-CD2FE62781BD}"/>
    <cellStyle name="Normal 13 18 3 3" xfId="44231" xr:uid="{364C51D3-B018-4DFE-AFDE-58824031A630}"/>
    <cellStyle name="Normal 13 18_Long forecast for Liz liquid Cotton(May-Dec)10312013 (version 1)" xfId="2552" xr:uid="{C56546D9-04B0-41E6-84BF-A83A6F379E71}"/>
    <cellStyle name="Normal 13 19" xfId="2553" xr:uid="{E4BDBFB5-3021-4F6D-B8CF-194032E7D7A7}"/>
    <cellStyle name="Normal 13 19 2" xfId="44232" xr:uid="{EDB439B2-72B5-43C0-AE79-A4B475959BE7}"/>
    <cellStyle name="Normal 13 2" xfId="2554" xr:uid="{0E3C14F1-ADAB-4EA5-8036-92FFD350133B}"/>
    <cellStyle name="Normal 13 2 2" xfId="2555" xr:uid="{956E7B7D-C665-43B0-9017-578EF21355B3}"/>
    <cellStyle name="Normal 13 2 2 2" xfId="2556" xr:uid="{15505534-E2BA-4078-911F-CD4ED80197B2}"/>
    <cellStyle name="Normal 13 2 2 2 2" xfId="2557" xr:uid="{AF557258-9ECE-4864-92ED-DF27FB080272}"/>
    <cellStyle name="Normal 13 2 2 2 3" xfId="44233" xr:uid="{FD254037-9475-4215-AA5D-2C96AC83EFE5}"/>
    <cellStyle name="Normal 13 2 2_Long forecast for Liz liquid Cotton(May-Dec)10312013 (version 1)" xfId="2558" xr:uid="{54E22CE8-CF82-4552-B89E-CB6448F4B3F7}"/>
    <cellStyle name="Normal 13 2 3" xfId="2559" xr:uid="{0EAC6D5A-FE5E-49B9-B051-1E8FF98CF035}"/>
    <cellStyle name="Normal 13 2 3 2" xfId="2560" xr:uid="{7B6CBEEA-7F1F-494A-823A-70EAEBBF3262}"/>
    <cellStyle name="Normal 13 2 3 3" xfId="44234" xr:uid="{12CE066C-D7DB-4310-9A50-09634A04A7D3}"/>
    <cellStyle name="Normal 13 2 4" xfId="2561" xr:uid="{73AB682C-4C54-49CC-A8B5-73C8FF8383D8}"/>
    <cellStyle name="Normal 13 2_Long forecast for Liz liquid Cotton(May-Dec)10312013 (version 1)" xfId="2562" xr:uid="{1AEE4F63-094B-4727-A986-085DC8F2546E}"/>
    <cellStyle name="Normal 13 21" xfId="2563" xr:uid="{975CBCBD-BDC4-47C7-B9D7-DAA99D729A8F}"/>
    <cellStyle name="Normal 13 21 2" xfId="2564" xr:uid="{79C4257D-BECB-4F71-99B5-E8DC6CB9F389}"/>
    <cellStyle name="Normal 13 21 2 2" xfId="2565" xr:uid="{1A55C837-53DB-46C0-9EAD-50321D0A1AD6}"/>
    <cellStyle name="Normal 13 21 2 2 2" xfId="2566" xr:uid="{121208C5-517B-4D7B-9B40-CA5013812BE1}"/>
    <cellStyle name="Normal 13 21 2 2 3" xfId="44235" xr:uid="{3294B49D-9C98-4980-90D5-D6EED77F2299}"/>
    <cellStyle name="Normal 13 21 2_Long forecast for Liz liquid Cotton(May-Dec)10312013 (version 1)" xfId="2567" xr:uid="{3E3416B7-1FC9-4A75-ABD9-3ACB00E4591A}"/>
    <cellStyle name="Normal 13 21 3" xfId="2568" xr:uid="{57B4F382-DF8A-42A3-B733-2B9C50EF2A4C}"/>
    <cellStyle name="Normal 13 21 3 2" xfId="2569" xr:uid="{61AE8C9B-2E64-47FB-86AF-4FA25E0669E0}"/>
    <cellStyle name="Normal 13 21 3 3" xfId="44236" xr:uid="{19FCE7B2-D5FE-4950-82EE-57F5C6B2B2A9}"/>
    <cellStyle name="Normal 13 21_Long forecast for Liz liquid Cotton(May-Dec)10312013 (version 1)" xfId="2570" xr:uid="{F30209C8-1E2B-404A-BA69-6FF5106A3D26}"/>
    <cellStyle name="Normal 13 22" xfId="2571" xr:uid="{DBC458A2-42B1-4401-80E1-B25E75B63CA0}"/>
    <cellStyle name="Normal 13 22 2" xfId="2572" xr:uid="{3B39EF91-C745-4831-9637-96B242CADFF4}"/>
    <cellStyle name="Normal 13 22 2 2" xfId="2573" xr:uid="{79681EF1-C514-4A26-B310-B195F50C7956}"/>
    <cellStyle name="Normal 13 22 2 2 2" xfId="2574" xr:uid="{02844B63-D52E-4E77-AFD3-6041ECEDE873}"/>
    <cellStyle name="Normal 13 22 2 2 3" xfId="44237" xr:uid="{DB8CE71B-3574-4BB6-AE08-23348810CC27}"/>
    <cellStyle name="Normal 13 22 2_Long forecast for Liz liquid Cotton(May-Dec)10312013 (version 1)" xfId="2575" xr:uid="{D248620F-0505-4AED-A506-06C65E75120A}"/>
    <cellStyle name="Normal 13 22 3" xfId="2576" xr:uid="{9950F18A-4DF2-48E9-8B8F-7536724F406A}"/>
    <cellStyle name="Normal 13 22 3 2" xfId="2577" xr:uid="{A2D6F893-7AAF-4C31-BCF9-98E4E94256E6}"/>
    <cellStyle name="Normal 13 22 3 3" xfId="44238" xr:uid="{1E02B65F-3FF2-4423-8BED-2CDD6EE7BBAB}"/>
    <cellStyle name="Normal 13 22_Long forecast for Liz liquid Cotton(May-Dec)10312013 (version 1)" xfId="2578" xr:uid="{854E31B0-A99B-4E69-AD4A-4C8CA5FA7840}"/>
    <cellStyle name="Normal 13 23" xfId="2579" xr:uid="{17F16D79-257F-4734-9EAF-86A08B517640}"/>
    <cellStyle name="Normal 13 23 2" xfId="2580" xr:uid="{37149EDC-897C-4AB6-AAD8-BE0086A3E54E}"/>
    <cellStyle name="Normal 13 23 2 2" xfId="2581" xr:uid="{A85E9796-0B42-4AD5-9ED4-32D4C6D07150}"/>
    <cellStyle name="Normal 13 23 2 2 2" xfId="2582" xr:uid="{9176BEB9-FC51-43E7-80AA-265A9AECA1BB}"/>
    <cellStyle name="Normal 13 23 2 2 3" xfId="44239" xr:uid="{32A5A3D2-841F-43C5-805E-D2444E4B30A5}"/>
    <cellStyle name="Normal 13 23 2_Long forecast for Liz liquid Cotton(May-Dec)10312013 (version 1)" xfId="2583" xr:uid="{AA23A21D-76E3-4C9C-9BD8-8931CB670668}"/>
    <cellStyle name="Normal 13 23 3" xfId="2584" xr:uid="{D4519C4B-E139-4CA3-81BC-BBDC0B78BD11}"/>
    <cellStyle name="Normal 13 23 3 2" xfId="2585" xr:uid="{80C504ED-D7B4-46B7-B651-00BC857CD375}"/>
    <cellStyle name="Normal 13 23 3 3" xfId="44240" xr:uid="{3C6720AF-6D7B-4AAC-B5D0-5916C738921C}"/>
    <cellStyle name="Normal 13 23_Long forecast for Liz liquid Cotton(May-Dec)10312013 (version 1)" xfId="2586" xr:uid="{ACF5AD8D-E76C-436B-811A-7C0732B577E1}"/>
    <cellStyle name="Normal 13 3" xfId="2587" xr:uid="{52FCADA9-5BD5-4BD9-A6B5-74C67D6D756B}"/>
    <cellStyle name="Normal 13 3 2" xfId="2588" xr:uid="{6C22D9E4-FA81-481A-82C4-0011D8DE80A0}"/>
    <cellStyle name="Normal 13 3 2 2" xfId="2589" xr:uid="{9375F6F2-5A56-4780-8390-FB3F30B661CF}"/>
    <cellStyle name="Normal 13 3 2 2 2" xfId="2590" xr:uid="{17ACDF31-91CE-424D-9A95-AF0C60DAF45E}"/>
    <cellStyle name="Normal 13 3 2 2 3" xfId="44241" xr:uid="{8C1E5FA7-704C-4273-8FB5-ECF1CC03E21A}"/>
    <cellStyle name="Normal 13 3 2_Long forecast for Liz liquid Cotton(May-Dec)10312013 (version 1)" xfId="2591" xr:uid="{8FD3C2D9-7A4C-4E39-909F-803736EB6761}"/>
    <cellStyle name="Normal 13 3 3" xfId="2592" xr:uid="{6899124C-AAB5-4BEB-9825-BCF50E4C3F83}"/>
    <cellStyle name="Normal 13 3 3 2" xfId="2593" xr:uid="{455E4809-C443-4DCB-A628-36EE2099C9CF}"/>
    <cellStyle name="Normal 13 3 3 3" xfId="44242" xr:uid="{743ADA78-E9DF-467F-97FF-6D04B1E70290}"/>
    <cellStyle name="Normal 13 3 4" xfId="2594" xr:uid="{ACC84FB6-C450-4779-A676-1DDC9B6CF548}"/>
    <cellStyle name="Normal 13 3_Long forecast for Liz liquid Cotton(May-Dec)10312013 (version 1)" xfId="2595" xr:uid="{C46C8B39-69CD-439B-96CB-AF35748C5EFA}"/>
    <cellStyle name="Normal 13 33" xfId="2596" xr:uid="{B05861EE-E5E6-49E2-A7C9-370B64382F5E}"/>
    <cellStyle name="Normal 13 33 2" xfId="2597" xr:uid="{379492E4-BB44-43CD-8E4B-2922E864DD82}"/>
    <cellStyle name="Normal 13 33 2 2" xfId="2598" xr:uid="{8BDFEAC1-7A4B-4CB1-BE02-80C346CF0324}"/>
    <cellStyle name="Normal 13 33 2 2 2" xfId="2599" xr:uid="{500338B6-F73A-42ED-8C6C-8B607CDADE81}"/>
    <cellStyle name="Normal 13 33 2 2 3" xfId="44243" xr:uid="{519E0505-6262-4131-913C-E70F0880AA41}"/>
    <cellStyle name="Normal 13 33 2_Long forecast for Liz liquid Cotton(May-Dec)10312013 (version 1)" xfId="2600" xr:uid="{68AF082C-703E-43CF-8987-196A3DF4B1F6}"/>
    <cellStyle name="Normal 13 33 3" xfId="2601" xr:uid="{750FB597-DE7B-45C9-86BB-B8A0D615978A}"/>
    <cellStyle name="Normal 13 33 3 2" xfId="2602" xr:uid="{0CDFC440-4805-47B6-873B-F67DAE150E4B}"/>
    <cellStyle name="Normal 13 33 3 3" xfId="44244" xr:uid="{474955D5-A505-4180-9E6F-257A83F68C16}"/>
    <cellStyle name="Normal 13 33_Long forecast for Liz liquid Cotton(May-Dec)10312013 (version 1)" xfId="2603" xr:uid="{E4EA0429-ADC7-4173-96D9-2B904C8F16F0}"/>
    <cellStyle name="Normal 13 34" xfId="2604" xr:uid="{55757ADF-E4E8-4983-8FC2-43DCA9378000}"/>
    <cellStyle name="Normal 13 34 2" xfId="2605" xr:uid="{84684FFF-D81D-4F9E-A50A-CA3A2D437A22}"/>
    <cellStyle name="Normal 13 34 2 2" xfId="2606" xr:uid="{BABEB179-F830-4AF8-A35F-52BE331C54D1}"/>
    <cellStyle name="Normal 13 34 2 2 2" xfId="2607" xr:uid="{E6E352BF-3ED4-4A34-9AF1-87AC5A20235F}"/>
    <cellStyle name="Normal 13 34 2 2 3" xfId="44245" xr:uid="{AD749AE8-3394-4C44-B65E-1911AB7F1A5A}"/>
    <cellStyle name="Normal 13 34 2_Long forecast for Liz liquid Cotton(May-Dec)10312013 (version 1)" xfId="2608" xr:uid="{58D37766-B7F4-48EE-87AD-074DBBE2E7E5}"/>
    <cellStyle name="Normal 13 34 3" xfId="2609" xr:uid="{3EF163A4-C86D-4DC0-B50F-E8ACD1A452ED}"/>
    <cellStyle name="Normal 13 34 3 2" xfId="2610" xr:uid="{08FBF35C-67A9-4705-A7C7-CF85B46E9CAF}"/>
    <cellStyle name="Normal 13 34 3 3" xfId="44246" xr:uid="{86E0B581-F5E9-4CF1-AF02-AB45363F3E51}"/>
    <cellStyle name="Normal 13 34_Long forecast for Liz liquid Cotton(May-Dec)10312013 (version 1)" xfId="2611" xr:uid="{BCD76035-715A-44A4-948D-A0229ACA4CD5}"/>
    <cellStyle name="Normal 13 4" xfId="2612" xr:uid="{D29CF560-B71F-4934-A602-0A665ED8FCF1}"/>
    <cellStyle name="Normal 13 4 2" xfId="2613" xr:uid="{32C22570-BF9C-4261-9D36-D89FA308E9BE}"/>
    <cellStyle name="Normal 13 4 2 2" xfId="2614" xr:uid="{287064A3-AD6C-419B-93D6-205BFCE88B51}"/>
    <cellStyle name="Normal 13 4 2 2 2" xfId="2615" xr:uid="{F5BAC01C-30F0-49AC-83ED-1D0EA56DD89F}"/>
    <cellStyle name="Normal 13 4 2 2 3" xfId="44247" xr:uid="{F97D0820-68BA-4BAB-9BD7-73396B3F18BB}"/>
    <cellStyle name="Normal 13 4 2_Long forecast for Liz liquid Cotton(May-Dec)10312013 (version 1)" xfId="2616" xr:uid="{119DB04A-B296-4F85-957B-A29B8C0E9B3B}"/>
    <cellStyle name="Normal 13 4 3" xfId="2617" xr:uid="{37E01D09-083D-4231-8772-C96AC9893793}"/>
    <cellStyle name="Normal 13 4 3 2" xfId="2618" xr:uid="{2EB24668-50F3-438A-A39E-2081C44D96F4}"/>
    <cellStyle name="Normal 13 4 3 3" xfId="44248" xr:uid="{FB368B61-FF01-41F0-AF38-1C85E45AAD1E}"/>
    <cellStyle name="Normal 13 4_Long forecast for Liz liquid Cotton(May-Dec)10312013 (version 1)" xfId="2619" xr:uid="{5FA60EA5-A9BE-45DD-8C5A-CE83942A24E6}"/>
    <cellStyle name="Normal 13 5" xfId="2620" xr:uid="{D5174263-776C-4074-8F55-233EF5F1A3B0}"/>
    <cellStyle name="Normal 13 5 2" xfId="2621" xr:uid="{B06255EE-60CE-48AB-B773-80612577A4E9}"/>
    <cellStyle name="Normal 13 5 2 2" xfId="2622" xr:uid="{8C04C122-CC2A-432A-AB83-6BA70621E68F}"/>
    <cellStyle name="Normal 13 5 2 2 2" xfId="2623" xr:uid="{6D15C51A-3C54-4FBB-9E06-ECA662D5FE66}"/>
    <cellStyle name="Normal 13 5 2 2 3" xfId="44249" xr:uid="{F4437497-F5AE-43E3-B0B2-F1C91F0C73C1}"/>
    <cellStyle name="Normal 13 5 2_Long forecast for Liz liquid Cotton(May-Dec)10312013 (version 1)" xfId="2624" xr:uid="{CC85D88A-9AA7-4C5B-9C36-7EF828EC659F}"/>
    <cellStyle name="Normal 13 5 3" xfId="2625" xr:uid="{4F50D846-0210-4F5A-8834-FF01D2DD513C}"/>
    <cellStyle name="Normal 13 5 3 2" xfId="2626" xr:uid="{7AECA27D-176C-4713-889C-5144AB91989F}"/>
    <cellStyle name="Normal 13 5 3 3" xfId="44250" xr:uid="{971AD142-659E-4999-B684-63DCCB0F44CD}"/>
    <cellStyle name="Normal 13 5_Long forecast for Liz liquid Cotton(May-Dec)10312013 (version 1)" xfId="2627" xr:uid="{0F1F773E-88AA-4165-893D-B740DC6BB88E}"/>
    <cellStyle name="Normal 13 6" xfId="2628" xr:uid="{EE536181-36B4-4939-BBA7-2B2154F25212}"/>
    <cellStyle name="Normal 13 6 2" xfId="2629" xr:uid="{1887D2AD-C4C1-44FE-A92E-7D5DC3608E16}"/>
    <cellStyle name="Normal 13 6 2 2" xfId="2630" xr:uid="{5AFF9749-1269-4197-911A-864696CC23FD}"/>
    <cellStyle name="Normal 13 6 2 2 2" xfId="2631" xr:uid="{1291C3D6-66E0-493C-ABF3-717BDEBFE719}"/>
    <cellStyle name="Normal 13 6 2 2 3" xfId="44251" xr:uid="{A03D66EA-AE1C-45CF-B467-BB34368A3EAC}"/>
    <cellStyle name="Normal 13 6 2_Long forecast for Liz liquid Cotton(May-Dec)10312013 (version 1)" xfId="2632" xr:uid="{DBC4EA91-F81C-43FA-806A-47D055A4A898}"/>
    <cellStyle name="Normal 13 6 3" xfId="2633" xr:uid="{7E5CA90F-0AE2-4334-AEAD-3F0A2EB64EE2}"/>
    <cellStyle name="Normal 13 6 3 2" xfId="2634" xr:uid="{E7B94783-46D6-459D-B1BB-80A948DC9B1E}"/>
    <cellStyle name="Normal 13 6 3 3" xfId="44252" xr:uid="{DD0AF6ED-541C-4E70-85BC-37365C690194}"/>
    <cellStyle name="Normal 13 6_Long forecast for Liz liquid Cotton(May-Dec)10312013 (version 1)" xfId="2635" xr:uid="{D90743B4-FB39-4E38-9861-A467EF819DF3}"/>
    <cellStyle name="Normal 13 7" xfId="2636" xr:uid="{3FB575A2-33FE-49A1-8A62-A7BA5D25150B}"/>
    <cellStyle name="Normal 13 7 2" xfId="2637" xr:uid="{F0246DD1-6C0F-48B5-9498-089CA1393FD5}"/>
    <cellStyle name="Normal 13 7 2 2" xfId="2638" xr:uid="{DF9E69CA-988B-49E4-91B1-88A98574B511}"/>
    <cellStyle name="Normal 13 7 2 2 2" xfId="2639" xr:uid="{262A0ADB-9992-48DC-AC12-0F03A8A548BD}"/>
    <cellStyle name="Normal 13 7 2 2 3" xfId="44253" xr:uid="{18B852FF-912E-4711-8827-7E62B95E4BED}"/>
    <cellStyle name="Normal 13 7 2_Long forecast for Liz liquid Cotton(May-Dec)10312013 (version 1)" xfId="2640" xr:uid="{2420F627-C548-403C-9C23-B9230DB8CE19}"/>
    <cellStyle name="Normal 13 7 3" xfId="2641" xr:uid="{F4318BE3-81CA-44F9-9E42-BEA24EE703A9}"/>
    <cellStyle name="Normal 13 7 3 2" xfId="2642" xr:uid="{E36E40D8-F7F9-4685-83BB-8CDBF1D560D3}"/>
    <cellStyle name="Normal 13 7 3 3" xfId="44254" xr:uid="{A97EE39B-CDC3-4D53-B853-B0F2AC4A6F23}"/>
    <cellStyle name="Normal 13 7_Long forecast for Liz liquid Cotton(May-Dec)10312013 (version 1)" xfId="2643" xr:uid="{91E1CBAF-08A4-416B-B2FA-F64F5E1E5BC6}"/>
    <cellStyle name="Normal 13 8" xfId="2644" xr:uid="{EACD75EF-35C6-42A0-8EA9-FA7FA8AB2A33}"/>
    <cellStyle name="Normal 13 8 2" xfId="2645" xr:uid="{FDBFE8CB-FD8E-447A-B277-7AB30AD924CC}"/>
    <cellStyle name="Normal 13 8 2 2" xfId="2646" xr:uid="{1E101CD5-17E0-4283-BFC3-C9157614F752}"/>
    <cellStyle name="Normal 13 8 2 2 2" xfId="2647" xr:uid="{91014997-B559-4327-9738-B45E93CC61FA}"/>
    <cellStyle name="Normal 13 8 2 2 3" xfId="44255" xr:uid="{C66CD804-EEDA-4877-81FD-B2B916EE3B04}"/>
    <cellStyle name="Normal 13 8 2_Long forecast for Liz liquid Cotton(May-Dec)10312013 (version 1)" xfId="2648" xr:uid="{AD2E0400-40FA-4F76-9B68-C8218B85757F}"/>
    <cellStyle name="Normal 13 8 3" xfId="2649" xr:uid="{B309125E-63C1-43CF-BAF3-6E29967767E6}"/>
    <cellStyle name="Normal 13 8 3 2" xfId="2650" xr:uid="{8C47301F-B2BA-455B-BF28-4734974100FB}"/>
    <cellStyle name="Normal 13 8 3 3" xfId="44256" xr:uid="{82E9E81E-EEB9-4318-9359-E102DBE00D5D}"/>
    <cellStyle name="Normal 13 8_Long forecast for Liz liquid Cotton(May-Dec)10312013 (version 1)" xfId="2651" xr:uid="{632D3B6F-D2A6-47A5-BB1F-0629A39D5F15}"/>
    <cellStyle name="Normal 13 9" xfId="2652" xr:uid="{38648D61-12FF-4197-AC29-7C868E94D99B}"/>
    <cellStyle name="Normal 13 9 2" xfId="2653" xr:uid="{757973DC-2AB4-4BEE-B9F7-98F5E6D1D625}"/>
    <cellStyle name="Normal 13 9 2 2" xfId="2654" xr:uid="{5DFDFDFF-6B00-4B76-97F3-A9755A6B12D2}"/>
    <cellStyle name="Normal 13 9 2 2 2" xfId="2655" xr:uid="{6E7B9C2E-985C-4470-9259-7D363F631ACC}"/>
    <cellStyle name="Normal 13 9 2 2 3" xfId="44257" xr:uid="{4DB09ED7-F044-4496-B3CC-038021CDEC02}"/>
    <cellStyle name="Normal 13 9 2_Long forecast for Liz liquid Cotton(May-Dec)10312013 (version 1)" xfId="2656" xr:uid="{3062D819-CB45-4557-9FAA-D902AE1FD2E0}"/>
    <cellStyle name="Normal 13 9 3" xfId="2657" xr:uid="{E459D910-E2E6-4893-A675-CBC07FA85F68}"/>
    <cellStyle name="Normal 13 9 3 2" xfId="2658" xr:uid="{4E578526-EA52-4A0C-A990-4A2912CD4877}"/>
    <cellStyle name="Normal 13 9 3 3" xfId="44258" xr:uid="{B974C67B-8BAB-4317-92C5-68F353FFCF23}"/>
    <cellStyle name="Normal 13 9_Long forecast for Liz liquid Cotton(May-Dec)10312013 (version 1)" xfId="2659" xr:uid="{1D86EA6D-F436-4799-BB20-59A63F00B9BD}"/>
    <cellStyle name="Normal 13_Long forecast for Liz liquid Cotton(May-Dec)10312013 (version 1)" xfId="2660" xr:uid="{6D776D44-AE4B-4554-A516-1F51A0829746}"/>
    <cellStyle name="Normal 14" xfId="2661" xr:uid="{4510BF32-208E-442B-B300-D351AFF4529D}"/>
    <cellStyle name="Normal 14 10" xfId="2662" xr:uid="{11DC56E1-B1E0-4D88-8654-6913B845B746}"/>
    <cellStyle name="Normal 14 10 2" xfId="2663" xr:uid="{540FAAA2-0945-4FDB-8E6A-A2B439C2582D}"/>
    <cellStyle name="Normal 14 10 2 2" xfId="2664" xr:uid="{7563DA40-4A30-4B95-8674-FB6503840459}"/>
    <cellStyle name="Normal 14 10 2 2 2" xfId="2665" xr:uid="{324D834D-E8A8-4494-9E6F-D65CC6E6569C}"/>
    <cellStyle name="Normal 14 10 2 2 3" xfId="44259" xr:uid="{A88BC4C0-9963-480D-A8F0-84102EF37D92}"/>
    <cellStyle name="Normal 14 10 2_Long forecast for Liz liquid Cotton(May-Dec)10312013 (version 1)" xfId="2666" xr:uid="{FAD2F73F-45B9-4B0F-B92C-31D631597943}"/>
    <cellStyle name="Normal 14 10 3" xfId="2667" xr:uid="{C587E854-A05F-4088-B737-8A5F423CFF5A}"/>
    <cellStyle name="Normal 14 10 3 2" xfId="2668" xr:uid="{63CFDF21-C571-44AD-96A9-C508843711E4}"/>
    <cellStyle name="Normal 14 10 3 3" xfId="44260" xr:uid="{7E8F085F-768B-4733-B20C-45B199055D27}"/>
    <cellStyle name="Normal 14 10_Long forecast for Liz liquid Cotton(May-Dec)10312013 (version 1)" xfId="2669" xr:uid="{765EE21F-474B-45C1-BCF7-43716F5DF4B8}"/>
    <cellStyle name="Normal 14 11" xfId="2670" xr:uid="{B1F69AC1-77EA-4DF6-BA27-CFE6B53E6524}"/>
    <cellStyle name="Normal 14 11 2" xfId="2671" xr:uid="{80DEE539-8FD4-4BD8-8036-2FFC1DB1594F}"/>
    <cellStyle name="Normal 14 11 2 2" xfId="2672" xr:uid="{1A66AD93-2405-406A-8438-42DD53972265}"/>
    <cellStyle name="Normal 14 11 2 2 2" xfId="2673" xr:uid="{AD264BB5-C2F4-4358-BC69-45CAE412DA53}"/>
    <cellStyle name="Normal 14 11 2 2 3" xfId="44261" xr:uid="{5B200B34-1F4E-49BB-AD33-F81D066AC55D}"/>
    <cellStyle name="Normal 14 11 2_Long forecast for Liz liquid Cotton(May-Dec)10312013 (version 1)" xfId="2674" xr:uid="{1572AFF4-86FD-4E01-BB0A-AAD14EBE52AA}"/>
    <cellStyle name="Normal 14 11 3" xfId="2675" xr:uid="{2F4AB352-7655-4D98-BA17-04E0A758DF14}"/>
    <cellStyle name="Normal 14 11 3 2" xfId="2676" xr:uid="{08640D1C-C9D7-4E2D-A775-CE2E73C7D885}"/>
    <cellStyle name="Normal 14 11 3 3" xfId="44262" xr:uid="{F21A9F30-D8F0-46A0-8DC6-66D376E2D480}"/>
    <cellStyle name="Normal 14 11_Long forecast for Liz liquid Cotton(May-Dec)10312013 (version 1)" xfId="2677" xr:uid="{D3504EAD-DFF3-401A-969B-2118A0AA05FA}"/>
    <cellStyle name="Normal 14 12" xfId="2678" xr:uid="{5FFC8870-3F91-4EEE-BE75-354218635C43}"/>
    <cellStyle name="Normal 14 12 2" xfId="2679" xr:uid="{68F09A39-3188-4165-988D-2C85C931BB95}"/>
    <cellStyle name="Normal 14 12 2 2" xfId="2680" xr:uid="{F5301A7E-BC8C-41CE-BC0D-243D45A0D05D}"/>
    <cellStyle name="Normal 14 12 2 2 2" xfId="2681" xr:uid="{E93573DF-0ED5-4BD6-B117-495AB37EA753}"/>
    <cellStyle name="Normal 14 12 2 2 3" xfId="44263" xr:uid="{660287A3-96F6-41BF-BE0C-EF92AC20426D}"/>
    <cellStyle name="Normal 14 12 2_Long forecast for Liz liquid Cotton(May-Dec)10312013 (version 1)" xfId="2682" xr:uid="{9F3C0505-FEB4-4558-8375-034CBA8051C9}"/>
    <cellStyle name="Normal 14 12 3" xfId="2683" xr:uid="{20524AFB-1E3F-44A0-AF92-A6635DC3061E}"/>
    <cellStyle name="Normal 14 12 3 2" xfId="2684" xr:uid="{C08A14EE-1C27-48D1-9285-7E94ADCE88C5}"/>
    <cellStyle name="Normal 14 12 3 3" xfId="44264" xr:uid="{2FF62A2F-E176-454F-9ED6-920EC1E60A29}"/>
    <cellStyle name="Normal 14 12_Long forecast for Liz liquid Cotton(May-Dec)10312013 (version 1)" xfId="2685" xr:uid="{4C92E0E9-E893-4831-8D58-8A2F8FA58F1B}"/>
    <cellStyle name="Normal 14 13" xfId="2686" xr:uid="{0598969A-7829-4F3A-9A41-E0DDA58D6BB6}"/>
    <cellStyle name="Normal 14 13 2" xfId="2687" xr:uid="{A64B107C-78C3-46A4-BA97-713E85CAB76A}"/>
    <cellStyle name="Normal 14 13 2 2" xfId="2688" xr:uid="{325C51A8-92FC-4474-AE95-E306E966DCDE}"/>
    <cellStyle name="Normal 14 13 2 2 2" xfId="2689" xr:uid="{B4FB0762-F16F-405F-B346-A6FF49DD3111}"/>
    <cellStyle name="Normal 14 13 2 2 3" xfId="44265" xr:uid="{263A9816-B832-425D-8FE9-8331D92907D2}"/>
    <cellStyle name="Normal 14 13 2_Long forecast for Liz liquid Cotton(May-Dec)10312013 (version 1)" xfId="2690" xr:uid="{0AA09F50-3105-44EE-BD89-A4C6639D2664}"/>
    <cellStyle name="Normal 14 13 3" xfId="2691" xr:uid="{FD37D118-3049-4982-A1B8-98C27FF66BFB}"/>
    <cellStyle name="Normal 14 13 3 2" xfId="2692" xr:uid="{83F69A6A-941B-4132-A4B6-0E137CD66BF0}"/>
    <cellStyle name="Normal 14 13 3 3" xfId="44266" xr:uid="{37EDF7E4-194B-4E44-B3A6-4E588E278E31}"/>
    <cellStyle name="Normal 14 13_Long forecast for Liz liquid Cotton(May-Dec)10312013 (version 1)" xfId="2693" xr:uid="{24C6F704-BFA8-4299-B2EF-F6D78FA9860C}"/>
    <cellStyle name="Normal 14 14" xfId="2694" xr:uid="{9E518A9D-A48B-4A40-B186-0D7E99670DEC}"/>
    <cellStyle name="Normal 14 14 2" xfId="2695" xr:uid="{4AC6CEE6-790F-4705-B29A-D50B2503B28A}"/>
    <cellStyle name="Normal 14 14 2 2" xfId="2696" xr:uid="{0713C2DC-4ADC-4FBC-8F2D-AE78995D6655}"/>
    <cellStyle name="Normal 14 14 2 2 2" xfId="2697" xr:uid="{C6EC3010-22B1-493B-85F7-8450845CFF8A}"/>
    <cellStyle name="Normal 14 14 2 2 3" xfId="44267" xr:uid="{631932C5-1520-44B5-8326-37C2338BFB1C}"/>
    <cellStyle name="Normal 14 14 2_Long forecast for Liz liquid Cotton(May-Dec)10312013 (version 1)" xfId="2698" xr:uid="{C3978325-E5F8-43B4-AC6D-B116978E0C20}"/>
    <cellStyle name="Normal 14 14 3" xfId="2699" xr:uid="{D2DE0EAF-0BF8-4446-8799-3AE8D5A69F4D}"/>
    <cellStyle name="Normal 14 14 3 2" xfId="2700" xr:uid="{3FEF4344-7C0D-4D0A-9AF5-EF0B7793C0BA}"/>
    <cellStyle name="Normal 14 14 3 3" xfId="44268" xr:uid="{951A0C7C-7E4C-4779-9D88-AC592BA57A14}"/>
    <cellStyle name="Normal 14 14_Long forecast for Liz liquid Cotton(May-Dec)10312013 (version 1)" xfId="2701" xr:uid="{2AD3C23B-1C2A-479C-B0EF-7663ABF7D711}"/>
    <cellStyle name="Normal 14 15" xfId="2702" xr:uid="{4AC8C6E8-5658-4931-B4BE-D4583BA11F9C}"/>
    <cellStyle name="Normal 14 15 2" xfId="2703" xr:uid="{8207B599-6B97-4E0F-BF1C-F92FB4DEC97A}"/>
    <cellStyle name="Normal 14 15 2 2" xfId="2704" xr:uid="{D5A9AE2F-187C-44AE-9041-9A398D916507}"/>
    <cellStyle name="Normal 14 15 2 2 2" xfId="2705" xr:uid="{0B0AAD7E-3805-4220-8273-9196D584FC92}"/>
    <cellStyle name="Normal 14 15 2 2 3" xfId="44269" xr:uid="{982A2404-A4D6-457A-ACC2-879E77CB8A68}"/>
    <cellStyle name="Normal 14 15 2_Long forecast for Liz liquid Cotton(May-Dec)10312013 (version 1)" xfId="2706" xr:uid="{E256E3FA-D8D6-47D6-8711-3BCA1261943C}"/>
    <cellStyle name="Normal 14 15 3" xfId="2707" xr:uid="{F816128C-1924-4B99-8958-6C87C6835CAD}"/>
    <cellStyle name="Normal 14 15 3 2" xfId="2708" xr:uid="{96558D2C-7E4D-4FEC-B2FC-1A7008745F05}"/>
    <cellStyle name="Normal 14 15 3 3" xfId="44270" xr:uid="{50D0D718-214D-488A-8374-F54A18D5C051}"/>
    <cellStyle name="Normal 14 15_Long forecast for Liz liquid Cotton(May-Dec)10312013 (version 1)" xfId="2709" xr:uid="{AB314880-C37E-4546-A3AE-485E750771D1}"/>
    <cellStyle name="Normal 14 16" xfId="2710" xr:uid="{AD647E8F-2568-42E2-ACC4-19DB815943B3}"/>
    <cellStyle name="Normal 14 16 2" xfId="2711" xr:uid="{72D79692-EDD5-45D6-8015-1BCBFB507EBC}"/>
    <cellStyle name="Normal 14 16 2 2" xfId="2712" xr:uid="{5F614423-7B33-4B5D-B5CE-74730ADD35F4}"/>
    <cellStyle name="Normal 14 16 2 2 2" xfId="2713" xr:uid="{BC86C0DB-4E57-43CC-B797-C1B6BF01609D}"/>
    <cellStyle name="Normal 14 16 2 2 3" xfId="44271" xr:uid="{EDCF01C8-F7A4-4FC3-91A5-5A49305D98CA}"/>
    <cellStyle name="Normal 14 16 2_Long forecast for Liz liquid Cotton(May-Dec)10312013 (version 1)" xfId="2714" xr:uid="{810CA1F3-4C60-45EE-A316-BB6633169DBE}"/>
    <cellStyle name="Normal 14 16 3" xfId="2715" xr:uid="{1F06612E-E849-4ABF-B6A5-0098D12E4160}"/>
    <cellStyle name="Normal 14 16 3 2" xfId="2716" xr:uid="{7A1FE1AF-86FD-4C4D-8C7A-23321ED5A7A4}"/>
    <cellStyle name="Normal 14 16 3 3" xfId="44272" xr:uid="{653F898A-C1B5-4EEE-9127-DEC469CDD4BB}"/>
    <cellStyle name="Normal 14 16_Long forecast for Liz liquid Cotton(May-Dec)10312013 (version 1)" xfId="2717" xr:uid="{78DAEB24-34C0-4C5C-BACB-8C64AE00C0F1}"/>
    <cellStyle name="Normal 14 17" xfId="2718" xr:uid="{455D6C96-96E9-4D98-9650-7A5E3B4011CC}"/>
    <cellStyle name="Normal 14 17 2" xfId="2719" xr:uid="{2C82E40B-96BE-4A32-AB9D-097F61491BFB}"/>
    <cellStyle name="Normal 14 17 2 2" xfId="2720" xr:uid="{3416FEAB-E266-4CF0-98DA-02CE35A51BD5}"/>
    <cellStyle name="Normal 14 17 2 2 2" xfId="2721" xr:uid="{EA87ADA0-0A2C-47A1-85C0-4BDD34E140A4}"/>
    <cellStyle name="Normal 14 17 2 2 3" xfId="44273" xr:uid="{C53C0532-665F-492E-B287-09FB5852DF54}"/>
    <cellStyle name="Normal 14 17 2_Long forecast for Liz liquid Cotton(May-Dec)10312013 (version 1)" xfId="2722" xr:uid="{118F7920-5C88-4114-8B45-8C4E5B5CC72F}"/>
    <cellStyle name="Normal 14 17 3" xfId="2723" xr:uid="{C2057217-6313-48A3-8514-1C7147CF3940}"/>
    <cellStyle name="Normal 14 17 3 2" xfId="2724" xr:uid="{000B44B3-136A-449E-ADA8-73B112ED73B2}"/>
    <cellStyle name="Normal 14 17 3 3" xfId="44274" xr:uid="{1AAA5E57-7ABD-4BC1-963D-27F4E648E7D8}"/>
    <cellStyle name="Normal 14 17_Long forecast for Liz liquid Cotton(May-Dec)10312013 (version 1)" xfId="2725" xr:uid="{9B41A9AD-2571-4A58-83FF-611CAF569014}"/>
    <cellStyle name="Normal 14 18" xfId="2726" xr:uid="{1051E504-E560-422A-94C7-C89B87DA6860}"/>
    <cellStyle name="Normal 14 18 2" xfId="2727" xr:uid="{21CAB3A0-67AB-406B-B007-44F140C67954}"/>
    <cellStyle name="Normal 14 18 2 2" xfId="2728" xr:uid="{C50A26F1-A3DD-49FF-ADAD-FA3CBE791BE8}"/>
    <cellStyle name="Normal 14 18 2 2 2" xfId="2729" xr:uid="{34613E0E-14AA-4573-BF26-1869AE0509E8}"/>
    <cellStyle name="Normal 14 18 2 2 3" xfId="44275" xr:uid="{C6576A1B-EF61-4B7B-8E92-D259AAD3C67F}"/>
    <cellStyle name="Normal 14 18 2_Long forecast for Liz liquid Cotton(May-Dec)10312013 (version 1)" xfId="2730" xr:uid="{BCB15685-6FDA-4210-AA46-DE38E1D974DB}"/>
    <cellStyle name="Normal 14 18 3" xfId="2731" xr:uid="{5B8EE9F2-1F41-4E87-99A6-9AB681ABA96E}"/>
    <cellStyle name="Normal 14 18 3 2" xfId="2732" xr:uid="{DFF4BFEA-29FE-479D-A338-DF801238337B}"/>
    <cellStyle name="Normal 14 18 3 3" xfId="44276" xr:uid="{5CAF2BB7-3EBB-4AAA-93C8-9BD584298DA0}"/>
    <cellStyle name="Normal 14 18_Long forecast for Liz liquid Cotton(May-Dec)10312013 (version 1)" xfId="2733" xr:uid="{D06F13C2-9E06-46E3-A0FB-4A00BF65A14C}"/>
    <cellStyle name="Normal 14 19" xfId="2734" xr:uid="{94854E91-25FF-4036-A37B-EB2BD77FD5C7}"/>
    <cellStyle name="Normal 14 19 2" xfId="44277" xr:uid="{6B8B6A2A-E187-44A8-970A-D33DA8FFDD13}"/>
    <cellStyle name="Normal 14 2" xfId="2735" xr:uid="{829FDBBF-CC59-4998-9A0F-1243150044F6}"/>
    <cellStyle name="Normal 14 2 2" xfId="2736" xr:uid="{A68694ED-DC6C-45D4-9491-5349BF444A67}"/>
    <cellStyle name="Normal 14 2 2 2" xfId="2737" xr:uid="{D6271B83-4599-4278-B79B-1E00A541E91F}"/>
    <cellStyle name="Normal 14 2 2 2 2" xfId="2738" xr:uid="{301CAC97-9293-4A05-A0CF-4C732099A29D}"/>
    <cellStyle name="Normal 14 2 2 2 3" xfId="44278" xr:uid="{9592FCB9-831A-4883-8CA7-A1AFB39E21E0}"/>
    <cellStyle name="Normal 14 2 2_Long forecast for Liz liquid Cotton(May-Dec)10312013 (version 1)" xfId="2739" xr:uid="{12BC34D2-59D0-484F-B557-9D27935EED4E}"/>
    <cellStyle name="Normal 14 2 3" xfId="2740" xr:uid="{052A8DDD-FA71-4CCF-871F-39DDF0142C4A}"/>
    <cellStyle name="Normal 14 2 3 2" xfId="2741" xr:uid="{4D3C9ED4-3257-4E36-AEE7-4424DA3E3EB1}"/>
    <cellStyle name="Normal 14 2 3 3" xfId="44279" xr:uid="{D573025F-FCC1-456C-B9F1-0CE5A804203D}"/>
    <cellStyle name="Normal 14 2_Long forecast for Liz liquid Cotton(May-Dec)10312013 (version 1)" xfId="2742" xr:uid="{F1A3E38F-1265-403B-8AAB-732A951B0978}"/>
    <cellStyle name="Normal 14 3" xfId="2743" xr:uid="{B6D98F2B-1670-49A9-BB96-AC46627CC437}"/>
    <cellStyle name="Normal 14 3 2" xfId="2744" xr:uid="{7A8A00B2-AD08-4060-BF91-2295CBAE200D}"/>
    <cellStyle name="Normal 14 3 2 2" xfId="2745" xr:uid="{061609EC-AA48-4EE0-8885-C2AF05B9BB94}"/>
    <cellStyle name="Normal 14 3 2 2 2" xfId="2746" xr:uid="{E7F1468B-5A0B-4F1B-A195-E3DAA45BA8C2}"/>
    <cellStyle name="Normal 14 3 2 2 3" xfId="44280" xr:uid="{FA8301D1-7F27-40B4-8F3E-E6BF15BC8178}"/>
    <cellStyle name="Normal 14 3 2_Long forecast for Liz liquid Cotton(May-Dec)10312013 (version 1)" xfId="2747" xr:uid="{3F7C22CC-15A1-4641-A388-2F39F770940B}"/>
    <cellStyle name="Normal 14 3 3" xfId="2748" xr:uid="{A13759CA-2717-4066-A2A1-B1BD3D48FDFF}"/>
    <cellStyle name="Normal 14 3 3 2" xfId="2749" xr:uid="{B1300CAC-CFE2-4649-8040-906B2C63A754}"/>
    <cellStyle name="Normal 14 3 3 3" xfId="44281" xr:uid="{DA64E3D2-BA84-4CB5-857C-8B1AD0BFA789}"/>
    <cellStyle name="Normal 14 3_Long forecast for Liz liquid Cotton(May-Dec)10312013 (version 1)" xfId="2750" xr:uid="{0C8CEA07-1476-4A72-BECD-827440F2246D}"/>
    <cellStyle name="Normal 14 4" xfId="2751" xr:uid="{1ED6394C-94F2-4D8E-9289-C05DF48B5A22}"/>
    <cellStyle name="Normal 14 4 2" xfId="2752" xr:uid="{727A0C46-C4B4-44BD-9857-EB1DCB454BFC}"/>
    <cellStyle name="Normal 14 4 2 2" xfId="2753" xr:uid="{A51AAC23-E44E-4E91-BB95-119FCF6D63FC}"/>
    <cellStyle name="Normal 14 4 2 2 2" xfId="2754" xr:uid="{E6A0E87D-0802-47DC-92F3-6C0E723E40B8}"/>
    <cellStyle name="Normal 14 4 2 2 3" xfId="44282" xr:uid="{0600B61F-BFEC-471B-8FB6-73FAE54C8E85}"/>
    <cellStyle name="Normal 14 4 2_Long forecast for Liz liquid Cotton(May-Dec)10312013 (version 1)" xfId="2755" xr:uid="{463C148C-AB8B-42B1-88CD-4B4AFB1F86FA}"/>
    <cellStyle name="Normal 14 4 3" xfId="2756" xr:uid="{6260FB63-D514-4A3C-A8C8-0EF13C3C185E}"/>
    <cellStyle name="Normal 14 4 3 2" xfId="2757" xr:uid="{03E73434-EAD1-45B5-973E-C4D5146F99E5}"/>
    <cellStyle name="Normal 14 4 3 3" xfId="44283" xr:uid="{82740538-ACFD-45AB-B2D6-2C1A0877D67D}"/>
    <cellStyle name="Normal 14 4_Long forecast for Liz liquid Cotton(May-Dec)10312013 (version 1)" xfId="2758" xr:uid="{43A610EA-B26E-4250-9D0E-36B1B5AF7F8A}"/>
    <cellStyle name="Normal 14 5" xfId="2759" xr:uid="{B717B670-5BC9-4C50-B268-8A1938017A07}"/>
    <cellStyle name="Normal 14 5 2" xfId="2760" xr:uid="{05283090-4362-4ADA-811E-2D30EA0DD78D}"/>
    <cellStyle name="Normal 14 5 2 2" xfId="2761" xr:uid="{B8CA1243-07BB-44B2-8525-E213E7203622}"/>
    <cellStyle name="Normal 14 5 2 2 2" xfId="2762" xr:uid="{C99D4C0B-F367-4051-B84A-FFABC6933F37}"/>
    <cellStyle name="Normal 14 5 2 2 3" xfId="44284" xr:uid="{82CB6FBE-E35F-4923-84CC-B13149D9D86D}"/>
    <cellStyle name="Normal 14 5 2_Long forecast for Liz liquid Cotton(May-Dec)10312013 (version 1)" xfId="2763" xr:uid="{C4D4ED22-A2AA-404D-B4C7-CE6BA5800F51}"/>
    <cellStyle name="Normal 14 5 3" xfId="2764" xr:uid="{2F8A6FCA-F899-4EA2-943D-2AA5C6C211AE}"/>
    <cellStyle name="Normal 14 5 3 2" xfId="2765" xr:uid="{4C270FBB-D862-40F1-A8B2-EF3ED2AB3668}"/>
    <cellStyle name="Normal 14 5 3 3" xfId="44285" xr:uid="{F0E573DB-4361-4646-AE4A-3092906C252B}"/>
    <cellStyle name="Normal 14 5_Long forecast for Liz liquid Cotton(May-Dec)10312013 (version 1)" xfId="2766" xr:uid="{EAA90C2B-645C-493B-97CC-4738D68E5742}"/>
    <cellStyle name="Normal 14 6" xfId="2767" xr:uid="{E6433A07-A9EA-4278-B362-3F6C90977BE9}"/>
    <cellStyle name="Normal 14 6 2" xfId="2768" xr:uid="{AE3DF9A5-2528-4B78-BD14-9E1782CF2F7E}"/>
    <cellStyle name="Normal 14 6 2 2" xfId="2769" xr:uid="{1BD2ADC6-AAFA-4918-A490-9345133F9D47}"/>
    <cellStyle name="Normal 14 6 2 2 2" xfId="2770" xr:uid="{4BA29262-379F-48B0-A7FC-A6C501936027}"/>
    <cellStyle name="Normal 14 6 2 2 3" xfId="44286" xr:uid="{11E96425-9A05-439F-AC48-0D750A0500F7}"/>
    <cellStyle name="Normal 14 6 2_Long forecast for Liz liquid Cotton(May-Dec)10312013 (version 1)" xfId="2771" xr:uid="{0D7D0D85-F9D2-42E4-AC95-C40FD82676CA}"/>
    <cellStyle name="Normal 14 6 3" xfId="2772" xr:uid="{43BDF01B-EAEE-436A-9FB6-1732FC7BC07C}"/>
    <cellStyle name="Normal 14 6 3 2" xfId="2773" xr:uid="{734DDEE9-5AC8-4928-B721-1E8FC9DCCB5E}"/>
    <cellStyle name="Normal 14 6 3 3" xfId="44287" xr:uid="{9D6603D3-956D-4F8B-8D80-E552D373DD48}"/>
    <cellStyle name="Normal 14 6_Long forecast for Liz liquid Cotton(May-Dec)10312013 (version 1)" xfId="2774" xr:uid="{1A90EA89-6665-47A4-A3A5-0E7685361CD4}"/>
    <cellStyle name="Normal 14 7" xfId="2775" xr:uid="{C2920CAC-21F7-4062-9817-0E59D937F48E}"/>
    <cellStyle name="Normal 14 7 2" xfId="2776" xr:uid="{C39EE4FD-6443-4914-AAD4-EF6DE9FDF614}"/>
    <cellStyle name="Normal 14 7 2 2" xfId="2777" xr:uid="{F5CA4B30-49B7-4EA3-8EB3-F85363245192}"/>
    <cellStyle name="Normal 14 7 2 2 2" xfId="2778" xr:uid="{5354F276-644D-46EA-83D9-738F5468535F}"/>
    <cellStyle name="Normal 14 7 2 2 3" xfId="44288" xr:uid="{82CC70A7-8650-42CD-AD2B-8F9711CE9F0D}"/>
    <cellStyle name="Normal 14 7 2_Long forecast for Liz liquid Cotton(May-Dec)10312013 (version 1)" xfId="2779" xr:uid="{13BE54F8-8340-4247-A6C4-1E4A467B8C11}"/>
    <cellStyle name="Normal 14 7 3" xfId="2780" xr:uid="{88626B76-B1E3-45F2-8899-EEAFCC064E92}"/>
    <cellStyle name="Normal 14 7 3 2" xfId="2781" xr:uid="{E233410E-3989-461D-8CB4-07FF746D7EFF}"/>
    <cellStyle name="Normal 14 7 3 3" xfId="44289" xr:uid="{52662271-01CB-4084-8B29-D648644E804D}"/>
    <cellStyle name="Normal 14 7_Long forecast for Liz liquid Cotton(May-Dec)10312013 (version 1)" xfId="2782" xr:uid="{8490CF61-E022-4668-B372-41B0A8039FB2}"/>
    <cellStyle name="Normal 14 8" xfId="2783" xr:uid="{78A0BCB7-066A-4A16-B363-9E11CDD8F9DC}"/>
    <cellStyle name="Normal 14 8 2" xfId="2784" xr:uid="{6ED53E50-DABE-42DC-B9EC-33F7A4F35551}"/>
    <cellStyle name="Normal 14 8 2 2" xfId="2785" xr:uid="{A88A7F9E-6E2B-4245-B9B0-AC0C9010C5CF}"/>
    <cellStyle name="Normal 14 8 2 2 2" xfId="2786" xr:uid="{460B3FFD-C5E7-4D80-9064-45E6F26A6490}"/>
    <cellStyle name="Normal 14 8 2 2 3" xfId="44290" xr:uid="{0649F95F-57F7-4AAB-BE29-6BF3864DD307}"/>
    <cellStyle name="Normal 14 8 2_Long forecast for Liz liquid Cotton(May-Dec)10312013 (version 1)" xfId="2787" xr:uid="{DADC2068-CDC0-4CBE-BF66-7D0D8D1236E9}"/>
    <cellStyle name="Normal 14 8 3" xfId="2788" xr:uid="{62308CB9-7592-42F8-8C33-130DEE9098DC}"/>
    <cellStyle name="Normal 14 8 3 2" xfId="2789" xr:uid="{42C0A886-78E9-441F-96AE-F67CB11D1B72}"/>
    <cellStyle name="Normal 14 8 3 3" xfId="44291" xr:uid="{595BC79E-C6D0-4787-BA4B-1FB2023D42E7}"/>
    <cellStyle name="Normal 14 8_Long forecast for Liz liquid Cotton(May-Dec)10312013 (version 1)" xfId="2790" xr:uid="{71787C15-3FBE-4F3D-9288-48C9B9CED913}"/>
    <cellStyle name="Normal 14 9" xfId="2791" xr:uid="{7C97E59C-F902-4F95-A9D0-A6A5333052EF}"/>
    <cellStyle name="Normal 14 9 2" xfId="2792" xr:uid="{57408E45-7732-4668-9698-C5C6D369B546}"/>
    <cellStyle name="Normal 14 9 2 2" xfId="2793" xr:uid="{ADA16584-5041-400A-A478-8EA6EA48AE2E}"/>
    <cellStyle name="Normal 14 9 2 2 2" xfId="2794" xr:uid="{D29DA1F7-A0EA-4660-9815-C293C74221AF}"/>
    <cellStyle name="Normal 14 9 2 2 3" xfId="44292" xr:uid="{6A5694C6-0EB6-4E39-BE3A-6563E3B3F03A}"/>
    <cellStyle name="Normal 14 9 2_Long forecast for Liz liquid Cotton(May-Dec)10312013 (version 1)" xfId="2795" xr:uid="{C4BA7609-B01B-4CC1-9C2B-DAE1772982BD}"/>
    <cellStyle name="Normal 14 9 3" xfId="2796" xr:uid="{A6C170C0-6854-44ED-9782-830BF55DEEB5}"/>
    <cellStyle name="Normal 14 9 3 2" xfId="2797" xr:uid="{B2B281A8-CF27-4798-97D3-EB036BB52C01}"/>
    <cellStyle name="Normal 14 9 3 3" xfId="44293" xr:uid="{82842382-2D4F-4C9A-A1DB-71583210DE30}"/>
    <cellStyle name="Normal 14 9_Long forecast for Liz liquid Cotton(May-Dec)10312013 (version 1)" xfId="2798" xr:uid="{92EB8AA3-626C-4A84-81DF-BD58C8DEBDF8}"/>
    <cellStyle name="Normal 14_Long forecast for Liz liquid Cotton(May-Dec)10312013 (version 1)" xfId="2799" xr:uid="{35EA36CB-9AA2-4B9B-9659-EC2A3A0BCF54}"/>
    <cellStyle name="Normal 15" xfId="2800" xr:uid="{1806F667-EBD9-45E0-85AA-B06A0D30411C}"/>
    <cellStyle name="Normal 15 2" xfId="2801" xr:uid="{D0D082C6-09FE-4EB4-B32E-38774419E170}"/>
    <cellStyle name="Normal 15 2 2" xfId="44294" xr:uid="{E6261EEB-FD12-4330-ABCD-B0B71867A957}"/>
    <cellStyle name="Normal 15_Long forecast for Liz liquid Cotton(May-Dec)10312013 (version 1)" xfId="2802" xr:uid="{9A8FCE12-F59D-4A45-A496-2193574DFD65}"/>
    <cellStyle name="Normal 16" xfId="2803" xr:uid="{CD6C46EB-1CD5-4942-BC62-223EE5414CD7}"/>
    <cellStyle name="Normal 16 2" xfId="2804" xr:uid="{B2B93F04-0DA7-4DE1-AF1E-352C9D6C326D}"/>
    <cellStyle name="Normal 16 2 2" xfId="44295" xr:uid="{8240A941-2BCD-40CA-9E87-F323F5610F04}"/>
    <cellStyle name="Normal 16_Long forecast for Liz liquid Cotton(May-Dec)10312013 (version 1)" xfId="2805" xr:uid="{87FDA564-2AD1-45CE-A2E6-FF70AD99D94B}"/>
    <cellStyle name="Normal 17" xfId="2806" xr:uid="{EE2E91BD-9EFA-4B10-B4A0-C1E73E700006}"/>
    <cellStyle name="Normal 17 2" xfId="2807" xr:uid="{3DAC2A7E-3969-4B45-B64D-7D9F2A198988}"/>
    <cellStyle name="Normal 17 2 2" xfId="44296" xr:uid="{D20B559A-E334-4CB0-8961-C11970D89FA9}"/>
    <cellStyle name="Normal 17_Long forecast for Liz liquid Cotton(May-Dec)10312013 (version 1)" xfId="2808" xr:uid="{6B86373F-3399-4C8F-8762-46FD234C2A0C}"/>
    <cellStyle name="Normal 18" xfId="2809" xr:uid="{19AADB2F-239A-42B5-9F55-A9175A6A9087}"/>
    <cellStyle name="Normal 18 2" xfId="2810" xr:uid="{33FF881E-F5E0-486E-9F7A-97152FB88C80}"/>
    <cellStyle name="Normal 18 2 2" xfId="2811" xr:uid="{2FBB4407-927F-4D9B-874C-F25F732638A2}"/>
    <cellStyle name="Normal 18 2 3" xfId="44297" xr:uid="{2CCC4783-C1C2-4FF6-9A9B-7DECA53B5915}"/>
    <cellStyle name="Normal 18_Long forecast for Liz liquid Cotton(May-Dec)10312013 (version 1)" xfId="2812" xr:uid="{11199762-37AB-4EBB-8C6A-7DC8AA0AA7DA}"/>
    <cellStyle name="Normal 19" xfId="2813" xr:uid="{8D6F2D49-5ADC-4048-A278-0C4063891830}"/>
    <cellStyle name="Normal 19 2" xfId="2814" xr:uid="{B410393D-621C-4A70-8F86-C53B14E2B8AB}"/>
    <cellStyle name="Normal 19 2 2" xfId="2815" xr:uid="{40F303FA-2A3E-4919-8E01-CED87995D961}"/>
    <cellStyle name="Normal 19 2 2 2" xfId="44299" xr:uid="{D760A57B-3CC0-423D-B408-EF260D432ED6}"/>
    <cellStyle name="Normal 19 2_Long forecast for Liz liquid Cotton(May-Dec)10312013 (version 1)" xfId="2816" xr:uid="{423192B0-10B6-4DD2-8B64-105EDA55DC08}"/>
    <cellStyle name="Normal 19 3" xfId="2817" xr:uid="{0E8876CB-BD7E-4F6E-B6F3-807F37D7525E}"/>
    <cellStyle name="Normal 19 3 2" xfId="44300" xr:uid="{EBFCAFD9-BD0A-40F6-8C60-0736D32468D3}"/>
    <cellStyle name="Normal 19 4" xfId="44298" xr:uid="{7B778F48-5520-4847-A57F-6DCE12A3607C}"/>
    <cellStyle name="Normal 19_Long forecast for Liz liquid Cotton(May-Dec)10312013 (version 1)" xfId="2818" xr:uid="{BACB8A6B-5FF3-41E3-BA7E-916682C697E0}"/>
    <cellStyle name="Normal 2" xfId="42" xr:uid="{78020437-C3D4-4A81-AF4E-AF8702F95012}"/>
    <cellStyle name="Normal 2 10" xfId="2820" xr:uid="{73ACC86F-7D63-4F99-8FF0-0EA0DD99F2E4}"/>
    <cellStyle name="Normal 2 10 2" xfId="2821" xr:uid="{0EF702F1-2A25-4AE7-AE0B-C643F767A7D9}"/>
    <cellStyle name="Normal 2 10 2 2" xfId="44301" xr:uid="{D3CA871D-22D7-4C64-8156-19077C0460F6}"/>
    <cellStyle name="Normal 2 11" xfId="2822" xr:uid="{A215319A-88FB-4062-8D4F-E529CCE6FCE4}"/>
    <cellStyle name="Normal 2 11 2" xfId="2823" xr:uid="{B4D55877-A136-4E40-BF0D-5C07A5D9D9FD}"/>
    <cellStyle name="Normal 2 11 2 2" xfId="44302" xr:uid="{FDF3D7EA-9C23-48AF-9E95-35FEBD49E1DA}"/>
    <cellStyle name="Normal 2 12" xfId="2824" xr:uid="{DB275B2C-1A51-476C-80AF-ABE8CEE2451D}"/>
    <cellStyle name="Normal 2 12 2" xfId="2825" xr:uid="{B69C3998-7A38-40E7-946D-B6D045358726}"/>
    <cellStyle name="Normal 2 12 2 2" xfId="44303" xr:uid="{BDC68610-ACB4-44D2-88FF-3270E7ED3366}"/>
    <cellStyle name="Normal 2 13" xfId="2826" xr:uid="{E1955E28-0F1A-45ED-B6A2-3A01FB4F111E}"/>
    <cellStyle name="Normal 2 13 2" xfId="2827" xr:uid="{B887EDBC-CC89-4FDE-BCDE-13B68E203527}"/>
    <cellStyle name="Normal 2 13 2 2" xfId="44304" xr:uid="{9DA2420C-C45E-4DDF-B700-36EF124A37A1}"/>
    <cellStyle name="Normal 2 14" xfId="2828" xr:uid="{FA23D634-1C8C-4359-911E-7C6328FD4231}"/>
    <cellStyle name="Normal 2 14 2" xfId="2829" xr:uid="{918B87FD-4EF6-4B89-8A01-17136C72D5A2}"/>
    <cellStyle name="Normal 2 14 2 2" xfId="44305" xr:uid="{3411CC3E-2F23-4500-BE9C-8B9908C49EC3}"/>
    <cellStyle name="Normal 2 15" xfId="2830" xr:uid="{63B4A4B7-1225-41B4-8351-9CA59BD339F1}"/>
    <cellStyle name="Normal 2 15 2" xfId="2831" xr:uid="{22CE94DE-397C-4AB7-B859-C6AAC71F25F3}"/>
    <cellStyle name="Normal 2 15 2 2" xfId="44306" xr:uid="{755B1DDE-DDE0-440C-9528-7BB95D8E1940}"/>
    <cellStyle name="Normal 2 16" xfId="2832" xr:uid="{0FCF6E63-A9CB-450E-8099-DC34A3779845}"/>
    <cellStyle name="Normal 2 16 2" xfId="2833" xr:uid="{67F0D68F-25F2-49F9-BA72-0B7426F21CC0}"/>
    <cellStyle name="Normal 2 16 2 2" xfId="44307" xr:uid="{EAFA6C0C-2F58-4F02-84D9-24B9935A09CA}"/>
    <cellStyle name="Normal 2 17" xfId="2834" xr:uid="{2FEDADAA-E751-4B1D-91A4-3356FD3D7EEE}"/>
    <cellStyle name="Normal 2 17 2" xfId="2835" xr:uid="{45B693E7-A9C0-4944-B7CD-FDF0E13E27B3}"/>
    <cellStyle name="Normal 2 17 2 2" xfId="44308" xr:uid="{E6F88B49-1A1E-4260-A978-17452F9EE2BD}"/>
    <cellStyle name="Normal 2 18" xfId="2836" xr:uid="{933268A8-BFD5-4953-8A01-7495BA3E6727}"/>
    <cellStyle name="Normal 2 18 2" xfId="2837" xr:uid="{5DB090BF-1825-4082-BD7C-B9CB34D74BC4}"/>
    <cellStyle name="Normal 2 18 2 2" xfId="44309" xr:uid="{733AB4B6-AB04-4F0C-B2BC-A79468EFEB03}"/>
    <cellStyle name="Normal 2 18_Long forecast for Liz liquid Cotton(May-Dec)10312013 (version 1)" xfId="2838" xr:uid="{0183CB17-BAFF-4048-A884-295EDB57257F}"/>
    <cellStyle name="Normal 2 19" xfId="2839" xr:uid="{D72A3BEB-5E6F-4354-961A-9DB5428CD23C}"/>
    <cellStyle name="Normal 2 19 2" xfId="2840" xr:uid="{B2BEFDC3-8093-4DDA-9C89-FE237E500ED0}"/>
    <cellStyle name="Normal 2 19 2 2" xfId="2841" xr:uid="{D12FF663-2C51-4EFB-808F-44B3D4A3C6C0}"/>
    <cellStyle name="Normal 2 19 2 2 2" xfId="2842" xr:uid="{6546100C-ACE6-4F16-ACE9-29D35EAC328C}"/>
    <cellStyle name="Normal 2 19 2 2 3" xfId="44310" xr:uid="{CC372BF1-947A-4A8A-829E-AEE4FD7FFD5C}"/>
    <cellStyle name="Normal 2 19 2_Long forecast for Liz liquid Cotton(May-Dec)10312013 (version 1)" xfId="2843" xr:uid="{529A3BEA-2177-4BE6-8C97-4112EDEE7632}"/>
    <cellStyle name="Normal 2 19 3" xfId="2844" xr:uid="{23FEF9A8-A4D4-4397-815B-E9AD9FCCF131}"/>
    <cellStyle name="Normal 2 19 3 2" xfId="2845" xr:uid="{29B22D2D-C4E6-4EB6-ACC9-9F52E59A2D96}"/>
    <cellStyle name="Normal 2 19 3 3" xfId="44311" xr:uid="{4769D075-4831-404E-9481-44A30E1A3DD2}"/>
    <cellStyle name="Normal 2 19_Long forecast for Liz liquid Cotton(May-Dec)10312013 (version 1)" xfId="2846" xr:uid="{7AE2DE05-3574-4AC0-9411-3A1D8EE0F755}"/>
    <cellStyle name="Normal 2 2" xfId="43" xr:uid="{136C5E62-A7BB-46F3-9E0B-7D6D7A366979}"/>
    <cellStyle name="Normal 2 2 10" xfId="2848" xr:uid="{850D9401-93F4-4F3C-9869-E6BF582F0E3E}"/>
    <cellStyle name="Normal 2 2 10 2" xfId="2849" xr:uid="{DE8497B6-271F-422E-96E3-B08BC30113BF}"/>
    <cellStyle name="Normal 2 2 10 2 2" xfId="2850" xr:uid="{BE78F5A8-5847-45FA-A4D4-8FED4B2EFAB0}"/>
    <cellStyle name="Normal 2 2 10 2 2 2" xfId="2851" xr:uid="{B5DD1F4B-6E61-462D-B6F1-B1F2601C417F}"/>
    <cellStyle name="Normal 2 2 10 2 2 3" xfId="44313" xr:uid="{98F4C96D-292B-4F8F-8E9A-2E8A3D46E4A5}"/>
    <cellStyle name="Normal 2 2 10 2_Long forecast for Liz liquid Cotton(May-Dec)10312013 (version 1)" xfId="2852" xr:uid="{40155031-0F13-43BB-8B16-920EBB01DD33}"/>
    <cellStyle name="Normal 2 2 10 3" xfId="2853" xr:uid="{90EFC3B8-1572-48D2-A8D5-0974567877AD}"/>
    <cellStyle name="Normal 2 2 10 3 2" xfId="2854" xr:uid="{42651147-C323-4E51-BC8A-30E9778D6A5D}"/>
    <cellStyle name="Normal 2 2 10 3 3" xfId="44314" xr:uid="{70126619-4F82-4FC2-89CE-FD7DAA7AC274}"/>
    <cellStyle name="Normal 2 2 10_Long forecast for Liz liquid Cotton(May-Dec)10312013 (version 1)" xfId="2855" xr:uid="{46AEB68A-ADF9-4569-A8CC-101C3E18557B}"/>
    <cellStyle name="Normal 2 2 11" xfId="2856" xr:uid="{4DCF457C-640A-4FDE-8C3D-34912B935903}"/>
    <cellStyle name="Normal 2 2 11 2" xfId="2857" xr:uid="{087BF6E1-2A5B-4EAF-BF4D-D558A2148207}"/>
    <cellStyle name="Normal 2 2 11 2 2" xfId="2858" xr:uid="{61B77F20-2741-4914-90AB-F095CAD73D43}"/>
    <cellStyle name="Normal 2 2 11 2 2 2" xfId="2859" xr:uid="{235C1BA2-C0F5-4B95-8241-E8F230BE108A}"/>
    <cellStyle name="Normal 2 2 11 2 2 3" xfId="44315" xr:uid="{CF24CF6E-B5BE-43FE-B9E3-79645A6650D2}"/>
    <cellStyle name="Normal 2 2 11 2_Long forecast for Liz liquid Cotton(May-Dec)10312013 (version 1)" xfId="2860" xr:uid="{1C52D198-DE2E-4DBE-9170-D6FA687A0200}"/>
    <cellStyle name="Normal 2 2 11 3" xfId="2861" xr:uid="{F585DBE0-BE94-4014-B6C8-C0216D4BA710}"/>
    <cellStyle name="Normal 2 2 11 3 2" xfId="2862" xr:uid="{9638945C-D069-4008-8F1E-EEC90FAD0ACA}"/>
    <cellStyle name="Normal 2 2 11 3 3" xfId="44316" xr:uid="{D256E551-FCBD-4254-888E-59A42EEBFCD5}"/>
    <cellStyle name="Normal 2 2 11_Long forecast for Liz liquid Cotton(May-Dec)10312013 (version 1)" xfId="2863" xr:uid="{645FC735-1C52-4C6B-AC2E-A79A59EF96ED}"/>
    <cellStyle name="Normal 2 2 12" xfId="2864" xr:uid="{A8EF7CDB-08E1-4E97-80AF-930B8EEA5885}"/>
    <cellStyle name="Normal 2 2 12 2" xfId="2865" xr:uid="{1BEDC1A4-16B0-4653-98F1-57CDA77A1096}"/>
    <cellStyle name="Normal 2 2 12 2 2" xfId="2866" xr:uid="{529F170C-D373-4094-839B-E0B4310CA289}"/>
    <cellStyle name="Normal 2 2 12 2 2 2" xfId="2867" xr:uid="{9B9798F6-056F-4CFF-BF92-3F6DA291ABA9}"/>
    <cellStyle name="Normal 2 2 12 2 2 3" xfId="44317" xr:uid="{CF91304D-E143-4269-8C1E-EF89873F51C5}"/>
    <cellStyle name="Normal 2 2 12 2_Long forecast for Liz liquid Cotton(May-Dec)10312013 (version 1)" xfId="2868" xr:uid="{B2F82C4C-D51B-4761-AFF6-42F481FA9A73}"/>
    <cellStyle name="Normal 2 2 12 3" xfId="2869" xr:uid="{6E3BB700-07D5-4A5F-8A8D-8DBFCCB3557B}"/>
    <cellStyle name="Normal 2 2 12 3 2" xfId="2870" xr:uid="{C2A10B85-C3F2-46BD-95EC-0AAC5F2D915B}"/>
    <cellStyle name="Normal 2 2 12 3 3" xfId="44318" xr:uid="{81AE0CEC-6693-49ED-94BC-C8483E0F7B8A}"/>
    <cellStyle name="Normal 2 2 12_Long forecast for Liz liquid Cotton(May-Dec)10312013 (version 1)" xfId="2871" xr:uid="{38494356-4C25-44C1-8F83-989F11702F58}"/>
    <cellStyle name="Normal 2 2 13" xfId="2872" xr:uid="{9B320C36-1C81-4C88-AEDC-A95C861F6E0E}"/>
    <cellStyle name="Normal 2 2 13 2" xfId="2873" xr:uid="{403AF33E-6D82-48AE-BB3D-4792EE082B5B}"/>
    <cellStyle name="Normal 2 2 13 2 2" xfId="2874" xr:uid="{F842D936-9A04-460F-9491-076FB9BBF8DD}"/>
    <cellStyle name="Normal 2 2 13 2 2 2" xfId="2875" xr:uid="{FDF99472-49E9-49DA-92E2-5ADF648E97BB}"/>
    <cellStyle name="Normal 2 2 13 2 2 3" xfId="44319" xr:uid="{D2A507A8-E716-4F9D-80D7-60519342ACB9}"/>
    <cellStyle name="Normal 2 2 13 2_Long forecast for Liz liquid Cotton(May-Dec)10312013 (version 1)" xfId="2876" xr:uid="{2F076E9B-8C11-4F13-9347-FED13B7B69EF}"/>
    <cellStyle name="Normal 2 2 13 3" xfId="2877" xr:uid="{C97401E4-FCB1-4A4F-B399-9E22FD8E439F}"/>
    <cellStyle name="Normal 2 2 13 3 2" xfId="2878" xr:uid="{597F030C-8A62-42DD-88D6-5184AB632FA0}"/>
    <cellStyle name="Normal 2 2 13 3 3" xfId="44320" xr:uid="{55ACC65E-4378-453C-817D-5AF734D40593}"/>
    <cellStyle name="Normal 2 2 13_Long forecast for Liz liquid Cotton(May-Dec)10312013 (version 1)" xfId="2879" xr:uid="{A0118ACE-A318-4258-8F79-8A8334131215}"/>
    <cellStyle name="Normal 2 2 14" xfId="2880" xr:uid="{E3912431-9571-49BD-9588-73B43307A3BC}"/>
    <cellStyle name="Normal 2 2 14 2" xfId="2881" xr:uid="{EE7DB427-5405-44F4-BCE9-08AD5A95A85A}"/>
    <cellStyle name="Normal 2 2 14 2 2" xfId="44321" xr:uid="{8D9DFDA4-5AB7-473C-B729-5539098C8F0B}"/>
    <cellStyle name="Normal 2 2 14_Long forecast for Liz liquid Cotton(May-Dec)10312013 (version 1)" xfId="2882" xr:uid="{D914354C-0DCA-4849-B774-209259265FB9}"/>
    <cellStyle name="Normal 2 2 15" xfId="2883" xr:uid="{D7203025-841A-412A-AF1F-B9ECCF8102D7}"/>
    <cellStyle name="Normal 2 2 15 2" xfId="2884" xr:uid="{66E528D1-8976-48E6-B070-E153CFB600EC}"/>
    <cellStyle name="Normal 2 2 15 2 2" xfId="44322" xr:uid="{63E177EE-3F22-4AC9-A0C9-F0FBE331552E}"/>
    <cellStyle name="Normal 2 2 16" xfId="2885" xr:uid="{E8834FA7-B08E-487F-B525-1CDCC17A7DFD}"/>
    <cellStyle name="Normal 2 2 16 2" xfId="44323" xr:uid="{0E0E1007-82B0-4952-9FEC-9EC890CEF11F}"/>
    <cellStyle name="Normal 2 2 17" xfId="2847" xr:uid="{C11EC3CB-64C2-425B-BF31-CA8928198D88}"/>
    <cellStyle name="Normal 2 2 18" xfId="5097" xr:uid="{B6E81E24-B976-4E3C-AC36-073EBD92125E}"/>
    <cellStyle name="Normal 2 2 19" xfId="5128" xr:uid="{B0F301A5-0BE8-41CC-B06C-48F966BC8D66}"/>
    <cellStyle name="Normal 2 2 19 2" xfId="5253" xr:uid="{B503C421-F7C8-40BD-BACC-F933CCD8F206}"/>
    <cellStyle name="Normal 2 2 19 2 2" xfId="5499" xr:uid="{2DBF38DA-CB98-4789-B27E-1F9B32BA5AE0}"/>
    <cellStyle name="Normal 2 2 19 2 2 2" xfId="6396" xr:uid="{127E9243-4CEF-4B5C-B980-56D876A504E7}"/>
    <cellStyle name="Normal 2 2 19 2 2 2 2" xfId="7798" xr:uid="{0DCD27BD-73AC-4E08-A44C-2F3EAA501028}"/>
    <cellStyle name="Normal 2 2 19 2 2 2 2 2" xfId="10600" xr:uid="{6E83B410-E6F3-4A91-AE73-0C30F3F915D3}"/>
    <cellStyle name="Normal 2 2 19 2 2 2 2 2 2" xfId="16205" xr:uid="{804D0EEB-F23F-4C31-A449-7600A17FCC35}"/>
    <cellStyle name="Normal 2 2 19 2 2 2 2 2 2 2" xfId="27414" xr:uid="{03A5F868-4D5E-4A56-9800-65ACE3932FEC}"/>
    <cellStyle name="Normal 2 2 19 2 2 2 2 2 2 2 2" xfId="43201" xr:uid="{C7A1536B-EF25-4155-905A-345ACEDDFDE7}"/>
    <cellStyle name="Normal 2 2 19 2 2 2 2 2 2 3" xfId="35313" xr:uid="{3F8FC572-6480-4403-A80D-EDE1EBEC032C}"/>
    <cellStyle name="Normal 2 2 19 2 2 2 2 2 3" xfId="21810" xr:uid="{DA618F96-C0A7-4C11-89B9-10EA25F12F3A}"/>
    <cellStyle name="Normal 2 2 19 2 2 2 2 2 3 2" xfId="39257" xr:uid="{14C1CFBA-CC10-4E51-8CA5-4163BA7DF7CB}"/>
    <cellStyle name="Normal 2 2 19 2 2 2 2 2 4" xfId="31369" xr:uid="{60963345-1286-4215-9241-E43E6912D1A8}"/>
    <cellStyle name="Normal 2 2 19 2 2 2 2 3" xfId="13403" xr:uid="{BAC64E64-1374-47C5-9E0F-DD1662410C4A}"/>
    <cellStyle name="Normal 2 2 19 2 2 2 2 3 2" xfId="24612" xr:uid="{DDCD3C48-5F30-4CD9-B57C-0AA17DAB4C4E}"/>
    <cellStyle name="Normal 2 2 19 2 2 2 2 3 2 2" xfId="41229" xr:uid="{EAE760C1-283E-4EEF-BDEB-F3299E4ACBFB}"/>
    <cellStyle name="Normal 2 2 19 2 2 2 2 3 3" xfId="33341" xr:uid="{281366BF-9559-436F-989C-A46D62281318}"/>
    <cellStyle name="Normal 2 2 19 2 2 2 2 4" xfId="19008" xr:uid="{C8035743-7553-4376-92F9-56A4DCDBB073}"/>
    <cellStyle name="Normal 2 2 19 2 2 2 2 4 2" xfId="37285" xr:uid="{82722181-0E58-4C3F-9E1D-7E0172879DDC}"/>
    <cellStyle name="Normal 2 2 19 2 2 2 2 5" xfId="29397" xr:uid="{03A51A0C-FAD0-4642-AC69-3F05E38E4F34}"/>
    <cellStyle name="Normal 2 2 19 2 2 2 3" xfId="9198" xr:uid="{B33783B4-CE7D-44D4-ADDE-753ADAF16022}"/>
    <cellStyle name="Normal 2 2 19 2 2 2 3 2" xfId="14803" xr:uid="{8489011F-9DFF-409C-B781-109B88FFD3EB}"/>
    <cellStyle name="Normal 2 2 19 2 2 2 3 2 2" xfId="26012" xr:uid="{5EB5EF8F-77A6-4218-882F-9A52059088B7}"/>
    <cellStyle name="Normal 2 2 19 2 2 2 3 2 2 2" xfId="42215" xr:uid="{B34E98AE-253C-40F7-8D93-BAAE7E7373E3}"/>
    <cellStyle name="Normal 2 2 19 2 2 2 3 2 3" xfId="34327" xr:uid="{713F5609-8AE3-4D7D-BC81-8651D724F97F}"/>
    <cellStyle name="Normal 2 2 19 2 2 2 3 3" xfId="20408" xr:uid="{7E157542-02F4-433F-BBF1-48ED29CED67E}"/>
    <cellStyle name="Normal 2 2 19 2 2 2 3 3 2" xfId="38271" xr:uid="{9828FCA7-C9C3-411A-B4F3-16450E5CC48B}"/>
    <cellStyle name="Normal 2 2 19 2 2 2 3 4" xfId="30383" xr:uid="{86AF9834-D910-457A-81C8-369C7249D287}"/>
    <cellStyle name="Normal 2 2 19 2 2 2 4" xfId="12001" xr:uid="{5BDC37EE-243A-42E8-B66F-70D9216DCE86}"/>
    <cellStyle name="Normal 2 2 19 2 2 2 4 2" xfId="23210" xr:uid="{E5C3ABC8-D6F1-442F-8F60-42FA56D61A4F}"/>
    <cellStyle name="Normal 2 2 19 2 2 2 4 2 2" xfId="40243" xr:uid="{87E9412E-ABDB-48D4-A239-001EFD750250}"/>
    <cellStyle name="Normal 2 2 19 2 2 2 4 3" xfId="32355" xr:uid="{448F74CF-99CA-4863-A8C0-2E927916B252}"/>
    <cellStyle name="Normal 2 2 19 2 2 2 5" xfId="17606" xr:uid="{1F93BCB4-3857-4A13-92F2-006ACA0D6A0B}"/>
    <cellStyle name="Normal 2 2 19 2 2 2 5 2" xfId="36299" xr:uid="{311036C1-69BF-48D9-92C4-28A70DF8E06F}"/>
    <cellStyle name="Normal 2 2 19 2 2 2 6" xfId="28411" xr:uid="{E0E49E7A-4148-4069-AE70-93A50FC7163E}"/>
    <cellStyle name="Normal 2 2 19 2 2 3" xfId="6901" xr:uid="{D60DAC26-EA91-4D6B-B110-2EA4402C8644}"/>
    <cellStyle name="Normal 2 2 19 2 2 3 2" xfId="9703" xr:uid="{8541DDD9-1BD8-41FC-A09E-9612CA7918C2}"/>
    <cellStyle name="Normal 2 2 19 2 2 3 2 2" xfId="15308" xr:uid="{52FCF5AB-90EA-42AA-9CBA-FA12FE583D4E}"/>
    <cellStyle name="Normal 2 2 19 2 2 3 2 2 2" xfId="26517" xr:uid="{EF77274B-6055-4E3E-A7C6-3C9D89F559E0}"/>
    <cellStyle name="Normal 2 2 19 2 2 3 2 2 2 2" xfId="42707" xr:uid="{528420AC-B362-4FC4-9ACD-A7248BE1280B}"/>
    <cellStyle name="Normal 2 2 19 2 2 3 2 2 3" xfId="34819" xr:uid="{AFA4A362-889D-463C-BC42-EE9277EC73EB}"/>
    <cellStyle name="Normal 2 2 19 2 2 3 2 3" xfId="20913" xr:uid="{7C2719CE-768D-468A-9191-5FE0FF8C8347}"/>
    <cellStyle name="Normal 2 2 19 2 2 3 2 3 2" xfId="38763" xr:uid="{2EDE4560-3A7F-4C14-AC70-193D41261929}"/>
    <cellStyle name="Normal 2 2 19 2 2 3 2 4" xfId="30875" xr:uid="{A5D32EE7-26E1-476A-9206-954FDB83F1B5}"/>
    <cellStyle name="Normal 2 2 19 2 2 3 3" xfId="12506" xr:uid="{D96D0233-3694-4E96-BB6B-490F49A029AF}"/>
    <cellStyle name="Normal 2 2 19 2 2 3 3 2" xfId="23715" xr:uid="{BA5AF295-7A13-4436-9602-E38EA7069B3F}"/>
    <cellStyle name="Normal 2 2 19 2 2 3 3 2 2" xfId="40735" xr:uid="{D134EF2B-5E76-43E7-A4B2-627FF9AB36FF}"/>
    <cellStyle name="Normal 2 2 19 2 2 3 3 3" xfId="32847" xr:uid="{DAE46870-D342-41C1-9222-C3FD6254C48B}"/>
    <cellStyle name="Normal 2 2 19 2 2 3 4" xfId="18111" xr:uid="{A4499576-22EB-4CA6-A872-B364D78A9FAA}"/>
    <cellStyle name="Normal 2 2 19 2 2 3 4 2" xfId="36791" xr:uid="{708C395D-E85B-4401-9AFE-9BDC4B832C70}"/>
    <cellStyle name="Normal 2 2 19 2 2 3 5" xfId="28903" xr:uid="{A2D48066-B1ED-4566-85C6-27910407B6D2}"/>
    <cellStyle name="Normal 2 2 19 2 2 4" xfId="8301" xr:uid="{3DAC4271-ABB4-478C-982C-0FAA7C00BC5E}"/>
    <cellStyle name="Normal 2 2 19 2 2 4 2" xfId="13906" xr:uid="{ECEBF1BA-BCD7-4B72-993E-3B9A7CF9866D}"/>
    <cellStyle name="Normal 2 2 19 2 2 4 2 2" xfId="25115" xr:uid="{007DC15F-630E-4634-8DFB-5945328A14E1}"/>
    <cellStyle name="Normal 2 2 19 2 2 4 2 2 2" xfId="41721" xr:uid="{19EBB351-BC72-4E82-98B2-460C9C55B2F4}"/>
    <cellStyle name="Normal 2 2 19 2 2 4 2 3" xfId="33833" xr:uid="{EF59F69F-8C8C-4BDD-A5DD-DE17CC25F74B}"/>
    <cellStyle name="Normal 2 2 19 2 2 4 3" xfId="19511" xr:uid="{8CB2A8B9-E60C-4D29-803E-91300E354FE3}"/>
    <cellStyle name="Normal 2 2 19 2 2 4 3 2" xfId="37777" xr:uid="{81AC5198-FBF5-4DD8-881F-09987F644865}"/>
    <cellStyle name="Normal 2 2 19 2 2 4 4" xfId="29889" xr:uid="{D24D7367-DB74-415E-BB00-42765DCE73FE}"/>
    <cellStyle name="Normal 2 2 19 2 2 5" xfId="11104" xr:uid="{61A0AFEF-17DB-4E2F-B0F2-4F26FE097A02}"/>
    <cellStyle name="Normal 2 2 19 2 2 5 2" xfId="22313" xr:uid="{D96CF063-D2C1-474C-8373-F7618EF88C8D}"/>
    <cellStyle name="Normal 2 2 19 2 2 5 2 2" xfId="39749" xr:uid="{E367E019-71D0-4528-B88A-CDA34145216C}"/>
    <cellStyle name="Normal 2 2 19 2 2 5 3" xfId="31861" xr:uid="{24B9B7CB-1E86-4F0F-94B9-D9867C42FE41}"/>
    <cellStyle name="Normal 2 2 19 2 2 6" xfId="16709" xr:uid="{DF1692A3-B928-4436-B2B9-833B746F4EBC}"/>
    <cellStyle name="Normal 2 2 19 2 2 6 2" xfId="35805" xr:uid="{BC5BFA8C-A5C5-429E-8CCB-AB71FFDDCB18}"/>
    <cellStyle name="Normal 2 2 19 2 2 7" xfId="27917" xr:uid="{74C8DE70-3B8F-4E83-B7AD-124A6A6103F1}"/>
    <cellStyle name="Normal 2 2 19 2 3" xfId="6150" xr:uid="{EA93EBA6-8348-4F9D-B43F-BEF3098CF2D0}"/>
    <cellStyle name="Normal 2 2 19 2 3 2" xfId="7552" xr:uid="{297280B9-E58A-4CAD-9D3C-7229F6ECB186}"/>
    <cellStyle name="Normal 2 2 19 2 3 2 2" xfId="10354" xr:uid="{EC26BF6F-FA97-406C-813C-4F692BDDA2C6}"/>
    <cellStyle name="Normal 2 2 19 2 3 2 2 2" xfId="15959" xr:uid="{7EDDC0B5-DB47-493C-80A5-C9D8BFB1886E}"/>
    <cellStyle name="Normal 2 2 19 2 3 2 2 2 2" xfId="27168" xr:uid="{1B53E611-069F-4D60-9329-1DF1B1C18B2A}"/>
    <cellStyle name="Normal 2 2 19 2 3 2 2 2 2 2" xfId="42955" xr:uid="{B30A8BAD-2A66-451F-83AE-4AD891CEC421}"/>
    <cellStyle name="Normal 2 2 19 2 3 2 2 2 3" xfId="35067" xr:uid="{CEED2F4B-6925-416A-B326-E908A81F1B09}"/>
    <cellStyle name="Normal 2 2 19 2 3 2 2 3" xfId="21564" xr:uid="{414825CE-C5D4-4A51-8EC9-394BA6CE17EA}"/>
    <cellStyle name="Normal 2 2 19 2 3 2 2 3 2" xfId="39011" xr:uid="{39CFD23E-39C1-47F3-8343-3D15A5990775}"/>
    <cellStyle name="Normal 2 2 19 2 3 2 2 4" xfId="31123" xr:uid="{F41E8B1E-E357-4CC8-A8A8-D7DE8B55D487}"/>
    <cellStyle name="Normal 2 2 19 2 3 2 3" xfId="13157" xr:uid="{1FC02EC8-F0B6-4A2B-9EDB-9774B13C090E}"/>
    <cellStyle name="Normal 2 2 19 2 3 2 3 2" xfId="24366" xr:uid="{F4F99B24-2D91-4CA9-BB46-8AB1FF0E87E1}"/>
    <cellStyle name="Normal 2 2 19 2 3 2 3 2 2" xfId="40983" xr:uid="{2BE47A30-9F49-42FE-91CB-D1291E20287C}"/>
    <cellStyle name="Normal 2 2 19 2 3 2 3 3" xfId="33095" xr:uid="{53245527-24D0-46CC-A727-E9A44118E52C}"/>
    <cellStyle name="Normal 2 2 19 2 3 2 4" xfId="18762" xr:uid="{6F990D74-210B-4875-ACA4-F078D4C9C20B}"/>
    <cellStyle name="Normal 2 2 19 2 3 2 4 2" xfId="37039" xr:uid="{F9567FB2-63E9-4D5D-8D69-D121FE6D806F}"/>
    <cellStyle name="Normal 2 2 19 2 3 2 5" xfId="29151" xr:uid="{8CF5C878-025A-4DD0-A22D-F83A2E4E2539}"/>
    <cellStyle name="Normal 2 2 19 2 3 3" xfId="8952" xr:uid="{DEFB0FB8-B849-45FB-9136-4AEE39631016}"/>
    <cellStyle name="Normal 2 2 19 2 3 3 2" xfId="14557" xr:uid="{BD6B52FD-682E-446E-A486-A053329990CA}"/>
    <cellStyle name="Normal 2 2 19 2 3 3 2 2" xfId="25766" xr:uid="{23D92A97-D66B-4420-B8CE-EA8A3B1F8D9E}"/>
    <cellStyle name="Normal 2 2 19 2 3 3 2 2 2" xfId="41969" xr:uid="{9094DF94-CE8F-41AE-A256-68009CB2C5CC}"/>
    <cellStyle name="Normal 2 2 19 2 3 3 2 3" xfId="34081" xr:uid="{67EA827F-0C7F-4F7F-A8E1-31CCC2F88A4C}"/>
    <cellStyle name="Normal 2 2 19 2 3 3 3" xfId="20162" xr:uid="{CF3B0FDD-E94D-4214-82C7-F9F7A48D2392}"/>
    <cellStyle name="Normal 2 2 19 2 3 3 3 2" xfId="38025" xr:uid="{B17316DA-3492-4C90-8C82-C535EEF5D12E}"/>
    <cellStyle name="Normal 2 2 19 2 3 3 4" xfId="30137" xr:uid="{BFDB041E-0996-4B40-A34B-EA003AB5D6D6}"/>
    <cellStyle name="Normal 2 2 19 2 3 4" xfId="11755" xr:uid="{2A5BF9F2-CC23-4102-838B-81F9531582F3}"/>
    <cellStyle name="Normal 2 2 19 2 3 4 2" xfId="22964" xr:uid="{91B1D595-C686-4068-A085-B4944F345C54}"/>
    <cellStyle name="Normal 2 2 19 2 3 4 2 2" xfId="39997" xr:uid="{6FA84072-C54E-4473-B8EB-DE33C35BF802}"/>
    <cellStyle name="Normal 2 2 19 2 3 4 3" xfId="32109" xr:uid="{B309305D-89B5-4D6C-9DFA-D28D87BF4A06}"/>
    <cellStyle name="Normal 2 2 19 2 3 5" xfId="17360" xr:uid="{F2125CC8-A0B8-448A-9993-9F543DE01F4B}"/>
    <cellStyle name="Normal 2 2 19 2 3 5 2" xfId="36053" xr:uid="{8ED3C787-AECB-4551-AE65-E79A516568CF}"/>
    <cellStyle name="Normal 2 2 19 2 3 6" xfId="28165" xr:uid="{70B98E16-F4B1-4D8B-8D52-CE53C495A55B}"/>
    <cellStyle name="Normal 2 2 19 2 4" xfId="6655" xr:uid="{9924C546-E201-4E89-8B94-AE3BBFB2DCA1}"/>
    <cellStyle name="Normal 2 2 19 2 4 2" xfId="9457" xr:uid="{5103C254-F7DD-4041-A5BA-3C11E11566AD}"/>
    <cellStyle name="Normal 2 2 19 2 4 2 2" xfId="15062" xr:uid="{2440B51F-5D55-40F3-9C14-A3927184A54A}"/>
    <cellStyle name="Normal 2 2 19 2 4 2 2 2" xfId="26271" xr:uid="{548591BD-82B7-4FEA-87E9-755CBDD8629A}"/>
    <cellStyle name="Normal 2 2 19 2 4 2 2 2 2" xfId="42461" xr:uid="{006A845F-062B-4650-A4C1-E468D38345D4}"/>
    <cellStyle name="Normal 2 2 19 2 4 2 2 3" xfId="34573" xr:uid="{9CC1342F-2D18-4927-8C4E-1A542991ABB5}"/>
    <cellStyle name="Normal 2 2 19 2 4 2 3" xfId="20667" xr:uid="{7CCB544B-DE8F-4665-B94C-7B68B34BCBDD}"/>
    <cellStyle name="Normal 2 2 19 2 4 2 3 2" xfId="38517" xr:uid="{049B3C6E-DC40-46CD-A3DB-3DCAAFAED090}"/>
    <cellStyle name="Normal 2 2 19 2 4 2 4" xfId="30629" xr:uid="{5CC2545A-32BF-4CE5-9A57-96C95D70C58C}"/>
    <cellStyle name="Normal 2 2 19 2 4 3" xfId="12260" xr:uid="{FE90870E-377F-4028-9B94-A3194BDFE6F8}"/>
    <cellStyle name="Normal 2 2 19 2 4 3 2" xfId="23469" xr:uid="{516CFE6A-C29A-492D-84BF-B3D26BC47FDC}"/>
    <cellStyle name="Normal 2 2 19 2 4 3 2 2" xfId="40489" xr:uid="{83F603FB-B1DB-47A6-B45E-58831D3E95D4}"/>
    <cellStyle name="Normal 2 2 19 2 4 3 3" xfId="32601" xr:uid="{BF72F4F4-F117-400A-9868-58F0D3A32FA3}"/>
    <cellStyle name="Normal 2 2 19 2 4 4" xfId="17865" xr:uid="{D27FA0FF-658F-4A56-8FC5-E4C2BBC5E2AE}"/>
    <cellStyle name="Normal 2 2 19 2 4 4 2" xfId="36545" xr:uid="{BBB42917-2F65-4FA4-82B0-C8BEEF731740}"/>
    <cellStyle name="Normal 2 2 19 2 4 5" xfId="28657" xr:uid="{8A31ACCD-897E-4369-8AD5-31C5088F4AAB}"/>
    <cellStyle name="Normal 2 2 19 2 5" xfId="8055" xr:uid="{50DEDDD3-8C1D-4EDD-ABC9-CE73C52949B0}"/>
    <cellStyle name="Normal 2 2 19 2 5 2" xfId="13660" xr:uid="{9288F1A3-1AC8-4879-AC06-8F4E95CA4BE6}"/>
    <cellStyle name="Normal 2 2 19 2 5 2 2" xfId="24869" xr:uid="{19C0C938-99F1-4473-8E72-A46CC253E248}"/>
    <cellStyle name="Normal 2 2 19 2 5 2 2 2" xfId="41475" xr:uid="{1DA9EAA3-2372-4F9B-9119-82FC6890FB8A}"/>
    <cellStyle name="Normal 2 2 19 2 5 2 3" xfId="33587" xr:uid="{7702E5A5-84AC-44D6-88D6-774398826AB6}"/>
    <cellStyle name="Normal 2 2 19 2 5 3" xfId="19265" xr:uid="{918F06A8-F5F4-452F-A2BC-3DE2B36737DD}"/>
    <cellStyle name="Normal 2 2 19 2 5 3 2" xfId="37531" xr:uid="{A02E4DF8-08BB-4A3E-870F-6773F6EAED03}"/>
    <cellStyle name="Normal 2 2 19 2 5 4" xfId="29643" xr:uid="{0C1C5A83-E9FE-474E-AADB-B7BA73791E4B}"/>
    <cellStyle name="Normal 2 2 19 2 6" xfId="10858" xr:uid="{70506AAA-86A1-4117-8FF6-151407E5FD6A}"/>
    <cellStyle name="Normal 2 2 19 2 6 2" xfId="22067" xr:uid="{E75FE506-C42D-4B6A-8A6E-3AB08D8FE5AF}"/>
    <cellStyle name="Normal 2 2 19 2 6 2 2" xfId="39503" xr:uid="{D6B81ECA-908D-4A82-AB42-A75774D2B814}"/>
    <cellStyle name="Normal 2 2 19 2 6 3" xfId="31615" xr:uid="{7F48459E-6253-466E-B97C-8C25D2ABA14F}"/>
    <cellStyle name="Normal 2 2 19 2 7" xfId="16463" xr:uid="{18AFF38B-791C-4870-A99A-DB7FE6EA95AE}"/>
    <cellStyle name="Normal 2 2 19 2 7 2" xfId="35559" xr:uid="{B7951A5D-D225-4501-8974-F59F5820FE70}"/>
    <cellStyle name="Normal 2 2 19 2 8" xfId="27671" xr:uid="{FD2D9BB8-44F3-4112-B3F9-B12DD50AE065}"/>
    <cellStyle name="Normal 2 2 19 3" xfId="5375" xr:uid="{451FDA95-9BF3-40C4-9ADE-D0AC1C513921}"/>
    <cellStyle name="Normal 2 2 19 3 2" xfId="6272" xr:uid="{7699D305-6811-4C22-A1FF-B69F575879B2}"/>
    <cellStyle name="Normal 2 2 19 3 2 2" xfId="7674" xr:uid="{29B6FAF4-4B1A-422D-A58E-0E87E8068EF1}"/>
    <cellStyle name="Normal 2 2 19 3 2 2 2" xfId="10476" xr:uid="{E222BF54-7EC4-4C16-B027-8367568A0F58}"/>
    <cellStyle name="Normal 2 2 19 3 2 2 2 2" xfId="16081" xr:uid="{5B1D1CCC-CA84-458A-AA71-B4B6F68B08D8}"/>
    <cellStyle name="Normal 2 2 19 3 2 2 2 2 2" xfId="27290" xr:uid="{2D420171-EF5E-4ED5-86F6-01FAE68CEEDC}"/>
    <cellStyle name="Normal 2 2 19 3 2 2 2 2 2 2" xfId="43077" xr:uid="{95202DC9-F145-4F59-A0DB-F06EF413BD2B}"/>
    <cellStyle name="Normal 2 2 19 3 2 2 2 2 3" xfId="35189" xr:uid="{00173E42-5C59-431C-9E57-0547F988AFA2}"/>
    <cellStyle name="Normal 2 2 19 3 2 2 2 3" xfId="21686" xr:uid="{474BD43D-7D0A-4464-8E88-94D99DDFE8AA}"/>
    <cellStyle name="Normal 2 2 19 3 2 2 2 3 2" xfId="39133" xr:uid="{6CF68938-2A7F-401D-8F65-2979CB5DDC50}"/>
    <cellStyle name="Normal 2 2 19 3 2 2 2 4" xfId="31245" xr:uid="{3512E662-F8A1-4677-906C-5397ABF055CE}"/>
    <cellStyle name="Normal 2 2 19 3 2 2 3" xfId="13279" xr:uid="{662275F0-C575-47AB-9B26-38AB8021F5D9}"/>
    <cellStyle name="Normal 2 2 19 3 2 2 3 2" xfId="24488" xr:uid="{95443578-12C4-4BF6-8C2D-FA003546F841}"/>
    <cellStyle name="Normal 2 2 19 3 2 2 3 2 2" xfId="41105" xr:uid="{997C0C2F-18D5-4F2E-A8F4-D5E00DFD9AD8}"/>
    <cellStyle name="Normal 2 2 19 3 2 2 3 3" xfId="33217" xr:uid="{B6761904-A402-4E76-9BD4-060A01BB9038}"/>
    <cellStyle name="Normal 2 2 19 3 2 2 4" xfId="18884" xr:uid="{A2DCC7C3-B6EC-439B-A22C-BAA7AA4AF83E}"/>
    <cellStyle name="Normal 2 2 19 3 2 2 4 2" xfId="37161" xr:uid="{2080E1D7-992C-45E3-963D-7500E1CCAF63}"/>
    <cellStyle name="Normal 2 2 19 3 2 2 5" xfId="29273" xr:uid="{0331E938-888D-41F4-B61B-2CF622CA2418}"/>
    <cellStyle name="Normal 2 2 19 3 2 3" xfId="9074" xr:uid="{AA11FEF7-4C68-4177-A56E-30600647184E}"/>
    <cellStyle name="Normal 2 2 19 3 2 3 2" xfId="14679" xr:uid="{106865E3-9950-4B2F-B4BA-5F53AA8B8975}"/>
    <cellStyle name="Normal 2 2 19 3 2 3 2 2" xfId="25888" xr:uid="{F8F27ABB-FE7B-443F-AE31-5D4B06D0DAFE}"/>
    <cellStyle name="Normal 2 2 19 3 2 3 2 2 2" xfId="42091" xr:uid="{41193D02-E56B-4312-A5B0-1242595C71B2}"/>
    <cellStyle name="Normal 2 2 19 3 2 3 2 3" xfId="34203" xr:uid="{E1F06F24-AFB9-4D80-BD35-91ABAB7A86EC}"/>
    <cellStyle name="Normal 2 2 19 3 2 3 3" xfId="20284" xr:uid="{CBECF277-A8AC-468F-9626-B7C909EE54D4}"/>
    <cellStyle name="Normal 2 2 19 3 2 3 3 2" xfId="38147" xr:uid="{C6D85C26-F446-4918-BB72-3487C864B2BD}"/>
    <cellStyle name="Normal 2 2 19 3 2 3 4" xfId="30259" xr:uid="{0A7604A0-639B-47DF-B622-F8ACB897EB54}"/>
    <cellStyle name="Normal 2 2 19 3 2 4" xfId="11877" xr:uid="{18BE92F9-BB57-44BB-B922-0FBF86025C1C}"/>
    <cellStyle name="Normal 2 2 19 3 2 4 2" xfId="23086" xr:uid="{70051D3A-3BFB-4EA1-9C26-3A5781BFF1DE}"/>
    <cellStyle name="Normal 2 2 19 3 2 4 2 2" xfId="40119" xr:uid="{9B70FC63-8C8D-4F18-833C-155255983129}"/>
    <cellStyle name="Normal 2 2 19 3 2 4 3" xfId="32231" xr:uid="{58CB4DD5-C3D2-47BE-AA46-633CCB1EE225}"/>
    <cellStyle name="Normal 2 2 19 3 2 5" xfId="17482" xr:uid="{D47786FE-99BD-483E-9261-BE0C583CE265}"/>
    <cellStyle name="Normal 2 2 19 3 2 5 2" xfId="36175" xr:uid="{DA7921AC-46C7-45F0-80BF-8D1C54400D79}"/>
    <cellStyle name="Normal 2 2 19 3 2 6" xfId="28287" xr:uid="{EDE71F89-A58B-446A-BFA7-FBC44CBD773D}"/>
    <cellStyle name="Normal 2 2 19 3 3" xfId="6777" xr:uid="{BFB262FD-0283-422B-B01E-53C7272325DF}"/>
    <cellStyle name="Normal 2 2 19 3 3 2" xfId="9579" xr:uid="{AB8D1AD9-E717-421C-9D8F-B68546342DA0}"/>
    <cellStyle name="Normal 2 2 19 3 3 2 2" xfId="15184" xr:uid="{48434F7B-3206-4C05-9F40-95EBB61471B4}"/>
    <cellStyle name="Normal 2 2 19 3 3 2 2 2" xfId="26393" xr:uid="{79C40BF3-C42A-4FF5-BBE1-1ABD33AB5A76}"/>
    <cellStyle name="Normal 2 2 19 3 3 2 2 2 2" xfId="42583" xr:uid="{F16B4A2E-50F6-4D40-BE47-B9269E078FC0}"/>
    <cellStyle name="Normal 2 2 19 3 3 2 2 3" xfId="34695" xr:uid="{83DAFBEF-B591-4A2B-AA19-5903BF5D180D}"/>
    <cellStyle name="Normal 2 2 19 3 3 2 3" xfId="20789" xr:uid="{7C2AA884-F6C4-493A-A37D-42AC2A7C9717}"/>
    <cellStyle name="Normal 2 2 19 3 3 2 3 2" xfId="38639" xr:uid="{55CE7289-DAF6-421D-8D50-E577C64D6152}"/>
    <cellStyle name="Normal 2 2 19 3 3 2 4" xfId="30751" xr:uid="{8C401F22-9BA3-48E5-BA47-91F1D9B5AF9F}"/>
    <cellStyle name="Normal 2 2 19 3 3 3" xfId="12382" xr:uid="{FEC7D452-8005-4D57-B6C8-A6FE3E3DC564}"/>
    <cellStyle name="Normal 2 2 19 3 3 3 2" xfId="23591" xr:uid="{A816CD42-6C84-49D6-BC8C-687A11511BFE}"/>
    <cellStyle name="Normal 2 2 19 3 3 3 2 2" xfId="40611" xr:uid="{8C58C068-2CE2-43EF-B529-4F539A15A536}"/>
    <cellStyle name="Normal 2 2 19 3 3 3 3" xfId="32723" xr:uid="{998B27D8-AB2F-4C3B-974D-84E5F3F7F713}"/>
    <cellStyle name="Normal 2 2 19 3 3 4" xfId="17987" xr:uid="{5005ECEF-C1EA-46F7-BCF4-86F69C2EDBAC}"/>
    <cellStyle name="Normal 2 2 19 3 3 4 2" xfId="36667" xr:uid="{8497F2B2-F038-480E-AB5D-3661B109FB71}"/>
    <cellStyle name="Normal 2 2 19 3 3 5" xfId="28779" xr:uid="{89D8656A-BAD5-44AA-AE83-A6E767AC254B}"/>
    <cellStyle name="Normal 2 2 19 3 4" xfId="8177" xr:uid="{9279D070-FADC-47C2-9E87-56814C1E1DA1}"/>
    <cellStyle name="Normal 2 2 19 3 4 2" xfId="13782" xr:uid="{2016E5F8-E868-4FE3-A76C-CD8169F2DDD6}"/>
    <cellStyle name="Normal 2 2 19 3 4 2 2" xfId="24991" xr:uid="{1EEE2209-8619-4EAE-BFD4-27DB20459503}"/>
    <cellStyle name="Normal 2 2 19 3 4 2 2 2" xfId="41597" xr:uid="{7BAA6457-331E-48BB-A993-BCFA46ABD8FE}"/>
    <cellStyle name="Normal 2 2 19 3 4 2 3" xfId="33709" xr:uid="{4AE9D4AC-0126-4C1B-BDA9-2C3E73BB1FFE}"/>
    <cellStyle name="Normal 2 2 19 3 4 3" xfId="19387" xr:uid="{ADE0048D-3A00-4A31-919B-2376957C352D}"/>
    <cellStyle name="Normal 2 2 19 3 4 3 2" xfId="37653" xr:uid="{00CC65A0-6245-4FF3-A7EB-F8C4E964EB53}"/>
    <cellStyle name="Normal 2 2 19 3 4 4" xfId="29765" xr:uid="{2CD0A79D-4914-40D1-9C69-BA524FFD9AEA}"/>
    <cellStyle name="Normal 2 2 19 3 5" xfId="10980" xr:uid="{6161A8B0-F91B-427E-A9A2-EF156273AE92}"/>
    <cellStyle name="Normal 2 2 19 3 5 2" xfId="22189" xr:uid="{AB4540E8-1CBD-4907-8D71-E69E608CAA49}"/>
    <cellStyle name="Normal 2 2 19 3 5 2 2" xfId="39625" xr:uid="{16C4911A-EDD6-4F9F-8DC4-192D1D4CFDD4}"/>
    <cellStyle name="Normal 2 2 19 3 5 3" xfId="31737" xr:uid="{02134DAE-4179-467F-9AA3-4BB299BD3AA9}"/>
    <cellStyle name="Normal 2 2 19 3 6" xfId="16585" xr:uid="{8C0526D1-4124-4E4D-9838-ACABFE23D9D1}"/>
    <cellStyle name="Normal 2 2 19 3 6 2" xfId="35681" xr:uid="{5885B197-0174-4103-9F49-0406F64312B9}"/>
    <cellStyle name="Normal 2 2 19 3 7" xfId="27793" xr:uid="{C50694FD-20E3-4A9C-9FF0-EA1664FFF1E2}"/>
    <cellStyle name="Normal 2 2 19 4" xfId="6026" xr:uid="{BF180308-BFE7-4408-AF3B-ECD31E07DAF7}"/>
    <cellStyle name="Normal 2 2 19 4 2" xfId="7428" xr:uid="{504AB2DF-6192-466C-B16C-9452CF5EF44D}"/>
    <cellStyle name="Normal 2 2 19 4 2 2" xfId="10230" xr:uid="{9592E8B6-6159-4482-8F0F-48A4C3532E33}"/>
    <cellStyle name="Normal 2 2 19 4 2 2 2" xfId="15835" xr:uid="{293B2300-B176-4437-8ACB-BB206C34A35C}"/>
    <cellStyle name="Normal 2 2 19 4 2 2 2 2" xfId="27044" xr:uid="{D9AB69F2-7050-4194-BA25-722A92F4CBAF}"/>
    <cellStyle name="Normal 2 2 19 4 2 2 2 2 2" xfId="42831" xr:uid="{8213AF09-5941-40D0-BF6C-2FC55EE7382C}"/>
    <cellStyle name="Normal 2 2 19 4 2 2 2 3" xfId="34943" xr:uid="{7F446CD2-8023-4AFB-A826-C196E89D2BAE}"/>
    <cellStyle name="Normal 2 2 19 4 2 2 3" xfId="21440" xr:uid="{D9F6C31F-1B07-4B39-8EAB-730CAE42F35E}"/>
    <cellStyle name="Normal 2 2 19 4 2 2 3 2" xfId="38887" xr:uid="{8CFCFB68-60D8-42EA-BB7B-4E9C8F2581E4}"/>
    <cellStyle name="Normal 2 2 19 4 2 2 4" xfId="30999" xr:uid="{FCFE196E-58D1-4B5D-87E2-28FD8B9A0901}"/>
    <cellStyle name="Normal 2 2 19 4 2 3" xfId="13033" xr:uid="{8905CEBD-A140-46CD-88C9-226D0BAE0CC6}"/>
    <cellStyle name="Normal 2 2 19 4 2 3 2" xfId="24242" xr:uid="{367B8907-9328-4B08-8188-27A4A280A3EA}"/>
    <cellStyle name="Normal 2 2 19 4 2 3 2 2" xfId="40859" xr:uid="{5C7EE541-B640-4523-9A0C-FB3B6D6D70B7}"/>
    <cellStyle name="Normal 2 2 19 4 2 3 3" xfId="32971" xr:uid="{F0021338-F8F1-4B2D-AAC1-F057AF1A7402}"/>
    <cellStyle name="Normal 2 2 19 4 2 4" xfId="18638" xr:uid="{9E765ECD-C07A-431F-8BDD-6A19E212FC40}"/>
    <cellStyle name="Normal 2 2 19 4 2 4 2" xfId="36915" xr:uid="{5BC70625-B33A-41CA-A554-619C70C2EE36}"/>
    <cellStyle name="Normal 2 2 19 4 2 5" xfId="29027" xr:uid="{C92A65AD-8BD5-415E-9413-D32B2807AD48}"/>
    <cellStyle name="Normal 2 2 19 4 3" xfId="8828" xr:uid="{055AF049-E335-4EBB-8830-FA00C93C8C48}"/>
    <cellStyle name="Normal 2 2 19 4 3 2" xfId="14433" xr:uid="{9783B992-21DB-4593-9204-871CDDDB443A}"/>
    <cellStyle name="Normal 2 2 19 4 3 2 2" xfId="25642" xr:uid="{B8C696AE-B42E-4BD2-BF10-9A4FF070BB0E}"/>
    <cellStyle name="Normal 2 2 19 4 3 2 2 2" xfId="41845" xr:uid="{1712C753-D947-494E-8FE9-818D9F051964}"/>
    <cellStyle name="Normal 2 2 19 4 3 2 3" xfId="33957" xr:uid="{C6D6BAEA-726A-4801-B19F-F16A5BCA5FE5}"/>
    <cellStyle name="Normal 2 2 19 4 3 3" xfId="20038" xr:uid="{8B6E31FF-7873-433A-BFB4-5B075E049E34}"/>
    <cellStyle name="Normal 2 2 19 4 3 3 2" xfId="37901" xr:uid="{F47CE315-AD7D-4C13-861C-1B0CFDFD603B}"/>
    <cellStyle name="Normal 2 2 19 4 3 4" xfId="30013" xr:uid="{5963DD6F-2813-40AA-A98A-044E63D1F21F}"/>
    <cellStyle name="Normal 2 2 19 4 4" xfId="11631" xr:uid="{4E5559F3-8EB3-41C9-A03B-7DB48EA13289}"/>
    <cellStyle name="Normal 2 2 19 4 4 2" xfId="22840" xr:uid="{AAC261BB-A10E-4AB4-8DF5-AFCAEADB588A}"/>
    <cellStyle name="Normal 2 2 19 4 4 2 2" xfId="39873" xr:uid="{8A5E97B0-B1DB-4AFC-92C6-BA49065D5395}"/>
    <cellStyle name="Normal 2 2 19 4 4 3" xfId="31985" xr:uid="{A569F25C-74D8-4A08-9AA0-E4A657584084}"/>
    <cellStyle name="Normal 2 2 19 4 5" xfId="17236" xr:uid="{F324302B-F825-4D11-A308-BB7C360D820C}"/>
    <cellStyle name="Normal 2 2 19 4 5 2" xfId="35929" xr:uid="{3134290C-EF45-4EEB-90B2-E75F0E5E504A}"/>
    <cellStyle name="Normal 2 2 19 4 6" xfId="28041" xr:uid="{2AF937B0-46D3-42DE-A223-070407C2C9B2}"/>
    <cellStyle name="Normal 2 2 19 5" xfId="6530" xr:uid="{522863F2-F0E8-4940-9755-558407C6403E}"/>
    <cellStyle name="Normal 2 2 19 5 2" xfId="9332" xr:uid="{58F99CB6-C6B0-46C7-B1B4-C1DF9823C433}"/>
    <cellStyle name="Normal 2 2 19 5 2 2" xfId="14937" xr:uid="{4C6970B1-8373-4193-8D0A-E8B8C6D68198}"/>
    <cellStyle name="Normal 2 2 19 5 2 2 2" xfId="26146" xr:uid="{AE54C7C8-7F2E-4FAA-8A65-D0C969CF4F33}"/>
    <cellStyle name="Normal 2 2 19 5 2 2 2 2" xfId="42337" xr:uid="{8950C0E4-AC2E-421D-A28B-AD56D8150125}"/>
    <cellStyle name="Normal 2 2 19 5 2 2 3" xfId="34449" xr:uid="{BF17A58E-10DD-4FB6-825C-56312D423108}"/>
    <cellStyle name="Normal 2 2 19 5 2 3" xfId="20542" xr:uid="{48FA0DBC-E9EB-4862-9CA0-3B884F57BA19}"/>
    <cellStyle name="Normal 2 2 19 5 2 3 2" xfId="38393" xr:uid="{6070129D-32B0-40E0-BAD4-DEC534833AA7}"/>
    <cellStyle name="Normal 2 2 19 5 2 4" xfId="30505" xr:uid="{BEB29B9D-543B-4903-B0A6-90D3CD8F9CA0}"/>
    <cellStyle name="Normal 2 2 19 5 3" xfId="12135" xr:uid="{B2BD6436-5221-446D-8017-353F83F5AD14}"/>
    <cellStyle name="Normal 2 2 19 5 3 2" xfId="23344" xr:uid="{8C192633-25E6-4AFA-8E1F-449429FD6711}"/>
    <cellStyle name="Normal 2 2 19 5 3 2 2" xfId="40365" xr:uid="{61599B2D-6D50-4B7D-8C7E-4D978A42BA84}"/>
    <cellStyle name="Normal 2 2 19 5 3 3" xfId="32477" xr:uid="{19A1ED48-76C4-4555-8A64-E138ADCEB744}"/>
    <cellStyle name="Normal 2 2 19 5 4" xfId="17740" xr:uid="{8B4BAD0B-EC3C-40AD-9CCD-4C328E229F56}"/>
    <cellStyle name="Normal 2 2 19 5 4 2" xfId="36421" xr:uid="{6013C78C-7858-4068-85A2-FADEBC0599F9}"/>
    <cellStyle name="Normal 2 2 19 5 5" xfId="28533" xr:uid="{F13F67ED-7A24-41D7-A277-7DCF939EEEAE}"/>
    <cellStyle name="Normal 2 2 19 6" xfId="7931" xr:uid="{541C4644-655E-41D3-BC8E-7273F8259069}"/>
    <cellStyle name="Normal 2 2 19 6 2" xfId="13536" xr:uid="{0F89AE2D-FDD1-49CF-865D-971304693E85}"/>
    <cellStyle name="Normal 2 2 19 6 2 2" xfId="24745" xr:uid="{2D9F59D4-D04C-41F1-8040-530C7E684C9A}"/>
    <cellStyle name="Normal 2 2 19 6 2 2 2" xfId="41351" xr:uid="{C43ECBA7-B582-4921-B24D-1B3DF02983F3}"/>
    <cellStyle name="Normal 2 2 19 6 2 3" xfId="33463" xr:uid="{339A1444-324F-4011-853A-3EFDCEC610D3}"/>
    <cellStyle name="Normal 2 2 19 6 3" xfId="19141" xr:uid="{51C4D6AC-41DF-4C57-AE39-7566B9F7B81D}"/>
    <cellStyle name="Normal 2 2 19 6 3 2" xfId="37407" xr:uid="{403FBC01-B483-494F-9DEA-E9C237A60120}"/>
    <cellStyle name="Normal 2 2 19 6 4" xfId="29519" xr:uid="{BE3932C0-0CBE-4368-A34E-EA0C7770AEA2}"/>
    <cellStyle name="Normal 2 2 19 7" xfId="10734" xr:uid="{A047210B-AED2-40CA-BCDA-E022068DEA11}"/>
    <cellStyle name="Normal 2 2 19 7 2" xfId="21943" xr:uid="{05808678-9916-4BCC-8831-CBBD1FBFD3B8}"/>
    <cellStyle name="Normal 2 2 19 7 2 2" xfId="39379" xr:uid="{2694A380-59C6-460A-8174-4E5C1F1A70C6}"/>
    <cellStyle name="Normal 2 2 19 7 3" xfId="31491" xr:uid="{EE7EA046-28DD-40CA-AB71-72D5B311F7D1}"/>
    <cellStyle name="Normal 2 2 19 8" xfId="16339" xr:uid="{2DD1AC6C-C0AA-4FAF-A5E6-EFE25088A008}"/>
    <cellStyle name="Normal 2 2 19 8 2" xfId="35435" xr:uid="{068A4D55-E58F-4FE5-A54F-64709594B0F5}"/>
    <cellStyle name="Normal 2 2 19 9" xfId="27547" xr:uid="{867CBF22-C0F6-45CF-8BC5-6D277477B460}"/>
    <cellStyle name="Normal 2 2 2" xfId="2886" xr:uid="{E5D1E879-A0E6-4B8B-AF7C-FAF13BC3E9D0}"/>
    <cellStyle name="Normal 2 2 2 2" xfId="2887" xr:uid="{96002033-B5D5-4754-B8A2-2BE6E5E769C4}"/>
    <cellStyle name="Normal 2 2 2 2 2" xfId="2888" xr:uid="{600A2188-DA75-4FAC-8CD9-7047C3429067}"/>
    <cellStyle name="Normal 2 2 2 2 2 2" xfId="2889" xr:uid="{746AED93-3576-4A15-BEBA-AD0577467FC6}"/>
    <cellStyle name="Normal 2 2 2 2 2 3" xfId="44324" xr:uid="{85642330-0BB7-47BD-9EF0-FEB2B27A6EFF}"/>
    <cellStyle name="Normal 2 2 2 2 3" xfId="2890" xr:uid="{F516A1E1-325C-4E6B-AFDE-E9FF8BE67710}"/>
    <cellStyle name="Normal 2 2 2 2 4" xfId="2891" xr:uid="{95721B3B-C893-4001-A17E-08391023FDD4}"/>
    <cellStyle name="Normal 2 2 2 2_Long forecast for Liz liquid Cotton(May-Dec)10312013 (version 1)" xfId="2892" xr:uid="{52C3BCA5-ECD6-4A05-B653-FFBD84904151}"/>
    <cellStyle name="Normal 2 2 2 3" xfId="2893" xr:uid="{3026ED48-BF4D-4158-87FB-F4C3CE538D0C}"/>
    <cellStyle name="Normal 2 2 2 3 2" xfId="2894" xr:uid="{6EF5794A-0779-4362-A050-E3193C1685F4}"/>
    <cellStyle name="Normal 2 2 2 3 2 2" xfId="44325" xr:uid="{3463D2D5-D0FF-44BB-A7C6-4B06342A89FB}"/>
    <cellStyle name="Normal 2 2 2 3 3" xfId="2895" xr:uid="{242E7D8F-C2FD-4060-BE8D-99B611270487}"/>
    <cellStyle name="Normal 2 2 2 3 3 2" xfId="2896" xr:uid="{1B069386-ED51-4CFD-BE56-98D40ABE9F9A}"/>
    <cellStyle name="Normal 2 2 2 3 3 3" xfId="2897" xr:uid="{13019394-A5E8-481D-B88B-B498EE897F44}"/>
    <cellStyle name="Normal 2 2 2 3_Long forecast for Liz liquid Cotton(May-Dec)10312013 (version 1)" xfId="2898" xr:uid="{81056257-53F3-406B-8669-ABD8B3D55678}"/>
    <cellStyle name="Normal 2 2 2 4" xfId="2899" xr:uid="{7C355F59-2F9C-4C4E-B0DE-E494DC70D648}"/>
    <cellStyle name="Normal 2 2 2 4 2" xfId="2900" xr:uid="{D6B42DEF-6447-43BD-9BF7-4075E5A8FCCE}"/>
    <cellStyle name="Normal 2 2 2 4 3" xfId="44326" xr:uid="{BEDB5CC2-F925-4464-A3B6-ED074D454655}"/>
    <cellStyle name="Normal 2 2 2_Long forecast for Liz liquid Cotton(May-Dec)10312013 (version 1)" xfId="2901" xr:uid="{3C2B156D-E1F4-4244-A5AD-B09A7F53569F}"/>
    <cellStyle name="Normal 2 2 20" xfId="5147" xr:uid="{3734CED5-0239-4F99-AFA9-CA778EE510E1}"/>
    <cellStyle name="Normal 2 2 20 2" xfId="5272" xr:uid="{DE087EF0-AD6F-4F0C-BA90-170C7660CCC1}"/>
    <cellStyle name="Normal 2 2 20 2 2" xfId="5518" xr:uid="{541EE810-AEE2-45F4-8B4F-6D8F67DBE1A3}"/>
    <cellStyle name="Normal 2 2 20 2 2 2" xfId="6415" xr:uid="{E4D30B55-8BF1-4F3F-BCF0-66790732F5C7}"/>
    <cellStyle name="Normal 2 2 20 2 2 2 2" xfId="7817" xr:uid="{16AEB0C7-AE07-4C27-B2E7-D94EC0458DBC}"/>
    <cellStyle name="Normal 2 2 20 2 2 2 2 2" xfId="10619" xr:uid="{5142B60B-E60B-483F-8F0F-292FE37C556F}"/>
    <cellStyle name="Normal 2 2 20 2 2 2 2 2 2" xfId="16224" xr:uid="{4D6EC73C-1479-4393-A7BB-D8C1AEABF01D}"/>
    <cellStyle name="Normal 2 2 20 2 2 2 2 2 2 2" xfId="27433" xr:uid="{145C99F1-8C10-4206-BE8C-DF12B0EC2921}"/>
    <cellStyle name="Normal 2 2 20 2 2 2 2 2 2 2 2" xfId="43220" xr:uid="{D32B934D-BE47-406F-97E9-6415DC6384B3}"/>
    <cellStyle name="Normal 2 2 20 2 2 2 2 2 2 3" xfId="35332" xr:uid="{BA46F0B4-8653-4F52-9C86-CEEFC1E066AB}"/>
    <cellStyle name="Normal 2 2 20 2 2 2 2 2 3" xfId="21829" xr:uid="{C341215B-97BB-4171-A6A6-3D9D28F78ECE}"/>
    <cellStyle name="Normal 2 2 20 2 2 2 2 2 3 2" xfId="39276" xr:uid="{AF80A8CA-5E85-4C90-B4A3-D75BDF47B12B}"/>
    <cellStyle name="Normal 2 2 20 2 2 2 2 2 4" xfId="31388" xr:uid="{0E055A24-1F1F-4398-9247-3CCB953F5E24}"/>
    <cellStyle name="Normal 2 2 20 2 2 2 2 3" xfId="13422" xr:uid="{610BCB0B-1AF8-4158-883F-17CFA84E4A06}"/>
    <cellStyle name="Normal 2 2 20 2 2 2 2 3 2" xfId="24631" xr:uid="{092EDF23-DD51-4080-940D-5072BC8304A9}"/>
    <cellStyle name="Normal 2 2 20 2 2 2 2 3 2 2" xfId="41248" xr:uid="{DD5EA305-FD80-4BED-9C0C-27BDA1CE6947}"/>
    <cellStyle name="Normal 2 2 20 2 2 2 2 3 3" xfId="33360" xr:uid="{C5C449F7-D1B3-4F6F-9EF1-7934EB09E507}"/>
    <cellStyle name="Normal 2 2 20 2 2 2 2 4" xfId="19027" xr:uid="{37D8305C-907A-4D63-8341-E7AEBD325502}"/>
    <cellStyle name="Normal 2 2 20 2 2 2 2 4 2" xfId="37304" xr:uid="{1EA1E898-BF6C-431E-BC5C-E979152896B9}"/>
    <cellStyle name="Normal 2 2 20 2 2 2 2 5" xfId="29416" xr:uid="{9FBA968D-277C-4C8E-ADD1-89512976A782}"/>
    <cellStyle name="Normal 2 2 20 2 2 2 3" xfId="9217" xr:uid="{335CA1F3-A191-424B-875E-312F443DE6B5}"/>
    <cellStyle name="Normal 2 2 20 2 2 2 3 2" xfId="14822" xr:uid="{1A08E933-BD36-44FB-A0C4-4380BD93BEE5}"/>
    <cellStyle name="Normal 2 2 20 2 2 2 3 2 2" xfId="26031" xr:uid="{190210D3-4073-420A-88DC-9A973C14254A}"/>
    <cellStyle name="Normal 2 2 20 2 2 2 3 2 2 2" xfId="42234" xr:uid="{3D73AE7B-F453-4DFB-900E-F809F85AC260}"/>
    <cellStyle name="Normal 2 2 20 2 2 2 3 2 3" xfId="34346" xr:uid="{4CBDF73F-2EB4-480A-8F3D-34C04755F104}"/>
    <cellStyle name="Normal 2 2 20 2 2 2 3 3" xfId="20427" xr:uid="{7B6F4916-E1EA-4987-AEDC-874C99D2E263}"/>
    <cellStyle name="Normal 2 2 20 2 2 2 3 3 2" xfId="38290" xr:uid="{23DA59D4-EFD8-4B32-9A8A-E78B60C18561}"/>
    <cellStyle name="Normal 2 2 20 2 2 2 3 4" xfId="30402" xr:uid="{BE6125C6-D175-4A57-A032-4A849F3FC339}"/>
    <cellStyle name="Normal 2 2 20 2 2 2 4" xfId="12020" xr:uid="{BA8BAA72-61E5-48A3-AF6B-F34058F5DD2B}"/>
    <cellStyle name="Normal 2 2 20 2 2 2 4 2" xfId="23229" xr:uid="{53C6E2D2-F779-48A4-B54C-1CA52227B006}"/>
    <cellStyle name="Normal 2 2 20 2 2 2 4 2 2" xfId="40262" xr:uid="{39880F52-83BC-4DF2-B2C4-529D0F768F42}"/>
    <cellStyle name="Normal 2 2 20 2 2 2 4 3" xfId="32374" xr:uid="{A670F0CB-53A1-4752-AB8C-530014B052B5}"/>
    <cellStyle name="Normal 2 2 20 2 2 2 5" xfId="17625" xr:uid="{8276EEA3-3817-450F-86F0-D6E9A9DAFD33}"/>
    <cellStyle name="Normal 2 2 20 2 2 2 5 2" xfId="36318" xr:uid="{13739137-E759-48C0-90DB-4F48C3F7CA94}"/>
    <cellStyle name="Normal 2 2 20 2 2 2 6" xfId="28430" xr:uid="{FA0B69E3-A5A0-4429-899C-C52AE6385ACB}"/>
    <cellStyle name="Normal 2 2 20 2 2 3" xfId="6920" xr:uid="{5BBA4370-74BA-4607-92F6-DBA99DD802B3}"/>
    <cellStyle name="Normal 2 2 20 2 2 3 2" xfId="9722" xr:uid="{C2E20C72-D340-4671-95FD-0D48444E7C55}"/>
    <cellStyle name="Normal 2 2 20 2 2 3 2 2" xfId="15327" xr:uid="{795A4951-2836-4ED6-92A5-140B972233DE}"/>
    <cellStyle name="Normal 2 2 20 2 2 3 2 2 2" xfId="26536" xr:uid="{7AF1F7CD-0131-4D65-A373-0E9FF0FC6842}"/>
    <cellStyle name="Normal 2 2 20 2 2 3 2 2 2 2" xfId="42726" xr:uid="{1FFD206C-CB00-41BB-BB21-AD5217C59C53}"/>
    <cellStyle name="Normal 2 2 20 2 2 3 2 2 3" xfId="34838" xr:uid="{F03DC7D2-509F-420B-B360-FC1BC9BCD1A9}"/>
    <cellStyle name="Normal 2 2 20 2 2 3 2 3" xfId="20932" xr:uid="{9F4D44CA-5ACA-47B2-B9FC-A82600BB0BE9}"/>
    <cellStyle name="Normal 2 2 20 2 2 3 2 3 2" xfId="38782" xr:uid="{20872500-89DB-4D0A-A5D5-67AEBFA2A53F}"/>
    <cellStyle name="Normal 2 2 20 2 2 3 2 4" xfId="30894" xr:uid="{70D3CA54-A9A6-472D-B310-12C95E62BBB1}"/>
    <cellStyle name="Normal 2 2 20 2 2 3 3" xfId="12525" xr:uid="{7FFD20EA-5BA6-4F1F-9245-4F1E9470C8C6}"/>
    <cellStyle name="Normal 2 2 20 2 2 3 3 2" xfId="23734" xr:uid="{28DA80FA-9CE1-4597-B2B8-70F8BCA7C258}"/>
    <cellStyle name="Normal 2 2 20 2 2 3 3 2 2" xfId="40754" xr:uid="{FFA016FE-070C-4958-9CD9-D1403E7127FA}"/>
    <cellStyle name="Normal 2 2 20 2 2 3 3 3" xfId="32866" xr:uid="{F49C7494-A656-4BDD-8193-7AB9EFB23DD2}"/>
    <cellStyle name="Normal 2 2 20 2 2 3 4" xfId="18130" xr:uid="{C7D9184B-7DA9-4B1D-BB96-F85976469CD1}"/>
    <cellStyle name="Normal 2 2 20 2 2 3 4 2" xfId="36810" xr:uid="{3342FA6A-56A3-4CEB-ABBA-D079339EDF39}"/>
    <cellStyle name="Normal 2 2 20 2 2 3 5" xfId="28922" xr:uid="{5CB8E904-EC5B-45F6-B377-B4F5E56772E5}"/>
    <cellStyle name="Normal 2 2 20 2 2 4" xfId="8320" xr:uid="{FD63AA13-4C3E-47F9-8EAE-F79781145F97}"/>
    <cellStyle name="Normal 2 2 20 2 2 4 2" xfId="13925" xr:uid="{584596A2-7EBE-464B-B485-295943A9785D}"/>
    <cellStyle name="Normal 2 2 20 2 2 4 2 2" xfId="25134" xr:uid="{04659B3D-0997-453A-9C5D-B45CFD5FAC6F}"/>
    <cellStyle name="Normal 2 2 20 2 2 4 2 2 2" xfId="41740" xr:uid="{6BC465FC-0C2A-443E-8D5A-2F2A6D35C0B6}"/>
    <cellStyle name="Normal 2 2 20 2 2 4 2 3" xfId="33852" xr:uid="{71DD273F-59E9-4604-BC9E-1D7A3D069780}"/>
    <cellStyle name="Normal 2 2 20 2 2 4 3" xfId="19530" xr:uid="{EF3D4B89-863B-469E-9899-233C46839593}"/>
    <cellStyle name="Normal 2 2 20 2 2 4 3 2" xfId="37796" xr:uid="{C0FC3A6E-28C3-40D2-B05C-55CDC903F82E}"/>
    <cellStyle name="Normal 2 2 20 2 2 4 4" xfId="29908" xr:uid="{987FEEB2-6384-4438-8A47-3D586CB76696}"/>
    <cellStyle name="Normal 2 2 20 2 2 5" xfId="11123" xr:uid="{BFFC83C6-7A1A-41CD-83E7-6AA4A4857A61}"/>
    <cellStyle name="Normal 2 2 20 2 2 5 2" xfId="22332" xr:uid="{3566362B-C11E-4D43-B0C0-450915234714}"/>
    <cellStyle name="Normal 2 2 20 2 2 5 2 2" xfId="39768" xr:uid="{41B34193-C596-46AA-B02C-ED68F82CD59E}"/>
    <cellStyle name="Normal 2 2 20 2 2 5 3" xfId="31880" xr:uid="{39A0EEF1-6EAC-4A0A-9E45-B41A48D34EE1}"/>
    <cellStyle name="Normal 2 2 20 2 2 6" xfId="16728" xr:uid="{F69AE76D-F503-460C-8B03-833E1BD3B422}"/>
    <cellStyle name="Normal 2 2 20 2 2 6 2" xfId="35824" xr:uid="{FBC2FC37-E305-4793-A371-B14746640986}"/>
    <cellStyle name="Normal 2 2 20 2 2 7" xfId="27936" xr:uid="{A8AB2729-5645-48B0-BB5D-CF9E4F3F9141}"/>
    <cellStyle name="Normal 2 2 20 2 3" xfId="6169" xr:uid="{75791448-BB04-489D-AD92-A22C4D3A1399}"/>
    <cellStyle name="Normal 2 2 20 2 3 2" xfId="7571" xr:uid="{FE6B47A2-A126-4C2E-A599-DAB0BB5E1433}"/>
    <cellStyle name="Normal 2 2 20 2 3 2 2" xfId="10373" xr:uid="{2F1D624E-A2C5-4989-8D97-108A890A30D3}"/>
    <cellStyle name="Normal 2 2 20 2 3 2 2 2" xfId="15978" xr:uid="{9D603854-16BA-4EA4-9433-32A573405EC8}"/>
    <cellStyle name="Normal 2 2 20 2 3 2 2 2 2" xfId="27187" xr:uid="{B39696FE-0A50-4896-B6FA-20C6DEFAC028}"/>
    <cellStyle name="Normal 2 2 20 2 3 2 2 2 2 2" xfId="42974" xr:uid="{FDFDA38E-B192-4395-A350-923409F7D2E7}"/>
    <cellStyle name="Normal 2 2 20 2 3 2 2 2 3" xfId="35086" xr:uid="{EC06E949-FAAA-4428-9A0C-77D34AFF091F}"/>
    <cellStyle name="Normal 2 2 20 2 3 2 2 3" xfId="21583" xr:uid="{AF030E22-5214-44DA-9133-EADB67CA0619}"/>
    <cellStyle name="Normal 2 2 20 2 3 2 2 3 2" xfId="39030" xr:uid="{7C2C6756-8B17-4736-AAE6-C1F4C4398A3D}"/>
    <cellStyle name="Normal 2 2 20 2 3 2 2 4" xfId="31142" xr:uid="{64E9B41C-5299-4C90-AC8A-424D90A867E6}"/>
    <cellStyle name="Normal 2 2 20 2 3 2 3" xfId="13176" xr:uid="{4E8F3466-F34A-4515-B738-304AC9F18CAD}"/>
    <cellStyle name="Normal 2 2 20 2 3 2 3 2" xfId="24385" xr:uid="{E2C8F091-6BE3-442D-AFB0-B426D98CED69}"/>
    <cellStyle name="Normal 2 2 20 2 3 2 3 2 2" xfId="41002" xr:uid="{6AC4C963-A610-4ED3-851D-BA0FE793FB45}"/>
    <cellStyle name="Normal 2 2 20 2 3 2 3 3" xfId="33114" xr:uid="{60427E50-9F15-4E06-A7FB-08EF716F20BF}"/>
    <cellStyle name="Normal 2 2 20 2 3 2 4" xfId="18781" xr:uid="{2B206DDF-F82A-454C-AB13-E584DEAB4BEA}"/>
    <cellStyle name="Normal 2 2 20 2 3 2 4 2" xfId="37058" xr:uid="{2A0E8114-159B-4305-A49F-1E2A252FCD2B}"/>
    <cellStyle name="Normal 2 2 20 2 3 2 5" xfId="29170" xr:uid="{587DCD77-2683-4399-A5A6-C0E4F24C797E}"/>
    <cellStyle name="Normal 2 2 20 2 3 3" xfId="8971" xr:uid="{6FA00451-3025-4CFF-9B80-DB4872B36A91}"/>
    <cellStyle name="Normal 2 2 20 2 3 3 2" xfId="14576" xr:uid="{AE8A53CD-4025-46B0-8162-431EF1CF14C3}"/>
    <cellStyle name="Normal 2 2 20 2 3 3 2 2" xfId="25785" xr:uid="{64300C47-9BAB-4A87-9370-E6DCB2A00F2E}"/>
    <cellStyle name="Normal 2 2 20 2 3 3 2 2 2" xfId="41988" xr:uid="{DC141A82-9A80-4B29-866D-159E94DA9ACF}"/>
    <cellStyle name="Normal 2 2 20 2 3 3 2 3" xfId="34100" xr:uid="{F6EBC05A-244A-4EC5-8BD1-53B3F567B487}"/>
    <cellStyle name="Normal 2 2 20 2 3 3 3" xfId="20181" xr:uid="{0718C8AD-8E9A-4E7B-8D43-FFF583B6C26C}"/>
    <cellStyle name="Normal 2 2 20 2 3 3 3 2" xfId="38044" xr:uid="{18F27429-8475-4706-98B2-3B1A3B362F82}"/>
    <cellStyle name="Normal 2 2 20 2 3 3 4" xfId="30156" xr:uid="{82945B37-34A6-4657-834F-F923BC5B7F31}"/>
    <cellStyle name="Normal 2 2 20 2 3 4" xfId="11774" xr:uid="{0BCB2E70-DEBF-47B1-9809-4CB8139CC113}"/>
    <cellStyle name="Normal 2 2 20 2 3 4 2" xfId="22983" xr:uid="{244F2EC5-F8F9-4F1C-88E7-576302E6143B}"/>
    <cellStyle name="Normal 2 2 20 2 3 4 2 2" xfId="40016" xr:uid="{68DB7B62-E068-4C65-8BA0-732C40998953}"/>
    <cellStyle name="Normal 2 2 20 2 3 4 3" xfId="32128" xr:uid="{A9A5A249-2EC5-4259-A19D-552236C3D59D}"/>
    <cellStyle name="Normal 2 2 20 2 3 5" xfId="17379" xr:uid="{E3936E91-E570-48D4-8DAC-4F667F2BB1C4}"/>
    <cellStyle name="Normal 2 2 20 2 3 5 2" xfId="36072" xr:uid="{26F4B3A2-70C1-49EE-AFB3-447F9263278F}"/>
    <cellStyle name="Normal 2 2 20 2 3 6" xfId="28184" xr:uid="{D5B4DD4B-BA0F-4C5B-A7DE-F95A1F9FFF71}"/>
    <cellStyle name="Normal 2 2 20 2 4" xfId="6674" xr:uid="{63C0F7C1-0F9B-4527-BAEC-79E01B045FB8}"/>
    <cellStyle name="Normal 2 2 20 2 4 2" xfId="9476" xr:uid="{8C9DE575-5C82-4EFC-AC53-9EF68DBDCE6B}"/>
    <cellStyle name="Normal 2 2 20 2 4 2 2" xfId="15081" xr:uid="{E2DCFFBC-A10A-4DEB-BE89-17775AC35141}"/>
    <cellStyle name="Normal 2 2 20 2 4 2 2 2" xfId="26290" xr:uid="{CE839CF2-2CBD-459F-B7FF-1CC7DEB91AE6}"/>
    <cellStyle name="Normal 2 2 20 2 4 2 2 2 2" xfId="42480" xr:uid="{A8362EF6-343C-4C09-9C81-E8523D83A55B}"/>
    <cellStyle name="Normal 2 2 20 2 4 2 2 3" xfId="34592" xr:uid="{0A5C454D-9F1F-4661-80D8-486157F08D95}"/>
    <cellStyle name="Normal 2 2 20 2 4 2 3" xfId="20686" xr:uid="{7FC20921-6894-4F39-A90C-C8557726830E}"/>
    <cellStyle name="Normal 2 2 20 2 4 2 3 2" xfId="38536" xr:uid="{DE88E1F1-F403-458D-942F-900B489A1BBA}"/>
    <cellStyle name="Normal 2 2 20 2 4 2 4" xfId="30648" xr:uid="{0F48E457-31EF-44F3-A682-623D9B230744}"/>
    <cellStyle name="Normal 2 2 20 2 4 3" xfId="12279" xr:uid="{40C95073-6025-48E0-A89D-8F932EC540F9}"/>
    <cellStyle name="Normal 2 2 20 2 4 3 2" xfId="23488" xr:uid="{B67019AA-5C69-40EA-AAD5-A0FD281878DE}"/>
    <cellStyle name="Normal 2 2 20 2 4 3 2 2" xfId="40508" xr:uid="{6DDBD7A0-E381-41CD-B56A-8AC2BF588498}"/>
    <cellStyle name="Normal 2 2 20 2 4 3 3" xfId="32620" xr:uid="{D19C2369-93CA-4E28-BE6E-F1E289238711}"/>
    <cellStyle name="Normal 2 2 20 2 4 4" xfId="17884" xr:uid="{4C9E4E3F-A88D-4250-9954-BB3DEBDE188E}"/>
    <cellStyle name="Normal 2 2 20 2 4 4 2" xfId="36564" xr:uid="{12494FD7-388E-4470-A2ED-EE9859132983}"/>
    <cellStyle name="Normal 2 2 20 2 4 5" xfId="28676" xr:uid="{9E9508F5-4F8D-4878-A584-5AF9CAAB57E2}"/>
    <cellStyle name="Normal 2 2 20 2 5" xfId="8074" xr:uid="{97018426-81D9-4068-BFFC-ACF52D6CDBC0}"/>
    <cellStyle name="Normal 2 2 20 2 5 2" xfId="13679" xr:uid="{BF15B41B-82CA-4E74-A35A-1CC47E975B98}"/>
    <cellStyle name="Normal 2 2 20 2 5 2 2" xfId="24888" xr:uid="{BB966230-A048-4B8B-AB9B-898447A7EE9B}"/>
    <cellStyle name="Normal 2 2 20 2 5 2 2 2" xfId="41494" xr:uid="{D723ED0E-E72D-4243-B871-9B5885EB1BF3}"/>
    <cellStyle name="Normal 2 2 20 2 5 2 3" xfId="33606" xr:uid="{3C136269-C6F8-4EC4-AC39-F02B23543220}"/>
    <cellStyle name="Normal 2 2 20 2 5 3" xfId="19284" xr:uid="{8C3C13FA-FCE6-42DE-B82F-7D4BF0B4E886}"/>
    <cellStyle name="Normal 2 2 20 2 5 3 2" xfId="37550" xr:uid="{B2207103-CDD8-4B4E-9717-A07EA7A87418}"/>
    <cellStyle name="Normal 2 2 20 2 5 4" xfId="29662" xr:uid="{0EA8D410-3BEF-4F63-AB88-06A7719B217D}"/>
    <cellStyle name="Normal 2 2 20 2 6" xfId="10877" xr:uid="{8111A5A0-A1B5-46D1-B288-3E28E6660B44}"/>
    <cellStyle name="Normal 2 2 20 2 6 2" xfId="22086" xr:uid="{186157C7-A172-470F-B842-5793784D6E63}"/>
    <cellStyle name="Normal 2 2 20 2 6 2 2" xfId="39522" xr:uid="{5571F498-C58A-41A4-AD49-C16B5880C9A9}"/>
    <cellStyle name="Normal 2 2 20 2 6 3" xfId="31634" xr:uid="{A6B89FE0-C528-409C-AF70-3D65ABA9DF14}"/>
    <cellStyle name="Normal 2 2 20 2 7" xfId="16482" xr:uid="{9858DC67-81D9-419E-B8C2-0E2B364DA00F}"/>
    <cellStyle name="Normal 2 2 20 2 7 2" xfId="35578" xr:uid="{2410E752-D684-487B-A5CB-0C07FF701FA1}"/>
    <cellStyle name="Normal 2 2 20 2 8" xfId="27690" xr:uid="{1E5D4D3D-A544-4C6F-BE5E-B672CA2AD0C4}"/>
    <cellStyle name="Normal 2 2 20 3" xfId="5394" xr:uid="{639578C2-584F-472D-AD29-BDBE89B8DB7A}"/>
    <cellStyle name="Normal 2 2 20 3 2" xfId="6291" xr:uid="{7F160B47-D07A-44B4-AFC7-5CC8162A5937}"/>
    <cellStyle name="Normal 2 2 20 3 2 2" xfId="7693" xr:uid="{1F857B9E-7849-4037-AAC4-9DA7B6036FDE}"/>
    <cellStyle name="Normal 2 2 20 3 2 2 2" xfId="10495" xr:uid="{549840F6-887A-4D05-9C5D-CCB01AF2F4C2}"/>
    <cellStyle name="Normal 2 2 20 3 2 2 2 2" xfId="16100" xr:uid="{39F9561F-F61B-446C-BA26-E7526A10D982}"/>
    <cellStyle name="Normal 2 2 20 3 2 2 2 2 2" xfId="27309" xr:uid="{DEFADB97-49C3-42E8-AACA-BF93BD5E8C5B}"/>
    <cellStyle name="Normal 2 2 20 3 2 2 2 2 2 2" xfId="43096" xr:uid="{E4C2E6CA-32E2-4245-8C40-C6EF68D71D84}"/>
    <cellStyle name="Normal 2 2 20 3 2 2 2 2 3" xfId="35208" xr:uid="{E6195E9B-2EDE-4A9F-8D03-EF513F22012E}"/>
    <cellStyle name="Normal 2 2 20 3 2 2 2 3" xfId="21705" xr:uid="{B43FA84A-7ABD-4AE0-871B-388A4048EBBF}"/>
    <cellStyle name="Normal 2 2 20 3 2 2 2 3 2" xfId="39152" xr:uid="{653C50DC-7C1B-4616-A6E4-067FB3A10A75}"/>
    <cellStyle name="Normal 2 2 20 3 2 2 2 4" xfId="31264" xr:uid="{73A97DF7-E468-4738-A12A-4A7B36813E0F}"/>
    <cellStyle name="Normal 2 2 20 3 2 2 3" xfId="13298" xr:uid="{0C056C69-0CD5-47B1-9114-BD1D05FEDC09}"/>
    <cellStyle name="Normal 2 2 20 3 2 2 3 2" xfId="24507" xr:uid="{0054B940-1E7E-4A77-B33F-E63FEACBF606}"/>
    <cellStyle name="Normal 2 2 20 3 2 2 3 2 2" xfId="41124" xr:uid="{9BCE9414-13DE-43F5-872A-AAA49ADCE256}"/>
    <cellStyle name="Normal 2 2 20 3 2 2 3 3" xfId="33236" xr:uid="{626F1F7A-38B2-466D-9266-1F7ED4E6C4D4}"/>
    <cellStyle name="Normal 2 2 20 3 2 2 4" xfId="18903" xr:uid="{27AF179F-FD28-4FCF-BC84-267712736FD4}"/>
    <cellStyle name="Normal 2 2 20 3 2 2 4 2" xfId="37180" xr:uid="{841D9970-4A7B-45BA-9E2F-CCC755913CF0}"/>
    <cellStyle name="Normal 2 2 20 3 2 2 5" xfId="29292" xr:uid="{44DAB808-E67D-42CE-B7BC-B8958856F138}"/>
    <cellStyle name="Normal 2 2 20 3 2 3" xfId="9093" xr:uid="{879F1740-9C43-4C20-9DC5-BED4C52247BD}"/>
    <cellStyle name="Normal 2 2 20 3 2 3 2" xfId="14698" xr:uid="{19118FFB-D7BB-409F-A58D-B0F384D807CD}"/>
    <cellStyle name="Normal 2 2 20 3 2 3 2 2" xfId="25907" xr:uid="{C0F1578E-B58C-42BB-A922-093A94AA50C9}"/>
    <cellStyle name="Normal 2 2 20 3 2 3 2 2 2" xfId="42110" xr:uid="{38992703-EEC7-4896-B2C3-88A08D96AE14}"/>
    <cellStyle name="Normal 2 2 20 3 2 3 2 3" xfId="34222" xr:uid="{2D35DFF1-8748-4DD3-8317-AA8F1B546E56}"/>
    <cellStyle name="Normal 2 2 20 3 2 3 3" xfId="20303" xr:uid="{D3D95B10-442C-4FF6-A014-230B16A70143}"/>
    <cellStyle name="Normal 2 2 20 3 2 3 3 2" xfId="38166" xr:uid="{CE2A84D0-A476-4F67-8AFE-9BE257EEF9C1}"/>
    <cellStyle name="Normal 2 2 20 3 2 3 4" xfId="30278" xr:uid="{0C456A39-AFF8-4D39-A722-FFF32B8425FC}"/>
    <cellStyle name="Normal 2 2 20 3 2 4" xfId="11896" xr:uid="{18BB9863-6588-4BC6-AB93-7D965DF4F895}"/>
    <cellStyle name="Normal 2 2 20 3 2 4 2" xfId="23105" xr:uid="{0FC4BA32-12D8-4C4F-A1BF-68132E7E5E44}"/>
    <cellStyle name="Normal 2 2 20 3 2 4 2 2" xfId="40138" xr:uid="{E2438FA9-BE38-4631-96C6-980A01E0C1D2}"/>
    <cellStyle name="Normal 2 2 20 3 2 4 3" xfId="32250" xr:uid="{503F2806-5F61-4E14-A6FA-DDC3241E6B58}"/>
    <cellStyle name="Normal 2 2 20 3 2 5" xfId="17501" xr:uid="{CED26E3D-D3F5-4424-99C9-D69A7C9A0642}"/>
    <cellStyle name="Normal 2 2 20 3 2 5 2" xfId="36194" xr:uid="{ABFA3393-32FB-4933-B3D5-A55FE108436D}"/>
    <cellStyle name="Normal 2 2 20 3 2 6" xfId="28306" xr:uid="{74E9DCCB-32D5-42F2-A99B-761FAC9E2A40}"/>
    <cellStyle name="Normal 2 2 20 3 3" xfId="6796" xr:uid="{D31DE466-ACB8-475A-A38E-305916EB66ED}"/>
    <cellStyle name="Normal 2 2 20 3 3 2" xfId="9598" xr:uid="{57800C9A-86D6-4B7E-907B-991FAA4FF5EF}"/>
    <cellStyle name="Normal 2 2 20 3 3 2 2" xfId="15203" xr:uid="{5A41B4EF-ADEC-4FD7-9B73-18AE25AB3B2C}"/>
    <cellStyle name="Normal 2 2 20 3 3 2 2 2" xfId="26412" xr:uid="{E48AF3C6-47DF-4E5D-AF76-A82D681F3482}"/>
    <cellStyle name="Normal 2 2 20 3 3 2 2 2 2" xfId="42602" xr:uid="{EBAE5FE0-63B7-4BD5-85BA-7B42CD7EC5EC}"/>
    <cellStyle name="Normal 2 2 20 3 3 2 2 3" xfId="34714" xr:uid="{49EE3FEF-6FA7-4A1F-9E18-E324CB00BD77}"/>
    <cellStyle name="Normal 2 2 20 3 3 2 3" xfId="20808" xr:uid="{839F62ED-3FDC-4E88-A92B-1C31193ACD1F}"/>
    <cellStyle name="Normal 2 2 20 3 3 2 3 2" xfId="38658" xr:uid="{DD8E9CFD-4EBF-44BB-952F-DD532DF577E3}"/>
    <cellStyle name="Normal 2 2 20 3 3 2 4" xfId="30770" xr:uid="{74573E9C-AD8F-454A-9FB4-1A85F3F1BBEB}"/>
    <cellStyle name="Normal 2 2 20 3 3 3" xfId="12401" xr:uid="{493E4018-9836-4D27-A93E-58BC9938EDE1}"/>
    <cellStyle name="Normal 2 2 20 3 3 3 2" xfId="23610" xr:uid="{848A35BD-D7A0-4512-9414-3520900D08BF}"/>
    <cellStyle name="Normal 2 2 20 3 3 3 2 2" xfId="40630" xr:uid="{D53B6D2E-5065-4A27-867C-63E25245C12B}"/>
    <cellStyle name="Normal 2 2 20 3 3 3 3" xfId="32742" xr:uid="{E01ADF2C-4CAE-484B-BFCA-675D6C59903F}"/>
    <cellStyle name="Normal 2 2 20 3 3 4" xfId="18006" xr:uid="{874D7393-C377-453D-A94A-6C2FE675A3C8}"/>
    <cellStyle name="Normal 2 2 20 3 3 4 2" xfId="36686" xr:uid="{B5A7A40F-F6E6-4C1B-B036-349AB657D99D}"/>
    <cellStyle name="Normal 2 2 20 3 3 5" xfId="28798" xr:uid="{CCF8BBA2-AC79-4976-9E09-13CBD6359627}"/>
    <cellStyle name="Normal 2 2 20 3 4" xfId="8196" xr:uid="{167654C5-B1F7-4C5E-8AB8-1A7ADEDE9EE9}"/>
    <cellStyle name="Normal 2 2 20 3 4 2" xfId="13801" xr:uid="{BC1E6037-5799-483F-8A12-AB84C5691D72}"/>
    <cellStyle name="Normal 2 2 20 3 4 2 2" xfId="25010" xr:uid="{CAA4D8D5-3D2F-468F-B0EE-AC8D3C55A7C2}"/>
    <cellStyle name="Normal 2 2 20 3 4 2 2 2" xfId="41616" xr:uid="{B9CCEF1B-9EFF-4017-B194-903A3958B3D3}"/>
    <cellStyle name="Normal 2 2 20 3 4 2 3" xfId="33728" xr:uid="{CF4BAEBF-1FF7-487F-A8A7-01D46864FF0D}"/>
    <cellStyle name="Normal 2 2 20 3 4 3" xfId="19406" xr:uid="{D2C2A381-3B41-46FC-9699-CE2FC8CABE5F}"/>
    <cellStyle name="Normal 2 2 20 3 4 3 2" xfId="37672" xr:uid="{09F0800E-1184-4D0D-94AE-EE705D58D53F}"/>
    <cellStyle name="Normal 2 2 20 3 4 4" xfId="29784" xr:uid="{300294E0-E469-4701-B75D-0B04AB2143B0}"/>
    <cellStyle name="Normal 2 2 20 3 5" xfId="10999" xr:uid="{21B8EBD9-1828-45B2-99D1-5F82398A8E4C}"/>
    <cellStyle name="Normal 2 2 20 3 5 2" xfId="22208" xr:uid="{6F80208B-287D-4A50-A5E3-606E2CE8DD16}"/>
    <cellStyle name="Normal 2 2 20 3 5 2 2" xfId="39644" xr:uid="{53A75459-2C19-416D-9A2A-6639F1A6FDF3}"/>
    <cellStyle name="Normal 2 2 20 3 5 3" xfId="31756" xr:uid="{9762FB3B-8E10-4997-B025-69B163E3D7DA}"/>
    <cellStyle name="Normal 2 2 20 3 6" xfId="16604" xr:uid="{1B19559F-77B9-468F-B77D-2B29C41E9031}"/>
    <cellStyle name="Normal 2 2 20 3 6 2" xfId="35700" xr:uid="{FBC29DC9-BEC8-4C5B-BB16-7F147FF1AE9C}"/>
    <cellStyle name="Normal 2 2 20 3 7" xfId="27812" xr:uid="{3FB248C2-9A83-4BE5-A953-D263AB7E7233}"/>
    <cellStyle name="Normal 2 2 20 4" xfId="6045" xr:uid="{08821DF3-CA7D-44D4-8C10-BE4DE41DF890}"/>
    <cellStyle name="Normal 2 2 20 4 2" xfId="7447" xr:uid="{9BC8DB95-5A53-4C35-A67F-B76BBE96A75D}"/>
    <cellStyle name="Normal 2 2 20 4 2 2" xfId="10249" xr:uid="{0F4E1E42-4B80-4399-876D-131EF3508C76}"/>
    <cellStyle name="Normal 2 2 20 4 2 2 2" xfId="15854" xr:uid="{8133C111-8667-4FED-995B-34D045A893DA}"/>
    <cellStyle name="Normal 2 2 20 4 2 2 2 2" xfId="27063" xr:uid="{E3781E7E-63AD-48DF-A65D-7A22B46639B1}"/>
    <cellStyle name="Normal 2 2 20 4 2 2 2 2 2" xfId="42850" xr:uid="{FA3B22AD-B281-4622-A3B6-CCE0037FF40E}"/>
    <cellStyle name="Normal 2 2 20 4 2 2 2 3" xfId="34962" xr:uid="{2C1ADA80-B009-4BFD-96B0-D9EAF734AD00}"/>
    <cellStyle name="Normal 2 2 20 4 2 2 3" xfId="21459" xr:uid="{B0BC3051-6A3A-4EA2-A306-4E21B348AC5D}"/>
    <cellStyle name="Normal 2 2 20 4 2 2 3 2" xfId="38906" xr:uid="{F8BD9523-5E8B-4054-BFB0-B5CB3B9A26B2}"/>
    <cellStyle name="Normal 2 2 20 4 2 2 4" xfId="31018" xr:uid="{04486D46-FDD4-4E07-BBBF-5C343D02F28A}"/>
    <cellStyle name="Normal 2 2 20 4 2 3" xfId="13052" xr:uid="{54BC4681-50DE-44C8-A5EA-1907F8832D6B}"/>
    <cellStyle name="Normal 2 2 20 4 2 3 2" xfId="24261" xr:uid="{AB4EC6BE-D8DA-4AA1-9AA7-4F1D2A0B9967}"/>
    <cellStyle name="Normal 2 2 20 4 2 3 2 2" xfId="40878" xr:uid="{2E6C8CD5-61F2-43AE-A99A-B87B623BD1B6}"/>
    <cellStyle name="Normal 2 2 20 4 2 3 3" xfId="32990" xr:uid="{EF3AF562-3DF8-4A0F-AB04-4BE48C29857D}"/>
    <cellStyle name="Normal 2 2 20 4 2 4" xfId="18657" xr:uid="{4184717A-246D-458C-9414-06FCF69FCF83}"/>
    <cellStyle name="Normal 2 2 20 4 2 4 2" xfId="36934" xr:uid="{D48E4DB7-3AAF-4AB3-86B5-AB9D74F2044C}"/>
    <cellStyle name="Normal 2 2 20 4 2 5" xfId="29046" xr:uid="{3D3A65E3-4EE2-4C68-A5D0-73B0F6A17CEB}"/>
    <cellStyle name="Normal 2 2 20 4 3" xfId="8847" xr:uid="{A991FF0D-A028-4D81-AEFD-E95F3659C408}"/>
    <cellStyle name="Normal 2 2 20 4 3 2" xfId="14452" xr:uid="{6EF19EEA-B86D-4EEA-9788-B4B3C8F7B1E6}"/>
    <cellStyle name="Normal 2 2 20 4 3 2 2" xfId="25661" xr:uid="{8671E85E-9600-4B01-A805-334DBEAA019B}"/>
    <cellStyle name="Normal 2 2 20 4 3 2 2 2" xfId="41864" xr:uid="{B3121A0D-DD64-4558-B710-0BD7C9E6CB11}"/>
    <cellStyle name="Normal 2 2 20 4 3 2 3" xfId="33976" xr:uid="{F10FCD20-43EE-46EB-B9D5-C10319D6AF57}"/>
    <cellStyle name="Normal 2 2 20 4 3 3" xfId="20057" xr:uid="{6E822ECD-A796-4925-94DB-B9967F8291F6}"/>
    <cellStyle name="Normal 2 2 20 4 3 3 2" xfId="37920" xr:uid="{07EF4A18-D6A5-4446-909D-0E0DABDD2031}"/>
    <cellStyle name="Normal 2 2 20 4 3 4" xfId="30032" xr:uid="{81860F42-39AB-407C-AF2C-6279117354F8}"/>
    <cellStyle name="Normal 2 2 20 4 4" xfId="11650" xr:uid="{E519843F-1CE7-411A-8920-247C2BD1A9CF}"/>
    <cellStyle name="Normal 2 2 20 4 4 2" xfId="22859" xr:uid="{7AD3E5E5-82E3-4F51-B6DF-17C0C0400AEB}"/>
    <cellStyle name="Normal 2 2 20 4 4 2 2" xfId="39892" xr:uid="{AD3917A2-6BDC-409E-B59B-728340008CF8}"/>
    <cellStyle name="Normal 2 2 20 4 4 3" xfId="32004" xr:uid="{7344689A-32F6-4DF2-8C52-46D5C10D8505}"/>
    <cellStyle name="Normal 2 2 20 4 5" xfId="17255" xr:uid="{33916F12-E9EE-41EA-AE0F-8BA1F008834E}"/>
    <cellStyle name="Normal 2 2 20 4 5 2" xfId="35948" xr:uid="{E4E8D5C4-8036-4D5C-8FB5-C47A09BAC0F2}"/>
    <cellStyle name="Normal 2 2 20 4 6" xfId="28060" xr:uid="{877393D4-C344-4E59-829A-223495E94D22}"/>
    <cellStyle name="Normal 2 2 20 5" xfId="6549" xr:uid="{3F19BA38-D4E4-4348-8220-FD366DF47ABB}"/>
    <cellStyle name="Normal 2 2 20 5 2" xfId="9351" xr:uid="{6EE23568-510B-4577-98F0-DDB7D1013A92}"/>
    <cellStyle name="Normal 2 2 20 5 2 2" xfId="14956" xr:uid="{68487767-E9BC-4F84-B10C-D4B4600C52DB}"/>
    <cellStyle name="Normal 2 2 20 5 2 2 2" xfId="26165" xr:uid="{3E37B312-6F26-4BB3-8135-39F4CFA62584}"/>
    <cellStyle name="Normal 2 2 20 5 2 2 2 2" xfId="42356" xr:uid="{9012F4EC-C792-472F-ACC9-03D77715EDAD}"/>
    <cellStyle name="Normal 2 2 20 5 2 2 3" xfId="34468" xr:uid="{D34A9C1D-0741-4DB6-ADE1-46C6FC978032}"/>
    <cellStyle name="Normal 2 2 20 5 2 3" xfId="20561" xr:uid="{B7627615-8D0F-42E5-896E-9B0416354B6E}"/>
    <cellStyle name="Normal 2 2 20 5 2 3 2" xfId="38412" xr:uid="{78318250-1C11-4985-A3A1-8F1DDEE9DFEE}"/>
    <cellStyle name="Normal 2 2 20 5 2 4" xfId="30524" xr:uid="{0414AAE5-3B9A-4D28-BCAC-EC2BBF03B41E}"/>
    <cellStyle name="Normal 2 2 20 5 3" xfId="12154" xr:uid="{8CD90710-D492-4AC6-91D5-2781EF7B6F27}"/>
    <cellStyle name="Normal 2 2 20 5 3 2" xfId="23363" xr:uid="{463DC303-C3A1-4123-A137-14035B03AAE2}"/>
    <cellStyle name="Normal 2 2 20 5 3 2 2" xfId="40384" xr:uid="{F37A49DE-A160-4C9C-AC49-45E12883430F}"/>
    <cellStyle name="Normal 2 2 20 5 3 3" xfId="32496" xr:uid="{3F885CB5-7973-4F21-837D-512D5F3706C0}"/>
    <cellStyle name="Normal 2 2 20 5 4" xfId="17759" xr:uid="{046D8455-31F9-4199-837A-23E0090C058C}"/>
    <cellStyle name="Normal 2 2 20 5 4 2" xfId="36440" xr:uid="{1FBCBE11-3AAB-4B0E-94FC-C69109F60518}"/>
    <cellStyle name="Normal 2 2 20 5 5" xfId="28552" xr:uid="{11405ECA-07F9-4729-882B-CD1B0269DB1E}"/>
    <cellStyle name="Normal 2 2 20 6" xfId="7950" xr:uid="{22900FC6-A5C3-4184-BCE2-5E8E861E059E}"/>
    <cellStyle name="Normal 2 2 20 6 2" xfId="13555" xr:uid="{ED387CA6-A394-4ACF-95D5-BCA0212B7011}"/>
    <cellStyle name="Normal 2 2 20 6 2 2" xfId="24764" xr:uid="{738D1EA8-ABE7-4B2A-876F-04D0DAC63C32}"/>
    <cellStyle name="Normal 2 2 20 6 2 2 2" xfId="41370" xr:uid="{03554A71-8470-4733-AFAA-D69B0C67E9FC}"/>
    <cellStyle name="Normal 2 2 20 6 2 3" xfId="33482" xr:uid="{380C230C-ABCD-4E57-8922-787DF2816E1B}"/>
    <cellStyle name="Normal 2 2 20 6 3" xfId="19160" xr:uid="{F59D5364-9E92-46F3-8DA0-D6488038DAFB}"/>
    <cellStyle name="Normal 2 2 20 6 3 2" xfId="37426" xr:uid="{C4904933-089F-4DE8-B26C-2767D5D77E54}"/>
    <cellStyle name="Normal 2 2 20 6 4" xfId="29538" xr:uid="{E524E8F9-F4C4-47C1-80CF-D528379A1CB0}"/>
    <cellStyle name="Normal 2 2 20 7" xfId="10753" xr:uid="{D8EDF2DA-AF9B-461A-B937-097CBE19C258}"/>
    <cellStyle name="Normal 2 2 20 7 2" xfId="21962" xr:uid="{91286621-1500-464D-B2BF-2E488F5F0827}"/>
    <cellStyle name="Normal 2 2 20 7 2 2" xfId="39398" xr:uid="{CB83B81D-661A-4683-B28F-181096A48A98}"/>
    <cellStyle name="Normal 2 2 20 7 3" xfId="31510" xr:uid="{6DFCDE30-2A60-46F9-A716-2C8594A82808}"/>
    <cellStyle name="Normal 2 2 20 8" xfId="16358" xr:uid="{8A056348-6022-40DF-BD3F-AAD20169A00E}"/>
    <cellStyle name="Normal 2 2 20 8 2" xfId="35454" xr:uid="{427A9654-7B09-4FDC-A9EA-B3AF0723704A}"/>
    <cellStyle name="Normal 2 2 20 9" xfId="27566" xr:uid="{821EBF3E-E185-4390-BBD8-D300B4143916}"/>
    <cellStyle name="Normal 2 2 21" xfId="5193" xr:uid="{926EEF62-C116-4847-A73B-77A92CA3110F}"/>
    <cellStyle name="Normal 2 2 21 2" xfId="5439" xr:uid="{23C7EF83-5BD4-4595-990C-7485D77F2B17}"/>
    <cellStyle name="Normal 2 2 21 2 2" xfId="6336" xr:uid="{8D8E6EA0-231E-4185-BE4E-26C88483BD24}"/>
    <cellStyle name="Normal 2 2 21 2 2 2" xfId="7738" xr:uid="{F3A0E98E-16C3-41F3-8C25-9945A88F1995}"/>
    <cellStyle name="Normal 2 2 21 2 2 2 2" xfId="10540" xr:uid="{B4BC04BE-DA54-425A-9DC8-5621B0E91C13}"/>
    <cellStyle name="Normal 2 2 21 2 2 2 2 2" xfId="16145" xr:uid="{77C57BEB-74DE-48F1-9DDB-9E54DCEBE91C}"/>
    <cellStyle name="Normal 2 2 21 2 2 2 2 2 2" xfId="27354" xr:uid="{6702F91D-FE73-44CD-9204-135376A16B9A}"/>
    <cellStyle name="Normal 2 2 21 2 2 2 2 2 2 2" xfId="43141" xr:uid="{75562C0B-36B7-4C0B-8F8C-4A79614C0F81}"/>
    <cellStyle name="Normal 2 2 21 2 2 2 2 2 3" xfId="35253" xr:uid="{1E3CB26F-03EA-469F-A7FA-237EF54E6CA8}"/>
    <cellStyle name="Normal 2 2 21 2 2 2 2 3" xfId="21750" xr:uid="{0D790462-7380-4454-8472-2F46139AB9D7}"/>
    <cellStyle name="Normal 2 2 21 2 2 2 2 3 2" xfId="39197" xr:uid="{57EBA79C-4EFB-4DFC-A635-84B08A641A24}"/>
    <cellStyle name="Normal 2 2 21 2 2 2 2 4" xfId="31309" xr:uid="{581483AF-B0AE-4498-9628-E685C3DF34E6}"/>
    <cellStyle name="Normal 2 2 21 2 2 2 3" xfId="13343" xr:uid="{5973FE9A-4975-4D3A-B397-E8AEEBB77866}"/>
    <cellStyle name="Normal 2 2 21 2 2 2 3 2" xfId="24552" xr:uid="{629ACAEF-8CAF-4D76-8342-74877C1EA060}"/>
    <cellStyle name="Normal 2 2 21 2 2 2 3 2 2" xfId="41169" xr:uid="{3BF8C22F-9B2F-4846-9010-56DC78E135E9}"/>
    <cellStyle name="Normal 2 2 21 2 2 2 3 3" xfId="33281" xr:uid="{D1B36137-F9E4-410F-9AF5-478C963E80B2}"/>
    <cellStyle name="Normal 2 2 21 2 2 2 4" xfId="18948" xr:uid="{DEE04971-3EF3-4D1B-BA30-35220BA71757}"/>
    <cellStyle name="Normal 2 2 21 2 2 2 4 2" xfId="37225" xr:uid="{02DFC981-3847-4B20-9CA1-B175E64B7CB4}"/>
    <cellStyle name="Normal 2 2 21 2 2 2 5" xfId="29337" xr:uid="{D6C2EE58-3398-4B03-AD7A-EE92A9C658F0}"/>
    <cellStyle name="Normal 2 2 21 2 2 3" xfId="9138" xr:uid="{3D10B981-B394-4A0B-A4E6-CC97695C996A}"/>
    <cellStyle name="Normal 2 2 21 2 2 3 2" xfId="14743" xr:uid="{D327FAE3-E68A-4678-AD98-C1FD05F95C29}"/>
    <cellStyle name="Normal 2 2 21 2 2 3 2 2" xfId="25952" xr:uid="{4F15FFDB-6469-462E-8E82-7AF9EF1447F2}"/>
    <cellStyle name="Normal 2 2 21 2 2 3 2 2 2" xfId="42155" xr:uid="{C6274208-547A-4677-82A8-1421C99ADA96}"/>
    <cellStyle name="Normal 2 2 21 2 2 3 2 3" xfId="34267" xr:uid="{C343E0ED-B96F-4337-82AC-D7F6D311065C}"/>
    <cellStyle name="Normal 2 2 21 2 2 3 3" xfId="20348" xr:uid="{10D199D5-C07E-4C13-892E-490F021C8D74}"/>
    <cellStyle name="Normal 2 2 21 2 2 3 3 2" xfId="38211" xr:uid="{F51753A4-A3EB-4B40-8980-ED5E1432304A}"/>
    <cellStyle name="Normal 2 2 21 2 2 3 4" xfId="30323" xr:uid="{A8AEFD1B-D6D9-4E9C-8D3C-0566F0CC5F2D}"/>
    <cellStyle name="Normal 2 2 21 2 2 4" xfId="11941" xr:uid="{912C66D3-3DAD-44C1-BF20-5C64B26265D4}"/>
    <cellStyle name="Normal 2 2 21 2 2 4 2" xfId="23150" xr:uid="{A3959B66-76C5-40DB-9045-A54E9F841FF4}"/>
    <cellStyle name="Normal 2 2 21 2 2 4 2 2" xfId="40183" xr:uid="{744FB548-661B-4961-9EDD-FD2760EE555D}"/>
    <cellStyle name="Normal 2 2 21 2 2 4 3" xfId="32295" xr:uid="{7076B09D-AC0A-48A0-9C72-42A46AABD58C}"/>
    <cellStyle name="Normal 2 2 21 2 2 5" xfId="17546" xr:uid="{15969506-E425-49A7-AC7F-71976E7DAEFB}"/>
    <cellStyle name="Normal 2 2 21 2 2 5 2" xfId="36239" xr:uid="{AC00AF5A-C40B-4049-A1FD-7717A47F2289}"/>
    <cellStyle name="Normal 2 2 21 2 2 6" xfId="28351" xr:uid="{9CF6186F-F296-47C6-8217-AE820BFD57D2}"/>
    <cellStyle name="Normal 2 2 21 2 3" xfId="6841" xr:uid="{7E016C3C-1449-49C2-8646-AFFF2A1727D2}"/>
    <cellStyle name="Normal 2 2 21 2 3 2" xfId="9643" xr:uid="{EAF03C5F-644E-4FAB-9A2F-B9AAC428C310}"/>
    <cellStyle name="Normal 2 2 21 2 3 2 2" xfId="15248" xr:uid="{3FAAA02A-F5B6-46C5-A131-A6F87070C7CB}"/>
    <cellStyle name="Normal 2 2 21 2 3 2 2 2" xfId="26457" xr:uid="{5CF19BC7-B025-477F-A4B6-57A8A74751D1}"/>
    <cellStyle name="Normal 2 2 21 2 3 2 2 2 2" xfId="42647" xr:uid="{D57B11D5-8F20-4C0E-887B-5F28994A5189}"/>
    <cellStyle name="Normal 2 2 21 2 3 2 2 3" xfId="34759" xr:uid="{A11602CF-F576-490E-9912-325FF10CB5AB}"/>
    <cellStyle name="Normal 2 2 21 2 3 2 3" xfId="20853" xr:uid="{40F4150D-5EA6-4975-969F-466897CEEBA3}"/>
    <cellStyle name="Normal 2 2 21 2 3 2 3 2" xfId="38703" xr:uid="{F08F97C5-F29C-47BB-8A99-AA7A215EE132}"/>
    <cellStyle name="Normal 2 2 21 2 3 2 4" xfId="30815" xr:uid="{8BB33C18-2ED8-4179-B9DC-95BC49A867C6}"/>
    <cellStyle name="Normal 2 2 21 2 3 3" xfId="12446" xr:uid="{9D7EC3EC-E26D-4F60-B17F-6DC165DDA712}"/>
    <cellStyle name="Normal 2 2 21 2 3 3 2" xfId="23655" xr:uid="{2449CCD9-687A-4900-8FC0-B4233A9D17AC}"/>
    <cellStyle name="Normal 2 2 21 2 3 3 2 2" xfId="40675" xr:uid="{C95A655F-0590-46D5-B51A-3CA4EA61444A}"/>
    <cellStyle name="Normal 2 2 21 2 3 3 3" xfId="32787" xr:uid="{F9255729-A310-424F-8803-AE74F8734686}"/>
    <cellStyle name="Normal 2 2 21 2 3 4" xfId="18051" xr:uid="{80D1821A-C774-4C9D-9A6F-57B6A931812E}"/>
    <cellStyle name="Normal 2 2 21 2 3 4 2" xfId="36731" xr:uid="{C280D8E3-116C-4BD5-81F1-AC2C7BDBCF47}"/>
    <cellStyle name="Normal 2 2 21 2 3 5" xfId="28843" xr:uid="{E832B1FF-C302-4CCF-8BFE-0DCCA5DF571C}"/>
    <cellStyle name="Normal 2 2 21 2 4" xfId="8241" xr:uid="{16BD62CA-9416-45AF-B068-11B5EEC03A90}"/>
    <cellStyle name="Normal 2 2 21 2 4 2" xfId="13846" xr:uid="{B450DF33-949A-4FD9-B649-FF27EE315F1A}"/>
    <cellStyle name="Normal 2 2 21 2 4 2 2" xfId="25055" xr:uid="{77105909-F6A1-4193-9B0A-DE0B596A18E3}"/>
    <cellStyle name="Normal 2 2 21 2 4 2 2 2" xfId="41661" xr:uid="{B6C59695-8CB7-4DD0-A5E0-0A87D3B6BDA3}"/>
    <cellStyle name="Normal 2 2 21 2 4 2 3" xfId="33773" xr:uid="{599E1DCA-A74F-46DE-B596-310926B4A063}"/>
    <cellStyle name="Normal 2 2 21 2 4 3" xfId="19451" xr:uid="{EC0A8E47-5367-473A-81C0-C5B3F8C9EF51}"/>
    <cellStyle name="Normal 2 2 21 2 4 3 2" xfId="37717" xr:uid="{FF0A8A6F-32B7-41ED-9C69-F82F9C183891}"/>
    <cellStyle name="Normal 2 2 21 2 4 4" xfId="29829" xr:uid="{2D60DA6A-C061-41BA-BA2F-C4EF17CB1C38}"/>
    <cellStyle name="Normal 2 2 21 2 5" xfId="11044" xr:uid="{E1E899FE-D128-4106-BF95-40F790A82EF9}"/>
    <cellStyle name="Normal 2 2 21 2 5 2" xfId="22253" xr:uid="{1E568359-D2B1-4538-B9EB-B2B4EA7930FE}"/>
    <cellStyle name="Normal 2 2 21 2 5 2 2" xfId="39689" xr:uid="{C32E82D2-0F91-4A2C-AF9D-A9A2911D8734}"/>
    <cellStyle name="Normal 2 2 21 2 5 3" xfId="31801" xr:uid="{15411802-B2A5-4DC2-8BAA-F4F3467F5CE3}"/>
    <cellStyle name="Normal 2 2 21 2 6" xfId="16649" xr:uid="{FC817FE5-CD6E-4D53-BF37-6FCA07AA5404}"/>
    <cellStyle name="Normal 2 2 21 2 6 2" xfId="35745" xr:uid="{06989583-6213-437B-A747-8834CB8588CB}"/>
    <cellStyle name="Normal 2 2 21 2 7" xfId="27857" xr:uid="{EC284397-352A-4858-9B27-6DF0BC510596}"/>
    <cellStyle name="Normal 2 2 21 3" xfId="6090" xr:uid="{10209B0E-26D8-468E-9292-1132907EE5CB}"/>
    <cellStyle name="Normal 2 2 21 3 2" xfId="7492" xr:uid="{2813BA45-5E84-4AF6-8A5E-9BFA2E80B1BC}"/>
    <cellStyle name="Normal 2 2 21 3 2 2" xfId="10294" xr:uid="{5AA73796-A520-49D9-A791-09E34B2532B8}"/>
    <cellStyle name="Normal 2 2 21 3 2 2 2" xfId="15899" xr:uid="{CC2D7030-6DEB-4844-914B-EE18E8FF7DE0}"/>
    <cellStyle name="Normal 2 2 21 3 2 2 2 2" xfId="27108" xr:uid="{3325A5D0-AD1A-4914-8AD0-E3B39962D8FF}"/>
    <cellStyle name="Normal 2 2 21 3 2 2 2 2 2" xfId="42895" xr:uid="{5D0FAA4E-A9A1-46F5-BF06-7ADDC6ACAF26}"/>
    <cellStyle name="Normal 2 2 21 3 2 2 2 3" xfId="35007" xr:uid="{CB7CF0F4-D362-482C-9DA6-F0059B335D0B}"/>
    <cellStyle name="Normal 2 2 21 3 2 2 3" xfId="21504" xr:uid="{CD83FA3C-5D54-4728-9DA5-2854781EA75B}"/>
    <cellStyle name="Normal 2 2 21 3 2 2 3 2" xfId="38951" xr:uid="{5C57B86E-806C-4E8C-9B6D-3BD63E763105}"/>
    <cellStyle name="Normal 2 2 21 3 2 2 4" xfId="31063" xr:uid="{116EE6FB-2282-4FFF-988C-5334853C37C7}"/>
    <cellStyle name="Normal 2 2 21 3 2 3" xfId="13097" xr:uid="{CF210639-0B77-4928-9763-7A677454D017}"/>
    <cellStyle name="Normal 2 2 21 3 2 3 2" xfId="24306" xr:uid="{A812B460-AB4E-4883-9662-89D0650ED3E2}"/>
    <cellStyle name="Normal 2 2 21 3 2 3 2 2" xfId="40923" xr:uid="{F8AD6171-BB6C-427A-BCFD-1544A115DA04}"/>
    <cellStyle name="Normal 2 2 21 3 2 3 3" xfId="33035" xr:uid="{898DEEA7-1CB0-4366-85F3-CBF29859796B}"/>
    <cellStyle name="Normal 2 2 21 3 2 4" xfId="18702" xr:uid="{7D6647D4-8743-4F0C-AEA1-B707287A3DFB}"/>
    <cellStyle name="Normal 2 2 21 3 2 4 2" xfId="36979" xr:uid="{8A755898-BA86-4FBE-A3A6-5B3F9890F572}"/>
    <cellStyle name="Normal 2 2 21 3 2 5" xfId="29091" xr:uid="{7AC4C59D-9AEB-4CD8-96DA-34FEF953AC8F}"/>
    <cellStyle name="Normal 2 2 21 3 3" xfId="8892" xr:uid="{3F7DA34C-4680-483D-A277-B397F1580041}"/>
    <cellStyle name="Normal 2 2 21 3 3 2" xfId="14497" xr:uid="{193BF6D3-A884-4ED2-B21A-92AF36751710}"/>
    <cellStyle name="Normal 2 2 21 3 3 2 2" xfId="25706" xr:uid="{A7865077-FF8D-4C59-A49C-2F05AA9AF591}"/>
    <cellStyle name="Normal 2 2 21 3 3 2 2 2" xfId="41909" xr:uid="{3F892E32-32AA-42A2-82E3-ACAB52659AB8}"/>
    <cellStyle name="Normal 2 2 21 3 3 2 3" xfId="34021" xr:uid="{C8EAF894-4A25-478B-980E-A2B0EE0A0AE0}"/>
    <cellStyle name="Normal 2 2 21 3 3 3" xfId="20102" xr:uid="{41F98505-974B-4A54-AF3A-E0F9DF5BB9AC}"/>
    <cellStyle name="Normal 2 2 21 3 3 3 2" xfId="37965" xr:uid="{DB1CA6D4-557C-4298-A9D7-80BA6AF259EF}"/>
    <cellStyle name="Normal 2 2 21 3 3 4" xfId="30077" xr:uid="{8EA7742F-A094-460F-9F26-7EE586BFA183}"/>
    <cellStyle name="Normal 2 2 21 3 4" xfId="11695" xr:uid="{8176EE65-8304-452B-8234-33DA28074880}"/>
    <cellStyle name="Normal 2 2 21 3 4 2" xfId="22904" xr:uid="{47CCF634-CBC1-45BE-82B2-0FF595657C79}"/>
    <cellStyle name="Normal 2 2 21 3 4 2 2" xfId="39937" xr:uid="{6E68D5B6-294A-498C-95DA-C516A8A01375}"/>
    <cellStyle name="Normal 2 2 21 3 4 3" xfId="32049" xr:uid="{D0DCBA1E-C282-44AD-BF4D-226458C26ACE}"/>
    <cellStyle name="Normal 2 2 21 3 5" xfId="17300" xr:uid="{BE4A9EA5-D3DC-48D1-94E1-E3E73C0EC7A8}"/>
    <cellStyle name="Normal 2 2 21 3 5 2" xfId="35993" xr:uid="{1F01CB60-3E5F-4E60-BBF8-ABABBEB7BAE0}"/>
    <cellStyle name="Normal 2 2 21 3 6" xfId="28105" xr:uid="{F0C15DB6-E538-485B-B1FA-2E1C5605A22B}"/>
    <cellStyle name="Normal 2 2 21 4" xfId="6595" xr:uid="{201C3B15-1D47-41FA-9C1D-17F295158B47}"/>
    <cellStyle name="Normal 2 2 21 4 2" xfId="9397" xr:uid="{92C530BF-55BA-4550-8DEA-C1A36699B611}"/>
    <cellStyle name="Normal 2 2 21 4 2 2" xfId="15002" xr:uid="{8867039F-F400-424D-824A-9922AD0158D3}"/>
    <cellStyle name="Normal 2 2 21 4 2 2 2" xfId="26211" xr:uid="{310A4531-8575-48CF-BC35-F84783847B2D}"/>
    <cellStyle name="Normal 2 2 21 4 2 2 2 2" xfId="42401" xr:uid="{56E8CDFA-8997-4972-852B-99908C55F14A}"/>
    <cellStyle name="Normal 2 2 21 4 2 2 3" xfId="34513" xr:uid="{55C97518-6C52-4054-903B-B8D6720EE37C}"/>
    <cellStyle name="Normal 2 2 21 4 2 3" xfId="20607" xr:uid="{3BDD4B0A-F823-45A8-945E-EA3B3F473010}"/>
    <cellStyle name="Normal 2 2 21 4 2 3 2" xfId="38457" xr:uid="{742562BC-0E95-4A07-BE8E-CE8760E3279C}"/>
    <cellStyle name="Normal 2 2 21 4 2 4" xfId="30569" xr:uid="{37F548CC-DA27-48BB-A4DC-C5FA9D57C662}"/>
    <cellStyle name="Normal 2 2 21 4 3" xfId="12200" xr:uid="{FDF9A7CF-E38A-4083-A802-F13B83CE8CC1}"/>
    <cellStyle name="Normal 2 2 21 4 3 2" xfId="23409" xr:uid="{84C292D8-1E2C-44BC-99C4-A8C5D11F1292}"/>
    <cellStyle name="Normal 2 2 21 4 3 2 2" xfId="40429" xr:uid="{0C40DDF7-D41B-4FCB-AB02-90231C47E428}"/>
    <cellStyle name="Normal 2 2 21 4 3 3" xfId="32541" xr:uid="{97E14916-7C8D-48EA-9D00-B9AE980132A4}"/>
    <cellStyle name="Normal 2 2 21 4 4" xfId="17805" xr:uid="{7F38F79B-0BD1-494B-B2EF-71EE108AA346}"/>
    <cellStyle name="Normal 2 2 21 4 4 2" xfId="36485" xr:uid="{6E4AC8FD-1FA2-43A7-A658-F8640E146D26}"/>
    <cellStyle name="Normal 2 2 21 4 5" xfId="28597" xr:uid="{124CE1EF-27C0-481A-A92C-5D13D48696F7}"/>
    <cellStyle name="Normal 2 2 21 5" xfId="7995" xr:uid="{DAFFF8D3-8F71-4844-9AB4-C3A5A965A2A2}"/>
    <cellStyle name="Normal 2 2 21 5 2" xfId="13600" xr:uid="{08EEAFE1-960C-41B7-A7CE-81A362ADFA63}"/>
    <cellStyle name="Normal 2 2 21 5 2 2" xfId="24809" xr:uid="{AB0DB7DF-6F38-42E5-B67F-BAFD13689B94}"/>
    <cellStyle name="Normal 2 2 21 5 2 2 2" xfId="41415" xr:uid="{2517BA90-6A0B-4A1E-8524-1DF87333AA73}"/>
    <cellStyle name="Normal 2 2 21 5 2 3" xfId="33527" xr:uid="{BF41343A-6E8D-432E-BE32-D48E76358A93}"/>
    <cellStyle name="Normal 2 2 21 5 3" xfId="19205" xr:uid="{EA1CB268-F7A7-43B9-BE8B-16446D32688A}"/>
    <cellStyle name="Normal 2 2 21 5 3 2" xfId="37471" xr:uid="{80244F65-A648-4B60-BBCD-526A95AD1C6E}"/>
    <cellStyle name="Normal 2 2 21 5 4" xfId="29583" xr:uid="{B4C9AD6E-A5C2-4FBB-A67D-E9D7B24CFF31}"/>
    <cellStyle name="Normal 2 2 21 6" xfId="10798" xr:uid="{84A8172E-35E2-4145-8E54-ECB85509B911}"/>
    <cellStyle name="Normal 2 2 21 6 2" xfId="22007" xr:uid="{83F2DD0F-7772-4CD4-8B56-5442F05E059E}"/>
    <cellStyle name="Normal 2 2 21 6 2 2" xfId="39443" xr:uid="{BC85E5D5-F830-4154-94C6-ECA8302E9253}"/>
    <cellStyle name="Normal 2 2 21 6 3" xfId="31555" xr:uid="{D282527B-5D83-4DE1-9F3F-B9F71FDF8E2F}"/>
    <cellStyle name="Normal 2 2 21 7" xfId="16403" xr:uid="{3DF0EBCC-AE7C-4387-8E9D-A56C39BD7940}"/>
    <cellStyle name="Normal 2 2 21 7 2" xfId="35499" xr:uid="{BE315C7B-7FBC-4A7F-9E5B-174D3A8774E8}"/>
    <cellStyle name="Normal 2 2 21 8" xfId="27611" xr:uid="{5118D1AF-B4E9-4CCB-98C6-599508CE9AF7}"/>
    <cellStyle name="Normal 2 2 22" xfId="5192" xr:uid="{E2B0472D-D84D-4418-8B8F-E641AB296D42}"/>
    <cellStyle name="Normal 2 2 22 2" xfId="5438" xr:uid="{6B222A8D-ED4C-4C99-B628-0998A60D1783}"/>
    <cellStyle name="Normal 2 2 22 2 2" xfId="6335" xr:uid="{68CD597D-1782-4FE0-A34A-1CF4A8C9D9D3}"/>
    <cellStyle name="Normal 2 2 22 2 2 2" xfId="7737" xr:uid="{00DFF0E8-7BC0-4DF5-9D24-60DE18C3B5DB}"/>
    <cellStyle name="Normal 2 2 22 2 2 2 2" xfId="10539" xr:uid="{1549D002-56F5-4ADF-8A17-8BA6114C0975}"/>
    <cellStyle name="Normal 2 2 22 2 2 2 2 2" xfId="16144" xr:uid="{70A812F3-6CEE-4806-9040-FFBDD4195DA1}"/>
    <cellStyle name="Normal 2 2 22 2 2 2 2 2 2" xfId="27353" xr:uid="{DBA1756D-E696-46E8-9A52-62175C8F43D5}"/>
    <cellStyle name="Normal 2 2 22 2 2 2 2 2 2 2" xfId="43140" xr:uid="{FC45DED0-4AE4-4EC2-9D44-C5FA178C074E}"/>
    <cellStyle name="Normal 2 2 22 2 2 2 2 2 3" xfId="35252" xr:uid="{3B1EFBA5-65AF-4EA2-A3DB-9C9315453BB4}"/>
    <cellStyle name="Normal 2 2 22 2 2 2 2 3" xfId="21749" xr:uid="{A8C170EC-588A-4311-A027-8570856F11D0}"/>
    <cellStyle name="Normal 2 2 22 2 2 2 2 3 2" xfId="39196" xr:uid="{2D89B8BF-B493-44A4-9CD2-0E2FF5B35682}"/>
    <cellStyle name="Normal 2 2 22 2 2 2 2 4" xfId="31308" xr:uid="{3DF30850-E23F-4FEC-A2C8-E01D23BAE205}"/>
    <cellStyle name="Normal 2 2 22 2 2 2 3" xfId="13342" xr:uid="{DEED04C8-076B-4A2F-9774-F8900DE96070}"/>
    <cellStyle name="Normal 2 2 22 2 2 2 3 2" xfId="24551" xr:uid="{4E07ED59-EF70-423F-86B4-FDA6AD467092}"/>
    <cellStyle name="Normal 2 2 22 2 2 2 3 2 2" xfId="41168" xr:uid="{D483D23B-F0D0-4400-BAE7-D212DDD2B633}"/>
    <cellStyle name="Normal 2 2 22 2 2 2 3 3" xfId="33280" xr:uid="{754D71BF-0F5E-4570-A5BC-6AC937D400A6}"/>
    <cellStyle name="Normal 2 2 22 2 2 2 4" xfId="18947" xr:uid="{3C9A3AD2-A198-4363-B51B-0569367CF43C}"/>
    <cellStyle name="Normal 2 2 22 2 2 2 4 2" xfId="37224" xr:uid="{5DB09A36-17A1-44E3-8AFA-F04543F2EB21}"/>
    <cellStyle name="Normal 2 2 22 2 2 2 5" xfId="29336" xr:uid="{EA30B474-6716-40A3-9438-0933A1E92987}"/>
    <cellStyle name="Normal 2 2 22 2 2 3" xfId="9137" xr:uid="{BB399998-587B-4220-98EF-0201B3976508}"/>
    <cellStyle name="Normal 2 2 22 2 2 3 2" xfId="14742" xr:uid="{619E3A8C-0207-45F1-B6A7-EEEBD497B7A1}"/>
    <cellStyle name="Normal 2 2 22 2 2 3 2 2" xfId="25951" xr:uid="{24C81EA2-D930-4DCB-BD27-8A7C2DCDF9E4}"/>
    <cellStyle name="Normal 2 2 22 2 2 3 2 2 2" xfId="42154" xr:uid="{EF5B4457-766A-43F9-B4B0-B7BCFD55120C}"/>
    <cellStyle name="Normal 2 2 22 2 2 3 2 3" xfId="34266" xr:uid="{F5779E67-E5AE-4280-B15A-116637C0D5DF}"/>
    <cellStyle name="Normal 2 2 22 2 2 3 3" xfId="20347" xr:uid="{E8D28BEF-BD66-4000-934A-3F664D75A7A3}"/>
    <cellStyle name="Normal 2 2 22 2 2 3 3 2" xfId="38210" xr:uid="{ED76ACEA-6F66-4FE9-91C0-02E7F0D2FBAA}"/>
    <cellStyle name="Normal 2 2 22 2 2 3 4" xfId="30322" xr:uid="{2B883D95-3121-4083-9A90-084E75B87008}"/>
    <cellStyle name="Normal 2 2 22 2 2 4" xfId="11940" xr:uid="{A522EC99-DC53-4704-B7B3-B8D316450A9B}"/>
    <cellStyle name="Normal 2 2 22 2 2 4 2" xfId="23149" xr:uid="{C6AC1E14-69CC-4281-9211-E64075026882}"/>
    <cellStyle name="Normal 2 2 22 2 2 4 2 2" xfId="40182" xr:uid="{7CEFF43A-554A-47BE-878C-6867A78F75DB}"/>
    <cellStyle name="Normal 2 2 22 2 2 4 3" xfId="32294" xr:uid="{70F0CFAD-DB82-4AE3-81AA-F5D140A66AF9}"/>
    <cellStyle name="Normal 2 2 22 2 2 5" xfId="17545" xr:uid="{1C0B2ACF-CAE5-4761-B365-A483EDDDACC9}"/>
    <cellStyle name="Normal 2 2 22 2 2 5 2" xfId="36238" xr:uid="{429DF346-F267-4F5A-9214-3F072AC0E18F}"/>
    <cellStyle name="Normal 2 2 22 2 2 6" xfId="28350" xr:uid="{C8DCA8CA-30D1-43DA-89F8-FFC6BE69B154}"/>
    <cellStyle name="Normal 2 2 22 2 3" xfId="6840" xr:uid="{33EC0C81-B899-4EBD-8257-7819D5E5F724}"/>
    <cellStyle name="Normal 2 2 22 2 3 2" xfId="9642" xr:uid="{335B97E9-D196-468B-B4A2-B4FE1CC74EBE}"/>
    <cellStyle name="Normal 2 2 22 2 3 2 2" xfId="15247" xr:uid="{2C103AE0-5BB6-4CBA-B0BB-441357A8970D}"/>
    <cellStyle name="Normal 2 2 22 2 3 2 2 2" xfId="26456" xr:uid="{46919044-C06C-495B-8D0D-27571C211031}"/>
    <cellStyle name="Normal 2 2 22 2 3 2 2 2 2" xfId="42646" xr:uid="{BC7F2236-D9A3-48A9-BD47-31F6F420ABBC}"/>
    <cellStyle name="Normal 2 2 22 2 3 2 2 3" xfId="34758" xr:uid="{34308804-CDE4-475C-826E-4EAEBB2206F1}"/>
    <cellStyle name="Normal 2 2 22 2 3 2 3" xfId="20852" xr:uid="{057B08C5-657E-4DFD-B11B-4AED31AC1920}"/>
    <cellStyle name="Normal 2 2 22 2 3 2 3 2" xfId="38702" xr:uid="{BBC4F71A-A0E1-40D4-A666-AE544774917D}"/>
    <cellStyle name="Normal 2 2 22 2 3 2 4" xfId="30814" xr:uid="{52206F62-68CC-48B5-9B1B-D730D74B8604}"/>
    <cellStyle name="Normal 2 2 22 2 3 3" xfId="12445" xr:uid="{761F8993-3C40-4EE8-9D5D-6EDD897FA61B}"/>
    <cellStyle name="Normal 2 2 22 2 3 3 2" xfId="23654" xr:uid="{8995D4BD-4DA5-4FBD-AD64-C44B07DF1FB3}"/>
    <cellStyle name="Normal 2 2 22 2 3 3 2 2" xfId="40674" xr:uid="{E95DA6B6-3E22-4CD1-99AD-6FA88B2BB8AF}"/>
    <cellStyle name="Normal 2 2 22 2 3 3 3" xfId="32786" xr:uid="{DC50A07D-CED3-4C56-85B4-13CA205CBD31}"/>
    <cellStyle name="Normal 2 2 22 2 3 4" xfId="18050" xr:uid="{7654E08F-FC8D-4232-8475-E479C23899F7}"/>
    <cellStyle name="Normal 2 2 22 2 3 4 2" xfId="36730" xr:uid="{8AB25E48-C1E2-4B54-9E74-628AC50F4EC4}"/>
    <cellStyle name="Normal 2 2 22 2 3 5" xfId="28842" xr:uid="{1F5159AA-C22C-47AD-BF28-D903E0991408}"/>
    <cellStyle name="Normal 2 2 22 2 4" xfId="8240" xr:uid="{71F75F10-0D73-40C6-8CC1-A1230E274681}"/>
    <cellStyle name="Normal 2 2 22 2 4 2" xfId="13845" xr:uid="{42B13ED5-7706-4041-9DBA-910C9A3A032B}"/>
    <cellStyle name="Normal 2 2 22 2 4 2 2" xfId="25054" xr:uid="{96B98EF7-7F62-43DC-88B2-4B54B65CFC0E}"/>
    <cellStyle name="Normal 2 2 22 2 4 2 2 2" xfId="41660" xr:uid="{BF5CEE7A-468C-4233-84F2-D85BAAA5F6DA}"/>
    <cellStyle name="Normal 2 2 22 2 4 2 3" xfId="33772" xr:uid="{9247B453-6A5B-4C95-A3C1-130F9856DD83}"/>
    <cellStyle name="Normal 2 2 22 2 4 3" xfId="19450" xr:uid="{0EE9441D-57CA-4346-A33B-68AE1F0CDF36}"/>
    <cellStyle name="Normal 2 2 22 2 4 3 2" xfId="37716" xr:uid="{5B122B16-F70D-412E-B6E4-EEE18ECE670F}"/>
    <cellStyle name="Normal 2 2 22 2 4 4" xfId="29828" xr:uid="{F98AEFA2-C014-4B08-B8CE-0E6178E1255D}"/>
    <cellStyle name="Normal 2 2 22 2 5" xfId="11043" xr:uid="{9E0E771A-BA39-45EA-92E4-2401E4569A6D}"/>
    <cellStyle name="Normal 2 2 22 2 5 2" xfId="22252" xr:uid="{B1132283-A56A-4B8F-855B-D10E0B18D0B6}"/>
    <cellStyle name="Normal 2 2 22 2 5 2 2" xfId="39688" xr:uid="{98C1627C-A123-449E-AD56-CE613C813DEF}"/>
    <cellStyle name="Normal 2 2 22 2 5 3" xfId="31800" xr:uid="{4AE19FAA-A1DF-4D59-AFA9-592A4186DE36}"/>
    <cellStyle name="Normal 2 2 22 2 6" xfId="16648" xr:uid="{1FB96019-EC7A-4234-B80F-8FF96B745D12}"/>
    <cellStyle name="Normal 2 2 22 2 6 2" xfId="35744" xr:uid="{45E7C26D-E205-4713-B705-33F3B89C3A99}"/>
    <cellStyle name="Normal 2 2 22 2 7" xfId="27856" xr:uid="{F6C7119E-1887-4DFA-AC0E-114910698179}"/>
    <cellStyle name="Normal 2 2 22 3" xfId="6089" xr:uid="{314780DC-0A20-423C-9FB3-87EF0CB4BC77}"/>
    <cellStyle name="Normal 2 2 22 3 2" xfId="7491" xr:uid="{70D659A4-9F68-4077-8E82-C2E7BF0DB1E4}"/>
    <cellStyle name="Normal 2 2 22 3 2 2" xfId="10293" xr:uid="{9F1EF0F8-23A6-4BEE-85CA-86F85B9C2D2F}"/>
    <cellStyle name="Normal 2 2 22 3 2 2 2" xfId="15898" xr:uid="{1712396D-3C47-4B4D-8F82-BDC1F4612654}"/>
    <cellStyle name="Normal 2 2 22 3 2 2 2 2" xfId="27107" xr:uid="{46B234D7-9420-4FF0-9FCE-1BA035481CEB}"/>
    <cellStyle name="Normal 2 2 22 3 2 2 2 2 2" xfId="42894" xr:uid="{4416E93F-01C0-4363-AB95-450883138EA3}"/>
    <cellStyle name="Normal 2 2 22 3 2 2 2 3" xfId="35006" xr:uid="{5833DA4C-1528-40C1-85A9-E313449BDC12}"/>
    <cellStyle name="Normal 2 2 22 3 2 2 3" xfId="21503" xr:uid="{8A2C6656-586C-4CD6-9CBD-C855E0E786F4}"/>
    <cellStyle name="Normal 2 2 22 3 2 2 3 2" xfId="38950" xr:uid="{6F4B1749-572D-42A8-A57C-C36B9270D626}"/>
    <cellStyle name="Normal 2 2 22 3 2 2 4" xfId="31062" xr:uid="{DB58B82D-F742-4B7A-815E-D605AD594FCB}"/>
    <cellStyle name="Normal 2 2 22 3 2 3" xfId="13096" xr:uid="{6027170E-FCCE-4723-8C7E-E484274CC9F0}"/>
    <cellStyle name="Normal 2 2 22 3 2 3 2" xfId="24305" xr:uid="{26C4D98D-142F-4E2D-BD30-A8F50AD5B6A6}"/>
    <cellStyle name="Normal 2 2 22 3 2 3 2 2" xfId="40922" xr:uid="{BCBBC025-5C09-41CE-AC1C-9AE90092D430}"/>
    <cellStyle name="Normal 2 2 22 3 2 3 3" xfId="33034" xr:uid="{F2AAF21F-34B6-4FE7-B0FB-5771B69DB0DB}"/>
    <cellStyle name="Normal 2 2 22 3 2 4" xfId="18701" xr:uid="{BB559115-D4B0-4417-BA47-7229FDF54D21}"/>
    <cellStyle name="Normal 2 2 22 3 2 4 2" xfId="36978" xr:uid="{F7EBCA4F-ED03-4269-8B23-1F3CDD578D15}"/>
    <cellStyle name="Normal 2 2 22 3 2 5" xfId="29090" xr:uid="{19E8451D-3A93-47C1-A7EC-5134A04E28F7}"/>
    <cellStyle name="Normal 2 2 22 3 3" xfId="8891" xr:uid="{B7A25AF1-AF83-46BF-AC88-2E4E02C0B35E}"/>
    <cellStyle name="Normal 2 2 22 3 3 2" xfId="14496" xr:uid="{CDC34BBB-C6BF-4C18-87DC-931E76235281}"/>
    <cellStyle name="Normal 2 2 22 3 3 2 2" xfId="25705" xr:uid="{8D9978EC-90B0-483E-A02C-6ABC59F75034}"/>
    <cellStyle name="Normal 2 2 22 3 3 2 2 2" xfId="41908" xr:uid="{65FCFAFC-BD54-4617-8BC6-F6F0CEB26E74}"/>
    <cellStyle name="Normal 2 2 22 3 3 2 3" xfId="34020" xr:uid="{D2FFA589-D4C8-43E6-8AEF-4DD02DB1D9A3}"/>
    <cellStyle name="Normal 2 2 22 3 3 3" xfId="20101" xr:uid="{4DC057E0-2AC5-4271-B532-14871361CA72}"/>
    <cellStyle name="Normal 2 2 22 3 3 3 2" xfId="37964" xr:uid="{E0AD1A81-CFD5-4FD4-B19F-D09EBE663881}"/>
    <cellStyle name="Normal 2 2 22 3 3 4" xfId="30076" xr:uid="{A5EFAACF-BD94-4C71-B2C6-182B96381F2B}"/>
    <cellStyle name="Normal 2 2 22 3 4" xfId="11694" xr:uid="{411CE0AD-DA6D-4515-AE7B-D781822C79F7}"/>
    <cellStyle name="Normal 2 2 22 3 4 2" xfId="22903" xr:uid="{76719794-BA66-4F57-880E-42686FFBBAF2}"/>
    <cellStyle name="Normal 2 2 22 3 4 2 2" xfId="39936" xr:uid="{9EB2B705-632A-4736-8BA8-1BE4EE5703F9}"/>
    <cellStyle name="Normal 2 2 22 3 4 3" xfId="32048" xr:uid="{CD2FF6FE-BC00-49F6-86F6-21F051EDB412}"/>
    <cellStyle name="Normal 2 2 22 3 5" xfId="17299" xr:uid="{86517F27-368B-4BE0-BE6D-7615E2EA8262}"/>
    <cellStyle name="Normal 2 2 22 3 5 2" xfId="35992" xr:uid="{28DCCF24-AB53-4868-BE29-BE2B6944F406}"/>
    <cellStyle name="Normal 2 2 22 3 6" xfId="28104" xr:uid="{FDF1C8BD-938B-40A9-A41E-D35A31212BFF}"/>
    <cellStyle name="Normal 2 2 22 4" xfId="6594" xr:uid="{1702DAF8-A830-42C1-9D81-2FD31987FBBE}"/>
    <cellStyle name="Normal 2 2 22 4 2" xfId="9396" xr:uid="{D2215014-0D0E-45E8-B5D1-140585192343}"/>
    <cellStyle name="Normal 2 2 22 4 2 2" xfId="15001" xr:uid="{E7226AEA-69D8-436C-87D3-43BA534AA236}"/>
    <cellStyle name="Normal 2 2 22 4 2 2 2" xfId="26210" xr:uid="{2120DC3F-CEDD-49E1-9A0B-D99AF28B7331}"/>
    <cellStyle name="Normal 2 2 22 4 2 2 2 2" xfId="42400" xr:uid="{37C85372-8E35-40D2-88CE-F0BE0C8D3234}"/>
    <cellStyle name="Normal 2 2 22 4 2 2 3" xfId="34512" xr:uid="{E773DD51-637D-4BB9-8B78-1C63EB7517F8}"/>
    <cellStyle name="Normal 2 2 22 4 2 3" xfId="20606" xr:uid="{CF40C50C-58BF-43EF-BF87-DAA5534978E7}"/>
    <cellStyle name="Normal 2 2 22 4 2 3 2" xfId="38456" xr:uid="{25E518DD-3A7F-46D1-9511-9F5C3F6E9CDC}"/>
    <cellStyle name="Normal 2 2 22 4 2 4" xfId="30568" xr:uid="{0C8B85CA-6CAD-4E1B-9D30-4E827B2BA90A}"/>
    <cellStyle name="Normal 2 2 22 4 3" xfId="12199" xr:uid="{23AC1888-7C99-43BE-B458-67ADDF1EABDE}"/>
    <cellStyle name="Normal 2 2 22 4 3 2" xfId="23408" xr:uid="{713C5060-B5C9-4698-9BD4-9B10C49DB7FA}"/>
    <cellStyle name="Normal 2 2 22 4 3 2 2" xfId="40428" xr:uid="{6351ABFD-C48C-4E5D-811C-0DEC2FBA61B4}"/>
    <cellStyle name="Normal 2 2 22 4 3 3" xfId="32540" xr:uid="{BBD38D82-BB7D-4AE6-86AC-E3150AE7D396}"/>
    <cellStyle name="Normal 2 2 22 4 4" xfId="17804" xr:uid="{99A5AC74-AE41-4C82-BCCD-2110A4AF64B5}"/>
    <cellStyle name="Normal 2 2 22 4 4 2" xfId="36484" xr:uid="{98A37B49-EB3B-459B-8523-E3998B7D4CD7}"/>
    <cellStyle name="Normal 2 2 22 4 5" xfId="28596" xr:uid="{F6CDA1E4-8F58-4824-867F-41E018C68BC3}"/>
    <cellStyle name="Normal 2 2 22 5" xfId="7994" xr:uid="{69ECBD9B-8289-46DE-9020-D0EB15400A36}"/>
    <cellStyle name="Normal 2 2 22 5 2" xfId="13599" xr:uid="{9684F707-B3A6-4797-93FA-9BC1874F2953}"/>
    <cellStyle name="Normal 2 2 22 5 2 2" xfId="24808" xr:uid="{ED6B69AE-61CA-4D7E-8AB4-492EC6C98617}"/>
    <cellStyle name="Normal 2 2 22 5 2 2 2" xfId="41414" xr:uid="{69E6E8C8-47E6-4D25-A601-7749E6E76582}"/>
    <cellStyle name="Normal 2 2 22 5 2 3" xfId="33526" xr:uid="{6CDF6DE2-E275-4020-AAC0-DCD2233AC29C}"/>
    <cellStyle name="Normal 2 2 22 5 3" xfId="19204" xr:uid="{78EE4E17-9F12-4247-BD0F-45AD2FBDD3EC}"/>
    <cellStyle name="Normal 2 2 22 5 3 2" xfId="37470" xr:uid="{8D3A0D6B-C9DF-48E8-AFC7-CB951FC11B68}"/>
    <cellStyle name="Normal 2 2 22 5 4" xfId="29582" xr:uid="{38F05F4D-DE80-40B7-8637-9CFD73B3CA10}"/>
    <cellStyle name="Normal 2 2 22 6" xfId="10797" xr:uid="{4300020A-BC41-4B43-AB97-89F4363508CF}"/>
    <cellStyle name="Normal 2 2 22 6 2" xfId="22006" xr:uid="{8E6F7F6B-6B4E-4B95-BFC6-F82263222E7E}"/>
    <cellStyle name="Normal 2 2 22 6 2 2" xfId="39442" xr:uid="{E2D49FE3-9A63-46A4-AAF1-63874C03EA89}"/>
    <cellStyle name="Normal 2 2 22 6 3" xfId="31554" xr:uid="{01583A19-C995-43AA-98D4-2B242B432558}"/>
    <cellStyle name="Normal 2 2 22 7" xfId="16402" xr:uid="{52A439EA-3D77-4AC9-8A55-DDC2C742B644}"/>
    <cellStyle name="Normal 2 2 22 7 2" xfId="35498" xr:uid="{ECBAF13E-8E48-4A64-8F30-86DFC1108875}"/>
    <cellStyle name="Normal 2 2 22 8" xfId="27610" xr:uid="{B138319E-71F1-418E-93B9-F12AEC0E04A7}"/>
    <cellStyle name="Normal 2 2 23" xfId="5200" xr:uid="{95DDCEF7-E0A4-47D4-AF09-C994D5B6FF2B}"/>
    <cellStyle name="Normal 2 2 23 2" xfId="5446" xr:uid="{CC8DA548-B4BF-4C0F-B62A-1332D7700F7F}"/>
    <cellStyle name="Normal 2 2 23 2 2" xfId="6343" xr:uid="{ABA9EFE6-38BE-43AC-9E5F-E365FEF3CB08}"/>
    <cellStyle name="Normal 2 2 23 2 2 2" xfId="7745" xr:uid="{DA023643-CAD4-4ED5-9EBC-5830485CE3EC}"/>
    <cellStyle name="Normal 2 2 23 2 2 2 2" xfId="10547" xr:uid="{526DF04E-5405-4F6A-8B6E-D949BCE3CD4B}"/>
    <cellStyle name="Normal 2 2 23 2 2 2 2 2" xfId="16152" xr:uid="{865F84B7-D046-44DA-98BC-E521249F25A2}"/>
    <cellStyle name="Normal 2 2 23 2 2 2 2 2 2" xfId="27361" xr:uid="{59F5EA83-C21A-49E7-BB09-644B1BD30180}"/>
    <cellStyle name="Normal 2 2 23 2 2 2 2 2 2 2" xfId="43148" xr:uid="{47080E86-61E4-4F2A-906E-426F48A70A37}"/>
    <cellStyle name="Normal 2 2 23 2 2 2 2 2 3" xfId="35260" xr:uid="{594817D4-74B9-4959-A71E-472B5ABFDEF9}"/>
    <cellStyle name="Normal 2 2 23 2 2 2 2 3" xfId="21757" xr:uid="{C0C9A70F-56BB-43F8-B6EE-9C6D72DA4F98}"/>
    <cellStyle name="Normal 2 2 23 2 2 2 2 3 2" xfId="39204" xr:uid="{7DAFA4D5-483A-420A-A1C6-BCB28C4CFEDE}"/>
    <cellStyle name="Normal 2 2 23 2 2 2 2 4" xfId="31316" xr:uid="{38187D3C-344F-4BEA-BFD0-5E39A592E7C6}"/>
    <cellStyle name="Normal 2 2 23 2 2 2 3" xfId="13350" xr:uid="{11B912C2-7441-4F0D-9FBF-B9B31D5A14A7}"/>
    <cellStyle name="Normal 2 2 23 2 2 2 3 2" xfId="24559" xr:uid="{A005BDD6-1484-46D0-8D33-0B36966741B6}"/>
    <cellStyle name="Normal 2 2 23 2 2 2 3 2 2" xfId="41176" xr:uid="{7228D0B1-AD56-4020-8648-650FE5B1CFBA}"/>
    <cellStyle name="Normal 2 2 23 2 2 2 3 3" xfId="33288" xr:uid="{309E0B26-AF94-4462-A991-8125C9F38C50}"/>
    <cellStyle name="Normal 2 2 23 2 2 2 4" xfId="18955" xr:uid="{DA4F3BDC-FDBB-4BCB-AD67-8F5F701833AF}"/>
    <cellStyle name="Normal 2 2 23 2 2 2 4 2" xfId="37232" xr:uid="{341EB9A0-BDD0-4873-8F9B-150B5DF8301E}"/>
    <cellStyle name="Normal 2 2 23 2 2 2 5" xfId="29344" xr:uid="{56FCD4FA-C583-43CA-B48C-FCB460853098}"/>
    <cellStyle name="Normal 2 2 23 2 2 3" xfId="9145" xr:uid="{37397CDA-476F-4275-AF50-E769FB24D7EC}"/>
    <cellStyle name="Normal 2 2 23 2 2 3 2" xfId="14750" xr:uid="{9A418CAF-1090-408A-AA49-C377DCDBB004}"/>
    <cellStyle name="Normal 2 2 23 2 2 3 2 2" xfId="25959" xr:uid="{88042151-92B2-4B0D-BC5F-F5AD5A88EE05}"/>
    <cellStyle name="Normal 2 2 23 2 2 3 2 2 2" xfId="42162" xr:uid="{A8D2A451-4398-42D5-B387-15E30CBA37E6}"/>
    <cellStyle name="Normal 2 2 23 2 2 3 2 3" xfId="34274" xr:uid="{A71812F2-882F-43BB-956B-7B13FFEA3932}"/>
    <cellStyle name="Normal 2 2 23 2 2 3 3" xfId="20355" xr:uid="{2C087164-F919-40A4-9008-63937D414A1C}"/>
    <cellStyle name="Normal 2 2 23 2 2 3 3 2" xfId="38218" xr:uid="{82E29BE8-1570-4079-BA5E-08E3A98A59DF}"/>
    <cellStyle name="Normal 2 2 23 2 2 3 4" xfId="30330" xr:uid="{BA8F44A2-60F9-4C8B-964C-DF7E51CBC495}"/>
    <cellStyle name="Normal 2 2 23 2 2 4" xfId="11948" xr:uid="{291F1725-176B-4057-A10F-8A5A447FD94B}"/>
    <cellStyle name="Normal 2 2 23 2 2 4 2" xfId="23157" xr:uid="{63BB657D-9287-41EA-B420-16371EAD9E66}"/>
    <cellStyle name="Normal 2 2 23 2 2 4 2 2" xfId="40190" xr:uid="{ED2300E0-9CD3-47BC-8619-31C59BB5A4EB}"/>
    <cellStyle name="Normal 2 2 23 2 2 4 3" xfId="32302" xr:uid="{071DD23F-9F48-48EB-9BE7-7106F1C39A4E}"/>
    <cellStyle name="Normal 2 2 23 2 2 5" xfId="17553" xr:uid="{6A79B2D8-7DA4-45E2-989A-081C0038C342}"/>
    <cellStyle name="Normal 2 2 23 2 2 5 2" xfId="36246" xr:uid="{CE219B4A-9FAD-49DA-AACD-53A0AE681732}"/>
    <cellStyle name="Normal 2 2 23 2 2 6" xfId="28358" xr:uid="{316CBF8B-9EDD-4948-AAC5-17F2A1F1BD8C}"/>
    <cellStyle name="Normal 2 2 23 2 3" xfId="6848" xr:uid="{29773293-52C9-410D-987F-EEE8B1C7D387}"/>
    <cellStyle name="Normal 2 2 23 2 3 2" xfId="9650" xr:uid="{D2E901BD-4BC2-4DC9-9FAF-93639758B6A3}"/>
    <cellStyle name="Normal 2 2 23 2 3 2 2" xfId="15255" xr:uid="{957D17ED-B42F-4764-9D77-5CFC14B8701A}"/>
    <cellStyle name="Normal 2 2 23 2 3 2 2 2" xfId="26464" xr:uid="{06A97257-BD9A-4CC7-A441-889288C7D681}"/>
    <cellStyle name="Normal 2 2 23 2 3 2 2 2 2" xfId="42654" xr:uid="{39BA2C2B-66AD-4334-A3A0-4EE3D33A5932}"/>
    <cellStyle name="Normal 2 2 23 2 3 2 2 3" xfId="34766" xr:uid="{54C396A1-1ABA-4D5D-A7A9-63F6C7A2B527}"/>
    <cellStyle name="Normal 2 2 23 2 3 2 3" xfId="20860" xr:uid="{2FEFC48A-7EB8-4185-A383-E941F6A188C8}"/>
    <cellStyle name="Normal 2 2 23 2 3 2 3 2" xfId="38710" xr:uid="{3F85524E-933A-4521-80A0-7CB418B58C7B}"/>
    <cellStyle name="Normal 2 2 23 2 3 2 4" xfId="30822" xr:uid="{C7AC70E7-8B23-4B71-A8C0-5325217A3D30}"/>
    <cellStyle name="Normal 2 2 23 2 3 3" xfId="12453" xr:uid="{7A33840C-BF8C-49FC-A80A-AE0546DF95C3}"/>
    <cellStyle name="Normal 2 2 23 2 3 3 2" xfId="23662" xr:uid="{527E10D0-CEA1-4CDB-A90F-40FC7F4C9CF9}"/>
    <cellStyle name="Normal 2 2 23 2 3 3 2 2" xfId="40682" xr:uid="{FB7E0891-717E-47A4-AF5E-2D62D35C3F0D}"/>
    <cellStyle name="Normal 2 2 23 2 3 3 3" xfId="32794" xr:uid="{59BB27E9-56A7-470A-91CD-99F319BC412A}"/>
    <cellStyle name="Normal 2 2 23 2 3 4" xfId="18058" xr:uid="{473E079F-9546-4414-9809-E4168EF8B4DE}"/>
    <cellStyle name="Normal 2 2 23 2 3 4 2" xfId="36738" xr:uid="{8A628539-39B1-49D2-9D34-F6A113166018}"/>
    <cellStyle name="Normal 2 2 23 2 3 5" xfId="28850" xr:uid="{A1DA3A29-2C83-4E2D-8B8A-477A536AB28C}"/>
    <cellStyle name="Normal 2 2 23 2 4" xfId="8248" xr:uid="{91F7C262-8429-4A03-9FB0-8EA688ECEC81}"/>
    <cellStyle name="Normal 2 2 23 2 4 2" xfId="13853" xr:uid="{03440AA5-9B25-4CA4-865A-2E17B83FA2BC}"/>
    <cellStyle name="Normal 2 2 23 2 4 2 2" xfId="25062" xr:uid="{FE8E98B8-9D68-4748-A2B0-E0E8A0768E48}"/>
    <cellStyle name="Normal 2 2 23 2 4 2 2 2" xfId="41668" xr:uid="{90A1CAE7-4815-43CC-96DD-17E33F8DA65A}"/>
    <cellStyle name="Normal 2 2 23 2 4 2 3" xfId="33780" xr:uid="{7D2502F2-6852-4964-BE2E-910D4D975B7B}"/>
    <cellStyle name="Normal 2 2 23 2 4 3" xfId="19458" xr:uid="{082ADE6B-290E-47E7-9EED-4C59C32BB0AE}"/>
    <cellStyle name="Normal 2 2 23 2 4 3 2" xfId="37724" xr:uid="{5C63B89F-FB06-48A4-8A04-EA7A41F5B006}"/>
    <cellStyle name="Normal 2 2 23 2 4 4" xfId="29836" xr:uid="{C4FA2A13-9727-4D43-B937-D81C73B40D2B}"/>
    <cellStyle name="Normal 2 2 23 2 5" xfId="11051" xr:uid="{F04122A8-890D-4A9C-8710-6D8A295A3FE5}"/>
    <cellStyle name="Normal 2 2 23 2 5 2" xfId="22260" xr:uid="{99E7AEDF-6F36-4110-825C-2FFCAE462C13}"/>
    <cellStyle name="Normal 2 2 23 2 5 2 2" xfId="39696" xr:uid="{D5EBA90E-D9CB-4165-B681-6BAD8FF9A20A}"/>
    <cellStyle name="Normal 2 2 23 2 5 3" xfId="31808" xr:uid="{E3C67560-82D8-4C25-8909-A0E451DC9AF9}"/>
    <cellStyle name="Normal 2 2 23 2 6" xfId="16656" xr:uid="{A9C61EED-553D-4FAE-B3BE-45CA66AB633E}"/>
    <cellStyle name="Normal 2 2 23 2 6 2" xfId="35752" xr:uid="{0B207B58-E471-4D2D-83A2-99744590E585}"/>
    <cellStyle name="Normal 2 2 23 2 7" xfId="27864" xr:uid="{A24CB032-2D73-40E6-A589-3216A7163EFA}"/>
    <cellStyle name="Normal 2 2 23 3" xfId="6097" xr:uid="{90A08F98-228B-4F86-8842-422DBC546758}"/>
    <cellStyle name="Normal 2 2 23 3 2" xfId="7499" xr:uid="{11AA572E-BB96-4D75-9281-F2039B85651E}"/>
    <cellStyle name="Normal 2 2 23 3 2 2" xfId="10301" xr:uid="{2BB5C8DC-C2BF-47C7-8A7D-86C65F4F44E3}"/>
    <cellStyle name="Normal 2 2 23 3 2 2 2" xfId="15906" xr:uid="{17EF2871-58BF-4FCB-9B03-AA57C789B677}"/>
    <cellStyle name="Normal 2 2 23 3 2 2 2 2" xfId="27115" xr:uid="{C4B03B2E-6854-4AD8-821C-03B4CCAE4A3E}"/>
    <cellStyle name="Normal 2 2 23 3 2 2 2 2 2" xfId="42902" xr:uid="{6CB7C81A-4156-429B-A271-7CC73A43ED23}"/>
    <cellStyle name="Normal 2 2 23 3 2 2 2 3" xfId="35014" xr:uid="{164E3FE2-590C-4996-8CF1-EC360E75AD17}"/>
    <cellStyle name="Normal 2 2 23 3 2 2 3" xfId="21511" xr:uid="{3B660CFA-FCBF-4463-BDDA-6F058E031347}"/>
    <cellStyle name="Normal 2 2 23 3 2 2 3 2" xfId="38958" xr:uid="{2CB71737-5F4A-40CC-A39E-2CC80E375667}"/>
    <cellStyle name="Normal 2 2 23 3 2 2 4" xfId="31070" xr:uid="{2AE2F5F2-8634-432F-B9A5-FF098BB385E8}"/>
    <cellStyle name="Normal 2 2 23 3 2 3" xfId="13104" xr:uid="{AA0E38CD-D28C-4B0D-A298-2942968AA8CF}"/>
    <cellStyle name="Normal 2 2 23 3 2 3 2" xfId="24313" xr:uid="{8FEB068B-BE86-45D8-BE98-1A9B44AB90B2}"/>
    <cellStyle name="Normal 2 2 23 3 2 3 2 2" xfId="40930" xr:uid="{8F01F79C-D18A-414D-8C88-827327775744}"/>
    <cellStyle name="Normal 2 2 23 3 2 3 3" xfId="33042" xr:uid="{95C90560-5945-4293-9098-D7D68150E0E7}"/>
    <cellStyle name="Normal 2 2 23 3 2 4" xfId="18709" xr:uid="{045A0C2D-4C61-4044-BE88-D64599F753D6}"/>
    <cellStyle name="Normal 2 2 23 3 2 4 2" xfId="36986" xr:uid="{0615F2EB-BC9C-43F7-8A66-128B09D3108E}"/>
    <cellStyle name="Normal 2 2 23 3 2 5" xfId="29098" xr:uid="{401E2E19-D853-4C18-AFD4-02E09ABA6621}"/>
    <cellStyle name="Normal 2 2 23 3 3" xfId="8899" xr:uid="{095F1718-541C-49C9-8AA1-B7A8B0832BDF}"/>
    <cellStyle name="Normal 2 2 23 3 3 2" xfId="14504" xr:uid="{9D5AD3DF-EFC4-437C-92C4-99CE416E88D2}"/>
    <cellStyle name="Normal 2 2 23 3 3 2 2" xfId="25713" xr:uid="{84955FA4-F9BC-4BA5-BD57-4E3C1F27B54D}"/>
    <cellStyle name="Normal 2 2 23 3 3 2 2 2" xfId="41916" xr:uid="{EAC46F79-BF2F-4BB9-B8DB-1BF254186E0C}"/>
    <cellStyle name="Normal 2 2 23 3 3 2 3" xfId="34028" xr:uid="{93931576-D09D-481C-93A3-611A6486B2D8}"/>
    <cellStyle name="Normal 2 2 23 3 3 3" xfId="20109" xr:uid="{C5CFCA64-16CD-4D0C-9AAE-67EB1CD15984}"/>
    <cellStyle name="Normal 2 2 23 3 3 3 2" xfId="37972" xr:uid="{FB3BAFB0-B1B2-4098-9F78-7A3B1CFAF56C}"/>
    <cellStyle name="Normal 2 2 23 3 3 4" xfId="30084" xr:uid="{A449DA85-447E-40B0-B826-76C3398B2E0F}"/>
    <cellStyle name="Normal 2 2 23 3 4" xfId="11702" xr:uid="{93675DB1-AA40-4A1F-BF14-3EA5A62DAE71}"/>
    <cellStyle name="Normal 2 2 23 3 4 2" xfId="22911" xr:uid="{85FD6032-4A84-45A8-BE65-6ED69B2D36AF}"/>
    <cellStyle name="Normal 2 2 23 3 4 2 2" xfId="39944" xr:uid="{138A8E0E-0584-4EA8-9D4F-F05D364EE306}"/>
    <cellStyle name="Normal 2 2 23 3 4 3" xfId="32056" xr:uid="{3D5D4972-8526-478C-A742-D255D9EC99E2}"/>
    <cellStyle name="Normal 2 2 23 3 5" xfId="17307" xr:uid="{13E564E7-D3DC-48F3-9C68-F192456B9AA5}"/>
    <cellStyle name="Normal 2 2 23 3 5 2" xfId="36000" xr:uid="{6F4C9B95-7E4A-4909-ADF4-EB6C84763496}"/>
    <cellStyle name="Normal 2 2 23 3 6" xfId="28112" xr:uid="{5BBD7A96-DF54-4E95-A6C3-A191CB7AA1E8}"/>
    <cellStyle name="Normal 2 2 23 4" xfId="6602" xr:uid="{57D0DBD0-7853-425E-BB11-E95871047F0E}"/>
    <cellStyle name="Normal 2 2 23 4 2" xfId="9404" xr:uid="{5F5CBFF7-EB1D-4D9F-AB6B-88D56FD0FFB4}"/>
    <cellStyle name="Normal 2 2 23 4 2 2" xfId="15009" xr:uid="{952128A6-F153-46FE-8A3D-E1FFE234AFCD}"/>
    <cellStyle name="Normal 2 2 23 4 2 2 2" xfId="26218" xr:uid="{99C5AD55-225A-4D93-BA0E-CAEB17DF6CF0}"/>
    <cellStyle name="Normal 2 2 23 4 2 2 2 2" xfId="42408" xr:uid="{DB916B64-6495-4997-9FEB-CE3A17079939}"/>
    <cellStyle name="Normal 2 2 23 4 2 2 3" xfId="34520" xr:uid="{1D4EADA4-BA5B-47BA-9980-8662F193D85C}"/>
    <cellStyle name="Normal 2 2 23 4 2 3" xfId="20614" xr:uid="{3825969F-6290-441A-B207-8DEFC2290E92}"/>
    <cellStyle name="Normal 2 2 23 4 2 3 2" xfId="38464" xr:uid="{EB5A700D-E581-4674-89DE-9D4C52D930B6}"/>
    <cellStyle name="Normal 2 2 23 4 2 4" xfId="30576" xr:uid="{BE3EC5CA-42FD-47AE-912F-741C4257C978}"/>
    <cellStyle name="Normal 2 2 23 4 3" xfId="12207" xr:uid="{D4D75E73-E9C4-4064-94F4-CCC888B2274A}"/>
    <cellStyle name="Normal 2 2 23 4 3 2" xfId="23416" xr:uid="{94148033-FD42-4081-9984-AC650B760DDE}"/>
    <cellStyle name="Normal 2 2 23 4 3 2 2" xfId="40436" xr:uid="{72FD04B8-85CA-4BB9-A197-827DD0C37646}"/>
    <cellStyle name="Normal 2 2 23 4 3 3" xfId="32548" xr:uid="{1EB2AF12-8E3D-4538-89FB-42A69383EBF1}"/>
    <cellStyle name="Normal 2 2 23 4 4" xfId="17812" xr:uid="{68BB85D9-12AE-493E-AE7C-423CD7BFCD38}"/>
    <cellStyle name="Normal 2 2 23 4 4 2" xfId="36492" xr:uid="{3B6543F4-8874-4595-AB42-B6F09F7228B3}"/>
    <cellStyle name="Normal 2 2 23 4 5" xfId="28604" xr:uid="{43F7744C-F02C-4CF4-AE8C-DF926C4C6536}"/>
    <cellStyle name="Normal 2 2 23 5" xfId="8002" xr:uid="{227CDBCD-9F31-4194-A4B1-09620F4EF8CC}"/>
    <cellStyle name="Normal 2 2 23 5 2" xfId="13607" xr:uid="{20D8A538-4301-47E3-AEED-8E14B3D538BD}"/>
    <cellStyle name="Normal 2 2 23 5 2 2" xfId="24816" xr:uid="{07AE411D-1B44-4EDB-8A2B-58000A4CD5C7}"/>
    <cellStyle name="Normal 2 2 23 5 2 2 2" xfId="41422" xr:uid="{FDB40807-21D1-4FB2-97F7-F7AC30929975}"/>
    <cellStyle name="Normal 2 2 23 5 2 3" xfId="33534" xr:uid="{060ED120-CD00-41E7-96F5-D5D4ABA5D7F4}"/>
    <cellStyle name="Normal 2 2 23 5 3" xfId="19212" xr:uid="{C167283C-B7DA-460E-AAB6-D0177BF9B65D}"/>
    <cellStyle name="Normal 2 2 23 5 3 2" xfId="37478" xr:uid="{1D14DDB8-45AA-4DA8-A8A2-0E9EA8CA34FE}"/>
    <cellStyle name="Normal 2 2 23 5 4" xfId="29590" xr:uid="{A5BAC3ED-2B2B-443A-888E-CA5A47698A76}"/>
    <cellStyle name="Normal 2 2 23 6" xfId="10805" xr:uid="{D427F54C-2F82-4726-BA20-EA2C674EFCA2}"/>
    <cellStyle name="Normal 2 2 23 6 2" xfId="22014" xr:uid="{769417C2-78A7-4ECA-A029-1FA3BC27FE56}"/>
    <cellStyle name="Normal 2 2 23 6 2 2" xfId="39450" xr:uid="{B1A2C5C7-BFC7-425C-8229-A909717C2368}"/>
    <cellStyle name="Normal 2 2 23 6 3" xfId="31562" xr:uid="{C3785C3F-2616-4E13-BE97-89530D6B7D63}"/>
    <cellStyle name="Normal 2 2 23 7" xfId="16410" xr:uid="{F94E8E58-EE62-4A17-A2AF-ADCCF84EE7B8}"/>
    <cellStyle name="Normal 2 2 23 7 2" xfId="35506" xr:uid="{06080B31-4F1B-406E-852A-72EF440BC026}"/>
    <cellStyle name="Normal 2 2 23 8" xfId="27618" xr:uid="{D16D07FE-040D-479A-B04A-B4D681DB0357}"/>
    <cellStyle name="Normal 2 2 24" xfId="5316" xr:uid="{027CF31E-C580-47BB-BDBE-65E7E28D9FC8}"/>
    <cellStyle name="Normal 2 2 24 2" xfId="6213" xr:uid="{8A95691D-B661-47F2-A373-AAEA8748ED5B}"/>
    <cellStyle name="Normal 2 2 24 2 2" xfId="7615" xr:uid="{6003C332-7A45-4D3B-9E1F-F525AADAFA5D}"/>
    <cellStyle name="Normal 2 2 24 2 2 2" xfId="10417" xr:uid="{DCBE0263-A686-4BA7-B529-F1B626BD988F}"/>
    <cellStyle name="Normal 2 2 24 2 2 2 2" xfId="16022" xr:uid="{49C14F90-6271-4AFA-BB70-5176D5B430CC}"/>
    <cellStyle name="Normal 2 2 24 2 2 2 2 2" xfId="27231" xr:uid="{F54E8077-D63A-41D7-868A-ACD38854B28E}"/>
    <cellStyle name="Normal 2 2 24 2 2 2 2 2 2" xfId="43018" xr:uid="{194B1DC6-10FE-40C6-9E99-7EFE648AEFDB}"/>
    <cellStyle name="Normal 2 2 24 2 2 2 2 3" xfId="35130" xr:uid="{89F78E6E-FBF2-4D76-88C5-950D34616034}"/>
    <cellStyle name="Normal 2 2 24 2 2 2 3" xfId="21627" xr:uid="{EA81DE95-4289-4A18-B1FF-BC63B4171E4D}"/>
    <cellStyle name="Normal 2 2 24 2 2 2 3 2" xfId="39074" xr:uid="{AF233B7A-A232-4786-93ED-AD85EE16EB45}"/>
    <cellStyle name="Normal 2 2 24 2 2 2 4" xfId="31186" xr:uid="{4CAF8C93-0421-436C-A800-D50E60B9A12E}"/>
    <cellStyle name="Normal 2 2 24 2 2 3" xfId="13220" xr:uid="{D44347F8-CACC-4E80-BADB-D43BD8969B6C}"/>
    <cellStyle name="Normal 2 2 24 2 2 3 2" xfId="24429" xr:uid="{95EEDB22-9804-4DE7-AFC8-CED0C38ABA5C}"/>
    <cellStyle name="Normal 2 2 24 2 2 3 2 2" xfId="41046" xr:uid="{A3F305E2-8330-4E19-93A5-9E27BE05DDB6}"/>
    <cellStyle name="Normal 2 2 24 2 2 3 3" xfId="33158" xr:uid="{A5657423-4EF2-4882-BF05-2DE23818EF55}"/>
    <cellStyle name="Normal 2 2 24 2 2 4" xfId="18825" xr:uid="{BB994E1D-866B-44F8-8260-010120D3BB64}"/>
    <cellStyle name="Normal 2 2 24 2 2 4 2" xfId="37102" xr:uid="{DA5F09B8-FEBB-403E-8023-FC166F166C73}"/>
    <cellStyle name="Normal 2 2 24 2 2 5" xfId="29214" xr:uid="{3BC43398-1227-408C-9C11-140EC58EBA5A}"/>
    <cellStyle name="Normal 2 2 24 2 3" xfId="9015" xr:uid="{6A4C3BC9-2078-43CF-98FC-9D2996A499B1}"/>
    <cellStyle name="Normal 2 2 24 2 3 2" xfId="14620" xr:uid="{E95C402B-A00A-4150-8160-CCC3ECBB8CFF}"/>
    <cellStyle name="Normal 2 2 24 2 3 2 2" xfId="25829" xr:uid="{8DE02CFB-714F-43FE-B935-1C1AE2C5A892}"/>
    <cellStyle name="Normal 2 2 24 2 3 2 2 2" xfId="42032" xr:uid="{71B419B1-D162-405A-A156-840795697D7D}"/>
    <cellStyle name="Normal 2 2 24 2 3 2 3" xfId="34144" xr:uid="{A0800E8C-9F75-4974-84CC-CE47D05AA72F}"/>
    <cellStyle name="Normal 2 2 24 2 3 3" xfId="20225" xr:uid="{4E76BA82-3926-426A-AA89-064F72D1236C}"/>
    <cellStyle name="Normal 2 2 24 2 3 3 2" xfId="38088" xr:uid="{E849C67E-4810-4A06-8626-7FC6422B299C}"/>
    <cellStyle name="Normal 2 2 24 2 3 4" xfId="30200" xr:uid="{7CD662D6-8ECF-4605-BE80-ECA6A6D1B33C}"/>
    <cellStyle name="Normal 2 2 24 2 4" xfId="11818" xr:uid="{06305569-79F0-4A64-8CA8-F3FBEEC6553E}"/>
    <cellStyle name="Normal 2 2 24 2 4 2" xfId="23027" xr:uid="{5C2BD4BE-5946-4523-B8B2-B1BF14FE8B71}"/>
    <cellStyle name="Normal 2 2 24 2 4 2 2" xfId="40060" xr:uid="{108FC2A3-A486-4374-B59A-279604C21E6B}"/>
    <cellStyle name="Normal 2 2 24 2 4 3" xfId="32172" xr:uid="{5DC0B3E9-5BF3-48FD-97C6-DDE1B1D456B5}"/>
    <cellStyle name="Normal 2 2 24 2 5" xfId="17423" xr:uid="{1ADA42EC-57CE-4CF0-AED1-58B23B7A5C00}"/>
    <cellStyle name="Normal 2 2 24 2 5 2" xfId="36116" xr:uid="{F391DB4B-0F06-47D7-ABB6-8E4F2C8F31F1}"/>
    <cellStyle name="Normal 2 2 24 2 6" xfId="28228" xr:uid="{7552A159-5667-486F-85AE-C739906301A3}"/>
    <cellStyle name="Normal 2 2 24 3" xfId="6718" xr:uid="{72C4FF8A-1E56-4E94-BBE6-FD2BF22FD8A1}"/>
    <cellStyle name="Normal 2 2 24 3 2" xfId="9520" xr:uid="{E7FA0A00-C393-4A74-BD4A-3311DCDBF61E}"/>
    <cellStyle name="Normal 2 2 24 3 2 2" xfId="15125" xr:uid="{F6995F64-92B9-4195-9857-F5FAE6214B0E}"/>
    <cellStyle name="Normal 2 2 24 3 2 2 2" xfId="26334" xr:uid="{B40C7DD4-1DE9-45D5-A8B2-6DCEBFED3863}"/>
    <cellStyle name="Normal 2 2 24 3 2 2 2 2" xfId="42524" xr:uid="{D64906A7-C5B8-4DF7-A2CF-52D03C1C6898}"/>
    <cellStyle name="Normal 2 2 24 3 2 2 3" xfId="34636" xr:uid="{171EAB76-C38A-45AE-97F8-36209FF4008E}"/>
    <cellStyle name="Normal 2 2 24 3 2 3" xfId="20730" xr:uid="{15280AE9-483C-40BC-860B-91906CC15A27}"/>
    <cellStyle name="Normal 2 2 24 3 2 3 2" xfId="38580" xr:uid="{4B1D2D98-35AA-4CE4-83BA-42D2B85D7A0F}"/>
    <cellStyle name="Normal 2 2 24 3 2 4" xfId="30692" xr:uid="{A3F6EDB8-3925-4A2D-9C2D-D797E2D9C79B}"/>
    <cellStyle name="Normal 2 2 24 3 3" xfId="12323" xr:uid="{139F5691-EDE7-4B33-BEB5-0C5D75C04AC0}"/>
    <cellStyle name="Normal 2 2 24 3 3 2" xfId="23532" xr:uid="{643E953D-AE4D-4EDD-8618-D19A78548662}"/>
    <cellStyle name="Normal 2 2 24 3 3 2 2" xfId="40552" xr:uid="{1F0EE4A8-6CC8-4032-BE5F-FC5BDCA02294}"/>
    <cellStyle name="Normal 2 2 24 3 3 3" xfId="32664" xr:uid="{4F6DA3C5-A7DD-449D-8D28-EA7B382A86F0}"/>
    <cellStyle name="Normal 2 2 24 3 4" xfId="17928" xr:uid="{5B8402CB-093E-4791-B7D5-1F5C366C3A80}"/>
    <cellStyle name="Normal 2 2 24 3 4 2" xfId="36608" xr:uid="{EDF27CE4-47C9-465E-89F0-3729D03DCA94}"/>
    <cellStyle name="Normal 2 2 24 3 5" xfId="28720" xr:uid="{01F8E33E-42B5-49AC-B209-BC72BB05E865}"/>
    <cellStyle name="Normal 2 2 24 4" xfId="8118" xr:uid="{340337CE-A247-4F6D-802A-EF4468F6CAAD}"/>
    <cellStyle name="Normal 2 2 24 4 2" xfId="13723" xr:uid="{02E99678-644A-4AF0-8D4B-3AC9EC9B59F4}"/>
    <cellStyle name="Normal 2 2 24 4 2 2" xfId="24932" xr:uid="{97BA1167-0E14-488F-86AF-883F78AD353D}"/>
    <cellStyle name="Normal 2 2 24 4 2 2 2" xfId="41538" xr:uid="{496CD9BD-7553-4427-AE60-CB12B444E954}"/>
    <cellStyle name="Normal 2 2 24 4 2 3" xfId="33650" xr:uid="{A9F0F8C8-CDEC-486D-827F-D710C438D0C7}"/>
    <cellStyle name="Normal 2 2 24 4 3" xfId="19328" xr:uid="{3961708E-4221-4703-B8EE-CCCBF31FCF24}"/>
    <cellStyle name="Normal 2 2 24 4 3 2" xfId="37594" xr:uid="{4DAB83B3-0D9E-499D-B4D2-18A5E19069FE}"/>
    <cellStyle name="Normal 2 2 24 4 4" xfId="29706" xr:uid="{167AC304-B7B5-4E69-B1BE-E5FE169FA159}"/>
    <cellStyle name="Normal 2 2 24 5" xfId="10921" xr:uid="{6E45F089-CABB-4700-89F4-BEACD68423D4}"/>
    <cellStyle name="Normal 2 2 24 5 2" xfId="22130" xr:uid="{AB76B574-673D-4FBB-B8B7-EE7A479FDD82}"/>
    <cellStyle name="Normal 2 2 24 5 2 2" xfId="39566" xr:uid="{8B6E4967-9C79-4378-A60F-7B69E66D1424}"/>
    <cellStyle name="Normal 2 2 24 5 3" xfId="31678" xr:uid="{6D1F6022-796F-462B-B14B-7C866DA13B9B}"/>
    <cellStyle name="Normal 2 2 24 6" xfId="16526" xr:uid="{52729BCB-5F13-45BA-A740-9856D8245276}"/>
    <cellStyle name="Normal 2 2 24 6 2" xfId="35622" xr:uid="{0BDA8E7F-6079-45C0-961B-E3A855712800}"/>
    <cellStyle name="Normal 2 2 24 7" xfId="27734" xr:uid="{88695980-A8F2-454B-A29B-FC53E0938FAB}"/>
    <cellStyle name="Normal 2 2 25" xfId="5562" xr:uid="{1ADC3D7D-5E61-49E7-9252-EBAAA4B81953}"/>
    <cellStyle name="Normal 2 2 25 2" xfId="6964" xr:uid="{A7909DCA-7818-4E9C-B3E3-90B61E3295B9}"/>
    <cellStyle name="Normal 2 2 25 2 2" xfId="9766" xr:uid="{488A3280-2250-4110-9914-3C69699E1D1E}"/>
    <cellStyle name="Normal 2 2 25 2 2 2" xfId="15371" xr:uid="{6B9F7904-90B2-49C3-ACAD-D4D503657520}"/>
    <cellStyle name="Normal 2 2 25 2 2 2 2" xfId="26580" xr:uid="{F382AEE1-6C9B-49A0-97C4-1DA2C5F0904C}"/>
    <cellStyle name="Normal 2 2 25 2 2 2 2 2" xfId="42770" xr:uid="{7BA84DB1-B593-41D8-9ACB-BB45B9623278}"/>
    <cellStyle name="Normal 2 2 25 2 2 2 3" xfId="34882" xr:uid="{BAED865C-3C57-4705-A60F-D171A9078D8A}"/>
    <cellStyle name="Normal 2 2 25 2 2 3" xfId="20976" xr:uid="{BCE954E7-08F3-456F-8423-AE41CC5AFADF}"/>
    <cellStyle name="Normal 2 2 25 2 2 3 2" xfId="38826" xr:uid="{F27B9178-3049-42F7-8461-0683768D9378}"/>
    <cellStyle name="Normal 2 2 25 2 2 4" xfId="30938" xr:uid="{45C60A56-CE78-4B4A-8A51-3409EC014D14}"/>
    <cellStyle name="Normal 2 2 25 2 3" xfId="12569" xr:uid="{F69B734A-16DA-4A0B-97F5-945782243A44}"/>
    <cellStyle name="Normal 2 2 25 2 3 2" xfId="23778" xr:uid="{2D7C5328-EEFB-4A26-802A-5AE1E691A35C}"/>
    <cellStyle name="Normal 2 2 25 2 3 2 2" xfId="40798" xr:uid="{C17744EB-21CE-4A65-8883-06F4EE0E391B}"/>
    <cellStyle name="Normal 2 2 25 2 3 3" xfId="32910" xr:uid="{9DE1D56A-3F36-4E27-ACB0-8D31F7440AC2}"/>
    <cellStyle name="Normal 2 2 25 2 4" xfId="18174" xr:uid="{91F6CFE2-EE73-4738-BEA8-4E8E6886A645}"/>
    <cellStyle name="Normal 2 2 25 2 4 2" xfId="36854" xr:uid="{9BB632A5-7E3B-434D-B3A3-1A87C93FDA7E}"/>
    <cellStyle name="Normal 2 2 25 2 5" xfId="28966" xr:uid="{6BB45682-B149-4010-875C-F7EF74E82005}"/>
    <cellStyle name="Normal 2 2 25 3" xfId="8364" xr:uid="{BA894BDA-06DE-4626-908B-4171EF743EFF}"/>
    <cellStyle name="Normal 2 2 25 3 2" xfId="13969" xr:uid="{D876A9E1-D6BF-40D7-8BF2-BC51F0B8DF81}"/>
    <cellStyle name="Normal 2 2 25 3 2 2" xfId="25178" xr:uid="{EAC2D185-7617-4079-8617-EFBC11795713}"/>
    <cellStyle name="Normal 2 2 25 3 2 2 2" xfId="41784" xr:uid="{DEE51835-38BD-4FD7-9C67-F769D4F13AE0}"/>
    <cellStyle name="Normal 2 2 25 3 2 3" xfId="33896" xr:uid="{5D1494A5-2BA1-412D-981C-3513A1DC7C12}"/>
    <cellStyle name="Normal 2 2 25 3 3" xfId="19574" xr:uid="{DECAFEE2-CB4A-4DFC-9ED8-B40508CF6615}"/>
    <cellStyle name="Normal 2 2 25 3 3 2" xfId="37840" xr:uid="{AACB0129-604C-43D4-B05E-8FEA893589B2}"/>
    <cellStyle name="Normal 2 2 25 3 4" xfId="29952" xr:uid="{2253BCCC-7E54-48A8-8B6D-25587F03C956}"/>
    <cellStyle name="Normal 2 2 25 4" xfId="11167" xr:uid="{99D98811-8073-40FA-B1B8-5EA4A2AE67C2}"/>
    <cellStyle name="Normal 2 2 25 4 2" xfId="22376" xr:uid="{3F5ABDA0-B426-4123-A366-87B520799008}"/>
    <cellStyle name="Normal 2 2 25 4 2 2" xfId="39812" xr:uid="{5B5D04ED-482C-4FF6-9799-8F00E2E6A38F}"/>
    <cellStyle name="Normal 2 2 25 4 3" xfId="31924" xr:uid="{9458DFA5-3D85-4F2A-811F-5C351C507718}"/>
    <cellStyle name="Normal 2 2 25 5" xfId="16772" xr:uid="{6D5117C5-A4D9-4F86-BFB9-829C08213D49}"/>
    <cellStyle name="Normal 2 2 25 5 2" xfId="35868" xr:uid="{72C263F1-9CD0-4CD0-8FC2-8666B2F96CC2}"/>
    <cellStyle name="Normal 2 2 25 6" xfId="27980" xr:uid="{58037418-1568-4E63-AB06-AF2CE86139FF}"/>
    <cellStyle name="Normal 2 2 26" xfId="5987" xr:uid="{D33667BF-21DE-408A-A32D-04AEB36DA9EE}"/>
    <cellStyle name="Normal 2 2 26 2" xfId="7389" xr:uid="{616888DD-E6A7-44B0-AAAB-74D81C536B80}"/>
    <cellStyle name="Normal 2 2 26 2 2" xfId="10191" xr:uid="{D9C80A93-0820-4927-85D7-231C4101C168}"/>
    <cellStyle name="Normal 2 2 26 2 2 2" xfId="15796" xr:uid="{EC597F39-7FB3-455A-9FF8-F2C0C0D43DAD}"/>
    <cellStyle name="Normal 2 2 26 2 2 2 2" xfId="27005" xr:uid="{1D530146-503F-48EC-9CC3-D3245C4F7945}"/>
    <cellStyle name="Normal 2 2 26 2 2 2 2 2" xfId="42792" xr:uid="{CB667A8D-BD3E-408C-BD22-3B0C4168697A}"/>
    <cellStyle name="Normal 2 2 26 2 2 2 3" xfId="34904" xr:uid="{73CD5F3E-C217-4883-8CCB-AC98AF9D1C4C}"/>
    <cellStyle name="Normal 2 2 26 2 2 3" xfId="21401" xr:uid="{8A50DB28-65C4-4AEA-B6BA-B64F8BC91130}"/>
    <cellStyle name="Normal 2 2 26 2 2 3 2" xfId="38848" xr:uid="{31EFB65C-B671-41FF-9163-88B47BF50605}"/>
    <cellStyle name="Normal 2 2 26 2 2 4" xfId="30960" xr:uid="{F0711D93-984B-4152-885A-F559B194EEBC}"/>
    <cellStyle name="Normal 2 2 26 2 3" xfId="12994" xr:uid="{B92AEA77-4CCE-49FF-AF2A-C37498FCE0BB}"/>
    <cellStyle name="Normal 2 2 26 2 3 2" xfId="24203" xr:uid="{257190EB-1E57-4455-BC68-1A48AF9520AF}"/>
    <cellStyle name="Normal 2 2 26 2 3 2 2" xfId="40820" xr:uid="{46412CFA-9EB6-4A0F-8D91-B0E0C326845B}"/>
    <cellStyle name="Normal 2 2 26 2 3 3" xfId="32932" xr:uid="{0EC4FB6B-857B-44C3-AF0F-35B62049A2A6}"/>
    <cellStyle name="Normal 2 2 26 2 4" xfId="18599" xr:uid="{171069A5-C893-4C16-9AC9-408641DBF7DE}"/>
    <cellStyle name="Normal 2 2 26 2 4 2" xfId="36876" xr:uid="{0D719EF6-3647-4B0C-8762-E8FAE6ED718D}"/>
    <cellStyle name="Normal 2 2 26 2 5" xfId="28988" xr:uid="{B1382BE6-813A-49A0-A861-084DA6FA5A3F}"/>
    <cellStyle name="Normal 2 2 26 3" xfId="8789" xr:uid="{6E3BBA7A-A5BE-47A5-8F0E-ADB0E515AC75}"/>
    <cellStyle name="Normal 2 2 26 3 2" xfId="14394" xr:uid="{DCA01FEA-AB14-4757-8BF1-FA7E971E3EF6}"/>
    <cellStyle name="Normal 2 2 26 3 2 2" xfId="25603" xr:uid="{4FFDA4BA-33A3-4D74-8891-2F56E834D91C}"/>
    <cellStyle name="Normal 2 2 26 3 2 2 2" xfId="41806" xr:uid="{E9A95591-2877-447C-9AD5-7264D9C91059}"/>
    <cellStyle name="Normal 2 2 26 3 2 3" xfId="33918" xr:uid="{74AA3762-28AC-404D-A2B7-E67BB20EBDA1}"/>
    <cellStyle name="Normal 2 2 26 3 3" xfId="19999" xr:uid="{0884D9FF-4CC9-4924-AAE2-CC9406CA33B7}"/>
    <cellStyle name="Normal 2 2 26 3 3 2" xfId="37862" xr:uid="{2E87B8E6-1AD6-4B38-85A8-D36DA15AE6AD}"/>
    <cellStyle name="Normal 2 2 26 3 4" xfId="29974" xr:uid="{3E1A2C87-C8BA-46B3-A8DA-1A82EE6BB1C5}"/>
    <cellStyle name="Normal 2 2 26 4" xfId="11592" xr:uid="{903951CA-5B41-4248-A0C5-39CD108C4124}"/>
    <cellStyle name="Normal 2 2 26 4 2" xfId="22801" xr:uid="{9221856B-A48F-48DC-BF2F-61759F3FCD52}"/>
    <cellStyle name="Normal 2 2 26 4 2 2" xfId="39834" xr:uid="{9524D36D-67D2-4EB1-8B4A-BBFFC06B3C97}"/>
    <cellStyle name="Normal 2 2 26 4 3" xfId="31946" xr:uid="{D07D58A1-2035-460B-AA03-6CD9062BD97C}"/>
    <cellStyle name="Normal 2 2 26 5" xfId="17197" xr:uid="{6429992A-3D27-4FF2-A311-0164CDE2582E}"/>
    <cellStyle name="Normal 2 2 26 5 2" xfId="35890" xr:uid="{DC75A76D-50F7-4302-936E-84B02AFFD137}"/>
    <cellStyle name="Normal 2 2 26 6" xfId="28002" xr:uid="{87042B5C-F164-4EED-8879-476F5B4F4D17}"/>
    <cellStyle name="Normal 2 2 27" xfId="5581" xr:uid="{86821A7C-A859-40D7-9ED6-04E35502D912}"/>
    <cellStyle name="Normal 2 2 27 2" xfId="6983" xr:uid="{260D58F4-9200-4EEE-A48F-0C1FE9B8D0EA}"/>
    <cellStyle name="Normal 2 2 27 2 2" xfId="9785" xr:uid="{ABE76679-4CDF-4AAB-BCA6-BCC8187EB2C6}"/>
    <cellStyle name="Normal 2 2 27 2 2 2" xfId="15390" xr:uid="{B89E2DEA-A31A-4EDB-BA73-2E13AFCBC8BB}"/>
    <cellStyle name="Normal 2 2 27 2 2 2 2" xfId="26599" xr:uid="{C2CC1671-B674-4A51-B395-65521AA221B9}"/>
    <cellStyle name="Normal 2 2 27 2 2 2 2 2" xfId="42777" xr:uid="{9500D5F0-9030-498B-82C2-857BD9C5FE23}"/>
    <cellStyle name="Normal 2 2 27 2 2 2 3" xfId="34889" xr:uid="{D6CAC6BF-A7D8-4B71-806F-7F7E04FBAAA3}"/>
    <cellStyle name="Normal 2 2 27 2 2 3" xfId="20995" xr:uid="{76BEE86E-8135-48EB-AF83-A12FB60AC6FA}"/>
    <cellStyle name="Normal 2 2 27 2 2 3 2" xfId="38833" xr:uid="{B46FA8FD-145B-44CF-B75A-917BF7C1B348}"/>
    <cellStyle name="Normal 2 2 27 2 2 4" xfId="30945" xr:uid="{A69B8A5C-530A-416B-8FA8-7E1E8E233C82}"/>
    <cellStyle name="Normal 2 2 27 2 3" xfId="12588" xr:uid="{ACC96654-AE62-43F8-9E29-AF8C1EB495FD}"/>
    <cellStyle name="Normal 2 2 27 2 3 2" xfId="23797" xr:uid="{5DF88DA0-C05A-4533-A32C-368191C85AD2}"/>
    <cellStyle name="Normal 2 2 27 2 3 2 2" xfId="40805" xr:uid="{DA627C7E-217F-46C1-91C9-C4A96C0E8B5F}"/>
    <cellStyle name="Normal 2 2 27 2 3 3" xfId="32917" xr:uid="{85BD713C-F78F-45DE-95E7-3ECAFC4F3EAD}"/>
    <cellStyle name="Normal 2 2 27 2 4" xfId="18193" xr:uid="{C4928550-565B-4CF2-B9C8-A3D0CD9833C6}"/>
    <cellStyle name="Normal 2 2 27 2 4 2" xfId="36861" xr:uid="{8E58AA64-CC12-4224-8DD7-AFF36B5AA97E}"/>
    <cellStyle name="Normal 2 2 27 2 5" xfId="28973" xr:uid="{8C89E2C2-6857-4A1A-BDC6-026880CE48CE}"/>
    <cellStyle name="Normal 2 2 27 3" xfId="8383" xr:uid="{3F066B09-A357-43A3-A530-CD32CE29FB1C}"/>
    <cellStyle name="Normal 2 2 27 3 2" xfId="13988" xr:uid="{81438200-63BE-402D-AF58-C91DC95381B5}"/>
    <cellStyle name="Normal 2 2 27 3 2 2" xfId="25197" xr:uid="{C6BD1FDE-0C02-48FE-8680-A27B6C55D749}"/>
    <cellStyle name="Normal 2 2 27 3 2 2 2" xfId="41791" xr:uid="{BEC3375E-3CBA-458A-8CA3-095DCE2B68F7}"/>
    <cellStyle name="Normal 2 2 27 3 2 3" xfId="33903" xr:uid="{7A16E65E-1F81-4B80-B4D0-FEF13C77BCC5}"/>
    <cellStyle name="Normal 2 2 27 3 3" xfId="19593" xr:uid="{22C99E00-6A2A-4B3A-B09A-462155A41266}"/>
    <cellStyle name="Normal 2 2 27 3 3 2" xfId="37847" xr:uid="{90E2B999-F8EC-4234-BC48-D7FC789CF5A4}"/>
    <cellStyle name="Normal 2 2 27 3 4" xfId="29959" xr:uid="{962CE1B5-C92D-4379-8696-94FF5E547E96}"/>
    <cellStyle name="Normal 2 2 27 4" xfId="11186" xr:uid="{C96891D6-7B6C-415A-A32A-84F3BAFA336E}"/>
    <cellStyle name="Normal 2 2 27 4 2" xfId="22395" xr:uid="{03E65341-0967-445D-99B5-B2CDF6F18993}"/>
    <cellStyle name="Normal 2 2 27 4 2 2" xfId="39819" xr:uid="{C94735EB-C301-4A18-AE51-6B7D920C5730}"/>
    <cellStyle name="Normal 2 2 27 4 3" xfId="31931" xr:uid="{BC4FE09A-9969-489C-B6F5-287C3C661EC5}"/>
    <cellStyle name="Normal 2 2 27 5" xfId="16791" xr:uid="{940EDEE1-FBDA-4981-A676-5ABAB82CCB3D}"/>
    <cellStyle name="Normal 2 2 27 5 2" xfId="35875" xr:uid="{125D13B8-44C9-4CA8-88AB-732FE5443F3B}"/>
    <cellStyle name="Normal 2 2 27 6" xfId="27987" xr:uid="{4996CEBC-1918-47ED-8786-E8C323E235DD}"/>
    <cellStyle name="Normal 2 2 28" xfId="6470" xr:uid="{22B75619-7C62-42D3-B79B-DB525401662C}"/>
    <cellStyle name="Normal 2 2 28 2" xfId="9272" xr:uid="{D2ACA570-1441-4857-A4C0-283C5474A7F5}"/>
    <cellStyle name="Normal 2 2 28 2 2" xfId="14877" xr:uid="{16F05FB8-D02C-4A3F-9F44-7B8138068B1C}"/>
    <cellStyle name="Normal 2 2 28 2 2 2" xfId="26086" xr:uid="{8D5C81A3-282B-417A-8C87-FD130189A948}"/>
    <cellStyle name="Normal 2 2 28 2 2 2 2" xfId="42278" xr:uid="{DE345613-0C92-4CB7-B6F3-997D83BE1D3A}"/>
    <cellStyle name="Normal 2 2 28 2 2 3" xfId="34390" xr:uid="{DAA4875B-A818-4874-B360-3816CE86DD84}"/>
    <cellStyle name="Normal 2 2 28 2 3" xfId="20482" xr:uid="{F98630E2-ECEB-451A-AD0E-04553F968FED}"/>
    <cellStyle name="Normal 2 2 28 2 3 2" xfId="38334" xr:uid="{7CBD7C51-9287-4733-9CC0-7FF8FEC95E2D}"/>
    <cellStyle name="Normal 2 2 28 2 4" xfId="30446" xr:uid="{DE9AB5F2-C005-46D6-AB13-CEA9F1866BE2}"/>
    <cellStyle name="Normal 2 2 28 3" xfId="12075" xr:uid="{62CE6B3D-1415-4EBB-9892-C25FE49A2B8E}"/>
    <cellStyle name="Normal 2 2 28 3 2" xfId="23284" xr:uid="{81D0A97A-269E-4C4A-B841-EE47FFF0B772}"/>
    <cellStyle name="Normal 2 2 28 3 2 2" xfId="40306" xr:uid="{27F4A5BF-6781-4B26-91E5-529AC9F18A80}"/>
    <cellStyle name="Normal 2 2 28 3 3" xfId="32418" xr:uid="{E24B2A9F-1134-49D4-9650-41AD5340BD55}"/>
    <cellStyle name="Normal 2 2 28 4" xfId="17680" xr:uid="{86CDCDBF-1D43-4C00-B79A-6F7A0CC230AB}"/>
    <cellStyle name="Normal 2 2 28 4 2" xfId="36362" xr:uid="{DCCBA5AD-BADE-4DB8-BEF6-FABF4AC02BB7}"/>
    <cellStyle name="Normal 2 2 28 5" xfId="28474" xr:uid="{D613BBFA-0813-414C-8F1C-F41F60359478}"/>
    <cellStyle name="Normal 2 2 29" xfId="7872" xr:uid="{02EE6EF5-0E46-4F71-8211-F4D114A8894B}"/>
    <cellStyle name="Normal 2 2 29 2" xfId="13477" xr:uid="{279EFBDD-219B-4FC9-A65C-007701EBA841}"/>
    <cellStyle name="Normal 2 2 29 2 2" xfId="24686" xr:uid="{6D6E1F03-5833-4227-8B62-CE8C7719E9C3}"/>
    <cellStyle name="Normal 2 2 29 2 2 2" xfId="41292" xr:uid="{3CE4568B-EB93-42EC-8554-3C9C4E96F016}"/>
    <cellStyle name="Normal 2 2 29 2 3" xfId="33404" xr:uid="{9CC5A5BB-4713-44A9-ACD7-45C3CA7FF544}"/>
    <cellStyle name="Normal 2 2 29 3" xfId="19082" xr:uid="{AB62E0B9-4745-4847-8CA3-DA95D01E5A75}"/>
    <cellStyle name="Normal 2 2 29 3 2" xfId="37348" xr:uid="{7CC4CE02-35C9-4CAC-AA9F-3CC7CD2822F5}"/>
    <cellStyle name="Normal 2 2 29 4" xfId="29460" xr:uid="{A232B5BA-2758-422D-9BA6-633B0E8953BB}"/>
    <cellStyle name="Normal 2 2 3" xfId="2902" xr:uid="{5F9AA240-C815-4DA0-A777-2A2F2F85C5E3}"/>
    <cellStyle name="Normal 2 2 3 2" xfId="2903" xr:uid="{8D66F85B-9C7B-4072-A473-DCB24EB4E0B8}"/>
    <cellStyle name="Normal 2 2 3 2 2" xfId="2904" xr:uid="{E763CDF8-D53A-4F9C-91F8-2DFFB40CACBF}"/>
    <cellStyle name="Normal 2 2 3 2 2 2" xfId="2905" xr:uid="{A5720B42-B27C-47AA-8EF7-BDFFE3AFD9EB}"/>
    <cellStyle name="Normal 2 2 3 2 2 3" xfId="44327" xr:uid="{A38B70A3-E37C-469C-AA9A-41B80FCDDCA5}"/>
    <cellStyle name="Normal 2 2 3 2 3" xfId="2906" xr:uid="{C8002442-3044-4703-A367-61E10ED8A0A7}"/>
    <cellStyle name="Normal 2 2 3 2_Long forecast for Liz liquid Cotton(May-Dec)10312013 (version 1)" xfId="2907" xr:uid="{79F83291-2EB3-4C2E-843B-B25A8C07F23F}"/>
    <cellStyle name="Normal 2 2 3 3" xfId="2908" xr:uid="{3837C8B6-CDE0-4879-BBE7-62805FF0F428}"/>
    <cellStyle name="Normal 2 2 3 3 2" xfId="2909" xr:uid="{33E6E29B-7844-45DA-8797-9D69B41DABAB}"/>
    <cellStyle name="Normal 2 2 3 3 3" xfId="2910" xr:uid="{45EB817A-9325-4105-9695-BC5BAA53B1D2}"/>
    <cellStyle name="Normal 2 2 3 3 4" xfId="2911" xr:uid="{50F0D05A-E77B-40B0-98EC-22EF0C57986A}"/>
    <cellStyle name="Normal 2 2 3 3 5" xfId="2912" xr:uid="{D53D13B5-BBD8-4FC2-A04B-924E287FEC1E}"/>
    <cellStyle name="Normal 2 2 3 3 6" xfId="44328" xr:uid="{6DFA55AD-F202-4C7A-B090-94FDEEEFF087}"/>
    <cellStyle name="Normal 2 2 3 4" xfId="2913" xr:uid="{DC5DDA71-4DD8-48F5-9876-A69C5FD9B516}"/>
    <cellStyle name="Normal 2 2 3_Long forecast for Liz liquid Cotton(May-Dec)10312013 (version 1)" xfId="2914" xr:uid="{3D352750-83E9-4B49-928D-515C72B6F730}"/>
    <cellStyle name="Normal 2 2 30" xfId="10674" xr:uid="{D77EF079-4182-4A9A-AA5E-36FC9A7F3705}"/>
    <cellStyle name="Normal 2 2 30 2" xfId="21884" xr:uid="{72DE08C8-E2A7-45D7-B6C9-E9E9121CC5DC}"/>
    <cellStyle name="Normal 2 2 30 2 2" xfId="39320" xr:uid="{55C99A98-08EC-458D-A8CD-3B39A4EBDAE4}"/>
    <cellStyle name="Normal 2 2 30 3" xfId="31432" xr:uid="{07544083-B033-419B-8DFC-CF0259ED5BC5}"/>
    <cellStyle name="Normal 2 2 31" xfId="16280" xr:uid="{916CBAA3-BC0A-4B99-9580-0E444F18A2A7}"/>
    <cellStyle name="Normal 2 2 31 2" xfId="35376" xr:uid="{F05B2FCA-0B0E-4EC6-967F-C2AF6719A016}"/>
    <cellStyle name="Normal 2 2 32" xfId="27488" xr:uid="{861F9EB0-5C30-41B7-9481-7D1DDAC14205}"/>
    <cellStyle name="Normal 2 2 33" xfId="44312" xr:uid="{92D38FF5-0B0B-4495-BD29-A2F79989D6E2}"/>
    <cellStyle name="Normal 2 2 4" xfId="2915" xr:uid="{2ED41174-48E1-407C-AE17-B1513AD4CBA8}"/>
    <cellStyle name="Normal 2 2 4 2" xfId="2916" xr:uid="{30163F42-D4CE-4BF2-A02D-DE55943BBF58}"/>
    <cellStyle name="Normal 2 2 4 2 2" xfId="2917" xr:uid="{9093A053-1A37-49DF-9FE0-23B470CB00FA}"/>
    <cellStyle name="Normal 2 2 4 2 2 2" xfId="2918" xr:uid="{9B8E79CA-97C9-441A-A7EA-DA6D0E47D290}"/>
    <cellStyle name="Normal 2 2 4 2 2 3" xfId="44329" xr:uid="{0112539D-CD52-44B3-A238-9696B858FE0C}"/>
    <cellStyle name="Normal 2 2 4 2 3" xfId="2919" xr:uid="{D68325FA-E266-4513-AC2F-036E4CBC1E72}"/>
    <cellStyle name="Normal 2 2 4 2_Long forecast for Liz liquid Cotton(May-Dec)10312013 (version 1)" xfId="2920" xr:uid="{184D6F30-D267-4FAD-902F-57606069A915}"/>
    <cellStyle name="Normal 2 2 4 3" xfId="2921" xr:uid="{648DA017-8415-4E3E-BCBE-D95C04F2E762}"/>
    <cellStyle name="Normal 2 2 4 3 2" xfId="2922" xr:uid="{EDECD0B8-8486-4A97-BC47-92C72A035003}"/>
    <cellStyle name="Normal 2 2 4 3 3" xfId="44330" xr:uid="{5B921872-7F11-4E68-884C-9C93EABCD9EE}"/>
    <cellStyle name="Normal 2 2 4 4" xfId="2923" xr:uid="{1B81D5CE-99FB-4FE8-98C4-7AC0CEB8A4EB}"/>
    <cellStyle name="Normal 2 2 4_Long forecast for Liz liquid Cotton(May-Dec)10312013 (version 1)" xfId="2924" xr:uid="{25428F38-5E53-4B65-8669-1513FAEC63E9}"/>
    <cellStyle name="Normal 2 2 5" xfId="2925" xr:uid="{EBB57624-5E93-41A8-80FE-01A72E725D67}"/>
    <cellStyle name="Normal 2 2 5 2" xfId="2926" xr:uid="{4AB4B387-E2E0-43F3-AD93-F780DE0250CD}"/>
    <cellStyle name="Normal 2 2 5 2 2" xfId="2927" xr:uid="{758A4318-047C-4E29-967E-3BDA99255651}"/>
    <cellStyle name="Normal 2 2 5 2 2 2" xfId="2928" xr:uid="{13A2BC6D-6598-4E75-86CB-04E082C25FFA}"/>
    <cellStyle name="Normal 2 2 5 2 2 3" xfId="2929" xr:uid="{F639304D-E985-4FA5-AF63-B101C166C854}"/>
    <cellStyle name="Normal 2 2 5 2 2 4" xfId="44331" xr:uid="{C45211D4-6E06-419F-AB6C-73F9C441514E}"/>
    <cellStyle name="Normal 2 2 5 2 3" xfId="2930" xr:uid="{0F35B07E-FBF5-4BE0-B865-6FEC876F0FD7}"/>
    <cellStyle name="Normal 2 2 5 2_Long forecast for Liz liquid Cotton(May-Dec)10312013 (version 1)" xfId="2931" xr:uid="{601AD218-FB1E-45AE-A3CF-686FCF68967D}"/>
    <cellStyle name="Normal 2 2 5 3" xfId="2932" xr:uid="{A5279679-A5D5-420B-B921-0CCEF2BC0ED4}"/>
    <cellStyle name="Normal 2 2 5 3 2" xfId="2933" xr:uid="{6C738660-7448-409A-BB38-FC5481F217FB}"/>
    <cellStyle name="Normal 2 2 5 3 3" xfId="44332" xr:uid="{82E52D86-B41F-4BAE-A6C2-88253CF7941A}"/>
    <cellStyle name="Normal 2 2 5 4" xfId="2934" xr:uid="{5E400D2C-1041-4E16-8DF7-C149667BA07F}"/>
    <cellStyle name="Normal 2 2 5_Long forecast for Liz liquid Cotton(May-Dec)10312013 (version 1)" xfId="2935" xr:uid="{54D4827F-198F-4AF6-8894-330F562AC79F}"/>
    <cellStyle name="Normal 2 2 6" xfId="2936" xr:uid="{42FFB973-4C6D-4352-99EC-0D73FA084292}"/>
    <cellStyle name="Normal 2 2 6 2" xfId="2937" xr:uid="{6762E157-52B0-46E8-BE78-86130ED75852}"/>
    <cellStyle name="Normal 2 2 6 2 2" xfId="2938" xr:uid="{6B3DC62F-628E-4505-815B-AC4A47A2B449}"/>
    <cellStyle name="Normal 2 2 6 2 2 2" xfId="2939" xr:uid="{0FCC1E50-A3E8-4A9B-A88C-07980AA68B57}"/>
    <cellStyle name="Normal 2 2 6 2 2 3" xfId="44333" xr:uid="{95FE27BF-25FC-42C9-88CD-A1B3DA261DC2}"/>
    <cellStyle name="Normal 2 2 6 2 3" xfId="2940" xr:uid="{ECFAD37C-8868-4243-8E74-C3A3AE8BF17A}"/>
    <cellStyle name="Normal 2 2 6 2_Long forecast for Liz liquid Cotton(May-Dec)10312013 (version 1)" xfId="2941" xr:uid="{B5E7D04F-184F-4193-98A2-F263BA9B328B}"/>
    <cellStyle name="Normal 2 2 6 3" xfId="2942" xr:uid="{82AEC217-18D6-49BC-AEC7-1BCE11811E7E}"/>
    <cellStyle name="Normal 2 2 6 3 2" xfId="2943" xr:uid="{49A41A4F-EB5E-4594-B31C-E67AEF388253}"/>
    <cellStyle name="Normal 2 2 6 3 3" xfId="44334" xr:uid="{1D6FD666-DFF5-4568-A52B-D537BCE4099A}"/>
    <cellStyle name="Normal 2 2 6 4" xfId="2944" xr:uid="{C4148DA2-B692-4F26-8075-4AC3C080CBDB}"/>
    <cellStyle name="Normal 2 2 6_Long forecast for Liz liquid Cotton(May-Dec)10312013 (version 1)" xfId="2945" xr:uid="{5D413B94-C802-4737-B47C-02D09B82937B}"/>
    <cellStyle name="Normal 2 2 7" xfId="2946" xr:uid="{2C083DCE-7234-4913-809F-A7E79FABF8CC}"/>
    <cellStyle name="Normal 2 2 7 2" xfId="2947" xr:uid="{010EF18E-9030-45CB-908A-B19316D7D7B3}"/>
    <cellStyle name="Normal 2 2 7 2 2" xfId="2948" xr:uid="{31045FE4-B57A-45E0-A6FD-E1DF2011A52D}"/>
    <cellStyle name="Normal 2 2 7 2 2 2" xfId="2949" xr:uid="{488E1EB2-109D-43ED-B7E0-E1746AAAC651}"/>
    <cellStyle name="Normal 2 2 7 2 2 3" xfId="44335" xr:uid="{ADED081E-B671-40C3-8453-FC803BC95271}"/>
    <cellStyle name="Normal 2 2 7 2_Long forecast for Liz liquid Cotton(May-Dec)10312013 (version 1)" xfId="2950" xr:uid="{01F56D90-6D48-436E-A8B9-B3BD43DB2D20}"/>
    <cellStyle name="Normal 2 2 7 3" xfId="2951" xr:uid="{E01D0D0A-AAA2-496F-946D-9589629C51C4}"/>
    <cellStyle name="Normal 2 2 7 3 2" xfId="2952" xr:uid="{AE21D44B-5DB9-43A5-9BD7-CC7FA3D53503}"/>
    <cellStyle name="Normal 2 2 7 3 3" xfId="44336" xr:uid="{307B588D-1EE5-4051-A1DE-E582F61DCD60}"/>
    <cellStyle name="Normal 2 2 7_Long forecast for Liz liquid Cotton(May-Dec)10312013 (version 1)" xfId="2953" xr:uid="{EF779527-1079-4FC1-9A1D-227B0EF4BA98}"/>
    <cellStyle name="Normal 2 2 8" xfId="2954" xr:uid="{0C6FCE05-EE21-4615-B001-51B20B2DF261}"/>
    <cellStyle name="Normal 2 2 8 2" xfId="2955" xr:uid="{9F0FF38F-081E-454D-9B1B-B042358C0B24}"/>
    <cellStyle name="Normal 2 2 8 2 2" xfId="2956" xr:uid="{0E08FB85-671F-4D21-ACE8-DD937FC48F43}"/>
    <cellStyle name="Normal 2 2 8 2 2 2" xfId="2957" xr:uid="{D611277A-1CD8-44AE-B63B-6F93DEB12158}"/>
    <cellStyle name="Normal 2 2 8 2 2 3" xfId="44337" xr:uid="{D994040B-3697-4184-9837-BA403FD3D307}"/>
    <cellStyle name="Normal 2 2 8 2_Long forecast for Liz liquid Cotton(May-Dec)10312013 (version 1)" xfId="2958" xr:uid="{F8743A7A-86B8-4EE8-B9AF-62084A1DCF45}"/>
    <cellStyle name="Normal 2 2 8 3" xfId="2959" xr:uid="{1A8C0820-0617-441D-851E-2081628C5068}"/>
    <cellStyle name="Normal 2 2 8 3 2" xfId="2960" xr:uid="{3FB15D95-252B-47CA-851D-3C82F758A97B}"/>
    <cellStyle name="Normal 2 2 8 3 3" xfId="44338" xr:uid="{AF79F99D-A3AC-44F1-8567-339488A529D9}"/>
    <cellStyle name="Normal 2 2 8_Long forecast for Liz liquid Cotton(May-Dec)10312013 (version 1)" xfId="2961" xr:uid="{E53CAD5B-5B32-4978-AD4E-B8ABA228370D}"/>
    <cellStyle name="Normal 2 2 9" xfId="2962" xr:uid="{CA16E3AB-140B-4363-A0DB-96911688BCB5}"/>
    <cellStyle name="Normal 2 2 9 2" xfId="2963" xr:uid="{165231A3-B883-443B-A60A-50D9FB08393E}"/>
    <cellStyle name="Normal 2 2 9 2 2" xfId="2964" xr:uid="{98F87AD6-FD54-4AEC-8FA9-EAF3F1E94D41}"/>
    <cellStyle name="Normal 2 2 9 2 2 2" xfId="2965" xr:uid="{E2E679AA-AC72-4A53-AED3-EFE83612C536}"/>
    <cellStyle name="Normal 2 2 9 2 2 3" xfId="44339" xr:uid="{5C6F45E1-CC84-40F3-8DB1-F64FE822C68D}"/>
    <cellStyle name="Normal 2 2 9 2_Long forecast for Liz liquid Cotton(May-Dec)10312013 (version 1)" xfId="2966" xr:uid="{F6FF03AA-BDE5-490B-AF4A-D24633F72D1E}"/>
    <cellStyle name="Normal 2 2 9 3" xfId="2967" xr:uid="{85392C75-6B61-42BC-B8A1-664E461C9C06}"/>
    <cellStyle name="Normal 2 2 9 3 2" xfId="2968" xr:uid="{922754CF-4D46-4F19-9D2C-4DF3BDCA3434}"/>
    <cellStyle name="Normal 2 2 9 3 3" xfId="44340" xr:uid="{2ECDEFB3-2AE6-41C1-9E48-78F0F68619DC}"/>
    <cellStyle name="Normal 2 2 9_Long forecast for Liz liquid Cotton(May-Dec)10312013 (version 1)" xfId="2969" xr:uid="{827718A3-AF9F-4CF0-87EC-AD1527B70617}"/>
    <cellStyle name="Normal 2 2_723_BEDDINGSETS_JLAHome" xfId="2970" xr:uid="{4C58E8A5-E6BD-439C-BA79-BC4EE2424942}"/>
    <cellStyle name="Normal 2 20" xfId="2971" xr:uid="{CE9B578A-2EF6-4FA7-9D73-6596CFD871A6}"/>
    <cellStyle name="Normal 2 20 2" xfId="2972" xr:uid="{502AF6B1-F0DA-4BEB-AAB6-E30D2F228064}"/>
    <cellStyle name="Normal 2 20 2 2" xfId="2973" xr:uid="{083E8D43-5609-4C86-8F16-DCD2D921811E}"/>
    <cellStyle name="Normal 2 20 2 2 2" xfId="2974" xr:uid="{BBEDF1CE-5C27-44E0-B958-36AB5C297345}"/>
    <cellStyle name="Normal 2 20 2 2 3" xfId="44341" xr:uid="{32C6D05E-DEE9-47EE-8F75-E37F3C37AD47}"/>
    <cellStyle name="Normal 2 20 2_Long forecast for Liz liquid Cotton(May-Dec)10312013 (version 1)" xfId="2975" xr:uid="{CBC589F7-E301-4E0D-A265-DB2B5195AA24}"/>
    <cellStyle name="Normal 2 20 3" xfId="2976" xr:uid="{D0D04FE0-B96E-4C02-89F4-618E584A1DD3}"/>
    <cellStyle name="Normal 2 20 3 2" xfId="2977" xr:uid="{879A9F57-5E11-4A3C-9ACC-65725FBDF286}"/>
    <cellStyle name="Normal 2 20 3 3" xfId="44342" xr:uid="{22B35B32-B40C-4A93-A919-95B7D2BEFA78}"/>
    <cellStyle name="Normal 2 20_Long forecast for Liz liquid Cotton(May-Dec)10312013 (version 1)" xfId="2978" xr:uid="{A45C7330-65D5-42BA-BA07-9D721588FDD0}"/>
    <cellStyle name="Normal 2 21" xfId="2979" xr:uid="{BF13AA65-E974-44B7-8768-0D3F6662E601}"/>
    <cellStyle name="Normal 2 21 2" xfId="2980" xr:uid="{4DA222F9-005D-4402-A4F2-8385405DB892}"/>
    <cellStyle name="Normal 2 21 2 2" xfId="2981" xr:uid="{0CA48EDA-BA62-46E5-8E94-E3CCA9C9674D}"/>
    <cellStyle name="Normal 2 21 2 2 2" xfId="2982" xr:uid="{4B5B3472-25D9-4A8A-A15E-5A735046FEEF}"/>
    <cellStyle name="Normal 2 21 2 2 3" xfId="44343" xr:uid="{A911883D-4B46-424B-9A82-90D50E87A1F7}"/>
    <cellStyle name="Normal 2 21 2_Long forecast for Liz liquid Cotton(May-Dec)10312013 (version 1)" xfId="2983" xr:uid="{722D553D-616B-4A91-B67F-97BECCA9AE61}"/>
    <cellStyle name="Normal 2 21 3" xfId="2984" xr:uid="{686CBDE3-2049-4805-8D54-33BC0FA72610}"/>
    <cellStyle name="Normal 2 21 3 2" xfId="2985" xr:uid="{03019C2E-61E6-4ED8-80F8-AB1ABA1E16F9}"/>
    <cellStyle name="Normal 2 21 3 3" xfId="44344" xr:uid="{B09132A3-5F95-4123-8A36-32859146DADD}"/>
    <cellStyle name="Normal 2 21_Long forecast for Liz liquid Cotton(May-Dec)10312013 (version 1)" xfId="2986" xr:uid="{1C195E6B-D317-4413-8579-3FF54ECD8242}"/>
    <cellStyle name="Normal 2 22" xfId="2987" xr:uid="{75CD5842-D157-4B9C-99E6-0DD045F751B2}"/>
    <cellStyle name="Normal 2 22 2" xfId="2988" xr:uid="{3446E646-25CB-42AD-9178-7965B141DA28}"/>
    <cellStyle name="Normal 2 22 2 2" xfId="2989" xr:uid="{88BC3ABE-CFC2-4C7C-990C-AF0E5EC6ACDD}"/>
    <cellStyle name="Normal 2 22 2 2 2" xfId="2990" xr:uid="{E76C8C0D-E5A1-44FA-A70D-DF3429A7EEDD}"/>
    <cellStyle name="Normal 2 22 2 2 3" xfId="44345" xr:uid="{1F3545AF-E0C5-45E6-9938-61F0D03E2689}"/>
    <cellStyle name="Normal 2 22 2_Long forecast for Liz liquid Cotton(May-Dec)10312013 (version 1)" xfId="2991" xr:uid="{A090ACE1-8CA3-4272-8D19-1B2D5C314333}"/>
    <cellStyle name="Normal 2 22 3" xfId="2992" xr:uid="{EC8530E6-1013-4941-A1C3-B00C32684667}"/>
    <cellStyle name="Normal 2 22 3 2" xfId="2993" xr:uid="{14166BD9-6286-4D56-B4B1-87AEC28A8AB6}"/>
    <cellStyle name="Normal 2 22 3 3" xfId="44346" xr:uid="{4CFB5308-7E1E-4864-9B98-F74119D0EBF3}"/>
    <cellStyle name="Normal 2 22_Long forecast for Liz liquid Cotton(May-Dec)10312013 (version 1)" xfId="2994" xr:uid="{E5662733-05B8-4F39-A312-A07F12264969}"/>
    <cellStyle name="Normal 2 23" xfId="2995" xr:uid="{03A23D10-1438-47C0-8808-8BAD4C377B20}"/>
    <cellStyle name="Normal 2 23 2" xfId="2996" xr:uid="{1AEF432C-9DFC-490C-91CF-7F8F47BAC03A}"/>
    <cellStyle name="Normal 2 23 2 2" xfId="2997" xr:uid="{835A07EB-24F1-4CC2-AD48-741371F37A75}"/>
    <cellStyle name="Normal 2 23 2 2 2" xfId="2998" xr:uid="{CD86A16B-9354-499F-A16D-10F5DC6D40A5}"/>
    <cellStyle name="Normal 2 23 2 2 3" xfId="44347" xr:uid="{4897F0B2-BCAA-4919-923E-5A2FE67A4724}"/>
    <cellStyle name="Normal 2 23 2_Long forecast for Liz liquid Cotton(May-Dec)10312013 (version 1)" xfId="2999" xr:uid="{5EBEE993-D289-40BE-889A-89EAE921CF23}"/>
    <cellStyle name="Normal 2 23 3" xfId="3000" xr:uid="{55030EF3-A5A9-4D9A-8131-606B4700BD46}"/>
    <cellStyle name="Normal 2 23 3 2" xfId="3001" xr:uid="{03C79351-2907-4A2A-9A61-3BF6FF4B3DD8}"/>
    <cellStyle name="Normal 2 23 3 3" xfId="44348" xr:uid="{C4D9C828-167D-4530-8F10-9D829290C16E}"/>
    <cellStyle name="Normal 2 23_Long forecast for Liz liquid Cotton(May-Dec)10312013 (version 1)" xfId="3002" xr:uid="{E006AC3F-E837-4AB0-988A-A5B3C948DF33}"/>
    <cellStyle name="Normal 2 24" xfId="3003" xr:uid="{7EB9B6A1-A3CD-4F86-928A-4216F67E4B10}"/>
    <cellStyle name="Normal 2 24 2" xfId="3004" xr:uid="{7544FC78-5AF3-4327-B4AF-4AB7E35574B5}"/>
    <cellStyle name="Normal 2 24 2 2" xfId="3005" xr:uid="{57120457-2EC2-49C7-A88C-CC392CE4D4BA}"/>
    <cellStyle name="Normal 2 24 2 2 2" xfId="3006" xr:uid="{8EE80D01-F8C8-444B-B4EF-98D492CF8CCC}"/>
    <cellStyle name="Normal 2 24 2 2 3" xfId="44349" xr:uid="{FE908082-23E3-4E99-970B-9DCF7C915412}"/>
    <cellStyle name="Normal 2 24 2_Long forecast for Liz liquid Cotton(May-Dec)10312013 (version 1)" xfId="3007" xr:uid="{DC6E36FA-16B9-433A-9318-9077F503FEC6}"/>
    <cellStyle name="Normal 2 24 3" xfId="3008" xr:uid="{3AED95A4-A725-4801-8818-D6B267ABC748}"/>
    <cellStyle name="Normal 2 24 3 2" xfId="3009" xr:uid="{45D3E64B-466E-4076-A074-916CB78D8381}"/>
    <cellStyle name="Normal 2 24 3 3" xfId="44350" xr:uid="{D3A13B73-F3EB-44E9-8CE1-43D5B815D50A}"/>
    <cellStyle name="Normal 2 24_Long forecast for Liz liquid Cotton(May-Dec)10312013 (version 1)" xfId="3010" xr:uid="{701E27B4-8B21-4B81-92C5-47091A072485}"/>
    <cellStyle name="Normal 2 25" xfId="3011" xr:uid="{9A435BCB-8A2B-466D-93F0-3BEF956EA539}"/>
    <cellStyle name="Normal 2 25 2" xfId="3012" xr:uid="{429C58CA-97E7-4D1B-9828-51E2ADE64A91}"/>
    <cellStyle name="Normal 2 25 2 2" xfId="3013" xr:uid="{26849B0C-F027-4C93-8184-EF866B0675BE}"/>
    <cellStyle name="Normal 2 25 2 2 2" xfId="3014" xr:uid="{84D27CFA-7A1D-4281-B74D-8CE54F32390F}"/>
    <cellStyle name="Normal 2 25 2 2 3" xfId="44351" xr:uid="{596E547D-759A-4FD6-8097-A0E1AB05D4D4}"/>
    <cellStyle name="Normal 2 25 2_Long forecast for Liz liquid Cotton(May-Dec)10312013 (version 1)" xfId="3015" xr:uid="{DF6CE543-A3DB-4462-98D7-D25FB8A1A43F}"/>
    <cellStyle name="Normal 2 25 3" xfId="3016" xr:uid="{43D86DD4-794D-4127-80A0-A94C003269F4}"/>
    <cellStyle name="Normal 2 25 3 2" xfId="3017" xr:uid="{96011574-9F71-4C3F-ABD8-C99D69814CB1}"/>
    <cellStyle name="Normal 2 25 3 3" xfId="44352" xr:uid="{3D08C252-4A72-43BA-AB46-9D321CB145C5}"/>
    <cellStyle name="Normal 2 25_Long forecast for Liz liquid Cotton(May-Dec)10312013 (version 1)" xfId="3018" xr:uid="{A48EEFC9-63E6-4721-B0C3-72876A5F03DA}"/>
    <cellStyle name="Normal 2 26" xfId="3019" xr:uid="{9785BED6-7872-4F08-AFB0-029378299AD7}"/>
    <cellStyle name="Normal 2 26 2" xfId="3020" xr:uid="{9BDCFEC0-B53C-4AB0-A468-599FA70ED758}"/>
    <cellStyle name="Normal 2 26 2 2" xfId="3021" xr:uid="{563DF140-9F8D-4E89-931C-8CCE8097E81A}"/>
    <cellStyle name="Normal 2 26 2 2 2" xfId="3022" xr:uid="{E3557A6F-8737-49B4-8D95-E0FEA6AD9F7E}"/>
    <cellStyle name="Normal 2 26 2 2 3" xfId="44353" xr:uid="{32DD344E-B641-45D6-A20F-D64A133D8834}"/>
    <cellStyle name="Normal 2 26 2_Long forecast for Liz liquid Cotton(May-Dec)10312013 (version 1)" xfId="3023" xr:uid="{87DA0831-32ED-4EF8-A76C-6C5C07C46D71}"/>
    <cellStyle name="Normal 2 26 3" xfId="3024" xr:uid="{207EF02D-8477-4AE9-9B9C-08F1AF4BCAF9}"/>
    <cellStyle name="Normal 2 26 3 2" xfId="3025" xr:uid="{F17CB142-5B13-4312-BF49-56046F85E50A}"/>
    <cellStyle name="Normal 2 26 3 3" xfId="44354" xr:uid="{43978064-710E-4E54-90BC-0A7FDE5025A6}"/>
    <cellStyle name="Normal 2 26_Long forecast for Liz liquid Cotton(May-Dec)10312013 (version 1)" xfId="3026" xr:uid="{51B44972-00EA-405D-93F2-983DC13D93CF}"/>
    <cellStyle name="Normal 2 27" xfId="3027" xr:uid="{5C06F4AB-E853-4791-BF51-C937C7490AEE}"/>
    <cellStyle name="Normal 2 27 2" xfId="3028" xr:uid="{79D3C8E7-4D1B-49C9-B152-8BAF3B8F1211}"/>
    <cellStyle name="Normal 2 27 2 2" xfId="3029" xr:uid="{5A8C6EA7-F9D0-4A82-B155-15CF19738B43}"/>
    <cellStyle name="Normal 2 27 2 2 2" xfId="3030" xr:uid="{3B9C7B1F-A4E5-4093-8B1B-1057C8E1E932}"/>
    <cellStyle name="Normal 2 27 2 2 3" xfId="44355" xr:uid="{E606F754-FC7B-4277-82D8-B4C2046DACDD}"/>
    <cellStyle name="Normal 2 27 2_Long forecast for Liz liquid Cotton(May-Dec)10312013 (version 1)" xfId="3031" xr:uid="{78A86EBA-F180-4AEA-81A8-7F1FB86A9706}"/>
    <cellStyle name="Normal 2 27 3" xfId="3032" xr:uid="{C91F0466-23B5-4A14-87AB-863C05945063}"/>
    <cellStyle name="Normal 2 27 3 2" xfId="3033" xr:uid="{8267A95C-114F-4BD2-9E4E-CED7C0917103}"/>
    <cellStyle name="Normal 2 27 3 3" xfId="44356" xr:uid="{E5811D72-48AD-4194-978C-A429E9E3C966}"/>
    <cellStyle name="Normal 2 27_Long forecast for Liz liquid Cotton(May-Dec)10312013 (version 1)" xfId="3034" xr:uid="{F2981988-0791-4B9E-8D02-7CF5424E6DBC}"/>
    <cellStyle name="Normal 2 28" xfId="3035" xr:uid="{98803324-C5B2-468B-B98B-EEA38193EDB7}"/>
    <cellStyle name="Normal 2 28 2" xfId="3036" xr:uid="{8499303C-CC0E-40D7-AF19-0E4050C6F1D2}"/>
    <cellStyle name="Normal 2 28 2 2" xfId="3037" xr:uid="{13C38C58-DE7B-4C2D-82D4-C484FF9D86EC}"/>
    <cellStyle name="Normal 2 28 2 2 2" xfId="3038" xr:uid="{3FC5FAED-A4A4-4710-A772-99479C0FA13E}"/>
    <cellStyle name="Normal 2 28 2 2 3" xfId="44357" xr:uid="{F438E303-6D85-4006-8CD8-302E0DD92B15}"/>
    <cellStyle name="Normal 2 28 2_Long forecast for Liz liquid Cotton(May-Dec)10312013 (version 1)" xfId="3039" xr:uid="{51B24E99-16EF-4452-965D-748BA5F6832D}"/>
    <cellStyle name="Normal 2 28 3" xfId="3040" xr:uid="{A5BE6C91-CB69-45E9-9277-7C494B99AF0A}"/>
    <cellStyle name="Normal 2 28 3 2" xfId="3041" xr:uid="{BAA76564-738A-46B6-A722-BC7AD898DEC7}"/>
    <cellStyle name="Normal 2 28 3 3" xfId="44358" xr:uid="{B6EAF809-7907-4D2A-ABDF-155AB15CCE20}"/>
    <cellStyle name="Normal 2 28_Long forecast for Liz liquid Cotton(May-Dec)10312013 (version 1)" xfId="3042" xr:uid="{795A9425-4ECB-4D33-95D1-EFD2876FE5F7}"/>
    <cellStyle name="Normal 2 29" xfId="3043" xr:uid="{05C49747-140D-4E5D-8F42-E55979022420}"/>
    <cellStyle name="Normal 2 29 2" xfId="3044" xr:uid="{BCC4D01C-1344-4980-A2D7-87C687AA5C9C}"/>
    <cellStyle name="Normal 2 29 2 2" xfId="3045" xr:uid="{B342B635-20B7-4A1B-8CFC-1407F1C26846}"/>
    <cellStyle name="Normal 2 29 2 2 2" xfId="3046" xr:uid="{635930D0-A80C-49C6-AA32-B39B09D25E00}"/>
    <cellStyle name="Normal 2 29 2 2 3" xfId="44359" xr:uid="{573B7045-6506-4E39-B22C-BE68887A6227}"/>
    <cellStyle name="Normal 2 29 2_Long forecast for Liz liquid Cotton(May-Dec)10312013 (version 1)" xfId="3047" xr:uid="{A5E43A05-5DF1-4297-855F-168AEF742F98}"/>
    <cellStyle name="Normal 2 29 3" xfId="3048" xr:uid="{6EA89357-5B7E-4EA2-A314-E63907060838}"/>
    <cellStyle name="Normal 2 29 3 2" xfId="3049" xr:uid="{0437592E-F2D2-4B2F-9799-251EFF16D094}"/>
    <cellStyle name="Normal 2 29 3 3" xfId="44360" xr:uid="{82CD5241-BBCE-4568-AEB1-19494E6B151E}"/>
    <cellStyle name="Normal 2 29_Long forecast for Liz liquid Cotton(May-Dec)10312013 (version 1)" xfId="3050" xr:uid="{A39DF3C5-A749-4CC5-BC23-1213B317A094}"/>
    <cellStyle name="Normal 2 3" xfId="3051" xr:uid="{69DCCF40-8253-4C8B-9344-86A976CBA791}"/>
    <cellStyle name="Normal 2 3 10" xfId="3052" xr:uid="{5FD2D0BB-410B-478F-BC07-A04552758C97}"/>
    <cellStyle name="Normal 2 3 10 2" xfId="3053" xr:uid="{2B8FB2F7-3A74-4464-8CAC-ECCDF87E7801}"/>
    <cellStyle name="Normal 2 3 10 2 2" xfId="3054" xr:uid="{21010AC9-277A-4149-9876-BF186881E3A2}"/>
    <cellStyle name="Normal 2 3 10 2 2 2" xfId="3055" xr:uid="{DFC31AE9-E912-43FC-B2A1-7D8BB3612100}"/>
    <cellStyle name="Normal 2 3 10 2 2 3" xfId="44362" xr:uid="{E8B1C24C-0D46-443D-8A6E-9F372E3F443E}"/>
    <cellStyle name="Normal 2 3 10 2_Long forecast for Liz liquid Cotton(May-Dec)10312013 (version 1)" xfId="3056" xr:uid="{E4AA0415-B7F6-49E4-8D60-4988A84A2E30}"/>
    <cellStyle name="Normal 2 3 10 3" xfId="3057" xr:uid="{1B486129-E6E4-4BF7-921F-7EB1FAB85183}"/>
    <cellStyle name="Normal 2 3 10 3 2" xfId="3058" xr:uid="{51009AA9-5ADC-4EEA-90DE-7DDC5B68314A}"/>
    <cellStyle name="Normal 2 3 10 3 3" xfId="44363" xr:uid="{F00D6941-EFD2-48A4-B071-73FEF4086CDF}"/>
    <cellStyle name="Normal 2 3 10_Long forecast for Liz liquid Cotton(May-Dec)10312013 (version 1)" xfId="3059" xr:uid="{75C19F77-B73C-4549-AC9F-775B74F02F6F}"/>
    <cellStyle name="Normal 2 3 11" xfId="3060" xr:uid="{88735E32-F5C6-4453-A349-0CC193BAA530}"/>
    <cellStyle name="Normal 2 3 11 2" xfId="3061" xr:uid="{E5EE3BDD-2B61-4A1B-AB1D-F241E0EF96E5}"/>
    <cellStyle name="Normal 2 3 11 2 2" xfId="3062" xr:uid="{00ECD7E5-F0C4-4051-B61E-F656CEF00DFD}"/>
    <cellStyle name="Normal 2 3 11 2 2 2" xfId="3063" xr:uid="{885D9F25-8A0A-4B8D-84BD-1992A8D05592}"/>
    <cellStyle name="Normal 2 3 11 2 2 3" xfId="44364" xr:uid="{C176247D-CD0B-44D5-8446-CC8304D1AF5B}"/>
    <cellStyle name="Normal 2 3 11 2_Long forecast for Liz liquid Cotton(May-Dec)10312013 (version 1)" xfId="3064" xr:uid="{423F99F0-5B9F-4CE5-BBE1-FFA980BF14B8}"/>
    <cellStyle name="Normal 2 3 11 3" xfId="3065" xr:uid="{E922BD2B-7C96-448F-9F53-57C70699EAE9}"/>
    <cellStyle name="Normal 2 3 11 3 2" xfId="3066" xr:uid="{C9A2FC0B-A685-43C7-AB6B-0793B6CA830C}"/>
    <cellStyle name="Normal 2 3 11 3 3" xfId="44365" xr:uid="{B1BD7957-367A-45D4-8E2C-583828A7CA2D}"/>
    <cellStyle name="Normal 2 3 11_Long forecast for Liz liquid Cotton(May-Dec)10312013 (version 1)" xfId="3067" xr:uid="{A8972B1F-AB35-4AEF-AFB6-D136FDC2E604}"/>
    <cellStyle name="Normal 2 3 12" xfId="3068" xr:uid="{A9572156-3CA5-4E6A-AC9B-02173D610E6E}"/>
    <cellStyle name="Normal 2 3 12 2" xfId="3069" xr:uid="{C2E5685C-CEB3-47B3-BA2A-3C0AD4CF49F1}"/>
    <cellStyle name="Normal 2 3 12 2 2" xfId="3070" xr:uid="{B3472E23-67A3-41A9-835A-C563EA156CC8}"/>
    <cellStyle name="Normal 2 3 12 2 2 2" xfId="3071" xr:uid="{AA90D718-FEC2-4D3A-AB31-CB87FE036C3C}"/>
    <cellStyle name="Normal 2 3 12 2 2 3" xfId="44366" xr:uid="{08E835EE-470D-44BC-9C0F-B13CE340CD02}"/>
    <cellStyle name="Normal 2 3 12 2_Long forecast for Liz liquid Cotton(May-Dec)10312013 (version 1)" xfId="3072" xr:uid="{8F909A1C-0C16-4B27-AD75-6E29F8D2A0E6}"/>
    <cellStyle name="Normal 2 3 12 3" xfId="3073" xr:uid="{19FA230A-4CF6-44B6-B5DA-76C32CF11DF9}"/>
    <cellStyle name="Normal 2 3 12 3 2" xfId="3074" xr:uid="{9661A206-8B6F-4450-A1B9-1FB681828F77}"/>
    <cellStyle name="Normal 2 3 12 3 3" xfId="44367" xr:uid="{E6C96416-BB50-486C-BC19-8E4005FEA855}"/>
    <cellStyle name="Normal 2 3 12_Long forecast for Liz liquid Cotton(May-Dec)10312013 (version 1)" xfId="3075" xr:uid="{E42B9079-ED3A-4E9B-96CD-3D6B3E30F264}"/>
    <cellStyle name="Normal 2 3 13" xfId="3076" xr:uid="{4010EFBE-A536-4013-BF52-6F57442D3930}"/>
    <cellStyle name="Normal 2 3 13 2" xfId="3077" xr:uid="{6DC05249-0BA9-44C2-A4EE-DE15CDEC7089}"/>
    <cellStyle name="Normal 2 3 13 2 2" xfId="3078" xr:uid="{2D309323-6702-4ED6-B159-DC953398C8A5}"/>
    <cellStyle name="Normal 2 3 13 2 2 2" xfId="3079" xr:uid="{27A0519D-AA49-44F8-A9B9-A549024BB43A}"/>
    <cellStyle name="Normal 2 3 13 2 2 3" xfId="44368" xr:uid="{EFABEECE-BF41-4F82-A7C2-72986F929013}"/>
    <cellStyle name="Normal 2 3 13 2_Long forecast for Liz liquid Cotton(May-Dec)10312013 (version 1)" xfId="3080" xr:uid="{B9F94933-B48C-402F-A31A-36F9B7BFC5B0}"/>
    <cellStyle name="Normal 2 3 13 3" xfId="3081" xr:uid="{9D48766B-48D3-479B-B5E9-C76BA2F7923F}"/>
    <cellStyle name="Normal 2 3 13 3 2" xfId="3082" xr:uid="{9482DC46-EE29-47A6-8315-8C4975109FC5}"/>
    <cellStyle name="Normal 2 3 13 3 3" xfId="44369" xr:uid="{1ED60278-204C-4A5A-90C0-A633046C328A}"/>
    <cellStyle name="Normal 2 3 13_Long forecast for Liz liquid Cotton(May-Dec)10312013 (version 1)" xfId="3083" xr:uid="{4C369A42-718B-4CA7-8580-F8554EC1B439}"/>
    <cellStyle name="Normal 2 3 14" xfId="3084" xr:uid="{77F99C59-2A78-4E97-A17F-A4CEC382AC87}"/>
    <cellStyle name="Normal 2 3 14 2" xfId="3085" xr:uid="{FCA74FF4-D983-43DC-A8CC-8B2550FE9C67}"/>
    <cellStyle name="Normal 2 3 14 2 2" xfId="44370" xr:uid="{3060497E-C0B5-41FA-AACA-4CCD0B89953E}"/>
    <cellStyle name="Normal 2 3 14_Long forecast for Liz liquid Cotton(May-Dec)10312013 (version 1)" xfId="3086" xr:uid="{2C868F8A-F7D8-4E64-89D6-D73E9EF76678}"/>
    <cellStyle name="Normal 2 3 15" xfId="3087" xr:uid="{3C148D93-2C3C-4F46-9A96-344F72B4F500}"/>
    <cellStyle name="Normal 2 3 15 2" xfId="44371" xr:uid="{DDFCC5A9-E6F4-41C6-AF94-BE195F7637EE}"/>
    <cellStyle name="Normal 2 3 16" xfId="44361" xr:uid="{554D954C-1D2D-4796-8784-D7AFC1C35184}"/>
    <cellStyle name="Normal 2 3 2" xfId="3088" xr:uid="{270196C7-A4BE-46F6-BB9C-EE976D4FC8CB}"/>
    <cellStyle name="Normal 2 3 2 2" xfId="3089" xr:uid="{2EDF05ED-D080-44FA-A9F8-A02121608835}"/>
    <cellStyle name="Normal 2 3 2 2 2" xfId="3090" xr:uid="{0A8EB780-8C6A-446C-803C-CE6EA2AF3121}"/>
    <cellStyle name="Normal 2 3 2 2 2 2" xfId="3091" xr:uid="{FDF2D2BE-E3C7-4C5A-9CD4-170D90C2C25D}"/>
    <cellStyle name="Normal 2 3 2 2 2 3" xfId="44372" xr:uid="{E79E782E-C08D-475C-9437-A0371C204491}"/>
    <cellStyle name="Normal 2 3 2 2_Long forecast for Liz liquid Cotton(May-Dec)10312013 (version 1)" xfId="3092" xr:uid="{DC04EC70-6E1B-4337-BC45-0485735E740D}"/>
    <cellStyle name="Normal 2 3 2 3" xfId="3093" xr:uid="{51C9F9BE-5CFB-4314-9404-57F18C6C74D7}"/>
    <cellStyle name="Normal 2 3 2 3 2" xfId="3094" xr:uid="{4C825BC5-84A5-40BD-8811-30057895CF97}"/>
    <cellStyle name="Normal 2 3 2 3 3" xfId="44373" xr:uid="{C1E079DA-731C-46D5-82BA-7E012500C692}"/>
    <cellStyle name="Normal 2 3 2_Long forecast for Liz liquid Cotton(May-Dec)10312013 (version 1)" xfId="3095" xr:uid="{DF73D932-719D-4080-891E-B2EE78DC5EC8}"/>
    <cellStyle name="Normal 2 3 3" xfId="3096" xr:uid="{C9F0B91E-9BC5-44AB-9EF5-2C59E899FEBD}"/>
    <cellStyle name="Normal 2 3 3 2" xfId="3097" xr:uid="{FF53B966-0614-4D41-8EB3-2EDD5033B7CF}"/>
    <cellStyle name="Normal 2 3 3 2 2" xfId="3098" xr:uid="{7C902479-94F6-4D35-9770-433D9E27EDF3}"/>
    <cellStyle name="Normal 2 3 3 2 2 2" xfId="3099" xr:uid="{1FA56090-605F-4AFB-9F7D-BEE308E97BF4}"/>
    <cellStyle name="Normal 2 3 3 2 2 3" xfId="44374" xr:uid="{703BCC26-92E7-47E0-B936-5F75B6EEF299}"/>
    <cellStyle name="Normal 2 3 3 2_Long forecast for Liz liquid Cotton(May-Dec)10312013 (version 1)" xfId="3100" xr:uid="{BF32C5FA-E0D0-4F35-AFFE-BA8AFB38F04A}"/>
    <cellStyle name="Normal 2 3 3 3" xfId="3101" xr:uid="{3F398FD9-3DAE-4CD6-803F-C59280CDE4AD}"/>
    <cellStyle name="Normal 2 3 3 3 2" xfId="3102" xr:uid="{D368368E-6D14-4112-B32F-8D306B1D14EA}"/>
    <cellStyle name="Normal 2 3 3 3 3" xfId="44375" xr:uid="{B657D29B-69F0-4175-9E0F-D0297A818C77}"/>
    <cellStyle name="Normal 2 3 3_Long forecast for Liz liquid Cotton(May-Dec)10312013 (version 1)" xfId="3103" xr:uid="{FF127FAC-1360-49C0-8DDB-9F5585B0AF5F}"/>
    <cellStyle name="Normal 2 3 4" xfId="3104" xr:uid="{C7B894A7-8F86-4024-9315-18634E53F676}"/>
    <cellStyle name="Normal 2 3 4 2" xfId="3105" xr:uid="{C92F7597-3BAC-478F-BDCE-A841E1C82975}"/>
    <cellStyle name="Normal 2 3 4 2 2" xfId="3106" xr:uid="{F6F6E18C-4B01-4D3B-B1C9-CC8FFAC4A003}"/>
    <cellStyle name="Normal 2 3 4 2 2 2" xfId="3107" xr:uid="{79412DB2-4401-4D6E-980A-B9980811A289}"/>
    <cellStyle name="Normal 2 3 4 2 2 3" xfId="44376" xr:uid="{EA2CFE4D-7A7D-4E91-B057-6EC69939D1E7}"/>
    <cellStyle name="Normal 2 3 4 2_Long forecast for Liz liquid Cotton(May-Dec)10312013 (version 1)" xfId="3108" xr:uid="{A2692CB2-0FC1-4558-9179-E4C10E886DBD}"/>
    <cellStyle name="Normal 2 3 4 3" xfId="3109" xr:uid="{596557C1-4247-41F4-BA0F-B1052813EE6E}"/>
    <cellStyle name="Normal 2 3 4 3 2" xfId="3110" xr:uid="{12A8FED5-2453-40B8-B10D-B3FB876C4BF9}"/>
    <cellStyle name="Normal 2 3 4 3 3" xfId="44377" xr:uid="{598AA700-47EA-425F-ADC3-57F6E1899F97}"/>
    <cellStyle name="Normal 2 3 4_Long forecast for Liz liquid Cotton(May-Dec)10312013 (version 1)" xfId="3111" xr:uid="{CBF3CBA3-E69E-4077-9BB7-66B864D4D2B0}"/>
    <cellStyle name="Normal 2 3 5" xfId="3112" xr:uid="{75D2D16E-478F-4868-AAB4-E3E1AC204A14}"/>
    <cellStyle name="Normal 2 3 5 2" xfId="3113" xr:uid="{90F46379-E7BA-40D2-BF9C-06F1F25F6E59}"/>
    <cellStyle name="Normal 2 3 5 2 2" xfId="3114" xr:uid="{76211542-6712-4266-8DD5-E9D06D0FF05C}"/>
    <cellStyle name="Normal 2 3 5 2 2 2" xfId="3115" xr:uid="{D0531DCA-E44E-405B-A381-B56EDA2DEC4F}"/>
    <cellStyle name="Normal 2 3 5 2 2 3" xfId="44378" xr:uid="{1BE7D9B9-55E0-4848-BA63-2BCBF7054056}"/>
    <cellStyle name="Normal 2 3 5 2_Long forecast for Liz liquid Cotton(May-Dec)10312013 (version 1)" xfId="3116" xr:uid="{1E08992E-307C-40F2-8083-857726BAE067}"/>
    <cellStyle name="Normal 2 3 5 3" xfId="3117" xr:uid="{5EA4451F-9228-4EE2-8909-2CAFED225643}"/>
    <cellStyle name="Normal 2 3 5 3 2" xfId="3118" xr:uid="{D530AEBB-692D-49D2-85F6-D8DF00545839}"/>
    <cellStyle name="Normal 2 3 5 3 3" xfId="44379" xr:uid="{FE2E3057-9AC7-4726-B155-5D84F6445D80}"/>
    <cellStyle name="Normal 2 3 5_Long forecast for Liz liquid Cotton(May-Dec)10312013 (version 1)" xfId="3119" xr:uid="{F7E2201C-C8EB-474A-97B0-348E15C9F176}"/>
    <cellStyle name="Normal 2 3 6" xfId="3120" xr:uid="{EA1DE446-8AC6-48D0-857E-699192930120}"/>
    <cellStyle name="Normal 2 3 6 2" xfId="3121" xr:uid="{A8C406EF-4582-4B8D-B782-65B0367AF7FC}"/>
    <cellStyle name="Normal 2 3 6 2 2" xfId="3122" xr:uid="{649AD15A-4E72-45BB-BF1C-06A5D296A96F}"/>
    <cellStyle name="Normal 2 3 6 2 2 2" xfId="3123" xr:uid="{61B0E1A4-4DC4-4540-A6A0-D181F999DDD0}"/>
    <cellStyle name="Normal 2 3 6 2 2 3" xfId="44380" xr:uid="{C3AF54D3-27D4-432F-9F8D-654600215DF2}"/>
    <cellStyle name="Normal 2 3 6 2_Long forecast for Liz liquid Cotton(May-Dec)10312013 (version 1)" xfId="3124" xr:uid="{551B6D64-BB09-425B-817E-779734052D15}"/>
    <cellStyle name="Normal 2 3 6 3" xfId="3125" xr:uid="{C5C47B09-A2B1-4AB1-A22F-5195918710BB}"/>
    <cellStyle name="Normal 2 3 6 3 2" xfId="3126" xr:uid="{AE4FB94F-00E5-4FE0-8232-ADDFF520C5FB}"/>
    <cellStyle name="Normal 2 3 6 3 3" xfId="44381" xr:uid="{C59BB7C1-7DC9-4F04-B4E9-BB1BE175412A}"/>
    <cellStyle name="Normal 2 3 6_Long forecast for Liz liquid Cotton(May-Dec)10312013 (version 1)" xfId="3127" xr:uid="{9E363BD2-7762-48F7-AE74-FD70C62F0807}"/>
    <cellStyle name="Normal 2 3 7" xfId="3128" xr:uid="{BE46E6C2-EBB7-46F8-BE58-B32AC3F9C901}"/>
    <cellStyle name="Normal 2 3 7 2" xfId="3129" xr:uid="{C97D9964-0437-4B51-A08D-A7FB2FC422D5}"/>
    <cellStyle name="Normal 2 3 7 2 2" xfId="3130" xr:uid="{331BBB44-681D-4A74-A4D5-3485F9BBC380}"/>
    <cellStyle name="Normal 2 3 7 2 2 2" xfId="3131" xr:uid="{F736B126-1654-4E9B-A74F-0C4243BC317A}"/>
    <cellStyle name="Normal 2 3 7 2 2 3" xfId="44382" xr:uid="{2AA727A3-AE0F-4C57-B3F4-96A5EC8110E5}"/>
    <cellStyle name="Normal 2 3 7 2_Long forecast for Liz liquid Cotton(May-Dec)10312013 (version 1)" xfId="3132" xr:uid="{78CDA7C1-529F-4A2F-AD3E-1E1CEE5975BF}"/>
    <cellStyle name="Normal 2 3 7 3" xfId="3133" xr:uid="{75958444-3257-48B8-A9C6-233E45CFFAA9}"/>
    <cellStyle name="Normal 2 3 7 3 2" xfId="3134" xr:uid="{03B00E23-2982-41A7-8D6C-B42A40A70E5B}"/>
    <cellStyle name="Normal 2 3 7 3 3" xfId="44383" xr:uid="{DF06C3CB-6F98-4735-93F2-BD29E1AA2DD9}"/>
    <cellStyle name="Normal 2 3 7_Long forecast for Liz liquid Cotton(May-Dec)10312013 (version 1)" xfId="3135" xr:uid="{B94B4124-4B54-4754-9F93-83F42742A72E}"/>
    <cellStyle name="Normal 2 3 8" xfId="3136" xr:uid="{0D33D02E-3197-4001-8295-2D0E06B1D546}"/>
    <cellStyle name="Normal 2 3 8 2" xfId="3137" xr:uid="{E21486F0-179E-46AD-B1EF-E5DD1EEB0692}"/>
    <cellStyle name="Normal 2 3 8 2 2" xfId="3138" xr:uid="{44768CE2-176C-41D6-9389-13B91264F67D}"/>
    <cellStyle name="Normal 2 3 8 2 2 2" xfId="3139" xr:uid="{FF7EC267-611B-4321-942E-A01E7AC5E73B}"/>
    <cellStyle name="Normal 2 3 8 2 2 3" xfId="44384" xr:uid="{422DA36A-88FB-44C8-990D-81AFBD4D7FCE}"/>
    <cellStyle name="Normal 2 3 8 2_Long forecast for Liz liquid Cotton(May-Dec)10312013 (version 1)" xfId="3140" xr:uid="{42169B1F-1E70-49F2-832D-8BD7E468CB03}"/>
    <cellStyle name="Normal 2 3 8 3" xfId="3141" xr:uid="{21F9F778-8D05-40E1-9C66-E383B7AB9337}"/>
    <cellStyle name="Normal 2 3 8 3 2" xfId="3142" xr:uid="{C795F47D-88BF-46F8-8272-BBF90C960ED3}"/>
    <cellStyle name="Normal 2 3 8 3 3" xfId="44385" xr:uid="{F0EA36C1-3EA1-41C7-A631-40C833D65E0E}"/>
    <cellStyle name="Normal 2 3 8_Long forecast for Liz liquid Cotton(May-Dec)10312013 (version 1)" xfId="3143" xr:uid="{43E7E6B1-5F87-47C9-B188-121F9FF80469}"/>
    <cellStyle name="Normal 2 3 9" xfId="3144" xr:uid="{F182E6BE-82F1-4D46-917B-38909CD3FD1C}"/>
    <cellStyle name="Normal 2 3 9 2" xfId="3145" xr:uid="{260F3138-07A1-4017-8903-13715DE256A7}"/>
    <cellStyle name="Normal 2 3 9 2 2" xfId="3146" xr:uid="{4BCDA03E-19FC-48A0-87B4-588223E0D784}"/>
    <cellStyle name="Normal 2 3 9 2 2 2" xfId="3147" xr:uid="{77C71BF0-BE82-4165-B8EE-86B2DD03C806}"/>
    <cellStyle name="Normal 2 3 9 2 2 3" xfId="44386" xr:uid="{FB9025BC-C6D1-4276-9F65-AF4C7D5C98D7}"/>
    <cellStyle name="Normal 2 3 9 2_Long forecast for Liz liquid Cotton(May-Dec)10312013 (version 1)" xfId="3148" xr:uid="{3E8DC2FC-A85C-4034-BF49-EE0EAEB6EEDD}"/>
    <cellStyle name="Normal 2 3 9 3" xfId="3149" xr:uid="{0C3F4100-9E77-4827-BFAA-3EE98B05E042}"/>
    <cellStyle name="Normal 2 3 9 3 2" xfId="3150" xr:uid="{9778B466-EFE1-4170-9CC2-43DA1ECAEE17}"/>
    <cellStyle name="Normal 2 3 9 3 3" xfId="44387" xr:uid="{E1060E47-C6F6-49AF-A9FB-1E5B639EAAF5}"/>
    <cellStyle name="Normal 2 3 9_Long forecast for Liz liquid Cotton(May-Dec)10312013 (version 1)" xfId="3151" xr:uid="{5F49FDA2-D0CF-4CE3-A40B-A27AFCD06325}"/>
    <cellStyle name="Normal 2 3_Long forecast for Liz liquid Cotton(May-Dec)10312013 (version 1)" xfId="3152" xr:uid="{D5462ED2-7DF0-49BC-A39C-FF1F4BCB9525}"/>
    <cellStyle name="Normal 2 30" xfId="3153" xr:uid="{E481E19D-BF81-4522-8517-F8939DFC2937}"/>
    <cellStyle name="Normal 2 30 2" xfId="3154" xr:uid="{B04ACDD1-0606-4EFC-B15B-E9FCF7FC4AE6}"/>
    <cellStyle name="Normal 2 30 2 2" xfId="3155" xr:uid="{71731305-74A9-4855-8C84-483323C654C3}"/>
    <cellStyle name="Normal 2 30 2 2 2" xfId="3156" xr:uid="{2CEE99B6-BA1E-43A8-A3FB-7AFB479110E0}"/>
    <cellStyle name="Normal 2 30 2 2 3" xfId="44388" xr:uid="{83936D11-8F30-417A-B407-C0DB1BE864DC}"/>
    <cellStyle name="Normal 2 30 2_Long forecast for Liz liquid Cotton(May-Dec)10312013 (version 1)" xfId="3157" xr:uid="{9B861D1D-F3AC-4683-906C-82A1C5B72E01}"/>
    <cellStyle name="Normal 2 30 3" xfId="3158" xr:uid="{8FF8E403-A19D-4D39-9053-DE9F3937A68D}"/>
    <cellStyle name="Normal 2 30 3 2" xfId="3159" xr:uid="{182A3F4A-B96F-489E-B648-6525E8834651}"/>
    <cellStyle name="Normal 2 30 3 3" xfId="44389" xr:uid="{1618F1CB-69C5-428D-A8FF-A6D6B6CECAD9}"/>
    <cellStyle name="Normal 2 30_Long forecast for Liz liquid Cotton(May-Dec)10312013 (version 1)" xfId="3160" xr:uid="{3DA66802-71FE-4E28-AA5A-0C6AEADC77CF}"/>
    <cellStyle name="Normal 2 31" xfId="3161" xr:uid="{9F9022A0-B93E-4E9A-9036-B56463C0B558}"/>
    <cellStyle name="Normal 2 31 2" xfId="3162" xr:uid="{94245128-3334-4823-8CAA-C40FD5FA71C2}"/>
    <cellStyle name="Normal 2 31 2 2" xfId="44390" xr:uid="{F62A4062-DC78-4701-B583-62EA699746C8}"/>
    <cellStyle name="Normal 2 31 3" xfId="3163" xr:uid="{53CBC911-6EEC-4ADB-8EA6-16B30E80EF1D}"/>
    <cellStyle name="Normal 2 31 3 2" xfId="44391" xr:uid="{3878B658-4289-4789-B10D-B4DD410CD13E}"/>
    <cellStyle name="Normal 2 32" xfId="3164" xr:uid="{61E37615-B061-446A-A887-B7D6EB92BEC3}"/>
    <cellStyle name="Normal 2 32 2" xfId="3165" xr:uid="{996F5F48-4578-4672-A64A-350760408801}"/>
    <cellStyle name="Normal 2 32 2 2" xfId="44392" xr:uid="{1049BDAE-71CB-401C-94F2-09199C882E89}"/>
    <cellStyle name="Normal 2 32 3" xfId="3166" xr:uid="{0FF89B81-65E1-49F6-9C55-13823C3FDF5C}"/>
    <cellStyle name="Normal 2 32 3 2" xfId="44393" xr:uid="{2583560D-EE7E-452B-91F6-6ED75429078A}"/>
    <cellStyle name="Normal 2 33" xfId="3167" xr:uid="{F7B1E7BE-E08C-4DE1-B971-BF71139BFBF8}"/>
    <cellStyle name="Normal 2 33 2" xfId="3168" xr:uid="{E6AB3BAA-49F1-4062-8287-A44B049AD5BE}"/>
    <cellStyle name="Normal 2 33 2 2" xfId="44394" xr:uid="{7865D1AF-892F-42B1-9EF3-347372FA7FB9}"/>
    <cellStyle name="Normal 2 33 3" xfId="44395" xr:uid="{58963AE5-5A57-447E-A9A2-4DF5B139DDD4}"/>
    <cellStyle name="Normal 2 34" xfId="3169" xr:uid="{F323B088-592C-4DFA-B2F4-9CE72DD8DC0E}"/>
    <cellStyle name="Normal 2 34 2" xfId="44396" xr:uid="{219F7578-7ED5-4A85-8F4C-01B086FA68C7}"/>
    <cellStyle name="Normal 2 34 3" xfId="44397" xr:uid="{1182FD70-B899-4B0A-81E4-44032052F411}"/>
    <cellStyle name="Normal 2 35" xfId="2819" xr:uid="{8653D85D-2038-4396-AADD-9FE382842B2A}"/>
    <cellStyle name="Normal 2 35 2" xfId="44399" xr:uid="{14A9086D-610A-4964-831D-63ABC45AEF2F}"/>
    <cellStyle name="Normal 2 35 3" xfId="44398" xr:uid="{FD15110C-4403-41EF-A48A-C50DA0C11D8D}"/>
    <cellStyle name="Normal 2 36" xfId="43251" xr:uid="{26C664E0-1396-4AFE-BC21-62CFEC0C20F9}"/>
    <cellStyle name="Normal 2 36 2" xfId="44401" xr:uid="{858AE3E3-F3E8-4BD4-82D4-8C217AE60F7C}"/>
    <cellStyle name="Normal 2 36 3" xfId="44400" xr:uid="{0E2B41E3-22F2-47D5-8FAF-F352E10E63A8}"/>
    <cellStyle name="Normal 2 37" xfId="44402" xr:uid="{37B3B962-B722-4387-B9D8-A2D184E4331D}"/>
    <cellStyle name="Normal 2 37 2" xfId="44403" xr:uid="{D625ACE2-6C5F-43CA-B901-1DC819BD732D}"/>
    <cellStyle name="Normal 2 38" xfId="44404" xr:uid="{337228BF-F9CE-4EFF-85DA-97694090218D}"/>
    <cellStyle name="Normal 2 4" xfId="3170" xr:uid="{E6A2EA2C-7C0D-42C0-A20F-F626AFD9F2D4}"/>
    <cellStyle name="Normal 2 4 10" xfId="3171" xr:uid="{8C369CA7-0016-45EF-91EE-73FCFCBECC46}"/>
    <cellStyle name="Normal 2 4 10 2" xfId="3172" xr:uid="{4815C57C-ADDE-400D-B6F4-323AF6B7FA6C}"/>
    <cellStyle name="Normal 2 4 10 2 2" xfId="44406" xr:uid="{3BFD324F-7904-4635-A25D-1A443715C77F}"/>
    <cellStyle name="Normal 2 4 10_Long forecast for Liz liquid Cotton(May-Dec)10312013 (version 1)" xfId="3173" xr:uid="{EF3118C4-1A35-4520-8AB3-7A549958DFD2}"/>
    <cellStyle name="Normal 2 4 11" xfId="3174" xr:uid="{2E984D0E-C006-44F9-90C8-3BB53E672DF9}"/>
    <cellStyle name="Normal 2 4 11 2" xfId="3175" xr:uid="{5D287CDD-3B88-4685-8680-B1CC43228EBF}"/>
    <cellStyle name="Normal 2 4 11 2 2" xfId="44407" xr:uid="{ECF03E8F-CD70-4F1D-80E8-BAC7A07EA677}"/>
    <cellStyle name="Normal 2 4 11_Long forecast for Liz liquid Cotton(May-Dec)10312013 (version 1)" xfId="3176" xr:uid="{FFBB5047-495F-4373-8492-5D306F98571E}"/>
    <cellStyle name="Normal 2 4 12" xfId="3177" xr:uid="{2C0E707C-6F61-48EA-8C73-4A3BADEB55D0}"/>
    <cellStyle name="Normal 2 4 12 2" xfId="3178" xr:uid="{06060B4A-CDB0-4C93-85D2-7367C822EDD7}"/>
    <cellStyle name="Normal 2 4 12 2 2" xfId="44408" xr:uid="{F38FB29C-7363-4E22-A4D2-5755510FDA38}"/>
    <cellStyle name="Normal 2 4 12_Long forecast for Liz liquid Cotton(May-Dec)10312013 (version 1)" xfId="3179" xr:uid="{245EE788-BFEC-4C3A-B8C4-08CFF17D21F8}"/>
    <cellStyle name="Normal 2 4 13" xfId="3180" xr:uid="{2A4E6C57-DEE6-4A1A-98EC-1041753CDB6E}"/>
    <cellStyle name="Normal 2 4 13 2" xfId="3181" xr:uid="{A6C3463B-5DA4-4C59-8B25-3D4529CCEB4D}"/>
    <cellStyle name="Normal 2 4 13 2 2" xfId="44409" xr:uid="{6DC0A3AB-D554-402D-BB95-22DE0C24C142}"/>
    <cellStyle name="Normal 2 4 13_Long forecast for Liz liquid Cotton(May-Dec)10312013 (version 1)" xfId="3182" xr:uid="{110EB49E-1DCA-49F3-9A23-904A07C0577D}"/>
    <cellStyle name="Normal 2 4 14" xfId="3183" xr:uid="{9D05A373-8693-4DFC-8BF3-7976E118F095}"/>
    <cellStyle name="Normal 2 4 14 2" xfId="3184" xr:uid="{95E69419-7946-43B6-97B5-BDA3A7970FBD}"/>
    <cellStyle name="Normal 2 4 14 2 2" xfId="44410" xr:uid="{55D70438-2C2F-44A5-8B33-608B19ADE8F2}"/>
    <cellStyle name="Normal 2 4 14_Long forecast for Liz liquid Cotton(May-Dec)10312013 (version 1)" xfId="3185" xr:uid="{3A31A7FD-D401-48AE-968B-BB99512971C5}"/>
    <cellStyle name="Normal 2 4 15" xfId="3186" xr:uid="{3279C638-6997-4C54-93DA-B4A73CDE8711}"/>
    <cellStyle name="Normal 2 4 15 2" xfId="44411" xr:uid="{495D5722-50CE-446D-B574-093C30D29739}"/>
    <cellStyle name="Normal 2 4 16" xfId="44405" xr:uid="{4845E636-BB9D-4357-BF0F-CBEF08AEBAC7}"/>
    <cellStyle name="Normal 2 4 2" xfId="3187" xr:uid="{802F8C72-E642-437F-9014-87EB65B8EA9F}"/>
    <cellStyle name="Normal 2 4 2 10" xfId="3188" xr:uid="{7F1E8C85-7118-49FE-8250-5A373A4170C9}"/>
    <cellStyle name="Normal 2 4 2 10 2" xfId="3189" xr:uid="{9450532D-E66C-4655-9090-FD6E2AC5B0B8}"/>
    <cellStyle name="Normal 2 4 2 10 2 2" xfId="3190" xr:uid="{E22E856B-0769-42DA-BC87-4BD0C073B140}"/>
    <cellStyle name="Normal 2 4 2 10 2 2 2" xfId="3191" xr:uid="{500DB00C-E5EE-4552-A585-25888482034A}"/>
    <cellStyle name="Normal 2 4 2 10 2 2 3" xfId="44412" xr:uid="{C6A9093C-2A79-4BCF-993B-F8F6B5C5FDE5}"/>
    <cellStyle name="Normal 2 4 2 10 2_Long forecast for Liz liquid Cotton(May-Dec)10312013 (version 1)" xfId="3192" xr:uid="{D74CD209-D503-4705-A1A0-CE243968A152}"/>
    <cellStyle name="Normal 2 4 2 10 3" xfId="3193" xr:uid="{DC31DA7D-28B0-43B6-9E09-C5333CC932B6}"/>
    <cellStyle name="Normal 2 4 2 10 3 2" xfId="3194" xr:uid="{61538A31-184A-4FFA-AEEF-4D08876AC8C7}"/>
    <cellStyle name="Normal 2 4 2 10 3 3" xfId="44413" xr:uid="{79AEF714-9BCC-4477-A7DF-6463063B7D3B}"/>
    <cellStyle name="Normal 2 4 2 10_Long forecast for Liz liquid Cotton(May-Dec)10312013 (version 1)" xfId="3195" xr:uid="{588AFC02-EAE7-4686-8584-2785521D907F}"/>
    <cellStyle name="Normal 2 4 2 11" xfId="3196" xr:uid="{DA13E859-BC59-4AFF-B1CF-9790A9199CA5}"/>
    <cellStyle name="Normal 2 4 2 11 2" xfId="3197" xr:uid="{4A861DD7-A104-4EE3-A912-8FF633AA0C70}"/>
    <cellStyle name="Normal 2 4 2 11 2 2" xfId="3198" xr:uid="{344AE2D9-F78F-46AB-BAA2-CF2B8420A15B}"/>
    <cellStyle name="Normal 2 4 2 11 2 2 2" xfId="3199" xr:uid="{6F77BBA6-F66B-4B1F-BD0C-F5A3C3673723}"/>
    <cellStyle name="Normal 2 4 2 11 2 2 3" xfId="44414" xr:uid="{C89AD2A3-C6AB-448F-86AA-02F95E67A299}"/>
    <cellStyle name="Normal 2 4 2 11 2_Long forecast for Liz liquid Cotton(May-Dec)10312013 (version 1)" xfId="3200" xr:uid="{D6EA15D9-61CA-4215-8A50-0ED8E5E7C527}"/>
    <cellStyle name="Normal 2 4 2 11 3" xfId="3201" xr:uid="{15670DB6-B9D8-4508-91E8-BA9554A044E7}"/>
    <cellStyle name="Normal 2 4 2 11 3 2" xfId="3202" xr:uid="{4CD72E14-E420-4576-81AE-EFC6EF8FFD14}"/>
    <cellStyle name="Normal 2 4 2 11 3 3" xfId="44415" xr:uid="{1E10A0E7-9A5C-47DB-B40D-E9E05B7DD7F4}"/>
    <cellStyle name="Normal 2 4 2 11_Long forecast for Liz liquid Cotton(May-Dec)10312013 (version 1)" xfId="3203" xr:uid="{BA7F0D60-8E82-4769-95AD-66EFA7013AD7}"/>
    <cellStyle name="Normal 2 4 2 12" xfId="3204" xr:uid="{551E52E1-94FD-4F16-A24D-848A8D417C3E}"/>
    <cellStyle name="Normal 2 4 2 12 2" xfId="3205" xr:uid="{11C4636B-3BB7-46E6-A630-E3A7CEB157A0}"/>
    <cellStyle name="Normal 2 4 2 12 2 2" xfId="3206" xr:uid="{20AF9713-7E0C-4E29-BCE9-791267E31E05}"/>
    <cellStyle name="Normal 2 4 2 12 2 2 2" xfId="3207" xr:uid="{BE96B87C-977F-4C5E-B1B8-12CEA3A8CFF6}"/>
    <cellStyle name="Normal 2 4 2 12 2 2 3" xfId="44416" xr:uid="{E386953F-E531-4F4B-AC60-988C266FE2C2}"/>
    <cellStyle name="Normal 2 4 2 12 2_Long forecast for Liz liquid Cotton(May-Dec)10312013 (version 1)" xfId="3208" xr:uid="{83C34726-7465-46C0-8048-A0F3A948957F}"/>
    <cellStyle name="Normal 2 4 2 12 3" xfId="3209" xr:uid="{B38C964F-785B-4364-B203-D3F801099D62}"/>
    <cellStyle name="Normal 2 4 2 12 3 2" xfId="3210" xr:uid="{7F079960-611D-4906-BFFA-80A79268C02E}"/>
    <cellStyle name="Normal 2 4 2 12 3 3" xfId="44417" xr:uid="{917987DC-ABBD-487A-B59C-15322CA867DE}"/>
    <cellStyle name="Normal 2 4 2 12_Long forecast for Liz liquid Cotton(May-Dec)10312013 (version 1)" xfId="3211" xr:uid="{C4A5A237-E61C-4D62-ACD0-2A0AEA356A8B}"/>
    <cellStyle name="Normal 2 4 2 13" xfId="3212" xr:uid="{0BF3FA99-F0F4-4012-A617-10DA64068F3E}"/>
    <cellStyle name="Normal 2 4 2 13 2" xfId="3213" xr:uid="{D5ECAA45-D585-4DC2-8BC8-2BBA40F18370}"/>
    <cellStyle name="Normal 2 4 2 13 2 2" xfId="3214" xr:uid="{C4F112AB-2D22-415A-B2D2-54FD1E6B85E9}"/>
    <cellStyle name="Normal 2 4 2 13 2 2 2" xfId="3215" xr:uid="{0BF6D377-1C70-41D4-8D90-DFACF679FA07}"/>
    <cellStyle name="Normal 2 4 2 13 2 2 3" xfId="44418" xr:uid="{7CE2F035-AA21-41E9-84B3-088FE27A3526}"/>
    <cellStyle name="Normal 2 4 2 13 2_Long forecast for Liz liquid Cotton(May-Dec)10312013 (version 1)" xfId="3216" xr:uid="{0707CA78-F7AA-442B-BCEC-781C3ED4286D}"/>
    <cellStyle name="Normal 2 4 2 13 3" xfId="3217" xr:uid="{D9467E8C-41EE-4442-9A76-1C22508B9414}"/>
    <cellStyle name="Normal 2 4 2 13 3 2" xfId="3218" xr:uid="{855A15D8-650E-4159-A8CA-B3A49097D61B}"/>
    <cellStyle name="Normal 2 4 2 13 3 3" xfId="44419" xr:uid="{2933EE44-B4AF-46C0-99A0-06F876D87F52}"/>
    <cellStyle name="Normal 2 4 2 13_Long forecast for Liz liquid Cotton(May-Dec)10312013 (version 1)" xfId="3219" xr:uid="{E6E3CBD3-6EEE-4394-9296-988E4B0806B5}"/>
    <cellStyle name="Normal 2 4 2 14" xfId="3220" xr:uid="{C773F932-BA65-4C19-939A-AB81BF2A066D}"/>
    <cellStyle name="Normal 2 4 2 14 2" xfId="44420" xr:uid="{C3AFAB3D-EFF0-49E6-8E2D-02B7D5864742}"/>
    <cellStyle name="Normal 2 4 2 2" xfId="3221" xr:uid="{D88AD36F-79D8-4C4E-83C1-CC40E84449D5}"/>
    <cellStyle name="Normal 2 4 2 2 2" xfId="3222" xr:uid="{D6B15710-89E4-41EA-81CD-6E993F8983C9}"/>
    <cellStyle name="Normal 2 4 2 2 2 2" xfId="3223" xr:uid="{09C7B003-CC59-4270-B76A-91733CB21881}"/>
    <cellStyle name="Normal 2 4 2 2 2 2 2" xfId="3224" xr:uid="{79A9CDE1-15C0-478D-B751-64EA71CD2C7C}"/>
    <cellStyle name="Normal 2 4 2 2 2 2 3" xfId="44421" xr:uid="{6243FF44-8435-41B3-B069-90E080E86310}"/>
    <cellStyle name="Normal 2 4 2 2 2_Long forecast for Liz liquid Cotton(May-Dec)10312013 (version 1)" xfId="3225" xr:uid="{B10FBE91-D145-4E7C-B5D4-E25C65237E53}"/>
    <cellStyle name="Normal 2 4 2 2 3" xfId="3226" xr:uid="{6453D593-FAAE-4AF4-AF8E-A36205A8B1E9}"/>
    <cellStyle name="Normal 2 4 2 2 3 2" xfId="3227" xr:uid="{6C39C02B-FA27-4CD2-A5CE-FE6AF221FBF8}"/>
    <cellStyle name="Normal 2 4 2 2 3 3" xfId="44422" xr:uid="{F90802ED-7191-45C0-A300-CF37D95ACB2C}"/>
    <cellStyle name="Normal 2 4 2 2_Long forecast for Liz liquid Cotton(May-Dec)10312013 (version 1)" xfId="3228" xr:uid="{A1C44CA9-CE60-409C-8DEE-624F2C102195}"/>
    <cellStyle name="Normal 2 4 2 3" xfId="3229" xr:uid="{6D2BC311-3F87-4C01-B708-A512C91C2B13}"/>
    <cellStyle name="Normal 2 4 2 3 2" xfId="3230" xr:uid="{FBBC0CC0-8421-4E1E-B13D-BBE56FFEDB76}"/>
    <cellStyle name="Normal 2 4 2 3 2 2" xfId="3231" xr:uid="{C4A2E704-5288-4BBC-96C4-F8F155B61541}"/>
    <cellStyle name="Normal 2 4 2 3 2 2 2" xfId="3232" xr:uid="{539BF34D-0B35-46C4-8598-99A4B736CC5D}"/>
    <cellStyle name="Normal 2 4 2 3 2 2 3" xfId="44423" xr:uid="{7106D4A7-125B-4BDC-9442-D112FB72200B}"/>
    <cellStyle name="Normal 2 4 2 3 2_Long forecast for Liz liquid Cotton(May-Dec)10312013 (version 1)" xfId="3233" xr:uid="{D9F0B33F-B4BC-42BC-84D1-5CDAD7F6E29F}"/>
    <cellStyle name="Normal 2 4 2 3 3" xfId="3234" xr:uid="{4FFF8309-74DA-4CAE-8798-1575A4A1802C}"/>
    <cellStyle name="Normal 2 4 2 3 3 2" xfId="3235" xr:uid="{A0FF26AC-59A6-4FE3-B66B-7F7E8EC062C7}"/>
    <cellStyle name="Normal 2 4 2 3 3 3" xfId="44424" xr:uid="{B84447C9-7096-4DEF-8405-C8C96D01B7C8}"/>
    <cellStyle name="Normal 2 4 2 3_Long forecast for Liz liquid Cotton(May-Dec)10312013 (version 1)" xfId="3236" xr:uid="{725488BD-CF18-4A6C-955B-2A402D45C913}"/>
    <cellStyle name="Normal 2 4 2 4" xfId="3237" xr:uid="{60CE4C1C-DF87-4290-9C80-754A1531E54E}"/>
    <cellStyle name="Normal 2 4 2 4 2" xfId="3238" xr:uid="{27E987EC-4D66-4BE4-9A0F-4A420043BBC9}"/>
    <cellStyle name="Normal 2 4 2 4 2 2" xfId="3239" xr:uid="{68784A28-9B47-47D2-9CE1-F2A12430B8E9}"/>
    <cellStyle name="Normal 2 4 2 4 2 2 2" xfId="3240" xr:uid="{0BB47923-3081-4CCE-9B70-DA5032B1753A}"/>
    <cellStyle name="Normal 2 4 2 4 2 2 3" xfId="44425" xr:uid="{029E5EFD-89E9-4608-8C86-ABD9931C4ABC}"/>
    <cellStyle name="Normal 2 4 2 4 2_Long forecast for Liz liquid Cotton(May-Dec)10312013 (version 1)" xfId="3241" xr:uid="{9B59C62B-B895-4A35-832D-320809CD5F87}"/>
    <cellStyle name="Normal 2 4 2 4 3" xfId="3242" xr:uid="{7C7BC870-A821-48B8-B5EC-6D627B9C86B7}"/>
    <cellStyle name="Normal 2 4 2 4 3 2" xfId="3243" xr:uid="{F5A7D023-A62A-4921-9DEF-9E4449126534}"/>
    <cellStyle name="Normal 2 4 2 4 3 3" xfId="44426" xr:uid="{DA4AC311-9F69-4747-9178-8AC592B2CCA3}"/>
    <cellStyle name="Normal 2 4 2 4_Long forecast for Liz liquid Cotton(May-Dec)10312013 (version 1)" xfId="3244" xr:uid="{0589064C-B2B1-4392-A596-8C9240DE886D}"/>
    <cellStyle name="Normal 2 4 2 5" xfId="3245" xr:uid="{454903C5-B4BD-48E5-AD4B-F695DE666549}"/>
    <cellStyle name="Normal 2 4 2 5 2" xfId="3246" xr:uid="{C0D74D90-D2AC-4F06-9416-38189EAD2BC8}"/>
    <cellStyle name="Normal 2 4 2 5 2 2" xfId="3247" xr:uid="{D138BE65-2EEF-462A-9020-5E297F1B6A92}"/>
    <cellStyle name="Normal 2 4 2 5 2 2 2" xfId="3248" xr:uid="{4436CDCC-E554-4AFB-99D0-CD8AADDEE4A6}"/>
    <cellStyle name="Normal 2 4 2 5 2 2 3" xfId="44427" xr:uid="{0AFC0DC3-7AD6-433D-9E97-58B657E6840D}"/>
    <cellStyle name="Normal 2 4 2 5 2_Long forecast for Liz liquid Cotton(May-Dec)10312013 (version 1)" xfId="3249" xr:uid="{CA7CAA2C-39D6-4233-82CF-654E184B64C6}"/>
    <cellStyle name="Normal 2 4 2 5 3" xfId="3250" xr:uid="{0DEE6CCB-F0F2-4C94-AFB7-E105B29C9264}"/>
    <cellStyle name="Normal 2 4 2 5 3 2" xfId="3251" xr:uid="{60B140BA-F132-4F86-A708-3D02C4D7FE7D}"/>
    <cellStyle name="Normal 2 4 2 5 3 3" xfId="44428" xr:uid="{84E0C041-1DDD-4ACD-BCCD-E00EAAD5C91E}"/>
    <cellStyle name="Normal 2 4 2 5_Long forecast for Liz liquid Cotton(May-Dec)10312013 (version 1)" xfId="3252" xr:uid="{20E71AAC-6522-44DE-9294-0EEC722D79A6}"/>
    <cellStyle name="Normal 2 4 2 6" xfId="3253" xr:uid="{5C3F2046-2498-4891-9020-CD45B967A116}"/>
    <cellStyle name="Normal 2 4 2 6 2" xfId="3254" xr:uid="{9197314A-2A6D-4F9C-95EA-49BA7E38C66B}"/>
    <cellStyle name="Normal 2 4 2 6 2 2" xfId="3255" xr:uid="{7C7F8711-3C3D-47D8-858E-A9B213FE0757}"/>
    <cellStyle name="Normal 2 4 2 6 2 2 2" xfId="3256" xr:uid="{B7439E7C-AF8B-4152-810D-6486CDE97223}"/>
    <cellStyle name="Normal 2 4 2 6 2 2 3" xfId="44429" xr:uid="{8B62C336-A9D1-429F-B162-0C2DEAFDA066}"/>
    <cellStyle name="Normal 2 4 2 6 2_Long forecast for Liz liquid Cotton(May-Dec)10312013 (version 1)" xfId="3257" xr:uid="{49D3FE5B-E543-4DBE-8393-C73791933617}"/>
    <cellStyle name="Normal 2 4 2 6 3" xfId="3258" xr:uid="{A4468869-B67C-4CE1-BB5D-2B4DC9E8F2D0}"/>
    <cellStyle name="Normal 2 4 2 6 3 2" xfId="3259" xr:uid="{5090B625-1664-4265-A118-00759A1282B8}"/>
    <cellStyle name="Normal 2 4 2 6 3 3" xfId="44430" xr:uid="{8E07580F-FD0D-402C-96C9-AA2C9A94E01A}"/>
    <cellStyle name="Normal 2 4 2 6_Long forecast for Liz liquid Cotton(May-Dec)10312013 (version 1)" xfId="3260" xr:uid="{7830BA90-92ED-459F-9EC6-0AB3F8F6C0B9}"/>
    <cellStyle name="Normal 2 4 2 7" xfId="3261" xr:uid="{92FA8093-E8E0-432F-A576-BCECD7ACF8EF}"/>
    <cellStyle name="Normal 2 4 2 7 2" xfId="3262" xr:uid="{185E61B6-096D-4DD2-83ED-D135405FCA11}"/>
    <cellStyle name="Normal 2 4 2 7 2 2" xfId="3263" xr:uid="{CA19764C-2781-40FA-BCE6-0384FFE7B173}"/>
    <cellStyle name="Normal 2 4 2 7 2 2 2" xfId="3264" xr:uid="{11A3B6BA-742A-45C6-BD72-A04CF88A40E2}"/>
    <cellStyle name="Normal 2 4 2 7 2 2 3" xfId="44431" xr:uid="{DAC9196F-4A85-450F-8571-5F3106F60BDB}"/>
    <cellStyle name="Normal 2 4 2 7 2_Long forecast for Liz liquid Cotton(May-Dec)10312013 (version 1)" xfId="3265" xr:uid="{0D525CB1-6938-4BA4-8D08-BDE381AAD998}"/>
    <cellStyle name="Normal 2 4 2 7 3" xfId="3266" xr:uid="{FA8563CA-2BD5-450E-A6FC-0F5A204FC3FA}"/>
    <cellStyle name="Normal 2 4 2 7 3 2" xfId="3267" xr:uid="{47491B6C-4384-449A-B438-3423B384E0DE}"/>
    <cellStyle name="Normal 2 4 2 7 3 3" xfId="44432" xr:uid="{A114E0CF-14CD-447E-A9F0-0549E967A79E}"/>
    <cellStyle name="Normal 2 4 2 7_Long forecast for Liz liquid Cotton(May-Dec)10312013 (version 1)" xfId="3268" xr:uid="{234A313A-F63A-4F25-92AA-E5ED1164AE86}"/>
    <cellStyle name="Normal 2 4 2 8" xfId="3269" xr:uid="{F04216CD-DD0A-4CF8-A98B-76720D1150B8}"/>
    <cellStyle name="Normal 2 4 2 8 2" xfId="3270" xr:uid="{9432EDD6-7C3C-4956-8738-521BEE3BECE4}"/>
    <cellStyle name="Normal 2 4 2 8 2 2" xfId="3271" xr:uid="{50F36304-54AF-45E8-BB47-8AD1B7574BEF}"/>
    <cellStyle name="Normal 2 4 2 8 2 2 2" xfId="3272" xr:uid="{DB63FA2A-054D-40CE-84C2-C36F6A6FC683}"/>
    <cellStyle name="Normal 2 4 2 8 2 2 3" xfId="44433" xr:uid="{5F699AEF-9263-43C7-A43E-7F068A3183AF}"/>
    <cellStyle name="Normal 2 4 2 8 2_Long forecast for Liz liquid Cotton(May-Dec)10312013 (version 1)" xfId="3273" xr:uid="{594E8F7E-5A05-4B8E-BAAE-E4B9309D1ABC}"/>
    <cellStyle name="Normal 2 4 2 8 3" xfId="3274" xr:uid="{D9390163-9624-473F-8B24-EBEA17CE694E}"/>
    <cellStyle name="Normal 2 4 2 8 3 2" xfId="3275" xr:uid="{B4BBF48B-10E8-4847-B57D-27EBE184CA0F}"/>
    <cellStyle name="Normal 2 4 2 8 3 3" xfId="44434" xr:uid="{333F0598-7B0A-4753-94B6-5F715DA2E3CD}"/>
    <cellStyle name="Normal 2 4 2 8_Long forecast for Liz liquid Cotton(May-Dec)10312013 (version 1)" xfId="3276" xr:uid="{E23A9CAA-449D-42F9-8B71-BC3EDB5FC174}"/>
    <cellStyle name="Normal 2 4 2 9" xfId="3277" xr:uid="{C1216213-ABD9-4EA0-B3CB-F022A5B5FFC7}"/>
    <cellStyle name="Normal 2 4 2 9 2" xfId="3278" xr:uid="{8F43001D-88FF-437C-BE54-798EC6F04447}"/>
    <cellStyle name="Normal 2 4 2 9 2 2" xfId="3279" xr:uid="{88BF4F39-869A-4424-9E87-43CFE8CC7D70}"/>
    <cellStyle name="Normal 2 4 2 9 2 2 2" xfId="3280" xr:uid="{370474E2-D0A9-49B0-995D-71715177A8F5}"/>
    <cellStyle name="Normal 2 4 2 9 2 2 3" xfId="44435" xr:uid="{23FD3CD0-5E81-4A31-9BAD-67BD3C8AA2FF}"/>
    <cellStyle name="Normal 2 4 2 9 2_Long forecast for Liz liquid Cotton(May-Dec)10312013 (version 1)" xfId="3281" xr:uid="{FC8F2073-B617-4091-BC70-AFA558FCA47F}"/>
    <cellStyle name="Normal 2 4 2 9 3" xfId="3282" xr:uid="{49B9C63E-BB35-43E7-96DC-88918F1642BF}"/>
    <cellStyle name="Normal 2 4 2 9 3 2" xfId="3283" xr:uid="{9F096DF3-867A-4A67-AB32-61FD66A65E70}"/>
    <cellStyle name="Normal 2 4 2 9 3 3" xfId="44436" xr:uid="{04894E0D-0370-4D5A-9B65-73BB7B458227}"/>
    <cellStyle name="Normal 2 4 2 9_Long forecast for Liz liquid Cotton(May-Dec)10312013 (version 1)" xfId="3284" xr:uid="{A54FBE44-516F-466A-A2DB-A91F6D2CD27A}"/>
    <cellStyle name="Normal 2 4 2_Long forecast for Liz liquid Cotton(May-Dec)10312013 (version 1)" xfId="3285" xr:uid="{F24088FC-A885-48CF-ACF3-718C2CD8B320}"/>
    <cellStyle name="Normal 2 4 3" xfId="3286" xr:uid="{D8FA1C07-F40E-4A9C-9C2E-4F6B2C511A43}"/>
    <cellStyle name="Normal 2 4 3 2" xfId="3287" xr:uid="{5B15D072-F988-4B5D-B9DA-157372A9BDE0}"/>
    <cellStyle name="Normal 2 4 3 2 2" xfId="44437" xr:uid="{FEA14AB3-9CD2-4CF2-9786-265561A71439}"/>
    <cellStyle name="Normal 2 4 3_Long forecast for Liz liquid Cotton(May-Dec)10312013 (version 1)" xfId="3288" xr:uid="{E81916DC-3D7B-4815-AA12-07DE31559727}"/>
    <cellStyle name="Normal 2 4 4" xfId="3289" xr:uid="{FC56C104-BAA1-4BDE-87AD-BA0BE20F3650}"/>
    <cellStyle name="Normal 2 4 4 2" xfId="3290" xr:uid="{34152E52-FC7C-432B-8712-B694326704A3}"/>
    <cellStyle name="Normal 2 4 4 2 2" xfId="44438" xr:uid="{88BD4E4E-B47D-4265-A656-E9D569BC289B}"/>
    <cellStyle name="Normal 2 4 4_Long forecast for Liz liquid Cotton(May-Dec)10312013 (version 1)" xfId="3291" xr:uid="{85E84C89-ABB4-4084-B02B-7D65973D55B3}"/>
    <cellStyle name="Normal 2 4 5" xfId="3292" xr:uid="{0333753C-5088-4A93-B763-FEA7F0398489}"/>
    <cellStyle name="Normal 2 4 5 2" xfId="3293" xr:uid="{E4530686-59F9-41B7-8967-92F3AE2C016C}"/>
    <cellStyle name="Normal 2 4 5 2 2" xfId="44439" xr:uid="{1FE040A8-8FFB-4D63-B66D-5422B75B3406}"/>
    <cellStyle name="Normal 2 4 5_Long forecast for Liz liquid Cotton(May-Dec)10312013 (version 1)" xfId="3294" xr:uid="{D0D37BCE-BC47-4756-834F-D774BDA8C20C}"/>
    <cellStyle name="Normal 2 4 6" xfId="3295" xr:uid="{5B598D29-D5B4-4DA9-BF46-E4B09B5AD5B9}"/>
    <cellStyle name="Normal 2 4 6 2" xfId="3296" xr:uid="{97C1EC2F-1DFA-4EA9-974E-86C4F57C2564}"/>
    <cellStyle name="Normal 2 4 6 2 2" xfId="44440" xr:uid="{36457511-7A95-4E72-B79A-1AC17DE58EFA}"/>
    <cellStyle name="Normal 2 4 6_Long forecast for Liz liquid Cotton(May-Dec)10312013 (version 1)" xfId="3297" xr:uid="{1BD3AF01-5D2D-4D80-AAE1-859B6B0F6949}"/>
    <cellStyle name="Normal 2 4 7" xfId="3298" xr:uid="{48A273C7-DBFE-4FFB-A1D8-1B6AF61CCDE6}"/>
    <cellStyle name="Normal 2 4 7 2" xfId="3299" xr:uid="{F2719D2E-66B3-4227-ADBD-3F227A0E452F}"/>
    <cellStyle name="Normal 2 4 7 2 2" xfId="44441" xr:uid="{DE299A88-C800-4DAE-A184-52C40E18E69C}"/>
    <cellStyle name="Normal 2 4 7_Long forecast for Liz liquid Cotton(May-Dec)10312013 (version 1)" xfId="3300" xr:uid="{68648167-CAB1-4350-BA0C-D22AA9B515CB}"/>
    <cellStyle name="Normal 2 4 8" xfId="3301" xr:uid="{98637D0E-F7BF-41F4-A8D9-8E16C4F19542}"/>
    <cellStyle name="Normal 2 4 8 2" xfId="3302" xr:uid="{A3DA0B65-D250-44F6-9C97-49C2CF1B72AD}"/>
    <cellStyle name="Normal 2 4 8 2 2" xfId="44442" xr:uid="{C00F5D99-76D5-48D3-869C-E3D3298B9E2B}"/>
    <cellStyle name="Normal 2 4 8_Long forecast for Liz liquid Cotton(May-Dec)10312013 (version 1)" xfId="3303" xr:uid="{30B73DD4-A8A0-4A34-9BBB-CC4AC3370E31}"/>
    <cellStyle name="Normal 2 4 9" xfId="3304" xr:uid="{E91FF395-85D5-4EFA-8720-4137FECAF616}"/>
    <cellStyle name="Normal 2 4 9 2" xfId="3305" xr:uid="{BD8C4BD7-C107-4BCD-80E2-FA4019E84232}"/>
    <cellStyle name="Normal 2 4 9 2 2" xfId="44443" xr:uid="{AE0DC12D-272E-49C8-A05A-AACDCB46F55D}"/>
    <cellStyle name="Normal 2 4 9_Long forecast for Liz liquid Cotton(May-Dec)10312013 (version 1)" xfId="3306" xr:uid="{5683817B-C8BA-4325-BAB4-F9A94507C75E}"/>
    <cellStyle name="Normal 2 4_Long forecast for Liz liquid Cotton(May-Dec)10312013 (version 1)" xfId="3307" xr:uid="{88247ADD-E53C-4359-866F-B44B6DD071F7}"/>
    <cellStyle name="Normal 2 5" xfId="3308" xr:uid="{11321212-6FCA-46A6-A33B-1E5C3685008E}"/>
    <cellStyle name="Normal 2 5 2" xfId="3309" xr:uid="{F63D8756-4780-4E76-8086-14062079F8E8}"/>
    <cellStyle name="Normal 2 5 2 2" xfId="44444" xr:uid="{D589EA3F-2E7B-4834-9166-74DABA33201E}"/>
    <cellStyle name="Normal 2 6" xfId="3310" xr:uid="{A2D050F7-CE41-4239-9D5D-6667A4C7269E}"/>
    <cellStyle name="Normal 2 6 2" xfId="3311" xr:uid="{7408EB25-34B9-4560-A524-4175F1D6903B}"/>
    <cellStyle name="Normal 2 6 2 2" xfId="44445" xr:uid="{5B50977A-7F73-46F2-B01C-B5AA12E32DF1}"/>
    <cellStyle name="Normal 2 7" xfId="3312" xr:uid="{02EE3DF1-F79A-424D-89D8-BD145338271D}"/>
    <cellStyle name="Normal 2 7 2" xfId="3313" xr:uid="{5A78EC35-76A5-4F78-A183-C4D84917C493}"/>
    <cellStyle name="Normal 2 7 2 2" xfId="44446" xr:uid="{19E2B6ED-B549-448A-B24F-34FBBDEFF65C}"/>
    <cellStyle name="Normal 2 8" xfId="3314" xr:uid="{659A4D65-370B-466D-8810-00977BF9A029}"/>
    <cellStyle name="Normal 2 8 2" xfId="3315" xr:uid="{6F21C6BD-D4DE-450A-BDE4-0196E8A9CB12}"/>
    <cellStyle name="Normal 2 8 2 2" xfId="44447" xr:uid="{99D275B4-061B-4F06-B0EC-D2F4F43F418C}"/>
    <cellStyle name="Normal 2 9" xfId="3316" xr:uid="{06C6EF00-0466-4A82-8E34-60CD7F8FEE22}"/>
    <cellStyle name="Normal 2 9 2" xfId="3317" xr:uid="{07FFD342-55E0-417E-BE41-8E225CCA6FBC}"/>
    <cellStyle name="Normal 2 9 2 2" xfId="44448" xr:uid="{8A1370F3-16DD-441C-A3F9-AA50D5D417E8}"/>
    <cellStyle name="Normal 2_2013 JLA - Woolrich Sheets" xfId="3318" xr:uid="{33FAF544-7BE3-4ED4-B1CD-85341B0B89B7}"/>
    <cellStyle name="Normal 20" xfId="3319" xr:uid="{F7589485-2238-4E4C-9873-8C79106E5583}"/>
    <cellStyle name="Normal 20 2" xfId="3320" xr:uid="{C2B1485F-0518-46BD-BF41-00425EE65108}"/>
    <cellStyle name="Normal 20 2 2" xfId="3321" xr:uid="{2D000432-70A8-4AEB-B61C-3F3E637818A5}"/>
    <cellStyle name="Normal 20 2 2 2" xfId="44450" xr:uid="{BA5C771D-DEDC-45D3-912C-8BE629D3F7AF}"/>
    <cellStyle name="Normal 20 2_Long forecast for Liz liquid Cotton(May-Dec)10312013 (version 1)" xfId="3322" xr:uid="{17D0279F-16E6-43B8-AF89-F022D1780BEC}"/>
    <cellStyle name="Normal 20 3" xfId="3323" xr:uid="{A637AEC7-C146-4809-8CED-EDBC842FC4D2}"/>
    <cellStyle name="Normal 20 3 2" xfId="44451" xr:uid="{730CD8F8-6135-47D3-854D-A89469511372}"/>
    <cellStyle name="Normal 20 4" xfId="44449" xr:uid="{BEB7C370-A823-463F-8158-B62464651B67}"/>
    <cellStyle name="Normal 20_Long forecast for Liz liquid Cotton(May-Dec)10312013 (version 1)" xfId="3324" xr:uid="{2796B910-F6EF-4E0B-9A1A-5294BED0A687}"/>
    <cellStyle name="Normal 21" xfId="3325" xr:uid="{4F1B6506-36A3-4BA3-9215-974027EC10F8}"/>
    <cellStyle name="Normal 21 2" xfId="3326" xr:uid="{B865FA09-121A-4336-96BA-583D57347BC8}"/>
    <cellStyle name="Normal 21 2 2" xfId="44452" xr:uid="{B78D5031-B32C-4B27-B679-5006646FB59E}"/>
    <cellStyle name="Normal 22" xfId="3327" xr:uid="{5373037B-0D3C-4042-BAF2-A1D7E8BF0EBC}"/>
    <cellStyle name="Normal 22 2" xfId="3328" xr:uid="{DAF2BB18-BFD6-470E-BDDC-977F9B2B5F7A}"/>
    <cellStyle name="Normal 22 2 2" xfId="44453" xr:uid="{DBF52F07-E628-491F-B543-5B5B5E740C3A}"/>
    <cellStyle name="Normal 23" xfId="3329" xr:uid="{E86995A4-CA21-4733-BD0B-22C08242F495}"/>
    <cellStyle name="Normal 23 2" xfId="3330" xr:uid="{FE7DC244-A168-487E-B474-D680CA2A59FF}"/>
    <cellStyle name="Normal 23 2 2" xfId="44454" xr:uid="{A940994C-61D1-465B-A126-7D94DDB93ED6}"/>
    <cellStyle name="Normal 24" xfId="3331" xr:uid="{F9CFFAF6-13D2-4789-9174-DAB06DBC7EB2}"/>
    <cellStyle name="Normal 24 2" xfId="3332" xr:uid="{4C9916CA-0B1B-46B2-99C8-4F2B7C4F7CBE}"/>
    <cellStyle name="Normal 24 2 2" xfId="44455" xr:uid="{18386D1C-B93C-42C8-8882-57D526656D8D}"/>
    <cellStyle name="Normal 25" xfId="3333" xr:uid="{25AEFAA6-D956-4092-B71B-F8FABD55FC69}"/>
    <cellStyle name="Normal 25 2" xfId="3334" xr:uid="{20FFB1F7-5FCA-4D01-99EE-3B729AFD3BA3}"/>
    <cellStyle name="Normal 25 2 2" xfId="3335" xr:uid="{3F9066A3-8C82-42DF-A634-9561A1265E2A}"/>
    <cellStyle name="Normal 25 2 3" xfId="44456" xr:uid="{50D1119A-3D00-4431-A3A5-51C83A8DDBD5}"/>
    <cellStyle name="Normal 25_Long forecast for Liz liquid Cotton(May-Dec)10312013 (version 1)" xfId="3336" xr:uid="{C0CC5D5C-13FE-4A92-8786-68A7BF55FD3E}"/>
    <cellStyle name="Normal 26" xfId="3337" xr:uid="{6BC7581C-F245-4ABD-8F7E-11B19EDD4F3A}"/>
    <cellStyle name="Normal 26 18" xfId="3338" xr:uid="{5DE956F4-1501-48A7-A274-1DBEEE8EC8A8}"/>
    <cellStyle name="Normal 26 18 2" xfId="3339" xr:uid="{5B8A7563-924A-464E-8FAF-CABBDFDEE3F9}"/>
    <cellStyle name="Normal 26 18 2 2" xfId="44458" xr:uid="{56F00C4E-6626-4277-A34E-3A94F38A8079}"/>
    <cellStyle name="Normal 26 18_Long forecast for Liz liquid Cotton(May-Dec)10312013 (version 1)" xfId="3340" xr:uid="{FD31E193-F0CE-4702-B389-1A6CC656B389}"/>
    <cellStyle name="Normal 26 2" xfId="3341" xr:uid="{BBA386CF-5C92-4FA0-B02E-9BF3430F1BEC}"/>
    <cellStyle name="Normal 26 2 2" xfId="3342" xr:uid="{E8348431-BA09-470E-80FD-68908BC0A075}"/>
    <cellStyle name="Normal 26 2 3" xfId="44459" xr:uid="{56EF38E4-708F-42F2-91B4-0B9451477250}"/>
    <cellStyle name="Normal 26 3" xfId="44457" xr:uid="{47E3B1EC-EE67-4D09-84D7-127F4EFE87A3}"/>
    <cellStyle name="Normal 26_Long forecast for Liz liquid Cotton(May-Dec)10312013 (version 1)" xfId="3343" xr:uid="{9818E42C-589B-41B0-BF94-E9825E93E134}"/>
    <cellStyle name="Normal 27" xfId="3344" xr:uid="{DB7DF0AE-4577-4D94-A68F-AAF2D6BDE970}"/>
    <cellStyle name="Normal 27 2" xfId="3345" xr:uid="{AFE5F7C7-17E1-42A7-A22C-44A7F0A0E06A}"/>
    <cellStyle name="Normal 27 2 2" xfId="3346" xr:uid="{D321ACEA-E91E-49E4-A6CC-43DD0212899E}"/>
    <cellStyle name="Normal 27 2 3" xfId="44461" xr:uid="{6C3F8384-E385-45AF-970E-A62644FDFDEE}"/>
    <cellStyle name="Normal 27 3" xfId="3347" xr:uid="{BA6484F0-D34D-4B97-871E-8C07E5B01F2E}"/>
    <cellStyle name="Normal 27 4" xfId="44460" xr:uid="{9BDDDD4D-D6F7-4CB6-AB72-C6294D77B75E}"/>
    <cellStyle name="Normal 28" xfId="3348" xr:uid="{5EEA0F61-B2F8-4984-A5F0-0C87B1CFF31F}"/>
    <cellStyle name="Normal 28 2" xfId="3349" xr:uid="{FAF8D393-8C34-4719-94BF-3F2D8730D0BA}"/>
    <cellStyle name="Normal 28 2 2" xfId="3350" xr:uid="{1474AF8C-4150-4BF0-B31C-B68B7D277E77}"/>
    <cellStyle name="Normal 28 2 3" xfId="44462" xr:uid="{9BA7BFF4-801A-410E-84A8-CBEAD200E7DC}"/>
    <cellStyle name="Normal 28 3" xfId="44463" xr:uid="{91C5D969-4DFE-4FCC-A3A1-48A1735CC919}"/>
    <cellStyle name="Normal 28 4" xfId="3351" xr:uid="{A8FBF4A0-1DC0-4882-88E7-B873D6C0EB79}"/>
    <cellStyle name="Normal 28 4 2" xfId="3352" xr:uid="{5A69F0BC-E1BA-495E-B6CF-9E047782D476}"/>
    <cellStyle name="Normal 28 4 2 2" xfId="44464" xr:uid="{0C7CA0E0-4843-4B89-94C3-FFBDFBBA3A8C}"/>
    <cellStyle name="Normal 28 4_Long forecast for Liz liquid Cotton(May-Dec)10312013 (version 1)" xfId="3353" xr:uid="{2F849525-ED12-405C-BA45-D34B5168BD41}"/>
    <cellStyle name="Normal 28 6" xfId="3354" xr:uid="{1409AD20-12B4-4A36-9470-F8F76A8AD22E}"/>
    <cellStyle name="Normal 28 6 2" xfId="3355" xr:uid="{344A642D-C71D-451D-9B33-14D2EB1AB917}"/>
    <cellStyle name="Normal 28 6 2 2" xfId="44465" xr:uid="{BB5FCBD2-83AE-46F5-8B77-F40443E6D02F}"/>
    <cellStyle name="Normal 28 6_Long forecast for Liz liquid Cotton(May-Dec)10312013 (version 1)" xfId="3356" xr:uid="{B75D6527-4499-4A12-9C0C-E52D390CDB04}"/>
    <cellStyle name="Normal 29" xfId="3357" xr:uid="{979DECA6-620A-4E5F-BBA0-16C777481F48}"/>
    <cellStyle name="Normal 29 2" xfId="3358" xr:uid="{819637C1-D9F6-4428-A4E8-95C4042F12A0}"/>
    <cellStyle name="Normal 29 2 2" xfId="3359" xr:uid="{320F894A-8780-4200-8B9A-54A580F4287F}"/>
    <cellStyle name="Normal 29 2 3" xfId="44466" xr:uid="{F4F41358-9CF5-4B77-ACDA-D603A08A6D74}"/>
    <cellStyle name="Normal 29 3" xfId="3360" xr:uid="{501BDD1B-EB96-4E3A-9DF6-4E5930E7E403}"/>
    <cellStyle name="Normal 3" xfId="44" xr:uid="{207B5FC8-02FD-4292-90F7-ADE31B300CDF}"/>
    <cellStyle name="Normal 3 10" xfId="3362" xr:uid="{485A3A85-88FA-4C0C-973A-2F667D1E7CC5}"/>
    <cellStyle name="Normal 3 10 2" xfId="3363" xr:uid="{4B9442C0-59D0-4052-8383-680F72D1BA1D}"/>
    <cellStyle name="Normal 3 10 2 2" xfId="44467" xr:uid="{2E013CEB-9142-450D-9ED6-A1980CFF48A7}"/>
    <cellStyle name="Normal 3 11" xfId="3364" xr:uid="{864E4246-37FC-4EDE-A2DF-59A9882E3E79}"/>
    <cellStyle name="Normal 3 11 2" xfId="3365" xr:uid="{C6E43D0D-CD12-4761-B407-9B4DAEA25AF1}"/>
    <cellStyle name="Normal 3 11 2 2" xfId="44468" xr:uid="{FD82210A-E232-4F23-A382-E8C5553B11D9}"/>
    <cellStyle name="Normal 3 12" xfId="3366" xr:uid="{50C1CD9D-0D06-4AE6-A38A-C73A842F0405}"/>
    <cellStyle name="Normal 3 12 2" xfId="3367" xr:uid="{99D932E2-2A6A-4DF0-88E4-07A4A2EB6A7D}"/>
    <cellStyle name="Normal 3 12 2 2" xfId="3368" xr:uid="{BE95805D-DBF9-4B6A-8690-84DBD689C470}"/>
    <cellStyle name="Normal 3 12 2 2 2" xfId="3369" xr:uid="{7C8B4F36-3D3B-4405-88EF-213A37E48C6D}"/>
    <cellStyle name="Normal 3 12 2 2 3" xfId="44469" xr:uid="{085D05F2-06ED-4B28-9073-835FF00E1526}"/>
    <cellStyle name="Normal 3 12 2_Long forecast for Liz liquid Cotton(May-Dec)10312013 (version 1)" xfId="3370" xr:uid="{008CCC4C-8979-41B6-BFD9-B515333F59E9}"/>
    <cellStyle name="Normal 3 12 3" xfId="3371" xr:uid="{3A4502D1-5993-497D-9385-A7046B2CDF16}"/>
    <cellStyle name="Normal 3 12 3 2" xfId="3372" xr:uid="{A329C4A1-7E94-4AA3-97AC-4F94B9D7619F}"/>
    <cellStyle name="Normal 3 12 3 3" xfId="44470" xr:uid="{794A0918-00B1-4D1B-B2B3-4B316E1E4EDF}"/>
    <cellStyle name="Normal 3 12_Long forecast for Liz liquid Cotton(May-Dec)10312013 (version 1)" xfId="3373" xr:uid="{F113D66C-A33D-48AD-9EE4-478AD3B3FE8F}"/>
    <cellStyle name="Normal 3 13" xfId="3374" xr:uid="{F21FEEEF-CEC6-4901-9516-D27E48BA7620}"/>
    <cellStyle name="Normal 3 13 2" xfId="3375" xr:uid="{72BB6BF5-EF07-4556-9EBB-96283B2FF5DD}"/>
    <cellStyle name="Normal 3 13 2 2" xfId="3376" xr:uid="{51E9A823-A6DC-47ED-943B-07F04215761B}"/>
    <cellStyle name="Normal 3 13 2 2 2" xfId="3377" xr:uid="{B6E83062-84F7-4E9B-B8B0-BD89A57A4E3F}"/>
    <cellStyle name="Normal 3 13 2 2 3" xfId="44471" xr:uid="{BF8CA1F4-F51A-4894-9CE2-1CCC74345EAF}"/>
    <cellStyle name="Normal 3 13 2_Long forecast for Liz liquid Cotton(May-Dec)10312013 (version 1)" xfId="3378" xr:uid="{0AECC26A-71D3-47B6-B932-A9E18E11A54C}"/>
    <cellStyle name="Normal 3 13 3" xfId="3379" xr:uid="{2E94F702-B55A-4C17-A5E1-5A17DDA88584}"/>
    <cellStyle name="Normal 3 13 3 2" xfId="3380" xr:uid="{CAE1FC5E-AC52-46B9-AA45-F3EA7CE43F44}"/>
    <cellStyle name="Normal 3 13 3 3" xfId="44472" xr:uid="{FA75C21D-9006-4170-8B24-C150AEB76719}"/>
    <cellStyle name="Normal 3 13_Long forecast for Liz liquid Cotton(May-Dec)10312013 (version 1)" xfId="3381" xr:uid="{66B74AA8-24DF-4666-8F02-C085B9410786}"/>
    <cellStyle name="Normal 3 14" xfId="3382" xr:uid="{600DC0A6-4210-4159-8A07-9F054273BE5E}"/>
    <cellStyle name="Normal 3 14 2" xfId="3383" xr:uid="{377FCB59-9C3A-42A9-B707-FC5CF410D918}"/>
    <cellStyle name="Normal 3 14 2 2" xfId="3384" xr:uid="{4C05834C-505C-4FAA-AA2E-F93CC371B739}"/>
    <cellStyle name="Normal 3 14 2 2 2" xfId="3385" xr:uid="{8808A2A4-DE46-4985-9489-9677299B1DEF}"/>
    <cellStyle name="Normal 3 14 2 2 3" xfId="44473" xr:uid="{533206D6-F077-4D50-88FE-A52A81891393}"/>
    <cellStyle name="Normal 3 14 2_Long forecast for Liz liquid Cotton(May-Dec)10312013 (version 1)" xfId="3386" xr:uid="{44A7AD2B-A717-4A23-B1CB-9D92400BB7A3}"/>
    <cellStyle name="Normal 3 14 3" xfId="3387" xr:uid="{CA3AB85B-56E0-4B28-90FC-A543FA44B74E}"/>
    <cellStyle name="Normal 3 14 3 2" xfId="3388" xr:uid="{58D9A70A-CDB9-4836-BE02-1D4B2A2D24A3}"/>
    <cellStyle name="Normal 3 14 3 3" xfId="44474" xr:uid="{49413DFB-214A-4A17-8E38-40DC30C61E52}"/>
    <cellStyle name="Normal 3 14_Long forecast for Liz liquid Cotton(May-Dec)10312013 (version 1)" xfId="3389" xr:uid="{EE6524AF-1C64-4F7B-A462-2296DD0F4E1C}"/>
    <cellStyle name="Normal 3 15" xfId="3390" xr:uid="{4F84EE80-E332-4F3C-BD37-7A5E087EFC4E}"/>
    <cellStyle name="Normal 3 15 2" xfId="3391" xr:uid="{D87BD566-8264-4FC6-8445-D78D816E0148}"/>
    <cellStyle name="Normal 3 15 2 2" xfId="3392" xr:uid="{05462729-4FC5-48E0-BCE8-B069FED79A8F}"/>
    <cellStyle name="Normal 3 15 2 2 2" xfId="3393" xr:uid="{075097D4-3FDF-40B4-A72E-F2BD558AEFA5}"/>
    <cellStyle name="Normal 3 15 2 2 3" xfId="44475" xr:uid="{227E5A05-8FE8-48AF-AB29-6C055DB23EB9}"/>
    <cellStyle name="Normal 3 15 2_Long forecast for Liz liquid Cotton(May-Dec)10312013 (version 1)" xfId="3394" xr:uid="{47EAD0D5-1FD8-438F-94AC-AC25B952C636}"/>
    <cellStyle name="Normal 3 15 3" xfId="3395" xr:uid="{FC551296-4EFA-46F2-AC35-ABAF19B71525}"/>
    <cellStyle name="Normal 3 15 3 2" xfId="3396" xr:uid="{2EC4613D-9D92-4C1D-8797-92AFD507C9CB}"/>
    <cellStyle name="Normal 3 15 3 3" xfId="44476" xr:uid="{84048D4E-0E86-4E43-B33C-B36BC801E7A3}"/>
    <cellStyle name="Normal 3 15_Long forecast for Liz liquid Cotton(May-Dec)10312013 (version 1)" xfId="3397" xr:uid="{14835B7C-2FC4-4BBC-A677-F0F974DDBD2C}"/>
    <cellStyle name="Normal 3 16" xfId="3398" xr:uid="{8B7BDC2D-83C2-4400-B425-939E13A77673}"/>
    <cellStyle name="Normal 3 16 2" xfId="3399" xr:uid="{7C99BD1F-8174-4D84-BD90-58F0DEB490DD}"/>
    <cellStyle name="Normal 3 16 2 2" xfId="3400" xr:uid="{D7D412A2-4A46-43B7-80E4-7B6F13C0B6C4}"/>
    <cellStyle name="Normal 3 16 2 2 2" xfId="3401" xr:uid="{13CB929C-875B-447D-B6EC-5920AD3E4C02}"/>
    <cellStyle name="Normal 3 16 2 2 3" xfId="44477" xr:uid="{05A00C36-644C-4458-951C-23E265EF103B}"/>
    <cellStyle name="Normal 3 16 2_Long forecast for Liz liquid Cotton(May-Dec)10312013 (version 1)" xfId="3402" xr:uid="{F6ECBCBA-2DEF-42C2-97B1-ABABEBEBA5EF}"/>
    <cellStyle name="Normal 3 16 3" xfId="3403" xr:uid="{62B9E79C-B982-4102-90DC-8098DA6F6A98}"/>
    <cellStyle name="Normal 3 16 3 2" xfId="3404" xr:uid="{06CBE4A9-F00C-41F1-A31C-E12DF363ACE1}"/>
    <cellStyle name="Normal 3 16 3 3" xfId="44478" xr:uid="{7647D76B-4F3E-4F9D-BB27-C52698507CBE}"/>
    <cellStyle name="Normal 3 16_Long forecast for Liz liquid Cotton(May-Dec)10312013 (version 1)" xfId="3405" xr:uid="{C0E268AC-2AF8-4B73-8FCA-38F8D5F1EDCA}"/>
    <cellStyle name="Normal 3 17" xfId="3406" xr:uid="{2F0C2EAD-E299-4F89-BFC4-E06B3D5A0D89}"/>
    <cellStyle name="Normal 3 17 2" xfId="3407" xr:uid="{260FF0F1-A43A-416E-8997-BB39DCD9914F}"/>
    <cellStyle name="Normal 3 17 2 2" xfId="3408" xr:uid="{211D22FB-10BA-4970-8D03-6E1DCE5FF1E3}"/>
    <cellStyle name="Normal 3 17 2 2 2" xfId="3409" xr:uid="{2EC24FCE-1CF5-4EE2-B409-0C0EF860E0BA}"/>
    <cellStyle name="Normal 3 17 2 2 3" xfId="44479" xr:uid="{3B8D2A64-11AF-4E83-B2E5-30F9D3A79774}"/>
    <cellStyle name="Normal 3 17 2_Long forecast for Liz liquid Cotton(May-Dec)10312013 (version 1)" xfId="3410" xr:uid="{A352FF73-F9E1-4DAB-9C55-5651A6678F34}"/>
    <cellStyle name="Normal 3 17 3" xfId="3411" xr:uid="{DF40D05E-CD41-4BB0-A770-E3C4682582C6}"/>
    <cellStyle name="Normal 3 17 3 2" xfId="3412" xr:uid="{B8006E6A-4982-4665-B419-BF8BD8CFEDEA}"/>
    <cellStyle name="Normal 3 17 3 3" xfId="44480" xr:uid="{1A554704-A61A-4CA2-812C-E4B1F6B39D3A}"/>
    <cellStyle name="Normal 3 17_Long forecast for Liz liquid Cotton(May-Dec)10312013 (version 1)" xfId="3413" xr:uid="{A3A4A0FE-29C9-4410-8519-4DAFDA473CBF}"/>
    <cellStyle name="Normal 3 18" xfId="3414" xr:uid="{51F1D433-9381-40D5-A7DC-0BE1F792EE93}"/>
    <cellStyle name="Normal 3 18 2" xfId="3415" xr:uid="{B368DD0C-7F42-42CE-8DA8-131627D7F49D}"/>
    <cellStyle name="Normal 3 18 2 2" xfId="3416" xr:uid="{CE38BB0B-C863-4F1C-B0CE-082ACB938CE5}"/>
    <cellStyle name="Normal 3 18 2 2 2" xfId="3417" xr:uid="{DCEF8C32-B977-497C-A858-AA728798CED2}"/>
    <cellStyle name="Normal 3 18 2 2 3" xfId="44481" xr:uid="{9832EBFD-C44B-4FE2-9AC3-FEFC4330CD0A}"/>
    <cellStyle name="Normal 3 18 2_Long forecast for Liz liquid Cotton(May-Dec)10312013 (version 1)" xfId="3418" xr:uid="{A770C2C4-53CA-4D04-9EF5-71412622B6BB}"/>
    <cellStyle name="Normal 3 18 3" xfId="3419" xr:uid="{D8F807B6-7153-43E3-8993-77BB0C22CB52}"/>
    <cellStyle name="Normal 3 18 3 2" xfId="3420" xr:uid="{1ADC7670-A177-4F62-994A-03CD176B9946}"/>
    <cellStyle name="Normal 3 18 3 3" xfId="44482" xr:uid="{27BEFA4C-A510-4873-B6B5-EAA5A3127D66}"/>
    <cellStyle name="Normal 3 18_Long forecast for Liz liquid Cotton(May-Dec)10312013 (version 1)" xfId="3421" xr:uid="{395F4D65-0A7C-426F-A97C-2EF310D49B6B}"/>
    <cellStyle name="Normal 3 19" xfId="3422" xr:uid="{9FABD320-CED2-4D94-9B43-EDE24A22F1B1}"/>
    <cellStyle name="Normal 3 19 2" xfId="3423" xr:uid="{6D5D8967-7479-4C23-A6BB-161A0EDA8904}"/>
    <cellStyle name="Normal 3 19 2 2" xfId="3424" xr:uid="{D8BAB8B1-50AF-475F-AB8F-5C8AEF86589B}"/>
    <cellStyle name="Normal 3 19 2 2 2" xfId="3425" xr:uid="{6BF20A78-4EAE-4A2C-BFA8-95DDC3A7EF00}"/>
    <cellStyle name="Normal 3 19 2 2 3" xfId="44483" xr:uid="{7AE357D3-7A0F-4857-A524-16C61673E84C}"/>
    <cellStyle name="Normal 3 19 2_Long forecast for Liz liquid Cotton(May-Dec)10312013 (version 1)" xfId="3426" xr:uid="{CAB65790-20C5-4BDF-B748-B53011D558A4}"/>
    <cellStyle name="Normal 3 19 3" xfId="3427" xr:uid="{82CA4C35-CF49-41EE-B5C1-D2CBDDEEC851}"/>
    <cellStyle name="Normal 3 19 3 2" xfId="3428" xr:uid="{B494AA49-3F88-49FD-BA63-E74E13DC0233}"/>
    <cellStyle name="Normal 3 19 3 3" xfId="44484" xr:uid="{2A10331F-170F-4CCF-ACBD-33AF30F20DB9}"/>
    <cellStyle name="Normal 3 19_Long forecast for Liz liquid Cotton(May-Dec)10312013 (version 1)" xfId="3429" xr:uid="{9C9E8E3D-879D-41C5-97F9-4DF9181EB04D}"/>
    <cellStyle name="Normal 3 2" xfId="3430" xr:uid="{8F2CE719-B796-4DA9-9DB8-7396C119C0D5}"/>
    <cellStyle name="Normal 3 2 10" xfId="3431" xr:uid="{78DE27EB-EF52-46D6-8FE3-B60C01D36196}"/>
    <cellStyle name="Normal 3 2 10 2" xfId="3432" xr:uid="{4C8CB00E-2B45-49CA-A8D1-E70598BA0498}"/>
    <cellStyle name="Normal 3 2 10 2 2" xfId="3433" xr:uid="{5366EB82-7C3B-4810-832A-8767BEEDA611}"/>
    <cellStyle name="Normal 3 2 10 2 2 2" xfId="3434" xr:uid="{7C8ABA71-93B7-45F2-9A6A-1E416DA6D801}"/>
    <cellStyle name="Normal 3 2 10 2 2 3" xfId="44486" xr:uid="{193514A3-6E2C-4DC1-9EED-C6D22C217811}"/>
    <cellStyle name="Normal 3 2 10 2_Long forecast for Liz liquid Cotton(May-Dec)10312013 (version 1)" xfId="3435" xr:uid="{DD9CF6DB-5240-4F39-B746-37886F6DEDF9}"/>
    <cellStyle name="Normal 3 2 10 3" xfId="3436" xr:uid="{19B9974D-1867-484F-94BA-FBCD3961E88B}"/>
    <cellStyle name="Normal 3 2 10 3 2" xfId="3437" xr:uid="{2190DC84-3481-4582-92EE-CE864D48CED7}"/>
    <cellStyle name="Normal 3 2 10 3 3" xfId="44487" xr:uid="{7E1881DF-D061-4EEB-8772-BEDB873C643B}"/>
    <cellStyle name="Normal 3 2 10_Long forecast for Liz liquid Cotton(May-Dec)10312013 (version 1)" xfId="3438" xr:uid="{5846A683-2AEE-45FA-97F7-07807BB33DFC}"/>
    <cellStyle name="Normal 3 2 11" xfId="3439" xr:uid="{9132B681-372A-42C1-AA91-DE77202F80C5}"/>
    <cellStyle name="Normal 3 2 11 2" xfId="3440" xr:uid="{525D0404-179F-47DE-A646-2E774FAB877E}"/>
    <cellStyle name="Normal 3 2 11 2 2" xfId="3441" xr:uid="{7747E092-42F4-438A-A357-A9A68FC7158E}"/>
    <cellStyle name="Normal 3 2 11 2 2 2" xfId="3442" xr:uid="{DF8FE130-12B1-4057-BD39-E172971F86D6}"/>
    <cellStyle name="Normal 3 2 11 2 2 3" xfId="44488" xr:uid="{FCFD0502-BFC0-49F7-B4AE-2A4027303C09}"/>
    <cellStyle name="Normal 3 2 11 2_Long forecast for Liz liquid Cotton(May-Dec)10312013 (version 1)" xfId="3443" xr:uid="{0720AD6E-ECA6-49AC-8459-58C331AAC5EF}"/>
    <cellStyle name="Normal 3 2 11 3" xfId="3444" xr:uid="{3C8D83DF-767D-4241-A4F3-41EBC65203F7}"/>
    <cellStyle name="Normal 3 2 11 3 2" xfId="3445" xr:uid="{549938C0-686D-4BBC-B705-DD3E44A53256}"/>
    <cellStyle name="Normal 3 2 11 3 3" xfId="44489" xr:uid="{4F2F05A2-A690-4B96-8E90-B3480E348462}"/>
    <cellStyle name="Normal 3 2 11_Long forecast for Liz liquid Cotton(May-Dec)10312013 (version 1)" xfId="3446" xr:uid="{8ABB5777-4FC6-4BDF-B5C1-FF7675434D23}"/>
    <cellStyle name="Normal 3 2 12" xfId="3447" xr:uid="{AB93622F-09D0-4EE8-90B5-03F5F6FD7473}"/>
    <cellStyle name="Normal 3 2 12 2" xfId="3448" xr:uid="{C32310C8-54F3-4CD0-B30F-CA7A260E671A}"/>
    <cellStyle name="Normal 3 2 12 2 2" xfId="3449" xr:uid="{EF106107-3B76-42A5-84AC-BFEC78B70862}"/>
    <cellStyle name="Normal 3 2 12 2 2 2" xfId="3450" xr:uid="{F7F40584-16EC-4519-9BE9-B13454D9D4DF}"/>
    <cellStyle name="Normal 3 2 12 2 2 3" xfId="44490" xr:uid="{5C615F2E-756C-4C78-B47D-3A5C0D477332}"/>
    <cellStyle name="Normal 3 2 12 2_Long forecast for Liz liquid Cotton(May-Dec)10312013 (version 1)" xfId="3451" xr:uid="{E274AEE4-8BD0-4105-BDDA-BADC27C927E2}"/>
    <cellStyle name="Normal 3 2 12 3" xfId="3452" xr:uid="{69F1C464-83F6-4851-B320-9A57FE88912F}"/>
    <cellStyle name="Normal 3 2 12 3 2" xfId="3453" xr:uid="{F1613475-09F0-4265-A7A3-764DB6A7C923}"/>
    <cellStyle name="Normal 3 2 12 3 3" xfId="44491" xr:uid="{A22C9473-ECF4-4DAE-92B5-533C190C3C93}"/>
    <cellStyle name="Normal 3 2 12_Long forecast for Liz liquid Cotton(May-Dec)10312013 (version 1)" xfId="3454" xr:uid="{53486877-5AFD-438B-A511-EC0BC0E0782B}"/>
    <cellStyle name="Normal 3 2 13" xfId="3455" xr:uid="{B3815141-663E-4DD4-84C3-75BB281319F6}"/>
    <cellStyle name="Normal 3 2 13 2" xfId="3456" xr:uid="{AA2A19B6-D3C0-4D07-B50A-ACC480F16512}"/>
    <cellStyle name="Normal 3 2 13 2 2" xfId="3457" xr:uid="{E94210C9-B627-447F-BCFD-45307FD14F19}"/>
    <cellStyle name="Normal 3 2 13 2 2 2" xfId="3458" xr:uid="{5D6EDFDE-0565-4ECB-B293-5A2BEB65C681}"/>
    <cellStyle name="Normal 3 2 13 2 2 3" xfId="44492" xr:uid="{AC275BB8-5B5C-4D27-AAC6-83CAE7CEA065}"/>
    <cellStyle name="Normal 3 2 13 2_Long forecast for Liz liquid Cotton(May-Dec)10312013 (version 1)" xfId="3459" xr:uid="{BACE60A7-7C79-4363-B711-D5C75F23F746}"/>
    <cellStyle name="Normal 3 2 13 3" xfId="3460" xr:uid="{BD3BD4FF-A2EB-4EA2-8EEA-598B597B67EA}"/>
    <cellStyle name="Normal 3 2 13 3 2" xfId="3461" xr:uid="{DF35E233-A063-4F97-84FD-700AF3890EC7}"/>
    <cellStyle name="Normal 3 2 13 3 3" xfId="44493" xr:uid="{3706FA6D-91F7-4E36-953D-1E0760C4D404}"/>
    <cellStyle name="Normal 3 2 13_Long forecast for Liz liquid Cotton(May-Dec)10312013 (version 1)" xfId="3462" xr:uid="{4B82200F-8ECC-4979-AC65-EA01745A4765}"/>
    <cellStyle name="Normal 3 2 14" xfId="3463" xr:uid="{B59C74D2-CF28-4C25-A76F-71A2F558C3D8}"/>
    <cellStyle name="Normal 3 2 14 2" xfId="3464" xr:uid="{DF0E50C3-B22B-42E6-8FB9-585E7D74C6D0}"/>
    <cellStyle name="Normal 3 2 14 2 2" xfId="3465" xr:uid="{FF8C825A-068B-4E77-881B-19FBC143829B}"/>
    <cellStyle name="Normal 3 2 14 2 3" xfId="44494" xr:uid="{33F00AA8-7402-4EB5-A7EB-42EE03C87FCB}"/>
    <cellStyle name="Normal 3 2 14_Long forecast for Liz liquid Cotton(May-Dec)10312013 (version 1)" xfId="3466" xr:uid="{3A4ACE01-74A4-4AC4-AB8C-592C6E96E4C6}"/>
    <cellStyle name="Normal 3 2 15" xfId="3467" xr:uid="{E5284D43-3F99-4DEE-96DF-C70CA853BFF1}"/>
    <cellStyle name="Normal 3 2 15 2" xfId="3468" xr:uid="{A8902139-B1E4-48B7-995C-160A8A22A0EA}"/>
    <cellStyle name="Normal 3 2 15 2 2" xfId="44495" xr:uid="{3812D37A-CFDB-46B8-AB7E-27CE8D69868D}"/>
    <cellStyle name="Normal 3 2 15 3" xfId="44496" xr:uid="{F2B43694-8CE1-4A05-BBB7-61EA40F82529}"/>
    <cellStyle name="Normal 3 2 16" xfId="3469" xr:uid="{CE0FC48F-361B-4020-9D78-8CB4562C05CD}"/>
    <cellStyle name="Normal 3 2 16 2" xfId="44497" xr:uid="{C82D78E0-8930-4A48-9163-735234F5BB72}"/>
    <cellStyle name="Normal 3 2 17" xfId="44485" xr:uid="{F1993BC9-CB2B-45E2-8B22-388752053BFE}"/>
    <cellStyle name="Normal 3 2 2" xfId="3470" xr:uid="{617BC4B8-86E7-41A9-AF8F-6FC6E3444226}"/>
    <cellStyle name="Normal 3 2 2 2" xfId="3471" xr:uid="{3C931D9C-2A50-4473-974A-7DAB03D9424F}"/>
    <cellStyle name="Normal 3 2 2 2 2" xfId="3472" xr:uid="{FA3D3204-C41E-4BF6-917F-587F137DA72D}"/>
    <cellStyle name="Normal 3 2 2 2 2 2" xfId="3473" xr:uid="{D0B61356-BF8A-4437-AC2C-A9AEB9C714D7}"/>
    <cellStyle name="Normal 3 2 2 2 2 3" xfId="44498" xr:uid="{52FEE950-6B1D-4899-A3C6-2A52A1CA354F}"/>
    <cellStyle name="Normal 3 2 2 2_Long forecast for Liz liquid Cotton(May-Dec)10312013 (version 1)" xfId="3474" xr:uid="{371CD742-523A-4BC5-80FD-CF4200915D00}"/>
    <cellStyle name="Normal 3 2 2 3" xfId="3475" xr:uid="{A688BD72-4125-4E33-BD7B-E64D4D6A4916}"/>
    <cellStyle name="Normal 3 2 2 3 2" xfId="3476" xr:uid="{98AF5C6D-1423-4C0B-B33D-256799912282}"/>
    <cellStyle name="Normal 3 2 2 3 3" xfId="44499" xr:uid="{F1A7AAAA-7DDA-4052-871B-EDFD9129FA2F}"/>
    <cellStyle name="Normal 3 2 2_Long forecast for Liz liquid Cotton(May-Dec)10312013 (version 1)" xfId="3477" xr:uid="{BF844779-7861-4303-94B4-E5906A113050}"/>
    <cellStyle name="Normal 3 2 3" xfId="3478" xr:uid="{F8F790F8-BE85-4097-BF76-AC005A9D9B49}"/>
    <cellStyle name="Normal 3 2 3 2" xfId="3479" xr:uid="{4F4376CE-610A-4616-959B-08406A51A774}"/>
    <cellStyle name="Normal 3 2 3 2 2" xfId="3480" xr:uid="{5C6602FA-CDD5-4A1C-AB26-BDF13F17816D}"/>
    <cellStyle name="Normal 3 2 3 2 2 2" xfId="3481" xr:uid="{0B54D931-4E71-4549-9020-7020BF13F46B}"/>
    <cellStyle name="Normal 3 2 3 2 2 3" xfId="44500" xr:uid="{18BA951C-72A6-4865-A357-5397BA079C3F}"/>
    <cellStyle name="Normal 3 2 3 2_Long forecast for Liz liquid Cotton(May-Dec)10312013 (version 1)" xfId="3482" xr:uid="{51485309-DB02-4794-A118-67E459B3DC32}"/>
    <cellStyle name="Normal 3 2 3 3" xfId="3483" xr:uid="{FECBFC5D-5A1F-4CA0-B98D-CD4797020E21}"/>
    <cellStyle name="Normal 3 2 3 3 2" xfId="3484" xr:uid="{065BFA34-3757-40FC-9228-E1905131004A}"/>
    <cellStyle name="Normal 3 2 3 3 3" xfId="44501" xr:uid="{C3CC16E1-4AB4-46B1-AA7E-39D6E59672B1}"/>
    <cellStyle name="Normal 3 2 3_Long forecast for Liz liquid Cotton(May-Dec)10312013 (version 1)" xfId="3485" xr:uid="{4DEE41AC-C00F-4854-ABB1-01DB9491D1A5}"/>
    <cellStyle name="Normal 3 2 4" xfId="3486" xr:uid="{337874CF-59A0-4482-A323-8E5D92883C35}"/>
    <cellStyle name="Normal 3 2 4 2" xfId="3487" xr:uid="{CC54DD39-B66B-4C92-B150-6E4FCA2098EF}"/>
    <cellStyle name="Normal 3 2 4 2 2" xfId="3488" xr:uid="{4E6A3602-65B3-4635-B528-C3C851724666}"/>
    <cellStyle name="Normal 3 2 4 2 2 2" xfId="3489" xr:uid="{A4476B44-548B-40A4-B6D3-1284B895F524}"/>
    <cellStyle name="Normal 3 2 4 2 2 3" xfId="44502" xr:uid="{44B55B28-FB8D-4CA4-B540-2F18993589A0}"/>
    <cellStyle name="Normal 3 2 4 2_Long forecast for Liz liquid Cotton(May-Dec)10312013 (version 1)" xfId="3490" xr:uid="{EF422D06-0BDD-4E18-95B1-D64A5C21E847}"/>
    <cellStyle name="Normal 3 2 4 3" xfId="3491" xr:uid="{09D699B4-CE35-4886-8A0A-FD08A0EAC298}"/>
    <cellStyle name="Normal 3 2 4 3 2" xfId="3492" xr:uid="{E59B2E83-E75A-4816-9F1C-2D79155A0016}"/>
    <cellStyle name="Normal 3 2 4 3 3" xfId="44503" xr:uid="{26F94CF6-4112-4BCE-8904-54F5DB20C49B}"/>
    <cellStyle name="Normal 3 2 4_Long forecast for Liz liquid Cotton(May-Dec)10312013 (version 1)" xfId="3493" xr:uid="{5047AE51-AB2F-461B-90E3-2FB33AF9C8C4}"/>
    <cellStyle name="Normal 3 2 5" xfId="3494" xr:uid="{5DB5CEF1-7E7D-4C59-9F18-562B5F517917}"/>
    <cellStyle name="Normal 3 2 5 2" xfId="3495" xr:uid="{D0FF23B2-7838-4D81-9450-83D23FE02C37}"/>
    <cellStyle name="Normal 3 2 5 2 2" xfId="3496" xr:uid="{6CAAF90F-2CAA-4595-8D9B-A614EA363E52}"/>
    <cellStyle name="Normal 3 2 5 2 2 2" xfId="3497" xr:uid="{47805FB0-5CC8-4AFA-A5D1-97EF2F3A0040}"/>
    <cellStyle name="Normal 3 2 5 2 2 3" xfId="44504" xr:uid="{FCD6879B-35DD-4420-BA42-5CA52168AB68}"/>
    <cellStyle name="Normal 3 2 5 2_Long forecast for Liz liquid Cotton(May-Dec)10312013 (version 1)" xfId="3498" xr:uid="{E0B5F0DB-F7E8-4BAD-A493-99663A8B1821}"/>
    <cellStyle name="Normal 3 2 5 3" xfId="3499" xr:uid="{2E180B0D-D194-465A-9E37-61500DE87F66}"/>
    <cellStyle name="Normal 3 2 5 3 2" xfId="3500" xr:uid="{43E80FE2-EB4F-4F94-9C4B-6A5C2BA15407}"/>
    <cellStyle name="Normal 3 2 5 3 3" xfId="44505" xr:uid="{36277886-2763-4067-B72A-0D29D5D66121}"/>
    <cellStyle name="Normal 3 2 5_Long forecast for Liz liquid Cotton(May-Dec)10312013 (version 1)" xfId="3501" xr:uid="{3E390ADD-0E93-4C97-8C67-1DACA5218077}"/>
    <cellStyle name="Normal 3 2 6" xfId="3502" xr:uid="{806469C3-3322-4A5F-9C36-11112A4620E3}"/>
    <cellStyle name="Normal 3 2 6 2" xfId="3503" xr:uid="{A6ED53B5-BCD6-4E21-897B-7C935780832F}"/>
    <cellStyle name="Normal 3 2 6 2 2" xfId="3504" xr:uid="{39CA20FF-37DC-49AC-AB98-F86A4A0A36C3}"/>
    <cellStyle name="Normal 3 2 6 2 2 2" xfId="3505" xr:uid="{5B4DC74D-EAA5-4525-83DC-F1662F5F7521}"/>
    <cellStyle name="Normal 3 2 6 2 2 3" xfId="44506" xr:uid="{B63D6F7E-847C-4D75-B6B7-EBDF65DDA3FF}"/>
    <cellStyle name="Normal 3 2 6 2_Long forecast for Liz liquid Cotton(May-Dec)10312013 (version 1)" xfId="3506" xr:uid="{BC5FE799-73D3-4D5D-9423-9C39B8352442}"/>
    <cellStyle name="Normal 3 2 6 3" xfId="3507" xr:uid="{3F6D792C-A288-46CC-899E-E6B065ECB8A0}"/>
    <cellStyle name="Normal 3 2 6 3 2" xfId="3508" xr:uid="{B508E646-E6DC-46C6-B469-3CBE5881AC54}"/>
    <cellStyle name="Normal 3 2 6 3 3" xfId="44507" xr:uid="{49B195BD-ABCE-4260-A7D0-CFBEE73ED6DF}"/>
    <cellStyle name="Normal 3 2 6_Long forecast for Liz liquid Cotton(May-Dec)10312013 (version 1)" xfId="3509" xr:uid="{51F49B6E-2C1C-4FF2-AD60-3D55E46DBBF9}"/>
    <cellStyle name="Normal 3 2 7" xfId="3510" xr:uid="{28DF9841-42AF-48D9-ACDD-4D01D552FF1B}"/>
    <cellStyle name="Normal 3 2 7 2" xfId="3511" xr:uid="{651FD2B2-D9DF-46D4-BD0D-C22EA035817D}"/>
    <cellStyle name="Normal 3 2 7 2 2" xfId="3512" xr:uid="{AC7CC590-61FF-4A9C-9E79-4AD1863AC8F4}"/>
    <cellStyle name="Normal 3 2 7 2 2 2" xfId="3513" xr:uid="{BD442F84-7897-4EE5-AE51-4EF36BC30E0C}"/>
    <cellStyle name="Normal 3 2 7 2 2 3" xfId="44508" xr:uid="{20FE32FD-8005-46CC-BF92-09250473639C}"/>
    <cellStyle name="Normal 3 2 7 2_Long forecast for Liz liquid Cotton(May-Dec)10312013 (version 1)" xfId="3514" xr:uid="{E529EC61-C948-4BE6-AFC1-5CE46E0CB535}"/>
    <cellStyle name="Normal 3 2 7 3" xfId="3515" xr:uid="{37CDB9A7-E28B-43C8-9A70-2AD808F4516B}"/>
    <cellStyle name="Normal 3 2 7 3 2" xfId="3516" xr:uid="{61F8D342-46D7-4895-9814-B203DA95C0E6}"/>
    <cellStyle name="Normal 3 2 7 3 3" xfId="44509" xr:uid="{69926CBB-42A0-4241-8C88-8FCBDBBDD06F}"/>
    <cellStyle name="Normal 3 2 7_Long forecast for Liz liquid Cotton(May-Dec)10312013 (version 1)" xfId="3517" xr:uid="{888E6737-4867-44B8-B159-D71DFBCAEC82}"/>
    <cellStyle name="Normal 3 2 8" xfId="3518" xr:uid="{7894E980-4084-484A-BC6A-51FDD1245934}"/>
    <cellStyle name="Normal 3 2 8 2" xfId="3519" xr:uid="{74C498C9-5325-4249-89B0-87FF2039C5FD}"/>
    <cellStyle name="Normal 3 2 8 2 2" xfId="3520" xr:uid="{05DDA480-BA8B-4B5E-91E8-97FF0AC6F5DD}"/>
    <cellStyle name="Normal 3 2 8 2 2 2" xfId="3521" xr:uid="{762CE1CD-52E1-4B83-A578-861CF0D61009}"/>
    <cellStyle name="Normal 3 2 8 2 2 3" xfId="44510" xr:uid="{13DB885D-9C0A-4001-ADF7-34C4884C3F7C}"/>
    <cellStyle name="Normal 3 2 8 2_Long forecast for Liz liquid Cotton(May-Dec)10312013 (version 1)" xfId="3522" xr:uid="{85947AA5-4ECB-4D27-9078-E76AE930EFA3}"/>
    <cellStyle name="Normal 3 2 8 3" xfId="3523" xr:uid="{3393F615-EA93-4C8C-8D13-F34013909C1E}"/>
    <cellStyle name="Normal 3 2 8 3 2" xfId="3524" xr:uid="{ACB3EDEC-CA22-496B-A674-0913DF588361}"/>
    <cellStyle name="Normal 3 2 8 3 3" xfId="44511" xr:uid="{E7A193E0-5423-4DD5-858E-B893F525454C}"/>
    <cellStyle name="Normal 3 2 8_Long forecast for Liz liquid Cotton(May-Dec)10312013 (version 1)" xfId="3525" xr:uid="{D6E8473A-DB24-41D3-96CB-EF639BC49E74}"/>
    <cellStyle name="Normal 3 2 9" xfId="3526" xr:uid="{ADC5CD6D-AB7C-4DCF-9F7D-C185B98CD164}"/>
    <cellStyle name="Normal 3 2 9 2" xfId="3527" xr:uid="{597FBCF6-294D-4FBF-8704-503122177B96}"/>
    <cellStyle name="Normal 3 2 9 2 2" xfId="3528" xr:uid="{4DFD5C44-C0AA-4380-8746-55BDDAB433DC}"/>
    <cellStyle name="Normal 3 2 9 2 2 2" xfId="3529" xr:uid="{0C650387-CB23-436F-97A1-C1634F39B878}"/>
    <cellStyle name="Normal 3 2 9 2 2 3" xfId="44512" xr:uid="{FA638627-C5F8-4DE7-BD46-76874A652B9B}"/>
    <cellStyle name="Normal 3 2 9 2_Long forecast for Liz liquid Cotton(May-Dec)10312013 (version 1)" xfId="3530" xr:uid="{3B5355D7-2CBD-4104-912F-692A61587C54}"/>
    <cellStyle name="Normal 3 2 9 3" xfId="3531" xr:uid="{71B61144-9D7F-4765-A2E2-CCC026C1A709}"/>
    <cellStyle name="Normal 3 2 9 3 2" xfId="3532" xr:uid="{27355693-37E5-484E-BE50-8C7D690C6567}"/>
    <cellStyle name="Normal 3 2 9 3 3" xfId="44513" xr:uid="{09AB0ACF-D295-4878-9918-5916C61555D2}"/>
    <cellStyle name="Normal 3 2 9_Long forecast for Liz liquid Cotton(May-Dec)10312013 (version 1)" xfId="3533" xr:uid="{46C3BA03-DFCD-4601-806A-0642118B2F6F}"/>
    <cellStyle name="Normal 3 2_Chairs" xfId="3534" xr:uid="{0F908FD6-F7CF-41C2-8A62-E67E1CC8A3AB}"/>
    <cellStyle name="Normal 3 20" xfId="3535" xr:uid="{0CB9C653-D5C4-4471-8997-8D479ECB5331}"/>
    <cellStyle name="Normal 3 20 2" xfId="3536" xr:uid="{DCAE7336-3C04-4DA1-B7C2-7FFC7079E7D2}"/>
    <cellStyle name="Normal 3 20 2 2" xfId="3537" xr:uid="{A5789FD2-2E28-420C-B8C2-78C9E91A031B}"/>
    <cellStyle name="Normal 3 20 2 2 2" xfId="3538" xr:uid="{A47F2640-00F8-4536-9A25-BDD849FF3506}"/>
    <cellStyle name="Normal 3 20 2 2 3" xfId="44514" xr:uid="{AF04EBE9-F180-4400-986F-D275A7A6D83D}"/>
    <cellStyle name="Normal 3 20 2_Long forecast for Liz liquid Cotton(May-Dec)10312013 (version 1)" xfId="3539" xr:uid="{532777EA-5908-4F83-845C-DF3AF0C60D5E}"/>
    <cellStyle name="Normal 3 20 3" xfId="3540" xr:uid="{65A3A0D8-5A2A-4937-A15A-FECE4ED319D6}"/>
    <cellStyle name="Normal 3 20 3 2" xfId="3541" xr:uid="{9DAA9022-67F7-4ED9-9BC2-9C1985B50752}"/>
    <cellStyle name="Normal 3 20 3 3" xfId="44515" xr:uid="{8168CF35-4753-4A50-8610-AFA38C3204FD}"/>
    <cellStyle name="Normal 3 20_Long forecast for Liz liquid Cotton(May-Dec)10312013 (version 1)" xfId="3542" xr:uid="{FB337EB9-ED3D-43DA-BF0D-025DBFC87FA1}"/>
    <cellStyle name="Normal 3 21" xfId="3543" xr:uid="{E7D1CB7E-599B-49D7-A5F5-08107D0FF8CD}"/>
    <cellStyle name="Normal 3 21 2" xfId="3544" xr:uid="{17F13D3B-47C0-437E-AFC9-13D81922DD2B}"/>
    <cellStyle name="Normal 3 21 2 2" xfId="3545" xr:uid="{B535EBBB-64E3-4EED-9F0D-F007A9A9A929}"/>
    <cellStyle name="Normal 3 21 2 2 2" xfId="3546" xr:uid="{35C4FF1C-AFFA-461D-9F92-7E4FF259E3E7}"/>
    <cellStyle name="Normal 3 21 2 2 3" xfId="44516" xr:uid="{684A726D-DB39-492A-AF8C-436F3055E98E}"/>
    <cellStyle name="Normal 3 21 2_Long forecast for Liz liquid Cotton(May-Dec)10312013 (version 1)" xfId="3547" xr:uid="{D0BDF94C-5EA6-461B-8D34-6009CA1DBF24}"/>
    <cellStyle name="Normal 3 21 3" xfId="3548" xr:uid="{A4B1FC75-EF40-4947-911B-875C88E6E897}"/>
    <cellStyle name="Normal 3 21 3 2" xfId="3549" xr:uid="{012EBB87-53D8-47F8-BCDE-A628CB3362FA}"/>
    <cellStyle name="Normal 3 21 3 3" xfId="44517" xr:uid="{AAD365DB-AA06-4155-A106-2A60371B3E4E}"/>
    <cellStyle name="Normal 3 21_Long forecast for Liz liquid Cotton(May-Dec)10312013 (version 1)" xfId="3550" xr:uid="{A7CCC896-0F93-4FD2-99D0-6E5E0EB4A5D8}"/>
    <cellStyle name="Normal 3 22" xfId="3551" xr:uid="{1AD64638-AEA9-4E32-8429-4075AF02ACB6}"/>
    <cellStyle name="Normal 3 22 2" xfId="3552" xr:uid="{39958A8B-A95F-4BC1-917E-285B12D0E3EF}"/>
    <cellStyle name="Normal 3 22 2 2" xfId="3553" xr:uid="{2B4D32D3-AB4E-4FE8-8B7C-F2C41F5024B2}"/>
    <cellStyle name="Normal 3 22 2 2 2" xfId="3554" xr:uid="{E1FF43DF-B09D-4A36-B4A6-DDE5A371F8E4}"/>
    <cellStyle name="Normal 3 22 2 2 3" xfId="44518" xr:uid="{60BF72E0-E68C-486E-8A12-C96EA9C886F7}"/>
    <cellStyle name="Normal 3 22 2_Long forecast for Liz liquid Cotton(May-Dec)10312013 (version 1)" xfId="3555" xr:uid="{04446FF9-FA6B-4F6E-A869-D662AAB81726}"/>
    <cellStyle name="Normal 3 22 3" xfId="3556" xr:uid="{7CA6BF0C-B5AF-4A55-83E7-37BCFA120CEF}"/>
    <cellStyle name="Normal 3 22 3 2" xfId="3557" xr:uid="{F37D9F23-C352-4F29-AE32-328CDD1828BB}"/>
    <cellStyle name="Normal 3 22 3 3" xfId="44519" xr:uid="{624851BE-A40D-42E8-B261-4BC634E8019D}"/>
    <cellStyle name="Normal 3 22_Long forecast for Liz liquid Cotton(May-Dec)10312013 (version 1)" xfId="3558" xr:uid="{168B0E43-CBCE-4D93-BFA3-10DEBB1A817E}"/>
    <cellStyle name="Normal 3 23" xfId="3559" xr:uid="{53699839-3CE2-4330-82DA-CBA53FB6ADDD}"/>
    <cellStyle name="Normal 3 23 2" xfId="3560" xr:uid="{26C14B52-E974-48E3-8F05-0439DD554C9E}"/>
    <cellStyle name="Normal 3 23 2 2" xfId="3561" xr:uid="{D754D8CE-7666-488C-90E4-A0406176FF5A}"/>
    <cellStyle name="Normal 3 23 2 2 2" xfId="3562" xr:uid="{870E445F-DB9B-417D-9A71-D505ED4C8B5B}"/>
    <cellStyle name="Normal 3 23 2 2 3" xfId="44520" xr:uid="{24EF2486-8553-4A1B-876E-F21277401C6B}"/>
    <cellStyle name="Normal 3 23 2_Long forecast for Liz liquid Cotton(May-Dec)10312013 (version 1)" xfId="3563" xr:uid="{229EADE0-6B0D-4361-8A62-DDCE4BBDCB5B}"/>
    <cellStyle name="Normal 3 23 3" xfId="3564" xr:uid="{6A54AA78-32D8-4C77-809E-F0C45B5027E2}"/>
    <cellStyle name="Normal 3 23 3 2" xfId="3565" xr:uid="{06B00430-5FF6-4A72-AC5B-D49C661CCC78}"/>
    <cellStyle name="Normal 3 23 3 3" xfId="44521" xr:uid="{CD26A2EF-9777-47A4-B080-A1075D2D21BB}"/>
    <cellStyle name="Normal 3 23_Long forecast for Liz liquid Cotton(May-Dec)10312013 (version 1)" xfId="3566" xr:uid="{AAE2AD0E-D9BF-4BCD-8CA6-E7FA4536391C}"/>
    <cellStyle name="Normal 3 24" xfId="3567" xr:uid="{3F4AE1DB-B752-4019-8DF6-4913E8C6ACD8}"/>
    <cellStyle name="Normal 3 24 2" xfId="3568" xr:uid="{763BF051-2801-4504-836C-C32C9E9D5329}"/>
    <cellStyle name="Normal 3 24 2 2" xfId="3569" xr:uid="{8A9D58B9-0B58-41A9-9D98-BF737BDA5BBD}"/>
    <cellStyle name="Normal 3 24 2 3" xfId="44522" xr:uid="{3FAA4D0D-92A1-41EE-B9B4-B308E1A96534}"/>
    <cellStyle name="Normal 3 24_Long forecast for Liz liquid Cotton(May-Dec)10312013 (version 1)" xfId="3570" xr:uid="{8445BF81-8833-4DBF-93FB-9459C8249319}"/>
    <cellStyle name="Normal 3 25" xfId="3571" xr:uid="{9550DBE1-E934-49C9-ACF6-D02C6292C7C3}"/>
    <cellStyle name="Normal 3 25 2" xfId="3572" xr:uid="{63276DA1-AC05-447E-89E3-BD4B4006FE2A}"/>
    <cellStyle name="Normal 3 25 2 2" xfId="44523" xr:uid="{E7715579-ED9E-43B8-9857-2980AEB5AA32}"/>
    <cellStyle name="Normal 3 25_Long forecast for Liz liquid Cotton(May-Dec)10312013 (version 1)" xfId="3573" xr:uid="{C62708F5-C1D4-46DC-84CD-A1E839EC4E26}"/>
    <cellStyle name="Normal 3 26" xfId="3574" xr:uid="{D2EA5004-F310-4B03-9004-6A030094380B}"/>
    <cellStyle name="Normal 3 26 2" xfId="3575" xr:uid="{47F0BA52-3E4A-4BD2-AAB7-5B01362590B6}"/>
    <cellStyle name="Normal 3 26 2 2" xfId="44525" xr:uid="{BD59B47B-6D93-4522-93D9-3C761E44EB72}"/>
    <cellStyle name="Normal 3 26 3" xfId="44526" xr:uid="{4D5B34DE-B2B4-46D9-87FE-D9E8511F2E83}"/>
    <cellStyle name="Normal 3 26 4" xfId="44524" xr:uid="{D0E2BD9C-FD12-4EF8-81D6-FF33711E77C2}"/>
    <cellStyle name="Normal 3 27" xfId="3576" xr:uid="{C4CB1934-A201-4C64-A72C-CE41BC8E3F79}"/>
    <cellStyle name="Normal 3 27 2" xfId="44527" xr:uid="{6FF44170-8883-4AF9-B4D4-3AD70C0F9213}"/>
    <cellStyle name="Normal 3 27 3" xfId="44528" xr:uid="{5BA72B77-19C1-4B05-A53B-7D2D340C3B47}"/>
    <cellStyle name="Normal 3 28" xfId="3577" xr:uid="{D0FAEC18-FCC0-4450-818E-C2265708B87C}"/>
    <cellStyle name="Normal 3 28 2" xfId="44529" xr:uid="{2AAC32CE-5A09-4684-9B45-2ACCC700CCA6}"/>
    <cellStyle name="Normal 3 28 3" xfId="44530" xr:uid="{DD8CEC13-2DDF-468C-A367-2EBE1407FEF4}"/>
    <cellStyle name="Normal 3 29" xfId="3578" xr:uid="{AD6612B1-FB0A-40E7-AB2D-B96616973510}"/>
    <cellStyle name="Normal 3 29 2" xfId="44532" xr:uid="{0BDEA526-C81C-42E1-98F4-3F98B9952A12}"/>
    <cellStyle name="Normal 3 29 3" xfId="44531" xr:uid="{74D77DC5-2104-4B4B-9860-E104F47D045D}"/>
    <cellStyle name="Normal 3 3" xfId="3579" xr:uid="{944569B5-5445-4DF6-A9D5-D91399835A0A}"/>
    <cellStyle name="Normal 3 3 10" xfId="3580" xr:uid="{DBD7E4B0-E757-4D80-8672-6099EDAE909D}"/>
    <cellStyle name="Normal 3 3 10 2" xfId="3581" xr:uid="{FCE58589-78B4-4DA8-B869-E8D69C2478D5}"/>
    <cellStyle name="Normal 3 3 10 2 2" xfId="3582" xr:uid="{356DA75B-9875-400D-826D-0B6BF7F96162}"/>
    <cellStyle name="Normal 3 3 10 2 2 2" xfId="3583" xr:uid="{5448F12D-5D3E-4BB7-8D03-24AC0125F42E}"/>
    <cellStyle name="Normal 3 3 10 2 2 3" xfId="44534" xr:uid="{EFE0ED51-7C6F-47BD-9E91-9274869A1E8F}"/>
    <cellStyle name="Normal 3 3 10 2_Long forecast for Liz liquid Cotton(May-Dec)10312013 (version 1)" xfId="3584" xr:uid="{746805DC-D92D-4178-B166-0610B8C40DF2}"/>
    <cellStyle name="Normal 3 3 10 3" xfId="3585" xr:uid="{253A6D2C-8E13-4D0B-937B-93E6A6D9078C}"/>
    <cellStyle name="Normal 3 3 10 3 2" xfId="3586" xr:uid="{3C2A0526-4890-4BB9-A4AA-2A7480371F9E}"/>
    <cellStyle name="Normal 3 3 10 3 3" xfId="44535" xr:uid="{801EE05C-EFD2-4C34-BFA0-755CA92DDC37}"/>
    <cellStyle name="Normal 3 3 10_Long forecast for Liz liquid Cotton(May-Dec)10312013 (version 1)" xfId="3587" xr:uid="{6CA46AFE-D39B-4126-A0D0-22BA85840F77}"/>
    <cellStyle name="Normal 3 3 11" xfId="3588" xr:uid="{C8E2411E-2C00-489C-A28D-01377B36F014}"/>
    <cellStyle name="Normal 3 3 11 2" xfId="3589" xr:uid="{DC895D4E-E468-4E97-B798-E888E8352F54}"/>
    <cellStyle name="Normal 3 3 11 2 2" xfId="3590" xr:uid="{6AC0A83C-6305-46DE-9E26-A38A031F37CC}"/>
    <cellStyle name="Normal 3 3 11 2 2 2" xfId="3591" xr:uid="{583BB6F9-8D4E-4BE6-90FC-5F859A18A5AE}"/>
    <cellStyle name="Normal 3 3 11 2 2 3" xfId="44536" xr:uid="{B831AE10-0F0D-407E-92A3-039DDB07E7D0}"/>
    <cellStyle name="Normal 3 3 11 2_Long forecast for Liz liquid Cotton(May-Dec)10312013 (version 1)" xfId="3592" xr:uid="{1E592B48-2C0D-478C-B4BF-0AABDAC0168D}"/>
    <cellStyle name="Normal 3 3 11 3" xfId="3593" xr:uid="{A37F4ECE-64A4-4FF9-9643-B94A82591496}"/>
    <cellStyle name="Normal 3 3 11 3 2" xfId="3594" xr:uid="{83D09E81-BFB7-4AEA-9635-77766B918C8A}"/>
    <cellStyle name="Normal 3 3 11 3 3" xfId="44537" xr:uid="{DAF7AB64-1CA1-4106-BC14-CF26C164EFBB}"/>
    <cellStyle name="Normal 3 3 11_Long forecast for Liz liquid Cotton(May-Dec)10312013 (version 1)" xfId="3595" xr:uid="{035ECC5C-5138-40E4-8688-C25B761616C9}"/>
    <cellStyle name="Normal 3 3 12" xfId="3596" xr:uid="{5243438D-5B76-4B11-AEEA-E07DA9A74C9D}"/>
    <cellStyle name="Normal 3 3 12 2" xfId="3597" xr:uid="{713301B8-02D4-4961-BC37-00B6963A036C}"/>
    <cellStyle name="Normal 3 3 12 2 2" xfId="3598" xr:uid="{62177873-F7FA-4922-A075-4C9746D53439}"/>
    <cellStyle name="Normal 3 3 12 2 2 2" xfId="3599" xr:uid="{6D23493C-B8F2-4B45-9D0C-582A72CE42B0}"/>
    <cellStyle name="Normal 3 3 12 2 2 3" xfId="44538" xr:uid="{1455F54F-BC05-4C76-BF12-5AAE55AF0E75}"/>
    <cellStyle name="Normal 3 3 12 2_Long forecast for Liz liquid Cotton(May-Dec)10312013 (version 1)" xfId="3600" xr:uid="{B01E5380-9728-45FD-B6AC-47AA585EDF77}"/>
    <cellStyle name="Normal 3 3 12 3" xfId="3601" xr:uid="{CFF6E9C6-5367-4AF0-AA8F-99F9E4D2467E}"/>
    <cellStyle name="Normal 3 3 12 3 2" xfId="3602" xr:uid="{B7684DB5-9EBB-4F2A-842E-CF631E3909C5}"/>
    <cellStyle name="Normal 3 3 12 3 3" xfId="44539" xr:uid="{3B9D7A9A-9B01-4A01-93CB-097EF4DB91CB}"/>
    <cellStyle name="Normal 3 3 12_Long forecast for Liz liquid Cotton(May-Dec)10312013 (version 1)" xfId="3603" xr:uid="{36CE2FD5-B434-43E2-A7DA-A6C5036F8CFC}"/>
    <cellStyle name="Normal 3 3 13" xfId="3604" xr:uid="{D717D5F0-83A5-4DFD-9925-3193E0B0F2EE}"/>
    <cellStyle name="Normal 3 3 13 2" xfId="3605" xr:uid="{2EC394D0-3C8C-439E-8325-318BBAB5E008}"/>
    <cellStyle name="Normal 3 3 13 2 2" xfId="3606" xr:uid="{102C258C-E166-4E77-8669-DBF1E8F8C5E5}"/>
    <cellStyle name="Normal 3 3 13 2 2 2" xfId="3607" xr:uid="{9D5A458F-B253-4A43-92A6-558C98381B32}"/>
    <cellStyle name="Normal 3 3 13 2 2 3" xfId="44540" xr:uid="{1D06D088-B03A-47E5-9304-EFB811BD47DD}"/>
    <cellStyle name="Normal 3 3 13 2_Long forecast for Liz liquid Cotton(May-Dec)10312013 (version 1)" xfId="3608" xr:uid="{6381D61D-1F60-48EB-9261-FE395A32360D}"/>
    <cellStyle name="Normal 3 3 13 3" xfId="3609" xr:uid="{BD4430FA-9FBD-411C-A9BA-040511333934}"/>
    <cellStyle name="Normal 3 3 13 3 2" xfId="3610" xr:uid="{0A5AD9DB-1CDE-4FDB-BFFC-27745DBB4A69}"/>
    <cellStyle name="Normal 3 3 13 3 3" xfId="44541" xr:uid="{C2F8AF82-24C0-425E-ACA6-F19CCF15E4DD}"/>
    <cellStyle name="Normal 3 3 13_Long forecast for Liz liquid Cotton(May-Dec)10312013 (version 1)" xfId="3611" xr:uid="{F631F2CC-0B07-48F2-B351-9869F4706222}"/>
    <cellStyle name="Normal 3 3 14" xfId="3612" xr:uid="{19C5FF27-7A0A-495F-81E9-5B5E069C585C}"/>
    <cellStyle name="Normal 3 3 14 2" xfId="44542" xr:uid="{86A59F48-D172-4DE2-BF70-AB7546ADEA08}"/>
    <cellStyle name="Normal 3 3 15" xfId="44533" xr:uid="{817B8266-D394-4D7C-ACC3-BB3D9A2D5925}"/>
    <cellStyle name="Normal 3 3 2" xfId="3613" xr:uid="{4501C1C6-E6F7-4634-844B-21D9402E8315}"/>
    <cellStyle name="Normal 3 3 2 2" xfId="3614" xr:uid="{185EEE45-3A76-494B-9DB9-978C62DFBEC9}"/>
    <cellStyle name="Normal 3 3 2 2 2" xfId="3615" xr:uid="{ECEE95D4-78B4-41B9-B989-BF760659A981}"/>
    <cellStyle name="Normal 3 3 2 2 2 2" xfId="3616" xr:uid="{561C106F-1E85-4EE9-9BBF-1DB91BCA00E7}"/>
    <cellStyle name="Normal 3 3 2 2 2 3" xfId="44543" xr:uid="{D67C1C21-BAC5-4073-8F25-BC024CE18897}"/>
    <cellStyle name="Normal 3 3 2 2_Long forecast for Liz liquid Cotton(May-Dec)10312013 (version 1)" xfId="3617" xr:uid="{ABA69060-38BD-43A8-BDBC-6C0BCB1520B6}"/>
    <cellStyle name="Normal 3 3 2 3" xfId="3618" xr:uid="{78087674-B379-48A5-89E8-A5E3247126F8}"/>
    <cellStyle name="Normal 3 3 2 3 2" xfId="3619" xr:uid="{E494A511-C39D-4216-8CD3-4E312AB63624}"/>
    <cellStyle name="Normal 3 3 2 3 3" xfId="44544" xr:uid="{DF6673D2-A034-4E06-A5CD-EDB5C84C61A4}"/>
    <cellStyle name="Normal 3 3 2_Long forecast for Liz liquid Cotton(May-Dec)10312013 (version 1)" xfId="3620" xr:uid="{E2EEA6F5-FC97-4DCD-981B-C88C2B392B25}"/>
    <cellStyle name="Normal 3 3 3" xfId="3621" xr:uid="{446097A3-3A5E-4DF9-B5FD-01B48A7D0D57}"/>
    <cellStyle name="Normal 3 3 3 2" xfId="3622" xr:uid="{B2623191-3E91-4F31-A7B6-011A33968BE7}"/>
    <cellStyle name="Normal 3 3 3 2 2" xfId="3623" xr:uid="{76D4B384-0DEF-410C-AD90-75C13DECC131}"/>
    <cellStyle name="Normal 3 3 3 2 2 2" xfId="3624" xr:uid="{8B5FFA8C-561E-443F-8696-485A3849CDE2}"/>
    <cellStyle name="Normal 3 3 3 2 2 3" xfId="44545" xr:uid="{47F3F261-7B9F-4367-8A99-6AE11F4E4448}"/>
    <cellStyle name="Normal 3 3 3 2_Long forecast for Liz liquid Cotton(May-Dec)10312013 (version 1)" xfId="3625" xr:uid="{0E292CF6-9881-4234-AC38-2CA47C2B1ECC}"/>
    <cellStyle name="Normal 3 3 3 3" xfId="3626" xr:uid="{E0F8F49D-AABB-4234-A7AE-47602A8A032C}"/>
    <cellStyle name="Normal 3 3 3 3 2" xfId="3627" xr:uid="{9322B9D0-D3B6-4E12-8302-B3ACC8012B22}"/>
    <cellStyle name="Normal 3 3 3 3 3" xfId="44546" xr:uid="{59A0DD53-78BA-401F-B230-F3B66930C6BB}"/>
    <cellStyle name="Normal 3 3 3_Long forecast for Liz liquid Cotton(May-Dec)10312013 (version 1)" xfId="3628" xr:uid="{373AA8E2-456B-48F8-8C4A-9B4816DF22DD}"/>
    <cellStyle name="Normal 3 3 4" xfId="3629" xr:uid="{DBDF1D28-23EB-4759-A9F1-CB6E5D13E25A}"/>
    <cellStyle name="Normal 3 3 4 2" xfId="3630" xr:uid="{E5F7E3C1-CE3B-4F7B-AD41-BDBF3BBAA511}"/>
    <cellStyle name="Normal 3 3 4 2 2" xfId="3631" xr:uid="{F403C94D-9BE0-4305-9116-D4A53935CC9B}"/>
    <cellStyle name="Normal 3 3 4 2 2 2" xfId="3632" xr:uid="{61FB9C71-88A6-4934-97CE-2A73442B4899}"/>
    <cellStyle name="Normal 3 3 4 2 2 3" xfId="44547" xr:uid="{3E480FC6-E83D-4779-B9B9-9921F040C0C1}"/>
    <cellStyle name="Normal 3 3 4 2_Long forecast for Liz liquid Cotton(May-Dec)10312013 (version 1)" xfId="3633" xr:uid="{7A7F0466-9C1F-4B0F-AF3B-28A0B734EAB2}"/>
    <cellStyle name="Normal 3 3 4 3" xfId="3634" xr:uid="{F55C50D8-F934-4300-90E2-C4B82A987AE3}"/>
    <cellStyle name="Normal 3 3 4 3 2" xfId="3635" xr:uid="{A9D3092F-1049-49A4-9736-4A34260EA361}"/>
    <cellStyle name="Normal 3 3 4 3 3" xfId="44548" xr:uid="{A80E4485-0349-4412-8728-BFF42DF0398D}"/>
    <cellStyle name="Normal 3 3 4_Long forecast for Liz liquid Cotton(May-Dec)10312013 (version 1)" xfId="3636" xr:uid="{F0BB50AD-595A-464B-9975-21060CB5E2BE}"/>
    <cellStyle name="Normal 3 3 5" xfId="3637" xr:uid="{82F15DAD-C1ED-41B9-907E-56DF861A44CF}"/>
    <cellStyle name="Normal 3 3 5 2" xfId="3638" xr:uid="{FB4C0A4D-A96C-4A49-A8AC-AD4C55A65245}"/>
    <cellStyle name="Normal 3 3 5 2 2" xfId="3639" xr:uid="{CFFC8181-3381-48A8-8516-F734D6DBAEB9}"/>
    <cellStyle name="Normal 3 3 5 2 2 2" xfId="3640" xr:uid="{BF9EC27E-1295-4A4D-A180-10504027BDCE}"/>
    <cellStyle name="Normal 3 3 5 2 2 3" xfId="44549" xr:uid="{4A7686E8-2DC4-4FD7-B1E5-F064EC485F04}"/>
    <cellStyle name="Normal 3 3 5 2_Long forecast for Liz liquid Cotton(May-Dec)10312013 (version 1)" xfId="3641" xr:uid="{7D20B95D-B20C-48A3-BC57-B41E73C843BA}"/>
    <cellStyle name="Normal 3 3 5 3" xfId="3642" xr:uid="{1E8F3788-EFBC-465B-9321-8E2491E34CF3}"/>
    <cellStyle name="Normal 3 3 5 3 2" xfId="3643" xr:uid="{6217BBF8-8337-4B78-A36A-07B9C13C28C9}"/>
    <cellStyle name="Normal 3 3 5 3 3" xfId="44550" xr:uid="{75FEFA24-1D78-41FD-825E-AD5505BA211C}"/>
    <cellStyle name="Normal 3 3 5_Long forecast for Liz liquid Cotton(May-Dec)10312013 (version 1)" xfId="3644" xr:uid="{DF4548E2-2431-4096-BDA4-5C9E7AD91297}"/>
    <cellStyle name="Normal 3 3 6" xfId="3645" xr:uid="{54C7DF14-2FDA-4094-A455-FC16E8A58663}"/>
    <cellStyle name="Normal 3 3 6 2" xfId="3646" xr:uid="{DBD8859A-E3E7-4256-BAF8-441B10F3AD77}"/>
    <cellStyle name="Normal 3 3 6 2 2" xfId="3647" xr:uid="{C936421A-EBAE-4DFB-AA25-9D84C43D5E79}"/>
    <cellStyle name="Normal 3 3 6 2 2 2" xfId="3648" xr:uid="{1A70DCD2-5054-4104-8357-EAD160E2F67A}"/>
    <cellStyle name="Normal 3 3 6 2 2 3" xfId="44551" xr:uid="{7F447D93-0842-4C0E-B233-118ABD541EC3}"/>
    <cellStyle name="Normal 3 3 6 2_Long forecast for Liz liquid Cotton(May-Dec)10312013 (version 1)" xfId="3649" xr:uid="{48F42029-47D2-4FB6-8991-16DAB126BFA4}"/>
    <cellStyle name="Normal 3 3 6 3" xfId="3650" xr:uid="{FE2E2336-489A-4119-8FD8-35FA8F227BE7}"/>
    <cellStyle name="Normal 3 3 6 3 2" xfId="3651" xr:uid="{D7F6662C-FEE1-4BC1-9574-BBDA8826096D}"/>
    <cellStyle name="Normal 3 3 6 3 3" xfId="44552" xr:uid="{DAAFF35C-4B3D-409D-884C-D7E4F8CFDC39}"/>
    <cellStyle name="Normal 3 3 6_Long forecast for Liz liquid Cotton(May-Dec)10312013 (version 1)" xfId="3652" xr:uid="{34FB64AD-C70B-4DD4-A37F-C2E4EBF4175D}"/>
    <cellStyle name="Normal 3 3 7" xfId="3653" xr:uid="{E6F19504-12F5-4BEA-A7BE-C972DABFDEC9}"/>
    <cellStyle name="Normal 3 3 7 2" xfId="3654" xr:uid="{9A350A38-9D8D-4575-A1ED-FFC64321666B}"/>
    <cellStyle name="Normal 3 3 7 2 2" xfId="3655" xr:uid="{C25FA7ED-BFD9-4AFB-949C-DF273946302A}"/>
    <cellStyle name="Normal 3 3 7 2 2 2" xfId="3656" xr:uid="{C19ACA7D-FA05-47E4-92F1-B2FF20B484E5}"/>
    <cellStyle name="Normal 3 3 7 2 2 3" xfId="44553" xr:uid="{6E0476D8-ECCC-4F13-B5F7-EF3780804D1E}"/>
    <cellStyle name="Normal 3 3 7 2_Long forecast for Liz liquid Cotton(May-Dec)10312013 (version 1)" xfId="3657" xr:uid="{79A5F7DA-26E0-4DAA-A3EC-F157C96DBC9F}"/>
    <cellStyle name="Normal 3 3 7 3" xfId="3658" xr:uid="{83E16CB7-3F58-49DD-90EB-5AA64AD11A58}"/>
    <cellStyle name="Normal 3 3 7 3 2" xfId="3659" xr:uid="{DC7EDEBC-FCB5-4DCF-A983-366B138C5AC9}"/>
    <cellStyle name="Normal 3 3 7 3 3" xfId="44554" xr:uid="{D9373096-CBF5-47F1-8ED5-D9236530B5CD}"/>
    <cellStyle name="Normal 3 3 7_Long forecast for Liz liquid Cotton(May-Dec)10312013 (version 1)" xfId="3660" xr:uid="{E3103AE8-2E5E-401D-A747-2A7718629654}"/>
    <cellStyle name="Normal 3 3 8" xfId="3661" xr:uid="{99984081-470F-4023-B5BE-69B2D8933752}"/>
    <cellStyle name="Normal 3 3 8 2" xfId="3662" xr:uid="{379DF5A9-2660-4F52-B43E-3FB730C3358E}"/>
    <cellStyle name="Normal 3 3 8 2 2" xfId="3663" xr:uid="{0A8EDCF6-9786-409C-BEBE-75D55CC085BC}"/>
    <cellStyle name="Normal 3 3 8 2 2 2" xfId="3664" xr:uid="{130E301F-C2BC-46A3-A1F8-E5DF187B6709}"/>
    <cellStyle name="Normal 3 3 8 2 2 3" xfId="44555" xr:uid="{7172D607-4C51-481E-8635-3A3C43339FB6}"/>
    <cellStyle name="Normal 3 3 8 2_Long forecast for Liz liquid Cotton(May-Dec)10312013 (version 1)" xfId="3665" xr:uid="{488A7D09-E3EC-40E4-9C75-6013B047CE41}"/>
    <cellStyle name="Normal 3 3 8 3" xfId="3666" xr:uid="{5C2167B5-1DD9-43B2-9CC1-946E6F9A10C5}"/>
    <cellStyle name="Normal 3 3 8 3 2" xfId="3667" xr:uid="{F7925F5A-3A2E-4F7B-BB4D-387FB9563EB2}"/>
    <cellStyle name="Normal 3 3 8 3 3" xfId="44556" xr:uid="{D73F8F66-E0B6-4A72-8D71-77D70D974641}"/>
    <cellStyle name="Normal 3 3 8_Long forecast for Liz liquid Cotton(May-Dec)10312013 (version 1)" xfId="3668" xr:uid="{9731B6A9-E2C4-44E1-80E7-D8702F00282C}"/>
    <cellStyle name="Normal 3 3 9" xfId="3669" xr:uid="{6FE8DDBE-EB00-435E-9944-54BF7BE80E69}"/>
    <cellStyle name="Normal 3 3 9 2" xfId="3670" xr:uid="{13AFB044-80A5-4320-BFA9-5323F91AF9C6}"/>
    <cellStyle name="Normal 3 3 9 2 2" xfId="3671" xr:uid="{776947C4-3EE2-4195-B89A-D8CA88015178}"/>
    <cellStyle name="Normal 3 3 9 2 2 2" xfId="3672" xr:uid="{41392BEB-4D3E-47F1-9509-554B4087CE79}"/>
    <cellStyle name="Normal 3 3 9 2 2 3" xfId="44557" xr:uid="{117F5CF9-40AC-4B90-9634-010F8C64406D}"/>
    <cellStyle name="Normal 3 3 9 2_Long forecast for Liz liquid Cotton(May-Dec)10312013 (version 1)" xfId="3673" xr:uid="{DB68E218-123A-455D-BF5C-60037B5B2006}"/>
    <cellStyle name="Normal 3 3 9 3" xfId="3674" xr:uid="{73B9C602-9345-405B-A804-34572D3F1880}"/>
    <cellStyle name="Normal 3 3 9 3 2" xfId="3675" xr:uid="{22130B87-FC5B-44DF-BAF5-499A68F07F33}"/>
    <cellStyle name="Normal 3 3 9 3 3" xfId="44558" xr:uid="{6BBEF3D0-E9D9-4BCF-9C51-B75A05E98A10}"/>
    <cellStyle name="Normal 3 3 9_Long forecast for Liz liquid Cotton(May-Dec)10312013 (version 1)" xfId="3676" xr:uid="{7CBFAB7A-0884-4C14-BB9C-314601E64ED4}"/>
    <cellStyle name="Normal 3 3_Long forecast for Liz liquid Cotton(May-Dec)10312013 (version 1)" xfId="3677" xr:uid="{C208CDAC-CA2D-46C8-B7D3-B239063F10E9}"/>
    <cellStyle name="Normal 3 30" xfId="3361" xr:uid="{EEE62D4C-F0D8-4285-8178-D2DEA2746AD3}"/>
    <cellStyle name="Normal 3 30 2" xfId="44559" xr:uid="{5B2FBEA5-0A96-4BB6-B95B-D7B804CCE8BF}"/>
    <cellStyle name="Normal 3 31" xfId="5098" xr:uid="{9B61618C-1EC4-46C6-AA2C-F16BB8E90295}"/>
    <cellStyle name="Normal 3 31 2" xfId="45719" xr:uid="{D1DEF3FC-5ECA-4E2C-8C52-709E9E3263CB}"/>
    <cellStyle name="Normal 3 32" xfId="45726" xr:uid="{86A5E4E7-C35C-4CC3-9A49-087BBF1F43CA}"/>
    <cellStyle name="Normal 3 4" xfId="3678" xr:uid="{4A95D3E4-D273-4EFF-8BF1-391C4315FB5B}"/>
    <cellStyle name="Normal 3 4 10" xfId="3679" xr:uid="{6AD7083C-4467-40EF-A6DF-4A3333E5CA32}"/>
    <cellStyle name="Normal 3 4 10 2" xfId="3680" xr:uid="{EF639629-776C-4661-AA08-C3B091568851}"/>
    <cellStyle name="Normal 3 4 10 2 2" xfId="3681" xr:uid="{BF1A446C-925D-44A2-B5AA-5998C99FFA53}"/>
    <cellStyle name="Normal 3 4 10 2 2 2" xfId="3682" xr:uid="{B1095E36-A126-4082-80AC-81A837740597}"/>
    <cellStyle name="Normal 3 4 10 2 2 3" xfId="44561" xr:uid="{500D8DAA-2001-4917-9D79-2D0B838EC4D0}"/>
    <cellStyle name="Normal 3 4 10 2_Long forecast for Liz liquid Cotton(May-Dec)10312013 (version 1)" xfId="3683" xr:uid="{B5AE9780-20F8-46EA-85FC-211BE1355427}"/>
    <cellStyle name="Normal 3 4 10 3" xfId="3684" xr:uid="{071475EF-C4C2-4B64-8B9B-EE0CF5D09BB8}"/>
    <cellStyle name="Normal 3 4 10 3 2" xfId="3685" xr:uid="{8EBC0E4B-BAE3-4115-8299-0FA9E4859CE6}"/>
    <cellStyle name="Normal 3 4 10 3 3" xfId="44562" xr:uid="{A9C08297-88E9-45B1-9054-FB5D03C74373}"/>
    <cellStyle name="Normal 3 4 10_Long forecast for Liz liquid Cotton(May-Dec)10312013 (version 1)" xfId="3686" xr:uid="{E11D8749-CF5E-48AD-8F63-8A5B66C0488A}"/>
    <cellStyle name="Normal 3 4 11" xfId="3687" xr:uid="{122C202B-A593-48B8-AE44-4A6CA343B751}"/>
    <cellStyle name="Normal 3 4 11 2" xfId="3688" xr:uid="{E67C8917-B655-4A24-9DC6-2C1A9479C73E}"/>
    <cellStyle name="Normal 3 4 11 2 2" xfId="3689" xr:uid="{C406BFBC-76F8-4E50-BF45-B6593CB89086}"/>
    <cellStyle name="Normal 3 4 11 2 2 2" xfId="44563" xr:uid="{243D8724-6900-421C-894B-2D8B3D822AEA}"/>
    <cellStyle name="Normal 3 4 11 3" xfId="3690" xr:uid="{D3DB80AF-31BF-46FD-8233-BCA9090E3489}"/>
    <cellStyle name="Normal 3 4 11 3 2" xfId="44564" xr:uid="{DEFE1D56-1120-4E65-81CF-9EAD97127D3E}"/>
    <cellStyle name="Normal 3 4 11_Long forecast for Liz liquid Cotton(May-Dec)10312013 (version 1)" xfId="3691" xr:uid="{25C942C2-3BE6-429A-BD68-AF55FCE5D7A3}"/>
    <cellStyle name="Normal 3 4 12" xfId="3692" xr:uid="{47F9145C-6DFF-4DB5-8397-BB8C6039B17C}"/>
    <cellStyle name="Normal 3 4 12 2" xfId="3693" xr:uid="{1F0DF08A-095C-4A60-92B1-C882DE8A6CBD}"/>
    <cellStyle name="Normal 3 4 12 2 2" xfId="3694" xr:uid="{91AAE762-42D5-44AA-B827-CD7A515ED5FE}"/>
    <cellStyle name="Normal 3 4 12 2 2 2" xfId="44565" xr:uid="{8126C66A-3879-44B8-82FC-CBBFE1812C0A}"/>
    <cellStyle name="Normal 3 4 12 3" xfId="3695" xr:uid="{5998D1AF-F374-46D3-90FB-0F4A4DA7EE90}"/>
    <cellStyle name="Normal 3 4 12 3 2" xfId="44566" xr:uid="{5087CB37-0EF5-4FEE-8C9F-FE6B93F33CE6}"/>
    <cellStyle name="Normal 3 4 13" xfId="3696" xr:uid="{B03433C1-825C-4334-B5FF-22D582D962FB}"/>
    <cellStyle name="Normal 3 4 13 2" xfId="3697" xr:uid="{60D9BAB0-43C8-4B06-9157-1DC5542947E0}"/>
    <cellStyle name="Normal 3 4 13 2 2" xfId="3698" xr:uid="{DF72B4F0-327E-4F52-AFC2-BD8821DA1CBA}"/>
    <cellStyle name="Normal 3 4 13 2 2 2" xfId="44567" xr:uid="{C6ADF0E8-34B6-4C3B-96AC-4817DCD4469C}"/>
    <cellStyle name="Normal 3 4 13 3" xfId="3699" xr:uid="{DDF90136-348D-4349-9654-0EDEDA89C416}"/>
    <cellStyle name="Normal 3 4 13 3 2" xfId="44568" xr:uid="{72FF97AC-E3CE-4524-A1BD-DD38A2844207}"/>
    <cellStyle name="Normal 3 4 14" xfId="3700" xr:uid="{2D753DCB-40B1-4034-8116-1150673F24FB}"/>
    <cellStyle name="Normal 3 4 14 2" xfId="44569" xr:uid="{BC9800F2-732D-413F-B3E9-11ED41BD551A}"/>
    <cellStyle name="Normal 3 4 15" xfId="44560" xr:uid="{8785DCF5-2BA7-4498-8CD8-4A616EB20EEF}"/>
    <cellStyle name="Normal 3 4 2" xfId="3701" xr:uid="{A49EB0CB-D4B4-4CB9-AA8F-A0CD5C7F0637}"/>
    <cellStyle name="Normal 3 4 2 2" xfId="3702" xr:uid="{EED47A02-88F4-4053-8408-2646CD1501E4}"/>
    <cellStyle name="Normal 3 4 2 2 2" xfId="3703" xr:uid="{B1AD554F-23B2-4431-A5F9-23074F2257F7}"/>
    <cellStyle name="Normal 3 4 2 2 2 2" xfId="44570" xr:uid="{6E006640-4D90-4167-97D4-E9DC07B22890}"/>
    <cellStyle name="Normal 3 4 2 3" xfId="3704" xr:uid="{105AF4A6-710D-4CEF-B1D0-0F60C4EF77D9}"/>
    <cellStyle name="Normal 3 4 2 3 2" xfId="44571" xr:uid="{6AE38502-28E5-4394-9DB3-A573BF9ED1FF}"/>
    <cellStyle name="Normal 3 4 3" xfId="3705" xr:uid="{B93B988E-C003-4E6C-9748-531C1264CCB8}"/>
    <cellStyle name="Normal 3 4 3 2" xfId="3706" xr:uid="{2ADD491C-5865-4F36-B3AE-6E8519B55303}"/>
    <cellStyle name="Normal 3 4 3 2 2" xfId="3707" xr:uid="{BBD515DC-B4B0-4EB5-860D-E0EDB6998435}"/>
    <cellStyle name="Normal 3 4 3 2 2 2" xfId="44572" xr:uid="{BB115268-C017-4025-9B41-C5065FFB8A3A}"/>
    <cellStyle name="Normal 3 4 3 3" xfId="3708" xr:uid="{A2BD57D1-45FE-428D-9AF4-4EEFA2E333AB}"/>
    <cellStyle name="Normal 3 4 3 3 2" xfId="44573" xr:uid="{38973256-7EF0-4B78-9AB2-AA278A704551}"/>
    <cellStyle name="Normal 3 4 4" xfId="3709" xr:uid="{785ECF5F-7896-4445-9613-BF74FC838E94}"/>
    <cellStyle name="Normal 3 4 4 2" xfId="3710" xr:uid="{67627BBD-1DFB-4714-A846-A0518378D255}"/>
    <cellStyle name="Normal 3 4 4 2 2" xfId="3711" xr:uid="{11DB9DF4-F450-47D4-9D6A-DD30502FE196}"/>
    <cellStyle name="Normal 3 4 4 2 2 2" xfId="44574" xr:uid="{9DE82779-3C32-489E-A004-0B9C01FAC3B1}"/>
    <cellStyle name="Normal 3 4 4 3" xfId="3712" xr:uid="{AC628F38-9DCF-441C-BD6A-24E3456356A6}"/>
    <cellStyle name="Normal 3 4 4 3 2" xfId="44575" xr:uid="{4F80973D-CECD-43FD-A294-F4F6ABDF2399}"/>
    <cellStyle name="Normal 3 4 5" xfId="3713" xr:uid="{D4E0E16A-5220-48B3-8185-43CC31DD31D8}"/>
    <cellStyle name="Normal 3 4 5 2" xfId="3714" xr:uid="{374A0FCA-5F1C-4FCE-A9B9-A9190457F3D2}"/>
    <cellStyle name="Normal 3 4 5 2 2" xfId="3715" xr:uid="{02C4DD79-E60F-4347-B0B9-882D64E1C89E}"/>
    <cellStyle name="Normal 3 4 5 2 2 2" xfId="44576" xr:uid="{C23E3C24-8FE6-4C5D-83F8-C03028DE4642}"/>
    <cellStyle name="Normal 3 4 5 3" xfId="3716" xr:uid="{55D52682-77F5-470E-9B9D-68852B556F06}"/>
    <cellStyle name="Normal 3 4 5 3 2" xfId="44577" xr:uid="{1F366B57-EE34-4260-A52B-0AF1B8F3EA62}"/>
    <cellStyle name="Normal 3 4 6" xfId="3717" xr:uid="{51FAEB90-F64A-4BA3-BFCA-36EDA31F8DCA}"/>
    <cellStyle name="Normal 3 4 6 2" xfId="3718" xr:uid="{783A2F36-7132-4777-ABB0-B7A78803CEBF}"/>
    <cellStyle name="Normal 3 4 6 2 2" xfId="3719" xr:uid="{C8565435-2428-41C2-ABF5-0399873940E7}"/>
    <cellStyle name="Normal 3 4 6 2 2 2" xfId="44578" xr:uid="{7550B6A6-8291-49FC-A1A3-D41E749A2E73}"/>
    <cellStyle name="Normal 3 4 6 3" xfId="3720" xr:uid="{A034E769-BCC9-4FC8-8351-C6151A3BEFCF}"/>
    <cellStyle name="Normal 3 4 6 3 2" xfId="44579" xr:uid="{D09F3BD4-57C8-4AB0-8E97-D0FC6D32AE91}"/>
    <cellStyle name="Normal 3 4 7" xfId="3721" xr:uid="{69FD142F-2934-400D-8659-5518BE5BF2CF}"/>
    <cellStyle name="Normal 3 4 7 2" xfId="3722" xr:uid="{E32A5718-B106-4F25-B3A6-A773B72E2032}"/>
    <cellStyle name="Normal 3 4 7 2 2" xfId="3723" xr:uid="{D8000482-D26D-4B92-9D96-74CE3C9B6DA0}"/>
    <cellStyle name="Normal 3 4 7 2 2 2" xfId="44580" xr:uid="{344FC05E-E8F0-4856-AED5-27121ABEA327}"/>
    <cellStyle name="Normal 3 4 7 3" xfId="3724" xr:uid="{5AF35284-478A-4597-8D4A-3600CE03B6D6}"/>
    <cellStyle name="Normal 3 4 7 3 2" xfId="44581" xr:uid="{0EE9E77D-59FA-43E6-9544-3FB1BCEC947C}"/>
    <cellStyle name="Normal 3 4 8" xfId="3725" xr:uid="{5884730A-CE73-4600-ABBB-9191FF0E29D2}"/>
    <cellStyle name="Normal 3 4 8 2" xfId="3726" xr:uid="{A14A876C-C5A3-411A-9368-47647D834634}"/>
    <cellStyle name="Normal 3 4 8 2 2" xfId="3727" xr:uid="{85097FD5-4586-4A99-BE3A-4C178BB1BF3C}"/>
    <cellStyle name="Normal 3 4 8 2 2 2" xfId="44582" xr:uid="{428710E1-A4E4-4DF2-98D6-8CA8EE57ECA4}"/>
    <cellStyle name="Normal 3 4 8 3" xfId="3728" xr:uid="{22E1084F-736D-49C8-8EF0-5A10B597A725}"/>
    <cellStyle name="Normal 3 4 8 3 2" xfId="44583" xr:uid="{2131C942-BD8E-42E0-81E8-ADCEB14191D9}"/>
    <cellStyle name="Normal 3 4 9" xfId="3729" xr:uid="{7D0D1147-E77D-4AA4-B1ED-39A2E1D19E6A}"/>
    <cellStyle name="Normal 3 4 9 2" xfId="3730" xr:uid="{46DB095F-B5EA-4497-92E0-D05690D959B4}"/>
    <cellStyle name="Normal 3 4 9 2 2" xfId="3731" xr:uid="{6687B96C-A74A-4383-8A65-A7A4D4A79BBC}"/>
    <cellStyle name="Normal 3 4 9 2 2 2" xfId="44584" xr:uid="{208AD40E-F1B9-42F5-A41B-BA4F4B6DD8D7}"/>
    <cellStyle name="Normal 3 4 9 3" xfId="3732" xr:uid="{96D20FDD-61AC-40D0-9A53-6C0E356CE8A0}"/>
    <cellStyle name="Normal 3 4 9 3 2" xfId="44585" xr:uid="{26F56BAC-738E-40DF-8ABC-B0EBC8D7F9E9}"/>
    <cellStyle name="Normal 3 4_Long forecast for Liz liquid Cotton(May-Dec)10312013 (version 1)" xfId="3733" xr:uid="{8F2FEBEE-D1B7-4499-BBE2-1531F708AD6B}"/>
    <cellStyle name="Normal 3 5" xfId="3734" xr:uid="{0744C046-9084-442D-A61B-29313204CA33}"/>
    <cellStyle name="Normal 3 5 10" xfId="3735" xr:uid="{0AB8E3F5-A9FD-46F3-98F8-F5A24907FA89}"/>
    <cellStyle name="Normal 3 5 10 2" xfId="3736" xr:uid="{18EFB3B1-798D-4174-95F8-723B0117900E}"/>
    <cellStyle name="Normal 3 5 10 2 2" xfId="3737" xr:uid="{51C597A5-6BF3-4D83-8A6F-F1B1D6E6B6E6}"/>
    <cellStyle name="Normal 3 5 10 2 2 2" xfId="44586" xr:uid="{5B8CA14B-73BE-4234-8492-C9D15B7BA5E9}"/>
    <cellStyle name="Normal 3 5 10 3" xfId="3738" xr:uid="{BBDB859E-552F-4C79-B620-F6E920C33767}"/>
    <cellStyle name="Normal 3 5 10 3 2" xfId="44587" xr:uid="{C3438CEC-FDDE-415A-8D1D-7A461CE31143}"/>
    <cellStyle name="Normal 3 5 11" xfId="3739" xr:uid="{BC9B89AB-E988-4831-B82A-170CA1EE9CC8}"/>
    <cellStyle name="Normal 3 5 11 2" xfId="3740" xr:uid="{0852CC40-B455-4C6B-A09D-6928513AFBCA}"/>
    <cellStyle name="Normal 3 5 11 2 2" xfId="3741" xr:uid="{7F3E0094-9AEE-4BF7-9AD5-2BC0524B0BF1}"/>
    <cellStyle name="Normal 3 5 11 2 2 2" xfId="44588" xr:uid="{FD70E4F0-DEA3-461C-8205-98DC57B5FD21}"/>
    <cellStyle name="Normal 3 5 11 3" xfId="3742" xr:uid="{FDE081B5-DE25-48B5-B17F-69312E355486}"/>
    <cellStyle name="Normal 3 5 11 3 2" xfId="44589" xr:uid="{45AE96C7-69E0-4947-830B-CDD4B42C09B0}"/>
    <cellStyle name="Normal 3 5 12" xfId="3743" xr:uid="{C1C5E57E-E38B-4B10-A3B0-8926E375A23D}"/>
    <cellStyle name="Normal 3 5 12 2" xfId="3744" xr:uid="{983CC8F7-3395-4BB5-A1D4-3A8910B13CD8}"/>
    <cellStyle name="Normal 3 5 12 2 2" xfId="3745" xr:uid="{E8B7DCEF-28C4-400F-993C-51425F10D08E}"/>
    <cellStyle name="Normal 3 5 12 2 2 2" xfId="44590" xr:uid="{2B3288CA-9825-4506-8AAC-0F104B716FA5}"/>
    <cellStyle name="Normal 3 5 12 3" xfId="3746" xr:uid="{038D9431-3B5D-438E-A6F8-60FF09A0250B}"/>
    <cellStyle name="Normal 3 5 12 3 2" xfId="44591" xr:uid="{61CC8B47-603E-4102-8AED-70B56B8E2591}"/>
    <cellStyle name="Normal 3 5 13" xfId="3747" xr:uid="{D3591DB6-DD8E-4542-8400-872897DF66A3}"/>
    <cellStyle name="Normal 3 5 13 2" xfId="3748" xr:uid="{82877A14-AFE5-43D4-B5F6-59C590B223ED}"/>
    <cellStyle name="Normal 3 5 13 2 2" xfId="3749" xr:uid="{FF0DAECA-AAF8-4FB4-92AE-DD915675F6E1}"/>
    <cellStyle name="Normal 3 5 13 2 2 2" xfId="44592" xr:uid="{73890D2B-55E2-4DCE-8965-B2B2717B356C}"/>
    <cellStyle name="Normal 3 5 13 3" xfId="3750" xr:uid="{2BDEBE8F-1A54-4D0B-A76D-81341879EC45}"/>
    <cellStyle name="Normal 3 5 13 3 2" xfId="44593" xr:uid="{2535FB29-4C92-4A1E-B0E1-150840665CC1}"/>
    <cellStyle name="Normal 3 5 14" xfId="3751" xr:uid="{1A07854B-07C3-40E4-9E71-F0C9D6233B84}"/>
    <cellStyle name="Normal 3 5 14 2" xfId="44594" xr:uid="{4F47B67A-840A-4A92-A304-0BF501E3A2BA}"/>
    <cellStyle name="Normal 3 5 2" xfId="3752" xr:uid="{EA44C003-2626-46CD-A58C-2F303B2C9DEC}"/>
    <cellStyle name="Normal 3 5 2 2" xfId="3753" xr:uid="{5AE2EF9E-6B27-4B3C-94E6-9EA2BC6031D0}"/>
    <cellStyle name="Normal 3 5 2 2 2" xfId="3754" xr:uid="{90CBC0B9-BB54-48AC-A91C-319D3D3AB95E}"/>
    <cellStyle name="Normal 3 5 2 2 2 2" xfId="44595" xr:uid="{943C8212-A0A6-46A2-B4F7-130B62E59396}"/>
    <cellStyle name="Normal 3 5 2 3" xfId="3755" xr:uid="{20415BA5-3060-4472-B02A-0FC203D032C3}"/>
    <cellStyle name="Normal 3 5 2 3 2" xfId="44596" xr:uid="{99CE0283-2200-47FB-BB78-CBE76A3DC291}"/>
    <cellStyle name="Normal 3 5 3" xfId="3756" xr:uid="{43788B8E-BA04-403A-9BDA-E8C716B4B406}"/>
    <cellStyle name="Normal 3 5 3 2" xfId="3757" xr:uid="{849AAF85-A216-44C2-8047-7B954F457A99}"/>
    <cellStyle name="Normal 3 5 3 2 2" xfId="3758" xr:uid="{175AD629-F053-4BA8-A706-88AB645EA868}"/>
    <cellStyle name="Normal 3 5 3 2 2 2" xfId="44597" xr:uid="{42D81CA0-47A8-486C-AC19-012C81EB27F6}"/>
    <cellStyle name="Normal 3 5 3 3" xfId="3759" xr:uid="{9FA17B66-D40B-48F8-9662-5EFA98382E4F}"/>
    <cellStyle name="Normal 3 5 3 3 2" xfId="44598" xr:uid="{2B118603-87E7-4A2A-B331-9F4688401EED}"/>
    <cellStyle name="Normal 3 5 4" xfId="3760" xr:uid="{9DBD52C2-3490-485F-940A-4DE6FAB75FAE}"/>
    <cellStyle name="Normal 3 5 4 2" xfId="3761" xr:uid="{A1998739-1EA1-49D7-BACF-97A851ECD746}"/>
    <cellStyle name="Normal 3 5 4 2 2" xfId="3762" xr:uid="{CFD68C79-A602-414F-81FB-739719CB9F0B}"/>
    <cellStyle name="Normal 3 5 4 2 2 2" xfId="44599" xr:uid="{B8691F1C-B554-4CE5-B1DF-B8DBE46286ED}"/>
    <cellStyle name="Normal 3 5 4 3" xfId="3763" xr:uid="{B3B889BA-785F-41EE-AC1A-9DA1543C83F5}"/>
    <cellStyle name="Normal 3 5 4 3 2" xfId="44600" xr:uid="{D30C1102-2558-4E9E-BFC2-193CCD0464FC}"/>
    <cellStyle name="Normal 3 5 5" xfId="3764" xr:uid="{6DA712C3-D403-400D-9693-C58B9C7A2E8A}"/>
    <cellStyle name="Normal 3 5 5 2" xfId="3765" xr:uid="{042F0583-7BD6-412C-9E57-C0E10C37A7A1}"/>
    <cellStyle name="Normal 3 5 5 2 2" xfId="3766" xr:uid="{41144B96-A882-4C8E-B1D5-4ACD6FB520B5}"/>
    <cellStyle name="Normal 3 5 5 2 2 2" xfId="44601" xr:uid="{244FF6DD-241B-48C5-8614-091FA6176F35}"/>
    <cellStyle name="Normal 3 5 5 3" xfId="3767" xr:uid="{5F6ACE4C-6763-4F8A-BA79-94AE01928133}"/>
    <cellStyle name="Normal 3 5 5 3 2" xfId="44602" xr:uid="{9AD2DCBA-B80D-40D3-B506-EAAEEFC980D1}"/>
    <cellStyle name="Normal 3 5 6" xfId="3768" xr:uid="{4D02F8A0-37DD-4348-AA9C-4C81F9C9C076}"/>
    <cellStyle name="Normal 3 5 6 2" xfId="3769" xr:uid="{8E448009-A0D5-43A5-8D69-7340F7165B35}"/>
    <cellStyle name="Normal 3 5 6 2 2" xfId="3770" xr:uid="{339B1A27-12F1-46A4-BF6D-D0D9C9EE2755}"/>
    <cellStyle name="Normal 3 5 6 2 2 2" xfId="44603" xr:uid="{C6C7C9D2-0C5D-4451-9670-D4F0C31B4CEE}"/>
    <cellStyle name="Normal 3 5 6 3" xfId="3771" xr:uid="{3F8359B6-718B-42B5-A250-4B9C57024093}"/>
    <cellStyle name="Normal 3 5 6 3 2" xfId="44604" xr:uid="{52815DCD-325A-4F1C-8EA3-4E27EE2AC60C}"/>
    <cellStyle name="Normal 3 5 7" xfId="3772" xr:uid="{47DE1D71-7397-48D7-A90C-768D97AF2B2F}"/>
    <cellStyle name="Normal 3 5 7 2" xfId="3773" xr:uid="{369012E7-0529-4FD7-B42B-3F85DB0389B0}"/>
    <cellStyle name="Normal 3 5 7 2 2" xfId="3774" xr:uid="{4662A772-0A22-4B28-8C30-43A3564BC6D9}"/>
    <cellStyle name="Normal 3 5 7 2 2 2" xfId="44605" xr:uid="{F2FC7AA2-8567-47A7-A5E5-70AA267EED31}"/>
    <cellStyle name="Normal 3 5 7 3" xfId="3775" xr:uid="{5EF757EA-B085-44CC-9C05-E4E5F9FFC073}"/>
    <cellStyle name="Normal 3 5 7 3 2" xfId="44606" xr:uid="{951137FA-B50E-4028-851F-DA9DA370B967}"/>
    <cellStyle name="Normal 3 5 8" xfId="3776" xr:uid="{81443885-BA8F-428E-BB9E-C1C4D4660AF6}"/>
    <cellStyle name="Normal 3 5 8 2" xfId="3777" xr:uid="{0DCD6F62-8EF5-4282-BDB4-A8DAB04D3046}"/>
    <cellStyle name="Normal 3 5 8 2 2" xfId="3778" xr:uid="{FBB35050-A845-4412-9F80-58504EBB314D}"/>
    <cellStyle name="Normal 3 5 8 2 2 2" xfId="44607" xr:uid="{E1581E35-A9DA-464B-B004-41A4A4538D28}"/>
    <cellStyle name="Normal 3 5 8 3" xfId="3779" xr:uid="{1B048D13-4291-4D29-B427-5EA25F56880C}"/>
    <cellStyle name="Normal 3 5 8 3 2" xfId="44608" xr:uid="{EBFF9036-16D3-4B42-9679-A7CAC304CCE5}"/>
    <cellStyle name="Normal 3 5 9" xfId="3780" xr:uid="{9278ED3E-E5A5-41D0-8DC0-A8055A5568A5}"/>
    <cellStyle name="Normal 3 5 9 2" xfId="3781" xr:uid="{A66BB146-D927-4466-B824-834BB4E74EB4}"/>
    <cellStyle name="Normal 3 5 9 2 2" xfId="3782" xr:uid="{40343E06-BDF4-426E-AD5E-68D3C8A3582A}"/>
    <cellStyle name="Normal 3 5 9 2 2 2" xfId="44609" xr:uid="{10AE3E30-5732-49BA-A97D-26C79C5BE0B6}"/>
    <cellStyle name="Normal 3 5 9 3" xfId="3783" xr:uid="{DE25BAD1-C625-4B2A-95FC-662B22F520D9}"/>
    <cellStyle name="Normal 3 5 9 3 2" xfId="44610" xr:uid="{56578900-1990-4D91-BA4D-758D35EE8A39}"/>
    <cellStyle name="Normal 3 6" xfId="3784" xr:uid="{288D6E90-FA7B-4037-B2F5-708B40B85753}"/>
    <cellStyle name="Normal 3 6 10" xfId="3785" xr:uid="{058AFA8E-916B-4C00-BEBD-61FF2E87D666}"/>
    <cellStyle name="Normal 3 6 10 2" xfId="3786" xr:uid="{CE1D5343-3E82-44E4-81E4-05774185C375}"/>
    <cellStyle name="Normal 3 6 10 2 2" xfId="3787" xr:uid="{518299FE-6B07-4242-8A34-D349442775B3}"/>
    <cellStyle name="Normal 3 6 10 2 2 2" xfId="44611" xr:uid="{AA10251E-0892-4F1C-A7DC-8BDBAC416B69}"/>
    <cellStyle name="Normal 3 6 10 3" xfId="3788" xr:uid="{BEA24BD9-AF45-42A3-BBA0-0889815FE9B0}"/>
    <cellStyle name="Normal 3 6 10 3 2" xfId="44612" xr:uid="{1E497524-A1C0-4205-9BF7-1AAFE549CDAA}"/>
    <cellStyle name="Normal 3 6 11" xfId="3789" xr:uid="{B17FA51D-6292-4000-A5DA-EAF7AFB85267}"/>
    <cellStyle name="Normal 3 6 11 2" xfId="3790" xr:uid="{B6294005-8A9F-4BE6-BCD7-F44F8D68F157}"/>
    <cellStyle name="Normal 3 6 11 2 2" xfId="3791" xr:uid="{6C2C9565-33A0-438D-AEE6-EB916B060558}"/>
    <cellStyle name="Normal 3 6 11 2 2 2" xfId="44613" xr:uid="{4906A830-171E-4ECE-8C45-27255B8B3B43}"/>
    <cellStyle name="Normal 3 6 11 3" xfId="3792" xr:uid="{CEFFF0FE-1A00-4D76-8F88-26763228FFF6}"/>
    <cellStyle name="Normal 3 6 11 3 2" xfId="44614" xr:uid="{3074B63D-2E70-409B-908A-C077BEBA875E}"/>
    <cellStyle name="Normal 3 6 12" xfId="3793" xr:uid="{576242D4-2BFE-43DC-8B85-CF3883F5C018}"/>
    <cellStyle name="Normal 3 6 12 2" xfId="3794" xr:uid="{FC02C344-6A9E-40E4-9E5A-CAD0FE228DB6}"/>
    <cellStyle name="Normal 3 6 12 2 2" xfId="3795" xr:uid="{95C03FAE-B7FC-4B83-92EE-1ABDF969A9F1}"/>
    <cellStyle name="Normal 3 6 12 2 2 2" xfId="44615" xr:uid="{E9A02A4A-4B63-4346-9866-FD1015DAEB25}"/>
    <cellStyle name="Normal 3 6 12 3" xfId="3796" xr:uid="{E4F25588-93F0-4401-89F8-B43EADB7F043}"/>
    <cellStyle name="Normal 3 6 12 3 2" xfId="44616" xr:uid="{EAA09440-B6DD-4796-A03A-7B7008BE575A}"/>
    <cellStyle name="Normal 3 6 13" xfId="3797" xr:uid="{AF329367-C7C4-4275-83D7-6689B745B69A}"/>
    <cellStyle name="Normal 3 6 13 2" xfId="3798" xr:uid="{AA3D885A-7F7A-4182-A66D-BB646F35913E}"/>
    <cellStyle name="Normal 3 6 13 2 2" xfId="3799" xr:uid="{E7A00A97-1D58-42FA-8879-7B0432DA450E}"/>
    <cellStyle name="Normal 3 6 13 2 2 2" xfId="44617" xr:uid="{8A7ABB6B-051E-4282-B70F-420BF572008A}"/>
    <cellStyle name="Normal 3 6 13 3" xfId="3800" xr:uid="{DA3D28AB-141C-40C4-A39A-E6E8D93DAA86}"/>
    <cellStyle name="Normal 3 6 13 3 2" xfId="44618" xr:uid="{1FE366D7-700D-4456-8CD3-8358D6903116}"/>
    <cellStyle name="Normal 3 6 14" xfId="3801" xr:uid="{5F7C4C5E-06DC-450F-8819-40DA4B628B32}"/>
    <cellStyle name="Normal 3 6 14 2" xfId="44619" xr:uid="{68F39752-8684-4730-A586-A1689F577AB4}"/>
    <cellStyle name="Normal 3 6 2" xfId="3802" xr:uid="{AE3BE29D-7BEC-4BDA-A785-916AC827FCBA}"/>
    <cellStyle name="Normal 3 6 2 2" xfId="3803" xr:uid="{F317B368-7C31-4B45-A8CB-C77DFB0F8424}"/>
    <cellStyle name="Normal 3 6 2 2 2" xfId="3804" xr:uid="{6D376519-05E0-44A1-98D8-47D08A158D8E}"/>
    <cellStyle name="Normal 3 6 2 2 2 2" xfId="44620" xr:uid="{8A94C357-1485-43BC-A463-98E18C98BF6A}"/>
    <cellStyle name="Normal 3 6 2 3" xfId="3805" xr:uid="{87031049-5A83-4608-A397-C63CD69DDCFB}"/>
    <cellStyle name="Normal 3 6 2 3 2" xfId="44621" xr:uid="{C80137A2-5D3C-48AE-9093-4436D07474B0}"/>
    <cellStyle name="Normal 3 6 3" xfId="3806" xr:uid="{82AD3249-E043-498F-80F7-C221DCFC7207}"/>
    <cellStyle name="Normal 3 6 3 2" xfId="3807" xr:uid="{C86BBBF5-C24A-456B-B641-24F3AB5281E4}"/>
    <cellStyle name="Normal 3 6 3 2 2" xfId="3808" xr:uid="{786EEEDB-3336-49B0-B443-54DDCD11FC0E}"/>
    <cellStyle name="Normal 3 6 3 2 2 2" xfId="44622" xr:uid="{E3227E85-8B96-4028-AF9C-232DD705649A}"/>
    <cellStyle name="Normal 3 6 3 3" xfId="3809" xr:uid="{14D6EF14-247D-4523-BEEB-34D46956C6F2}"/>
    <cellStyle name="Normal 3 6 3 3 2" xfId="44623" xr:uid="{EE5A2245-67E3-4C66-8516-12333CA9128C}"/>
    <cellStyle name="Normal 3 6 4" xfId="3810" xr:uid="{B51B0432-6D37-4947-AB37-0087C25F50DD}"/>
    <cellStyle name="Normal 3 6 4 2" xfId="3811" xr:uid="{DFC2DBA3-305A-421D-B452-36B3782DCADD}"/>
    <cellStyle name="Normal 3 6 4 2 2" xfId="3812" xr:uid="{EDAB6365-D6FF-47A7-B1BA-A1B036876836}"/>
    <cellStyle name="Normal 3 6 4 2 2 2" xfId="44624" xr:uid="{73A163BF-D123-4345-990E-1E58B30390C9}"/>
    <cellStyle name="Normal 3 6 4 3" xfId="3813" xr:uid="{71977CBE-1236-4AEC-AB48-739F5EF2131E}"/>
    <cellStyle name="Normal 3 6 4 3 2" xfId="44625" xr:uid="{DB9403FB-D8A7-42AC-B32F-FB286AE5EC7D}"/>
    <cellStyle name="Normal 3 6 5" xfId="3814" xr:uid="{D5C5BCEE-31CC-4F91-8688-407A22613212}"/>
    <cellStyle name="Normal 3 6 5 2" xfId="3815" xr:uid="{1B3FC01D-3073-4590-9DA9-E2EF647A91CB}"/>
    <cellStyle name="Normal 3 6 5 2 2" xfId="3816" xr:uid="{E6FFDA62-5DEA-49DF-82F9-60C490D56062}"/>
    <cellStyle name="Normal 3 6 5 2 2 2" xfId="44626" xr:uid="{3F8BAF9C-2F4F-416E-88BD-9E59D6734C13}"/>
    <cellStyle name="Normal 3 6 5 3" xfId="3817" xr:uid="{BD55DA5B-769A-44F5-9E42-A6D019BB4F93}"/>
    <cellStyle name="Normal 3 6 5 3 2" xfId="44627" xr:uid="{DEAD7082-44F9-4F87-8710-5E81B3E0D8AF}"/>
    <cellStyle name="Normal 3 6 6" xfId="3818" xr:uid="{5D33D6F2-45C2-4E21-B05D-A79D5B9404B2}"/>
    <cellStyle name="Normal 3 6 6 2" xfId="3819" xr:uid="{D3AFE522-D36B-42D4-A78F-676BB468A1A0}"/>
    <cellStyle name="Normal 3 6 6 2 2" xfId="3820" xr:uid="{B2594275-D35E-4739-944A-4F6C53705338}"/>
    <cellStyle name="Normal 3 6 6 2 2 2" xfId="44628" xr:uid="{84E1D5F3-36C9-4FF9-BFA4-0204F8FAEE31}"/>
    <cellStyle name="Normal 3 6 6 3" xfId="3821" xr:uid="{A7343E4B-A7B5-47EC-A343-A19FA0364EE1}"/>
    <cellStyle name="Normal 3 6 6 3 2" xfId="44629" xr:uid="{96F08C8B-4377-4C69-AF52-DF9933A50FE6}"/>
    <cellStyle name="Normal 3 6 7" xfId="3822" xr:uid="{E8A39A24-51AD-42D6-8128-DE0F12F78E72}"/>
    <cellStyle name="Normal 3 6 7 2" xfId="3823" xr:uid="{6D20E5EA-6B41-47AD-BD11-4576BEF33E3D}"/>
    <cellStyle name="Normal 3 6 7 2 2" xfId="3824" xr:uid="{DEF5014F-273C-46AE-9ED3-73C1E71B57D6}"/>
    <cellStyle name="Normal 3 6 7 2 2 2" xfId="44630" xr:uid="{F40F8FA4-DF33-4664-BD38-BDE1FD77D16A}"/>
    <cellStyle name="Normal 3 6 7 3" xfId="3825" xr:uid="{5E419BF8-934E-457E-86AB-261AF33B3D06}"/>
    <cellStyle name="Normal 3 6 7 3 2" xfId="44631" xr:uid="{6AEDB93B-2140-48E8-A432-77F3D612B260}"/>
    <cellStyle name="Normal 3 6 8" xfId="3826" xr:uid="{F51EA05C-0C9C-4C08-B8C8-0D87DB118145}"/>
    <cellStyle name="Normal 3 6 8 2" xfId="3827" xr:uid="{80649731-BC72-4DDA-8A7D-6F1BED12D400}"/>
    <cellStyle name="Normal 3 6 8 2 2" xfId="3828" xr:uid="{E6F864F0-0083-4D63-9E18-15028C285FDF}"/>
    <cellStyle name="Normal 3 6 8 2 2 2" xfId="44632" xr:uid="{17F41A50-B7E6-46E7-ABEF-9349F4057A24}"/>
    <cellStyle name="Normal 3 6 8 3" xfId="3829" xr:uid="{C7415DCD-3973-45DA-92F4-EFDC24B6CB46}"/>
    <cellStyle name="Normal 3 6 8 3 2" xfId="44633" xr:uid="{D228C6B7-5263-46D8-8B55-3ADEF0CA9BC6}"/>
    <cellStyle name="Normal 3 6 9" xfId="3830" xr:uid="{BBD999BA-B3CA-4BEE-8841-8DA061C091CA}"/>
    <cellStyle name="Normal 3 6 9 2" xfId="3831" xr:uid="{1682B6B5-4218-49DF-9981-449F4ED22145}"/>
    <cellStyle name="Normal 3 6 9 2 2" xfId="3832" xr:uid="{AB6A23AE-EC45-4E18-BD3C-16F2F8B85D22}"/>
    <cellStyle name="Normal 3 6 9 2 2 2" xfId="44634" xr:uid="{82665A50-4F7B-43B4-8657-12BB63CE9EE7}"/>
    <cellStyle name="Normal 3 6 9 3" xfId="3833" xr:uid="{FFB424E8-8C16-4A50-BB44-684E6D4A2A3B}"/>
    <cellStyle name="Normal 3 6 9 3 2" xfId="44635" xr:uid="{5DC8299F-6EEB-497A-AAC1-611A259ECA27}"/>
    <cellStyle name="Normal 3 7" xfId="3834" xr:uid="{DB1AB2F9-A366-41AA-ADE5-EB1E3DA0E41B}"/>
    <cellStyle name="Normal 3 7 10" xfId="3835" xr:uid="{28069620-DB05-4858-9853-AF6B73E2164F}"/>
    <cellStyle name="Normal 3 7 10 2" xfId="3836" xr:uid="{261A26B0-E45A-4664-BEC0-72071FF9110D}"/>
    <cellStyle name="Normal 3 7 10 2 2" xfId="3837" xr:uid="{ABF2A042-5A7D-4BD3-B28D-78271363B19D}"/>
    <cellStyle name="Normal 3 7 10 2 2 2" xfId="44636" xr:uid="{EC523BDD-3D00-48AF-B7C8-4FB66E80EF67}"/>
    <cellStyle name="Normal 3 7 10 3" xfId="3838" xr:uid="{D8552371-D40E-43B2-84D7-FD741D1CB4D6}"/>
    <cellStyle name="Normal 3 7 10 3 2" xfId="44637" xr:uid="{F0FE07E7-2D50-47C9-8A96-4BB425B9A161}"/>
    <cellStyle name="Normal 3 7 11" xfId="3839" xr:uid="{93E99B44-EE80-41E1-A133-DBFFDFC6590F}"/>
    <cellStyle name="Normal 3 7 11 2" xfId="3840" xr:uid="{D2C557FB-FAC6-4AEB-8A6B-8BA91CFCCE61}"/>
    <cellStyle name="Normal 3 7 11 2 2" xfId="3841" xr:uid="{A8464F0E-4292-462A-94FF-F3440CB2248D}"/>
    <cellStyle name="Normal 3 7 11 2 2 2" xfId="44638" xr:uid="{902F0BFA-BF7A-479E-B10D-5B5D7A968C63}"/>
    <cellStyle name="Normal 3 7 11 3" xfId="3842" xr:uid="{111368F8-A2E8-4903-B4D3-4DB7D8750A3E}"/>
    <cellStyle name="Normal 3 7 11 3 2" xfId="44639" xr:uid="{356F91DA-BB7A-4196-BEAA-DF94CE55FA5B}"/>
    <cellStyle name="Normal 3 7 12" xfId="3843" xr:uid="{D8A3CACA-A261-4721-905F-556100C3AE2E}"/>
    <cellStyle name="Normal 3 7 12 2" xfId="3844" xr:uid="{F6E56D6C-A6DC-4F4B-BBF6-8999384F2E7D}"/>
    <cellStyle name="Normal 3 7 12 2 2" xfId="3845" xr:uid="{31D148A1-407E-4D24-BABB-97116E9EB7FA}"/>
    <cellStyle name="Normal 3 7 12 2 2 2" xfId="44640" xr:uid="{9330999F-55F7-400A-AE6C-50CCF54FDDE7}"/>
    <cellStyle name="Normal 3 7 12 3" xfId="3846" xr:uid="{88807860-10D9-4C16-A240-425F1F59A046}"/>
    <cellStyle name="Normal 3 7 12 3 2" xfId="44641" xr:uid="{B61F0D58-790B-4E9A-98E0-40C2FEC92020}"/>
    <cellStyle name="Normal 3 7 13" xfId="3847" xr:uid="{0A944FE3-E9B6-4789-B8D9-9E6E30026C14}"/>
    <cellStyle name="Normal 3 7 13 2" xfId="3848" xr:uid="{9DFB5FCF-1BE8-4C9F-A14E-9702BCD842A6}"/>
    <cellStyle name="Normal 3 7 13 2 2" xfId="3849" xr:uid="{9AA72228-2737-4B43-9209-8A76702446C2}"/>
    <cellStyle name="Normal 3 7 13 2 2 2" xfId="44642" xr:uid="{29FD01DD-4D29-4F42-91F4-BFFA188FDE26}"/>
    <cellStyle name="Normal 3 7 13 3" xfId="3850" xr:uid="{10C9D45F-7745-4160-9697-4B160B3BF573}"/>
    <cellStyle name="Normal 3 7 13 3 2" xfId="44643" xr:uid="{F795CC05-45B4-4CF8-BB3B-C14F10DE5E2E}"/>
    <cellStyle name="Normal 3 7 14" xfId="3851" xr:uid="{E9C5DD6B-4F47-4E12-9B46-BD6CDF96B943}"/>
    <cellStyle name="Normal 3 7 14 2" xfId="44644" xr:uid="{BBF81013-7267-417D-8397-353EDDF31ADA}"/>
    <cellStyle name="Normal 3 7 2" xfId="3852" xr:uid="{2132778E-3426-47A1-9066-DB1A2BDF572E}"/>
    <cellStyle name="Normal 3 7 2 2" xfId="3853" xr:uid="{254231F7-12AD-4127-88A1-2BA582F0CDB6}"/>
    <cellStyle name="Normal 3 7 2 2 2" xfId="3854" xr:uid="{62F952E6-FC6E-4B52-9207-A1965FEED4F5}"/>
    <cellStyle name="Normal 3 7 2 2 2 2" xfId="44645" xr:uid="{29B81A6E-D92E-43A9-951D-702B34DAEFD5}"/>
    <cellStyle name="Normal 3 7 2 3" xfId="3855" xr:uid="{FC55FD83-916E-404D-863B-054CD533AE9A}"/>
    <cellStyle name="Normal 3 7 2 3 2" xfId="44646" xr:uid="{E64E0312-4401-4DC0-8DA1-A5C98A1B1C62}"/>
    <cellStyle name="Normal 3 7 3" xfId="3856" xr:uid="{025E9A2D-4ACF-426B-AF40-6FB0055EB290}"/>
    <cellStyle name="Normal 3 7 3 2" xfId="3857" xr:uid="{13097303-1F5D-4D41-9EBB-D0E8AFADF146}"/>
    <cellStyle name="Normal 3 7 3 2 2" xfId="3858" xr:uid="{F8284213-FF4E-4C88-90DF-FF74521357CD}"/>
    <cellStyle name="Normal 3 7 3 2 2 2" xfId="44647" xr:uid="{A66E1D6F-9F1C-470B-BAB1-8B86633690DF}"/>
    <cellStyle name="Normal 3 7 3 3" xfId="3859" xr:uid="{843709C4-4420-4CD6-9DD1-7E37E37232F2}"/>
    <cellStyle name="Normal 3 7 3 3 2" xfId="44648" xr:uid="{AA85A28C-49D3-425C-8B7A-4E74AF1D7EED}"/>
    <cellStyle name="Normal 3 7 4" xfId="3860" xr:uid="{6794E95F-D69D-478B-858D-EB8C1002AADA}"/>
    <cellStyle name="Normal 3 7 4 2" xfId="3861" xr:uid="{C73163B9-0F0B-41C8-8CDF-E18380E6DA0E}"/>
    <cellStyle name="Normal 3 7 4 2 2" xfId="3862" xr:uid="{B14F71A0-B404-4898-8313-0746CFF7D84B}"/>
    <cellStyle name="Normal 3 7 4 2 2 2" xfId="44649" xr:uid="{D4DC3D0A-87CF-4A85-AC46-5CE85ED01D4F}"/>
    <cellStyle name="Normal 3 7 4 3" xfId="3863" xr:uid="{8355C19D-535A-4545-A7E4-4E5CCD42DE3A}"/>
    <cellStyle name="Normal 3 7 4 3 2" xfId="44650" xr:uid="{13A9DED2-3324-419B-BB93-818A9B700D17}"/>
    <cellStyle name="Normal 3 7 5" xfId="3864" xr:uid="{96101864-C7E0-435B-8C02-1230931D72BF}"/>
    <cellStyle name="Normal 3 7 5 2" xfId="3865" xr:uid="{9397DFB6-B273-4BB2-A37E-BFE75F6BF7F0}"/>
    <cellStyle name="Normal 3 7 5 2 2" xfId="3866" xr:uid="{ED893D8F-3934-4754-9C4A-E6CCF35B6D1F}"/>
    <cellStyle name="Normal 3 7 5 2 2 2" xfId="44651" xr:uid="{A3F883B1-9AE4-4DE7-8F8C-559914CC56A7}"/>
    <cellStyle name="Normal 3 7 5 3" xfId="3867" xr:uid="{5B8EF333-218F-41EB-9AA6-CC376F8CEB12}"/>
    <cellStyle name="Normal 3 7 5 3 2" xfId="44652" xr:uid="{6D7AFD8F-4C9F-44FD-8E13-FEFC08252EBD}"/>
    <cellStyle name="Normal 3 7 6" xfId="3868" xr:uid="{B8F90950-007B-4740-869E-EAF185320E5A}"/>
    <cellStyle name="Normal 3 7 6 2" xfId="3869" xr:uid="{20A0CF20-0BBB-47BF-B4E4-4C99AF36C8AE}"/>
    <cellStyle name="Normal 3 7 6 2 2" xfId="3870" xr:uid="{EECF1A84-F1A4-4EFB-8AF0-5252403A6CCB}"/>
    <cellStyle name="Normal 3 7 6 2 2 2" xfId="44653" xr:uid="{21D7A536-B12C-4A7F-9522-7422E6238ECA}"/>
    <cellStyle name="Normal 3 7 6 3" xfId="3871" xr:uid="{E1519D94-9D95-4335-83C8-596524F223BB}"/>
    <cellStyle name="Normal 3 7 6 3 2" xfId="44654" xr:uid="{E915A6FE-16A0-427E-8B8D-ECBE7D69E450}"/>
    <cellStyle name="Normal 3 7 7" xfId="3872" xr:uid="{DE4C1770-631F-4C8E-B279-BD17A0F1E6CA}"/>
    <cellStyle name="Normal 3 7 7 2" xfId="3873" xr:uid="{5C55FD52-BDA0-4F64-9B8E-428BE6E404EC}"/>
    <cellStyle name="Normal 3 7 7 2 2" xfId="3874" xr:uid="{4527E227-3C99-4D93-BDD1-39C9A1B9CA24}"/>
    <cellStyle name="Normal 3 7 7 2 2 2" xfId="44655" xr:uid="{A2699636-705D-4DAC-B020-0D1DCE39E340}"/>
    <cellStyle name="Normal 3 7 7 3" xfId="3875" xr:uid="{B363CCA4-0DC0-46CE-B78A-6D4333BE5995}"/>
    <cellStyle name="Normal 3 7 7 3 2" xfId="44656" xr:uid="{7AA325EC-54BC-4668-9E6E-EF619A4EC738}"/>
    <cellStyle name="Normal 3 7 8" xfId="3876" xr:uid="{FB9D9E09-E63D-40FC-804E-42268EECB258}"/>
    <cellStyle name="Normal 3 7 8 2" xfId="3877" xr:uid="{E0A321D2-413E-4EF1-A41E-661A9BA97C3B}"/>
    <cellStyle name="Normal 3 7 8 2 2" xfId="3878" xr:uid="{C0FDA904-AE33-4303-8754-F5BBEB1688C9}"/>
    <cellStyle name="Normal 3 7 8 2 2 2" xfId="44657" xr:uid="{0E402208-3AC6-44FA-9D72-659F96B83308}"/>
    <cellStyle name="Normal 3 7 8 3" xfId="3879" xr:uid="{C63C4537-E861-4372-B55D-CFE21773FAA3}"/>
    <cellStyle name="Normal 3 7 8 3 2" xfId="44658" xr:uid="{2416E4BA-BB53-423D-B024-6BFF898E5EFE}"/>
    <cellStyle name="Normal 3 7 9" xfId="3880" xr:uid="{95B3D7C0-B0C3-4E7F-9040-2C9F175ACA77}"/>
    <cellStyle name="Normal 3 7 9 2" xfId="3881" xr:uid="{44867575-5DE7-4EF1-92BD-26026D1183E1}"/>
    <cellStyle name="Normal 3 7 9 2 2" xfId="3882" xr:uid="{BA8A15CE-3DF5-4015-8715-3B23C21130E6}"/>
    <cellStyle name="Normal 3 7 9 2 2 2" xfId="44659" xr:uid="{65249DF5-A489-4508-8A9E-DD6A798553C1}"/>
    <cellStyle name="Normal 3 7 9 3" xfId="3883" xr:uid="{DF7E6507-5B32-4B9B-BD27-2DCBF3C8078F}"/>
    <cellStyle name="Normal 3 7 9 3 2" xfId="44660" xr:uid="{F367A0CE-94E0-435F-B7F7-EC8B658B1EA7}"/>
    <cellStyle name="Normal 3 8" xfId="3884" xr:uid="{DAAE46D6-F436-4805-A514-9470291B5235}"/>
    <cellStyle name="Normal 3 8 2" xfId="3885" xr:uid="{A581F3C9-8260-4C2C-8322-375FC58A7A7D}"/>
    <cellStyle name="Normal 3 8 2 2" xfId="44661" xr:uid="{9B5E6E8B-971D-49B2-8D83-999F74F54E53}"/>
    <cellStyle name="Normal 3 9" xfId="3886" xr:uid="{C082AE8C-22C6-426E-9154-DC51FCF95065}"/>
    <cellStyle name="Normal 3 9 2" xfId="3887" xr:uid="{A36400A0-27D4-42B1-B31F-2F96D3D0046A}"/>
    <cellStyle name="Normal 3 9 2 2" xfId="44662" xr:uid="{0B2F5876-9F05-438E-A3A3-5BEEC26A8A74}"/>
    <cellStyle name="Normal 3_Beauty Rest Buy Sheet" xfId="3888" xr:uid="{E56EF047-C370-4859-9EFA-CFAB93A637F5}"/>
    <cellStyle name="Normal 30" xfId="3889" xr:uid="{C62DBF8A-6830-4E61-8D0A-4A445D0EFDA7}"/>
    <cellStyle name="Normal 30 2" xfId="3890" xr:uid="{FB266959-3B60-424D-9EC1-B3B072229001}"/>
    <cellStyle name="Normal 30 2 2" xfId="44664" xr:uid="{57407B0F-FEF3-4F72-B7C2-6AC40B34D656}"/>
    <cellStyle name="Normal 30 2 3" xfId="44663" xr:uid="{E1358B42-4BF8-4FD0-8A04-6B74601D65DC}"/>
    <cellStyle name="Normal 30 3" xfId="44665" xr:uid="{7C74C1C1-9AAC-474A-BD3E-D92CB8532702}"/>
    <cellStyle name="Normal 30 4" xfId="44666" xr:uid="{AEC51623-1980-4408-A02E-9E7BE77632D3}"/>
    <cellStyle name="Normal 31" xfId="3891" xr:uid="{683467BC-DF94-498C-AAE5-2F0EE45DA807}"/>
    <cellStyle name="Normal 31 2" xfId="3892" xr:uid="{5E68711B-54FE-4B20-B879-75A08B06F67E}"/>
    <cellStyle name="Normal 31 2 2" xfId="44667" xr:uid="{B2A8DDF4-C0A0-4C06-85D2-BFEFB1EB1E11}"/>
    <cellStyle name="Normal 31 3" xfId="44668" xr:uid="{F2886595-F23C-4E8A-83D5-840B2E74DFA6}"/>
    <cellStyle name="Normal 31 4" xfId="44669" xr:uid="{3F7BF528-AE89-49EC-B772-79B6985FF87A}"/>
    <cellStyle name="Normal 32" xfId="3893" xr:uid="{76AF7F85-9364-4496-A70B-0CB630AF0B8F}"/>
    <cellStyle name="Normal 32 2" xfId="44670" xr:uid="{B85EF052-07C3-418D-B243-6C8AA460C196}"/>
    <cellStyle name="Normal 32 2 2" xfId="44671" xr:uid="{1C1881A9-9867-4B0B-9971-517F6F7931CF}"/>
    <cellStyle name="Normal 32 3" xfId="44672" xr:uid="{ACDB3B48-969A-4BA5-AE62-86F2E872946B}"/>
    <cellStyle name="Normal 32 4" xfId="44673" xr:uid="{104AEFFD-7C3B-4F63-B10A-DC8713375C6B}"/>
    <cellStyle name="Normal 33" xfId="3894" xr:uid="{6D05BB8F-901E-4F1F-94E1-A6886AFC91B1}"/>
    <cellStyle name="Normal 33 2" xfId="44674" xr:uid="{7CC45684-1BB7-49B9-A426-ABA6448E3782}"/>
    <cellStyle name="Normal 34" xfId="3895" xr:uid="{F1EE043B-862E-4057-974E-4BFDD16D84AD}"/>
    <cellStyle name="Normal 34 2" xfId="44675" xr:uid="{052BFA31-E190-4461-9109-CE445E3BC06E}"/>
    <cellStyle name="Normal 34 2 2" xfId="44676" xr:uid="{F6380E44-33C7-47DF-B6AD-C8F56A720E0B}"/>
    <cellStyle name="Normal 34 3" xfId="44677" xr:uid="{11128D40-36AD-419D-8B93-2423CD9729D6}"/>
    <cellStyle name="Normal 34 3 2" xfId="44678" xr:uid="{2DC9DF94-2DEC-47D8-821F-73EB5DA24149}"/>
    <cellStyle name="Normal 34 4" xfId="44679" xr:uid="{E0014C0A-8EA7-4C7F-BB9D-99EF7BABDC95}"/>
    <cellStyle name="Normal 35" xfId="3896" xr:uid="{180CCC2C-375D-4E55-AA83-9E31758CA21D}"/>
    <cellStyle name="Normal 35 2" xfId="43253" xr:uid="{A0DDFA94-1D9A-43D5-A95A-BC493E9269D1}"/>
    <cellStyle name="Normal 35 2 2" xfId="44680" xr:uid="{4F88E298-3EE4-45B6-8D55-113A5F0B84A0}"/>
    <cellStyle name="Normal 35 3" xfId="44681" xr:uid="{B7309C50-29CB-4F6F-9E68-17699C55C5BE}"/>
    <cellStyle name="Normal 36" xfId="3897" xr:uid="{62F82580-5A4B-403C-99B0-E16360ED93A0}"/>
    <cellStyle name="Normal 36 2" xfId="44682" xr:uid="{C9319244-9F5D-4A8B-9DCD-9C12C177D77A}"/>
    <cellStyle name="Normal 36 2 2" xfId="44683" xr:uid="{6991D4B4-9761-4404-AC47-CE1447B8FDFC}"/>
    <cellStyle name="Normal 36 3" xfId="44684" xr:uid="{04B637B7-9285-4800-B754-EA216AF52F97}"/>
    <cellStyle name="Normal 37" xfId="3898" xr:uid="{BAF0BC5E-6345-4B76-B9A4-50043956D037}"/>
    <cellStyle name="Normal 37 2" xfId="44686" xr:uid="{24EDDD31-C232-42EE-81CE-FD4EF673CF7E}"/>
    <cellStyle name="Normal 37 3" xfId="44685" xr:uid="{73C5F201-EF7D-44F8-B752-C9D74D30EF63}"/>
    <cellStyle name="Normal 38" xfId="3899" xr:uid="{AA8886F3-E35A-4786-BC9A-A6BA4A11AD0F}"/>
    <cellStyle name="Normal 38 2" xfId="44688" xr:uid="{903B379E-EDFA-425E-A78A-7402EE7F33B3}"/>
    <cellStyle name="Normal 38 3" xfId="44687" xr:uid="{EAC94644-F994-4AFD-BF3B-936855E089A7}"/>
    <cellStyle name="Normal 39" xfId="3900" xr:uid="{7080F9BC-CC96-43C8-BE43-F22766DBB6DA}"/>
    <cellStyle name="Normal 39 2" xfId="45682" xr:uid="{3A23DCDD-BA93-4BDA-B296-199A7D311D88}"/>
    <cellStyle name="Normal 4" xfId="51" xr:uid="{5CEDE7DF-0238-447F-AFCE-BB71FBCFBE01}"/>
    <cellStyle name="Normal 4 10" xfId="3902" xr:uid="{CDFEDAE5-C5F7-436F-9D0A-68A3BF8AB2C3}"/>
    <cellStyle name="Normal 4 10 2" xfId="3903" xr:uid="{9BC4B153-0B82-46C3-A0BF-C7BE2670ABBC}"/>
    <cellStyle name="Normal 4 10 2 2" xfId="3904" xr:uid="{5A23EEC6-8B1C-4ED0-832F-967B7A8DDB9B}"/>
    <cellStyle name="Normal 4 10 2 2 2" xfId="44689" xr:uid="{78ADBA97-83AE-4A14-8439-E84D6A001778}"/>
    <cellStyle name="Normal 4 10 3" xfId="3905" xr:uid="{AE618B99-9BC9-4F76-9731-072D07AF48CC}"/>
    <cellStyle name="Normal 4 10 3 2" xfId="44690" xr:uid="{40E0F153-53D0-4EFF-8BB0-6ED5D703FF94}"/>
    <cellStyle name="Normal 4 11" xfId="3906" xr:uid="{27A1EB77-A9C8-488B-B715-837F2EE937A0}"/>
    <cellStyle name="Normal 4 11 2" xfId="3907" xr:uid="{D2AEB844-CAED-4948-B23B-F40271A38301}"/>
    <cellStyle name="Normal 4 11 2 2" xfId="3908" xr:uid="{11BE1454-CD77-4407-A165-CF94350B3C54}"/>
    <cellStyle name="Normal 4 11 2 2 2" xfId="44691" xr:uid="{0E0C049D-B536-4E18-9CC8-90EFB346F9E8}"/>
    <cellStyle name="Normal 4 11 3" xfId="3909" xr:uid="{7C8672FF-B475-4339-A890-5E92725E0E4E}"/>
    <cellStyle name="Normal 4 11 3 2" xfId="44692" xr:uid="{8630F892-F69D-4D0D-A6C3-50525452AA5E}"/>
    <cellStyle name="Normal 4 12" xfId="3910" xr:uid="{97E1CDB8-B5BD-4EA1-8E5B-13836486C5E8}"/>
    <cellStyle name="Normal 4 12 2" xfId="3911" xr:uid="{6B0CF1BC-EF91-4C94-BBC5-39554DF87639}"/>
    <cellStyle name="Normal 4 12 2 2" xfId="3912" xr:uid="{F1497AC5-5D40-47F7-AFDE-098D7D9B2343}"/>
    <cellStyle name="Normal 4 12 2 2 2" xfId="44693" xr:uid="{196A4A68-FBE8-4388-90B6-CEC6A690B467}"/>
    <cellStyle name="Normal 4 12 3" xfId="3913" xr:uid="{7A6B0BFF-0120-4A05-876F-2EFF0035C81C}"/>
    <cellStyle name="Normal 4 12 3 2" xfId="44694" xr:uid="{9CB420F9-B97C-44DE-9F4C-26A05316D82C}"/>
    <cellStyle name="Normal 4 13" xfId="3914" xr:uid="{EB068539-EF81-4385-B421-18B0611F8651}"/>
    <cellStyle name="Normal 4 13 2" xfId="3915" xr:uid="{EED75B1A-FA18-4D45-BDBA-40AF4C62CD42}"/>
    <cellStyle name="Normal 4 13 2 2" xfId="3916" xr:uid="{A3199A28-4116-4F2F-8F1E-86C10A60857F}"/>
    <cellStyle name="Normal 4 13 2 2 2" xfId="44695" xr:uid="{6BFB796D-928A-4938-849A-6D0CFC04642D}"/>
    <cellStyle name="Normal 4 13 3" xfId="3917" xr:uid="{4169DF26-1CF6-4B52-94F2-4762DFC89DE6}"/>
    <cellStyle name="Normal 4 13 3 2" xfId="44696" xr:uid="{FBD928B6-BC63-4D99-BE5B-92D226493727}"/>
    <cellStyle name="Normal 4 14" xfId="3918" xr:uid="{5EDAF787-E72C-42EC-A83E-F7AFB54267F5}"/>
    <cellStyle name="Normal 4 14 2" xfId="3919" xr:uid="{BA33EFFE-427C-4FD0-9397-52A8AD0C0A5B}"/>
    <cellStyle name="Normal 4 14 2 2" xfId="3920" xr:uid="{487792D6-9D41-49F2-9863-E49FE47BE560}"/>
    <cellStyle name="Normal 4 14 2 2 2" xfId="44697" xr:uid="{F4554492-907E-4D66-9E41-83AFD58E5535}"/>
    <cellStyle name="Normal 4 14 3" xfId="3921" xr:uid="{33E4C629-EF97-451D-8090-F010BB5026BF}"/>
    <cellStyle name="Normal 4 14 3 2" xfId="44698" xr:uid="{6D4EAE8D-35E0-4078-B465-F848BD18B3F3}"/>
    <cellStyle name="Normal 4 15" xfId="3922" xr:uid="{B68B897C-C72C-494A-959D-D3DEDBAA6F7B}"/>
    <cellStyle name="Normal 4 15 2" xfId="3923" xr:uid="{1E5771FE-2B51-4290-95C2-5EE375BA4DCB}"/>
    <cellStyle name="Normal 4 15 2 2" xfId="3924" xr:uid="{37EFA497-A993-4748-8118-EAE1270F9019}"/>
    <cellStyle name="Normal 4 15 2 2 2" xfId="44699" xr:uid="{9D37FECB-E4B7-4A38-B2EF-E8A0A932E38E}"/>
    <cellStyle name="Normal 4 15 3" xfId="3925" xr:uid="{A2A2EAEB-7F12-4D13-B882-6DFE5C4D20D4}"/>
    <cellStyle name="Normal 4 15 3 2" xfId="44700" xr:uid="{990781F7-0D4E-49D5-B27B-9DA1EA1206F1}"/>
    <cellStyle name="Normal 4 16" xfId="3926" xr:uid="{1B95FE4B-EE20-42D9-BEC2-33D4DE7B4AF1}"/>
    <cellStyle name="Normal 4 16 2" xfId="3927" xr:uid="{BF4AF2C5-EEB6-456B-BC67-E41E7F6A1A98}"/>
    <cellStyle name="Normal 4 16 2 2" xfId="3928" xr:uid="{B48ECE1A-874E-44D0-867E-0A9AA057D912}"/>
    <cellStyle name="Normal 4 16 2 2 2" xfId="44701" xr:uid="{B58BC005-C449-4302-9B32-7A365FD1DA7F}"/>
    <cellStyle name="Normal 4 16 3" xfId="3929" xr:uid="{3982B1A4-4797-49CE-8481-047FCAC87840}"/>
    <cellStyle name="Normal 4 16 3 2" xfId="44702" xr:uid="{D3C6188C-C67F-48AB-9CA0-4CB97B443659}"/>
    <cellStyle name="Normal 4 17" xfId="3930" xr:uid="{BA1566ED-3B3A-4187-978A-200807780865}"/>
    <cellStyle name="Normal 4 17 2" xfId="3931" xr:uid="{85CCC6F1-CB84-473C-AA43-4BDA4735F1F1}"/>
    <cellStyle name="Normal 4 17 2 2" xfId="3932" xr:uid="{608223B9-D859-4F16-8C75-33D08D6499CD}"/>
    <cellStyle name="Normal 4 17 2 2 2" xfId="44703" xr:uid="{62543D13-2820-4ED6-BC6D-CF4F976CF44F}"/>
    <cellStyle name="Normal 4 17 3" xfId="3933" xr:uid="{A822FBFD-AFB0-446B-ACAA-D9B37586989E}"/>
    <cellStyle name="Normal 4 17 3 2" xfId="44704" xr:uid="{11336919-2D65-46C9-8C45-90CCD08DD57E}"/>
    <cellStyle name="Normal 4 18" xfId="3934" xr:uid="{3AF3A104-76AF-42FA-B561-59B07920B7AD}"/>
    <cellStyle name="Normal 4 18 2" xfId="3935" xr:uid="{2B017484-4D57-4CD0-AEC5-BDFD5AC3EA98}"/>
    <cellStyle name="Normal 4 18 2 2" xfId="3936" xr:uid="{1BF99664-B416-4856-B822-C1791B1E6BE2}"/>
    <cellStyle name="Normal 4 18 2 2 2" xfId="44705" xr:uid="{B0BE22F6-BD36-4939-AD66-519A8F0B0115}"/>
    <cellStyle name="Normal 4 18 3" xfId="3937" xr:uid="{4F2A804D-B303-4CA8-9291-14F4370FCC64}"/>
    <cellStyle name="Normal 4 18 3 2" xfId="44706" xr:uid="{54E1F38B-5957-47EB-841D-4F770947D569}"/>
    <cellStyle name="Normal 4 19" xfId="3938" xr:uid="{EA00AA0F-3D8A-42E5-AC98-CEEA7A65B30B}"/>
    <cellStyle name="Normal 4 19 2" xfId="44707" xr:uid="{588FA0B8-3A01-4392-9380-927592031AB2}"/>
    <cellStyle name="Normal 4 2" xfId="3939" xr:uid="{C3D903B4-016B-43E3-824B-E3AFAB1ADDE3}"/>
    <cellStyle name="Normal 4 2 2" xfId="3940" xr:uid="{CA270040-3A78-4D5B-8180-C2221B56F17E}"/>
    <cellStyle name="Normal 4 2 2 2" xfId="3941" xr:uid="{04B8553E-1697-4545-8D2D-39DF99BB5BEF}"/>
    <cellStyle name="Normal 4 2 2 2 2" xfId="44708" xr:uid="{C3F23C5E-9ADA-4309-B9DD-8BF57ACC2FC2}"/>
    <cellStyle name="Normal 4 2 3" xfId="3942" xr:uid="{518BA98A-7171-458C-9F7C-9225580E5DC7}"/>
    <cellStyle name="Normal 4 2 3 2" xfId="3943" xr:uid="{3A3E4B9D-4D90-4581-A711-6E852D81EBFC}"/>
    <cellStyle name="Normal 4 2 3 2 2" xfId="44709" xr:uid="{9D474BC2-ACC5-448A-ABCD-9EF3F8D03F6E}"/>
    <cellStyle name="Normal 4 2 4" xfId="3944" xr:uid="{4AAB2298-1FE8-472D-BAF4-A0B355BFE6E7}"/>
    <cellStyle name="Normal 4 2 4 2" xfId="44710" xr:uid="{7A60FFE8-1CDF-4BAF-B3F8-82FF47B97746}"/>
    <cellStyle name="Normal 4 20" xfId="3945" xr:uid="{42125E24-FC56-4DD3-92D5-2ECEBC8330B4}"/>
    <cellStyle name="Normal 4 20 2" xfId="44711" xr:uid="{7003782D-EB11-40B1-832E-B0FAE06A0684}"/>
    <cellStyle name="Normal 4 20 3" xfId="44712" xr:uid="{948DB5F3-479E-44BD-9B91-D822A12588C4}"/>
    <cellStyle name="Normal 4 21" xfId="3946" xr:uid="{1CEA11B7-D314-44C0-9450-EF38BB93C433}"/>
    <cellStyle name="Normal 4 21 2" xfId="44713" xr:uid="{CB1C9658-7E79-4AE2-99EB-C830E75B3CD4}"/>
    <cellStyle name="Normal 4 22" xfId="3901" xr:uid="{6EF9441B-E9F5-49F8-90EB-44D1ACB8B08F}"/>
    <cellStyle name="Normal 4 23" xfId="5131" xr:uid="{196879A2-99DA-4D70-90C1-D1A6A704B393}"/>
    <cellStyle name="Normal 4 23 2" xfId="5256" xr:uid="{66564490-7AE1-4BF9-AE94-658AC1331663}"/>
    <cellStyle name="Normal 4 23 2 2" xfId="5502" xr:uid="{41E932C4-CDEB-4880-B7B7-8E500A83909B}"/>
    <cellStyle name="Normal 4 23 2 2 2" xfId="6399" xr:uid="{6088825C-0BDD-4388-B991-042DBACF37DE}"/>
    <cellStyle name="Normal 4 23 2 2 2 2" xfId="7801" xr:uid="{C12A82A3-F8F4-48EE-B70B-7A39FA9E5DC1}"/>
    <cellStyle name="Normal 4 23 2 2 2 2 2" xfId="10603" xr:uid="{2B4FA353-A4EC-425B-BD1B-A40B5FBD3AE7}"/>
    <cellStyle name="Normal 4 23 2 2 2 2 2 2" xfId="16208" xr:uid="{B482902A-2EC0-40F7-9BD2-6524815815FC}"/>
    <cellStyle name="Normal 4 23 2 2 2 2 2 2 2" xfId="27417" xr:uid="{A71F3C69-0D70-42DA-BE4A-34573F583CB7}"/>
    <cellStyle name="Normal 4 23 2 2 2 2 2 2 2 2" xfId="43204" xr:uid="{4F0292BC-A9CE-4ED7-B5E9-EAECE55EE3D4}"/>
    <cellStyle name="Normal 4 23 2 2 2 2 2 2 3" xfId="35316" xr:uid="{684AE084-ED48-4CC2-9CF1-3FFF6EFDEECD}"/>
    <cellStyle name="Normal 4 23 2 2 2 2 2 3" xfId="21813" xr:uid="{DBFAE803-A219-43D7-916B-C21B2C1F68B6}"/>
    <cellStyle name="Normal 4 23 2 2 2 2 2 3 2" xfId="39260" xr:uid="{795E7054-026A-4EB2-ADB9-D8A6A2CCE839}"/>
    <cellStyle name="Normal 4 23 2 2 2 2 2 4" xfId="31372" xr:uid="{6422C188-EB7B-423A-B232-A826993A8839}"/>
    <cellStyle name="Normal 4 23 2 2 2 2 3" xfId="13406" xr:uid="{D575CCD4-011D-4ABF-B34C-BACDB99399B7}"/>
    <cellStyle name="Normal 4 23 2 2 2 2 3 2" xfId="24615" xr:uid="{01CBE76D-D509-4A2D-BFFD-71A110C47F25}"/>
    <cellStyle name="Normal 4 23 2 2 2 2 3 2 2" xfId="41232" xr:uid="{DE1AAA69-D250-45E6-AB3E-0A8CA9B0230D}"/>
    <cellStyle name="Normal 4 23 2 2 2 2 3 3" xfId="33344" xr:uid="{701A2ADD-F2F0-4B8E-9D7C-568D048E5B0C}"/>
    <cellStyle name="Normal 4 23 2 2 2 2 4" xfId="19011" xr:uid="{FE2C6841-B83D-4EE4-9238-EB3814D8A195}"/>
    <cellStyle name="Normal 4 23 2 2 2 2 4 2" xfId="37288" xr:uid="{F85F37D9-1A37-484E-B9BD-17ADF34C1626}"/>
    <cellStyle name="Normal 4 23 2 2 2 2 5" xfId="29400" xr:uid="{BFBE3965-4E1E-4D43-B33F-E72797EFCBE8}"/>
    <cellStyle name="Normal 4 23 2 2 2 3" xfId="9201" xr:uid="{325F3F4D-6AFD-49F1-8183-EF22E36C284E}"/>
    <cellStyle name="Normal 4 23 2 2 2 3 2" xfId="14806" xr:uid="{76EDDA56-746A-4C06-BF81-49E0B15D2259}"/>
    <cellStyle name="Normal 4 23 2 2 2 3 2 2" xfId="26015" xr:uid="{94F5C4CF-CA8D-4D62-BF70-4C7B851D23EE}"/>
    <cellStyle name="Normal 4 23 2 2 2 3 2 2 2" xfId="42218" xr:uid="{405E7F02-24B9-4933-91E9-B22F029BA8FF}"/>
    <cellStyle name="Normal 4 23 2 2 2 3 2 3" xfId="34330" xr:uid="{537DC658-E196-492B-9EF0-CE55B446C2C5}"/>
    <cellStyle name="Normal 4 23 2 2 2 3 3" xfId="20411" xr:uid="{3598C04E-63C2-4437-9F5A-21DA9CC36CA7}"/>
    <cellStyle name="Normal 4 23 2 2 2 3 3 2" xfId="38274" xr:uid="{5053E3B5-1618-49F3-AAAB-6742226D8F46}"/>
    <cellStyle name="Normal 4 23 2 2 2 3 4" xfId="30386" xr:uid="{2CD83F4E-9916-4D99-844A-C7038CF925C1}"/>
    <cellStyle name="Normal 4 23 2 2 2 4" xfId="12004" xr:uid="{CE2BAF47-C8A5-49AD-A384-1F8A84DA7903}"/>
    <cellStyle name="Normal 4 23 2 2 2 4 2" xfId="23213" xr:uid="{CF177FAA-31DD-48A0-98EA-832BA06800BA}"/>
    <cellStyle name="Normal 4 23 2 2 2 4 2 2" xfId="40246" xr:uid="{179A1E3B-B29D-4A2F-8870-C73C7868C648}"/>
    <cellStyle name="Normal 4 23 2 2 2 4 3" xfId="32358" xr:uid="{5F03975E-2A91-41B7-A752-B192EDFDA391}"/>
    <cellStyle name="Normal 4 23 2 2 2 5" xfId="17609" xr:uid="{195742E3-7CA9-4B5D-8EEE-96B2F501D0B6}"/>
    <cellStyle name="Normal 4 23 2 2 2 5 2" xfId="36302" xr:uid="{6EF45A51-E3BF-432C-99AD-60229D6E6F35}"/>
    <cellStyle name="Normal 4 23 2 2 2 6" xfId="28414" xr:uid="{B02180D6-FD2C-4DFB-9340-C4690A942594}"/>
    <cellStyle name="Normal 4 23 2 2 3" xfId="6904" xr:uid="{F8FA1298-76AE-45FB-BEAC-C6A638A8B376}"/>
    <cellStyle name="Normal 4 23 2 2 3 2" xfId="9706" xr:uid="{EEB26A0E-C81E-4D6C-9E72-BAA7F137B4E2}"/>
    <cellStyle name="Normal 4 23 2 2 3 2 2" xfId="15311" xr:uid="{4A105A21-8DFD-46EC-82B5-7783421440AE}"/>
    <cellStyle name="Normal 4 23 2 2 3 2 2 2" xfId="26520" xr:uid="{C03B4675-3E65-4E28-90A1-7902A539203A}"/>
    <cellStyle name="Normal 4 23 2 2 3 2 2 2 2" xfId="42710" xr:uid="{54DF9A2B-B913-453A-8ACE-459BA4A847F1}"/>
    <cellStyle name="Normal 4 23 2 2 3 2 2 3" xfId="34822" xr:uid="{090EE70A-AED9-4F0C-88F9-8AEEF4C67E18}"/>
    <cellStyle name="Normal 4 23 2 2 3 2 3" xfId="20916" xr:uid="{6C2FBD03-E417-48A3-87C5-1B0A058DBDBF}"/>
    <cellStyle name="Normal 4 23 2 2 3 2 3 2" xfId="38766" xr:uid="{C4A75BC1-8843-408B-A196-9F8C22068D05}"/>
    <cellStyle name="Normal 4 23 2 2 3 2 4" xfId="30878" xr:uid="{66FD3557-4F9D-442F-9109-5774270B6D23}"/>
    <cellStyle name="Normal 4 23 2 2 3 3" xfId="12509" xr:uid="{849457C9-8A6F-421C-9724-FC79458BAAEC}"/>
    <cellStyle name="Normal 4 23 2 2 3 3 2" xfId="23718" xr:uid="{8C220CC4-BE5D-4F6E-BAB0-BCECE1A52D4D}"/>
    <cellStyle name="Normal 4 23 2 2 3 3 2 2" xfId="40738" xr:uid="{83186EFE-0859-4B74-A242-2FBCF2AF56D6}"/>
    <cellStyle name="Normal 4 23 2 2 3 3 3" xfId="32850" xr:uid="{CCD22EAF-D1C9-4A43-A5D9-60CB8F3BA00E}"/>
    <cellStyle name="Normal 4 23 2 2 3 4" xfId="18114" xr:uid="{9CCFB441-B265-408A-9636-EEA1B32FB7A6}"/>
    <cellStyle name="Normal 4 23 2 2 3 4 2" xfId="36794" xr:uid="{525463C0-35F5-4E46-BD23-AA5046AEBF53}"/>
    <cellStyle name="Normal 4 23 2 2 3 5" xfId="28906" xr:uid="{2F0C674C-86C2-4BFB-B07A-0E39AA6B27CF}"/>
    <cellStyle name="Normal 4 23 2 2 4" xfId="8304" xr:uid="{056137AD-BAF5-43A0-B319-7CB31F816103}"/>
    <cellStyle name="Normal 4 23 2 2 4 2" xfId="13909" xr:uid="{EDED4A3C-8438-48EB-B431-A2D2925BBCFE}"/>
    <cellStyle name="Normal 4 23 2 2 4 2 2" xfId="25118" xr:uid="{1D60293E-4829-420C-B3B6-29F3914D37FB}"/>
    <cellStyle name="Normal 4 23 2 2 4 2 2 2" xfId="41724" xr:uid="{B32D93C1-F751-4018-85EA-513B8380916B}"/>
    <cellStyle name="Normal 4 23 2 2 4 2 3" xfId="33836" xr:uid="{E0BA4BFB-2C38-4541-9D49-D26A09F37B63}"/>
    <cellStyle name="Normal 4 23 2 2 4 3" xfId="19514" xr:uid="{A3CAEF6E-C74E-4906-AAD6-B5F674605992}"/>
    <cellStyle name="Normal 4 23 2 2 4 3 2" xfId="37780" xr:uid="{7930531F-DA92-4BD5-9618-873ED42606CB}"/>
    <cellStyle name="Normal 4 23 2 2 4 4" xfId="29892" xr:uid="{4B51D79B-64F4-45CB-92FA-929ACFDF0D60}"/>
    <cellStyle name="Normal 4 23 2 2 5" xfId="11107" xr:uid="{658624C2-20B0-416C-B146-393A75BBA541}"/>
    <cellStyle name="Normal 4 23 2 2 5 2" xfId="22316" xr:uid="{B8AD0899-A5A3-46BE-A890-6EEB8943EA82}"/>
    <cellStyle name="Normal 4 23 2 2 5 2 2" xfId="39752" xr:uid="{8F46DBAD-2768-4508-9B6E-9FA33111B2F0}"/>
    <cellStyle name="Normal 4 23 2 2 5 3" xfId="31864" xr:uid="{FB183119-E7B8-4E6D-9995-C51C5D753B9D}"/>
    <cellStyle name="Normal 4 23 2 2 6" xfId="16712" xr:uid="{D8ADD646-B74A-40F6-84EA-0A4B63D87F26}"/>
    <cellStyle name="Normal 4 23 2 2 6 2" xfId="35808" xr:uid="{CF94D522-3DC7-4DC4-BDC9-C580F640D192}"/>
    <cellStyle name="Normal 4 23 2 2 7" xfId="27920" xr:uid="{401B7238-5EEF-46F9-BCD3-D6F3C32CA311}"/>
    <cellStyle name="Normal 4 23 2 3" xfId="6153" xr:uid="{C96E8C9C-2CF9-485F-B031-32BFEA6DC745}"/>
    <cellStyle name="Normal 4 23 2 3 2" xfId="7555" xr:uid="{8E88ECA5-B569-4B41-83AD-94FB604922A0}"/>
    <cellStyle name="Normal 4 23 2 3 2 2" xfId="10357" xr:uid="{55630FF7-18FA-4E17-A390-F6A40D2EA2F0}"/>
    <cellStyle name="Normal 4 23 2 3 2 2 2" xfId="15962" xr:uid="{F508312C-CBBB-44F3-9D35-FB5D0D954BEC}"/>
    <cellStyle name="Normal 4 23 2 3 2 2 2 2" xfId="27171" xr:uid="{B86308A3-7881-4325-96CC-C036913E97B9}"/>
    <cellStyle name="Normal 4 23 2 3 2 2 2 2 2" xfId="42958" xr:uid="{23F06478-BB61-4D1B-AED5-BA26D2958B59}"/>
    <cellStyle name="Normal 4 23 2 3 2 2 2 3" xfId="35070" xr:uid="{50E41895-C574-4BE3-8662-E5C5CBF3D3B6}"/>
    <cellStyle name="Normal 4 23 2 3 2 2 3" xfId="21567" xr:uid="{1D43A8FC-0F30-42BC-8278-749BDBC0E660}"/>
    <cellStyle name="Normal 4 23 2 3 2 2 3 2" xfId="39014" xr:uid="{7F88EB52-0BF0-4DDB-8DB2-57E51636A5D1}"/>
    <cellStyle name="Normal 4 23 2 3 2 2 4" xfId="31126" xr:uid="{BD0A896C-70A9-446A-8960-BDD93683281D}"/>
    <cellStyle name="Normal 4 23 2 3 2 3" xfId="13160" xr:uid="{D4A0A03E-3D9A-4E55-863E-13DAED64C74F}"/>
    <cellStyle name="Normal 4 23 2 3 2 3 2" xfId="24369" xr:uid="{0B716E9B-BBF8-4737-B7FC-747C19AC68F6}"/>
    <cellStyle name="Normal 4 23 2 3 2 3 2 2" xfId="40986" xr:uid="{5DDB571B-197D-4F06-B0BA-BBDFDA74BDCD}"/>
    <cellStyle name="Normal 4 23 2 3 2 3 3" xfId="33098" xr:uid="{E6F2C5E2-A422-4AD3-97DC-B7EA1237712B}"/>
    <cellStyle name="Normal 4 23 2 3 2 4" xfId="18765" xr:uid="{485000BD-761F-4055-B289-44DCFEBFA100}"/>
    <cellStyle name="Normal 4 23 2 3 2 4 2" xfId="37042" xr:uid="{05BE5DE0-7EAF-49C8-A36E-2915A2107D4A}"/>
    <cellStyle name="Normal 4 23 2 3 2 5" xfId="29154" xr:uid="{8C11C7A0-14E0-42C6-BC58-556186E5DA7A}"/>
    <cellStyle name="Normal 4 23 2 3 3" xfId="8955" xr:uid="{23508023-9F40-445A-9B39-E268574D44F8}"/>
    <cellStyle name="Normal 4 23 2 3 3 2" xfId="14560" xr:uid="{A2FD7993-648C-4E4E-A3D4-EC7C7E2D3354}"/>
    <cellStyle name="Normal 4 23 2 3 3 2 2" xfId="25769" xr:uid="{C88C6185-8D48-45F5-AD26-75E658636A2E}"/>
    <cellStyle name="Normal 4 23 2 3 3 2 2 2" xfId="41972" xr:uid="{ABB0B4CB-B010-471F-879E-04F4F614373F}"/>
    <cellStyle name="Normal 4 23 2 3 3 2 3" xfId="34084" xr:uid="{853CE2E2-68A5-484A-8783-ADC55A941292}"/>
    <cellStyle name="Normal 4 23 2 3 3 3" xfId="20165" xr:uid="{2C58F69E-6698-4275-8B30-500E4622B9C7}"/>
    <cellStyle name="Normal 4 23 2 3 3 3 2" xfId="38028" xr:uid="{93B021C8-B433-461C-A364-5CBD5F3A52B7}"/>
    <cellStyle name="Normal 4 23 2 3 3 4" xfId="30140" xr:uid="{993C9B7D-DB7B-40D6-9259-F52728D61E0E}"/>
    <cellStyle name="Normal 4 23 2 3 4" xfId="11758" xr:uid="{42BD8434-3F3E-43C6-AA69-7C85D6A86B31}"/>
    <cellStyle name="Normal 4 23 2 3 4 2" xfId="22967" xr:uid="{1F7A157F-40BA-4B7A-ADAD-51F8E26A2EBB}"/>
    <cellStyle name="Normal 4 23 2 3 4 2 2" xfId="40000" xr:uid="{BDB40E78-1A06-4413-99F1-E98CCB377995}"/>
    <cellStyle name="Normal 4 23 2 3 4 3" xfId="32112" xr:uid="{5D02260F-AD41-46CC-A504-98DCB7D5388A}"/>
    <cellStyle name="Normal 4 23 2 3 5" xfId="17363" xr:uid="{F814EDC6-F1B6-47DD-8AD8-E5B27A55C13C}"/>
    <cellStyle name="Normal 4 23 2 3 5 2" xfId="36056" xr:uid="{46E11116-3C1B-45DC-A064-963137904139}"/>
    <cellStyle name="Normal 4 23 2 3 6" xfId="28168" xr:uid="{2838FFD5-065F-4288-B49A-B9D5F5F2A775}"/>
    <cellStyle name="Normal 4 23 2 4" xfId="6658" xr:uid="{1BE07A47-4285-4ED0-89E6-28D64A04A414}"/>
    <cellStyle name="Normal 4 23 2 4 2" xfId="9460" xr:uid="{8B0C1F78-9F0D-4242-BED2-E4B4D2DB62DD}"/>
    <cellStyle name="Normal 4 23 2 4 2 2" xfId="15065" xr:uid="{312697B5-F06F-4B8B-A394-150BED9DCD57}"/>
    <cellStyle name="Normal 4 23 2 4 2 2 2" xfId="26274" xr:uid="{9E3A66CF-CECB-417B-9C60-31CED304A9FC}"/>
    <cellStyle name="Normal 4 23 2 4 2 2 2 2" xfId="42464" xr:uid="{D29DAB8A-5086-4378-9804-1240BC5EAF75}"/>
    <cellStyle name="Normal 4 23 2 4 2 2 3" xfId="34576" xr:uid="{F439860E-98B8-4CB0-812B-63EEE1EBB1FA}"/>
    <cellStyle name="Normal 4 23 2 4 2 3" xfId="20670" xr:uid="{34795646-6D9D-4DCA-BD0C-80E84C561223}"/>
    <cellStyle name="Normal 4 23 2 4 2 3 2" xfId="38520" xr:uid="{1687C90D-B5D8-4411-BA46-A2B5311EC21E}"/>
    <cellStyle name="Normal 4 23 2 4 2 4" xfId="30632" xr:uid="{D156FDCE-340B-446A-9C58-955286F96D7E}"/>
    <cellStyle name="Normal 4 23 2 4 3" xfId="12263" xr:uid="{7441652E-2D04-4566-9AA9-24555B0D2C68}"/>
    <cellStyle name="Normal 4 23 2 4 3 2" xfId="23472" xr:uid="{D621C0AA-B04A-4E91-8C54-A99C366A86EF}"/>
    <cellStyle name="Normal 4 23 2 4 3 2 2" xfId="40492" xr:uid="{94C3BF98-ED5D-40F1-820D-2D6F3520562C}"/>
    <cellStyle name="Normal 4 23 2 4 3 3" xfId="32604" xr:uid="{C39D798B-E38A-4904-ACD8-E381A5533A34}"/>
    <cellStyle name="Normal 4 23 2 4 4" xfId="17868" xr:uid="{F814FAFC-AE4C-455A-B60C-F254FAC1D8DF}"/>
    <cellStyle name="Normal 4 23 2 4 4 2" xfId="36548" xr:uid="{49009DAC-FD7E-4FBD-A7A3-E764F946A39F}"/>
    <cellStyle name="Normal 4 23 2 4 5" xfId="28660" xr:uid="{250BDA2A-8F68-416B-AC13-B449DA2A8B04}"/>
    <cellStyle name="Normal 4 23 2 5" xfId="8058" xr:uid="{8A3E02F1-2BA6-4809-AD52-022489F1CF2E}"/>
    <cellStyle name="Normal 4 23 2 5 2" xfId="13663" xr:uid="{7B550E18-5F62-4D81-931A-1D7BA13661D0}"/>
    <cellStyle name="Normal 4 23 2 5 2 2" xfId="24872" xr:uid="{DF291462-A1DC-4A75-9882-DDD3207D3CE6}"/>
    <cellStyle name="Normal 4 23 2 5 2 2 2" xfId="41478" xr:uid="{38F011C2-BE85-4BC9-8D0E-D0B20DD04272}"/>
    <cellStyle name="Normal 4 23 2 5 2 3" xfId="33590" xr:uid="{C38B81C4-6E20-4B13-88A2-FC324E15982F}"/>
    <cellStyle name="Normal 4 23 2 5 3" xfId="19268" xr:uid="{9D51D85A-A4B1-4121-BE70-7F485510BD2B}"/>
    <cellStyle name="Normal 4 23 2 5 3 2" xfId="37534" xr:uid="{2ED36E3F-B682-47B1-B9DE-8E19DDC8A62C}"/>
    <cellStyle name="Normal 4 23 2 5 4" xfId="29646" xr:uid="{4E46C5F0-6616-47AA-8648-EF90C0CB110D}"/>
    <cellStyle name="Normal 4 23 2 6" xfId="10861" xr:uid="{FFDCBCBC-7830-479D-8E1E-A34C1CC38171}"/>
    <cellStyle name="Normal 4 23 2 6 2" xfId="22070" xr:uid="{104FFB9D-B8B6-4D4D-9105-615ACC0BB4B9}"/>
    <cellStyle name="Normal 4 23 2 6 2 2" xfId="39506" xr:uid="{FF9CBA67-DC4A-402A-BBF6-DCF437D7E795}"/>
    <cellStyle name="Normal 4 23 2 6 3" xfId="31618" xr:uid="{C0212F81-1219-425E-8ACB-E6FD56D69A34}"/>
    <cellStyle name="Normal 4 23 2 7" xfId="16466" xr:uid="{DAD8D476-5781-4285-8B6D-A044D5FD1694}"/>
    <cellStyle name="Normal 4 23 2 7 2" xfId="35562" xr:uid="{C00F726B-6BA8-4ED9-BF12-132DD9FAC7DF}"/>
    <cellStyle name="Normal 4 23 2 8" xfId="27674" xr:uid="{06559FFB-92AB-4DF7-BCC2-575F8C4DAEB4}"/>
    <cellStyle name="Normal 4 23 3" xfId="5378" xr:uid="{CD0E2A89-C3A5-4461-AE67-85002DEFECCC}"/>
    <cellStyle name="Normal 4 23 3 2" xfId="6275" xr:uid="{AFD20B56-CB03-4841-A4CF-27E93D55DC7A}"/>
    <cellStyle name="Normal 4 23 3 2 2" xfId="7677" xr:uid="{BF9F80E7-9BE4-4E2B-8F31-D57254B3FABA}"/>
    <cellStyle name="Normal 4 23 3 2 2 2" xfId="10479" xr:uid="{13477F96-A1FC-4FFF-81C9-FC8E35393C6A}"/>
    <cellStyle name="Normal 4 23 3 2 2 2 2" xfId="16084" xr:uid="{2044286A-A0FB-4F07-8ED8-30DFE143C89F}"/>
    <cellStyle name="Normal 4 23 3 2 2 2 2 2" xfId="27293" xr:uid="{8C2031C1-0F4F-4B2C-894C-6923DE9DE17C}"/>
    <cellStyle name="Normal 4 23 3 2 2 2 2 2 2" xfId="43080" xr:uid="{5BBA5292-FC53-49A8-A60D-8431E6F4C273}"/>
    <cellStyle name="Normal 4 23 3 2 2 2 2 3" xfId="35192" xr:uid="{76897ACA-4508-4175-99EC-299BC51C1CBB}"/>
    <cellStyle name="Normal 4 23 3 2 2 2 3" xfId="21689" xr:uid="{9DECE2B0-646E-46ED-BC06-A41CE46CE684}"/>
    <cellStyle name="Normal 4 23 3 2 2 2 3 2" xfId="39136" xr:uid="{29C9D203-C664-45F3-B5A2-2987F23C4309}"/>
    <cellStyle name="Normal 4 23 3 2 2 2 4" xfId="31248" xr:uid="{4FA179A7-EE10-475E-856A-F0C16921A9FA}"/>
    <cellStyle name="Normal 4 23 3 2 2 3" xfId="13282" xr:uid="{269E7F7A-0B14-4041-8901-8D69650DBF82}"/>
    <cellStyle name="Normal 4 23 3 2 2 3 2" xfId="24491" xr:uid="{8DBA34AB-6AA5-409A-806F-4A9D571AA9C4}"/>
    <cellStyle name="Normal 4 23 3 2 2 3 2 2" xfId="41108" xr:uid="{2D175CE5-B1FE-4C42-89DA-D18F5D30EA51}"/>
    <cellStyle name="Normal 4 23 3 2 2 3 3" xfId="33220" xr:uid="{EAEEA613-9F93-49CC-99D3-20826664845C}"/>
    <cellStyle name="Normal 4 23 3 2 2 4" xfId="18887" xr:uid="{331F9EB5-4951-4D6D-AE6F-B81773226E64}"/>
    <cellStyle name="Normal 4 23 3 2 2 4 2" xfId="37164" xr:uid="{4A1C44E7-1DA1-49A7-8CF4-C60DC02B28FA}"/>
    <cellStyle name="Normal 4 23 3 2 2 5" xfId="29276" xr:uid="{1E843427-6097-4D85-970C-4CE48AED3EB3}"/>
    <cellStyle name="Normal 4 23 3 2 3" xfId="9077" xr:uid="{6021B3E2-E537-401E-877A-BF4AE0DB287B}"/>
    <cellStyle name="Normal 4 23 3 2 3 2" xfId="14682" xr:uid="{9DC1C732-7FDF-4B6D-996D-3DBB1BB13E1D}"/>
    <cellStyle name="Normal 4 23 3 2 3 2 2" xfId="25891" xr:uid="{2AFA7BA9-168E-4AAE-B88B-F63035976B4E}"/>
    <cellStyle name="Normal 4 23 3 2 3 2 2 2" xfId="42094" xr:uid="{AEF3D0A7-145F-4932-AB1D-E8A51BF5E3FD}"/>
    <cellStyle name="Normal 4 23 3 2 3 2 3" xfId="34206" xr:uid="{7D092A27-673F-4563-864E-71E9DB60C6EA}"/>
    <cellStyle name="Normal 4 23 3 2 3 3" xfId="20287" xr:uid="{2FFAF448-9905-445A-A329-CD1BE970646B}"/>
    <cellStyle name="Normal 4 23 3 2 3 3 2" xfId="38150" xr:uid="{271A1A8A-F450-4B6D-B4EF-1B36CFCBD76E}"/>
    <cellStyle name="Normal 4 23 3 2 3 4" xfId="30262" xr:uid="{769B6F01-5C70-4630-ACB5-7CB2A0E59E51}"/>
    <cellStyle name="Normal 4 23 3 2 4" xfId="11880" xr:uid="{93956F70-92A8-4E36-8DF3-95B878F55978}"/>
    <cellStyle name="Normal 4 23 3 2 4 2" xfId="23089" xr:uid="{35928BD1-54B7-4801-9AF7-5F44F05996E4}"/>
    <cellStyle name="Normal 4 23 3 2 4 2 2" xfId="40122" xr:uid="{FA734C52-2C01-4442-B235-8275B46B4DC3}"/>
    <cellStyle name="Normal 4 23 3 2 4 3" xfId="32234" xr:uid="{32813C37-0A5E-4147-9D86-C9235B509544}"/>
    <cellStyle name="Normal 4 23 3 2 5" xfId="17485" xr:uid="{ABCB122F-1833-4E9E-8BB5-5441B69B6DC6}"/>
    <cellStyle name="Normal 4 23 3 2 5 2" xfId="36178" xr:uid="{79962FC2-855A-4014-9205-C3C2F7FEA0F0}"/>
    <cellStyle name="Normal 4 23 3 2 6" xfId="28290" xr:uid="{1A457669-9C16-464A-8753-1B2A44BFB2EB}"/>
    <cellStyle name="Normal 4 23 3 3" xfId="6780" xr:uid="{7EA4E034-8030-4557-9D39-8B921D1673D2}"/>
    <cellStyle name="Normal 4 23 3 3 2" xfId="9582" xr:uid="{2025792E-5697-4B6E-92BB-EA2069F42F6C}"/>
    <cellStyle name="Normal 4 23 3 3 2 2" xfId="15187" xr:uid="{86FDFC42-273E-4AAC-9751-A605B63E5DCB}"/>
    <cellStyle name="Normal 4 23 3 3 2 2 2" xfId="26396" xr:uid="{30696178-8F97-47C6-B65B-F33FE14E160B}"/>
    <cellStyle name="Normal 4 23 3 3 2 2 2 2" xfId="42586" xr:uid="{92376606-9EAE-417B-B7D2-B65AAEDBE82D}"/>
    <cellStyle name="Normal 4 23 3 3 2 2 3" xfId="34698" xr:uid="{273C54CB-CE76-461A-9F5B-5E9B46D69C5A}"/>
    <cellStyle name="Normal 4 23 3 3 2 3" xfId="20792" xr:uid="{FE95D175-35AC-4441-8C46-4F596DA7C54A}"/>
    <cellStyle name="Normal 4 23 3 3 2 3 2" xfId="38642" xr:uid="{4EB402AE-D836-4892-9932-60B506784C30}"/>
    <cellStyle name="Normal 4 23 3 3 2 4" xfId="30754" xr:uid="{7EE50919-EE40-4696-AED6-883298B4B92E}"/>
    <cellStyle name="Normal 4 23 3 3 3" xfId="12385" xr:uid="{11DEA405-46A2-4910-822B-409476D420A9}"/>
    <cellStyle name="Normal 4 23 3 3 3 2" xfId="23594" xr:uid="{B2FBC941-9185-4B0F-8A64-9A496CCA14E0}"/>
    <cellStyle name="Normal 4 23 3 3 3 2 2" xfId="40614" xr:uid="{1785F5A8-DB1E-4074-B27F-C0568EB68EB9}"/>
    <cellStyle name="Normal 4 23 3 3 3 3" xfId="32726" xr:uid="{5DA011AA-8CBE-4728-8457-B0F963457C88}"/>
    <cellStyle name="Normal 4 23 3 3 4" xfId="17990" xr:uid="{60E330AD-6AEE-46DA-B152-2B74B3EAF84C}"/>
    <cellStyle name="Normal 4 23 3 3 4 2" xfId="36670" xr:uid="{0F7F2376-4CC0-4BAE-B745-62AC58ADC2D6}"/>
    <cellStyle name="Normal 4 23 3 3 5" xfId="28782" xr:uid="{449501FF-01F1-4F74-8C50-9227711D2F2F}"/>
    <cellStyle name="Normal 4 23 3 4" xfId="8180" xr:uid="{05AC42CB-1D0D-4834-9EFC-F34F8D9C6EED}"/>
    <cellStyle name="Normal 4 23 3 4 2" xfId="13785" xr:uid="{825ECA31-E57A-4A61-9CC8-4B1F65DB2385}"/>
    <cellStyle name="Normal 4 23 3 4 2 2" xfId="24994" xr:uid="{A6BD8307-73A5-4AD8-80C2-AB98CBA8A990}"/>
    <cellStyle name="Normal 4 23 3 4 2 2 2" xfId="41600" xr:uid="{17682D2C-C26F-4811-AA18-8F9902A7A4D7}"/>
    <cellStyle name="Normal 4 23 3 4 2 3" xfId="33712" xr:uid="{DD341EDB-ABBF-4702-B1F0-FE6153EBDA36}"/>
    <cellStyle name="Normal 4 23 3 4 3" xfId="19390" xr:uid="{87853991-2F52-4244-9392-D61FEBB34D26}"/>
    <cellStyle name="Normal 4 23 3 4 3 2" xfId="37656" xr:uid="{AB70720C-12EB-4406-BD59-769857B9C74D}"/>
    <cellStyle name="Normal 4 23 3 4 4" xfId="29768" xr:uid="{5788A478-0224-4ECD-8D5C-EA23C6BC645D}"/>
    <cellStyle name="Normal 4 23 3 5" xfId="10983" xr:uid="{95398B4A-F3D7-4879-A76C-205D27EE4A33}"/>
    <cellStyle name="Normal 4 23 3 5 2" xfId="22192" xr:uid="{C10B9854-DE6D-4F33-81D2-C2B55F50416F}"/>
    <cellStyle name="Normal 4 23 3 5 2 2" xfId="39628" xr:uid="{4B908B26-0143-4D01-B106-4DD1FAC37DD6}"/>
    <cellStyle name="Normal 4 23 3 5 3" xfId="31740" xr:uid="{56094A63-FAAF-47CF-8A8D-1D97EF084441}"/>
    <cellStyle name="Normal 4 23 3 6" xfId="16588" xr:uid="{E291061E-F8ED-4DE8-80F4-0C43D0106DF7}"/>
    <cellStyle name="Normal 4 23 3 6 2" xfId="35684" xr:uid="{FB117D9F-D83C-4293-A29E-4F31030565CA}"/>
    <cellStyle name="Normal 4 23 3 7" xfId="27796" xr:uid="{1C7F02C5-8FCB-4620-9835-A3A6A0CFFCD0}"/>
    <cellStyle name="Normal 4 23 4" xfId="6029" xr:uid="{D547F795-0B7F-4A31-8AA0-BFB708236124}"/>
    <cellStyle name="Normal 4 23 4 2" xfId="7431" xr:uid="{8EC7FD47-EF76-4A67-BA8E-676DBCAA5A6B}"/>
    <cellStyle name="Normal 4 23 4 2 2" xfId="10233" xr:uid="{F65278F1-0D17-4021-9B3D-4F6898395B70}"/>
    <cellStyle name="Normal 4 23 4 2 2 2" xfId="15838" xr:uid="{DE96007A-D481-4364-99EE-199129A238BB}"/>
    <cellStyle name="Normal 4 23 4 2 2 2 2" xfId="27047" xr:uid="{3CCA494E-75FC-4189-BB02-48A8447E8B7D}"/>
    <cellStyle name="Normal 4 23 4 2 2 2 2 2" xfId="42834" xr:uid="{4611EB58-B3BE-45DF-89C0-76263FB9E420}"/>
    <cellStyle name="Normal 4 23 4 2 2 2 3" xfId="34946" xr:uid="{1BBF65CC-C12C-4133-BDD3-725D1675EFD3}"/>
    <cellStyle name="Normal 4 23 4 2 2 3" xfId="21443" xr:uid="{2EB32991-DCA4-4BC4-A30D-FD4610440FCB}"/>
    <cellStyle name="Normal 4 23 4 2 2 3 2" xfId="38890" xr:uid="{13344B57-9561-4C2E-A11F-48285AF9F80F}"/>
    <cellStyle name="Normal 4 23 4 2 2 4" xfId="31002" xr:uid="{B3E593B3-29BD-4F37-9309-1111A30A2B8C}"/>
    <cellStyle name="Normal 4 23 4 2 3" xfId="13036" xr:uid="{F945BDE6-3D5D-41D0-A444-F7A84342D913}"/>
    <cellStyle name="Normal 4 23 4 2 3 2" xfId="24245" xr:uid="{CDC2B300-1709-4218-B187-9AC73E75E1F8}"/>
    <cellStyle name="Normal 4 23 4 2 3 2 2" xfId="40862" xr:uid="{202D2C9F-BF41-47C4-AFE9-EC871C4CC9D2}"/>
    <cellStyle name="Normal 4 23 4 2 3 3" xfId="32974" xr:uid="{5078FF79-EC39-4D02-9BB1-136898B0F319}"/>
    <cellStyle name="Normal 4 23 4 2 4" xfId="18641" xr:uid="{B99C0622-9C95-49CA-A722-7CB72AD54D9E}"/>
    <cellStyle name="Normal 4 23 4 2 4 2" xfId="36918" xr:uid="{E2167710-FBE9-4D29-9665-5109D247C66B}"/>
    <cellStyle name="Normal 4 23 4 2 5" xfId="29030" xr:uid="{F979290C-7BC4-4499-8699-6DA561F6D868}"/>
    <cellStyle name="Normal 4 23 4 3" xfId="8831" xr:uid="{A2733829-9AA6-47C8-8F0E-AE49FE90402E}"/>
    <cellStyle name="Normal 4 23 4 3 2" xfId="14436" xr:uid="{01677315-215B-4976-901A-94C24B0A1648}"/>
    <cellStyle name="Normal 4 23 4 3 2 2" xfId="25645" xr:uid="{37A9DFEF-ABA3-478F-ACB0-7A3B28EC8E29}"/>
    <cellStyle name="Normal 4 23 4 3 2 2 2" xfId="41848" xr:uid="{C8F9C8D7-E86C-4113-B3DF-2EBBD941E54A}"/>
    <cellStyle name="Normal 4 23 4 3 2 3" xfId="33960" xr:uid="{7180ED9E-7E7B-4F8C-9EB2-E4EDBB299F15}"/>
    <cellStyle name="Normal 4 23 4 3 3" xfId="20041" xr:uid="{4FB22F0C-CD37-497B-8E79-46D3B879D8A4}"/>
    <cellStyle name="Normal 4 23 4 3 3 2" xfId="37904" xr:uid="{53911C7C-DFDC-4F3F-82C3-AB8175EBCC4A}"/>
    <cellStyle name="Normal 4 23 4 3 4" xfId="30016" xr:uid="{0C6B988C-84E8-4E0E-84BC-0F4B70CDB96C}"/>
    <cellStyle name="Normal 4 23 4 4" xfId="11634" xr:uid="{11867096-C39D-462B-8F4F-3FDB15B282EF}"/>
    <cellStyle name="Normal 4 23 4 4 2" xfId="22843" xr:uid="{2ACCA4C7-DE88-4C7B-8609-02499EBB37B1}"/>
    <cellStyle name="Normal 4 23 4 4 2 2" xfId="39876" xr:uid="{F23BEA6D-3C9E-42C3-99ED-612CD7A86B50}"/>
    <cellStyle name="Normal 4 23 4 4 3" xfId="31988" xr:uid="{C220E027-9E12-4FD7-8EE9-B89C59AB8D4B}"/>
    <cellStyle name="Normal 4 23 4 5" xfId="17239" xr:uid="{C61B71A5-BD88-4B35-B8F8-F1333183557C}"/>
    <cellStyle name="Normal 4 23 4 5 2" xfId="35932" xr:uid="{ED34D102-58CA-4C07-AC2D-94BF4664D113}"/>
    <cellStyle name="Normal 4 23 4 6" xfId="28044" xr:uid="{1882A9FA-2825-4017-9230-3AF6395F6B26}"/>
    <cellStyle name="Normal 4 23 5" xfId="6533" xr:uid="{83A35842-2C27-4843-8A38-5817C07C37E0}"/>
    <cellStyle name="Normal 4 23 5 2" xfId="9335" xr:uid="{FAFF85B1-1DD4-4E90-A406-3C5B46F7993A}"/>
    <cellStyle name="Normal 4 23 5 2 2" xfId="14940" xr:uid="{C1FE12AA-DE9B-4AFC-AFAD-DCD388DD6E43}"/>
    <cellStyle name="Normal 4 23 5 2 2 2" xfId="26149" xr:uid="{05D394F5-304E-4D8E-8D83-A221E75705D6}"/>
    <cellStyle name="Normal 4 23 5 2 2 2 2" xfId="42340" xr:uid="{CA787028-FABA-417A-8C33-16E20C6920A4}"/>
    <cellStyle name="Normal 4 23 5 2 2 3" xfId="34452" xr:uid="{D37C55E0-3F42-464C-BE5B-7FC9B4BF59A9}"/>
    <cellStyle name="Normal 4 23 5 2 3" xfId="20545" xr:uid="{D44BB742-8DC5-4A60-BFE5-C11913C44EB2}"/>
    <cellStyle name="Normal 4 23 5 2 3 2" xfId="38396" xr:uid="{963C47C9-546D-411C-A7BE-63430184C17B}"/>
    <cellStyle name="Normal 4 23 5 2 4" xfId="30508" xr:uid="{268A62FE-0D8C-48ED-9A66-D502F2B643C8}"/>
    <cellStyle name="Normal 4 23 5 3" xfId="12138" xr:uid="{39720003-6102-4865-95E4-F6B59E8A3DF4}"/>
    <cellStyle name="Normal 4 23 5 3 2" xfId="23347" xr:uid="{38B991EC-FE23-4482-9B2A-A2AB32D562FF}"/>
    <cellStyle name="Normal 4 23 5 3 2 2" xfId="40368" xr:uid="{9D369A86-A21B-4E23-9F4D-0062FBE74ACD}"/>
    <cellStyle name="Normal 4 23 5 3 3" xfId="32480" xr:uid="{8AC8A908-C498-43C1-90D3-AC3975A16F7D}"/>
    <cellStyle name="Normal 4 23 5 4" xfId="17743" xr:uid="{5A155E9A-6C16-4CB0-B4DB-95E984007C6A}"/>
    <cellStyle name="Normal 4 23 5 4 2" xfId="36424" xr:uid="{A1604B41-B89C-49A4-B03B-5DEEB9CC81B7}"/>
    <cellStyle name="Normal 4 23 5 5" xfId="28536" xr:uid="{26DAF8B4-0E9F-4641-B697-5DE6C540D3AA}"/>
    <cellStyle name="Normal 4 23 6" xfId="7934" xr:uid="{4CB340E2-B6C3-484C-9B09-BE8ED423094B}"/>
    <cellStyle name="Normal 4 23 6 2" xfId="13539" xr:uid="{E38BAECB-0210-4EF3-9725-65D6C1546F1C}"/>
    <cellStyle name="Normal 4 23 6 2 2" xfId="24748" xr:uid="{7C16BFE9-CFB8-4F8A-8090-C920A9324E1B}"/>
    <cellStyle name="Normal 4 23 6 2 2 2" xfId="41354" xr:uid="{ED1A93DD-54B9-4E62-90D8-61FE6504953A}"/>
    <cellStyle name="Normal 4 23 6 2 3" xfId="33466" xr:uid="{F1A0A35E-4939-41F3-A143-C6C6769F6F90}"/>
    <cellStyle name="Normal 4 23 6 3" xfId="19144" xr:uid="{63A3836E-C7CD-4B44-8D22-B13CA7E1B8FA}"/>
    <cellStyle name="Normal 4 23 6 3 2" xfId="37410" xr:uid="{C74A401E-1EEA-407C-80C3-2B69B0210583}"/>
    <cellStyle name="Normal 4 23 6 4" xfId="29522" xr:uid="{068E1746-1931-4167-B63A-E4B88FB9F3AE}"/>
    <cellStyle name="Normal 4 23 7" xfId="10737" xr:uid="{DA16D3E9-CD19-4605-B033-8F8FE8DA7ED8}"/>
    <cellStyle name="Normal 4 23 7 2" xfId="21946" xr:uid="{1F039292-D95C-4E22-8E5B-1FAB5D2B8CFD}"/>
    <cellStyle name="Normal 4 23 7 2 2" xfId="39382" xr:uid="{C34BC628-6B30-4506-90DD-3D0B11200438}"/>
    <cellStyle name="Normal 4 23 7 3" xfId="31494" xr:uid="{DB4EDAC4-CF8C-4F7A-BAFC-4DDD5339B2E8}"/>
    <cellStyle name="Normal 4 23 8" xfId="16342" xr:uid="{269A50BE-3696-47F7-AECA-5A9AC2FF83B9}"/>
    <cellStyle name="Normal 4 23 8 2" xfId="35438" xr:uid="{45C9972B-E4BE-4B63-B420-5AF1809C5E87}"/>
    <cellStyle name="Normal 4 23 9" xfId="27550" xr:uid="{DE3E263B-D9A2-4931-A910-8061032E8584}"/>
    <cellStyle name="Normal 4 24" xfId="5196" xr:uid="{4040725F-B662-4676-8FED-4218C528C645}"/>
    <cellStyle name="Normal 4 24 2" xfId="5442" xr:uid="{CFD5BAA4-7F50-4449-B0F6-3B9599E63E6A}"/>
    <cellStyle name="Normal 4 24 2 2" xfId="6339" xr:uid="{F60E0CD7-C4EB-401D-8DFA-2DA11C71EAB4}"/>
    <cellStyle name="Normal 4 24 2 2 2" xfId="7741" xr:uid="{372FCE14-BB34-41C7-BF39-CFC545B47445}"/>
    <cellStyle name="Normal 4 24 2 2 2 2" xfId="10543" xr:uid="{7B92D6D3-EC58-46FD-8FF4-DF04D87F67B1}"/>
    <cellStyle name="Normal 4 24 2 2 2 2 2" xfId="16148" xr:uid="{B9F7E46A-73B9-419C-91CC-5A66EE9C1891}"/>
    <cellStyle name="Normal 4 24 2 2 2 2 2 2" xfId="27357" xr:uid="{E235F37E-7E5D-4340-B013-068588896185}"/>
    <cellStyle name="Normal 4 24 2 2 2 2 2 2 2" xfId="43144" xr:uid="{1863C108-271A-472B-9CE0-6B20D71C1CC6}"/>
    <cellStyle name="Normal 4 24 2 2 2 2 2 3" xfId="35256" xr:uid="{DF6F28F0-516C-462E-B08F-6138746A01B4}"/>
    <cellStyle name="Normal 4 24 2 2 2 2 3" xfId="21753" xr:uid="{79F26D25-0638-4722-B584-F074BF853EEE}"/>
    <cellStyle name="Normal 4 24 2 2 2 2 3 2" xfId="39200" xr:uid="{72FBFC9D-A2A0-4D54-AE58-F150DD532253}"/>
    <cellStyle name="Normal 4 24 2 2 2 2 4" xfId="31312" xr:uid="{B00C725D-26A5-4FBC-B9F3-420D5B956359}"/>
    <cellStyle name="Normal 4 24 2 2 2 3" xfId="13346" xr:uid="{746AF6DE-1769-49B8-A5B6-DFAD432EDD10}"/>
    <cellStyle name="Normal 4 24 2 2 2 3 2" xfId="24555" xr:uid="{AB5FA365-6AAC-4C8F-9381-FE6A012835C7}"/>
    <cellStyle name="Normal 4 24 2 2 2 3 2 2" xfId="41172" xr:uid="{99915FC7-FC63-4DC4-B154-FCEFF081CEE4}"/>
    <cellStyle name="Normal 4 24 2 2 2 3 3" xfId="33284" xr:uid="{2A68A1FC-2B51-41EA-8779-41B24A0E33BE}"/>
    <cellStyle name="Normal 4 24 2 2 2 4" xfId="18951" xr:uid="{7C4860B8-8B53-41A2-8C26-CE34D712BA32}"/>
    <cellStyle name="Normal 4 24 2 2 2 4 2" xfId="37228" xr:uid="{C0CB41EE-E268-446E-96E7-9B57AFB5C179}"/>
    <cellStyle name="Normal 4 24 2 2 2 5" xfId="29340" xr:uid="{AC267559-B0F2-4A64-B39A-41EDAEEEF871}"/>
    <cellStyle name="Normal 4 24 2 2 3" xfId="9141" xr:uid="{6DAC9B57-2DC3-4036-BE4B-6B0161D18A45}"/>
    <cellStyle name="Normal 4 24 2 2 3 2" xfId="14746" xr:uid="{6A7ACDDB-81A4-48EC-9478-3747CC5771AF}"/>
    <cellStyle name="Normal 4 24 2 2 3 2 2" xfId="25955" xr:uid="{23A45743-7627-4905-B899-00566E7729A2}"/>
    <cellStyle name="Normal 4 24 2 2 3 2 2 2" xfId="42158" xr:uid="{BA058A13-B211-4F33-B6B5-8401BE0B5DF3}"/>
    <cellStyle name="Normal 4 24 2 2 3 2 3" xfId="34270" xr:uid="{86725F92-336F-460C-92BA-AA7A2E1A4975}"/>
    <cellStyle name="Normal 4 24 2 2 3 3" xfId="20351" xr:uid="{F1EFD7CE-700F-4303-95C9-65D8193E01E8}"/>
    <cellStyle name="Normal 4 24 2 2 3 3 2" xfId="38214" xr:uid="{6822B0DD-7AD7-468C-B3F2-E635B2404FA4}"/>
    <cellStyle name="Normal 4 24 2 2 3 4" xfId="30326" xr:uid="{C60B5E01-FA4C-4A6C-971E-D7D0E80E84E6}"/>
    <cellStyle name="Normal 4 24 2 2 4" xfId="11944" xr:uid="{C6FB3C2D-82DF-495D-BED1-D075B7CDBD87}"/>
    <cellStyle name="Normal 4 24 2 2 4 2" xfId="23153" xr:uid="{736D9BFB-98F8-49EE-BDAC-34EA94F0410F}"/>
    <cellStyle name="Normal 4 24 2 2 4 2 2" xfId="40186" xr:uid="{1E1A6374-35FA-4682-9C7B-833B13209BD5}"/>
    <cellStyle name="Normal 4 24 2 2 4 3" xfId="32298" xr:uid="{896473FE-ED2C-4765-A27B-5397480E60F5}"/>
    <cellStyle name="Normal 4 24 2 2 5" xfId="17549" xr:uid="{7B86C25A-A08B-4ACB-AB96-8498A50C9AA1}"/>
    <cellStyle name="Normal 4 24 2 2 5 2" xfId="36242" xr:uid="{AFA5A254-073B-4C7A-973C-EE14124BA786}"/>
    <cellStyle name="Normal 4 24 2 2 6" xfId="28354" xr:uid="{9190E996-9D72-466A-81DD-24D37F5003DD}"/>
    <cellStyle name="Normal 4 24 2 3" xfId="6844" xr:uid="{E0D902F2-C5A7-490E-98F7-0CA300E8D372}"/>
    <cellStyle name="Normal 4 24 2 3 2" xfId="9646" xr:uid="{1D9C22E8-6699-4B9F-9DB4-B4F83DD195E3}"/>
    <cellStyle name="Normal 4 24 2 3 2 2" xfId="15251" xr:uid="{1C25D3BB-A587-4420-89E2-13225E725287}"/>
    <cellStyle name="Normal 4 24 2 3 2 2 2" xfId="26460" xr:uid="{9BFF23A0-1B87-4F14-A8E2-347BC3FAED3B}"/>
    <cellStyle name="Normal 4 24 2 3 2 2 2 2" xfId="42650" xr:uid="{C65FEB4E-BB9B-4CFD-AA20-9B48F9410982}"/>
    <cellStyle name="Normal 4 24 2 3 2 2 3" xfId="34762" xr:uid="{D70D42EF-6B23-48EF-9306-18DC7DD9D5A4}"/>
    <cellStyle name="Normal 4 24 2 3 2 3" xfId="20856" xr:uid="{5D413BBA-4C31-483E-9308-8B104A01A9CB}"/>
    <cellStyle name="Normal 4 24 2 3 2 3 2" xfId="38706" xr:uid="{CAA6BECD-3FA5-495A-861C-BC14F91BDADC}"/>
    <cellStyle name="Normal 4 24 2 3 2 4" xfId="30818" xr:uid="{5F469CAE-BC83-448D-97FF-D90385BD58B7}"/>
    <cellStyle name="Normal 4 24 2 3 3" xfId="12449" xr:uid="{09CEED8A-39DB-43E4-A9EF-0D46F176C32C}"/>
    <cellStyle name="Normal 4 24 2 3 3 2" xfId="23658" xr:uid="{8F2FDDCA-7901-4B26-93FF-0E0B396CF826}"/>
    <cellStyle name="Normal 4 24 2 3 3 2 2" xfId="40678" xr:uid="{BAA8A12D-D991-4A21-9172-D55C62784A8D}"/>
    <cellStyle name="Normal 4 24 2 3 3 3" xfId="32790" xr:uid="{1744BBE7-CEC3-434B-8570-4659CD2B124B}"/>
    <cellStyle name="Normal 4 24 2 3 4" xfId="18054" xr:uid="{83C62939-94F3-46D4-872A-C97DBC59B9E9}"/>
    <cellStyle name="Normal 4 24 2 3 4 2" xfId="36734" xr:uid="{0BA269FB-D130-4D12-AA10-7EC68FCE0436}"/>
    <cellStyle name="Normal 4 24 2 3 5" xfId="28846" xr:uid="{3DAEBD06-58A7-4CE4-B85B-30977184FA9E}"/>
    <cellStyle name="Normal 4 24 2 4" xfId="8244" xr:uid="{3563C2F5-4860-4920-AE62-767CE1B9F1E0}"/>
    <cellStyle name="Normal 4 24 2 4 2" xfId="13849" xr:uid="{A7926C6C-81D0-4C38-9CD4-4D4A2C26EEF2}"/>
    <cellStyle name="Normal 4 24 2 4 2 2" xfId="25058" xr:uid="{B343708B-0768-4CF5-9D39-6F7FD68F4C2F}"/>
    <cellStyle name="Normal 4 24 2 4 2 2 2" xfId="41664" xr:uid="{64D1616C-E539-4125-863A-730AB907BD59}"/>
    <cellStyle name="Normal 4 24 2 4 2 3" xfId="33776" xr:uid="{3AACEC89-4556-436B-8421-63F40E0B3445}"/>
    <cellStyle name="Normal 4 24 2 4 3" xfId="19454" xr:uid="{E21263F8-E018-40E5-B8B2-F7B31BA46AD1}"/>
    <cellStyle name="Normal 4 24 2 4 3 2" xfId="37720" xr:uid="{FD5DFF40-0261-416D-A082-8FF0999EFBE6}"/>
    <cellStyle name="Normal 4 24 2 4 4" xfId="29832" xr:uid="{BE8F782F-7D04-431D-90B2-9B7F292D6EA0}"/>
    <cellStyle name="Normal 4 24 2 5" xfId="11047" xr:uid="{14302148-62F7-4E7E-84EC-AFB1CE9535F7}"/>
    <cellStyle name="Normal 4 24 2 5 2" xfId="22256" xr:uid="{8C0E7433-B5E5-4175-B6A9-815D691B30BF}"/>
    <cellStyle name="Normal 4 24 2 5 2 2" xfId="39692" xr:uid="{13C577C1-0A3B-4BA7-8F2D-1B8EAA1E1651}"/>
    <cellStyle name="Normal 4 24 2 5 3" xfId="31804" xr:uid="{C2E5CF2C-9897-4E1A-9824-CC4ED773CC51}"/>
    <cellStyle name="Normal 4 24 2 6" xfId="16652" xr:uid="{667A56E5-170C-4478-9BD4-BD5021135B37}"/>
    <cellStyle name="Normal 4 24 2 6 2" xfId="35748" xr:uid="{7A4DB0B4-CEE0-408B-A290-E9FA00F7862E}"/>
    <cellStyle name="Normal 4 24 2 7" xfId="27860" xr:uid="{2174F80D-4E3C-488B-9C36-50E44250D404}"/>
    <cellStyle name="Normal 4 24 3" xfId="6093" xr:uid="{3E28C781-4665-4E49-8761-576064AE8203}"/>
    <cellStyle name="Normal 4 24 3 2" xfId="7495" xr:uid="{A515F427-BBFE-4E14-8E5E-8E618DBD4A6A}"/>
    <cellStyle name="Normal 4 24 3 2 2" xfId="10297" xr:uid="{D93EF3E2-7ED2-454E-881E-EDC8D2BD666B}"/>
    <cellStyle name="Normal 4 24 3 2 2 2" xfId="15902" xr:uid="{19FD0EBC-D3B8-48EC-BF38-B3A6BBDEF160}"/>
    <cellStyle name="Normal 4 24 3 2 2 2 2" xfId="27111" xr:uid="{4DA8DE7C-162A-417B-8C33-AB5EA714A24F}"/>
    <cellStyle name="Normal 4 24 3 2 2 2 2 2" xfId="42898" xr:uid="{638FFC45-1DED-4977-84E3-06B20BBA6757}"/>
    <cellStyle name="Normal 4 24 3 2 2 2 3" xfId="35010" xr:uid="{346A3F2F-9800-4B46-ACB7-102A5931E5DA}"/>
    <cellStyle name="Normal 4 24 3 2 2 3" xfId="21507" xr:uid="{FCC0B107-05D2-47BD-84CB-A7C1C38753BB}"/>
    <cellStyle name="Normal 4 24 3 2 2 3 2" xfId="38954" xr:uid="{2A98612B-1915-4D78-9BB2-D0260ED1565D}"/>
    <cellStyle name="Normal 4 24 3 2 2 4" xfId="31066" xr:uid="{D6566016-CCAA-449E-9288-33C5C2E681A0}"/>
    <cellStyle name="Normal 4 24 3 2 3" xfId="13100" xr:uid="{F48F0686-A29C-46CB-BA42-1B08EEF7201B}"/>
    <cellStyle name="Normal 4 24 3 2 3 2" xfId="24309" xr:uid="{2A99DAD1-E80E-48FF-93D3-F7CDA5F72614}"/>
    <cellStyle name="Normal 4 24 3 2 3 2 2" xfId="40926" xr:uid="{58B1F683-1D5B-4576-AA59-E859EC1306A5}"/>
    <cellStyle name="Normal 4 24 3 2 3 3" xfId="33038" xr:uid="{7B96F248-CB4E-4900-8018-D91A053F9CE7}"/>
    <cellStyle name="Normal 4 24 3 2 4" xfId="18705" xr:uid="{63F90F89-FC47-4AE8-A52F-6442849546CA}"/>
    <cellStyle name="Normal 4 24 3 2 4 2" xfId="36982" xr:uid="{41E2561F-ED25-4514-9004-06DB1E9F747E}"/>
    <cellStyle name="Normal 4 24 3 2 5" xfId="29094" xr:uid="{23CDC71C-AB37-4387-9D08-3914A85790CA}"/>
    <cellStyle name="Normal 4 24 3 3" xfId="8895" xr:uid="{D2DCCAA1-47EB-4A1C-A259-82DDBEAB1A48}"/>
    <cellStyle name="Normal 4 24 3 3 2" xfId="14500" xr:uid="{75FA111E-2AFE-48DA-B3D9-19CB0979E32F}"/>
    <cellStyle name="Normal 4 24 3 3 2 2" xfId="25709" xr:uid="{069EFA1C-2427-4309-A674-1D3047C8BFDE}"/>
    <cellStyle name="Normal 4 24 3 3 2 2 2" xfId="41912" xr:uid="{3590EE9F-1771-4114-9D67-F36B88C12EE3}"/>
    <cellStyle name="Normal 4 24 3 3 2 3" xfId="34024" xr:uid="{1C720929-D5C8-4773-AA48-BCB1B813BDB6}"/>
    <cellStyle name="Normal 4 24 3 3 3" xfId="20105" xr:uid="{FD3ECC1D-2407-437B-A345-0001269F9ED0}"/>
    <cellStyle name="Normal 4 24 3 3 3 2" xfId="37968" xr:uid="{E5AE4472-837E-4A2E-A996-E128D790520A}"/>
    <cellStyle name="Normal 4 24 3 3 4" xfId="30080" xr:uid="{E0C0A10A-8083-4604-93E2-5798F6149677}"/>
    <cellStyle name="Normal 4 24 3 4" xfId="11698" xr:uid="{B160D12D-FBEE-42EC-BA1D-0DFE0AD2B978}"/>
    <cellStyle name="Normal 4 24 3 4 2" xfId="22907" xr:uid="{50484DDF-EE88-4561-9285-30E74F563AAD}"/>
    <cellStyle name="Normal 4 24 3 4 2 2" xfId="39940" xr:uid="{606614F4-2AB0-4C5A-A8FC-8C523718E285}"/>
    <cellStyle name="Normal 4 24 3 4 3" xfId="32052" xr:uid="{1EE8BEF9-28FE-4F97-ADCD-D87D05792607}"/>
    <cellStyle name="Normal 4 24 3 5" xfId="17303" xr:uid="{748ABE22-DCFE-48BE-B066-D39824E4EA59}"/>
    <cellStyle name="Normal 4 24 3 5 2" xfId="35996" xr:uid="{600C8B61-0918-4107-88F5-21F39BB461FF}"/>
    <cellStyle name="Normal 4 24 3 6" xfId="28108" xr:uid="{C65E7EFE-034E-4030-916C-94342F676353}"/>
    <cellStyle name="Normal 4 24 4" xfId="6598" xr:uid="{CA38FF22-108F-4644-9F17-4C8A8217426E}"/>
    <cellStyle name="Normal 4 24 4 2" xfId="9400" xr:uid="{8470A739-3C21-4AF7-8B51-8CC7F0E769A4}"/>
    <cellStyle name="Normal 4 24 4 2 2" xfId="15005" xr:uid="{7418B437-74BF-48AC-854C-AE78F6736682}"/>
    <cellStyle name="Normal 4 24 4 2 2 2" xfId="26214" xr:uid="{C16101DF-B8C4-41C6-962E-2025C9018C13}"/>
    <cellStyle name="Normal 4 24 4 2 2 2 2" xfId="42404" xr:uid="{ABEBADCD-3E77-4E9C-96E5-6175B52D0421}"/>
    <cellStyle name="Normal 4 24 4 2 2 3" xfId="34516" xr:uid="{0ECAEEDA-786B-45BC-9056-C565D4F6C476}"/>
    <cellStyle name="Normal 4 24 4 2 3" xfId="20610" xr:uid="{8D6E11C2-2BC2-4264-8DE5-326C51F4FA12}"/>
    <cellStyle name="Normal 4 24 4 2 3 2" xfId="38460" xr:uid="{74A608BC-64FD-4443-80A3-9D9A8E9D49E3}"/>
    <cellStyle name="Normal 4 24 4 2 4" xfId="30572" xr:uid="{62259E48-4213-4C45-AD3F-38C34B7530F2}"/>
    <cellStyle name="Normal 4 24 4 3" xfId="12203" xr:uid="{365B0C6D-430A-484D-93C6-9C3DA23DCCCD}"/>
    <cellStyle name="Normal 4 24 4 3 2" xfId="23412" xr:uid="{3DE96B06-1C8D-4342-9C61-684C5A3DC2C9}"/>
    <cellStyle name="Normal 4 24 4 3 2 2" xfId="40432" xr:uid="{82E1E309-0DA5-4761-81D3-11CBE2EDE86F}"/>
    <cellStyle name="Normal 4 24 4 3 3" xfId="32544" xr:uid="{BEF1A1B2-D4F7-45C7-8924-5C6F06C0A6A6}"/>
    <cellStyle name="Normal 4 24 4 4" xfId="17808" xr:uid="{5E0C957C-DC7C-414A-86F9-12AB30725B75}"/>
    <cellStyle name="Normal 4 24 4 4 2" xfId="36488" xr:uid="{1676E79E-6A7F-43B1-95AC-122CE695691A}"/>
    <cellStyle name="Normal 4 24 4 5" xfId="28600" xr:uid="{AB18E983-E89F-4C4F-9BD9-F63E200DD28C}"/>
    <cellStyle name="Normal 4 24 5" xfId="7998" xr:uid="{57CCA53C-6433-4BD6-AEEC-48CBADDE6447}"/>
    <cellStyle name="Normal 4 24 5 2" xfId="13603" xr:uid="{DD35CE6D-26CB-430B-A88B-FCC907F4E485}"/>
    <cellStyle name="Normal 4 24 5 2 2" xfId="24812" xr:uid="{0D95E31D-24BE-48E0-84E5-F771A7469C5D}"/>
    <cellStyle name="Normal 4 24 5 2 2 2" xfId="41418" xr:uid="{254F3125-4609-47E2-92D9-D4E50A803C85}"/>
    <cellStyle name="Normal 4 24 5 2 3" xfId="33530" xr:uid="{91D9CBA7-8213-4127-A304-F484C559A864}"/>
    <cellStyle name="Normal 4 24 5 3" xfId="19208" xr:uid="{0A3DAB0A-0B8D-49B5-80E2-132EACA64AA0}"/>
    <cellStyle name="Normal 4 24 5 3 2" xfId="37474" xr:uid="{973E3558-983E-4B65-A4DC-B0174E89F8CE}"/>
    <cellStyle name="Normal 4 24 5 4" xfId="29586" xr:uid="{C4C3DC44-ECD6-4FB6-80C9-700E33910195}"/>
    <cellStyle name="Normal 4 24 6" xfId="10801" xr:uid="{BD3D0BE2-8757-4840-958D-47F15BD49058}"/>
    <cellStyle name="Normal 4 24 6 2" xfId="22010" xr:uid="{11981935-44B4-4460-A9C4-FE2C4DCCD00C}"/>
    <cellStyle name="Normal 4 24 6 2 2" xfId="39446" xr:uid="{6A3534E7-2D23-462F-96F7-0E67679E04DB}"/>
    <cellStyle name="Normal 4 24 6 3" xfId="31558" xr:uid="{B69CB5C3-E9F5-4115-95CD-A403C5118F55}"/>
    <cellStyle name="Normal 4 24 7" xfId="16406" xr:uid="{E2B01643-368F-48F8-88C9-E6CFDB619C11}"/>
    <cellStyle name="Normal 4 24 7 2" xfId="35502" xr:uid="{8F242145-8A2C-41B9-8634-DBE3512D42BE}"/>
    <cellStyle name="Normal 4 24 8" xfId="27614" xr:uid="{086AE2D7-5F01-4E00-962E-899F975C000E}"/>
    <cellStyle name="Normal 4 25" xfId="5319" xr:uid="{72EAA4EC-1A99-4BEE-B942-84E71CAAE50D}"/>
    <cellStyle name="Normal 4 25 2" xfId="6216" xr:uid="{9E9E7924-2471-46E5-B958-50B6EC64E2C0}"/>
    <cellStyle name="Normal 4 25 2 2" xfId="7618" xr:uid="{105CF6E4-53C3-4D5B-9292-E4EA74331561}"/>
    <cellStyle name="Normal 4 25 2 2 2" xfId="10420" xr:uid="{9BCEB420-4B34-495C-9336-5D42788293B6}"/>
    <cellStyle name="Normal 4 25 2 2 2 2" xfId="16025" xr:uid="{97462C6F-7B00-4046-A0CF-37232793267B}"/>
    <cellStyle name="Normal 4 25 2 2 2 2 2" xfId="27234" xr:uid="{5611ADE6-C278-4CAA-9AD8-5A3983D8997F}"/>
    <cellStyle name="Normal 4 25 2 2 2 2 2 2" xfId="43021" xr:uid="{5D917073-D964-4476-8C3A-59874168C121}"/>
    <cellStyle name="Normal 4 25 2 2 2 2 3" xfId="35133" xr:uid="{B790CD33-1F5B-47AA-915E-06A27CF509E0}"/>
    <cellStyle name="Normal 4 25 2 2 2 3" xfId="21630" xr:uid="{CD396105-DB3C-4829-9D91-D9573E04BA84}"/>
    <cellStyle name="Normal 4 25 2 2 2 3 2" xfId="39077" xr:uid="{E0B04F38-14B8-4723-9EC7-FBBE5A9600D2}"/>
    <cellStyle name="Normal 4 25 2 2 2 4" xfId="31189" xr:uid="{8B831AF8-2B1C-4C7F-A405-8048A5CA6223}"/>
    <cellStyle name="Normal 4 25 2 2 3" xfId="13223" xr:uid="{EB5CC947-6942-4FBC-AAC2-BCDCFC3236C6}"/>
    <cellStyle name="Normal 4 25 2 2 3 2" xfId="24432" xr:uid="{F86F28CA-4C74-4E37-808C-15038FBDF968}"/>
    <cellStyle name="Normal 4 25 2 2 3 2 2" xfId="41049" xr:uid="{D77C40DA-479C-4801-8728-A5081D9B52A2}"/>
    <cellStyle name="Normal 4 25 2 2 3 3" xfId="33161" xr:uid="{F237E78E-32C6-4A52-B8DF-7DADA062CF24}"/>
    <cellStyle name="Normal 4 25 2 2 4" xfId="18828" xr:uid="{B41CD7B9-5603-458C-802D-B26EE9397BC5}"/>
    <cellStyle name="Normal 4 25 2 2 4 2" xfId="37105" xr:uid="{31A64631-C2B0-476F-8A5D-1D464396D3AF}"/>
    <cellStyle name="Normal 4 25 2 2 5" xfId="29217" xr:uid="{5B631CDF-762F-4669-93D0-C70F3BA31C65}"/>
    <cellStyle name="Normal 4 25 2 3" xfId="9018" xr:uid="{D51892E3-CC65-46A8-99D9-FCB4FE07663D}"/>
    <cellStyle name="Normal 4 25 2 3 2" xfId="14623" xr:uid="{9A811BE7-E1AF-45BE-A2B7-69D72FFB0280}"/>
    <cellStyle name="Normal 4 25 2 3 2 2" xfId="25832" xr:uid="{CE1A1838-2074-444A-9CAE-803742991B6F}"/>
    <cellStyle name="Normal 4 25 2 3 2 2 2" xfId="42035" xr:uid="{FF1ACB37-16D2-4AC9-B553-2AD3F7BEBE36}"/>
    <cellStyle name="Normal 4 25 2 3 2 3" xfId="34147" xr:uid="{4F417039-546B-460F-BB2A-4148810E3322}"/>
    <cellStyle name="Normal 4 25 2 3 3" xfId="20228" xr:uid="{0A4DF62A-D676-407E-8520-110A4E0ADDC3}"/>
    <cellStyle name="Normal 4 25 2 3 3 2" xfId="38091" xr:uid="{D7CAECE3-A409-4C52-A883-50DE8661BE15}"/>
    <cellStyle name="Normal 4 25 2 3 4" xfId="30203" xr:uid="{59F54C61-CBD6-4511-A6F3-949E27DE0D93}"/>
    <cellStyle name="Normal 4 25 2 4" xfId="11821" xr:uid="{BF547CB6-9EBB-4248-BFB4-FB0F1CB67264}"/>
    <cellStyle name="Normal 4 25 2 4 2" xfId="23030" xr:uid="{9736AEB5-9302-4B90-A111-DB30D4C86421}"/>
    <cellStyle name="Normal 4 25 2 4 2 2" xfId="40063" xr:uid="{1C3389BA-15FD-4A01-9CBA-A106D99E5C22}"/>
    <cellStyle name="Normal 4 25 2 4 3" xfId="32175" xr:uid="{ABB9C315-C91A-4E1A-9EEB-2F63A62CF015}"/>
    <cellStyle name="Normal 4 25 2 5" xfId="17426" xr:uid="{BDFC2487-F285-4F2E-A033-DB86FC9056B1}"/>
    <cellStyle name="Normal 4 25 2 5 2" xfId="36119" xr:uid="{80E3E203-06E7-4D69-AF9C-63259172AAC1}"/>
    <cellStyle name="Normal 4 25 2 6" xfId="28231" xr:uid="{75AE99EB-B295-4ED7-B803-8F90D25DA69D}"/>
    <cellStyle name="Normal 4 25 3" xfId="6721" xr:uid="{654227AB-155B-4C90-8B50-6C4ED05A45A1}"/>
    <cellStyle name="Normal 4 25 3 2" xfId="9523" xr:uid="{79472E7C-31EC-4308-A225-C063587EEA01}"/>
    <cellStyle name="Normal 4 25 3 2 2" xfId="15128" xr:uid="{EE7651E3-55C9-4F98-822B-B002F338A04A}"/>
    <cellStyle name="Normal 4 25 3 2 2 2" xfId="26337" xr:uid="{100D2D1F-0AE3-4B46-8D4F-7113B40A7D89}"/>
    <cellStyle name="Normal 4 25 3 2 2 2 2" xfId="42527" xr:uid="{55A88435-0A98-4473-A9F4-8F26EC3423D1}"/>
    <cellStyle name="Normal 4 25 3 2 2 3" xfId="34639" xr:uid="{11198156-A042-4BF0-9839-C59EC2DD2CD5}"/>
    <cellStyle name="Normal 4 25 3 2 3" xfId="20733" xr:uid="{3FC8DDE3-471C-4AB0-B09A-AFEFBF84C2CC}"/>
    <cellStyle name="Normal 4 25 3 2 3 2" xfId="38583" xr:uid="{BD8EA55E-1960-44BC-B722-4CAC16E5D423}"/>
    <cellStyle name="Normal 4 25 3 2 4" xfId="30695" xr:uid="{5E08BF14-A2D7-441C-9E6E-09DEB1C12A69}"/>
    <cellStyle name="Normal 4 25 3 3" xfId="12326" xr:uid="{BAF2AC19-37EB-4DA0-96E1-1D4084AC0657}"/>
    <cellStyle name="Normal 4 25 3 3 2" xfId="23535" xr:uid="{33A3CFB5-ED5A-4185-B05D-543DAE5EBDE9}"/>
    <cellStyle name="Normal 4 25 3 3 2 2" xfId="40555" xr:uid="{DC801E50-D672-4DDB-AA19-18939C9F64DF}"/>
    <cellStyle name="Normal 4 25 3 3 3" xfId="32667" xr:uid="{13AA4585-FA94-49C3-82AB-FC67F0532150}"/>
    <cellStyle name="Normal 4 25 3 4" xfId="17931" xr:uid="{66BB95A4-5257-494F-8A58-AA3017189454}"/>
    <cellStyle name="Normal 4 25 3 4 2" xfId="36611" xr:uid="{A96E82ED-6969-4096-878D-FB5AC914D9BD}"/>
    <cellStyle name="Normal 4 25 3 5" xfId="28723" xr:uid="{E994286D-ECAE-4CF6-92D4-8FDF49A2E6C3}"/>
    <cellStyle name="Normal 4 25 4" xfId="8121" xr:uid="{DAF53D83-AD4A-4FE9-B8B6-F7E3AE9212A0}"/>
    <cellStyle name="Normal 4 25 4 2" xfId="13726" xr:uid="{A0A82406-C1BE-4D24-893A-AAC24356C6D8}"/>
    <cellStyle name="Normal 4 25 4 2 2" xfId="24935" xr:uid="{A2FBC613-2E12-47E6-A94C-109016DC985A}"/>
    <cellStyle name="Normal 4 25 4 2 2 2" xfId="41541" xr:uid="{83C10029-6953-4833-9571-51AABF3879E1}"/>
    <cellStyle name="Normal 4 25 4 2 3" xfId="33653" xr:uid="{5C10B667-FD95-4B6E-98A0-BDFB3C00A2FA}"/>
    <cellStyle name="Normal 4 25 4 3" xfId="19331" xr:uid="{085970C5-3A6D-4F56-873D-DCCCC5B2D9C5}"/>
    <cellStyle name="Normal 4 25 4 3 2" xfId="37597" xr:uid="{D8D974D0-CE84-4579-962E-BE4C8CB79ABC}"/>
    <cellStyle name="Normal 4 25 4 4" xfId="29709" xr:uid="{FE403D63-F648-4544-9D32-9DFE9E0E04E0}"/>
    <cellStyle name="Normal 4 25 5" xfId="10924" xr:uid="{955BCB5C-9BBD-4E57-A5CB-94EAAC39E922}"/>
    <cellStyle name="Normal 4 25 5 2" xfId="22133" xr:uid="{EE1288AF-83C1-4F77-B0D0-AB154213156D}"/>
    <cellStyle name="Normal 4 25 5 2 2" xfId="39569" xr:uid="{52E1A69F-E857-47B9-BD48-D6CAA8F1487E}"/>
    <cellStyle name="Normal 4 25 5 3" xfId="31681" xr:uid="{629D4EA8-150D-4EBE-BAEF-66ACE349F9B8}"/>
    <cellStyle name="Normal 4 25 6" xfId="16529" xr:uid="{6DCA96A1-1FA5-4810-A735-764B48E035A2}"/>
    <cellStyle name="Normal 4 25 6 2" xfId="35625" xr:uid="{F6109DC9-A338-4695-A0FE-B7E140C82BEA}"/>
    <cellStyle name="Normal 4 25 7" xfId="27737" xr:uid="{B7533E84-7618-4378-BFAD-503F6BED54C9}"/>
    <cellStyle name="Normal 4 26" xfId="5565" xr:uid="{F7758C81-9919-453D-9BB8-E45C5E3BAC0D}"/>
    <cellStyle name="Normal 4 26 2" xfId="6967" xr:uid="{0664CD79-34A4-4AFA-B917-C6F95E143A79}"/>
    <cellStyle name="Normal 4 26 2 2" xfId="9769" xr:uid="{672F4AF8-675F-4FF2-AFFA-893A70B4CB68}"/>
    <cellStyle name="Normal 4 26 2 2 2" xfId="15374" xr:uid="{8C1B71C6-04E3-4299-836F-9394EC9A58FE}"/>
    <cellStyle name="Normal 4 26 2 2 2 2" xfId="26583" xr:uid="{748FB8D9-7170-4F02-BA44-3DAA6406687F}"/>
    <cellStyle name="Normal 4 26 2 2 2 2 2" xfId="42773" xr:uid="{5CE0648D-63D1-4BB1-A3D4-19DEDC96A300}"/>
    <cellStyle name="Normal 4 26 2 2 2 3" xfId="34885" xr:uid="{7B503327-1B0D-42C7-86AB-371C55C8DB95}"/>
    <cellStyle name="Normal 4 26 2 2 3" xfId="20979" xr:uid="{D612FFEC-D41C-49BF-BBA2-5052276DFD2D}"/>
    <cellStyle name="Normal 4 26 2 2 3 2" xfId="38829" xr:uid="{FB02E38D-6DD1-4F1D-83E1-4C135A056BD0}"/>
    <cellStyle name="Normal 4 26 2 2 4" xfId="30941" xr:uid="{2F8BF337-291F-4A97-9793-5B7133D89AE4}"/>
    <cellStyle name="Normal 4 26 2 3" xfId="12572" xr:uid="{633CAFEC-FA57-40A7-8B65-00813671698B}"/>
    <cellStyle name="Normal 4 26 2 3 2" xfId="23781" xr:uid="{C25BE12D-52E4-4DF0-9F71-FE4E229A27DA}"/>
    <cellStyle name="Normal 4 26 2 3 2 2" xfId="40801" xr:uid="{DDA3A690-9785-4DAC-9534-A96EB057B6F6}"/>
    <cellStyle name="Normal 4 26 2 3 3" xfId="32913" xr:uid="{19133EB5-90A4-4EDB-B04F-F957A463E40E}"/>
    <cellStyle name="Normal 4 26 2 4" xfId="18177" xr:uid="{F8B8390E-9835-4F68-AF41-A9195F23F520}"/>
    <cellStyle name="Normal 4 26 2 4 2" xfId="36857" xr:uid="{6517A0B8-840A-4E0D-BD83-E42D81194552}"/>
    <cellStyle name="Normal 4 26 2 5" xfId="28969" xr:uid="{1AA8239C-CCF7-431B-8E0E-CEEA031DB6EA}"/>
    <cellStyle name="Normal 4 26 3" xfId="8367" xr:uid="{20E94132-B837-4093-868A-F95E0BCF1757}"/>
    <cellStyle name="Normal 4 26 3 2" xfId="13972" xr:uid="{3381E4DF-70EF-43F9-9841-11A33B1ED9BA}"/>
    <cellStyle name="Normal 4 26 3 2 2" xfId="25181" xr:uid="{079FCE93-5C53-4174-877A-7CF775EDB076}"/>
    <cellStyle name="Normal 4 26 3 2 2 2" xfId="41787" xr:uid="{2CBC67BE-B781-4BCD-AA52-6E787C51BC26}"/>
    <cellStyle name="Normal 4 26 3 2 3" xfId="33899" xr:uid="{524B4E8F-8363-43FB-9C53-E52535EA389B}"/>
    <cellStyle name="Normal 4 26 3 3" xfId="19577" xr:uid="{30902514-1689-4F95-9AAA-8F2CC4014A60}"/>
    <cellStyle name="Normal 4 26 3 3 2" xfId="37843" xr:uid="{7F78514B-76C7-496B-BB17-B40E5EC3CC12}"/>
    <cellStyle name="Normal 4 26 3 4" xfId="29955" xr:uid="{1CD757D5-180E-4ACA-86A3-5392D99A9DD9}"/>
    <cellStyle name="Normal 4 26 4" xfId="11170" xr:uid="{A93280E5-155E-4190-9F27-B2B053391746}"/>
    <cellStyle name="Normal 4 26 4 2" xfId="22379" xr:uid="{85B01B0B-F21C-4C3A-9BDC-0F7B42880BF4}"/>
    <cellStyle name="Normal 4 26 4 2 2" xfId="39815" xr:uid="{A955FDBF-E113-407B-9CF2-42B24259EBD1}"/>
    <cellStyle name="Normal 4 26 4 3" xfId="31927" xr:uid="{B59C03F9-5F19-4365-9998-82FBDEEA583C}"/>
    <cellStyle name="Normal 4 26 5" xfId="16775" xr:uid="{192DF3CD-FB6E-41F9-9D0B-B90166179ABB}"/>
    <cellStyle name="Normal 4 26 5 2" xfId="35871" xr:uid="{54822B52-CD71-4C86-AED9-152EF537F89E}"/>
    <cellStyle name="Normal 4 26 6" xfId="27983" xr:uid="{4984E334-226C-433C-BAC8-C73FD766DC3F}"/>
    <cellStyle name="Normal 4 27" xfId="6473" xr:uid="{7D4C18B5-9F97-48DE-B745-94DCC47A055F}"/>
    <cellStyle name="Normal 4 27 2" xfId="9275" xr:uid="{90B1475D-D228-42CA-826D-F14F1ADEF8B2}"/>
    <cellStyle name="Normal 4 27 2 2" xfId="14880" xr:uid="{D60B7F15-14F0-497A-BD2F-1D4CFF166169}"/>
    <cellStyle name="Normal 4 27 2 2 2" xfId="26089" xr:uid="{7CAE18F1-4CBD-49E3-96E5-6250C67F039A}"/>
    <cellStyle name="Normal 4 27 2 2 2 2" xfId="42281" xr:uid="{950A8D9C-CA41-41E8-BD1B-2C3E7B343062}"/>
    <cellStyle name="Normal 4 27 2 2 3" xfId="34393" xr:uid="{95949641-F483-4AD6-A129-F79392D61C93}"/>
    <cellStyle name="Normal 4 27 2 3" xfId="20485" xr:uid="{C9B5B48E-9C65-44BB-A141-29ED162E6394}"/>
    <cellStyle name="Normal 4 27 2 3 2" xfId="38337" xr:uid="{BC6DC15B-7359-44D3-99B9-6626BA635BFF}"/>
    <cellStyle name="Normal 4 27 2 4" xfId="30449" xr:uid="{F742C283-6307-4B59-8DAF-AE0B184FF22C}"/>
    <cellStyle name="Normal 4 27 3" xfId="12078" xr:uid="{6C473E5E-CC16-439C-A22A-64F444FD3F2E}"/>
    <cellStyle name="Normal 4 27 3 2" xfId="23287" xr:uid="{D6458F25-B4ED-495A-91AC-0EC13C421F05}"/>
    <cellStyle name="Normal 4 27 3 2 2" xfId="40309" xr:uid="{99DEA872-5A01-4016-B9C6-5919D478FF5C}"/>
    <cellStyle name="Normal 4 27 3 3" xfId="32421" xr:uid="{0C0EDAEB-28BA-4831-832A-D584548A14C5}"/>
    <cellStyle name="Normal 4 27 4" xfId="17683" xr:uid="{75064F6A-7CE3-4685-B5B9-3F69997A17F6}"/>
    <cellStyle name="Normal 4 27 4 2" xfId="36365" xr:uid="{48538372-65F7-4860-96AE-32B3C90B6E64}"/>
    <cellStyle name="Normal 4 27 5" xfId="28477" xr:uid="{58E9EFFD-472B-4DC4-AF86-54F13826663C}"/>
    <cellStyle name="Normal 4 28" xfId="7875" xr:uid="{C7D85E97-40C7-4F42-A0FE-72D644760B81}"/>
    <cellStyle name="Normal 4 28 2" xfId="13480" xr:uid="{ABA2D025-EEF9-4111-AD1F-889BF41C251C}"/>
    <cellStyle name="Normal 4 28 2 2" xfId="24689" xr:uid="{D78DD6BC-DB3E-4E43-902B-77A566D4492D}"/>
    <cellStyle name="Normal 4 28 2 2 2" xfId="41295" xr:uid="{9039411B-E82F-44D7-A39C-C0439ECB57FD}"/>
    <cellStyle name="Normal 4 28 2 3" xfId="33407" xr:uid="{C4D5335F-F4CA-4930-9472-3DAD137A3A59}"/>
    <cellStyle name="Normal 4 28 3" xfId="19085" xr:uid="{5A51F420-9768-4BCB-9577-13AF2FA0848A}"/>
    <cellStyle name="Normal 4 28 3 2" xfId="37351" xr:uid="{003FAAA1-DC29-4A1A-96DC-6DA1D38EF016}"/>
    <cellStyle name="Normal 4 28 4" xfId="29463" xr:uid="{909BE53D-46FC-48C5-9106-5D9E578BE2C9}"/>
    <cellStyle name="Normal 4 29" xfId="10677" xr:uid="{A8088B3F-F43D-4515-BAF9-7457887A6DCC}"/>
    <cellStyle name="Normal 4 29 2" xfId="21887" xr:uid="{3AA07CE4-4E95-4BAD-B287-B835FE3F9D1C}"/>
    <cellStyle name="Normal 4 29 2 2" xfId="39323" xr:uid="{568A0C53-8436-4C5C-B27F-D8D41983ADE5}"/>
    <cellStyle name="Normal 4 29 3" xfId="31435" xr:uid="{2CDD1E1B-2FC6-448D-8E55-F20C91007234}"/>
    <cellStyle name="Normal 4 3" xfId="3947" xr:uid="{2058D085-FD38-4E06-98E3-AA2DB5BDCFEA}"/>
    <cellStyle name="Normal 4 3 2" xfId="3948" xr:uid="{7817103C-BB1A-4571-BEA5-9E68302487A5}"/>
    <cellStyle name="Normal 4 3 2 2" xfId="3949" xr:uid="{3BFCB0F8-66F5-4DBC-A096-4FE6572B4533}"/>
    <cellStyle name="Normal 4 3 2 2 2" xfId="44714" xr:uid="{456A8707-CC57-4E8C-B69E-E33E1C049B3B}"/>
    <cellStyle name="Normal 4 3 3" xfId="3950" xr:uid="{35481B19-341E-40CB-9D67-51F777143C53}"/>
    <cellStyle name="Normal 4 3 3 2" xfId="44715" xr:uid="{6B1D7AAE-A5BF-4D7C-B0AE-7875D76DACC8}"/>
    <cellStyle name="Normal 4 30" xfId="16283" xr:uid="{83C7CAFD-94FF-4BA8-9A4A-DEB97E8C141E}"/>
    <cellStyle name="Normal 4 30 2" xfId="35379" xr:uid="{D9700D0B-0D96-430C-B614-C7743557CAE2}"/>
    <cellStyle name="Normal 4 31" xfId="27491" xr:uid="{21292B67-14F6-4928-94B3-291DF5D67B95}"/>
    <cellStyle name="Normal 4 4" xfId="3951" xr:uid="{1FA6529E-4A31-464D-88B1-C96FC9AFDC99}"/>
    <cellStyle name="Normal 4 4 2" xfId="3952" xr:uid="{2F89FE94-2624-4C53-AC1A-46398F015BDC}"/>
    <cellStyle name="Normal 4 4 2 2" xfId="3953" xr:uid="{B5BDF89B-548F-4677-9018-5A49A9882E30}"/>
    <cellStyle name="Normal 4 4 2 2 2" xfId="44716" xr:uid="{202793D9-3B46-4187-83D5-ECE0293D3FA1}"/>
    <cellStyle name="Normal 4 4 3" xfId="3954" xr:uid="{A9900981-6475-4908-823D-C8E2D658AA9C}"/>
    <cellStyle name="Normal 4 4 3 2" xfId="44717" xr:uid="{339D4EA3-4D8D-4383-A917-3D84648D41C2}"/>
    <cellStyle name="Normal 4 5" xfId="3955" xr:uid="{4AB18105-B2D9-4FBB-B0F3-1E348E862261}"/>
    <cellStyle name="Normal 4 5 2" xfId="3956" xr:uid="{BF01BA68-5055-45C2-BE99-E387F6CAA545}"/>
    <cellStyle name="Normal 4 5 2 2" xfId="3957" xr:uid="{BC83EFC1-6724-4B38-9EB8-4FB277EF1F4F}"/>
    <cellStyle name="Normal 4 5 2 2 2" xfId="44718" xr:uid="{01105521-4A14-4268-B9AC-C65FC0281AE1}"/>
    <cellStyle name="Normal 4 5 3" xfId="3958" xr:uid="{EB4CEBC3-FCB0-4267-92AF-AE98985D7A8D}"/>
    <cellStyle name="Normal 4 5 3 2" xfId="44719" xr:uid="{2D0FB293-3271-4167-BF4E-23FE10C8FBDA}"/>
    <cellStyle name="Normal 4 6" xfId="3959" xr:uid="{0A5DECFA-EE0F-441F-B299-B6CAEB7849FA}"/>
    <cellStyle name="Normal 4 6 2" xfId="3960" xr:uid="{AE20B99C-3A23-44FF-842F-898592536DBC}"/>
    <cellStyle name="Normal 4 6 2 2" xfId="3961" xr:uid="{94ED024C-75CA-42B6-8524-13AE7FF5A519}"/>
    <cellStyle name="Normal 4 6 2 2 2" xfId="44720" xr:uid="{18FC7676-7274-42FE-A10E-F200E7263013}"/>
    <cellStyle name="Normal 4 6 3" xfId="3962" xr:uid="{CDD44D63-AF20-411A-86EB-FBFF2020EA92}"/>
    <cellStyle name="Normal 4 6 3 2" xfId="44721" xr:uid="{0233DB76-70CA-4D87-8B7E-BDC6452F453C}"/>
    <cellStyle name="Normal 4 7" xfId="3963" xr:uid="{7B6FE3CB-FFD9-4D50-888B-A986EAC8A6CE}"/>
    <cellStyle name="Normal 4 7 2" xfId="3964" xr:uid="{8D111CF3-5FED-4709-A804-B1BFA02F66E5}"/>
    <cellStyle name="Normal 4 7 2 2" xfId="3965" xr:uid="{3DB7A2BD-F1DE-48E0-8CF1-34E999002F1D}"/>
    <cellStyle name="Normal 4 7 2 2 2" xfId="44722" xr:uid="{AD63B8B6-B5F0-4517-BB51-BCA65408601E}"/>
    <cellStyle name="Normal 4 7 3" xfId="3966" xr:uid="{3204857B-1F39-4244-B88A-B98C6C312395}"/>
    <cellStyle name="Normal 4 7 3 2" xfId="44723" xr:uid="{F07B86B5-AB4B-4D98-BC27-9411A388FCBF}"/>
    <cellStyle name="Normal 4 8" xfId="3967" xr:uid="{8CE73041-D86C-40BB-8EF0-1C16E6DF199A}"/>
    <cellStyle name="Normal 4 8 2" xfId="3968" xr:uid="{D62C31A3-E504-4BA4-8FC1-889203289E42}"/>
    <cellStyle name="Normal 4 8 2 2" xfId="3969" xr:uid="{469B24C3-ED74-448B-9CA8-934F23216CAD}"/>
    <cellStyle name="Normal 4 8 2 2 2" xfId="44724" xr:uid="{B5ECF788-770E-47BC-B56D-8439E750CB0C}"/>
    <cellStyle name="Normal 4 8 3" xfId="3970" xr:uid="{6451A531-C6E5-4FFD-A2D1-A7CE6E7689EE}"/>
    <cellStyle name="Normal 4 8 3 2" xfId="44725" xr:uid="{CA4B63D2-D01C-4F78-BE44-D9411F64D8F3}"/>
    <cellStyle name="Normal 4 9" xfId="3971" xr:uid="{F20F2FBC-219C-43BB-AB21-CB2F8F969E52}"/>
    <cellStyle name="Normal 4 9 2" xfId="3972" xr:uid="{56D1DAF9-836F-4142-B246-098451CA1E4E}"/>
    <cellStyle name="Normal 4 9 2 2" xfId="3973" xr:uid="{9B5B9CE0-448D-4F8A-9EFE-4E547F4B19BE}"/>
    <cellStyle name="Normal 4 9 2 2 2" xfId="44726" xr:uid="{48A3AFC4-1817-43FD-8B7B-A57776F8ABC2}"/>
    <cellStyle name="Normal 4 9 3" xfId="3974" xr:uid="{BE8C871B-65CF-488B-A82F-D95954B59631}"/>
    <cellStyle name="Normal 4 9 3 2" xfId="44727" xr:uid="{768D922D-D8F6-4758-B2E2-889DC1DF46DE}"/>
    <cellStyle name="Normal 4_Beauty Rest Buy Sheet" xfId="3975" xr:uid="{35505B0F-84C6-47F2-888F-16EC5A600985}"/>
    <cellStyle name="Normal 40" xfId="55" xr:uid="{F6371F46-458E-4BF0-9E1F-C33E19A59359}"/>
    <cellStyle name="Normal 40 10" xfId="27494" xr:uid="{989A8125-674C-4AE6-8266-DAA5612858C7}"/>
    <cellStyle name="Normal 40 11" xfId="45728" xr:uid="{AF1E8366-8079-4ED6-94A0-25263DEFF720}"/>
    <cellStyle name="Normal 40 2" xfId="5134" xr:uid="{9F6D8AA5-EE7A-4B8E-B09E-91A7889038AB}"/>
    <cellStyle name="Normal 40 2 2" xfId="5259" xr:uid="{DDC9E6E1-8704-4FA7-907E-951E49C97E56}"/>
    <cellStyle name="Normal 40 2 2 2" xfId="5505" xr:uid="{CFAE22CA-877B-4339-8423-5707404C4D63}"/>
    <cellStyle name="Normal 40 2 2 2 2" xfId="6402" xr:uid="{1221AEF7-E4B8-4C7B-9B97-C3086C7B3B6B}"/>
    <cellStyle name="Normal 40 2 2 2 2 2" xfId="7804" xr:uid="{D54D1B4E-1D0F-42A2-9E03-2C2A84CB3374}"/>
    <cellStyle name="Normal 40 2 2 2 2 2 2" xfId="10606" xr:uid="{002E46AD-7CE4-42DB-A1E3-63474585F8D9}"/>
    <cellStyle name="Normal 40 2 2 2 2 2 2 2" xfId="16211" xr:uid="{90A94DD0-DF6D-4EB0-B9E8-467276934A6C}"/>
    <cellStyle name="Normal 40 2 2 2 2 2 2 2 2" xfId="27420" xr:uid="{6B514662-D1D9-4FEF-9801-1B4C2E65258B}"/>
    <cellStyle name="Normal 40 2 2 2 2 2 2 2 2 2" xfId="43207" xr:uid="{D31527E4-1535-4DDF-886C-14861CBE9EE6}"/>
    <cellStyle name="Normal 40 2 2 2 2 2 2 2 3" xfId="35319" xr:uid="{44E41B89-190A-4B9A-B311-C52096635840}"/>
    <cellStyle name="Normal 40 2 2 2 2 2 2 3" xfId="21816" xr:uid="{9759CD44-7244-48BA-86BF-7FFF94B2C378}"/>
    <cellStyle name="Normal 40 2 2 2 2 2 2 3 2" xfId="39263" xr:uid="{4A5D25B2-705A-450D-ABF6-AC6ED1196B80}"/>
    <cellStyle name="Normal 40 2 2 2 2 2 2 4" xfId="31375" xr:uid="{36E5652F-DDDE-4D4B-9B47-8BCD7016C2EE}"/>
    <cellStyle name="Normal 40 2 2 2 2 2 3" xfId="13409" xr:uid="{BCB7BA86-F4BA-458D-B742-E28D77A8BD85}"/>
    <cellStyle name="Normal 40 2 2 2 2 2 3 2" xfId="24618" xr:uid="{E6447BEC-69CF-4E10-B96B-204E836FF350}"/>
    <cellStyle name="Normal 40 2 2 2 2 2 3 2 2" xfId="41235" xr:uid="{B5A3F254-1F78-4307-BC69-C005726D9044}"/>
    <cellStyle name="Normal 40 2 2 2 2 2 3 3" xfId="33347" xr:uid="{DAC1CB05-0E72-41E0-8A34-65A5EFACC6A4}"/>
    <cellStyle name="Normal 40 2 2 2 2 2 4" xfId="19014" xr:uid="{A1F3609E-C2B7-40E7-AF09-08EED292F6A8}"/>
    <cellStyle name="Normal 40 2 2 2 2 2 4 2" xfId="37291" xr:uid="{2E258E34-F23B-4B22-87A7-2CF1934E3E93}"/>
    <cellStyle name="Normal 40 2 2 2 2 2 5" xfId="29403" xr:uid="{B402CF90-D98B-4DEA-A95B-FA369D5D9E46}"/>
    <cellStyle name="Normal 40 2 2 2 2 3" xfId="9204" xr:uid="{64611872-2450-436E-8D2C-14DBE7908713}"/>
    <cellStyle name="Normal 40 2 2 2 2 3 2" xfId="14809" xr:uid="{DAC65551-7DDD-4046-8E92-B58225263900}"/>
    <cellStyle name="Normal 40 2 2 2 2 3 2 2" xfId="26018" xr:uid="{F9E82FFE-560D-4830-BD3C-F8567BC55503}"/>
    <cellStyle name="Normal 40 2 2 2 2 3 2 2 2" xfId="42221" xr:uid="{D7D0F4D2-9897-42B3-B79A-12832280EE41}"/>
    <cellStyle name="Normal 40 2 2 2 2 3 2 3" xfId="34333" xr:uid="{4EAC67C3-29D8-49EE-A394-05A855C44696}"/>
    <cellStyle name="Normal 40 2 2 2 2 3 3" xfId="20414" xr:uid="{67E22BED-D5E7-4733-BD07-2DA79C9008A6}"/>
    <cellStyle name="Normal 40 2 2 2 2 3 3 2" xfId="38277" xr:uid="{D7F69FFB-F7F3-4C5F-9C60-BA764D0037A2}"/>
    <cellStyle name="Normal 40 2 2 2 2 3 4" xfId="30389" xr:uid="{3937BEED-8809-48AC-8FE4-5F4B7352FB83}"/>
    <cellStyle name="Normal 40 2 2 2 2 4" xfId="12007" xr:uid="{1FB0252E-B04F-4470-BDF1-26CF69801CD4}"/>
    <cellStyle name="Normal 40 2 2 2 2 4 2" xfId="23216" xr:uid="{516F7058-B5BE-4AFC-AEA7-6C3DBB2F1E92}"/>
    <cellStyle name="Normal 40 2 2 2 2 4 2 2" xfId="40249" xr:uid="{8BB18C1A-DC49-4158-936A-28F31CAA740B}"/>
    <cellStyle name="Normal 40 2 2 2 2 4 3" xfId="32361" xr:uid="{2625097C-3447-40BE-880A-6B21F79FDD47}"/>
    <cellStyle name="Normal 40 2 2 2 2 5" xfId="17612" xr:uid="{54DB1D02-E867-41A9-87F6-5EBED8ECD6EF}"/>
    <cellStyle name="Normal 40 2 2 2 2 5 2" xfId="36305" xr:uid="{E2058F22-1263-41E9-A72B-DA99492CDA8D}"/>
    <cellStyle name="Normal 40 2 2 2 2 6" xfId="28417" xr:uid="{A84D7A18-5861-4CE0-8285-EF0EC9E87AD8}"/>
    <cellStyle name="Normal 40 2 2 2 3" xfId="6907" xr:uid="{BB133D11-76D2-431E-A1E0-A05D7964F0DE}"/>
    <cellStyle name="Normal 40 2 2 2 3 2" xfId="9709" xr:uid="{732DE44B-0DEA-4635-A73C-E5A3B6720D02}"/>
    <cellStyle name="Normal 40 2 2 2 3 2 2" xfId="15314" xr:uid="{68B7D15F-3EF8-40D3-9E2F-1A1C31375BC5}"/>
    <cellStyle name="Normal 40 2 2 2 3 2 2 2" xfId="26523" xr:uid="{EC129EBA-F664-4F3E-986C-B368E4F31FFE}"/>
    <cellStyle name="Normal 40 2 2 2 3 2 2 2 2" xfId="42713" xr:uid="{99CAD824-CB29-41EC-93E0-9704327C71EC}"/>
    <cellStyle name="Normal 40 2 2 2 3 2 2 3" xfId="34825" xr:uid="{528FDA5B-65BF-490D-89AB-E1E5702AB893}"/>
    <cellStyle name="Normal 40 2 2 2 3 2 3" xfId="20919" xr:uid="{E0F64710-402B-460E-9887-6BDB038C419D}"/>
    <cellStyle name="Normal 40 2 2 2 3 2 3 2" xfId="38769" xr:uid="{067E3D25-273F-41BA-ACEB-0E46EE447F92}"/>
    <cellStyle name="Normal 40 2 2 2 3 2 4" xfId="30881" xr:uid="{44E4D435-DB81-4E0B-8178-032D0B9693DF}"/>
    <cellStyle name="Normal 40 2 2 2 3 3" xfId="12512" xr:uid="{D2B28FC0-9EE6-44BE-9680-667D3E920400}"/>
    <cellStyle name="Normal 40 2 2 2 3 3 2" xfId="23721" xr:uid="{696EC27D-FF69-4EE4-AF93-8E46FE30C373}"/>
    <cellStyle name="Normal 40 2 2 2 3 3 2 2" xfId="40741" xr:uid="{49D1C302-1165-461F-9CD9-99E6CB7D91B0}"/>
    <cellStyle name="Normal 40 2 2 2 3 3 3" xfId="32853" xr:uid="{6FEB7BCE-29C5-45AB-AA7C-5B8BA9DB6558}"/>
    <cellStyle name="Normal 40 2 2 2 3 4" xfId="18117" xr:uid="{7D5C0C45-EB3F-4865-87CA-77B5160EB84C}"/>
    <cellStyle name="Normal 40 2 2 2 3 4 2" xfId="36797" xr:uid="{062A1144-E6F6-4DEE-9493-BF247373871C}"/>
    <cellStyle name="Normal 40 2 2 2 3 5" xfId="28909" xr:uid="{5A128FB0-D31D-4B37-A9B4-9C4A6E85A199}"/>
    <cellStyle name="Normal 40 2 2 2 4" xfId="8307" xr:uid="{A67B871B-D9F5-451C-9145-9CB716ED0F85}"/>
    <cellStyle name="Normal 40 2 2 2 4 2" xfId="13912" xr:uid="{38228CC5-405D-43F5-8DA1-C7BECB96786C}"/>
    <cellStyle name="Normal 40 2 2 2 4 2 2" xfId="25121" xr:uid="{0D7F2644-184F-43EF-8AA8-F594ED6C7EFA}"/>
    <cellStyle name="Normal 40 2 2 2 4 2 2 2" xfId="41727" xr:uid="{2C5EFCE5-B1D0-4810-A97C-80B8646F6BCF}"/>
    <cellStyle name="Normal 40 2 2 2 4 2 3" xfId="33839" xr:uid="{6528934D-1005-4C92-9137-470BF7422FBE}"/>
    <cellStyle name="Normal 40 2 2 2 4 3" xfId="19517" xr:uid="{6E4AD6A6-DEF1-4DBB-968A-A71EB8CB17AA}"/>
    <cellStyle name="Normal 40 2 2 2 4 3 2" xfId="37783" xr:uid="{40840EA7-3413-44A9-8DA1-384839882040}"/>
    <cellStyle name="Normal 40 2 2 2 4 4" xfId="29895" xr:uid="{5D731DD5-9A67-4A3F-AF0D-16692560BDA0}"/>
    <cellStyle name="Normal 40 2 2 2 5" xfId="11110" xr:uid="{195DB4F8-E57F-4141-AFCE-6AE9EC1A1746}"/>
    <cellStyle name="Normal 40 2 2 2 5 2" xfId="22319" xr:uid="{01E5B0EF-D1B2-4BBF-B9C3-6B1D59B010AD}"/>
    <cellStyle name="Normal 40 2 2 2 5 2 2" xfId="39755" xr:uid="{3F69F2CF-A352-4D9F-A53A-B1CC07D969E6}"/>
    <cellStyle name="Normal 40 2 2 2 5 3" xfId="31867" xr:uid="{7DB2816E-0676-49BF-90AA-EEB98F1F21B9}"/>
    <cellStyle name="Normal 40 2 2 2 6" xfId="16715" xr:uid="{B270C36A-378A-4F67-A95A-35FABEFCB0B5}"/>
    <cellStyle name="Normal 40 2 2 2 6 2" xfId="35811" xr:uid="{ACFBC6AF-23D6-4451-84D5-EB3677E92BD7}"/>
    <cellStyle name="Normal 40 2 2 2 7" xfId="27923" xr:uid="{BD773A94-E193-42ED-90D9-87C56B33C45D}"/>
    <cellStyle name="Normal 40 2 2 3" xfId="6156" xr:uid="{F643C533-11B5-430A-9634-855728865356}"/>
    <cellStyle name="Normal 40 2 2 3 2" xfId="7558" xr:uid="{61374963-A999-420F-B141-E3498604D50D}"/>
    <cellStyle name="Normal 40 2 2 3 2 2" xfId="10360" xr:uid="{2D74D278-EF0C-4B54-9C42-EA09D26CBD04}"/>
    <cellStyle name="Normal 40 2 2 3 2 2 2" xfId="15965" xr:uid="{B5624A84-E1EA-48A9-A593-834DCF2A813C}"/>
    <cellStyle name="Normal 40 2 2 3 2 2 2 2" xfId="27174" xr:uid="{6DB343D7-7529-4548-9DD3-93DB7A8ACB0B}"/>
    <cellStyle name="Normal 40 2 2 3 2 2 2 2 2" xfId="42961" xr:uid="{06CB6ADB-ADF3-4200-A815-F3F964299D7E}"/>
    <cellStyle name="Normal 40 2 2 3 2 2 2 3" xfId="35073" xr:uid="{219D78C6-8FE4-40A9-9DC5-FF3064DED375}"/>
    <cellStyle name="Normal 40 2 2 3 2 2 3" xfId="21570" xr:uid="{C6D023EA-F155-4C43-8B7B-18A38885FEAF}"/>
    <cellStyle name="Normal 40 2 2 3 2 2 3 2" xfId="39017" xr:uid="{74B57714-36EC-4D3E-B4F4-A15C89C41EE1}"/>
    <cellStyle name="Normal 40 2 2 3 2 2 4" xfId="31129" xr:uid="{8AF91D75-1122-4F3E-8546-60D524254810}"/>
    <cellStyle name="Normal 40 2 2 3 2 3" xfId="13163" xr:uid="{D47F1550-5A3C-4BB1-8F0A-C68932A16A55}"/>
    <cellStyle name="Normal 40 2 2 3 2 3 2" xfId="24372" xr:uid="{419B592D-78B5-4D40-985F-3E83593AAEDE}"/>
    <cellStyle name="Normal 40 2 2 3 2 3 2 2" xfId="40989" xr:uid="{321F2CD2-2751-420B-A56A-64E3572DF153}"/>
    <cellStyle name="Normal 40 2 2 3 2 3 3" xfId="33101" xr:uid="{0CBA4D35-89C5-4A8C-9083-67A345B68712}"/>
    <cellStyle name="Normal 40 2 2 3 2 4" xfId="18768" xr:uid="{42DCDC48-F80B-473A-AE6C-C2AA9BC76BA9}"/>
    <cellStyle name="Normal 40 2 2 3 2 4 2" xfId="37045" xr:uid="{B1A50A7B-E86B-49EC-98F1-4CF4F7E059A5}"/>
    <cellStyle name="Normal 40 2 2 3 2 5" xfId="29157" xr:uid="{080CBF56-5097-4428-A1B4-4B27B9F617F4}"/>
    <cellStyle name="Normal 40 2 2 3 3" xfId="8958" xr:uid="{742AC376-5444-444B-88D7-05B6024DDE2F}"/>
    <cellStyle name="Normal 40 2 2 3 3 2" xfId="14563" xr:uid="{CE942041-EA1B-4BAE-A871-D2F010C864EA}"/>
    <cellStyle name="Normal 40 2 2 3 3 2 2" xfId="25772" xr:uid="{C27932F0-28DC-4736-8606-DAD4C43B6F51}"/>
    <cellStyle name="Normal 40 2 2 3 3 2 2 2" xfId="41975" xr:uid="{964A0439-1D02-43AE-AD18-FBE511D3D332}"/>
    <cellStyle name="Normal 40 2 2 3 3 2 3" xfId="34087" xr:uid="{5918C4A7-0D0B-4333-87FE-1259CC81A69F}"/>
    <cellStyle name="Normal 40 2 2 3 3 3" xfId="20168" xr:uid="{D4982C0A-4FAD-4336-B3F9-F4C09A57F51A}"/>
    <cellStyle name="Normal 40 2 2 3 3 3 2" xfId="38031" xr:uid="{13D116B0-585A-497A-B45E-DC101E17D163}"/>
    <cellStyle name="Normal 40 2 2 3 3 4" xfId="30143" xr:uid="{F96A1CD4-FE60-4A64-AEC5-A4DBA503302C}"/>
    <cellStyle name="Normal 40 2 2 3 4" xfId="11761" xr:uid="{515AEBC2-A1E6-4738-A855-E618CA4B7AAE}"/>
    <cellStyle name="Normal 40 2 2 3 4 2" xfId="22970" xr:uid="{419BD758-3C15-4102-A54D-22B16F7D9836}"/>
    <cellStyle name="Normal 40 2 2 3 4 2 2" xfId="40003" xr:uid="{6F5C3F2B-4F08-4023-901B-62862CB5E9D8}"/>
    <cellStyle name="Normal 40 2 2 3 4 3" xfId="32115" xr:uid="{B0A4C31C-072D-4547-8359-BA79931D3BB0}"/>
    <cellStyle name="Normal 40 2 2 3 5" xfId="17366" xr:uid="{65B737F2-F6B5-4EF3-9A8F-001B610EB65A}"/>
    <cellStyle name="Normal 40 2 2 3 5 2" xfId="36059" xr:uid="{CCD1D495-327E-418F-89A6-2C68E14B6180}"/>
    <cellStyle name="Normal 40 2 2 3 6" xfId="28171" xr:uid="{B3941841-9B37-4A5A-BD22-76FC4CBA2552}"/>
    <cellStyle name="Normal 40 2 2 4" xfId="6661" xr:uid="{D6EAF9E1-A1F9-43AB-962C-BD99F48D9144}"/>
    <cellStyle name="Normal 40 2 2 4 2" xfId="9463" xr:uid="{C69F9AA5-DB4A-47BB-9756-67708C2FBBE6}"/>
    <cellStyle name="Normal 40 2 2 4 2 2" xfId="15068" xr:uid="{9878C0AA-ACA1-4E22-B9CA-46CACFD561E5}"/>
    <cellStyle name="Normal 40 2 2 4 2 2 2" xfId="26277" xr:uid="{AD10469B-6AF1-44FC-BD03-3FECEABCB35A}"/>
    <cellStyle name="Normal 40 2 2 4 2 2 2 2" xfId="42467" xr:uid="{4FBE6016-E898-477D-BCBC-CD991F193A1D}"/>
    <cellStyle name="Normal 40 2 2 4 2 2 3" xfId="34579" xr:uid="{6A5E5D8D-198B-4583-9E9E-DAF1AE11B64E}"/>
    <cellStyle name="Normal 40 2 2 4 2 3" xfId="20673" xr:uid="{EE7F3837-CB53-4DFA-B37E-7D58F315D01F}"/>
    <cellStyle name="Normal 40 2 2 4 2 3 2" xfId="38523" xr:uid="{2A1EE6CF-972F-4905-A776-80AD1836BAC1}"/>
    <cellStyle name="Normal 40 2 2 4 2 4" xfId="30635" xr:uid="{8FF177CA-3FEB-492B-BF31-4B88083B5333}"/>
    <cellStyle name="Normal 40 2 2 4 3" xfId="12266" xr:uid="{2DAEFA81-A728-4CAA-B980-4949E22B4FB7}"/>
    <cellStyle name="Normal 40 2 2 4 3 2" xfId="23475" xr:uid="{9B16D047-ECF4-4A60-806E-458DE3737EFA}"/>
    <cellStyle name="Normal 40 2 2 4 3 2 2" xfId="40495" xr:uid="{15DF424A-6042-4A01-B8E1-072C7AE57F56}"/>
    <cellStyle name="Normal 40 2 2 4 3 3" xfId="32607" xr:uid="{B125E021-3E5E-4F1C-AC58-5A89F3B00C06}"/>
    <cellStyle name="Normal 40 2 2 4 4" xfId="17871" xr:uid="{B3C137EC-A378-4AC2-B20C-5C333E109EEE}"/>
    <cellStyle name="Normal 40 2 2 4 4 2" xfId="36551" xr:uid="{76DEB0BB-E2E4-468C-B651-A087CB527A80}"/>
    <cellStyle name="Normal 40 2 2 4 5" xfId="28663" xr:uid="{9A4ED4F8-4CA5-409F-9E7C-B7C6F19487AF}"/>
    <cellStyle name="Normal 40 2 2 5" xfId="8061" xr:uid="{16C0DD44-DD10-4B75-88D8-5D94D62DC301}"/>
    <cellStyle name="Normal 40 2 2 5 2" xfId="13666" xr:uid="{B7B30230-8BEF-4876-8F1D-77B003EED622}"/>
    <cellStyle name="Normal 40 2 2 5 2 2" xfId="24875" xr:uid="{858ECE6C-D195-4199-808F-77ECCC570092}"/>
    <cellStyle name="Normal 40 2 2 5 2 2 2" xfId="41481" xr:uid="{9E51E462-9076-4EBA-8F70-7415E0F4137E}"/>
    <cellStyle name="Normal 40 2 2 5 2 3" xfId="33593" xr:uid="{EAB251F5-D334-4A26-A988-04343B0559A2}"/>
    <cellStyle name="Normal 40 2 2 5 3" xfId="19271" xr:uid="{CDB9CCA9-62E4-4334-A761-6D097D12F43D}"/>
    <cellStyle name="Normal 40 2 2 5 3 2" xfId="37537" xr:uid="{738C6877-A871-4A0F-B922-B917855AC146}"/>
    <cellStyle name="Normal 40 2 2 5 4" xfId="29649" xr:uid="{1D8ED5C4-92FE-4316-A9C2-DB3D768420FE}"/>
    <cellStyle name="Normal 40 2 2 6" xfId="10864" xr:uid="{47B75E73-76B5-4413-B034-0C351F9DAC82}"/>
    <cellStyle name="Normal 40 2 2 6 2" xfId="22073" xr:uid="{7CAC4B11-4CE5-4389-93F8-943A22191135}"/>
    <cellStyle name="Normal 40 2 2 6 2 2" xfId="39509" xr:uid="{1247951D-AC2C-4528-9BEC-D4EC8C7F071D}"/>
    <cellStyle name="Normal 40 2 2 6 3" xfId="31621" xr:uid="{46DA9E71-6128-4516-B93B-538589DF0B7C}"/>
    <cellStyle name="Normal 40 2 2 7" xfId="16469" xr:uid="{728C56B1-931C-49E1-A52C-635E85291533}"/>
    <cellStyle name="Normal 40 2 2 7 2" xfId="35565" xr:uid="{4F274B6C-A867-455C-8900-430135523712}"/>
    <cellStyle name="Normal 40 2 2 8" xfId="27677" xr:uid="{D9D31C9B-5FA2-44DF-804B-7E6000C80EB3}"/>
    <cellStyle name="Normal 40 2 3" xfId="5381" xr:uid="{62C7C2D2-C24F-4478-8904-094BD4572680}"/>
    <cellStyle name="Normal 40 2 3 2" xfId="6278" xr:uid="{211AD9EF-FDFA-4554-8A34-E91B8E02D8D0}"/>
    <cellStyle name="Normal 40 2 3 2 2" xfId="7680" xr:uid="{CB1ACDC9-745A-4229-AA61-86736D06CDB4}"/>
    <cellStyle name="Normal 40 2 3 2 2 2" xfId="10482" xr:uid="{01D108B3-D166-4FA0-A06C-D176084DC9E4}"/>
    <cellStyle name="Normal 40 2 3 2 2 2 2" xfId="16087" xr:uid="{51536A92-B36B-4D52-84F2-EDB40CD77C12}"/>
    <cellStyle name="Normal 40 2 3 2 2 2 2 2" xfId="27296" xr:uid="{51610B93-CCC5-4B6A-A8AB-A12B1D99A2B8}"/>
    <cellStyle name="Normal 40 2 3 2 2 2 2 2 2" xfId="43083" xr:uid="{F5AF36C8-1537-4ACA-9C5A-9D8CE358A1A2}"/>
    <cellStyle name="Normal 40 2 3 2 2 2 2 3" xfId="35195" xr:uid="{2A667BE1-32F9-4FB4-AFCE-F67473867B0A}"/>
    <cellStyle name="Normal 40 2 3 2 2 2 3" xfId="21692" xr:uid="{65D868A4-1E64-4D78-B3A4-64BCD077EDED}"/>
    <cellStyle name="Normal 40 2 3 2 2 2 3 2" xfId="39139" xr:uid="{D45230E5-EE6C-4709-A383-1C47A2C1F193}"/>
    <cellStyle name="Normal 40 2 3 2 2 2 4" xfId="31251" xr:uid="{40884C6F-C852-4E65-B113-2FA421C2857F}"/>
    <cellStyle name="Normal 40 2 3 2 2 3" xfId="13285" xr:uid="{7CD13A3A-1EE3-4175-A815-9FA4C32943F3}"/>
    <cellStyle name="Normal 40 2 3 2 2 3 2" xfId="24494" xr:uid="{986DAD90-7609-43E2-8555-C64B20DBE3BA}"/>
    <cellStyle name="Normal 40 2 3 2 2 3 2 2" xfId="41111" xr:uid="{901A5156-28A6-4DFF-B41C-9967D5E85284}"/>
    <cellStyle name="Normal 40 2 3 2 2 3 3" xfId="33223" xr:uid="{16A0DAF5-8500-4C0A-871D-12FD8B9D5667}"/>
    <cellStyle name="Normal 40 2 3 2 2 4" xfId="18890" xr:uid="{05AFB38C-29F3-4C09-82C0-D1486352F48A}"/>
    <cellStyle name="Normal 40 2 3 2 2 4 2" xfId="37167" xr:uid="{2D142662-88E5-4F63-8210-C1DDF363AF96}"/>
    <cellStyle name="Normal 40 2 3 2 2 5" xfId="29279" xr:uid="{1C9676FA-237C-4CB1-99E9-129EF112F8B6}"/>
    <cellStyle name="Normal 40 2 3 2 3" xfId="9080" xr:uid="{44A1AB8D-379B-4E3F-945B-52D4EB3B3CA9}"/>
    <cellStyle name="Normal 40 2 3 2 3 2" xfId="14685" xr:uid="{7038C6CE-91B7-4822-9684-BB5B5E107CE2}"/>
    <cellStyle name="Normal 40 2 3 2 3 2 2" xfId="25894" xr:uid="{111F9F99-8691-43E9-802F-282B2325C1BF}"/>
    <cellStyle name="Normal 40 2 3 2 3 2 2 2" xfId="42097" xr:uid="{C314EC23-47B0-4505-B3B9-C6B36EDD1E74}"/>
    <cellStyle name="Normal 40 2 3 2 3 2 3" xfId="34209" xr:uid="{6B09FEFA-175F-40BC-89B5-3E11DCFF2E65}"/>
    <cellStyle name="Normal 40 2 3 2 3 3" xfId="20290" xr:uid="{446AEE07-6E5B-4811-950B-9FC87D4A5BC1}"/>
    <cellStyle name="Normal 40 2 3 2 3 3 2" xfId="38153" xr:uid="{A6007C7B-92B5-473B-A0EA-AE494F82B839}"/>
    <cellStyle name="Normal 40 2 3 2 3 4" xfId="30265" xr:uid="{AF81E50C-EBC7-4D3A-832D-04E43C772267}"/>
    <cellStyle name="Normal 40 2 3 2 4" xfId="11883" xr:uid="{AC976401-B4CF-40B9-BA46-93B86335BB72}"/>
    <cellStyle name="Normal 40 2 3 2 4 2" xfId="23092" xr:uid="{4EE4D9C2-2B68-4F7F-A08C-28DA25BBD1BC}"/>
    <cellStyle name="Normal 40 2 3 2 4 2 2" xfId="40125" xr:uid="{0E04C1DB-6CE7-4035-8152-83FD8A4D4439}"/>
    <cellStyle name="Normal 40 2 3 2 4 3" xfId="32237" xr:uid="{56B295DC-4B1F-421D-8616-EB8451791686}"/>
    <cellStyle name="Normal 40 2 3 2 5" xfId="17488" xr:uid="{FB5020A5-1EE5-4A64-B950-1A633837708B}"/>
    <cellStyle name="Normal 40 2 3 2 5 2" xfId="36181" xr:uid="{22E147F9-1066-4B6E-9F58-0BC895C58937}"/>
    <cellStyle name="Normal 40 2 3 2 6" xfId="28293" xr:uid="{4C6FCA94-BAEE-477B-8358-BAE4B7367049}"/>
    <cellStyle name="Normal 40 2 3 3" xfId="6783" xr:uid="{79BB7CB9-162E-4AC3-B9B7-07217591E149}"/>
    <cellStyle name="Normal 40 2 3 3 2" xfId="9585" xr:uid="{4E055E86-DAA1-4727-B296-3A17D79FA3D8}"/>
    <cellStyle name="Normal 40 2 3 3 2 2" xfId="15190" xr:uid="{3E27CB07-C743-4614-8FEF-EAA595B7F678}"/>
    <cellStyle name="Normal 40 2 3 3 2 2 2" xfId="26399" xr:uid="{D747BE67-724C-42F7-AE10-DD2541B88BDD}"/>
    <cellStyle name="Normal 40 2 3 3 2 2 2 2" xfId="42589" xr:uid="{22655C64-C062-4163-8FF5-5DC48A754B43}"/>
    <cellStyle name="Normal 40 2 3 3 2 2 3" xfId="34701" xr:uid="{63201A96-21A0-42B1-BCCC-97B83E1A4F78}"/>
    <cellStyle name="Normal 40 2 3 3 2 3" xfId="20795" xr:uid="{C9D1B7C1-1B60-4E50-A4C8-4C090E76310F}"/>
    <cellStyle name="Normal 40 2 3 3 2 3 2" xfId="38645" xr:uid="{FB288FBB-F4FF-4187-BA1C-D13BAF7DB75F}"/>
    <cellStyle name="Normal 40 2 3 3 2 4" xfId="30757" xr:uid="{7B05EAA2-0709-47DD-97EA-E9CFEB071C13}"/>
    <cellStyle name="Normal 40 2 3 3 3" xfId="12388" xr:uid="{9970A725-69EC-4168-A70C-09F4647CC0CC}"/>
    <cellStyle name="Normal 40 2 3 3 3 2" xfId="23597" xr:uid="{D5D6EF6F-EDA0-46AF-A991-AEE8107DB1D5}"/>
    <cellStyle name="Normal 40 2 3 3 3 2 2" xfId="40617" xr:uid="{1FC3A8BD-1A32-467F-8F50-5CC404B365AD}"/>
    <cellStyle name="Normal 40 2 3 3 3 3" xfId="32729" xr:uid="{46097EA0-5A3C-44A0-AFF1-4DE64A4A00D7}"/>
    <cellStyle name="Normal 40 2 3 3 4" xfId="17993" xr:uid="{35284E22-9D8B-49DE-86D1-3BC2A7A19EE8}"/>
    <cellStyle name="Normal 40 2 3 3 4 2" xfId="36673" xr:uid="{A12DC36D-C15B-424D-BD1C-1505614AA3B6}"/>
    <cellStyle name="Normal 40 2 3 3 5" xfId="28785" xr:uid="{57430C72-B5EA-4A7A-A156-EBF7188C50DE}"/>
    <cellStyle name="Normal 40 2 3 4" xfId="8183" xr:uid="{C9CCF4B8-6E4E-4EA9-AA15-1517F32C0013}"/>
    <cellStyle name="Normal 40 2 3 4 2" xfId="13788" xr:uid="{A0DFA23E-A2C7-45D4-90E3-6F1E267DC42B}"/>
    <cellStyle name="Normal 40 2 3 4 2 2" xfId="24997" xr:uid="{449951F8-7B48-4890-AB60-5D4B4C10E44C}"/>
    <cellStyle name="Normal 40 2 3 4 2 2 2" xfId="41603" xr:uid="{E1776112-7A9C-4F82-A909-584F4D38A1A8}"/>
    <cellStyle name="Normal 40 2 3 4 2 3" xfId="33715" xr:uid="{47B411CB-C80A-423A-BFFB-9C0B15C64D60}"/>
    <cellStyle name="Normal 40 2 3 4 3" xfId="19393" xr:uid="{F49D13AE-D22E-401B-8A32-0E2EA201A11F}"/>
    <cellStyle name="Normal 40 2 3 4 3 2" xfId="37659" xr:uid="{087BB5A4-6D71-47DE-AD32-F5EFFCE1F159}"/>
    <cellStyle name="Normal 40 2 3 4 4" xfId="29771" xr:uid="{9B79F6B1-7F90-4F6F-A4FE-F14C2D22EE25}"/>
    <cellStyle name="Normal 40 2 3 5" xfId="10986" xr:uid="{3969B342-AA94-4E55-9AB9-6BAF1BF1E2B8}"/>
    <cellStyle name="Normal 40 2 3 5 2" xfId="22195" xr:uid="{D5A5151A-04FB-4FA7-8EA8-3C354AC50DA9}"/>
    <cellStyle name="Normal 40 2 3 5 2 2" xfId="39631" xr:uid="{733D30EE-CFCC-4631-A3EB-938D5A05343F}"/>
    <cellStyle name="Normal 40 2 3 5 3" xfId="31743" xr:uid="{2575B01C-95AC-4408-A6D3-7C38F8BED1E5}"/>
    <cellStyle name="Normal 40 2 3 6" xfId="16591" xr:uid="{1F18DB8F-9710-4981-98FA-C45CC7EEF692}"/>
    <cellStyle name="Normal 40 2 3 6 2" xfId="35687" xr:uid="{DAE6E85E-3CC1-44D0-AED4-D13099570DA5}"/>
    <cellStyle name="Normal 40 2 3 7" xfId="27799" xr:uid="{D10769C4-B990-4288-9F23-4F19DDB3771B}"/>
    <cellStyle name="Normal 40 2 4" xfId="6032" xr:uid="{92EF1882-D924-45FB-A2AD-FCF6A6DF0448}"/>
    <cellStyle name="Normal 40 2 4 2" xfId="7434" xr:uid="{8B80D8A0-CD54-4498-BC5E-76EF4BADEAB4}"/>
    <cellStyle name="Normal 40 2 4 2 2" xfId="10236" xr:uid="{EE4966FC-9FB6-4057-A05B-F45398127CEB}"/>
    <cellStyle name="Normal 40 2 4 2 2 2" xfId="15841" xr:uid="{8A2FD8B4-21A9-4ACC-97D1-888D8406E4DA}"/>
    <cellStyle name="Normal 40 2 4 2 2 2 2" xfId="27050" xr:uid="{6CB051CF-8560-4AF5-AEC1-AFA08A208985}"/>
    <cellStyle name="Normal 40 2 4 2 2 2 2 2" xfId="42837" xr:uid="{E7A70AAD-2F70-471F-9D02-731E3FC35253}"/>
    <cellStyle name="Normal 40 2 4 2 2 2 3" xfId="34949" xr:uid="{7A5A61B7-6DE1-47E5-A927-C19E05F798CB}"/>
    <cellStyle name="Normal 40 2 4 2 2 3" xfId="21446" xr:uid="{74B4481A-1A21-458C-BE14-E68A111D3793}"/>
    <cellStyle name="Normal 40 2 4 2 2 3 2" xfId="38893" xr:uid="{779CFA62-1E21-4393-B9A9-392BE793AE63}"/>
    <cellStyle name="Normal 40 2 4 2 2 4" xfId="31005" xr:uid="{BEB6A3AE-8C4B-4D91-88BD-B9BE576FAED0}"/>
    <cellStyle name="Normal 40 2 4 2 3" xfId="13039" xr:uid="{236BB25D-9990-42A0-916E-20A9F7B46712}"/>
    <cellStyle name="Normal 40 2 4 2 3 2" xfId="24248" xr:uid="{83FAED1A-6586-4C24-BDB1-154CC531745D}"/>
    <cellStyle name="Normal 40 2 4 2 3 2 2" xfId="40865" xr:uid="{BE93230D-8626-47E4-B24E-17FAD645B7B8}"/>
    <cellStyle name="Normal 40 2 4 2 3 3" xfId="32977" xr:uid="{344A5567-0A60-485E-9CFB-0E6BF05F38A8}"/>
    <cellStyle name="Normal 40 2 4 2 4" xfId="18644" xr:uid="{508AD114-68F6-433E-8222-E889A4644875}"/>
    <cellStyle name="Normal 40 2 4 2 4 2" xfId="36921" xr:uid="{DE70006B-A1EB-41C2-AD3B-41357CFBD592}"/>
    <cellStyle name="Normal 40 2 4 2 5" xfId="29033" xr:uid="{0520A862-E7E5-4B86-965F-DDBCB09D5985}"/>
    <cellStyle name="Normal 40 2 4 3" xfId="8834" xr:uid="{33D332D9-FEA8-4D7E-9819-001AFF08A92D}"/>
    <cellStyle name="Normal 40 2 4 3 2" xfId="14439" xr:uid="{282286CB-EE7E-437E-B1AA-C55116726D47}"/>
    <cellStyle name="Normal 40 2 4 3 2 2" xfId="25648" xr:uid="{B2B636F6-A1B8-4024-926F-E021C0662811}"/>
    <cellStyle name="Normal 40 2 4 3 2 2 2" xfId="41851" xr:uid="{C060C3C4-8618-48AD-A0AD-023272D68045}"/>
    <cellStyle name="Normal 40 2 4 3 2 3" xfId="33963" xr:uid="{244708B4-0581-423D-8926-940D7FA405DE}"/>
    <cellStyle name="Normal 40 2 4 3 3" xfId="20044" xr:uid="{BA9355C1-CA80-408B-B90E-869D8B0CC7AC}"/>
    <cellStyle name="Normal 40 2 4 3 3 2" xfId="37907" xr:uid="{AC8CA8F7-C91E-444E-BE0A-8EDD041F6E0B}"/>
    <cellStyle name="Normal 40 2 4 3 4" xfId="30019" xr:uid="{DE5735DB-FA4D-42A8-A1B4-202FFA43848B}"/>
    <cellStyle name="Normal 40 2 4 4" xfId="11637" xr:uid="{735DE00A-84FF-4E6F-8357-07F63FD3FA80}"/>
    <cellStyle name="Normal 40 2 4 4 2" xfId="22846" xr:uid="{18A8CA2C-8525-4D83-865D-99B443C5B9E6}"/>
    <cellStyle name="Normal 40 2 4 4 2 2" xfId="39879" xr:uid="{B077431A-5A87-4E1D-8807-393A46A3758B}"/>
    <cellStyle name="Normal 40 2 4 4 3" xfId="31991" xr:uid="{D7C49B90-824F-4961-BCC5-AE4E0D40E249}"/>
    <cellStyle name="Normal 40 2 4 5" xfId="17242" xr:uid="{F5481201-79DD-4FAF-A177-4C86B6BB363C}"/>
    <cellStyle name="Normal 40 2 4 5 2" xfId="35935" xr:uid="{8A45FCDA-03FE-44BC-9B4F-4CD021FE25F8}"/>
    <cellStyle name="Normal 40 2 4 6" xfId="28047" xr:uid="{0BE66C8B-DBE0-420C-A76C-1D0DBE00336B}"/>
    <cellStyle name="Normal 40 2 5" xfId="6536" xr:uid="{626B2061-7F43-4AE9-AC18-8A5C3B07D1CE}"/>
    <cellStyle name="Normal 40 2 5 2" xfId="9338" xr:uid="{CC0E0EC3-902B-43D7-938B-6C744CAE29DF}"/>
    <cellStyle name="Normal 40 2 5 2 2" xfId="14943" xr:uid="{44D98F93-2D0D-47D9-A934-767F00C354E3}"/>
    <cellStyle name="Normal 40 2 5 2 2 2" xfId="26152" xr:uid="{F907A10E-AB15-41A4-8401-776372D553F9}"/>
    <cellStyle name="Normal 40 2 5 2 2 2 2" xfId="42343" xr:uid="{1F40D71E-9338-48FA-9AC6-468E99AE328D}"/>
    <cellStyle name="Normal 40 2 5 2 2 3" xfId="34455" xr:uid="{E34E713D-CB3E-416E-AC9C-D5D857BD3562}"/>
    <cellStyle name="Normal 40 2 5 2 3" xfId="20548" xr:uid="{3E6EFF57-BD0E-4604-84C3-24E6199E1FCB}"/>
    <cellStyle name="Normal 40 2 5 2 3 2" xfId="38399" xr:uid="{267F0D82-258E-4DE6-9448-F7551D311922}"/>
    <cellStyle name="Normal 40 2 5 2 4" xfId="30511" xr:uid="{E7B295B0-524B-401E-A7F2-7DD76DF06D3B}"/>
    <cellStyle name="Normal 40 2 5 3" xfId="12141" xr:uid="{F812664A-4DED-4E5C-9B13-F4AC4491C59B}"/>
    <cellStyle name="Normal 40 2 5 3 2" xfId="23350" xr:uid="{A9F944F4-7D3E-499B-88EB-DF63A660AADE}"/>
    <cellStyle name="Normal 40 2 5 3 2 2" xfId="40371" xr:uid="{45B2B1A7-9501-4A62-8831-10C3104CAD88}"/>
    <cellStyle name="Normal 40 2 5 3 3" xfId="32483" xr:uid="{28D13B8A-1C2D-4BC4-B11E-B51722C090CE}"/>
    <cellStyle name="Normal 40 2 5 4" xfId="17746" xr:uid="{10EC85DF-3414-4116-BB7D-F402D9DE321D}"/>
    <cellStyle name="Normal 40 2 5 4 2" xfId="36427" xr:uid="{FEDFC7E5-9456-4AC3-9A55-048C0884C6DC}"/>
    <cellStyle name="Normal 40 2 5 5" xfId="28539" xr:uid="{371B3CBD-5018-4825-B082-C5BF07DD3723}"/>
    <cellStyle name="Normal 40 2 6" xfId="7937" xr:uid="{FC3FDC8A-AEC3-45D0-80CF-FA092E2DCABD}"/>
    <cellStyle name="Normal 40 2 6 2" xfId="13542" xr:uid="{61944180-AB74-4878-9E11-58371EC3B360}"/>
    <cellStyle name="Normal 40 2 6 2 2" xfId="24751" xr:uid="{376B527B-4D56-4B50-AA0C-9455D2369350}"/>
    <cellStyle name="Normal 40 2 6 2 2 2" xfId="41357" xr:uid="{5E849E39-DACB-4629-A938-9900D963D85A}"/>
    <cellStyle name="Normal 40 2 6 2 3" xfId="33469" xr:uid="{581703E5-5DC8-4927-BA8D-83599120B043}"/>
    <cellStyle name="Normal 40 2 6 3" xfId="19147" xr:uid="{08FB52FA-6093-442D-8C5B-AE3EFE3CCE8F}"/>
    <cellStyle name="Normal 40 2 6 3 2" xfId="37413" xr:uid="{DB142777-A414-482D-8614-87045364B9A3}"/>
    <cellStyle name="Normal 40 2 6 4" xfId="29525" xr:uid="{83D11E68-B73B-4F3B-B949-C87D042AC75A}"/>
    <cellStyle name="Normal 40 2 7" xfId="10740" xr:uid="{3F3F7536-AD24-4B33-89FF-4C34DF1BD487}"/>
    <cellStyle name="Normal 40 2 7 2" xfId="21949" xr:uid="{C0106A58-5ABC-4441-A8FE-20CC47B90401}"/>
    <cellStyle name="Normal 40 2 7 2 2" xfId="39385" xr:uid="{7270069F-422C-48F9-A02C-0CA8E1580BF5}"/>
    <cellStyle name="Normal 40 2 7 3" xfId="31497" xr:uid="{3C0B40DB-1995-40A3-A68C-C414492C5037}"/>
    <cellStyle name="Normal 40 2 8" xfId="16345" xr:uid="{63D91404-B898-4965-8783-9CCA5B1BDCB5}"/>
    <cellStyle name="Normal 40 2 8 2" xfId="35441" xr:uid="{B368260A-089A-4EC6-9F30-834792996BFB}"/>
    <cellStyle name="Normal 40 2 9" xfId="27553" xr:uid="{EF588B1F-547F-4904-9A4C-F7DBC9CAF031}"/>
    <cellStyle name="Normal 40 3" xfId="5199" xr:uid="{45669AEB-2C41-4B66-9955-C2549E803C0E}"/>
    <cellStyle name="Normal 40 3 2" xfId="5445" xr:uid="{131F0C0C-C5BF-40AE-A575-2691BADD32A3}"/>
    <cellStyle name="Normal 40 3 2 2" xfId="6342" xr:uid="{E799AD18-FA64-4714-993A-AA82685327EE}"/>
    <cellStyle name="Normal 40 3 2 2 2" xfId="7744" xr:uid="{A8203D2C-7E85-4AD0-998A-EBE62316BC97}"/>
    <cellStyle name="Normal 40 3 2 2 2 2" xfId="10546" xr:uid="{795368A4-2643-4224-B1C4-56AC7E1F5320}"/>
    <cellStyle name="Normal 40 3 2 2 2 2 2" xfId="16151" xr:uid="{FBD798AF-B450-4FB7-BDFA-796E0DDFF4A3}"/>
    <cellStyle name="Normal 40 3 2 2 2 2 2 2" xfId="27360" xr:uid="{79DD0D6D-A202-4CF5-87B4-FD7463963C96}"/>
    <cellStyle name="Normal 40 3 2 2 2 2 2 2 2" xfId="43147" xr:uid="{6C175CD5-7021-470D-B3A5-B265DFDB499B}"/>
    <cellStyle name="Normal 40 3 2 2 2 2 2 3" xfId="35259" xr:uid="{A8650A47-A362-4FF1-AD48-A8EEF8BE7FA9}"/>
    <cellStyle name="Normal 40 3 2 2 2 2 3" xfId="21756" xr:uid="{F31E17AB-6DA0-47D3-9DF2-F39A8B271597}"/>
    <cellStyle name="Normal 40 3 2 2 2 2 3 2" xfId="39203" xr:uid="{00CB9EFE-EC51-4251-BDEF-4C5D9A9309F3}"/>
    <cellStyle name="Normal 40 3 2 2 2 2 4" xfId="31315" xr:uid="{4A9FBB82-D0DB-4AA5-8650-CA9091541859}"/>
    <cellStyle name="Normal 40 3 2 2 2 3" xfId="13349" xr:uid="{6FB6E21A-07E4-4A4C-9AD1-362369E170F1}"/>
    <cellStyle name="Normal 40 3 2 2 2 3 2" xfId="24558" xr:uid="{08D648C0-0DAC-4841-BB0A-3E19DD806B92}"/>
    <cellStyle name="Normal 40 3 2 2 2 3 2 2" xfId="41175" xr:uid="{48ECE174-7FB7-433F-B98F-1E11D938579E}"/>
    <cellStyle name="Normal 40 3 2 2 2 3 3" xfId="33287" xr:uid="{0DBC75B1-FF9C-4C59-9D96-5DA80B5F5AF2}"/>
    <cellStyle name="Normal 40 3 2 2 2 4" xfId="18954" xr:uid="{71BA69E2-5FEA-42AB-B231-41E4D7B76861}"/>
    <cellStyle name="Normal 40 3 2 2 2 4 2" xfId="37231" xr:uid="{241BC3A0-4BFE-4616-9D2D-4A80B57F4522}"/>
    <cellStyle name="Normal 40 3 2 2 2 5" xfId="29343" xr:uid="{11268168-27C1-44F5-BDA9-D94B184AD2AC}"/>
    <cellStyle name="Normal 40 3 2 2 3" xfId="9144" xr:uid="{ADE6D200-415B-4A39-B634-45D55E30D9C4}"/>
    <cellStyle name="Normal 40 3 2 2 3 2" xfId="14749" xr:uid="{E87482CD-94AD-4B50-BDDC-2A98B45E43C3}"/>
    <cellStyle name="Normal 40 3 2 2 3 2 2" xfId="25958" xr:uid="{CF7E9861-E7FF-4B69-BB1C-A9203498D076}"/>
    <cellStyle name="Normal 40 3 2 2 3 2 2 2" xfId="42161" xr:uid="{16A0C726-DB29-4852-8CEA-CDF2E5D44181}"/>
    <cellStyle name="Normal 40 3 2 2 3 2 3" xfId="34273" xr:uid="{5FB42DC9-4875-468B-9B37-1159C223521A}"/>
    <cellStyle name="Normal 40 3 2 2 3 3" xfId="20354" xr:uid="{0267A165-0401-429B-B7D4-06826431E91A}"/>
    <cellStyle name="Normal 40 3 2 2 3 3 2" xfId="38217" xr:uid="{280F1917-7147-4B34-8E77-1E8A92255539}"/>
    <cellStyle name="Normal 40 3 2 2 3 4" xfId="30329" xr:uid="{8C7078E4-679A-4E48-8553-1FC710E76CD4}"/>
    <cellStyle name="Normal 40 3 2 2 4" xfId="11947" xr:uid="{52347ADF-1846-402A-A98F-B7665C1E9E1C}"/>
    <cellStyle name="Normal 40 3 2 2 4 2" xfId="23156" xr:uid="{1895B46A-86E8-41F5-8D02-747C63F1882E}"/>
    <cellStyle name="Normal 40 3 2 2 4 2 2" xfId="40189" xr:uid="{C3E8738A-16E2-47C8-A383-3BB0196E24A3}"/>
    <cellStyle name="Normal 40 3 2 2 4 3" xfId="32301" xr:uid="{AEF37E97-A324-46B2-B0A2-F200FF062A28}"/>
    <cellStyle name="Normal 40 3 2 2 5" xfId="17552" xr:uid="{91AEBDFA-67D5-4F75-9094-6C7065825494}"/>
    <cellStyle name="Normal 40 3 2 2 5 2" xfId="36245" xr:uid="{92241C72-9B1E-41BE-BA33-AA5174CB69E8}"/>
    <cellStyle name="Normal 40 3 2 2 6" xfId="28357" xr:uid="{EB3FE3EC-39F8-4739-8C05-57CA477DC371}"/>
    <cellStyle name="Normal 40 3 2 3" xfId="6847" xr:uid="{D620972E-795B-41E4-A83A-D19273DEB7E6}"/>
    <cellStyle name="Normal 40 3 2 3 2" xfId="9649" xr:uid="{B0401F8B-D898-4807-A110-29704E006955}"/>
    <cellStyle name="Normal 40 3 2 3 2 2" xfId="15254" xr:uid="{41F7CEDA-2D9A-44E0-919D-91DFC524056F}"/>
    <cellStyle name="Normal 40 3 2 3 2 2 2" xfId="26463" xr:uid="{7D01D1C6-899B-4870-B7A2-3ABBF082D22F}"/>
    <cellStyle name="Normal 40 3 2 3 2 2 2 2" xfId="42653" xr:uid="{A8BD9B49-058B-41F6-88A9-6D76DAD2DE85}"/>
    <cellStyle name="Normal 40 3 2 3 2 2 3" xfId="34765" xr:uid="{3D9912E4-947E-4062-82E9-3BDF0FD993D9}"/>
    <cellStyle name="Normal 40 3 2 3 2 3" xfId="20859" xr:uid="{7E035684-F460-46AA-A171-4DCDD70A56F7}"/>
    <cellStyle name="Normal 40 3 2 3 2 3 2" xfId="38709" xr:uid="{42FE09AC-EE47-491A-87CB-9FA190EC6FF5}"/>
    <cellStyle name="Normal 40 3 2 3 2 4" xfId="30821" xr:uid="{5F677616-DBBB-4C8F-91D0-37FE1091EA45}"/>
    <cellStyle name="Normal 40 3 2 3 3" xfId="12452" xr:uid="{BF82EDB4-7F12-40D8-AED4-92505B023BB7}"/>
    <cellStyle name="Normal 40 3 2 3 3 2" xfId="23661" xr:uid="{1D7D07D0-EE5A-4326-BDE6-1F1AC95710F5}"/>
    <cellStyle name="Normal 40 3 2 3 3 2 2" xfId="40681" xr:uid="{FB41D166-7965-4B5A-A18C-D36A900EA5D6}"/>
    <cellStyle name="Normal 40 3 2 3 3 3" xfId="32793" xr:uid="{184BF5A7-322A-46A7-BC42-5B86859B3AF9}"/>
    <cellStyle name="Normal 40 3 2 3 4" xfId="18057" xr:uid="{F3C483A1-459F-4990-8426-CE9BE64B971F}"/>
    <cellStyle name="Normal 40 3 2 3 4 2" xfId="36737" xr:uid="{89358B38-F488-4A07-B8F4-76CF5195B489}"/>
    <cellStyle name="Normal 40 3 2 3 5" xfId="28849" xr:uid="{F3DB8F97-832F-43C8-892D-F89302612D39}"/>
    <cellStyle name="Normal 40 3 2 4" xfId="8247" xr:uid="{2CD0FA04-E5B7-420F-A336-6D9788A16099}"/>
    <cellStyle name="Normal 40 3 2 4 2" xfId="13852" xr:uid="{B6A28D2B-EFCD-4424-AB9C-65F5CCB0910E}"/>
    <cellStyle name="Normal 40 3 2 4 2 2" xfId="25061" xr:uid="{5BC282B3-CB9B-4C37-8140-712C1069BDDD}"/>
    <cellStyle name="Normal 40 3 2 4 2 2 2" xfId="41667" xr:uid="{06969EEF-D627-45DC-8645-2420F1CAEF55}"/>
    <cellStyle name="Normal 40 3 2 4 2 3" xfId="33779" xr:uid="{0E489A92-E090-4470-82A2-E09F6B84CFCB}"/>
    <cellStyle name="Normal 40 3 2 4 3" xfId="19457" xr:uid="{09607ED1-AF07-4E90-ACBA-C9DFBDA88138}"/>
    <cellStyle name="Normal 40 3 2 4 3 2" xfId="37723" xr:uid="{B06A7A02-33C6-4B68-A93B-B685C1D87705}"/>
    <cellStyle name="Normal 40 3 2 4 4" xfId="29835" xr:uid="{627BEFFD-A689-43B1-9DB2-D60367B52522}"/>
    <cellStyle name="Normal 40 3 2 5" xfId="11050" xr:uid="{9E09E659-7683-472E-AA62-F7441D16F729}"/>
    <cellStyle name="Normal 40 3 2 5 2" xfId="22259" xr:uid="{D0F10438-7269-4241-B595-A2D546098190}"/>
    <cellStyle name="Normal 40 3 2 5 2 2" xfId="39695" xr:uid="{67C82C3D-AB2E-4016-A791-21FD9E65A7D9}"/>
    <cellStyle name="Normal 40 3 2 5 3" xfId="31807" xr:uid="{7D7AD908-6688-4FC0-9AF3-2E84B9DCDCD7}"/>
    <cellStyle name="Normal 40 3 2 6" xfId="16655" xr:uid="{27E076F8-B789-4255-9B74-9038436E5C92}"/>
    <cellStyle name="Normal 40 3 2 6 2" xfId="35751" xr:uid="{A4290F83-9901-4E87-B0B9-B7E9D9C55C14}"/>
    <cellStyle name="Normal 40 3 2 7" xfId="27863" xr:uid="{F94BDD0C-C462-4FDB-8210-3B06ECE606F9}"/>
    <cellStyle name="Normal 40 3 3" xfId="6096" xr:uid="{AD546F46-BD54-4A00-8ADC-E72DF3F321A7}"/>
    <cellStyle name="Normal 40 3 3 2" xfId="7498" xr:uid="{2E0DB247-6AB0-4EB5-9679-941CDA8B5EA0}"/>
    <cellStyle name="Normal 40 3 3 2 2" xfId="10300" xr:uid="{C1A866EE-4695-4413-900A-94B38D663161}"/>
    <cellStyle name="Normal 40 3 3 2 2 2" xfId="15905" xr:uid="{1902607B-3490-48FF-B072-3E76BF5770FB}"/>
    <cellStyle name="Normal 40 3 3 2 2 2 2" xfId="27114" xr:uid="{23345D32-14B6-44D1-8D48-488709A16138}"/>
    <cellStyle name="Normal 40 3 3 2 2 2 2 2" xfId="42901" xr:uid="{1BA55FD6-DCE3-4B38-939A-93F66FEFD521}"/>
    <cellStyle name="Normal 40 3 3 2 2 2 3" xfId="35013" xr:uid="{02AF9EB8-AD7C-4291-8F62-2A2856DF04BF}"/>
    <cellStyle name="Normal 40 3 3 2 2 3" xfId="21510" xr:uid="{A3805491-92EC-47AF-AD9A-25D387B7DE96}"/>
    <cellStyle name="Normal 40 3 3 2 2 3 2" xfId="38957" xr:uid="{8AB209F2-B54C-4EE0-9EFB-AE5A9E6D61CB}"/>
    <cellStyle name="Normal 40 3 3 2 2 4" xfId="31069" xr:uid="{145A84E4-36DF-4581-A422-2DAAE09CEA40}"/>
    <cellStyle name="Normal 40 3 3 2 3" xfId="13103" xr:uid="{5FD1F05E-8207-4BCA-8EA6-60BA4D3E04F9}"/>
    <cellStyle name="Normal 40 3 3 2 3 2" xfId="24312" xr:uid="{55C44171-1998-4507-85B8-8D08662FD772}"/>
    <cellStyle name="Normal 40 3 3 2 3 2 2" xfId="40929" xr:uid="{42FFD912-0CFE-4BFF-8E6A-F7710651BCD6}"/>
    <cellStyle name="Normal 40 3 3 2 3 3" xfId="33041" xr:uid="{779C908E-DC86-444A-9E6E-3215B463BB5F}"/>
    <cellStyle name="Normal 40 3 3 2 4" xfId="18708" xr:uid="{B1E99851-3670-489C-BBC0-73246A27E3E8}"/>
    <cellStyle name="Normal 40 3 3 2 4 2" xfId="36985" xr:uid="{2BF5E746-3AE0-4B9D-BD8B-3DC32A2858CE}"/>
    <cellStyle name="Normal 40 3 3 2 5" xfId="29097" xr:uid="{0A1FBE9A-CF04-4B64-B614-B190074E16B7}"/>
    <cellStyle name="Normal 40 3 3 3" xfId="8898" xr:uid="{46CCEADF-E43F-484C-9936-0EA6BAD4F775}"/>
    <cellStyle name="Normal 40 3 3 3 2" xfId="14503" xr:uid="{1B50F92F-FDDC-4D50-88C3-7EF6773B4A5D}"/>
    <cellStyle name="Normal 40 3 3 3 2 2" xfId="25712" xr:uid="{B7BBE067-0FFE-4045-8ED8-7ABE08A77289}"/>
    <cellStyle name="Normal 40 3 3 3 2 2 2" xfId="41915" xr:uid="{7599C396-EC29-4B81-BD45-20050ADF8099}"/>
    <cellStyle name="Normal 40 3 3 3 2 3" xfId="34027" xr:uid="{5FC01FD6-B0BB-47C4-9224-FF028AB56297}"/>
    <cellStyle name="Normal 40 3 3 3 3" xfId="20108" xr:uid="{778AF90C-A798-443B-BB8C-2F29406DF2E5}"/>
    <cellStyle name="Normal 40 3 3 3 3 2" xfId="37971" xr:uid="{F0401E5F-83A0-4723-9DFB-33DEA2514879}"/>
    <cellStyle name="Normal 40 3 3 3 4" xfId="30083" xr:uid="{219241B6-6F62-4CFA-A7E4-7D5050CCAD8D}"/>
    <cellStyle name="Normal 40 3 3 4" xfId="11701" xr:uid="{79725DEF-116F-49BA-84AF-EE5716BD43DA}"/>
    <cellStyle name="Normal 40 3 3 4 2" xfId="22910" xr:uid="{96301E52-772F-49BD-B7D7-9DBD50B762AB}"/>
    <cellStyle name="Normal 40 3 3 4 2 2" xfId="39943" xr:uid="{6F9F9A13-97DC-4FC1-844E-0A5ACAC3AADA}"/>
    <cellStyle name="Normal 40 3 3 4 3" xfId="32055" xr:uid="{6F2345B2-10F3-40DD-9EDE-84022214849F}"/>
    <cellStyle name="Normal 40 3 3 5" xfId="17306" xr:uid="{3F1C6828-0AB0-4A67-827B-7D4C587E8E54}"/>
    <cellStyle name="Normal 40 3 3 5 2" xfId="35999" xr:uid="{4CE64132-C6A8-4828-AB86-D621A3B29D6C}"/>
    <cellStyle name="Normal 40 3 3 6" xfId="28111" xr:uid="{06576D2E-03F4-4777-959B-8D2C5AAE652C}"/>
    <cellStyle name="Normal 40 3 4" xfId="6601" xr:uid="{FA6F6337-DC34-4612-A2A2-384B6A1D8854}"/>
    <cellStyle name="Normal 40 3 4 2" xfId="9403" xr:uid="{1DB523EF-8F18-407F-8F1A-925F865E84B9}"/>
    <cellStyle name="Normal 40 3 4 2 2" xfId="15008" xr:uid="{8C9FD900-E7CC-4557-BBA0-5B3003A3FFDD}"/>
    <cellStyle name="Normal 40 3 4 2 2 2" xfId="26217" xr:uid="{F7B03C9A-E9EC-4C4F-8960-9B9A6B5BE537}"/>
    <cellStyle name="Normal 40 3 4 2 2 2 2" xfId="42407" xr:uid="{8B18043B-3E07-4DD8-8C63-A3F50859F901}"/>
    <cellStyle name="Normal 40 3 4 2 2 3" xfId="34519" xr:uid="{8DF1A27A-DEF3-4F75-A6EF-BDD90FEC2C24}"/>
    <cellStyle name="Normal 40 3 4 2 3" xfId="20613" xr:uid="{6E891A74-BEB2-4FE5-84E1-6E2B2F4B7754}"/>
    <cellStyle name="Normal 40 3 4 2 3 2" xfId="38463" xr:uid="{16EEF7F2-085A-4631-A9B4-4ACCD208FF43}"/>
    <cellStyle name="Normal 40 3 4 2 4" xfId="30575" xr:uid="{36DAEE44-7644-44B8-B4CD-056A1590AB53}"/>
    <cellStyle name="Normal 40 3 4 3" xfId="12206" xr:uid="{244E0C99-B2F4-4F90-A7D6-918BA63292A0}"/>
    <cellStyle name="Normal 40 3 4 3 2" xfId="23415" xr:uid="{B9BA44B4-BF05-4F22-80DA-3C9DABB56B84}"/>
    <cellStyle name="Normal 40 3 4 3 2 2" xfId="40435" xr:uid="{0BFC47C8-0F93-4712-96AE-6AC609CF3DBA}"/>
    <cellStyle name="Normal 40 3 4 3 3" xfId="32547" xr:uid="{500CF94B-7DA7-48F3-82E5-780ED766BB7C}"/>
    <cellStyle name="Normal 40 3 4 4" xfId="17811" xr:uid="{F612BB4B-CBEF-434D-9311-03C05D5B4504}"/>
    <cellStyle name="Normal 40 3 4 4 2" xfId="36491" xr:uid="{36FBE892-B99F-4593-99FD-D844D05B1C55}"/>
    <cellStyle name="Normal 40 3 4 5" xfId="28603" xr:uid="{57EA7DC7-8C40-4316-9F9B-470971EC4F7F}"/>
    <cellStyle name="Normal 40 3 5" xfId="8001" xr:uid="{51B75160-E76A-4AC4-A5B6-B7E6B58B03DF}"/>
    <cellStyle name="Normal 40 3 5 2" xfId="13606" xr:uid="{9D94DA3F-C7B2-4CE8-B2CC-80E335826D4E}"/>
    <cellStyle name="Normal 40 3 5 2 2" xfId="24815" xr:uid="{398BD321-0FF3-40C8-85A6-EA8BEF399D18}"/>
    <cellStyle name="Normal 40 3 5 2 2 2" xfId="41421" xr:uid="{D80BD720-188E-4246-89B8-1A3B1C8DCE6D}"/>
    <cellStyle name="Normal 40 3 5 2 3" xfId="33533" xr:uid="{DC41A29F-9489-4165-89F6-9D9D3AC602E5}"/>
    <cellStyle name="Normal 40 3 5 3" xfId="19211" xr:uid="{631696C4-00A8-46A4-83A6-906F3E675F16}"/>
    <cellStyle name="Normal 40 3 5 3 2" xfId="37477" xr:uid="{C5BCD744-8AEB-4AAF-82B9-AFD85D9B038D}"/>
    <cellStyle name="Normal 40 3 5 4" xfId="29589" xr:uid="{010FB8DF-5839-4DEE-94BB-6F6385E1DCA8}"/>
    <cellStyle name="Normal 40 3 6" xfId="10804" xr:uid="{E0BC3906-C212-4CA2-A887-0802CE595B61}"/>
    <cellStyle name="Normal 40 3 6 2" xfId="22013" xr:uid="{C959E5CA-9F07-401B-8180-B907D6FAF13E}"/>
    <cellStyle name="Normal 40 3 6 2 2" xfId="39449" xr:uid="{6B4FC3B4-51B0-40AA-B51A-8A823254A993}"/>
    <cellStyle name="Normal 40 3 6 3" xfId="31561" xr:uid="{34A4017B-B6E4-4B93-89F0-EE52CE995D4A}"/>
    <cellStyle name="Normal 40 3 7" xfId="16409" xr:uid="{628FC9F6-83A5-4265-B76C-54C84C26B330}"/>
    <cellStyle name="Normal 40 3 7 2" xfId="35505" xr:uid="{9ECD3888-2E68-4CFC-BE58-989E2ED3DE4B}"/>
    <cellStyle name="Normal 40 3 8" xfId="27617" xr:uid="{2E90240C-70CB-4ED4-B687-E0153C8BBD96}"/>
    <cellStyle name="Normal 40 4" xfId="5322" xr:uid="{5022143F-E4A6-401A-8DF7-C17D3752128E}"/>
    <cellStyle name="Normal 40 4 2" xfId="6219" xr:uid="{F1E8DFFB-AF92-4D7F-81D0-1E44E1B12775}"/>
    <cellStyle name="Normal 40 4 2 2" xfId="7621" xr:uid="{1ADC8763-C0A6-4B79-B9CA-5848C8D82A94}"/>
    <cellStyle name="Normal 40 4 2 2 2" xfId="10423" xr:uid="{1441A440-4510-4899-98A5-0DB492340370}"/>
    <cellStyle name="Normal 40 4 2 2 2 2" xfId="16028" xr:uid="{1430339C-944F-403A-A5DD-A326AF0133C3}"/>
    <cellStyle name="Normal 40 4 2 2 2 2 2" xfId="27237" xr:uid="{45242CE9-CC6B-480C-BD92-355F737EC1A3}"/>
    <cellStyle name="Normal 40 4 2 2 2 2 2 2" xfId="43024" xr:uid="{DF4A16CA-8A11-4946-AA66-D4B606E74637}"/>
    <cellStyle name="Normal 40 4 2 2 2 2 3" xfId="35136" xr:uid="{2441A7FB-87FA-4EFF-8AC2-1324DA0122C7}"/>
    <cellStyle name="Normal 40 4 2 2 2 3" xfId="21633" xr:uid="{D0BD540D-EA0A-4DBC-976D-C992EA58AA98}"/>
    <cellStyle name="Normal 40 4 2 2 2 3 2" xfId="39080" xr:uid="{FBBF8A5C-5B28-42F6-A4BD-8702296BC506}"/>
    <cellStyle name="Normal 40 4 2 2 2 4" xfId="31192" xr:uid="{03EA882D-D3DF-4839-806C-7223C25741D3}"/>
    <cellStyle name="Normal 40 4 2 2 3" xfId="13226" xr:uid="{83349C99-8BA9-4525-AD94-7D4CB8BB338B}"/>
    <cellStyle name="Normal 40 4 2 2 3 2" xfId="24435" xr:uid="{C2106717-B9CF-4F5E-85C8-9838CFBDC38E}"/>
    <cellStyle name="Normal 40 4 2 2 3 2 2" xfId="41052" xr:uid="{1D13125D-A570-468B-9340-4B9C6F1978A0}"/>
    <cellStyle name="Normal 40 4 2 2 3 3" xfId="33164" xr:uid="{3DCC3FDB-416B-46E2-8C0C-865A583F48E6}"/>
    <cellStyle name="Normal 40 4 2 2 4" xfId="18831" xr:uid="{6EA0909C-17A2-42AE-A02B-ED7F4ABA0465}"/>
    <cellStyle name="Normal 40 4 2 2 4 2" xfId="37108" xr:uid="{F5B405C4-877C-481C-90A6-CAD3DD2590ED}"/>
    <cellStyle name="Normal 40 4 2 2 5" xfId="29220" xr:uid="{ECAB1D58-CCFD-47A3-9589-D80D3BD0BECC}"/>
    <cellStyle name="Normal 40 4 2 3" xfId="9021" xr:uid="{681F9248-F34E-4868-8B44-D7D56CD98D52}"/>
    <cellStyle name="Normal 40 4 2 3 2" xfId="14626" xr:uid="{079FDC73-5EB2-4613-8C44-A49391D2808A}"/>
    <cellStyle name="Normal 40 4 2 3 2 2" xfId="25835" xr:uid="{18A90A55-C3B1-49ED-AC51-958B69A9B72E}"/>
    <cellStyle name="Normal 40 4 2 3 2 2 2" xfId="42038" xr:uid="{8449F974-74A4-41D1-A79B-08E4FB0613ED}"/>
    <cellStyle name="Normal 40 4 2 3 2 3" xfId="34150" xr:uid="{8DA45C14-91B8-4378-B6B4-1F6D6AF58833}"/>
    <cellStyle name="Normal 40 4 2 3 3" xfId="20231" xr:uid="{CE3D138B-EA23-4980-AAED-CCBE14972736}"/>
    <cellStyle name="Normal 40 4 2 3 3 2" xfId="38094" xr:uid="{9F7F87D4-26AC-462A-A3FD-3A08F4DBC65A}"/>
    <cellStyle name="Normal 40 4 2 3 4" xfId="30206" xr:uid="{E391DD2F-E598-4F24-B222-87B44C9C3037}"/>
    <cellStyle name="Normal 40 4 2 4" xfId="11824" xr:uid="{1CEF2E33-6C7A-4734-8622-9253D5045851}"/>
    <cellStyle name="Normal 40 4 2 4 2" xfId="23033" xr:uid="{5DEE7CA2-11B9-4D0A-9A39-FF2342622608}"/>
    <cellStyle name="Normal 40 4 2 4 2 2" xfId="40066" xr:uid="{B2C8234A-9A0B-427E-BB6C-29124C69B27F}"/>
    <cellStyle name="Normal 40 4 2 4 3" xfId="32178" xr:uid="{7411F38F-0959-4260-AB05-EB61EA1321A1}"/>
    <cellStyle name="Normal 40 4 2 5" xfId="17429" xr:uid="{2AFE576E-90D3-4A93-8118-82B1A13DFF61}"/>
    <cellStyle name="Normal 40 4 2 5 2" xfId="36122" xr:uid="{9F2340C5-493A-4D63-8679-7608C1D76B2A}"/>
    <cellStyle name="Normal 40 4 2 6" xfId="28234" xr:uid="{A26580BD-7A28-4A68-8155-92F66A6784BD}"/>
    <cellStyle name="Normal 40 4 3" xfId="6724" xr:uid="{AF5A438D-B72C-4A99-9EC0-9EE4E8BEAE18}"/>
    <cellStyle name="Normal 40 4 3 2" xfId="9526" xr:uid="{A9E2A9FE-A98C-4D58-B6EE-DA2742AC5CA1}"/>
    <cellStyle name="Normal 40 4 3 2 2" xfId="15131" xr:uid="{F06E937C-DA03-4323-8BAF-795BC0654251}"/>
    <cellStyle name="Normal 40 4 3 2 2 2" xfId="26340" xr:uid="{04F28A5B-F78F-45B6-84EF-997121A33ACC}"/>
    <cellStyle name="Normal 40 4 3 2 2 2 2" xfId="42530" xr:uid="{BC4F6593-AF50-4D11-8703-E7F4495E8753}"/>
    <cellStyle name="Normal 40 4 3 2 2 3" xfId="34642" xr:uid="{6E320713-313B-4676-BA9A-0224AFADA84F}"/>
    <cellStyle name="Normal 40 4 3 2 3" xfId="20736" xr:uid="{D1556A46-E75D-4DD0-8976-FB14D13E0D25}"/>
    <cellStyle name="Normal 40 4 3 2 3 2" xfId="38586" xr:uid="{FCFA2643-D5D0-401B-9F43-69BECA5C9F5E}"/>
    <cellStyle name="Normal 40 4 3 2 4" xfId="30698" xr:uid="{0A8A72E6-99AC-4D57-9514-962725432F52}"/>
    <cellStyle name="Normal 40 4 3 3" xfId="12329" xr:uid="{22F02C89-C690-45E3-A493-5BD9E9FF364A}"/>
    <cellStyle name="Normal 40 4 3 3 2" xfId="23538" xr:uid="{FAE32C11-BA2E-48E5-BFE4-F2A099872692}"/>
    <cellStyle name="Normal 40 4 3 3 2 2" xfId="40558" xr:uid="{86B4DB64-158C-401D-89DB-54AF91DCBCDF}"/>
    <cellStyle name="Normal 40 4 3 3 3" xfId="32670" xr:uid="{764C8B50-7425-4B25-A1B8-9F3C426FD146}"/>
    <cellStyle name="Normal 40 4 3 4" xfId="17934" xr:uid="{99D54C6C-2015-4046-89B8-2C5E134A15E3}"/>
    <cellStyle name="Normal 40 4 3 4 2" xfId="36614" xr:uid="{D38B8F60-F1F1-453B-97DC-920E110F2A8C}"/>
    <cellStyle name="Normal 40 4 3 5" xfId="28726" xr:uid="{17D70E6B-169B-47C6-883B-3E751A5228A5}"/>
    <cellStyle name="Normal 40 4 4" xfId="8124" xr:uid="{06D6FBEB-29DF-480C-877A-4EDF146B16D3}"/>
    <cellStyle name="Normal 40 4 4 2" xfId="13729" xr:uid="{F56F7FCC-1DA1-4859-BD54-705DF51040B1}"/>
    <cellStyle name="Normal 40 4 4 2 2" xfId="24938" xr:uid="{BF664533-A69B-4EE5-94D9-7CBA68BCD103}"/>
    <cellStyle name="Normal 40 4 4 2 2 2" xfId="41544" xr:uid="{F3B05694-99D8-482A-9EC2-1231D2879F5E}"/>
    <cellStyle name="Normal 40 4 4 2 3" xfId="33656" xr:uid="{774F5AA2-BE35-470D-8D63-8392BD98ACE7}"/>
    <cellStyle name="Normal 40 4 4 3" xfId="19334" xr:uid="{C4A6AE0B-3D7F-4714-BB9F-9ABB6E9DA0BC}"/>
    <cellStyle name="Normal 40 4 4 3 2" xfId="37600" xr:uid="{0A6947BD-BB38-4112-91BB-2B962DEF6CC0}"/>
    <cellStyle name="Normal 40 4 4 4" xfId="29712" xr:uid="{764CC712-11D3-4ECB-8DE6-A7C3D9BD443F}"/>
    <cellStyle name="Normal 40 4 5" xfId="10927" xr:uid="{B85C4250-6B48-42C1-8DC0-33375574EE7E}"/>
    <cellStyle name="Normal 40 4 5 2" xfId="22136" xr:uid="{2B8406ED-3C6B-4582-90B5-A41B47B7F432}"/>
    <cellStyle name="Normal 40 4 5 2 2" xfId="39572" xr:uid="{FB482C93-68FD-49C5-8BDB-0D72667D3FDE}"/>
    <cellStyle name="Normal 40 4 5 3" xfId="31684" xr:uid="{23814FDB-1D5E-4CF3-B010-3F9BB5521A2D}"/>
    <cellStyle name="Normal 40 4 6" xfId="16532" xr:uid="{9705C166-643D-4A6B-BFF9-1F35438A0671}"/>
    <cellStyle name="Normal 40 4 6 2" xfId="35628" xr:uid="{75978C30-16BB-48C7-8FA7-88826E032C81}"/>
    <cellStyle name="Normal 40 4 7" xfId="27740" xr:uid="{A629D006-ECD8-4773-BC36-ED807240A4C1}"/>
    <cellStyle name="Normal 40 5" xfId="5568" xr:uid="{57A877D3-195A-474A-9466-7DDF63CB0E42}"/>
    <cellStyle name="Normal 40 5 2" xfId="6970" xr:uid="{F001A728-FC47-42B7-B932-01DFC7816F4E}"/>
    <cellStyle name="Normal 40 5 2 2" xfId="9772" xr:uid="{753FA0FC-CA05-40DD-B2A4-DD43B617D071}"/>
    <cellStyle name="Normal 40 5 2 2 2" xfId="15377" xr:uid="{AC20CD90-CD83-4683-8322-5CE9F8E9145E}"/>
    <cellStyle name="Normal 40 5 2 2 2 2" xfId="26586" xr:uid="{4A280F88-FD10-4A80-93AD-43C89F2FE558}"/>
    <cellStyle name="Normal 40 5 2 2 2 2 2" xfId="42776" xr:uid="{A43BC1EE-E6B7-4B17-88AC-FDC6E5C116CE}"/>
    <cellStyle name="Normal 40 5 2 2 2 3" xfId="34888" xr:uid="{32C5D787-0B4A-462F-A1E6-12EBF48AFAF4}"/>
    <cellStyle name="Normal 40 5 2 2 3" xfId="20982" xr:uid="{9487D550-BCB7-4FEA-BD8A-99FE0EEB5EE0}"/>
    <cellStyle name="Normal 40 5 2 2 3 2" xfId="38832" xr:uid="{8B073749-0ECF-41FB-AEE8-15825E2C154A}"/>
    <cellStyle name="Normal 40 5 2 2 4" xfId="30944" xr:uid="{67612C93-CBF2-4C1D-A706-2FE48CDD8558}"/>
    <cellStyle name="Normal 40 5 2 3" xfId="12575" xr:uid="{D409A515-25BC-4485-9FEF-0113096BDAD9}"/>
    <cellStyle name="Normal 40 5 2 3 2" xfId="23784" xr:uid="{9ED69A39-94BE-44F0-A635-1E4DAD422B2E}"/>
    <cellStyle name="Normal 40 5 2 3 2 2" xfId="40804" xr:uid="{FFFF710A-6B62-4D66-AB8E-D8F1389D0D8E}"/>
    <cellStyle name="Normal 40 5 2 3 3" xfId="32916" xr:uid="{CE796CA4-3B69-4284-8598-1B97D14DB2FE}"/>
    <cellStyle name="Normal 40 5 2 4" xfId="18180" xr:uid="{48E59854-76F4-416D-8EE4-B8B66ABED1EC}"/>
    <cellStyle name="Normal 40 5 2 4 2" xfId="36860" xr:uid="{2394CEF2-6151-46D2-8596-3E317BE187B2}"/>
    <cellStyle name="Normal 40 5 2 5" xfId="28972" xr:uid="{1FFE48EC-C8BF-4E5A-8A4B-3AFEA17D80A7}"/>
    <cellStyle name="Normal 40 5 3" xfId="8370" xr:uid="{C08610F4-A05F-4456-9144-A38197CA0C00}"/>
    <cellStyle name="Normal 40 5 3 2" xfId="13975" xr:uid="{D1B54757-7A81-4895-9548-04607D2D4F8A}"/>
    <cellStyle name="Normal 40 5 3 2 2" xfId="25184" xr:uid="{4F900C58-0F0E-4D88-9D6E-0EC60EF493DC}"/>
    <cellStyle name="Normal 40 5 3 2 2 2" xfId="41790" xr:uid="{968985F1-484F-4A48-889A-6B7788AEDDD5}"/>
    <cellStyle name="Normal 40 5 3 2 3" xfId="33902" xr:uid="{0630C2BF-0522-4406-9DF8-E0CE04FE9206}"/>
    <cellStyle name="Normal 40 5 3 3" xfId="19580" xr:uid="{09B85ABE-C216-4DF6-A078-6ADE4343D30F}"/>
    <cellStyle name="Normal 40 5 3 3 2" xfId="37846" xr:uid="{A893D7F3-3507-4977-90D4-2F60E3C9CFAC}"/>
    <cellStyle name="Normal 40 5 3 4" xfId="29958" xr:uid="{2E49F78B-61F4-456B-9B85-796C9F88566F}"/>
    <cellStyle name="Normal 40 5 4" xfId="11173" xr:uid="{992142D6-3409-4E30-A15F-A3A4AF932805}"/>
    <cellStyle name="Normal 40 5 4 2" xfId="22382" xr:uid="{6A02FBF5-DA09-4B91-B38A-E485F978214D}"/>
    <cellStyle name="Normal 40 5 4 2 2" xfId="39818" xr:uid="{11138813-BF67-4ED1-B7D8-CD24237FD49C}"/>
    <cellStyle name="Normal 40 5 4 3" xfId="31930" xr:uid="{0ED6AB7B-5872-4F27-9E25-15BCA9F572BB}"/>
    <cellStyle name="Normal 40 5 5" xfId="16778" xr:uid="{1BCEBF8C-8F49-490F-AE77-19C903183758}"/>
    <cellStyle name="Normal 40 5 5 2" xfId="35874" xr:uid="{E2383AF9-F97E-4459-AA29-1F91AF8DEE75}"/>
    <cellStyle name="Normal 40 5 6" xfId="27986" xr:uid="{D40F391D-9CCF-4B48-8201-19D7BC18D863}"/>
    <cellStyle name="Normal 40 6" xfId="6476" xr:uid="{43B88B37-97B4-463A-A9D9-6BBBE6C73402}"/>
    <cellStyle name="Normal 40 6 2" xfId="9278" xr:uid="{5F76B4D8-571A-4E22-B640-A896C29F3493}"/>
    <cellStyle name="Normal 40 6 2 2" xfId="14883" xr:uid="{D80CB12B-60C4-4ED4-8F73-AB0B78D1EA12}"/>
    <cellStyle name="Normal 40 6 2 2 2" xfId="26092" xr:uid="{37900AEA-139B-4AF7-93F2-78FB7CA0183A}"/>
    <cellStyle name="Normal 40 6 2 2 2 2" xfId="42284" xr:uid="{8F65C836-E9DE-476A-946D-7FF7A2D3B35B}"/>
    <cellStyle name="Normal 40 6 2 2 3" xfId="34396" xr:uid="{4962209A-0DBC-459C-88C4-AD0E9C1C2421}"/>
    <cellStyle name="Normal 40 6 2 3" xfId="20488" xr:uid="{127EBD86-29DC-405C-BF2D-63D4F623D96B}"/>
    <cellStyle name="Normal 40 6 2 3 2" xfId="38340" xr:uid="{AE9943A7-59CE-447A-AD5B-0BB6CFA53474}"/>
    <cellStyle name="Normal 40 6 2 4" xfId="30452" xr:uid="{E69F81F2-5C72-4B7D-AC27-46DFE468F524}"/>
    <cellStyle name="Normal 40 6 3" xfId="12081" xr:uid="{B8E79551-CA32-4C21-85B1-EEECADD7F0AD}"/>
    <cellStyle name="Normal 40 6 3 2" xfId="23290" xr:uid="{7B0CC3D4-5DD4-4131-B785-B6C98357E288}"/>
    <cellStyle name="Normal 40 6 3 2 2" xfId="40312" xr:uid="{5DC81BC7-AD57-4DCC-9AAA-58F3CB6AE553}"/>
    <cellStyle name="Normal 40 6 3 3" xfId="32424" xr:uid="{0FFEDB42-B144-463E-9415-552527D0907D}"/>
    <cellStyle name="Normal 40 6 4" xfId="17686" xr:uid="{804D2E3E-7777-49A2-B0E8-BEDDF722D6E0}"/>
    <cellStyle name="Normal 40 6 4 2" xfId="36368" xr:uid="{8731689B-FF07-40A9-90F7-D0B54698CF89}"/>
    <cellStyle name="Normal 40 6 5" xfId="28480" xr:uid="{46B95557-A44B-46D1-B0AB-79D8858EDCDA}"/>
    <cellStyle name="Normal 40 7" xfId="7878" xr:uid="{2972F570-5B33-4833-85AC-145B7B1ECAA5}"/>
    <cellStyle name="Normal 40 7 2" xfId="13483" xr:uid="{E47052A8-39A7-432E-8B59-E0AF226A3009}"/>
    <cellStyle name="Normal 40 7 2 2" xfId="24692" xr:uid="{F7E23722-1052-49D4-8AE8-CD0634C5C19A}"/>
    <cellStyle name="Normal 40 7 2 2 2" xfId="41298" xr:uid="{BC61124B-F5B8-4950-9519-77F670C554C6}"/>
    <cellStyle name="Normal 40 7 2 3" xfId="33410" xr:uid="{88326A89-39F1-40D6-8D2E-9C5B4A345861}"/>
    <cellStyle name="Normal 40 7 3" xfId="19088" xr:uid="{7BCD77DC-6918-4DDC-B438-34EBFDFAB342}"/>
    <cellStyle name="Normal 40 7 3 2" xfId="37354" xr:uid="{6B20091C-E554-47D4-9256-2C123CAC3970}"/>
    <cellStyle name="Normal 40 7 4" xfId="29466" xr:uid="{31A19C33-5185-4B54-854F-78E0E4013307}"/>
    <cellStyle name="Normal 40 8" xfId="10680" xr:uid="{EAABC317-CAEC-4212-9D7D-8E2C19B00209}"/>
    <cellStyle name="Normal 40 8 2" xfId="21890" xr:uid="{F68BD2CB-8824-433F-9CD4-29DD976200D2}"/>
    <cellStyle name="Normal 40 8 2 2" xfId="39326" xr:uid="{3711917C-3760-45EF-99EA-1D7758B52249}"/>
    <cellStyle name="Normal 40 8 3" xfId="31438" xr:uid="{97E6B36D-1155-4E46-8357-2F75B6E2C3AC}"/>
    <cellStyle name="Normal 40 9" xfId="16286" xr:uid="{6B968320-7864-4B4B-8502-59067C13C65D}"/>
    <cellStyle name="Normal 40 9 2" xfId="35382" xr:uid="{1534A4B5-B583-47E6-8889-8AB596325A92}"/>
    <cellStyle name="Normal 41" xfId="3976" xr:uid="{A33D147F-4324-4ED5-BB1A-5EAAAFA8253F}"/>
    <cellStyle name="Normal 41 2" xfId="3977" xr:uid="{F5193ED2-8E12-411A-8394-93DF853C5796}"/>
    <cellStyle name="Normal 41 2 2" xfId="44728" xr:uid="{87D49E38-30C6-47D7-964F-6E7757E7ED1F}"/>
    <cellStyle name="Normal 42" xfId="5095" xr:uid="{A926B967-C936-4FC3-BDA1-3671E3313E6C}"/>
    <cellStyle name="Normal 42 10" xfId="27524" xr:uid="{99D3FE32-F9F3-47B6-8004-FC7333A1E723}"/>
    <cellStyle name="Normal 42 2" xfId="5169" xr:uid="{8B4B1262-3555-4A86-9BF3-398E7130F179}"/>
    <cellStyle name="Normal 42 2 2" xfId="5293" xr:uid="{8C63095F-E02F-42B5-A923-0EE4C9D22309}"/>
    <cellStyle name="Normal 42 2 2 2" xfId="5539" xr:uid="{38026227-ECED-4560-8827-5558DC0A2268}"/>
    <cellStyle name="Normal 42 2 2 2 2" xfId="6436" xr:uid="{A5C35211-EAA1-4D06-A82A-A4388B4EA605}"/>
    <cellStyle name="Normal 42 2 2 2 2 2" xfId="7838" xr:uid="{06E5DCE2-8029-4DBB-BAF0-8E5F884FD490}"/>
    <cellStyle name="Normal 42 2 2 2 2 2 2" xfId="10640" xr:uid="{54DB8BE8-CBCF-4FD6-8D58-1612CCE78B69}"/>
    <cellStyle name="Normal 42 2 2 2 2 2 2 2" xfId="16245" xr:uid="{39F66884-4D3C-425D-A572-1515510C8F08}"/>
    <cellStyle name="Normal 42 2 2 2 2 2 2 2 2" xfId="27454" xr:uid="{C00728E6-563B-4E36-9D04-D313709E0DE9}"/>
    <cellStyle name="Normal 42 2 2 2 2 2 2 2 2 2" xfId="43241" xr:uid="{EDA63512-85AF-43C6-A351-A8374A1F0BE3}"/>
    <cellStyle name="Normal 42 2 2 2 2 2 2 2 3" xfId="35353" xr:uid="{B47EFF37-B047-4319-B31B-EDF61A49D022}"/>
    <cellStyle name="Normal 42 2 2 2 2 2 2 3" xfId="21850" xr:uid="{7658341F-4CFB-419F-9274-527DFCE7B93A}"/>
    <cellStyle name="Normal 42 2 2 2 2 2 2 3 2" xfId="39297" xr:uid="{D4F6562B-0AC8-4721-9344-C396D2F24B88}"/>
    <cellStyle name="Normal 42 2 2 2 2 2 2 4" xfId="31409" xr:uid="{A935CE12-7B5A-4F22-B386-5BDFF9658F64}"/>
    <cellStyle name="Normal 42 2 2 2 2 2 3" xfId="13443" xr:uid="{061F5FEB-C345-4A93-8DD4-BEEA7C9722FF}"/>
    <cellStyle name="Normal 42 2 2 2 2 2 3 2" xfId="24652" xr:uid="{7F5A374D-75F0-4220-B92C-461035E5EF28}"/>
    <cellStyle name="Normal 42 2 2 2 2 2 3 2 2" xfId="41269" xr:uid="{942BDD24-D6E3-4107-AB02-EBCB22389FDF}"/>
    <cellStyle name="Normal 42 2 2 2 2 2 3 3" xfId="33381" xr:uid="{964C6BA9-1BA4-4531-A478-395977F5DA08}"/>
    <cellStyle name="Normal 42 2 2 2 2 2 4" xfId="19048" xr:uid="{2EC0088E-7FF2-4986-976F-01E3DE04F8DF}"/>
    <cellStyle name="Normal 42 2 2 2 2 2 4 2" xfId="37325" xr:uid="{7EF16C3A-151C-4D43-AEA6-01854232F89D}"/>
    <cellStyle name="Normal 42 2 2 2 2 2 5" xfId="29437" xr:uid="{E8593A44-F77F-4169-B2BD-BEABBC40704B}"/>
    <cellStyle name="Normal 42 2 2 2 2 3" xfId="9238" xr:uid="{F8187F5E-FF0E-4861-AE67-2A0FD7A198F3}"/>
    <cellStyle name="Normal 42 2 2 2 2 3 2" xfId="14843" xr:uid="{67C3DBBC-134E-408E-8260-E50A831AEDAE}"/>
    <cellStyle name="Normal 42 2 2 2 2 3 2 2" xfId="26052" xr:uid="{E4ED0A61-3AA8-4A8F-A9F5-5D8AAD47B6D8}"/>
    <cellStyle name="Normal 42 2 2 2 2 3 2 2 2" xfId="42255" xr:uid="{EC177DEF-0614-4BC3-A69B-5D0AA790381E}"/>
    <cellStyle name="Normal 42 2 2 2 2 3 2 3" xfId="34367" xr:uid="{EEC03128-37E1-4EDE-A6A3-110C461AC12A}"/>
    <cellStyle name="Normal 42 2 2 2 2 3 3" xfId="20448" xr:uid="{D59E694A-F566-44B7-BD76-6F5C5DCDC6F3}"/>
    <cellStyle name="Normal 42 2 2 2 2 3 3 2" xfId="38311" xr:uid="{5D76ACA7-FAAD-4C6C-9671-CBC421C1884B}"/>
    <cellStyle name="Normal 42 2 2 2 2 3 4" xfId="30423" xr:uid="{7C37354B-33AC-4D3D-88F6-FBBAF358A8B3}"/>
    <cellStyle name="Normal 42 2 2 2 2 4" xfId="12041" xr:uid="{651397D7-FC4D-4B39-8083-8B9552D7BE56}"/>
    <cellStyle name="Normal 42 2 2 2 2 4 2" xfId="23250" xr:uid="{5612EEEB-79E8-423B-957D-93897B65D6FD}"/>
    <cellStyle name="Normal 42 2 2 2 2 4 2 2" xfId="40283" xr:uid="{5FEC1EC1-90EE-4C90-BAC7-8C5A85A4444A}"/>
    <cellStyle name="Normal 42 2 2 2 2 4 3" xfId="32395" xr:uid="{C65ED700-BEB7-45A1-A5DF-F336E3857F62}"/>
    <cellStyle name="Normal 42 2 2 2 2 5" xfId="17646" xr:uid="{9077CE99-D6A4-408E-9243-78D0E33F5F26}"/>
    <cellStyle name="Normal 42 2 2 2 2 5 2" xfId="36339" xr:uid="{E86D8609-727E-43C9-8796-C1EC80F5D7A4}"/>
    <cellStyle name="Normal 42 2 2 2 2 6" xfId="28451" xr:uid="{0C69A6FE-049F-4A4C-96D7-89D52409146F}"/>
    <cellStyle name="Normal 42 2 2 2 3" xfId="6941" xr:uid="{44355519-8F26-48A3-85C7-8DD146820293}"/>
    <cellStyle name="Normal 42 2 2 2 3 2" xfId="9743" xr:uid="{B27A06E1-CD84-4AED-A652-D515DE416C30}"/>
    <cellStyle name="Normal 42 2 2 2 3 2 2" xfId="15348" xr:uid="{43DF93BB-C091-4A53-A625-EDFCDC11DB4D}"/>
    <cellStyle name="Normal 42 2 2 2 3 2 2 2" xfId="26557" xr:uid="{2C5BCAAC-265D-4403-88EF-5C747ABD6734}"/>
    <cellStyle name="Normal 42 2 2 2 3 2 2 2 2" xfId="42747" xr:uid="{28BF5BD5-DDD0-4FC7-85CC-280D62F36B00}"/>
    <cellStyle name="Normal 42 2 2 2 3 2 2 3" xfId="34859" xr:uid="{D61BB785-30E1-43A2-A1B2-B22BA0CAA68E}"/>
    <cellStyle name="Normal 42 2 2 2 3 2 3" xfId="20953" xr:uid="{7AD8BEC4-3E6E-4B2C-9BA8-02D57A367B39}"/>
    <cellStyle name="Normal 42 2 2 2 3 2 3 2" xfId="38803" xr:uid="{6E1D3BF7-D658-4A18-BEE4-3E9298A069C0}"/>
    <cellStyle name="Normal 42 2 2 2 3 2 4" xfId="30915" xr:uid="{AE34DC19-FA71-48D5-A49B-71FEAB7D511D}"/>
    <cellStyle name="Normal 42 2 2 2 3 3" xfId="12546" xr:uid="{C93C0DE2-6FDD-42EE-A261-9A12C21030FC}"/>
    <cellStyle name="Normal 42 2 2 2 3 3 2" xfId="23755" xr:uid="{7646F0A3-7934-4CAC-8611-15D928C0D195}"/>
    <cellStyle name="Normal 42 2 2 2 3 3 2 2" xfId="40775" xr:uid="{040F1A7D-9362-4296-9D53-0FF4E29BFCBE}"/>
    <cellStyle name="Normal 42 2 2 2 3 3 3" xfId="32887" xr:uid="{07744CE7-8E2E-4FF9-9F73-02CFD6FB86B2}"/>
    <cellStyle name="Normal 42 2 2 2 3 4" xfId="18151" xr:uid="{FA092FC8-8F52-40C8-845E-5F0BC1764EB7}"/>
    <cellStyle name="Normal 42 2 2 2 3 4 2" xfId="36831" xr:uid="{E739E681-E116-4359-B95C-DEE928E4C749}"/>
    <cellStyle name="Normal 42 2 2 2 3 5" xfId="28943" xr:uid="{F3FCE0D1-48CB-4AFE-A26D-BFBDF4ECD429}"/>
    <cellStyle name="Normal 42 2 2 2 4" xfId="8341" xr:uid="{B796905E-2341-40AC-92DD-238BDC5482A4}"/>
    <cellStyle name="Normal 42 2 2 2 4 2" xfId="13946" xr:uid="{7258216E-047F-4589-8EC2-DCCDEA964063}"/>
    <cellStyle name="Normal 42 2 2 2 4 2 2" xfId="25155" xr:uid="{CB7F9B49-50E8-4984-8323-FB2F0F8A364D}"/>
    <cellStyle name="Normal 42 2 2 2 4 2 2 2" xfId="41761" xr:uid="{2F6BC254-4AF1-4B1C-B608-D3D3EFB25F86}"/>
    <cellStyle name="Normal 42 2 2 2 4 2 3" xfId="33873" xr:uid="{E4EF829D-A298-490C-A648-1FE56DC9CF55}"/>
    <cellStyle name="Normal 42 2 2 2 4 3" xfId="19551" xr:uid="{9A163F42-6D40-4BC1-A97A-FB175AD18D05}"/>
    <cellStyle name="Normal 42 2 2 2 4 3 2" xfId="37817" xr:uid="{FB441B09-2906-4950-8F3E-73FE9C781725}"/>
    <cellStyle name="Normal 42 2 2 2 4 4" xfId="29929" xr:uid="{B2DCA97E-6AB0-4019-91D9-B73036E9042A}"/>
    <cellStyle name="Normal 42 2 2 2 5" xfId="11144" xr:uid="{7AA9AA61-298F-4331-BF0C-C6A4514E558D}"/>
    <cellStyle name="Normal 42 2 2 2 5 2" xfId="22353" xr:uid="{CF7130F0-771A-4724-83D8-1E10C6CFEF22}"/>
    <cellStyle name="Normal 42 2 2 2 5 2 2" xfId="39789" xr:uid="{5A0F9AB7-58FD-49CB-9B22-4B6B729F871B}"/>
    <cellStyle name="Normal 42 2 2 2 5 3" xfId="31901" xr:uid="{2914625A-8D31-454A-87A6-39A72CC7A8EE}"/>
    <cellStyle name="Normal 42 2 2 2 6" xfId="16749" xr:uid="{25BB919A-F0D5-4551-BDB3-25DE7D3C5C05}"/>
    <cellStyle name="Normal 42 2 2 2 6 2" xfId="35845" xr:uid="{40E11ECA-A0F4-4189-9ED1-5F102D12F9DF}"/>
    <cellStyle name="Normal 42 2 2 2 7" xfId="27957" xr:uid="{7AD23D8B-359F-473C-89D7-67182A9B2503}"/>
    <cellStyle name="Normal 42 2 2 3" xfId="6190" xr:uid="{7E869720-66CB-4388-8F96-5E9F7E30D9A9}"/>
    <cellStyle name="Normal 42 2 2 3 2" xfId="7592" xr:uid="{CE19EFC5-B756-46AB-AF93-DCBFB2C41768}"/>
    <cellStyle name="Normal 42 2 2 3 2 2" xfId="10394" xr:uid="{AE4A53ED-FEFD-4EAA-91FA-775944734A94}"/>
    <cellStyle name="Normal 42 2 2 3 2 2 2" xfId="15999" xr:uid="{2064094A-D612-4F41-A8C8-45ECFC993D45}"/>
    <cellStyle name="Normal 42 2 2 3 2 2 2 2" xfId="27208" xr:uid="{D25284AA-733A-47F0-816F-928C91189163}"/>
    <cellStyle name="Normal 42 2 2 3 2 2 2 2 2" xfId="42995" xr:uid="{1ED687D0-FAA8-496E-9E15-15B91660D782}"/>
    <cellStyle name="Normal 42 2 2 3 2 2 2 3" xfId="35107" xr:uid="{42785EB9-8BD5-47D5-9F20-BB20D2397841}"/>
    <cellStyle name="Normal 42 2 2 3 2 2 3" xfId="21604" xr:uid="{4E976592-3323-4FD5-B74E-8EA7A2B3A16E}"/>
    <cellStyle name="Normal 42 2 2 3 2 2 3 2" xfId="39051" xr:uid="{E136B2B7-7EAA-4836-A1D1-BDC1D816AE48}"/>
    <cellStyle name="Normal 42 2 2 3 2 2 4" xfId="31163" xr:uid="{E5C35EEA-1664-44A4-B91E-437067D2BFA5}"/>
    <cellStyle name="Normal 42 2 2 3 2 3" xfId="13197" xr:uid="{096E901F-5FD6-44DB-8EDC-18187620C39A}"/>
    <cellStyle name="Normal 42 2 2 3 2 3 2" xfId="24406" xr:uid="{530B4E23-3375-467C-8187-1DA3E358917B}"/>
    <cellStyle name="Normal 42 2 2 3 2 3 2 2" xfId="41023" xr:uid="{9B6B2532-51BE-4560-892A-7F394149CE63}"/>
    <cellStyle name="Normal 42 2 2 3 2 3 3" xfId="33135" xr:uid="{E0F1F62C-B422-4708-9221-87ED48DED621}"/>
    <cellStyle name="Normal 42 2 2 3 2 4" xfId="18802" xr:uid="{42F45DF1-01A9-4C3D-B7E1-F3E2343C2A20}"/>
    <cellStyle name="Normal 42 2 2 3 2 4 2" xfId="37079" xr:uid="{BEEEEF00-F579-4FFA-80CE-73F7B9525849}"/>
    <cellStyle name="Normal 42 2 2 3 2 5" xfId="29191" xr:uid="{CEBEC904-4168-49B8-A135-8F4D15D21953}"/>
    <cellStyle name="Normal 42 2 2 3 3" xfId="8992" xr:uid="{98E60B30-BC44-49BD-98FD-3C063CC2E9AE}"/>
    <cellStyle name="Normal 42 2 2 3 3 2" xfId="14597" xr:uid="{0B4080D3-7BAB-432B-B559-DA913FBB2A39}"/>
    <cellStyle name="Normal 42 2 2 3 3 2 2" xfId="25806" xr:uid="{7AAC14D5-3A95-48EF-924B-20D3261A7A6B}"/>
    <cellStyle name="Normal 42 2 2 3 3 2 2 2" xfId="42009" xr:uid="{4CC8913E-E552-4459-A383-BB8D5222CA53}"/>
    <cellStyle name="Normal 42 2 2 3 3 2 3" xfId="34121" xr:uid="{70CC75FB-2016-4F80-BBB4-CD5C97E3F7CC}"/>
    <cellStyle name="Normal 42 2 2 3 3 3" xfId="20202" xr:uid="{B71F7B9D-5F2D-43BE-BC84-B645C74AFB11}"/>
    <cellStyle name="Normal 42 2 2 3 3 3 2" xfId="38065" xr:uid="{B59AF3D9-43CD-4CAC-83BE-925F6A131A7F}"/>
    <cellStyle name="Normal 42 2 2 3 3 4" xfId="30177" xr:uid="{75FFEE8A-A7EB-42F9-BECB-E664CDE95A6B}"/>
    <cellStyle name="Normal 42 2 2 3 4" xfId="11795" xr:uid="{E1C9EC37-6908-439C-810C-B88A5A95D442}"/>
    <cellStyle name="Normal 42 2 2 3 4 2" xfId="23004" xr:uid="{156C85BD-3364-41CF-AE01-EC18E9D6D47B}"/>
    <cellStyle name="Normal 42 2 2 3 4 2 2" xfId="40037" xr:uid="{407AD294-9BF1-474F-89B3-BB3B63BBACD1}"/>
    <cellStyle name="Normal 42 2 2 3 4 3" xfId="32149" xr:uid="{D78BBE59-0977-4533-866E-D235F6ECA76C}"/>
    <cellStyle name="Normal 42 2 2 3 5" xfId="17400" xr:uid="{CAE19B40-600C-43F9-B086-8AA7957585FC}"/>
    <cellStyle name="Normal 42 2 2 3 5 2" xfId="36093" xr:uid="{88939F87-26A0-4581-B60A-15DC4BBFB28C}"/>
    <cellStyle name="Normal 42 2 2 3 6" xfId="28205" xr:uid="{DB1472A9-5C68-4F0F-B9BA-F0793AE29737}"/>
    <cellStyle name="Normal 42 2 2 4" xfId="6695" xr:uid="{FF41F1B0-547B-452B-BF8A-986640D02FE3}"/>
    <cellStyle name="Normal 42 2 2 4 2" xfId="9497" xr:uid="{0F103AA3-F63B-4180-B52B-DF471C759593}"/>
    <cellStyle name="Normal 42 2 2 4 2 2" xfId="15102" xr:uid="{FEB8BE42-5071-4218-9F97-AC37DF456BFF}"/>
    <cellStyle name="Normal 42 2 2 4 2 2 2" xfId="26311" xr:uid="{98E745B8-2792-4370-B71E-79B5A59BC424}"/>
    <cellStyle name="Normal 42 2 2 4 2 2 2 2" xfId="42501" xr:uid="{F15ACD3C-6603-404E-BD4F-1527EBA703F8}"/>
    <cellStyle name="Normal 42 2 2 4 2 2 3" xfId="34613" xr:uid="{05F6D721-18B6-42C7-994B-0F2E252B04AE}"/>
    <cellStyle name="Normal 42 2 2 4 2 3" xfId="20707" xr:uid="{7A049ACE-DED1-4C73-87E4-B18E7E9F230F}"/>
    <cellStyle name="Normal 42 2 2 4 2 3 2" xfId="38557" xr:uid="{F75BFDC1-AED4-4D4A-B268-C01034ABCB18}"/>
    <cellStyle name="Normal 42 2 2 4 2 4" xfId="30669" xr:uid="{77284CAE-8519-4467-BEEB-E48A6AB2E83B}"/>
    <cellStyle name="Normal 42 2 2 4 3" xfId="12300" xr:uid="{6C5776A9-1E50-4E98-8E27-178E3BAD8347}"/>
    <cellStyle name="Normal 42 2 2 4 3 2" xfId="23509" xr:uid="{ADD5DBFA-940E-4C7D-9D75-D049DCEA5294}"/>
    <cellStyle name="Normal 42 2 2 4 3 2 2" xfId="40529" xr:uid="{2FCFB714-DA87-4BA5-B939-FAE2C0460EF4}"/>
    <cellStyle name="Normal 42 2 2 4 3 3" xfId="32641" xr:uid="{EB5CF4DE-77E4-499F-BE1F-F3CA4DFD0302}"/>
    <cellStyle name="Normal 42 2 2 4 4" xfId="17905" xr:uid="{FECD92E2-3B66-4F2E-8D14-517A473EF4AF}"/>
    <cellStyle name="Normal 42 2 2 4 4 2" xfId="36585" xr:uid="{7F19F051-8373-406F-B0DA-46EB0B259F54}"/>
    <cellStyle name="Normal 42 2 2 4 5" xfId="28697" xr:uid="{D5866DD5-2C63-4A2F-87BB-7790988E2D9A}"/>
    <cellStyle name="Normal 42 2 2 5" xfId="8095" xr:uid="{ABCD0F89-5384-4735-B8C0-A2C0D834A712}"/>
    <cellStyle name="Normal 42 2 2 5 2" xfId="13700" xr:uid="{0AA88C12-575E-481C-B41F-5EB10D69665C}"/>
    <cellStyle name="Normal 42 2 2 5 2 2" xfId="24909" xr:uid="{6501B75F-5CC4-4DCC-A8D2-511F93C7D21A}"/>
    <cellStyle name="Normal 42 2 2 5 2 2 2" xfId="41515" xr:uid="{BE4680CB-CFD4-44F9-8E6F-C9A8E4507B26}"/>
    <cellStyle name="Normal 42 2 2 5 2 3" xfId="33627" xr:uid="{46122DDD-CE46-4A7F-A9B6-D5D22E2C280B}"/>
    <cellStyle name="Normal 42 2 2 5 3" xfId="19305" xr:uid="{D26C4654-CC53-4C2C-993E-18AF41A4A1B4}"/>
    <cellStyle name="Normal 42 2 2 5 3 2" xfId="37571" xr:uid="{321A9E0C-0E55-47A7-B89B-2C3AE15A639B}"/>
    <cellStyle name="Normal 42 2 2 5 4" xfId="29683" xr:uid="{CC99861D-C986-45B3-AD2C-5A3BCAA2A9CD}"/>
    <cellStyle name="Normal 42 2 2 6" xfId="10898" xr:uid="{983D9DDA-3216-462B-82A8-DC29A01E658C}"/>
    <cellStyle name="Normal 42 2 2 6 2" xfId="22107" xr:uid="{DA502D0A-327A-46C7-BB0A-954097386D40}"/>
    <cellStyle name="Normal 42 2 2 6 2 2" xfId="39543" xr:uid="{18ECE74B-A04E-4EEC-8FDA-273894AE882B}"/>
    <cellStyle name="Normal 42 2 2 6 3" xfId="31655" xr:uid="{E3F00C74-51B3-46AE-AE09-E3A9D60F37E1}"/>
    <cellStyle name="Normal 42 2 2 7" xfId="16503" xr:uid="{C9AE8738-BE3E-4C7A-A124-F4944F1A63EC}"/>
    <cellStyle name="Normal 42 2 2 7 2" xfId="35599" xr:uid="{F5C8EA10-6F69-4823-B306-227C84455071}"/>
    <cellStyle name="Normal 42 2 2 8" xfId="27711" xr:uid="{8E33B631-5FC6-4EE2-8B79-CD5341731943}"/>
    <cellStyle name="Normal 42 2 3" xfId="5415" xr:uid="{C9FC7E00-1931-4E27-9123-800E3EDF1497}"/>
    <cellStyle name="Normal 42 2 3 2" xfId="6312" xr:uid="{F0E29CCC-1055-426C-9EA3-9527FEBFD559}"/>
    <cellStyle name="Normal 42 2 3 2 2" xfId="7714" xr:uid="{879EDAA2-3320-4460-B09F-378D18E20CCE}"/>
    <cellStyle name="Normal 42 2 3 2 2 2" xfId="10516" xr:uid="{375B04AF-06F9-438C-AB90-1BC12CE542A9}"/>
    <cellStyle name="Normal 42 2 3 2 2 2 2" xfId="16121" xr:uid="{D53DF934-EC31-4B58-AB6C-83EC3B737133}"/>
    <cellStyle name="Normal 42 2 3 2 2 2 2 2" xfId="27330" xr:uid="{81E97134-95A7-44FF-A513-F41477A867B7}"/>
    <cellStyle name="Normal 42 2 3 2 2 2 2 2 2" xfId="43117" xr:uid="{4615D702-BD39-4453-8CA9-1A14D8B873F3}"/>
    <cellStyle name="Normal 42 2 3 2 2 2 2 3" xfId="35229" xr:uid="{841B4BAE-375C-40A1-B192-A7C299AA208E}"/>
    <cellStyle name="Normal 42 2 3 2 2 2 3" xfId="21726" xr:uid="{5EBD999B-D8FB-44BF-9FA0-DAB2472D9302}"/>
    <cellStyle name="Normal 42 2 3 2 2 2 3 2" xfId="39173" xr:uid="{B3BD5E1B-C216-4BFA-912D-4A253AD93F91}"/>
    <cellStyle name="Normal 42 2 3 2 2 2 4" xfId="31285" xr:uid="{204B3160-3321-4EF4-BBBC-F0A284A457AE}"/>
    <cellStyle name="Normal 42 2 3 2 2 3" xfId="13319" xr:uid="{CCD66ADD-68A7-4830-A3A3-C933537DFCD1}"/>
    <cellStyle name="Normal 42 2 3 2 2 3 2" xfId="24528" xr:uid="{E741F0D3-6E1D-42CD-8AD5-2ABC3C1E98AB}"/>
    <cellStyle name="Normal 42 2 3 2 2 3 2 2" xfId="41145" xr:uid="{E5B43958-CA3F-404A-9B48-2FCDC2796AF1}"/>
    <cellStyle name="Normal 42 2 3 2 2 3 3" xfId="33257" xr:uid="{580D50A3-4C5F-456C-874D-2A640EC0FA2C}"/>
    <cellStyle name="Normal 42 2 3 2 2 4" xfId="18924" xr:uid="{CEC23BD5-36C1-49E4-89F1-51BEAF198881}"/>
    <cellStyle name="Normal 42 2 3 2 2 4 2" xfId="37201" xr:uid="{09C739F9-48B3-45B1-8EE9-4285D5ABDFD2}"/>
    <cellStyle name="Normal 42 2 3 2 2 5" xfId="29313" xr:uid="{CA9C1C2F-F737-4901-8F6A-12B200CE021C}"/>
    <cellStyle name="Normal 42 2 3 2 3" xfId="9114" xr:uid="{58C973ED-CF8B-4859-AF7C-04A861853628}"/>
    <cellStyle name="Normal 42 2 3 2 3 2" xfId="14719" xr:uid="{61D74F81-7B40-450C-87A8-ED5C5725029F}"/>
    <cellStyle name="Normal 42 2 3 2 3 2 2" xfId="25928" xr:uid="{31D44960-A718-48E2-A3EF-8539445BB510}"/>
    <cellStyle name="Normal 42 2 3 2 3 2 2 2" xfId="42131" xr:uid="{7B9BD343-0E93-4919-B9C1-58BB491009F3}"/>
    <cellStyle name="Normal 42 2 3 2 3 2 3" xfId="34243" xr:uid="{7E22BE73-CA75-4158-9988-B79833C5C94F}"/>
    <cellStyle name="Normal 42 2 3 2 3 3" xfId="20324" xr:uid="{4008E4F4-F6B3-46B8-A829-EDB1257B0587}"/>
    <cellStyle name="Normal 42 2 3 2 3 3 2" xfId="38187" xr:uid="{9DEC1122-38E7-45B5-8D16-62953D258FC2}"/>
    <cellStyle name="Normal 42 2 3 2 3 4" xfId="30299" xr:uid="{CA8AFEF8-337F-4E54-8E8F-7DFDE386782B}"/>
    <cellStyle name="Normal 42 2 3 2 4" xfId="11917" xr:uid="{D6EF9FA6-E794-47F5-98C7-04F18866B15A}"/>
    <cellStyle name="Normal 42 2 3 2 4 2" xfId="23126" xr:uid="{33C16AAD-4DFD-4767-952E-76320ABEEB6E}"/>
    <cellStyle name="Normal 42 2 3 2 4 2 2" xfId="40159" xr:uid="{D32349CC-7864-4BDB-AE1A-A5844E1F8902}"/>
    <cellStyle name="Normal 42 2 3 2 4 3" xfId="32271" xr:uid="{5081DFC6-9F96-48D3-8871-4B6621DD3232}"/>
    <cellStyle name="Normal 42 2 3 2 5" xfId="17522" xr:uid="{A6654244-A576-40E4-8069-DA0452C48F55}"/>
    <cellStyle name="Normal 42 2 3 2 5 2" xfId="36215" xr:uid="{F0C0BE2E-F3CF-46D9-B453-3034A68D86E4}"/>
    <cellStyle name="Normal 42 2 3 2 6" xfId="28327" xr:uid="{EB3006AD-C232-4344-93F9-D7A73C1D4680}"/>
    <cellStyle name="Normal 42 2 3 3" xfId="6817" xr:uid="{6CAA60DF-6BB2-4C39-AF63-F196B9E1BE9B}"/>
    <cellStyle name="Normal 42 2 3 3 2" xfId="9619" xr:uid="{233538DC-1DCA-4D48-B620-9365C7D99CC7}"/>
    <cellStyle name="Normal 42 2 3 3 2 2" xfId="15224" xr:uid="{3F4E45DD-8955-4A5F-A8A9-05E796AC0599}"/>
    <cellStyle name="Normal 42 2 3 3 2 2 2" xfId="26433" xr:uid="{F395D688-7183-4DFC-80D0-855711522779}"/>
    <cellStyle name="Normal 42 2 3 3 2 2 2 2" xfId="42623" xr:uid="{D0ADD8DE-411B-48DF-BD07-86407D34072C}"/>
    <cellStyle name="Normal 42 2 3 3 2 2 3" xfId="34735" xr:uid="{A57C5543-49B7-48DF-9B34-03097B12E6AB}"/>
    <cellStyle name="Normal 42 2 3 3 2 3" xfId="20829" xr:uid="{E08D47FB-AA04-49E8-91A1-2DE62D0AFC67}"/>
    <cellStyle name="Normal 42 2 3 3 2 3 2" xfId="38679" xr:uid="{39583701-5277-4E34-93C3-6B3FE5A52C6A}"/>
    <cellStyle name="Normal 42 2 3 3 2 4" xfId="30791" xr:uid="{A0D0D09C-C690-48C1-BEB4-5B895BF38AD0}"/>
    <cellStyle name="Normal 42 2 3 3 3" xfId="12422" xr:uid="{C5802E4A-A112-4397-A44D-424F3DD4817A}"/>
    <cellStyle name="Normal 42 2 3 3 3 2" xfId="23631" xr:uid="{448C7E81-C94D-4C64-8447-B9E284985B4B}"/>
    <cellStyle name="Normal 42 2 3 3 3 2 2" xfId="40651" xr:uid="{303712E8-1157-4382-BBE6-47979CD240DA}"/>
    <cellStyle name="Normal 42 2 3 3 3 3" xfId="32763" xr:uid="{523C7EB4-C520-430A-85AE-3C2040CC198A}"/>
    <cellStyle name="Normal 42 2 3 3 4" xfId="18027" xr:uid="{DA0D0BDA-629B-47E7-8D0B-4D27A6D393C9}"/>
    <cellStyle name="Normal 42 2 3 3 4 2" xfId="36707" xr:uid="{8B145425-E3A9-4EA2-BDD6-FB16D701CAA2}"/>
    <cellStyle name="Normal 42 2 3 3 5" xfId="28819" xr:uid="{C1EE1448-866A-4779-A246-29CFA2BC4F14}"/>
    <cellStyle name="Normal 42 2 3 4" xfId="8217" xr:uid="{57BD6F3B-420A-4FD0-A95C-1BC197AD1D51}"/>
    <cellStyle name="Normal 42 2 3 4 2" xfId="13822" xr:uid="{803086D3-81DB-4BCC-9977-FAE456E64A65}"/>
    <cellStyle name="Normal 42 2 3 4 2 2" xfId="25031" xr:uid="{8706F005-409C-4CB6-ABEB-55B6B1B730D6}"/>
    <cellStyle name="Normal 42 2 3 4 2 2 2" xfId="41637" xr:uid="{2404F320-6783-4F44-A16B-E487B8A00654}"/>
    <cellStyle name="Normal 42 2 3 4 2 3" xfId="33749" xr:uid="{AC7847A9-E22E-44D6-B63E-625F379BB551}"/>
    <cellStyle name="Normal 42 2 3 4 3" xfId="19427" xr:uid="{EE56DF7D-525C-4918-A232-EA155844013C}"/>
    <cellStyle name="Normal 42 2 3 4 3 2" xfId="37693" xr:uid="{197153F6-3E13-452C-8655-161266D6C7C5}"/>
    <cellStyle name="Normal 42 2 3 4 4" xfId="29805" xr:uid="{E91A82C8-36A2-4AFA-A9EA-38D5E2C2D26C}"/>
    <cellStyle name="Normal 42 2 3 5" xfId="11020" xr:uid="{DC15C6DD-2E25-413D-8061-E1DD2633C16F}"/>
    <cellStyle name="Normal 42 2 3 5 2" xfId="22229" xr:uid="{0FDCA1B4-209C-44C7-9478-F9CE92C4904D}"/>
    <cellStyle name="Normal 42 2 3 5 2 2" xfId="39665" xr:uid="{6F606F8D-8E35-4BB3-A234-FE0BC76B264E}"/>
    <cellStyle name="Normal 42 2 3 5 3" xfId="31777" xr:uid="{82D792A0-BD4C-4B1E-81A0-4FCF722631B6}"/>
    <cellStyle name="Normal 42 2 3 6" xfId="16625" xr:uid="{F40E3CAD-39AC-43AD-8FF2-D3B8CACF3CA4}"/>
    <cellStyle name="Normal 42 2 3 6 2" xfId="35721" xr:uid="{348656BC-CA1F-418F-A61E-D299679CF1FC}"/>
    <cellStyle name="Normal 42 2 3 7" xfId="27833" xr:uid="{37B729A4-B47A-4CA3-9FE7-4A8C9FD28BF2}"/>
    <cellStyle name="Normal 42 2 4" xfId="6066" xr:uid="{0885FC71-9D68-4E35-9592-76183D91C28A}"/>
    <cellStyle name="Normal 42 2 4 2" xfId="7468" xr:uid="{7608E4DC-B436-4BE7-9F4C-CA25470E25B4}"/>
    <cellStyle name="Normal 42 2 4 2 2" xfId="10270" xr:uid="{2BE971F6-9B30-45B3-BBF4-DF86DA15C572}"/>
    <cellStyle name="Normal 42 2 4 2 2 2" xfId="15875" xr:uid="{2B8AF3E5-4B5B-4FC8-888E-E8EF18020C6A}"/>
    <cellStyle name="Normal 42 2 4 2 2 2 2" xfId="27084" xr:uid="{69C156D7-B206-4E85-90BA-AB9B5B5269AE}"/>
    <cellStyle name="Normal 42 2 4 2 2 2 2 2" xfId="42871" xr:uid="{2D51F0B6-6AF8-4895-ACBD-75F79901666D}"/>
    <cellStyle name="Normal 42 2 4 2 2 2 3" xfId="34983" xr:uid="{6D5FBBB7-894E-4509-8917-0A963016DE36}"/>
    <cellStyle name="Normal 42 2 4 2 2 3" xfId="21480" xr:uid="{5A4E510A-8564-4618-9683-8129AD60EC9A}"/>
    <cellStyle name="Normal 42 2 4 2 2 3 2" xfId="38927" xr:uid="{20D252AF-076F-4C2C-9CD4-741009CAA860}"/>
    <cellStyle name="Normal 42 2 4 2 2 4" xfId="31039" xr:uid="{BBE2CE8C-24BF-4B75-90FC-87233EABBE51}"/>
    <cellStyle name="Normal 42 2 4 2 3" xfId="13073" xr:uid="{09A8B064-56AE-4E10-9D83-7929687283E0}"/>
    <cellStyle name="Normal 42 2 4 2 3 2" xfId="24282" xr:uid="{699EDE8A-E765-4673-B974-CA59CB9916AE}"/>
    <cellStyle name="Normal 42 2 4 2 3 2 2" xfId="40899" xr:uid="{6214F116-2179-48A1-8D5E-3037AE1D6A6C}"/>
    <cellStyle name="Normal 42 2 4 2 3 3" xfId="33011" xr:uid="{810A90DE-BBCA-404E-AB67-0974E425192C}"/>
    <cellStyle name="Normal 42 2 4 2 4" xfId="18678" xr:uid="{2930E008-EF08-4F8D-8B1E-C198F25260A5}"/>
    <cellStyle name="Normal 42 2 4 2 4 2" xfId="36955" xr:uid="{F9CA20B4-668A-4A8E-958F-F30215F7974A}"/>
    <cellStyle name="Normal 42 2 4 2 5" xfId="29067" xr:uid="{EF03657B-91E7-414D-AC3E-65EF436714A6}"/>
    <cellStyle name="Normal 42 2 4 3" xfId="8868" xr:uid="{CA083EA9-6B65-4C2D-8EEE-C75EAEFD8C46}"/>
    <cellStyle name="Normal 42 2 4 3 2" xfId="14473" xr:uid="{3507B8E8-872A-48B5-9586-23A374B66E63}"/>
    <cellStyle name="Normal 42 2 4 3 2 2" xfId="25682" xr:uid="{C5A54F10-1EF3-47F5-B831-C1FB4B5D0B6B}"/>
    <cellStyle name="Normal 42 2 4 3 2 2 2" xfId="41885" xr:uid="{2C28A831-58F6-4837-9D44-37AF2840DC7B}"/>
    <cellStyle name="Normal 42 2 4 3 2 3" xfId="33997" xr:uid="{FACB271D-17F1-402B-BF71-529FBD0A2590}"/>
    <cellStyle name="Normal 42 2 4 3 3" xfId="20078" xr:uid="{42DF0667-0C5B-441D-8165-35F22FD1BB75}"/>
    <cellStyle name="Normal 42 2 4 3 3 2" xfId="37941" xr:uid="{66C834E6-EFF9-4D50-8CC4-2DD397525BF5}"/>
    <cellStyle name="Normal 42 2 4 3 4" xfId="30053" xr:uid="{D16B2667-FA31-498C-A058-CC14D9E7E2C6}"/>
    <cellStyle name="Normal 42 2 4 4" xfId="11671" xr:uid="{C13B04B8-AE8B-4767-8B8B-E6BE7CA47F8B}"/>
    <cellStyle name="Normal 42 2 4 4 2" xfId="22880" xr:uid="{CF4048D7-D8E1-4C92-8CF0-412504E587E0}"/>
    <cellStyle name="Normal 42 2 4 4 2 2" xfId="39913" xr:uid="{CF7AA3A7-E77C-4562-9AAF-E130EAC433A1}"/>
    <cellStyle name="Normal 42 2 4 4 3" xfId="32025" xr:uid="{125D97F0-C7DB-400D-A964-AD67516C45E8}"/>
    <cellStyle name="Normal 42 2 4 5" xfId="17276" xr:uid="{E793B002-C369-4A4C-9DDE-3E1C834C8AA5}"/>
    <cellStyle name="Normal 42 2 4 5 2" xfId="35969" xr:uid="{A2DA6211-0F0A-4DC4-A6F8-481103551A7D}"/>
    <cellStyle name="Normal 42 2 4 6" xfId="28081" xr:uid="{0CB836EA-705D-42F6-A9EA-B2396D185769}"/>
    <cellStyle name="Normal 42 2 5" xfId="6571" xr:uid="{5F8E3A92-D0EA-40B0-B1F1-41EB90A3B83F}"/>
    <cellStyle name="Normal 42 2 5 2" xfId="9373" xr:uid="{92234C28-D5EA-4095-9058-E7F1EAEE8697}"/>
    <cellStyle name="Normal 42 2 5 2 2" xfId="14978" xr:uid="{C4DCFBB3-4935-480C-808F-5D692C616FCD}"/>
    <cellStyle name="Normal 42 2 5 2 2 2" xfId="26187" xr:uid="{7C394F47-8D10-47BB-9839-8DF5C6FA418D}"/>
    <cellStyle name="Normal 42 2 5 2 2 2 2" xfId="42377" xr:uid="{9401538B-F90E-4694-B9C6-5EDEC26B9D0E}"/>
    <cellStyle name="Normal 42 2 5 2 2 3" xfId="34489" xr:uid="{4E039DE2-9D7C-431A-AAF1-AF6EB3A284AF}"/>
    <cellStyle name="Normal 42 2 5 2 3" xfId="20583" xr:uid="{B2DCB4C8-A531-478C-AAD0-8F6ED9A869D8}"/>
    <cellStyle name="Normal 42 2 5 2 3 2" xfId="38433" xr:uid="{311191E1-BD6A-4778-A668-C0FBDE1A27DC}"/>
    <cellStyle name="Normal 42 2 5 2 4" xfId="30545" xr:uid="{F1406079-A78E-418A-B8D4-1E61FF4404D2}"/>
    <cellStyle name="Normal 42 2 5 3" xfId="12176" xr:uid="{998F97FB-08E3-4592-9AAA-3BF14E90256C}"/>
    <cellStyle name="Normal 42 2 5 3 2" xfId="23385" xr:uid="{3D024B5F-5302-4C94-B06C-37BAA99BF588}"/>
    <cellStyle name="Normal 42 2 5 3 2 2" xfId="40405" xr:uid="{FE3CA400-BF5C-457B-B057-18F149AE188B}"/>
    <cellStyle name="Normal 42 2 5 3 3" xfId="32517" xr:uid="{1DEC141A-4347-4BE0-9F30-2DFA9C616303}"/>
    <cellStyle name="Normal 42 2 5 4" xfId="17781" xr:uid="{32F9B902-903B-4844-BA40-30FCF1B7228B}"/>
    <cellStyle name="Normal 42 2 5 4 2" xfId="36461" xr:uid="{DDB8EAFD-30D4-46CF-8909-2BE2E6E884D0}"/>
    <cellStyle name="Normal 42 2 5 5" xfId="28573" xr:uid="{F519E980-D1BE-42CD-91EF-0DBEAB8407E4}"/>
    <cellStyle name="Normal 42 2 6" xfId="7971" xr:uid="{AB8692C2-D7C3-4F9A-BE76-5239DC66321D}"/>
    <cellStyle name="Normal 42 2 6 2" xfId="13576" xr:uid="{AA6605FF-C552-4E19-81B9-7A6E38CF0E58}"/>
    <cellStyle name="Normal 42 2 6 2 2" xfId="24785" xr:uid="{445A979A-1119-48E0-B9FE-46EDAAB9D795}"/>
    <cellStyle name="Normal 42 2 6 2 2 2" xfId="41391" xr:uid="{327FA711-FA42-487B-806F-8D2DD331408B}"/>
    <cellStyle name="Normal 42 2 6 2 3" xfId="33503" xr:uid="{02001B05-FA2D-4B59-AB85-293575C6193C}"/>
    <cellStyle name="Normal 42 2 6 3" xfId="19181" xr:uid="{A1F8A3B9-988C-4BC9-9649-B75569970CE4}"/>
    <cellStyle name="Normal 42 2 6 3 2" xfId="37447" xr:uid="{DCA42B83-6C8E-4125-9478-1EC20E36F332}"/>
    <cellStyle name="Normal 42 2 6 4" xfId="29559" xr:uid="{91197904-F2B3-4EA9-9FC1-CBC31E082280}"/>
    <cellStyle name="Normal 42 2 7" xfId="10774" xr:uid="{B418CA66-FFCC-4839-A1AF-BA911FEB512A}"/>
    <cellStyle name="Normal 42 2 7 2" xfId="21983" xr:uid="{D8D60963-5B0A-4DB0-95FE-B0BA9498018D}"/>
    <cellStyle name="Normal 42 2 7 2 2" xfId="39419" xr:uid="{B54E734E-778D-4652-B936-0DF7A43C4E17}"/>
    <cellStyle name="Normal 42 2 7 3" xfId="31531" xr:uid="{66C8169A-8BFF-4245-9AB8-55923204F027}"/>
    <cellStyle name="Normal 42 2 8" xfId="16379" xr:uid="{F8C5F05F-6773-46B1-A828-CFE8452BD3C7}"/>
    <cellStyle name="Normal 42 2 8 2" xfId="35475" xr:uid="{FB7F5605-445D-4F86-9DDD-21975C96DEE7}"/>
    <cellStyle name="Normal 42 2 9" xfId="27587" xr:uid="{830A6938-DA88-4402-9F46-73384A19A9DE}"/>
    <cellStyle name="Normal 42 3" xfId="5230" xr:uid="{5ED91AD7-C415-417C-8E2A-0E9EF714A04B}"/>
    <cellStyle name="Normal 42 3 2" xfId="5476" xr:uid="{890C7ACE-C3A3-4A56-BCDD-88D3635E31D3}"/>
    <cellStyle name="Normal 42 3 2 2" xfId="6373" xr:uid="{5BBF7CF2-8966-4B68-93E0-8669DB58CE3F}"/>
    <cellStyle name="Normal 42 3 2 2 2" xfId="7775" xr:uid="{C4B7E0F1-B523-47A8-B381-C165D3BE4626}"/>
    <cellStyle name="Normal 42 3 2 2 2 2" xfId="10577" xr:uid="{02C4ACD9-67A6-451C-9C8B-D076118D66BB}"/>
    <cellStyle name="Normal 42 3 2 2 2 2 2" xfId="16182" xr:uid="{CCC235DE-709F-409C-8A37-65996D2AF88B}"/>
    <cellStyle name="Normal 42 3 2 2 2 2 2 2" xfId="27391" xr:uid="{6329ED2A-BAEF-41B4-B375-71383818A45E}"/>
    <cellStyle name="Normal 42 3 2 2 2 2 2 2 2" xfId="43178" xr:uid="{47472DBA-8FB2-4BE3-8E69-61DDC9812CED}"/>
    <cellStyle name="Normal 42 3 2 2 2 2 2 3" xfId="35290" xr:uid="{AB9C5167-7D45-4CFE-B5F5-65C7B03979E2}"/>
    <cellStyle name="Normal 42 3 2 2 2 2 3" xfId="21787" xr:uid="{401F074D-5A53-456F-94ED-D9FEFE2A5D4D}"/>
    <cellStyle name="Normal 42 3 2 2 2 2 3 2" xfId="39234" xr:uid="{E6273FCC-F963-4575-98A8-A2CAA4BEBC59}"/>
    <cellStyle name="Normal 42 3 2 2 2 2 4" xfId="31346" xr:uid="{22FA84BC-A03E-40D7-93A7-E878E3A4F30E}"/>
    <cellStyle name="Normal 42 3 2 2 2 3" xfId="13380" xr:uid="{363E8F80-8DC2-481E-9536-B206654962EB}"/>
    <cellStyle name="Normal 42 3 2 2 2 3 2" xfId="24589" xr:uid="{C4AF8617-760C-43BA-9406-E6B7CB2235EF}"/>
    <cellStyle name="Normal 42 3 2 2 2 3 2 2" xfId="41206" xr:uid="{FB83F031-58C3-4F88-ADE8-CAC2F9733924}"/>
    <cellStyle name="Normal 42 3 2 2 2 3 3" xfId="33318" xr:uid="{B1FADDAE-B7CF-42AB-9C8B-E0BD4D7C2816}"/>
    <cellStyle name="Normal 42 3 2 2 2 4" xfId="18985" xr:uid="{CA006D52-D2D4-4F2D-B6B8-BE3E962BDA59}"/>
    <cellStyle name="Normal 42 3 2 2 2 4 2" xfId="37262" xr:uid="{3FF5BF89-1F34-48BC-B7C2-B94081FBC384}"/>
    <cellStyle name="Normal 42 3 2 2 2 5" xfId="29374" xr:uid="{FB316C4E-A53F-4942-959A-7421E5F53EC7}"/>
    <cellStyle name="Normal 42 3 2 2 3" xfId="9175" xr:uid="{BF1CF80B-EB32-41FE-8DC3-9E458960BD1C}"/>
    <cellStyle name="Normal 42 3 2 2 3 2" xfId="14780" xr:uid="{B37DF011-7F99-4FD2-A267-D5CF562E3E0A}"/>
    <cellStyle name="Normal 42 3 2 2 3 2 2" xfId="25989" xr:uid="{9B66B1B4-CE7B-4AAD-8843-947579E7DCD4}"/>
    <cellStyle name="Normal 42 3 2 2 3 2 2 2" xfId="42192" xr:uid="{764902C8-BB12-4517-B178-A72D93EDEDE1}"/>
    <cellStyle name="Normal 42 3 2 2 3 2 3" xfId="34304" xr:uid="{785C0E7E-6714-4830-821B-3A52C01FFF38}"/>
    <cellStyle name="Normal 42 3 2 2 3 3" xfId="20385" xr:uid="{9D3E1DD2-1E27-4833-A5DD-8C55B8319D00}"/>
    <cellStyle name="Normal 42 3 2 2 3 3 2" xfId="38248" xr:uid="{B0CBA54C-46E0-4E9D-80A7-25F676ED2E00}"/>
    <cellStyle name="Normal 42 3 2 2 3 4" xfId="30360" xr:uid="{839D57B9-F7FC-431E-9991-DAB6079F98C6}"/>
    <cellStyle name="Normal 42 3 2 2 4" xfId="11978" xr:uid="{B99AA7AB-42A9-4425-9ADB-CD121ED62FB4}"/>
    <cellStyle name="Normal 42 3 2 2 4 2" xfId="23187" xr:uid="{9E693BC2-D313-47DB-96B8-3FBC7EB9D457}"/>
    <cellStyle name="Normal 42 3 2 2 4 2 2" xfId="40220" xr:uid="{EBB09018-A24E-4413-BA36-5C0469A6CC2D}"/>
    <cellStyle name="Normal 42 3 2 2 4 3" xfId="32332" xr:uid="{404C6C6E-BC22-4682-80F1-A5D96244C104}"/>
    <cellStyle name="Normal 42 3 2 2 5" xfId="17583" xr:uid="{56CF1BA1-723C-4704-A54C-E9E58DA5F546}"/>
    <cellStyle name="Normal 42 3 2 2 5 2" xfId="36276" xr:uid="{528D1BEF-15C3-4780-AE15-DF3425CB3443}"/>
    <cellStyle name="Normal 42 3 2 2 6" xfId="28388" xr:uid="{E8C63D7F-BCD8-4715-961F-AEF417C44A16}"/>
    <cellStyle name="Normal 42 3 2 3" xfId="6878" xr:uid="{1F5421FD-F61C-4A51-A047-F8BD4FC2A2C7}"/>
    <cellStyle name="Normal 42 3 2 3 2" xfId="9680" xr:uid="{FFE17579-6C91-44FD-8C0D-833ACEC5FCB1}"/>
    <cellStyle name="Normal 42 3 2 3 2 2" xfId="15285" xr:uid="{6C6C592E-945D-4498-B31E-D3C703E74B1C}"/>
    <cellStyle name="Normal 42 3 2 3 2 2 2" xfId="26494" xr:uid="{33A77D39-65DA-4305-A89D-6A7A78AFE9D8}"/>
    <cellStyle name="Normal 42 3 2 3 2 2 2 2" xfId="42684" xr:uid="{252D5F62-8EE6-46A7-8446-30CFCA8E155F}"/>
    <cellStyle name="Normal 42 3 2 3 2 2 3" xfId="34796" xr:uid="{51337069-FD5A-421C-9D02-41CB24969C57}"/>
    <cellStyle name="Normal 42 3 2 3 2 3" xfId="20890" xr:uid="{CA5DD8DE-6B96-4277-907F-1BBB58C5BCA7}"/>
    <cellStyle name="Normal 42 3 2 3 2 3 2" xfId="38740" xr:uid="{56685845-7BFD-4EB2-8F5C-CA274DB5FA68}"/>
    <cellStyle name="Normal 42 3 2 3 2 4" xfId="30852" xr:uid="{A6DB3CD9-B079-4BD9-8929-F67A053E6C27}"/>
    <cellStyle name="Normal 42 3 2 3 3" xfId="12483" xr:uid="{84BA8AF0-8988-4441-AB8A-7FD2591DFDB3}"/>
    <cellStyle name="Normal 42 3 2 3 3 2" xfId="23692" xr:uid="{F3CEC49D-D365-4AAB-8CBA-D500BBE23E98}"/>
    <cellStyle name="Normal 42 3 2 3 3 2 2" xfId="40712" xr:uid="{2D530890-F1FC-4ACD-9E6C-49E68DDA05AC}"/>
    <cellStyle name="Normal 42 3 2 3 3 3" xfId="32824" xr:uid="{B12F0CA8-0A3C-4BAE-ACCA-31C09ED4B89D}"/>
    <cellStyle name="Normal 42 3 2 3 4" xfId="18088" xr:uid="{A742A0C4-6CFC-46EE-9F96-34F847D7D2CE}"/>
    <cellStyle name="Normal 42 3 2 3 4 2" xfId="36768" xr:uid="{CD9FF3B3-1EE0-40F5-BA03-2A9E3ABBE15F}"/>
    <cellStyle name="Normal 42 3 2 3 5" xfId="28880" xr:uid="{65190C36-C3C6-44A0-BFA5-7E8A094EA53C}"/>
    <cellStyle name="Normal 42 3 2 4" xfId="8278" xr:uid="{FAF759DF-75AF-44FD-9440-0602595CB6BF}"/>
    <cellStyle name="Normal 42 3 2 4 2" xfId="13883" xr:uid="{584C8E1B-98C1-408E-AFDE-C02822D95520}"/>
    <cellStyle name="Normal 42 3 2 4 2 2" xfId="25092" xr:uid="{DD41E258-807B-47C5-8A09-42659DE21B5C}"/>
    <cellStyle name="Normal 42 3 2 4 2 2 2" xfId="41698" xr:uid="{BFC40E7F-8D64-4EFD-B46A-F6BDF7DC0D3E}"/>
    <cellStyle name="Normal 42 3 2 4 2 3" xfId="33810" xr:uid="{CE73836D-5452-48E5-BD35-D7A7D4D6B102}"/>
    <cellStyle name="Normal 42 3 2 4 3" xfId="19488" xr:uid="{6C8AF923-30C2-488F-989D-DC6769DB52BD}"/>
    <cellStyle name="Normal 42 3 2 4 3 2" xfId="37754" xr:uid="{8C23CD76-B271-4486-9209-CD0133591FA9}"/>
    <cellStyle name="Normal 42 3 2 4 4" xfId="29866" xr:uid="{DBE0D657-216A-47AF-9A41-050BEC8685AD}"/>
    <cellStyle name="Normal 42 3 2 5" xfId="11081" xr:uid="{CE43F8D5-5352-4517-9EDF-30FE89526DFF}"/>
    <cellStyle name="Normal 42 3 2 5 2" xfId="22290" xr:uid="{DDD794FB-6B5B-451D-B5F9-D7C4F30504F5}"/>
    <cellStyle name="Normal 42 3 2 5 2 2" xfId="39726" xr:uid="{7C75DF42-CC3F-4943-B4EF-D6398549033A}"/>
    <cellStyle name="Normal 42 3 2 5 3" xfId="31838" xr:uid="{E22AA81F-9123-4CE3-ACC6-640664B6E0A4}"/>
    <cellStyle name="Normal 42 3 2 6" xfId="16686" xr:uid="{056117DF-D544-4358-AC9E-9DC0B1FA95A2}"/>
    <cellStyle name="Normal 42 3 2 6 2" xfId="35782" xr:uid="{81A7CFF8-D4D8-44A4-A8EB-7FF2C50A9D98}"/>
    <cellStyle name="Normal 42 3 2 7" xfId="27894" xr:uid="{336D94F4-8AA5-4A2E-ACA5-EBDFC30742F8}"/>
    <cellStyle name="Normal 42 3 3" xfId="6127" xr:uid="{18702E5B-1663-4C17-BFC4-E1F409FE1AFC}"/>
    <cellStyle name="Normal 42 3 3 2" xfId="7529" xr:uid="{05C7295D-8426-4366-BFE9-FA455257E997}"/>
    <cellStyle name="Normal 42 3 3 2 2" xfId="10331" xr:uid="{70785061-494F-4D97-9D40-097F214C0C0D}"/>
    <cellStyle name="Normal 42 3 3 2 2 2" xfId="15936" xr:uid="{B80573FF-36F3-47F7-90FF-46DEFBD3202A}"/>
    <cellStyle name="Normal 42 3 3 2 2 2 2" xfId="27145" xr:uid="{37D0B37B-66CD-448C-AE68-F509CCF13D27}"/>
    <cellStyle name="Normal 42 3 3 2 2 2 2 2" xfId="42932" xr:uid="{3F07CBFA-2BBC-409E-B0EE-8FDF1BA5F9A6}"/>
    <cellStyle name="Normal 42 3 3 2 2 2 3" xfId="35044" xr:uid="{294019E0-751B-4844-9B39-190BEB04DA44}"/>
    <cellStyle name="Normal 42 3 3 2 2 3" xfId="21541" xr:uid="{7FBE245D-34DD-4F28-B490-293C7CB1E401}"/>
    <cellStyle name="Normal 42 3 3 2 2 3 2" xfId="38988" xr:uid="{4C1EDEF6-1519-4F3B-B7B7-B757975E6B2A}"/>
    <cellStyle name="Normal 42 3 3 2 2 4" xfId="31100" xr:uid="{B602815F-89F0-4E0B-9AF2-625B2FDE4A31}"/>
    <cellStyle name="Normal 42 3 3 2 3" xfId="13134" xr:uid="{C021994A-1DB2-4EF9-AF44-7B0D3ED8EC10}"/>
    <cellStyle name="Normal 42 3 3 2 3 2" xfId="24343" xr:uid="{493036C4-613D-43B6-98EA-C47E69FDC929}"/>
    <cellStyle name="Normal 42 3 3 2 3 2 2" xfId="40960" xr:uid="{8FB7367E-8B97-4036-B6D7-8172514B718F}"/>
    <cellStyle name="Normal 42 3 3 2 3 3" xfId="33072" xr:uid="{B3E6F4D5-E5B4-459B-AD91-FEC1B4D05D53}"/>
    <cellStyle name="Normal 42 3 3 2 4" xfId="18739" xr:uid="{DD536E90-A268-4AAE-BC3C-0B315BEC26F4}"/>
    <cellStyle name="Normal 42 3 3 2 4 2" xfId="37016" xr:uid="{4C832E1E-4456-449A-A3CE-9BCEEAEB1AC2}"/>
    <cellStyle name="Normal 42 3 3 2 5" xfId="29128" xr:uid="{FFFE2023-996A-4B91-ABA5-99408AA9BA67}"/>
    <cellStyle name="Normal 42 3 3 3" xfId="8929" xr:uid="{7DD317E3-2252-4CE7-B2C7-A58A58A258C1}"/>
    <cellStyle name="Normal 42 3 3 3 2" xfId="14534" xr:uid="{14E3252B-C725-4AC6-BF1E-5F8691815624}"/>
    <cellStyle name="Normal 42 3 3 3 2 2" xfId="25743" xr:uid="{455B0913-B3AB-4A71-B6E8-976DBC72C4B1}"/>
    <cellStyle name="Normal 42 3 3 3 2 2 2" xfId="41946" xr:uid="{535C0EE4-741A-4760-AE85-E4364E469439}"/>
    <cellStyle name="Normal 42 3 3 3 2 3" xfId="34058" xr:uid="{E308E7B5-A2BA-4DBE-B54A-4895E1903453}"/>
    <cellStyle name="Normal 42 3 3 3 3" xfId="20139" xr:uid="{2AFFEE06-CCC3-4DC0-B75E-F829652F6D5E}"/>
    <cellStyle name="Normal 42 3 3 3 3 2" xfId="38002" xr:uid="{49E6D91D-FFC7-439F-A5EB-4EF8C2498C66}"/>
    <cellStyle name="Normal 42 3 3 3 4" xfId="30114" xr:uid="{5541EBC7-906D-48E7-A5E0-BD72E0EA03CD}"/>
    <cellStyle name="Normal 42 3 3 4" xfId="11732" xr:uid="{82C56456-305D-416A-A52F-AF7DB9ED34F9}"/>
    <cellStyle name="Normal 42 3 3 4 2" xfId="22941" xr:uid="{AB26956E-787C-48B2-AB32-88FE5E6F5FBB}"/>
    <cellStyle name="Normal 42 3 3 4 2 2" xfId="39974" xr:uid="{5963D884-EAF6-4DFE-97EC-3AE76DA56F84}"/>
    <cellStyle name="Normal 42 3 3 4 3" xfId="32086" xr:uid="{403DA489-28BD-43E7-B3B0-9B6F64B0ADE6}"/>
    <cellStyle name="Normal 42 3 3 5" xfId="17337" xr:uid="{4A66857B-67A3-46D7-B647-A959CD2ACE7D}"/>
    <cellStyle name="Normal 42 3 3 5 2" xfId="36030" xr:uid="{9B919FB6-BEC5-4BCC-B813-1D32A72A8851}"/>
    <cellStyle name="Normal 42 3 3 6" xfId="28142" xr:uid="{BEFF9796-DA5C-4884-8F57-AA3146C71939}"/>
    <cellStyle name="Normal 42 3 4" xfId="6632" xr:uid="{4036A901-7DA7-4D34-B603-1F952778FF74}"/>
    <cellStyle name="Normal 42 3 4 2" xfId="9434" xr:uid="{DF82D134-CB7B-41CF-B4B8-0E310DD53ECF}"/>
    <cellStyle name="Normal 42 3 4 2 2" xfId="15039" xr:uid="{DC7C4ACD-3F9B-470B-BAF3-159DB6A93AA3}"/>
    <cellStyle name="Normal 42 3 4 2 2 2" xfId="26248" xr:uid="{57F91493-3AD1-4A5F-B48B-EAFB5D11BCC2}"/>
    <cellStyle name="Normal 42 3 4 2 2 2 2" xfId="42438" xr:uid="{E53EAA80-8DFE-43C4-8F95-6359BA529BC9}"/>
    <cellStyle name="Normal 42 3 4 2 2 3" xfId="34550" xr:uid="{C721FD6D-8369-447E-A84B-592A4A231165}"/>
    <cellStyle name="Normal 42 3 4 2 3" xfId="20644" xr:uid="{C024D439-136A-4D6E-8682-F5F21E373DA7}"/>
    <cellStyle name="Normal 42 3 4 2 3 2" xfId="38494" xr:uid="{D9A168F4-0BDA-4D4B-9639-0C9974544A60}"/>
    <cellStyle name="Normal 42 3 4 2 4" xfId="30606" xr:uid="{D96CBB15-6CBA-487D-9948-3449B4F4183B}"/>
    <cellStyle name="Normal 42 3 4 3" xfId="12237" xr:uid="{20616BDD-69F7-4D0D-B60D-12492EFDC57E}"/>
    <cellStyle name="Normal 42 3 4 3 2" xfId="23446" xr:uid="{5E34DF08-548B-49E8-9ABA-2F84A2D06AE9}"/>
    <cellStyle name="Normal 42 3 4 3 2 2" xfId="40466" xr:uid="{6F2C9C56-7D83-42E1-A25A-11D50F2DB85A}"/>
    <cellStyle name="Normal 42 3 4 3 3" xfId="32578" xr:uid="{3A2A2EC6-76F7-40B4-A1F3-9199190D66BB}"/>
    <cellStyle name="Normal 42 3 4 4" xfId="17842" xr:uid="{EEEFAA59-CB27-45B3-970C-D8A212A88E07}"/>
    <cellStyle name="Normal 42 3 4 4 2" xfId="36522" xr:uid="{4D588BBE-DB10-4124-AEDA-B988192F8636}"/>
    <cellStyle name="Normal 42 3 4 5" xfId="28634" xr:uid="{7A9CBAB4-82BC-4E2E-9776-E891AA3E2A24}"/>
    <cellStyle name="Normal 42 3 5" xfId="8032" xr:uid="{BA1E13DF-DE9D-492A-8704-019AFF3F730A}"/>
    <cellStyle name="Normal 42 3 5 2" xfId="13637" xr:uid="{D7C8A45D-4F39-4D18-A7A0-F277C7418E76}"/>
    <cellStyle name="Normal 42 3 5 2 2" xfId="24846" xr:uid="{60D73421-D8F2-424F-B92A-36629CDB4846}"/>
    <cellStyle name="Normal 42 3 5 2 2 2" xfId="41452" xr:uid="{D5558F1F-D99D-4B17-85E4-4C3CB5406E7A}"/>
    <cellStyle name="Normal 42 3 5 2 3" xfId="33564" xr:uid="{EBD9412D-D513-428E-B13E-4C31B24878B2}"/>
    <cellStyle name="Normal 42 3 5 3" xfId="19242" xr:uid="{CBF0EE68-6A2F-4908-AAB9-47385E2F28DA}"/>
    <cellStyle name="Normal 42 3 5 3 2" xfId="37508" xr:uid="{41379A63-393D-4990-B041-6D0B149C8FEE}"/>
    <cellStyle name="Normal 42 3 5 4" xfId="29620" xr:uid="{687CC401-235B-4361-AAEA-C487B1B547C0}"/>
    <cellStyle name="Normal 42 3 6" xfId="10835" xr:uid="{B5697ACF-7FD1-42E3-958B-550D3172EB1B}"/>
    <cellStyle name="Normal 42 3 6 2" xfId="22044" xr:uid="{A03F632D-278D-44E7-BA59-C06B1F663A89}"/>
    <cellStyle name="Normal 42 3 6 2 2" xfId="39480" xr:uid="{5FC21931-8A69-44BE-B928-2F76C6215F0F}"/>
    <cellStyle name="Normal 42 3 6 3" xfId="31592" xr:uid="{586F298E-C00E-4008-B851-4559E7A4F735}"/>
    <cellStyle name="Normal 42 3 7" xfId="16440" xr:uid="{8532741A-6604-43E1-A77A-0346C2C650E6}"/>
    <cellStyle name="Normal 42 3 7 2" xfId="35536" xr:uid="{219D8E6D-28F2-4EF8-A759-E4A297C93B3B}"/>
    <cellStyle name="Normal 42 3 8" xfId="27648" xr:uid="{C9E5D0FC-8BAA-427F-8580-E4FF1AD2852C}"/>
    <cellStyle name="Normal 42 4" xfId="5352" xr:uid="{F9552F8E-1DC0-43CB-BAB1-019AA9844880}"/>
    <cellStyle name="Normal 42 4 2" xfId="6249" xr:uid="{A0F0D798-988F-42F1-8A16-70E73D3EC31E}"/>
    <cellStyle name="Normal 42 4 2 2" xfId="7651" xr:uid="{780584D5-BB8B-436F-A06E-318347EC38CA}"/>
    <cellStyle name="Normal 42 4 2 2 2" xfId="10453" xr:uid="{8AA40100-E687-4A9B-BD9D-0B2C55664993}"/>
    <cellStyle name="Normal 42 4 2 2 2 2" xfId="16058" xr:uid="{09C4AC6F-36E3-4A7F-AE87-0C44E7BB07DF}"/>
    <cellStyle name="Normal 42 4 2 2 2 2 2" xfId="27267" xr:uid="{D9F12262-22D9-4F56-8327-CFEFD490CC94}"/>
    <cellStyle name="Normal 42 4 2 2 2 2 2 2" xfId="43054" xr:uid="{EB8802FD-1972-41A6-AF9F-5B852AE8CF9F}"/>
    <cellStyle name="Normal 42 4 2 2 2 2 3" xfId="35166" xr:uid="{B42EC351-143E-4DAA-AED8-CC323731907C}"/>
    <cellStyle name="Normal 42 4 2 2 2 3" xfId="21663" xr:uid="{F7C9F718-127B-49E7-BD56-A662F00EA5C6}"/>
    <cellStyle name="Normal 42 4 2 2 2 3 2" xfId="39110" xr:uid="{110B4BD9-4B09-4EE4-BF32-1712AB584756}"/>
    <cellStyle name="Normal 42 4 2 2 2 4" xfId="31222" xr:uid="{A13BCBB1-7701-4A56-A968-F762AC6F0552}"/>
    <cellStyle name="Normal 42 4 2 2 3" xfId="13256" xr:uid="{71837ADF-AE0D-4436-9577-399837A41CBB}"/>
    <cellStyle name="Normal 42 4 2 2 3 2" xfId="24465" xr:uid="{800CB43E-C6F8-4A04-B451-514C55C019BB}"/>
    <cellStyle name="Normal 42 4 2 2 3 2 2" xfId="41082" xr:uid="{C8D8C411-F4DD-474D-9695-0B5D73A8FE86}"/>
    <cellStyle name="Normal 42 4 2 2 3 3" xfId="33194" xr:uid="{61CB7EF4-5395-4C9B-81EE-FE5D32628478}"/>
    <cellStyle name="Normal 42 4 2 2 4" xfId="18861" xr:uid="{51BD1092-EC5F-4ACD-A422-E1FE6D8CE312}"/>
    <cellStyle name="Normal 42 4 2 2 4 2" xfId="37138" xr:uid="{990FEF3C-DCDA-4C79-B663-EC3502E53524}"/>
    <cellStyle name="Normal 42 4 2 2 5" xfId="29250" xr:uid="{32C7469F-5890-40E2-B39C-295B80396D40}"/>
    <cellStyle name="Normal 42 4 2 3" xfId="9051" xr:uid="{16659096-6159-49DD-BA13-FBA6E50E17B6}"/>
    <cellStyle name="Normal 42 4 2 3 2" xfId="14656" xr:uid="{B236FA9A-3C73-47DB-BB86-18B349156316}"/>
    <cellStyle name="Normal 42 4 2 3 2 2" xfId="25865" xr:uid="{8613DA18-D6D0-4B24-8099-70BBC2621289}"/>
    <cellStyle name="Normal 42 4 2 3 2 2 2" xfId="42068" xr:uid="{EF7E434A-AC54-48D9-8696-9837D00E55DD}"/>
    <cellStyle name="Normal 42 4 2 3 2 3" xfId="34180" xr:uid="{6D7D999D-4590-40D2-B340-B87E350C5CD9}"/>
    <cellStyle name="Normal 42 4 2 3 3" xfId="20261" xr:uid="{6AFC5B2C-D93B-406D-8E60-B77098454587}"/>
    <cellStyle name="Normal 42 4 2 3 3 2" xfId="38124" xr:uid="{89D70849-292C-4261-8515-FDE94FEAA36F}"/>
    <cellStyle name="Normal 42 4 2 3 4" xfId="30236" xr:uid="{2EF3433F-DD6D-4E0B-AEAB-7BBA0D454D31}"/>
    <cellStyle name="Normal 42 4 2 4" xfId="11854" xr:uid="{2B159E9A-7376-4745-B379-6BDEBF88F5D3}"/>
    <cellStyle name="Normal 42 4 2 4 2" xfId="23063" xr:uid="{2C42DEB2-0756-4026-AE63-600D529440E8}"/>
    <cellStyle name="Normal 42 4 2 4 2 2" xfId="40096" xr:uid="{0018CE3C-7890-4E8B-9D8F-041DEBF63F82}"/>
    <cellStyle name="Normal 42 4 2 4 3" xfId="32208" xr:uid="{C7BEC80A-ED4D-4CCC-AE2F-722942A209E9}"/>
    <cellStyle name="Normal 42 4 2 5" xfId="17459" xr:uid="{D0FE9F8F-958C-4197-9144-3B24D3636F99}"/>
    <cellStyle name="Normal 42 4 2 5 2" xfId="36152" xr:uid="{3E2BA52F-B373-48B3-B658-357B5A5C7012}"/>
    <cellStyle name="Normal 42 4 2 6" xfId="28264" xr:uid="{22D5CE70-AF4D-4CD9-B69D-DB35D9B76983}"/>
    <cellStyle name="Normal 42 4 3" xfId="6754" xr:uid="{04A31D9C-73F7-40FB-A2AC-851FA3A8AB9D}"/>
    <cellStyle name="Normal 42 4 3 2" xfId="9556" xr:uid="{5C100FB8-A70F-453D-9F56-A7049D205737}"/>
    <cellStyle name="Normal 42 4 3 2 2" xfId="15161" xr:uid="{2657AAF5-1616-4BFB-9C7C-D7E5889C0385}"/>
    <cellStyle name="Normal 42 4 3 2 2 2" xfId="26370" xr:uid="{B17BEBCB-51CA-4900-8868-060DD2951C1C}"/>
    <cellStyle name="Normal 42 4 3 2 2 2 2" xfId="42560" xr:uid="{7449479E-C8B7-4EC3-A25E-8729B2298A1A}"/>
    <cellStyle name="Normal 42 4 3 2 2 3" xfId="34672" xr:uid="{4C5382FE-A327-404A-AB97-311E7B972980}"/>
    <cellStyle name="Normal 42 4 3 2 3" xfId="20766" xr:uid="{F487B1F2-D97E-4E5C-BF31-D9DB86A5FBDC}"/>
    <cellStyle name="Normal 42 4 3 2 3 2" xfId="38616" xr:uid="{74760A22-6B66-4EF6-BE73-97FA0C2B202F}"/>
    <cellStyle name="Normal 42 4 3 2 4" xfId="30728" xr:uid="{B0405B27-A672-4BB2-8C00-8DA0D277C78F}"/>
    <cellStyle name="Normal 42 4 3 3" xfId="12359" xr:uid="{1C278EC6-ED95-4590-A3E2-F5E9848719E0}"/>
    <cellStyle name="Normal 42 4 3 3 2" xfId="23568" xr:uid="{BE47B7BA-94C4-4877-93B1-221665E3E516}"/>
    <cellStyle name="Normal 42 4 3 3 2 2" xfId="40588" xr:uid="{21204C0B-91C9-4B7C-A950-98BBBC63A4E6}"/>
    <cellStyle name="Normal 42 4 3 3 3" xfId="32700" xr:uid="{DA1F9626-E437-466A-9D52-5F71224C056B}"/>
    <cellStyle name="Normal 42 4 3 4" xfId="17964" xr:uid="{0F956B2D-A4DC-42C6-85F4-4B8BB71C7C2B}"/>
    <cellStyle name="Normal 42 4 3 4 2" xfId="36644" xr:uid="{4642812D-CF99-4546-A1F9-0787A9AEA83C}"/>
    <cellStyle name="Normal 42 4 3 5" xfId="28756" xr:uid="{EF54E73D-A354-4BF2-9949-723D789FDD27}"/>
    <cellStyle name="Normal 42 4 4" xfId="8154" xr:uid="{8EDBD632-FC18-465E-A529-F8B3BE468920}"/>
    <cellStyle name="Normal 42 4 4 2" xfId="13759" xr:uid="{C748E1C8-C191-4F72-B058-E4EE0A15F4B3}"/>
    <cellStyle name="Normal 42 4 4 2 2" xfId="24968" xr:uid="{823D932C-1C4C-4828-BD7C-FC762581169F}"/>
    <cellStyle name="Normal 42 4 4 2 2 2" xfId="41574" xr:uid="{3E7F2858-DABC-4874-A11D-5082407C5C51}"/>
    <cellStyle name="Normal 42 4 4 2 3" xfId="33686" xr:uid="{16164000-D765-4F2E-81C0-073868D388B9}"/>
    <cellStyle name="Normal 42 4 4 3" xfId="19364" xr:uid="{C343675A-5E57-48ED-B35D-1FC2557BBB46}"/>
    <cellStyle name="Normal 42 4 4 3 2" xfId="37630" xr:uid="{A5B1757E-3AF7-4A44-82E9-C92E7ECE6FC2}"/>
    <cellStyle name="Normal 42 4 4 4" xfId="29742" xr:uid="{E28D5E17-9114-402D-87A9-8EA012BF6239}"/>
    <cellStyle name="Normal 42 4 5" xfId="10957" xr:uid="{EE6D8D9D-B8D4-4A13-AA46-0708208E8728}"/>
    <cellStyle name="Normal 42 4 5 2" xfId="22166" xr:uid="{7484BEF5-0C45-46DF-ADAF-F8F07A0D8354}"/>
    <cellStyle name="Normal 42 4 5 2 2" xfId="39602" xr:uid="{2965C9F5-25CD-416D-8EAF-438FB1F4E2F7}"/>
    <cellStyle name="Normal 42 4 5 3" xfId="31714" xr:uid="{E4308C34-07E4-4540-A4CD-17A60A6C741E}"/>
    <cellStyle name="Normal 42 4 6" xfId="16562" xr:uid="{53B63E7F-85DF-4211-9A8E-ADEADA84F666}"/>
    <cellStyle name="Normal 42 4 6 2" xfId="35658" xr:uid="{EBE03D1B-7773-4A1E-BC54-C658DE9D2AFF}"/>
    <cellStyle name="Normal 42 4 7" xfId="27770" xr:uid="{5F148F8E-166F-4468-8660-017AA16817B3}"/>
    <cellStyle name="Normal 42 5" xfId="6003" xr:uid="{77693152-C665-4DA9-8D91-FBB634E13C2D}"/>
    <cellStyle name="Normal 42 5 2" xfId="7405" xr:uid="{DE62CA11-C20F-41EF-B6B9-3564BB0AB3E1}"/>
    <cellStyle name="Normal 42 5 2 2" xfId="10207" xr:uid="{15C5B2A1-FBD0-4C9D-B708-82C7F8439E13}"/>
    <cellStyle name="Normal 42 5 2 2 2" xfId="15812" xr:uid="{040900BD-F037-428C-A137-009FAC2D79FB}"/>
    <cellStyle name="Normal 42 5 2 2 2 2" xfId="27021" xr:uid="{5503A730-A162-4235-91F5-5B726A11781B}"/>
    <cellStyle name="Normal 42 5 2 2 2 2 2" xfId="42808" xr:uid="{1E9FDD81-6ABC-4BAF-9895-FF63A8EDF43D}"/>
    <cellStyle name="Normal 42 5 2 2 2 3" xfId="34920" xr:uid="{81F57776-E3AE-4761-A9EB-68346802644D}"/>
    <cellStyle name="Normal 42 5 2 2 3" xfId="21417" xr:uid="{D9CEA026-8567-4870-A43E-D5120B39EE70}"/>
    <cellStyle name="Normal 42 5 2 2 3 2" xfId="38864" xr:uid="{0A6570FB-F334-4B0C-87C6-BEFFD5DE7B98}"/>
    <cellStyle name="Normal 42 5 2 2 4" xfId="30976" xr:uid="{222F9F29-A27A-4769-8EB3-18252486A071}"/>
    <cellStyle name="Normal 42 5 2 3" xfId="13010" xr:uid="{38BB4142-E4A4-4633-9A4A-08AD02498DBA}"/>
    <cellStyle name="Normal 42 5 2 3 2" xfId="24219" xr:uid="{76F11837-5C92-4163-9164-DB039F7FFAA7}"/>
    <cellStyle name="Normal 42 5 2 3 2 2" xfId="40836" xr:uid="{36B0A66A-D35A-4EF8-A6CC-ADB851A4B4FE}"/>
    <cellStyle name="Normal 42 5 2 3 3" xfId="32948" xr:uid="{6F69ABC7-CC14-4F95-B618-3C9CD6EDA7C6}"/>
    <cellStyle name="Normal 42 5 2 4" xfId="18615" xr:uid="{6A3EB1ED-BA5D-4CB2-99B3-A6026A9B09E0}"/>
    <cellStyle name="Normal 42 5 2 4 2" xfId="36892" xr:uid="{21A6F550-4623-4AC4-AF7E-9DC697D8E235}"/>
    <cellStyle name="Normal 42 5 2 5" xfId="29004" xr:uid="{2D32C02F-6929-4632-9086-963E66AAFB05}"/>
    <cellStyle name="Normal 42 5 3" xfId="8805" xr:uid="{B9E1977F-0E2D-4B5E-887B-DEBDA6CF2E59}"/>
    <cellStyle name="Normal 42 5 3 2" xfId="14410" xr:uid="{144C9DE4-0F7A-40F9-8924-784936BE6A03}"/>
    <cellStyle name="Normal 42 5 3 2 2" xfId="25619" xr:uid="{9C435D0D-1034-41DE-AFA1-A58009B634A6}"/>
    <cellStyle name="Normal 42 5 3 2 2 2" xfId="41822" xr:uid="{FD9E5392-3557-42BD-A775-2148DE24A8D1}"/>
    <cellStyle name="Normal 42 5 3 2 3" xfId="33934" xr:uid="{1AEBE17E-45C7-4065-BC7D-A59B21A5F9F5}"/>
    <cellStyle name="Normal 42 5 3 3" xfId="20015" xr:uid="{746BC6FA-4756-4773-8194-B2E2478E795D}"/>
    <cellStyle name="Normal 42 5 3 3 2" xfId="37878" xr:uid="{38785F14-9D6B-4B0D-AB6F-CAFF801F39D2}"/>
    <cellStyle name="Normal 42 5 3 4" xfId="29990" xr:uid="{C8DD8DB9-0D9A-473E-BF88-ABF8CD0D5C3E}"/>
    <cellStyle name="Normal 42 5 4" xfId="11608" xr:uid="{4127150A-4894-44AF-85D4-A79A1CCE3AB9}"/>
    <cellStyle name="Normal 42 5 4 2" xfId="22817" xr:uid="{8B0A08D3-BAA0-4E0F-8AEE-06564C584B78}"/>
    <cellStyle name="Normal 42 5 4 2 2" xfId="39850" xr:uid="{6CB7B058-65F3-4D2B-B952-50F057A25891}"/>
    <cellStyle name="Normal 42 5 4 3" xfId="31962" xr:uid="{68F6CDE3-C95D-442C-8025-3ACF8DE217B6}"/>
    <cellStyle name="Normal 42 5 5" xfId="17213" xr:uid="{7D351918-9386-44EA-8987-457B4984CECE}"/>
    <cellStyle name="Normal 42 5 5 2" xfId="35906" xr:uid="{9E86CE04-703D-4E4A-98E1-964E62A51F5A}"/>
    <cellStyle name="Normal 42 5 6" xfId="28018" xr:uid="{DA7F3BD2-F60F-4DDC-B7A0-3C7051FC7EA8}"/>
    <cellStyle name="Normal 42 6" xfId="6507" xr:uid="{291B55BE-9AA1-4D2B-AAAA-5BE3D6DD8837}"/>
    <cellStyle name="Normal 42 6 2" xfId="9309" xr:uid="{E6350F87-E21D-43D9-9BF7-0DD09713072A}"/>
    <cellStyle name="Normal 42 6 2 2" xfId="14914" xr:uid="{AEDA34D4-ACB5-411C-8658-5BD3243188F0}"/>
    <cellStyle name="Normal 42 6 2 2 2" xfId="26123" xr:uid="{ED92D829-E61D-44AD-B342-2A145C89B720}"/>
    <cellStyle name="Normal 42 6 2 2 2 2" xfId="42314" xr:uid="{974BBDA5-6D0A-4C55-B5C0-9D1E44A2EE9C}"/>
    <cellStyle name="Normal 42 6 2 2 3" xfId="34426" xr:uid="{17065DA7-B434-4725-894A-BEF6459A4F27}"/>
    <cellStyle name="Normal 42 6 2 3" xfId="20519" xr:uid="{44422917-1813-44F9-A130-7A1FBF505E12}"/>
    <cellStyle name="Normal 42 6 2 3 2" xfId="38370" xr:uid="{9502EC2F-B6C7-46EB-B88A-FCB61331D264}"/>
    <cellStyle name="Normal 42 6 2 4" xfId="30482" xr:uid="{C04ACBC9-3B11-43F0-93B0-3851288FBC45}"/>
    <cellStyle name="Normal 42 6 3" xfId="12112" xr:uid="{3C37B85B-7867-493C-90DE-0CF3A967FADD}"/>
    <cellStyle name="Normal 42 6 3 2" xfId="23321" xr:uid="{151D6ACB-819E-43CA-8E58-6316E8C5B5A2}"/>
    <cellStyle name="Normal 42 6 3 2 2" xfId="40342" xr:uid="{12D822B3-68B6-4358-9E01-E8B8BDFEB8A2}"/>
    <cellStyle name="Normal 42 6 3 3" xfId="32454" xr:uid="{BE954001-FFF4-4D20-BBC3-C9CD06E0F1BB}"/>
    <cellStyle name="Normal 42 6 4" xfId="17717" xr:uid="{313B15AC-E487-4B35-85EE-29B7F698F3F6}"/>
    <cellStyle name="Normal 42 6 4 2" xfId="36398" xr:uid="{8DF57612-93A3-4F1C-942F-93E261DD516A}"/>
    <cellStyle name="Normal 42 6 5" xfId="28510" xr:uid="{3F332B13-E024-48BA-8967-8D55A6A445ED}"/>
    <cellStyle name="Normal 42 7" xfId="7908" xr:uid="{6B440833-0A45-4146-9515-A648D728CE69}"/>
    <cellStyle name="Normal 42 7 2" xfId="13513" xr:uid="{AB43D7E6-5C2C-42D3-BF93-A70211C4D836}"/>
    <cellStyle name="Normal 42 7 2 2" xfId="24722" xr:uid="{4C2DFAC7-EFC5-4E41-966E-0058EF37F066}"/>
    <cellStyle name="Normal 42 7 2 2 2" xfId="41328" xr:uid="{FB4A88AD-D3BF-4D58-AF99-12D4D5669C20}"/>
    <cellStyle name="Normal 42 7 2 3" xfId="33440" xr:uid="{1D230421-8647-4D56-8DF3-701954DC4881}"/>
    <cellStyle name="Normal 42 7 3" xfId="19118" xr:uid="{0DED3A73-A3EA-4D20-A129-6DDE9AA77D09}"/>
    <cellStyle name="Normal 42 7 3 2" xfId="37384" xr:uid="{06F573C9-87FE-4B38-9DDF-030ECCABE59D}"/>
    <cellStyle name="Normal 42 7 4" xfId="29496" xr:uid="{EB37F425-6729-4CFA-89AC-82DD64DFD7FB}"/>
    <cellStyle name="Normal 42 8" xfId="10711" xr:uid="{CC291990-1250-4AE1-9E25-E3704077C065}"/>
    <cellStyle name="Normal 42 8 2" xfId="21920" xr:uid="{8C3D8FF6-0520-49FC-94ED-7422A684BE7C}"/>
    <cellStyle name="Normal 42 8 2 2" xfId="39356" xr:uid="{D0045E87-B1F0-4958-9179-D13DC3F245CE}"/>
    <cellStyle name="Normal 42 8 3" xfId="31468" xr:uid="{42EB067A-F658-4119-8A72-9AA747695E9A}"/>
    <cellStyle name="Normal 42 9" xfId="16316" xr:uid="{48E9EE60-88F1-4294-8277-D330458335B5}"/>
    <cellStyle name="Normal 42 9 2" xfId="35412" xr:uid="{D913DAB0-1FAF-4A68-963D-04999DD5026B}"/>
    <cellStyle name="Normal 43" xfId="5099" xr:uid="{DDC3A1B0-4689-4437-8AF6-04213C80E7F6}"/>
    <cellStyle name="Normal 43 10" xfId="27525" xr:uid="{C0AB1572-D924-4D10-B175-DF115EB948F9}"/>
    <cellStyle name="Normal 43 2" xfId="5170" xr:uid="{FC6C9FB4-B8F9-4B08-970E-72AFFCF904AC}"/>
    <cellStyle name="Normal 43 2 2" xfId="5294" xr:uid="{F7A91F77-FDDD-412A-A98A-65D020D76D50}"/>
    <cellStyle name="Normal 43 2 2 2" xfId="5540" xr:uid="{584E46F7-BA64-4D47-B4D3-C5A38ADA3167}"/>
    <cellStyle name="Normal 43 2 2 2 2" xfId="6437" xr:uid="{E8B056B8-885A-479F-B37B-A7E0935C6009}"/>
    <cellStyle name="Normal 43 2 2 2 2 2" xfId="7839" xr:uid="{6DDBA2AE-65E6-42ED-9FD5-B2CB3E050B15}"/>
    <cellStyle name="Normal 43 2 2 2 2 2 2" xfId="10641" xr:uid="{C7F19FE1-A584-42BD-A5D4-16FF84629DBA}"/>
    <cellStyle name="Normal 43 2 2 2 2 2 2 2" xfId="16246" xr:uid="{F358EB37-7BFF-4863-BC4C-B647DF975BEF}"/>
    <cellStyle name="Normal 43 2 2 2 2 2 2 2 2" xfId="27455" xr:uid="{E53A6BD2-E87D-4C9C-9BFF-9A81F570763D}"/>
    <cellStyle name="Normal 43 2 2 2 2 2 2 2 2 2" xfId="43242" xr:uid="{9D4110BA-1B56-4667-BBA4-09E450A15A2D}"/>
    <cellStyle name="Normal 43 2 2 2 2 2 2 2 3" xfId="35354" xr:uid="{05C3E24F-93A1-4E88-AA99-E534B37E47BA}"/>
    <cellStyle name="Normal 43 2 2 2 2 2 2 3" xfId="21851" xr:uid="{152D746F-DF83-461D-8607-AFE4F2F7F41F}"/>
    <cellStyle name="Normal 43 2 2 2 2 2 2 3 2" xfId="39298" xr:uid="{3205A0CB-6B68-4BA7-A4DE-15D42D1AA37E}"/>
    <cellStyle name="Normal 43 2 2 2 2 2 2 4" xfId="31410" xr:uid="{745F74FF-6C5B-43AE-B6A5-23C1982EA3E5}"/>
    <cellStyle name="Normal 43 2 2 2 2 2 3" xfId="13444" xr:uid="{E7C728D9-23A3-48DC-8496-13892636450A}"/>
    <cellStyle name="Normal 43 2 2 2 2 2 3 2" xfId="24653" xr:uid="{9BA89725-06BC-4202-B653-69DEFC85BAAF}"/>
    <cellStyle name="Normal 43 2 2 2 2 2 3 2 2" xfId="41270" xr:uid="{8577D2E9-53BA-4F83-873C-57645F6CFBB2}"/>
    <cellStyle name="Normal 43 2 2 2 2 2 3 3" xfId="33382" xr:uid="{D2B80D96-A7D7-481F-BE71-29B859674F57}"/>
    <cellStyle name="Normal 43 2 2 2 2 2 4" xfId="19049" xr:uid="{42607351-4B51-42ED-8D64-3473DA377DD7}"/>
    <cellStyle name="Normal 43 2 2 2 2 2 4 2" xfId="37326" xr:uid="{E65EEBDF-87FA-4FD5-9847-C39BC2783520}"/>
    <cellStyle name="Normal 43 2 2 2 2 2 5" xfId="29438" xr:uid="{69267E1F-2D9D-4776-BB1C-76888F0E0D87}"/>
    <cellStyle name="Normal 43 2 2 2 2 3" xfId="9239" xr:uid="{19E18F8A-76A9-40FA-B809-0D5D0B9BAF83}"/>
    <cellStyle name="Normal 43 2 2 2 2 3 2" xfId="14844" xr:uid="{4FE4FE15-EFB0-4E5A-B195-F88C1E73A89B}"/>
    <cellStyle name="Normal 43 2 2 2 2 3 2 2" xfId="26053" xr:uid="{E787729E-19F2-4B8E-AEDA-9CCC2ED92B4E}"/>
    <cellStyle name="Normal 43 2 2 2 2 3 2 2 2" xfId="42256" xr:uid="{4983EF65-71DB-49FB-A5BF-519E4A7382E4}"/>
    <cellStyle name="Normal 43 2 2 2 2 3 2 3" xfId="34368" xr:uid="{E50405DA-C388-4B43-90C5-E34873CCE70A}"/>
    <cellStyle name="Normal 43 2 2 2 2 3 3" xfId="20449" xr:uid="{57E49EB2-EC97-4970-AB38-3711CF823E12}"/>
    <cellStyle name="Normal 43 2 2 2 2 3 3 2" xfId="38312" xr:uid="{BA520057-8F22-4B98-8A8C-CA6BCEE8367F}"/>
    <cellStyle name="Normal 43 2 2 2 2 3 4" xfId="30424" xr:uid="{4CB4BDF3-767E-412F-8AF1-C66C211D20E2}"/>
    <cellStyle name="Normal 43 2 2 2 2 4" xfId="12042" xr:uid="{48871757-68E4-486B-9B68-7D813982E9A1}"/>
    <cellStyle name="Normal 43 2 2 2 2 4 2" xfId="23251" xr:uid="{006BBD13-18E7-41CE-BD0D-CE1D710E2221}"/>
    <cellStyle name="Normal 43 2 2 2 2 4 2 2" xfId="40284" xr:uid="{5FECA3D9-DFB8-4084-B6B1-FA903E87A741}"/>
    <cellStyle name="Normal 43 2 2 2 2 4 3" xfId="32396" xr:uid="{46C46E5F-1CF0-4860-8114-54671C53579C}"/>
    <cellStyle name="Normal 43 2 2 2 2 5" xfId="17647" xr:uid="{788AF90E-0ABD-4084-9899-5CED2C7F161A}"/>
    <cellStyle name="Normal 43 2 2 2 2 5 2" xfId="36340" xr:uid="{A2091C63-AA0D-40DD-9092-0E397D743893}"/>
    <cellStyle name="Normal 43 2 2 2 2 6" xfId="28452" xr:uid="{7316E7B2-0D00-4797-AF24-32131A5DAB76}"/>
    <cellStyle name="Normal 43 2 2 2 3" xfId="6942" xr:uid="{E29DC04B-D795-442D-8AB0-AE4F9958F4A3}"/>
    <cellStyle name="Normal 43 2 2 2 3 2" xfId="9744" xr:uid="{E1029E8D-4939-4019-9AE5-6C9C2E86F40C}"/>
    <cellStyle name="Normal 43 2 2 2 3 2 2" xfId="15349" xr:uid="{F69ACEB5-2584-4DE2-A7AE-19C5C9A73228}"/>
    <cellStyle name="Normal 43 2 2 2 3 2 2 2" xfId="26558" xr:uid="{FB43046F-680B-48D4-8D49-77524D73D3DF}"/>
    <cellStyle name="Normal 43 2 2 2 3 2 2 2 2" xfId="42748" xr:uid="{1C50CAE7-696C-47F6-BA98-318C4DA2692E}"/>
    <cellStyle name="Normal 43 2 2 2 3 2 2 3" xfId="34860" xr:uid="{4F989933-CEF9-4E3E-99E2-A8B344D18619}"/>
    <cellStyle name="Normal 43 2 2 2 3 2 3" xfId="20954" xr:uid="{876D2EBE-5D58-49F2-A64B-F8225EFFA405}"/>
    <cellStyle name="Normal 43 2 2 2 3 2 3 2" xfId="38804" xr:uid="{EAE52192-4753-452B-910A-602BE74971E3}"/>
    <cellStyle name="Normal 43 2 2 2 3 2 4" xfId="30916" xr:uid="{588F09BD-618F-4D71-A810-C4152168933D}"/>
    <cellStyle name="Normal 43 2 2 2 3 3" xfId="12547" xr:uid="{9D50D5EB-CCA5-461E-8BAA-3445A95CABC2}"/>
    <cellStyle name="Normal 43 2 2 2 3 3 2" xfId="23756" xr:uid="{0054E073-D1D9-4205-9AE4-27364A5B9DDE}"/>
    <cellStyle name="Normal 43 2 2 2 3 3 2 2" xfId="40776" xr:uid="{036A7CB6-E5B0-48AD-87EB-348D8260DE45}"/>
    <cellStyle name="Normal 43 2 2 2 3 3 3" xfId="32888" xr:uid="{3CF8FB3F-86AE-4034-B00A-2EC81F8BEFC4}"/>
    <cellStyle name="Normal 43 2 2 2 3 4" xfId="18152" xr:uid="{E9AA3B3E-B851-4626-A242-FC509444118B}"/>
    <cellStyle name="Normal 43 2 2 2 3 4 2" xfId="36832" xr:uid="{E44EA5B3-2AF0-465A-8A93-11336B90CD40}"/>
    <cellStyle name="Normal 43 2 2 2 3 5" xfId="28944" xr:uid="{E5DAB7A4-EA35-4002-8BFE-1D7F168244D6}"/>
    <cellStyle name="Normal 43 2 2 2 4" xfId="8342" xr:uid="{3F330E84-AD21-4977-BDDB-2EE46DCB0681}"/>
    <cellStyle name="Normal 43 2 2 2 4 2" xfId="13947" xr:uid="{CD70D3E8-3E8C-43F4-B0B3-BDC53E1E5AB2}"/>
    <cellStyle name="Normal 43 2 2 2 4 2 2" xfId="25156" xr:uid="{E48EE9B4-C8F4-4CAE-B2A5-1E2604C9499B}"/>
    <cellStyle name="Normal 43 2 2 2 4 2 2 2" xfId="41762" xr:uid="{E69AF453-F526-469B-AE30-76DDD89A6666}"/>
    <cellStyle name="Normal 43 2 2 2 4 2 3" xfId="33874" xr:uid="{2B3F0AFB-23F7-4200-A5BD-205C52BD533D}"/>
    <cellStyle name="Normal 43 2 2 2 4 3" xfId="19552" xr:uid="{3EB6CF76-3ADA-4005-8D34-3AD6CC29ECE0}"/>
    <cellStyle name="Normal 43 2 2 2 4 3 2" xfId="37818" xr:uid="{1F7B00AC-587E-4733-8113-999A3879B24C}"/>
    <cellStyle name="Normal 43 2 2 2 4 4" xfId="29930" xr:uid="{AA7C6C0A-79D8-41E2-9FFE-BF893ACD42C1}"/>
    <cellStyle name="Normal 43 2 2 2 5" xfId="11145" xr:uid="{76E76DBD-5319-4E4E-98DE-85447D12F47E}"/>
    <cellStyle name="Normal 43 2 2 2 5 2" xfId="22354" xr:uid="{12DE2A26-63E5-4BDF-8AC6-1C6C3D73CAA5}"/>
    <cellStyle name="Normal 43 2 2 2 5 2 2" xfId="39790" xr:uid="{B40DBD2B-2F2A-4FE4-8F44-C37C0621437B}"/>
    <cellStyle name="Normal 43 2 2 2 5 3" xfId="31902" xr:uid="{BB8018FD-9F11-4DE3-9110-647EE3EC3BF6}"/>
    <cellStyle name="Normal 43 2 2 2 6" xfId="16750" xr:uid="{CA59CF2F-2582-4351-A812-49BDA22B8270}"/>
    <cellStyle name="Normal 43 2 2 2 6 2" xfId="35846" xr:uid="{31415803-6B50-4F68-8F95-D8269C655EBF}"/>
    <cellStyle name="Normal 43 2 2 2 7" xfId="27958" xr:uid="{E9047480-2CA4-43A8-9BA8-8D45B707CDCA}"/>
    <cellStyle name="Normal 43 2 2 3" xfId="6191" xr:uid="{ED626CB4-EF12-41E2-9536-219070562475}"/>
    <cellStyle name="Normal 43 2 2 3 2" xfId="7593" xr:uid="{225F6DE8-C214-42DA-8EF9-A74FE668AE67}"/>
    <cellStyle name="Normal 43 2 2 3 2 2" xfId="10395" xr:uid="{A0AF60C3-F1CF-4EA3-B404-5C3299C98773}"/>
    <cellStyle name="Normal 43 2 2 3 2 2 2" xfId="16000" xr:uid="{FC9AB92E-CF4C-48C7-AD81-ECDF3968F77A}"/>
    <cellStyle name="Normal 43 2 2 3 2 2 2 2" xfId="27209" xr:uid="{FB222C32-D93C-4EB7-B5CF-C8E1DCA15742}"/>
    <cellStyle name="Normal 43 2 2 3 2 2 2 2 2" xfId="42996" xr:uid="{E04E7E12-0D02-44BC-815B-36D24F99F524}"/>
    <cellStyle name="Normal 43 2 2 3 2 2 2 3" xfId="35108" xr:uid="{F24B4994-6ECB-46F7-8365-1B32D14B0BEE}"/>
    <cellStyle name="Normal 43 2 2 3 2 2 3" xfId="21605" xr:uid="{C8B43028-C06E-4CB9-B8EA-425FEEEEFAED}"/>
    <cellStyle name="Normal 43 2 2 3 2 2 3 2" xfId="39052" xr:uid="{7FF12807-ECC9-4293-8517-2D623E43406F}"/>
    <cellStyle name="Normal 43 2 2 3 2 2 4" xfId="31164" xr:uid="{85237469-892B-42EE-855F-FAAAB647D2B6}"/>
    <cellStyle name="Normal 43 2 2 3 2 3" xfId="13198" xr:uid="{ABCB4984-CF0F-4E7F-A206-83C05579AD1A}"/>
    <cellStyle name="Normal 43 2 2 3 2 3 2" xfId="24407" xr:uid="{AB8A909A-2CCB-42BB-90EB-62AF9297616D}"/>
    <cellStyle name="Normal 43 2 2 3 2 3 2 2" xfId="41024" xr:uid="{6B6589E0-8A22-435A-B273-E16F626CA30E}"/>
    <cellStyle name="Normal 43 2 2 3 2 3 3" xfId="33136" xr:uid="{08174CC1-E85E-4A57-A945-D6886E89F4ED}"/>
    <cellStyle name="Normal 43 2 2 3 2 4" xfId="18803" xr:uid="{233C8FDB-93FB-4B28-A2A8-FD93E01108FB}"/>
    <cellStyle name="Normal 43 2 2 3 2 4 2" xfId="37080" xr:uid="{AE531E78-5AFA-4A75-B76C-B87FFA756601}"/>
    <cellStyle name="Normal 43 2 2 3 2 5" xfId="29192" xr:uid="{FE63414E-69AA-4156-A5F3-D98FF16DF4C3}"/>
    <cellStyle name="Normal 43 2 2 3 3" xfId="8993" xr:uid="{CBD0EB7F-CAFB-4AE0-86B3-756F41E90F8E}"/>
    <cellStyle name="Normal 43 2 2 3 3 2" xfId="14598" xr:uid="{4EB755CA-9B85-4677-8D0A-4AAB6881EB6E}"/>
    <cellStyle name="Normal 43 2 2 3 3 2 2" xfId="25807" xr:uid="{A2C8C919-2716-465B-9C7E-CC09825E62FF}"/>
    <cellStyle name="Normal 43 2 2 3 3 2 2 2" xfId="42010" xr:uid="{B4381254-6598-456B-985A-93B5FF3681B1}"/>
    <cellStyle name="Normal 43 2 2 3 3 2 3" xfId="34122" xr:uid="{19F19BF2-D360-4509-8F5E-DCC4F6E8E504}"/>
    <cellStyle name="Normal 43 2 2 3 3 3" xfId="20203" xr:uid="{FAD149C2-F223-495B-9373-54331D7A3F11}"/>
    <cellStyle name="Normal 43 2 2 3 3 3 2" xfId="38066" xr:uid="{DC53DEAC-E978-4EA6-88E6-0EDB9321CB00}"/>
    <cellStyle name="Normal 43 2 2 3 3 4" xfId="30178" xr:uid="{E0B8580B-BD93-452D-8E1A-CC18AE599A51}"/>
    <cellStyle name="Normal 43 2 2 3 4" xfId="11796" xr:uid="{0A47D521-DB3C-4E9D-B194-D3C2DDD921E3}"/>
    <cellStyle name="Normal 43 2 2 3 4 2" xfId="23005" xr:uid="{C440F064-411C-4489-870B-C18739640CED}"/>
    <cellStyle name="Normal 43 2 2 3 4 2 2" xfId="40038" xr:uid="{2F6B1D5A-D77F-480C-BD4C-E7F696D939BE}"/>
    <cellStyle name="Normal 43 2 2 3 4 3" xfId="32150" xr:uid="{2E22CA19-0DB5-4E52-A770-C280072A6ED9}"/>
    <cellStyle name="Normal 43 2 2 3 5" xfId="17401" xr:uid="{3D77B7EE-424E-4605-AD03-A8CF173E37C4}"/>
    <cellStyle name="Normal 43 2 2 3 5 2" xfId="36094" xr:uid="{6774E488-39FD-4F99-9C8F-9525F1D280F7}"/>
    <cellStyle name="Normal 43 2 2 3 6" xfId="28206" xr:uid="{21AEBDDF-7BD8-4772-86A3-E020C7115EE3}"/>
    <cellStyle name="Normal 43 2 2 4" xfId="6696" xr:uid="{A0854777-FDA5-469C-A824-D1417AED0C01}"/>
    <cellStyle name="Normal 43 2 2 4 2" xfId="9498" xr:uid="{2981D261-BBDE-4F4D-BF30-01C08FB14E33}"/>
    <cellStyle name="Normal 43 2 2 4 2 2" xfId="15103" xr:uid="{6F593B43-3B89-4316-932D-7067F2C35F6B}"/>
    <cellStyle name="Normal 43 2 2 4 2 2 2" xfId="26312" xr:uid="{ABFE3634-FE02-4D8B-8300-E6CA0D454259}"/>
    <cellStyle name="Normal 43 2 2 4 2 2 2 2" xfId="42502" xr:uid="{DD603F39-91A2-452D-9A2D-F66BBE831D99}"/>
    <cellStyle name="Normal 43 2 2 4 2 2 3" xfId="34614" xr:uid="{0535D844-1A4C-437A-8A72-1FF707EFDEA4}"/>
    <cellStyle name="Normal 43 2 2 4 2 3" xfId="20708" xr:uid="{85D9126D-A4B8-46F1-9359-7648281CE722}"/>
    <cellStyle name="Normal 43 2 2 4 2 3 2" xfId="38558" xr:uid="{BF619047-46D0-46CB-A94A-EC34054DB977}"/>
    <cellStyle name="Normal 43 2 2 4 2 4" xfId="30670" xr:uid="{1B44036D-2987-4077-AEA6-BA28FDCA615C}"/>
    <cellStyle name="Normal 43 2 2 4 3" xfId="12301" xr:uid="{8976AC3B-BF20-4752-A132-AA20FCC3DF98}"/>
    <cellStyle name="Normal 43 2 2 4 3 2" xfId="23510" xr:uid="{F11CA76E-0AAB-45D7-B136-BBCA6C1CF13B}"/>
    <cellStyle name="Normal 43 2 2 4 3 2 2" xfId="40530" xr:uid="{721FE010-E552-4DEF-8E53-2641C8088587}"/>
    <cellStyle name="Normal 43 2 2 4 3 3" xfId="32642" xr:uid="{E54DC510-9DD1-4837-844C-18CF21DFA091}"/>
    <cellStyle name="Normal 43 2 2 4 4" xfId="17906" xr:uid="{20018357-3B8C-4815-9457-7F300F667908}"/>
    <cellStyle name="Normal 43 2 2 4 4 2" xfId="36586" xr:uid="{B4785140-C71E-450F-A8A6-DB8315D0BED9}"/>
    <cellStyle name="Normal 43 2 2 4 5" xfId="28698" xr:uid="{A4D1D0A7-8573-4F36-956F-51DB9B76E7F9}"/>
    <cellStyle name="Normal 43 2 2 5" xfId="8096" xr:uid="{9743EE6B-4F53-437F-9E71-A062597B2DA0}"/>
    <cellStyle name="Normal 43 2 2 5 2" xfId="13701" xr:uid="{F653952E-08AF-4CF8-965E-CC5FBE2F8BBF}"/>
    <cellStyle name="Normal 43 2 2 5 2 2" xfId="24910" xr:uid="{4841EE19-FDA3-415D-9DE4-FF60BDC2F6F3}"/>
    <cellStyle name="Normal 43 2 2 5 2 2 2" xfId="41516" xr:uid="{5DEFBF72-1A94-4A5E-B9C4-68D67CFFBDB6}"/>
    <cellStyle name="Normal 43 2 2 5 2 3" xfId="33628" xr:uid="{CD48759F-E56E-47CF-AC28-6626EF8B9AB8}"/>
    <cellStyle name="Normal 43 2 2 5 3" xfId="19306" xr:uid="{E1D32974-9B11-4552-B380-5D00403C3D6F}"/>
    <cellStyle name="Normal 43 2 2 5 3 2" xfId="37572" xr:uid="{C199AC09-E969-4104-87C6-812AC80ADF9A}"/>
    <cellStyle name="Normal 43 2 2 5 4" xfId="29684" xr:uid="{00F62DF0-4C6A-410F-88FE-6AED8E83FAEF}"/>
    <cellStyle name="Normal 43 2 2 6" xfId="10899" xr:uid="{F49C09EA-6441-4509-9664-5BB114500052}"/>
    <cellStyle name="Normal 43 2 2 6 2" xfId="22108" xr:uid="{E259EB17-8A4B-4660-8D3A-B0D7C82C0317}"/>
    <cellStyle name="Normal 43 2 2 6 2 2" xfId="39544" xr:uid="{22C8B06B-7CE2-487C-8781-ED9D71C4B8B7}"/>
    <cellStyle name="Normal 43 2 2 6 3" xfId="31656" xr:uid="{05ED4539-C1EB-419D-8D13-8F4CDB7EE2CE}"/>
    <cellStyle name="Normal 43 2 2 7" xfId="16504" xr:uid="{669181BD-1666-4AD1-AF74-277D56DE7EAA}"/>
    <cellStyle name="Normal 43 2 2 7 2" xfId="35600" xr:uid="{190048E7-D84A-4EA1-9B41-78006AF122F4}"/>
    <cellStyle name="Normal 43 2 2 8" xfId="27712" xr:uid="{03A5322A-E7FD-432B-B6D5-22489B7BA6FC}"/>
    <cellStyle name="Normal 43 2 3" xfId="5416" xr:uid="{6507AE13-4B05-4603-9EBF-69B26489D47A}"/>
    <cellStyle name="Normal 43 2 3 2" xfId="6313" xr:uid="{366B7A5E-FBA7-4290-9ECD-A74AF0884A39}"/>
    <cellStyle name="Normal 43 2 3 2 2" xfId="7715" xr:uid="{67E26FEE-8E14-4302-BFF1-A4AA39884BEB}"/>
    <cellStyle name="Normal 43 2 3 2 2 2" xfId="10517" xr:uid="{114F3D62-B6FE-40EF-87BB-F907118BEFCC}"/>
    <cellStyle name="Normal 43 2 3 2 2 2 2" xfId="16122" xr:uid="{C9DBE919-61C6-402D-86CD-829026CA628E}"/>
    <cellStyle name="Normal 43 2 3 2 2 2 2 2" xfId="27331" xr:uid="{B49253D1-B43D-4BBC-92DE-4CB8D473FEF0}"/>
    <cellStyle name="Normal 43 2 3 2 2 2 2 2 2" xfId="43118" xr:uid="{CD398B81-4B85-4774-89DC-18F4F7947474}"/>
    <cellStyle name="Normal 43 2 3 2 2 2 2 3" xfId="35230" xr:uid="{961CD4B2-42DE-415B-A041-74C53F142A82}"/>
    <cellStyle name="Normal 43 2 3 2 2 2 3" xfId="21727" xr:uid="{64620B3B-EC69-4CF3-9089-7550DA94F158}"/>
    <cellStyle name="Normal 43 2 3 2 2 2 3 2" xfId="39174" xr:uid="{C9956BDF-E731-458A-912C-E28D497E75E8}"/>
    <cellStyle name="Normal 43 2 3 2 2 2 4" xfId="31286" xr:uid="{1B221967-70DA-4368-9A32-33285972F90E}"/>
    <cellStyle name="Normal 43 2 3 2 2 3" xfId="13320" xr:uid="{CFAA7EF0-06F8-4979-9B21-E77A0B6E51A5}"/>
    <cellStyle name="Normal 43 2 3 2 2 3 2" xfId="24529" xr:uid="{B8E45C52-00D3-4E05-AFF2-34AF69CCC853}"/>
    <cellStyle name="Normal 43 2 3 2 2 3 2 2" xfId="41146" xr:uid="{05C1880D-1D0C-408E-8408-3BEE64C14C40}"/>
    <cellStyle name="Normal 43 2 3 2 2 3 3" xfId="33258" xr:uid="{56243133-EB94-4D4F-907E-CC4FF1983456}"/>
    <cellStyle name="Normal 43 2 3 2 2 4" xfId="18925" xr:uid="{065D6E81-6A2B-4060-8A20-A638963B5B29}"/>
    <cellStyle name="Normal 43 2 3 2 2 4 2" xfId="37202" xr:uid="{090E2C64-B5B0-4D4F-AE2C-990E53DBDAD4}"/>
    <cellStyle name="Normal 43 2 3 2 2 5" xfId="29314" xr:uid="{8D353AFE-D13A-43BC-81FB-38078743C6E1}"/>
    <cellStyle name="Normal 43 2 3 2 3" xfId="9115" xr:uid="{845DA4C7-2076-48FE-B56C-D75DC4EDC206}"/>
    <cellStyle name="Normal 43 2 3 2 3 2" xfId="14720" xr:uid="{4D1CE528-4552-430A-8C97-EAEA442A7C98}"/>
    <cellStyle name="Normal 43 2 3 2 3 2 2" xfId="25929" xr:uid="{63B42583-948D-48A1-9C91-0500AF952C3F}"/>
    <cellStyle name="Normal 43 2 3 2 3 2 2 2" xfId="42132" xr:uid="{E25E2EFF-CE5C-4B62-BDB3-D00E9A827D27}"/>
    <cellStyle name="Normal 43 2 3 2 3 2 3" xfId="34244" xr:uid="{62DBCE0F-DAFA-4FCB-A323-72BE56EB266D}"/>
    <cellStyle name="Normal 43 2 3 2 3 3" xfId="20325" xr:uid="{8303CC6A-445A-46B7-B7FC-121E9E4493BB}"/>
    <cellStyle name="Normal 43 2 3 2 3 3 2" xfId="38188" xr:uid="{07D8E215-AE12-4700-AAA4-0D820CDB3A7F}"/>
    <cellStyle name="Normal 43 2 3 2 3 4" xfId="30300" xr:uid="{EC5CBF97-D2B6-4F3B-AB16-F38FA205C2EF}"/>
    <cellStyle name="Normal 43 2 3 2 4" xfId="11918" xr:uid="{8AA72907-6B94-4ECB-9645-60A9718D9F39}"/>
    <cellStyle name="Normal 43 2 3 2 4 2" xfId="23127" xr:uid="{D5CD2173-3FCE-4182-94F3-2C895B64A68A}"/>
    <cellStyle name="Normal 43 2 3 2 4 2 2" xfId="40160" xr:uid="{B8F5E7D9-11B0-40E3-9FAD-19911E15D5A2}"/>
    <cellStyle name="Normal 43 2 3 2 4 3" xfId="32272" xr:uid="{55CE9BF6-3C9A-4F35-9F20-5DF437E2210F}"/>
    <cellStyle name="Normal 43 2 3 2 5" xfId="17523" xr:uid="{28C609FC-9CEF-4FE4-85D8-ECDE630A2773}"/>
    <cellStyle name="Normal 43 2 3 2 5 2" xfId="36216" xr:uid="{69580243-BBE4-447B-B921-E2EC968AA00A}"/>
    <cellStyle name="Normal 43 2 3 2 6" xfId="28328" xr:uid="{BB3AE838-6115-448E-B4AA-00D070949DCE}"/>
    <cellStyle name="Normal 43 2 3 3" xfId="6818" xr:uid="{77C44115-F291-4A46-B95D-784AFBECC383}"/>
    <cellStyle name="Normal 43 2 3 3 2" xfId="9620" xr:uid="{4CF1493C-7B38-4EB0-B488-6404C98104B0}"/>
    <cellStyle name="Normal 43 2 3 3 2 2" xfId="15225" xr:uid="{0BD780C0-8E7B-4460-8790-0563670198A1}"/>
    <cellStyle name="Normal 43 2 3 3 2 2 2" xfId="26434" xr:uid="{4C0DEF93-4112-4A7E-9A46-27B42B60F910}"/>
    <cellStyle name="Normal 43 2 3 3 2 2 2 2" xfId="42624" xr:uid="{164D625B-BE1C-420E-BD1A-F91DDC9E6E77}"/>
    <cellStyle name="Normal 43 2 3 3 2 2 3" xfId="34736" xr:uid="{C744C81E-C9CB-4CEB-B9E2-5E036EBA9816}"/>
    <cellStyle name="Normal 43 2 3 3 2 3" xfId="20830" xr:uid="{4FEBB829-6372-4A22-B71E-A61EDD961550}"/>
    <cellStyle name="Normal 43 2 3 3 2 3 2" xfId="38680" xr:uid="{105C5CB1-99B3-4C52-8286-36121E5532D0}"/>
    <cellStyle name="Normal 43 2 3 3 2 4" xfId="30792" xr:uid="{879125F5-8582-4FFE-BC3B-76EAF75A59E3}"/>
    <cellStyle name="Normal 43 2 3 3 3" xfId="12423" xr:uid="{923A1002-3519-4D42-BE5C-DF4AB4527048}"/>
    <cellStyle name="Normal 43 2 3 3 3 2" xfId="23632" xr:uid="{120D31C4-C66D-4A93-8CAB-B0067AB86613}"/>
    <cellStyle name="Normal 43 2 3 3 3 2 2" xfId="40652" xr:uid="{900AE03E-C72A-4D3D-B727-2ED7525FF529}"/>
    <cellStyle name="Normal 43 2 3 3 3 3" xfId="32764" xr:uid="{1F8D7841-B3FD-4FB4-9266-B662A0CE0E6B}"/>
    <cellStyle name="Normal 43 2 3 3 4" xfId="18028" xr:uid="{77DBF89D-1F18-45AC-AF48-A356962DAD14}"/>
    <cellStyle name="Normal 43 2 3 3 4 2" xfId="36708" xr:uid="{721F87B9-0E5E-438B-A10C-E37B66ED29FB}"/>
    <cellStyle name="Normal 43 2 3 3 5" xfId="28820" xr:uid="{2786AE36-A153-411E-A567-843A36153726}"/>
    <cellStyle name="Normal 43 2 3 4" xfId="8218" xr:uid="{A4408267-35F3-4920-A3EB-7ACED5790978}"/>
    <cellStyle name="Normal 43 2 3 4 2" xfId="13823" xr:uid="{D7623BAB-36B6-481A-88FC-9886869F5D43}"/>
    <cellStyle name="Normal 43 2 3 4 2 2" xfId="25032" xr:uid="{4E64D93F-A473-4AB0-AE1B-CBB7448E99E6}"/>
    <cellStyle name="Normal 43 2 3 4 2 2 2" xfId="41638" xr:uid="{7345308A-46F3-4465-A0F0-12DF16A51760}"/>
    <cellStyle name="Normal 43 2 3 4 2 3" xfId="33750" xr:uid="{D7DC70CE-674F-4E92-B0D7-110DECAD588D}"/>
    <cellStyle name="Normal 43 2 3 4 3" xfId="19428" xr:uid="{DB9117D6-2941-49DF-AB0B-C949B4AD46DA}"/>
    <cellStyle name="Normal 43 2 3 4 3 2" xfId="37694" xr:uid="{DBB372D2-AAC0-4A8D-959C-30C71532D2B8}"/>
    <cellStyle name="Normal 43 2 3 4 4" xfId="29806" xr:uid="{A4E645A5-7351-4B8E-BDAE-EECBFF6C0E83}"/>
    <cellStyle name="Normal 43 2 3 5" xfId="11021" xr:uid="{3BECF86F-374A-4979-9FA3-27C7DE4288FF}"/>
    <cellStyle name="Normal 43 2 3 5 2" xfId="22230" xr:uid="{446DE7C0-DE2D-43CD-BF96-494E9956DC45}"/>
    <cellStyle name="Normal 43 2 3 5 2 2" xfId="39666" xr:uid="{74820FF2-D2A7-4704-9F3F-276C368EE05F}"/>
    <cellStyle name="Normal 43 2 3 5 3" xfId="31778" xr:uid="{9CD863EE-876D-4B7A-B595-CEC423E39FC4}"/>
    <cellStyle name="Normal 43 2 3 6" xfId="16626" xr:uid="{A7251C37-838F-45FE-A2A6-C2B43EF44048}"/>
    <cellStyle name="Normal 43 2 3 6 2" xfId="35722" xr:uid="{1C4FA669-8CBC-4354-8F76-45E739D094C2}"/>
    <cellStyle name="Normal 43 2 3 7" xfId="27834" xr:uid="{EA704A0D-3EC4-418B-88D3-F2D142C67525}"/>
    <cellStyle name="Normal 43 2 4" xfId="6067" xr:uid="{ED64DBF2-9843-4F02-986A-433B3EB69A8E}"/>
    <cellStyle name="Normal 43 2 4 2" xfId="7469" xr:uid="{5ED04D92-9277-4609-A833-44FC0405DCB2}"/>
    <cellStyle name="Normal 43 2 4 2 2" xfId="10271" xr:uid="{91A23B0B-87A7-41AA-BE1D-511325608A3C}"/>
    <cellStyle name="Normal 43 2 4 2 2 2" xfId="15876" xr:uid="{E812EA7B-99A4-41A6-B4CF-45BA8C1E3C5A}"/>
    <cellStyle name="Normal 43 2 4 2 2 2 2" xfId="27085" xr:uid="{E0A3FAA4-7664-427B-B85E-C212E8FA0384}"/>
    <cellStyle name="Normal 43 2 4 2 2 2 2 2" xfId="42872" xr:uid="{186942FA-776D-487F-9F58-574D65CCFA6D}"/>
    <cellStyle name="Normal 43 2 4 2 2 2 3" xfId="34984" xr:uid="{78181B4D-F759-42CB-B0EF-44312805B69D}"/>
    <cellStyle name="Normal 43 2 4 2 2 3" xfId="21481" xr:uid="{20FB06BF-3EB4-44F4-8134-AA3F46E351E2}"/>
    <cellStyle name="Normal 43 2 4 2 2 3 2" xfId="38928" xr:uid="{48362CB8-A051-4FDA-8938-6EE1A7CF1BED}"/>
    <cellStyle name="Normal 43 2 4 2 2 4" xfId="31040" xr:uid="{8E717A79-C7DA-4255-ADA4-2F96C44E6944}"/>
    <cellStyle name="Normal 43 2 4 2 3" xfId="13074" xr:uid="{45AEF37C-09E9-4F3E-B80B-8B2A82F788AA}"/>
    <cellStyle name="Normal 43 2 4 2 3 2" xfId="24283" xr:uid="{18A97DDD-295C-44E3-A5AF-D10E872FAE4A}"/>
    <cellStyle name="Normal 43 2 4 2 3 2 2" xfId="40900" xr:uid="{D0D184DF-BACE-47BB-8130-6CB9A39E7EB1}"/>
    <cellStyle name="Normal 43 2 4 2 3 3" xfId="33012" xr:uid="{FDA58B1D-56C8-4F7E-AD16-ED7AA87FBA6D}"/>
    <cellStyle name="Normal 43 2 4 2 4" xfId="18679" xr:uid="{7517CCB5-AAA1-4CAA-A05E-B6720D9CE69C}"/>
    <cellStyle name="Normal 43 2 4 2 4 2" xfId="36956" xr:uid="{35671638-CB16-4BE7-9C70-6A29A21CF94C}"/>
    <cellStyle name="Normal 43 2 4 2 5" xfId="29068" xr:uid="{B6B75215-EDDF-4CD4-871F-10EDBA163E2C}"/>
    <cellStyle name="Normal 43 2 4 3" xfId="8869" xr:uid="{7923CFE5-4005-4EB4-AE95-CF9D3AA45D79}"/>
    <cellStyle name="Normal 43 2 4 3 2" xfId="14474" xr:uid="{C35BF327-E0C7-4BD1-87D4-AC4F9DC6EC79}"/>
    <cellStyle name="Normal 43 2 4 3 2 2" xfId="25683" xr:uid="{475064E6-A30C-483A-9E82-0542179265A2}"/>
    <cellStyle name="Normal 43 2 4 3 2 2 2" xfId="41886" xr:uid="{341EDA73-DC40-4BB6-8A53-52BAE5330615}"/>
    <cellStyle name="Normal 43 2 4 3 2 3" xfId="33998" xr:uid="{AF37E757-B9E0-4235-B8F9-A15C9674868C}"/>
    <cellStyle name="Normal 43 2 4 3 3" xfId="20079" xr:uid="{AA8F1D98-2C4F-4B21-9630-BB7ADCFCADBA}"/>
    <cellStyle name="Normal 43 2 4 3 3 2" xfId="37942" xr:uid="{4223367E-E01E-4AAC-8F8B-C06BB4368CF7}"/>
    <cellStyle name="Normal 43 2 4 3 4" xfId="30054" xr:uid="{514EFFC9-AFFE-4ED6-8DEF-E26CCF1B7B4A}"/>
    <cellStyle name="Normal 43 2 4 4" xfId="11672" xr:uid="{3EB6EC81-9CD0-41B6-B0A6-C6EBDE226679}"/>
    <cellStyle name="Normal 43 2 4 4 2" xfId="22881" xr:uid="{6C742AEE-64C2-4C13-B7AF-AE523187CB05}"/>
    <cellStyle name="Normal 43 2 4 4 2 2" xfId="39914" xr:uid="{B61EC4E3-BB65-4433-983F-502B95CF94D8}"/>
    <cellStyle name="Normal 43 2 4 4 3" xfId="32026" xr:uid="{C4FB0472-4B7C-4080-8AB1-17108C32C01F}"/>
    <cellStyle name="Normal 43 2 4 5" xfId="17277" xr:uid="{88921BE4-A52C-4466-9A0F-DD02264F92B7}"/>
    <cellStyle name="Normal 43 2 4 5 2" xfId="35970" xr:uid="{CD0975C8-DBC6-4247-9900-2CCFC37CA96B}"/>
    <cellStyle name="Normal 43 2 4 6" xfId="28082" xr:uid="{A37ED62F-DB4E-4BB1-8E1B-EB07D9CA4BDE}"/>
    <cellStyle name="Normal 43 2 5" xfId="6572" xr:uid="{D879D5EE-DBB2-438D-B2F0-4744FE54CC06}"/>
    <cellStyle name="Normal 43 2 5 2" xfId="9374" xr:uid="{429ACCFC-13E9-4462-A760-6BED2EDE6191}"/>
    <cellStyle name="Normal 43 2 5 2 2" xfId="14979" xr:uid="{E8C73E99-A1E9-4E54-AD7F-DFC05EACB24A}"/>
    <cellStyle name="Normal 43 2 5 2 2 2" xfId="26188" xr:uid="{DBC726DA-003E-4110-82F9-5E6A2E26B453}"/>
    <cellStyle name="Normal 43 2 5 2 2 2 2" xfId="42378" xr:uid="{95FE42E8-8F61-4A1F-85AA-DE78C1FC57E1}"/>
    <cellStyle name="Normal 43 2 5 2 2 3" xfId="34490" xr:uid="{90DD5219-9595-4811-8410-2759D798A1D3}"/>
    <cellStyle name="Normal 43 2 5 2 3" xfId="20584" xr:uid="{81BD32A3-7FF6-4487-80B7-577A1CF5CE5E}"/>
    <cellStyle name="Normal 43 2 5 2 3 2" xfId="38434" xr:uid="{87989EE1-6018-4195-97D9-40413CAA7717}"/>
    <cellStyle name="Normal 43 2 5 2 4" xfId="30546" xr:uid="{E49B61A6-CEFE-44E4-980C-6AEAD67F91AD}"/>
    <cellStyle name="Normal 43 2 5 3" xfId="12177" xr:uid="{C4EFDF0B-46D0-4143-8780-674E22ECF61A}"/>
    <cellStyle name="Normal 43 2 5 3 2" xfId="23386" xr:uid="{189F2525-9136-47FC-B9EC-4880CEFEF76F}"/>
    <cellStyle name="Normal 43 2 5 3 2 2" xfId="40406" xr:uid="{1678067F-1BF1-4C3E-BF79-83A62A801553}"/>
    <cellStyle name="Normal 43 2 5 3 3" xfId="32518" xr:uid="{1A056BB0-6F67-4C3F-BA8E-38C0E68BF24E}"/>
    <cellStyle name="Normal 43 2 5 4" xfId="17782" xr:uid="{D6A6945D-BF63-4423-A9C3-F9455448135D}"/>
    <cellStyle name="Normal 43 2 5 4 2" xfId="36462" xr:uid="{6185D774-58F4-4CBF-BE6B-092A521616A2}"/>
    <cellStyle name="Normal 43 2 5 5" xfId="28574" xr:uid="{6AF3C035-4CA2-4C2C-A0D6-09DC9A2CC26F}"/>
    <cellStyle name="Normal 43 2 6" xfId="7972" xr:uid="{B4F728FF-13E9-4DC5-95F8-6F5FD23DA110}"/>
    <cellStyle name="Normal 43 2 6 2" xfId="13577" xr:uid="{D4EE8F88-5660-4047-836D-BA379CD39EE6}"/>
    <cellStyle name="Normal 43 2 6 2 2" xfId="24786" xr:uid="{A5F1549B-B25C-43A0-B1D7-97FF1C70FEC4}"/>
    <cellStyle name="Normal 43 2 6 2 2 2" xfId="41392" xr:uid="{02908990-E708-4DEA-B2B3-5DCED5D65B66}"/>
    <cellStyle name="Normal 43 2 6 2 3" xfId="33504" xr:uid="{24BBB0A0-473E-4760-8BCC-5B3B7D50271D}"/>
    <cellStyle name="Normal 43 2 6 3" xfId="19182" xr:uid="{EF730FE4-9730-468C-B364-0D9597522C24}"/>
    <cellStyle name="Normal 43 2 6 3 2" xfId="37448" xr:uid="{EDCCF58C-5863-4D3F-93D4-AEEF8F037110}"/>
    <cellStyle name="Normal 43 2 6 4" xfId="29560" xr:uid="{B9200727-0714-425E-B7D2-29771C03005D}"/>
    <cellStyle name="Normal 43 2 7" xfId="10775" xr:uid="{A5ED0F0B-0C73-41C2-8B44-2C3058C9CBA1}"/>
    <cellStyle name="Normal 43 2 7 2" xfId="21984" xr:uid="{363FF2B7-E00B-40F8-A4B9-3CC76A1D9921}"/>
    <cellStyle name="Normal 43 2 7 2 2" xfId="39420" xr:uid="{21318060-A15D-4824-9B60-4020C4BD97E3}"/>
    <cellStyle name="Normal 43 2 7 3" xfId="31532" xr:uid="{973A4CC7-C6E5-497B-9A67-FC3AADCE8982}"/>
    <cellStyle name="Normal 43 2 8" xfId="16380" xr:uid="{34F3A199-3085-4908-AA1A-EDF7462CA7A1}"/>
    <cellStyle name="Normal 43 2 8 2" xfId="35476" xr:uid="{3401D418-6726-4D2D-BDFB-13CAB42AB2E1}"/>
    <cellStyle name="Normal 43 2 9" xfId="27588" xr:uid="{B19AB1CB-85BD-4E25-A2AD-C24B2F255C1B}"/>
    <cellStyle name="Normal 43 3" xfId="5231" xr:uid="{0632CFDB-6ADB-42F9-BEB5-6BC0117055D6}"/>
    <cellStyle name="Normal 43 3 2" xfId="5477" xr:uid="{B552E0E3-321D-455C-B44D-D64B69073321}"/>
    <cellStyle name="Normal 43 3 2 2" xfId="6374" xr:uid="{3978C745-EA0E-4979-81C7-CC363E6D7810}"/>
    <cellStyle name="Normal 43 3 2 2 2" xfId="7776" xr:uid="{8A645066-B1E8-4E01-9065-A23A31027418}"/>
    <cellStyle name="Normal 43 3 2 2 2 2" xfId="10578" xr:uid="{FB50BFBC-90DA-4BFA-BE6C-F3427032D6F2}"/>
    <cellStyle name="Normal 43 3 2 2 2 2 2" xfId="16183" xr:uid="{371CD59D-2FD2-4EC6-9149-12F7E3F7E6FF}"/>
    <cellStyle name="Normal 43 3 2 2 2 2 2 2" xfId="27392" xr:uid="{6A56B62A-48F5-4335-88A6-BB223BA641BB}"/>
    <cellStyle name="Normal 43 3 2 2 2 2 2 2 2" xfId="43179" xr:uid="{3E8D7578-8555-4080-BD79-4746835415CC}"/>
    <cellStyle name="Normal 43 3 2 2 2 2 2 3" xfId="35291" xr:uid="{F34E4DDA-186F-458C-9BE6-F4C23AF7CEA5}"/>
    <cellStyle name="Normal 43 3 2 2 2 2 3" xfId="21788" xr:uid="{82B48DD6-D452-46A3-9F10-EE7C8EC26F24}"/>
    <cellStyle name="Normal 43 3 2 2 2 2 3 2" xfId="39235" xr:uid="{1878367B-058A-4E9A-A3AE-A48438FB96F1}"/>
    <cellStyle name="Normal 43 3 2 2 2 2 4" xfId="31347" xr:uid="{476E3B76-749C-4230-92E0-AFA7A4E602D5}"/>
    <cellStyle name="Normal 43 3 2 2 2 3" xfId="13381" xr:uid="{00D49FC1-CB1F-49A7-A3AB-95283D396138}"/>
    <cellStyle name="Normal 43 3 2 2 2 3 2" xfId="24590" xr:uid="{4CCD13BE-12BC-41E0-A447-2E9EC5CF8211}"/>
    <cellStyle name="Normal 43 3 2 2 2 3 2 2" xfId="41207" xr:uid="{E0A21AB5-B7FE-4B9C-B433-959FE78084A0}"/>
    <cellStyle name="Normal 43 3 2 2 2 3 3" xfId="33319" xr:uid="{634B4D25-0FE3-4714-8009-70CA017D36A0}"/>
    <cellStyle name="Normal 43 3 2 2 2 4" xfId="18986" xr:uid="{74266CF3-31CD-4AF0-90C9-86D72288EF41}"/>
    <cellStyle name="Normal 43 3 2 2 2 4 2" xfId="37263" xr:uid="{CF527F74-846F-4FB1-A357-753AE569CCFC}"/>
    <cellStyle name="Normal 43 3 2 2 2 5" xfId="29375" xr:uid="{F9ADC4FA-5497-48BB-830B-CD3E21BBD484}"/>
    <cellStyle name="Normal 43 3 2 2 3" xfId="9176" xr:uid="{3DD9F2D3-8EE1-4C97-98A2-C122DE342EEC}"/>
    <cellStyle name="Normal 43 3 2 2 3 2" xfId="14781" xr:uid="{0C3A2620-769D-4535-8344-F058B0268646}"/>
    <cellStyle name="Normal 43 3 2 2 3 2 2" xfId="25990" xr:uid="{D37CDF44-AD9A-44D5-89C7-44BEDFE48CD9}"/>
    <cellStyle name="Normal 43 3 2 2 3 2 2 2" xfId="42193" xr:uid="{0D7CBB63-7188-48DD-860B-A80D944F3D02}"/>
    <cellStyle name="Normal 43 3 2 2 3 2 3" xfId="34305" xr:uid="{68705FA9-1332-40D7-8713-D7EF19A0A42B}"/>
    <cellStyle name="Normal 43 3 2 2 3 3" xfId="20386" xr:uid="{FD7469F4-0411-4871-8083-D5E49CC62143}"/>
    <cellStyle name="Normal 43 3 2 2 3 3 2" xfId="38249" xr:uid="{D9449AF6-7630-44A8-B37F-034CD6966583}"/>
    <cellStyle name="Normal 43 3 2 2 3 4" xfId="30361" xr:uid="{D8BEC5C0-67F0-4D65-8160-B436D1713AB0}"/>
    <cellStyle name="Normal 43 3 2 2 4" xfId="11979" xr:uid="{457E004E-72C7-4625-9C7B-D7F66F93CD26}"/>
    <cellStyle name="Normal 43 3 2 2 4 2" xfId="23188" xr:uid="{E39F6DAF-D9EC-45FC-8F7E-9B7658B42094}"/>
    <cellStyle name="Normal 43 3 2 2 4 2 2" xfId="40221" xr:uid="{BB5CC709-989D-47EB-940C-BC75C70EB8F6}"/>
    <cellStyle name="Normal 43 3 2 2 4 3" xfId="32333" xr:uid="{51A19677-F7F2-4C67-A38A-11CA603D8315}"/>
    <cellStyle name="Normal 43 3 2 2 5" xfId="17584" xr:uid="{9332C0B3-C964-40E8-97AC-77ACB119C19F}"/>
    <cellStyle name="Normal 43 3 2 2 5 2" xfId="36277" xr:uid="{829A1F13-F575-482F-9B9D-23AD480AA9FC}"/>
    <cellStyle name="Normal 43 3 2 2 6" xfId="28389" xr:uid="{9AB41C35-6510-4BB3-B176-F6A715B71DC2}"/>
    <cellStyle name="Normal 43 3 2 3" xfId="6879" xr:uid="{727E71BC-40B8-4174-9E07-022E1EB20178}"/>
    <cellStyle name="Normal 43 3 2 3 2" xfId="9681" xr:uid="{84BC0BB5-A06D-446E-9C4F-5C0973F61F9E}"/>
    <cellStyle name="Normal 43 3 2 3 2 2" xfId="15286" xr:uid="{BB966BE9-3309-4E7E-B411-5E1C2DCDD407}"/>
    <cellStyle name="Normal 43 3 2 3 2 2 2" xfId="26495" xr:uid="{A2663AAD-F76C-4B66-B195-27A0D59CD0AF}"/>
    <cellStyle name="Normal 43 3 2 3 2 2 2 2" xfId="42685" xr:uid="{29931C9C-ADB7-47EB-BFF9-7824586A752A}"/>
    <cellStyle name="Normal 43 3 2 3 2 2 3" xfId="34797" xr:uid="{00E54669-FF7D-4F16-A8D6-C111DDA6A4B5}"/>
    <cellStyle name="Normal 43 3 2 3 2 3" xfId="20891" xr:uid="{345BF35D-026E-435C-A036-9D281DDBDC0E}"/>
    <cellStyle name="Normal 43 3 2 3 2 3 2" xfId="38741" xr:uid="{948FDC74-E0C4-4E40-87DF-3E4DBC7F6FE4}"/>
    <cellStyle name="Normal 43 3 2 3 2 4" xfId="30853" xr:uid="{DF3DDC57-B2A8-44DF-90B7-9B61DB162E21}"/>
    <cellStyle name="Normal 43 3 2 3 3" xfId="12484" xr:uid="{AFC88361-1A30-4904-B8A8-89B24507696F}"/>
    <cellStyle name="Normal 43 3 2 3 3 2" xfId="23693" xr:uid="{4E5E0BAE-C990-47CD-89D1-31655B009B5A}"/>
    <cellStyle name="Normal 43 3 2 3 3 2 2" xfId="40713" xr:uid="{5179B409-7DAF-4FA8-A154-3FFA65DA5621}"/>
    <cellStyle name="Normal 43 3 2 3 3 3" xfId="32825" xr:uid="{C1A40B50-C63C-42A9-94A1-A5F694BB2878}"/>
    <cellStyle name="Normal 43 3 2 3 4" xfId="18089" xr:uid="{C88B92DB-1589-41E4-B965-494DF6558EC4}"/>
    <cellStyle name="Normal 43 3 2 3 4 2" xfId="36769" xr:uid="{3D3126CB-FCF8-4FAC-8946-0E8F5D2C78BD}"/>
    <cellStyle name="Normal 43 3 2 3 5" xfId="28881" xr:uid="{2B11D41B-FCE2-496A-9A7E-87FDD370C4F5}"/>
    <cellStyle name="Normal 43 3 2 4" xfId="8279" xr:uid="{5B686FAC-CB63-4B24-B7E5-D7EA185CDC65}"/>
    <cellStyle name="Normal 43 3 2 4 2" xfId="13884" xr:uid="{EDCED154-6292-4A41-B035-ACCB15CA5A29}"/>
    <cellStyle name="Normal 43 3 2 4 2 2" xfId="25093" xr:uid="{AF7FC788-A13D-4E58-A46D-A516CFF3759A}"/>
    <cellStyle name="Normal 43 3 2 4 2 2 2" xfId="41699" xr:uid="{0F1C0AAB-A21C-4731-9592-880908DF2918}"/>
    <cellStyle name="Normal 43 3 2 4 2 3" xfId="33811" xr:uid="{6C3CD3F7-6B86-44CD-A934-563633D11694}"/>
    <cellStyle name="Normal 43 3 2 4 3" xfId="19489" xr:uid="{3F2188BC-7C81-4723-A7D6-0AF133BFF796}"/>
    <cellStyle name="Normal 43 3 2 4 3 2" xfId="37755" xr:uid="{87E0C47A-D813-4678-B66D-DA0E83D4814F}"/>
    <cellStyle name="Normal 43 3 2 4 4" xfId="29867" xr:uid="{27DDB4DD-AAA6-47F7-A8A0-7F3239185151}"/>
    <cellStyle name="Normal 43 3 2 5" xfId="11082" xr:uid="{20E2853E-7740-4F80-9C56-DBC6CDD7EE14}"/>
    <cellStyle name="Normal 43 3 2 5 2" xfId="22291" xr:uid="{F949DF70-E575-4042-A124-DCB0438B2E1B}"/>
    <cellStyle name="Normal 43 3 2 5 2 2" xfId="39727" xr:uid="{F4E07E31-4D8A-4E2D-8CC6-039B2CCAD98C}"/>
    <cellStyle name="Normal 43 3 2 5 3" xfId="31839" xr:uid="{B03DBEC7-FBCD-4AFA-850C-6BBA6FEDE327}"/>
    <cellStyle name="Normal 43 3 2 6" xfId="16687" xr:uid="{EB77B2BA-982A-4FF7-A224-B7C6E62B3219}"/>
    <cellStyle name="Normal 43 3 2 6 2" xfId="35783" xr:uid="{BC9610DD-C2B1-4636-9698-811FA39CA731}"/>
    <cellStyle name="Normal 43 3 2 7" xfId="27895" xr:uid="{55235587-8BA7-4D67-8F73-1F82D88AEC62}"/>
    <cellStyle name="Normal 43 3 3" xfId="6128" xr:uid="{348AC047-FB47-498A-B461-BF366045BEC4}"/>
    <cellStyle name="Normal 43 3 3 2" xfId="7530" xr:uid="{D0884E03-6375-4273-B606-BD71B02BB2E1}"/>
    <cellStyle name="Normal 43 3 3 2 2" xfId="10332" xr:uid="{FB0C2C74-0DD0-45C8-8A88-32D3686D4ECA}"/>
    <cellStyle name="Normal 43 3 3 2 2 2" xfId="15937" xr:uid="{E8CDB4E7-0730-488F-A8F0-FB6A9D6E1DBF}"/>
    <cellStyle name="Normal 43 3 3 2 2 2 2" xfId="27146" xr:uid="{930B56A0-7A2B-420C-8124-336AEB14446D}"/>
    <cellStyle name="Normal 43 3 3 2 2 2 2 2" xfId="42933" xr:uid="{8C2BBA07-9D4C-4ADD-984C-B772D1D048F1}"/>
    <cellStyle name="Normal 43 3 3 2 2 2 3" xfId="35045" xr:uid="{064DADB9-DD23-4401-A575-3099D669F3DF}"/>
    <cellStyle name="Normal 43 3 3 2 2 3" xfId="21542" xr:uid="{B1ABF3A0-36C9-47DD-968C-8E168D399D63}"/>
    <cellStyle name="Normal 43 3 3 2 2 3 2" xfId="38989" xr:uid="{6E5E752F-225D-471E-A876-700CDE7B2A3C}"/>
    <cellStyle name="Normal 43 3 3 2 2 4" xfId="31101" xr:uid="{CBA16692-7611-48FF-8DF5-6A1A4C0AFCCE}"/>
    <cellStyle name="Normal 43 3 3 2 3" xfId="13135" xr:uid="{D4882170-2058-4618-BCAA-60EEDF1B0C38}"/>
    <cellStyle name="Normal 43 3 3 2 3 2" xfId="24344" xr:uid="{155457FF-5D5E-4756-9B11-CD991ADC6A95}"/>
    <cellStyle name="Normal 43 3 3 2 3 2 2" xfId="40961" xr:uid="{4FFD9AC2-6245-4102-B20E-CA9CBCA37BAE}"/>
    <cellStyle name="Normal 43 3 3 2 3 3" xfId="33073" xr:uid="{E0B01F0A-6272-473D-8099-7CF5087CF51F}"/>
    <cellStyle name="Normal 43 3 3 2 4" xfId="18740" xr:uid="{78CFFD62-CA99-47D0-9AD6-32CDE568712A}"/>
    <cellStyle name="Normal 43 3 3 2 4 2" xfId="37017" xr:uid="{FDAE7475-528F-4324-8F69-6D6C32B1034F}"/>
    <cellStyle name="Normal 43 3 3 2 5" xfId="29129" xr:uid="{112BA4A4-21BB-4E86-8567-325ED206D3BF}"/>
    <cellStyle name="Normal 43 3 3 3" xfId="8930" xr:uid="{2CBEB874-D79D-430C-AF1C-472B92E5BF51}"/>
    <cellStyle name="Normal 43 3 3 3 2" xfId="14535" xr:uid="{D9682A2E-CAA7-49E1-9F18-F7BE649E6403}"/>
    <cellStyle name="Normal 43 3 3 3 2 2" xfId="25744" xr:uid="{C8098035-9287-4C0B-AD6C-F03EA7659CB1}"/>
    <cellStyle name="Normal 43 3 3 3 2 2 2" xfId="41947" xr:uid="{D95E58DD-427F-4B19-BF5E-031ECAEEC168}"/>
    <cellStyle name="Normal 43 3 3 3 2 3" xfId="34059" xr:uid="{62061830-1D18-448F-8113-CE56187321BC}"/>
    <cellStyle name="Normal 43 3 3 3 3" xfId="20140" xr:uid="{468303D3-88E7-4F8C-9409-6F7D128BCACD}"/>
    <cellStyle name="Normal 43 3 3 3 3 2" xfId="38003" xr:uid="{8DE78876-13C4-410A-819D-D135D3E97993}"/>
    <cellStyle name="Normal 43 3 3 3 4" xfId="30115" xr:uid="{F2F9D2C7-A8B8-412E-B814-F666893DE039}"/>
    <cellStyle name="Normal 43 3 3 4" xfId="11733" xr:uid="{087C60BE-7E4E-429A-80B5-69193AFCCD09}"/>
    <cellStyle name="Normal 43 3 3 4 2" xfId="22942" xr:uid="{E6F65EAF-2AF9-49F4-9268-4B54784D4B8C}"/>
    <cellStyle name="Normal 43 3 3 4 2 2" xfId="39975" xr:uid="{9F15FFA9-872C-40FC-9520-BD55650BCD92}"/>
    <cellStyle name="Normal 43 3 3 4 3" xfId="32087" xr:uid="{D0D91B45-93ED-4623-A8A4-C7B3420C0D97}"/>
    <cellStyle name="Normal 43 3 3 5" xfId="17338" xr:uid="{4686E1FA-F005-4172-931D-193308704DD9}"/>
    <cellStyle name="Normal 43 3 3 5 2" xfId="36031" xr:uid="{DBD734A3-6B3D-4FD0-8422-C35746C7E182}"/>
    <cellStyle name="Normal 43 3 3 6" xfId="28143" xr:uid="{EE89D31F-006B-4A6A-A663-8C5B7C0B9845}"/>
    <cellStyle name="Normal 43 3 4" xfId="6633" xr:uid="{3255C6F6-3ABA-49E8-80C8-9E58265B2CBB}"/>
    <cellStyle name="Normal 43 3 4 2" xfId="9435" xr:uid="{2F04C5DA-416A-4011-95CE-0E9EDEE2A957}"/>
    <cellStyle name="Normal 43 3 4 2 2" xfId="15040" xr:uid="{E80F52B3-2090-4C9D-90D8-A13C2F81C1AB}"/>
    <cellStyle name="Normal 43 3 4 2 2 2" xfId="26249" xr:uid="{209F6094-6896-4209-8668-D019F2F54898}"/>
    <cellStyle name="Normal 43 3 4 2 2 2 2" xfId="42439" xr:uid="{74F1EE6C-C3C7-4E44-BEF9-7507A2116FC5}"/>
    <cellStyle name="Normal 43 3 4 2 2 3" xfId="34551" xr:uid="{CDA8CD46-E2B8-4078-B6C2-79EF642F4812}"/>
    <cellStyle name="Normal 43 3 4 2 3" xfId="20645" xr:uid="{7D04408A-F4AE-46AC-A2FB-F711CD94F448}"/>
    <cellStyle name="Normal 43 3 4 2 3 2" xfId="38495" xr:uid="{B5E47D51-BCB5-45D5-90F9-24A4C4BFF9C5}"/>
    <cellStyle name="Normal 43 3 4 2 4" xfId="30607" xr:uid="{BA729598-9697-4850-B7F4-7C5D1AB91190}"/>
    <cellStyle name="Normal 43 3 4 3" xfId="12238" xr:uid="{464885DD-519C-403E-8306-B2101545B36A}"/>
    <cellStyle name="Normal 43 3 4 3 2" xfId="23447" xr:uid="{12757667-5065-4E82-A98E-1904E14E4B28}"/>
    <cellStyle name="Normal 43 3 4 3 2 2" xfId="40467" xr:uid="{8D064E32-83A8-408C-8D3A-904C5E86A73C}"/>
    <cellStyle name="Normal 43 3 4 3 3" xfId="32579" xr:uid="{3F8F525E-F189-46B7-A33D-228837781C22}"/>
    <cellStyle name="Normal 43 3 4 4" xfId="17843" xr:uid="{412095B9-8356-4CC6-A8E1-36450C68BE03}"/>
    <cellStyle name="Normal 43 3 4 4 2" xfId="36523" xr:uid="{BB07B6BB-5D1B-4DFE-B1D3-C9BD13AF2230}"/>
    <cellStyle name="Normal 43 3 4 5" xfId="28635" xr:uid="{D2C971AF-83CB-49AD-B5F8-01E792F6CD70}"/>
    <cellStyle name="Normal 43 3 5" xfId="8033" xr:uid="{A3D37756-1A66-46DA-AD6B-24F8D9CF0DFB}"/>
    <cellStyle name="Normal 43 3 5 2" xfId="13638" xr:uid="{9C702A93-B134-4401-A325-A1AF0FF1C35E}"/>
    <cellStyle name="Normal 43 3 5 2 2" xfId="24847" xr:uid="{8F4102CC-CE73-4E32-A1D4-9AB89DFCAB7A}"/>
    <cellStyle name="Normal 43 3 5 2 2 2" xfId="41453" xr:uid="{715031AF-6C25-4686-BD7D-2939EE31B35D}"/>
    <cellStyle name="Normal 43 3 5 2 3" xfId="33565" xr:uid="{2E987100-FE88-49CF-8EAB-C2ED69BE516B}"/>
    <cellStyle name="Normal 43 3 5 3" xfId="19243" xr:uid="{04BD5848-D72B-4091-A533-E0EB2A357B8C}"/>
    <cellStyle name="Normal 43 3 5 3 2" xfId="37509" xr:uid="{1C3FC70D-C10A-4C7D-8B81-047B30E105F4}"/>
    <cellStyle name="Normal 43 3 5 4" xfId="29621" xr:uid="{EFD2EC4A-CD9F-4BEC-BD8F-15BAA513ED7F}"/>
    <cellStyle name="Normal 43 3 6" xfId="10836" xr:uid="{3DBF0CE5-1826-4B6A-9EF1-6AFD850A7C68}"/>
    <cellStyle name="Normal 43 3 6 2" xfId="22045" xr:uid="{11244324-D28F-419C-8F8D-B7026677DFDD}"/>
    <cellStyle name="Normal 43 3 6 2 2" xfId="39481" xr:uid="{4AA9DF71-8036-4F71-8BED-2FFA50A72CE9}"/>
    <cellStyle name="Normal 43 3 6 3" xfId="31593" xr:uid="{553B9E4F-0C51-4A43-A008-A687926FB6CD}"/>
    <cellStyle name="Normal 43 3 7" xfId="16441" xr:uid="{9C39551B-F5C8-4C79-AA95-55410DD1C2B5}"/>
    <cellStyle name="Normal 43 3 7 2" xfId="35537" xr:uid="{F837A44C-AA69-49CD-B3A5-DB48C7A1EFB1}"/>
    <cellStyle name="Normal 43 3 8" xfId="27649" xr:uid="{CFEFF316-306D-4584-8F07-CDFE3591E4E9}"/>
    <cellStyle name="Normal 43 4" xfId="5353" xr:uid="{AA905B9B-6E1B-41F4-BF1E-0CBC9B7C03B1}"/>
    <cellStyle name="Normal 43 4 2" xfId="6250" xr:uid="{34FD7A26-6BF1-480A-A23C-7EC5F961C33D}"/>
    <cellStyle name="Normal 43 4 2 2" xfId="7652" xr:uid="{131E1040-6DD0-4A29-9BDF-5C6D2C8BBCE7}"/>
    <cellStyle name="Normal 43 4 2 2 2" xfId="10454" xr:uid="{893273C8-42AB-4AFB-B21D-62DA9B58E230}"/>
    <cellStyle name="Normal 43 4 2 2 2 2" xfId="16059" xr:uid="{2F8AC6CB-FD7C-4872-9480-0DFB7E783644}"/>
    <cellStyle name="Normal 43 4 2 2 2 2 2" xfId="27268" xr:uid="{6756C7E9-9B8B-4199-A522-2B9B6134D956}"/>
    <cellStyle name="Normal 43 4 2 2 2 2 2 2" xfId="43055" xr:uid="{5FA78A43-B05B-45CA-AEE5-DFF7B2C291E5}"/>
    <cellStyle name="Normal 43 4 2 2 2 2 3" xfId="35167" xr:uid="{FBF24745-01ED-4002-99EC-E6FCF3B5457B}"/>
    <cellStyle name="Normal 43 4 2 2 2 3" xfId="21664" xr:uid="{CDFE6B91-998F-4C19-9A58-34187E32CF02}"/>
    <cellStyle name="Normal 43 4 2 2 2 3 2" xfId="39111" xr:uid="{2CC40FD5-401B-4D78-AFE8-379D0FD1568B}"/>
    <cellStyle name="Normal 43 4 2 2 2 4" xfId="31223" xr:uid="{48707AE2-B115-4E1E-8C7D-CB0D99E28EDF}"/>
    <cellStyle name="Normal 43 4 2 2 3" xfId="13257" xr:uid="{875FC198-ECBD-4D47-B0FA-E22A80B66EFC}"/>
    <cellStyle name="Normal 43 4 2 2 3 2" xfId="24466" xr:uid="{A26E70D8-1CCD-45E4-BC5C-4F45A7A07ACF}"/>
    <cellStyle name="Normal 43 4 2 2 3 2 2" xfId="41083" xr:uid="{FFBC3AB7-47B1-422E-9D77-65B8CEB163C4}"/>
    <cellStyle name="Normal 43 4 2 2 3 3" xfId="33195" xr:uid="{E2221DA4-3D2E-4568-8624-00082900C6B7}"/>
    <cellStyle name="Normal 43 4 2 2 4" xfId="18862" xr:uid="{8C3EFF95-92E1-4AF8-AFC2-3776A4161A2A}"/>
    <cellStyle name="Normal 43 4 2 2 4 2" xfId="37139" xr:uid="{5F7A0B5B-9234-4D75-A778-59B2CD49CF61}"/>
    <cellStyle name="Normal 43 4 2 2 5" xfId="29251" xr:uid="{461DD5BD-1028-455A-83EE-FC8E70B92EEB}"/>
    <cellStyle name="Normal 43 4 2 3" xfId="9052" xr:uid="{22DDC034-6E2D-4BAC-B293-A5B3D34DA987}"/>
    <cellStyle name="Normal 43 4 2 3 2" xfId="14657" xr:uid="{EAAD5052-EC89-4D05-9E9F-4268E64F0B50}"/>
    <cellStyle name="Normal 43 4 2 3 2 2" xfId="25866" xr:uid="{F40F920A-BD30-44E4-B279-6BAF79D81925}"/>
    <cellStyle name="Normal 43 4 2 3 2 2 2" xfId="42069" xr:uid="{4BBEE3BC-DCEB-44F1-84F0-7F923B3C0DFA}"/>
    <cellStyle name="Normal 43 4 2 3 2 3" xfId="34181" xr:uid="{0B9AF599-0997-4F42-9F15-664C804E401A}"/>
    <cellStyle name="Normal 43 4 2 3 3" xfId="20262" xr:uid="{1A538949-B43C-456F-870A-455748D8102E}"/>
    <cellStyle name="Normal 43 4 2 3 3 2" xfId="38125" xr:uid="{C1A6E1E6-6746-4193-9103-FCAD1935F8D2}"/>
    <cellStyle name="Normal 43 4 2 3 4" xfId="30237" xr:uid="{7A23BB30-902C-46AD-A127-71141A11B060}"/>
    <cellStyle name="Normal 43 4 2 4" xfId="11855" xr:uid="{0BA0E8E6-0D1E-44D8-ABAC-65F0C106246F}"/>
    <cellStyle name="Normal 43 4 2 4 2" xfId="23064" xr:uid="{2686CFE8-4570-45CF-BC3B-CFBF47FC1D72}"/>
    <cellStyle name="Normal 43 4 2 4 2 2" xfId="40097" xr:uid="{5FC9A3A4-26B9-4DCC-A4C6-54DB5D859911}"/>
    <cellStyle name="Normal 43 4 2 4 3" xfId="32209" xr:uid="{D1AA4E44-CDA6-4946-B301-F9B9AEA7D5A3}"/>
    <cellStyle name="Normal 43 4 2 5" xfId="17460" xr:uid="{2896B856-F93F-41C0-8133-A076782310A3}"/>
    <cellStyle name="Normal 43 4 2 5 2" xfId="36153" xr:uid="{0B9D12BE-D735-4DBE-9A03-043A6792DF18}"/>
    <cellStyle name="Normal 43 4 2 6" xfId="28265" xr:uid="{0FA18F14-A93F-4BCE-B8EF-1C3CAD4C0AFA}"/>
    <cellStyle name="Normal 43 4 3" xfId="6755" xr:uid="{21FB43B1-D628-4A7A-AF52-0D7E5D45569C}"/>
    <cellStyle name="Normal 43 4 3 2" xfId="9557" xr:uid="{674135B2-4D69-4007-B0F4-1161C9FB1ACA}"/>
    <cellStyle name="Normal 43 4 3 2 2" xfId="15162" xr:uid="{6240C801-67B4-4862-906A-591028F085D1}"/>
    <cellStyle name="Normal 43 4 3 2 2 2" xfId="26371" xr:uid="{64017802-E8DB-40C0-8E36-F0E8C1FA69F7}"/>
    <cellStyle name="Normal 43 4 3 2 2 2 2" xfId="42561" xr:uid="{1F1E5CCD-CFE3-4270-939B-59EE79E0C130}"/>
    <cellStyle name="Normal 43 4 3 2 2 3" xfId="34673" xr:uid="{75475E75-0C15-4E3F-881B-434457C547C3}"/>
    <cellStyle name="Normal 43 4 3 2 3" xfId="20767" xr:uid="{1110DD63-D174-4D4B-92A7-78266E0139A5}"/>
    <cellStyle name="Normal 43 4 3 2 3 2" xfId="38617" xr:uid="{EE193501-0743-4119-9358-62BE9DD23DAF}"/>
    <cellStyle name="Normal 43 4 3 2 4" xfId="30729" xr:uid="{E588000D-2614-406B-AEE2-EBDEE8C1D93D}"/>
    <cellStyle name="Normal 43 4 3 3" xfId="12360" xr:uid="{D57765F4-7BAC-4C84-B273-A1080043FC4D}"/>
    <cellStyle name="Normal 43 4 3 3 2" xfId="23569" xr:uid="{B59ADEB1-D2A6-4663-833F-9739DC63D100}"/>
    <cellStyle name="Normal 43 4 3 3 2 2" xfId="40589" xr:uid="{B2BBAB54-1278-4541-830C-07FFA464A2B9}"/>
    <cellStyle name="Normal 43 4 3 3 3" xfId="32701" xr:uid="{0294FE0A-AF2C-456F-9976-EF43EF222B86}"/>
    <cellStyle name="Normal 43 4 3 4" xfId="17965" xr:uid="{C2F3C60C-FF6B-4DA3-9FEA-E0D280832B5F}"/>
    <cellStyle name="Normal 43 4 3 4 2" xfId="36645" xr:uid="{A0AC3B04-2373-4032-AB81-ECFFD82190C1}"/>
    <cellStyle name="Normal 43 4 3 5" xfId="28757" xr:uid="{59B55C40-CB23-43E3-B6AF-E2EE511ED576}"/>
    <cellStyle name="Normal 43 4 4" xfId="8155" xr:uid="{B8C71055-20E8-4E9E-83A7-B61786EB88D1}"/>
    <cellStyle name="Normal 43 4 4 2" xfId="13760" xr:uid="{B7CD8004-4F3D-4BE2-9FE6-BD6A4E645C3F}"/>
    <cellStyle name="Normal 43 4 4 2 2" xfId="24969" xr:uid="{7FBF7EC6-4FB4-4982-A017-24E421EB4970}"/>
    <cellStyle name="Normal 43 4 4 2 2 2" xfId="41575" xr:uid="{38C14A41-2E21-4FCC-A5A7-26FEB508F874}"/>
    <cellStyle name="Normal 43 4 4 2 3" xfId="33687" xr:uid="{82FFA46C-D7B0-4AD8-A749-AE3744A339DB}"/>
    <cellStyle name="Normal 43 4 4 3" xfId="19365" xr:uid="{3416F0BB-D88D-4B76-B521-64260E5DADE9}"/>
    <cellStyle name="Normal 43 4 4 3 2" xfId="37631" xr:uid="{07C9D848-ED4C-4CA3-AD6F-5D875948E638}"/>
    <cellStyle name="Normal 43 4 4 4" xfId="29743" xr:uid="{A6EDBBD7-7BDE-4B68-9273-FA0F4EEE3C48}"/>
    <cellStyle name="Normal 43 4 5" xfId="10958" xr:uid="{CB779D4C-5C63-4A3C-805E-0BE78E6A32EF}"/>
    <cellStyle name="Normal 43 4 5 2" xfId="22167" xr:uid="{9FFAA2F9-1E94-4951-B10D-0F0EED5D22CE}"/>
    <cellStyle name="Normal 43 4 5 2 2" xfId="39603" xr:uid="{B8AD3ADC-542B-4E39-BA4A-B479C08D29EA}"/>
    <cellStyle name="Normal 43 4 5 3" xfId="31715" xr:uid="{8F667375-5DF6-4202-A9B2-46C8D2A55483}"/>
    <cellStyle name="Normal 43 4 6" xfId="16563" xr:uid="{D2739CEC-712E-4AD9-80C4-0919C72F6A0D}"/>
    <cellStyle name="Normal 43 4 6 2" xfId="35659" xr:uid="{15A9099A-F014-46BE-BDC3-4704450CFEB2}"/>
    <cellStyle name="Normal 43 4 7" xfId="27771" xr:uid="{1509ADA2-C180-48EB-A068-3DC696E3C9DF}"/>
    <cellStyle name="Normal 43 5" xfId="6004" xr:uid="{E3884871-26D3-4CA3-90A2-243859A1C741}"/>
    <cellStyle name="Normal 43 5 2" xfId="7406" xr:uid="{674B5BED-4C0E-4474-9C34-70020791302D}"/>
    <cellStyle name="Normal 43 5 2 2" xfId="10208" xr:uid="{3600F6FF-9F3B-499C-AF8A-288450421737}"/>
    <cellStyle name="Normal 43 5 2 2 2" xfId="15813" xr:uid="{C5B7D2F3-2E60-4E72-92D7-F1F9741BD6F3}"/>
    <cellStyle name="Normal 43 5 2 2 2 2" xfId="27022" xr:uid="{367D102E-CF0F-42D5-8A22-31EF83304A01}"/>
    <cellStyle name="Normal 43 5 2 2 2 2 2" xfId="42809" xr:uid="{3BFCEDDB-03E5-4166-A843-36A06791DF15}"/>
    <cellStyle name="Normal 43 5 2 2 2 3" xfId="34921" xr:uid="{1195ADF8-5DFC-4F66-922B-19A8330AA156}"/>
    <cellStyle name="Normal 43 5 2 2 3" xfId="21418" xr:uid="{BAEAEC45-536F-4212-95A0-5C23257DD9D7}"/>
    <cellStyle name="Normal 43 5 2 2 3 2" xfId="38865" xr:uid="{7903D085-1835-4E06-A137-E9A017B28238}"/>
    <cellStyle name="Normal 43 5 2 2 4" xfId="30977" xr:uid="{64603C94-A4DB-4BA1-8CA3-30CA519EB19D}"/>
    <cellStyle name="Normal 43 5 2 3" xfId="13011" xr:uid="{345244E7-EDA4-4817-BA4E-301ADDD00907}"/>
    <cellStyle name="Normal 43 5 2 3 2" xfId="24220" xr:uid="{57A3243E-BDCC-4368-9D1B-6D1D42170644}"/>
    <cellStyle name="Normal 43 5 2 3 2 2" xfId="40837" xr:uid="{76F2C97E-9DDA-4438-B876-A815D96AD6D0}"/>
    <cellStyle name="Normal 43 5 2 3 3" xfId="32949" xr:uid="{2CA166E0-4834-4B33-B586-E19D5B235092}"/>
    <cellStyle name="Normal 43 5 2 4" xfId="18616" xr:uid="{EBB8D907-782F-4CF3-A31C-21C190247306}"/>
    <cellStyle name="Normal 43 5 2 4 2" xfId="36893" xr:uid="{E9E6FF5C-DE96-4C15-9BE4-15CDABF1A992}"/>
    <cellStyle name="Normal 43 5 2 5" xfId="29005" xr:uid="{879FEBE2-5A51-436C-8C85-9BF4BA89C828}"/>
    <cellStyle name="Normal 43 5 3" xfId="8806" xr:uid="{1E4D9E96-B048-4661-95BE-B91ABB0EEE1B}"/>
    <cellStyle name="Normal 43 5 3 2" xfId="14411" xr:uid="{C71A46AA-3310-4779-AC07-2AED4D30E96C}"/>
    <cellStyle name="Normal 43 5 3 2 2" xfId="25620" xr:uid="{BB4100CE-E09B-4292-95EF-CC63D560E629}"/>
    <cellStyle name="Normal 43 5 3 2 2 2" xfId="41823" xr:uid="{3D1DD5A2-B57B-4B9D-BC0A-12550ED3E581}"/>
    <cellStyle name="Normal 43 5 3 2 3" xfId="33935" xr:uid="{0E7B8563-5092-4656-B1B2-D41613D2B912}"/>
    <cellStyle name="Normal 43 5 3 3" xfId="20016" xr:uid="{4D508EBE-700D-487B-916B-04F395307DFD}"/>
    <cellStyle name="Normal 43 5 3 3 2" xfId="37879" xr:uid="{AEA28FC3-568A-454C-8977-39454A91131E}"/>
    <cellStyle name="Normal 43 5 3 4" xfId="29991" xr:uid="{A1075AF9-2C1A-4C51-9971-BB163FB34CEC}"/>
    <cellStyle name="Normal 43 5 4" xfId="11609" xr:uid="{05B9BEF0-620A-47E0-887E-747481D14A70}"/>
    <cellStyle name="Normal 43 5 4 2" xfId="22818" xr:uid="{C36FEE9C-5E88-48A0-99FF-CFE64896170F}"/>
    <cellStyle name="Normal 43 5 4 2 2" xfId="39851" xr:uid="{CD264111-39F6-4CBB-B4DB-F02D15EC4A9B}"/>
    <cellStyle name="Normal 43 5 4 3" xfId="31963" xr:uid="{510448BB-D171-4BCA-BF35-71D529614FEE}"/>
    <cellStyle name="Normal 43 5 5" xfId="17214" xr:uid="{CD3631D0-3B2D-4B24-ABEE-A5E26EBBDD89}"/>
    <cellStyle name="Normal 43 5 5 2" xfId="35907" xr:uid="{96DC9040-1547-4848-92A5-E7CE52606E6A}"/>
    <cellStyle name="Normal 43 5 6" xfId="28019" xr:uid="{C848B07A-80AF-4E60-BC91-A5766C44C8E9}"/>
    <cellStyle name="Normal 43 6" xfId="6508" xr:uid="{5C4B900D-1590-455F-94EC-DA8C059B754A}"/>
    <cellStyle name="Normal 43 6 2" xfId="9310" xr:uid="{9412E58D-69DD-4C3E-81AC-907793F78822}"/>
    <cellStyle name="Normal 43 6 2 2" xfId="14915" xr:uid="{A62A1B21-4E91-424D-B499-1EF170F48A2B}"/>
    <cellStyle name="Normal 43 6 2 2 2" xfId="26124" xr:uid="{8F705AE5-A9AE-407A-BDF3-60C5ABBC0201}"/>
    <cellStyle name="Normal 43 6 2 2 2 2" xfId="42315" xr:uid="{9612D5E5-53EC-41D2-BCF1-E2F4D0E3806A}"/>
    <cellStyle name="Normal 43 6 2 2 3" xfId="34427" xr:uid="{4B9DC624-F412-46DF-B590-825A75890970}"/>
    <cellStyle name="Normal 43 6 2 3" xfId="20520" xr:uid="{2B28038B-7ABE-4763-B733-8BC250BA7876}"/>
    <cellStyle name="Normal 43 6 2 3 2" xfId="38371" xr:uid="{18D0D707-CEB0-43E1-BB0E-1AC805B44D07}"/>
    <cellStyle name="Normal 43 6 2 4" xfId="30483" xr:uid="{6ABC8C61-167A-4D86-AA48-983E5361954B}"/>
    <cellStyle name="Normal 43 6 3" xfId="12113" xr:uid="{A43AB4D0-579E-439B-84BB-98CE0A5C1C0A}"/>
    <cellStyle name="Normal 43 6 3 2" xfId="23322" xr:uid="{C3EE3D23-01CE-46EA-9CA0-8A41E1D13174}"/>
    <cellStyle name="Normal 43 6 3 2 2" xfId="40343" xr:uid="{A7AFC9AD-892B-479F-A94C-091283508F6F}"/>
    <cellStyle name="Normal 43 6 3 3" xfId="32455" xr:uid="{68DA0AD6-1A05-445A-9696-E80512AFC8C5}"/>
    <cellStyle name="Normal 43 6 4" xfId="17718" xr:uid="{9C426C52-CC8A-4988-BA30-BA579F296F64}"/>
    <cellStyle name="Normal 43 6 4 2" xfId="36399" xr:uid="{B7C5F2E7-4FE4-4F83-B70E-6B59989A938C}"/>
    <cellStyle name="Normal 43 6 5" xfId="28511" xr:uid="{E22FEA14-833D-439C-A6BE-6B7EC4AB928A}"/>
    <cellStyle name="Normal 43 7" xfId="7909" xr:uid="{4C0670C2-7844-434E-A597-4FC185C40DEE}"/>
    <cellStyle name="Normal 43 7 2" xfId="13514" xr:uid="{75A6FC28-E3AD-4D69-AF7A-C51D7A9006E3}"/>
    <cellStyle name="Normal 43 7 2 2" xfId="24723" xr:uid="{FC25CA2F-0846-4F3D-A172-BC0BC8DE0FD8}"/>
    <cellStyle name="Normal 43 7 2 2 2" xfId="41329" xr:uid="{75584FEA-618D-4721-9FE4-F2F7660A137A}"/>
    <cellStyle name="Normal 43 7 2 3" xfId="33441" xr:uid="{82FEF943-37C6-4C74-807E-B00C1DF68027}"/>
    <cellStyle name="Normal 43 7 3" xfId="19119" xr:uid="{8DB6D9CA-EF58-4CB6-82ED-AAEB3857FE22}"/>
    <cellStyle name="Normal 43 7 3 2" xfId="37385" xr:uid="{BBC87BCF-6DC0-4A25-9922-D1FB5A806EC1}"/>
    <cellStyle name="Normal 43 7 4" xfId="29497" xr:uid="{10AEE9C8-412A-4F2E-A763-72163F704FC5}"/>
    <cellStyle name="Normal 43 8" xfId="10712" xr:uid="{1B7C060C-F422-4D52-95F9-BF56DF70A25C}"/>
    <cellStyle name="Normal 43 8 2" xfId="21921" xr:uid="{F31F3D3B-8146-4857-9F87-95612922FB17}"/>
    <cellStyle name="Normal 43 8 2 2" xfId="39357" xr:uid="{7F432B95-905A-43BD-80E2-83585845970E}"/>
    <cellStyle name="Normal 43 8 3" xfId="31469" xr:uid="{DB097B86-CD33-41B8-961C-334259A014E9}"/>
    <cellStyle name="Normal 43 9" xfId="16317" xr:uid="{7DBB0C37-77FD-47A7-9E7B-466E3976EF10}"/>
    <cellStyle name="Normal 43 9 2" xfId="35413" xr:uid="{08540245-942C-4BF4-A858-1D19D9DEF0C6}"/>
    <cellStyle name="Normal 44" xfId="5102" xr:uid="{25897BFB-7E18-4825-8588-9308F8D87083}"/>
    <cellStyle name="Normal 44 10" xfId="27526" xr:uid="{CF981180-A6BA-45F6-A60C-2B7E3C6C7CB5}"/>
    <cellStyle name="Normal 44 2" xfId="5171" xr:uid="{6F87C1D1-E54F-4B12-A972-073365E2EE90}"/>
    <cellStyle name="Normal 44 2 2" xfId="5295" xr:uid="{9DBCA916-CF03-404F-918E-EF2C3D77B9AA}"/>
    <cellStyle name="Normal 44 2 2 2" xfId="5541" xr:uid="{5EEDCFE8-400C-44EB-B8CE-EE3D4EC21A13}"/>
    <cellStyle name="Normal 44 2 2 2 2" xfId="6438" xr:uid="{0111EDF5-D4D8-47D4-B949-6C6076D98E00}"/>
    <cellStyle name="Normal 44 2 2 2 2 2" xfId="7840" xr:uid="{D2564F9A-076D-4CE1-BE40-94CE8E0FAEC4}"/>
    <cellStyle name="Normal 44 2 2 2 2 2 2" xfId="10642" xr:uid="{F74E964D-B1C1-4B79-B3CC-E3F16B047A57}"/>
    <cellStyle name="Normal 44 2 2 2 2 2 2 2" xfId="16247" xr:uid="{6B1AB32A-3756-4827-962B-023AB61C19BA}"/>
    <cellStyle name="Normal 44 2 2 2 2 2 2 2 2" xfId="27456" xr:uid="{9565DB41-C354-48DF-99B2-4B5D8882106F}"/>
    <cellStyle name="Normal 44 2 2 2 2 2 2 2 2 2" xfId="43243" xr:uid="{86477A2C-B28B-4E89-9947-0B743EA2FAFA}"/>
    <cellStyle name="Normal 44 2 2 2 2 2 2 2 3" xfId="35355" xr:uid="{DBC8ABA7-2AB3-4EDF-9072-D166C80E9135}"/>
    <cellStyle name="Normal 44 2 2 2 2 2 2 3" xfId="21852" xr:uid="{7AD3251B-1D05-4D56-A48C-181B15DD1A23}"/>
    <cellStyle name="Normal 44 2 2 2 2 2 2 3 2" xfId="39299" xr:uid="{289F8E8F-A24B-45BB-AEA8-1EF247D5D544}"/>
    <cellStyle name="Normal 44 2 2 2 2 2 2 4" xfId="31411" xr:uid="{B02A319E-1EB5-441A-8C8C-BD5A636938A4}"/>
    <cellStyle name="Normal 44 2 2 2 2 2 3" xfId="13445" xr:uid="{78894338-D823-4C23-8A6F-74E401DDBF2A}"/>
    <cellStyle name="Normal 44 2 2 2 2 2 3 2" xfId="24654" xr:uid="{538DDFB6-20E1-490B-BF92-8403C105C3F3}"/>
    <cellStyle name="Normal 44 2 2 2 2 2 3 2 2" xfId="41271" xr:uid="{1EA1C578-B2C8-4518-B361-78A0BE707C5A}"/>
    <cellStyle name="Normal 44 2 2 2 2 2 3 3" xfId="33383" xr:uid="{A92F4082-480F-4B08-A2CB-121941202A95}"/>
    <cellStyle name="Normal 44 2 2 2 2 2 4" xfId="19050" xr:uid="{967D4A45-57CC-4C45-8757-D90DCE64D292}"/>
    <cellStyle name="Normal 44 2 2 2 2 2 4 2" xfId="37327" xr:uid="{51B4EAE5-4666-4E9F-82A9-5EC0003D69C1}"/>
    <cellStyle name="Normal 44 2 2 2 2 2 5" xfId="29439" xr:uid="{43DFED0B-DBF7-4A63-A66B-98C85322EC44}"/>
    <cellStyle name="Normal 44 2 2 2 2 3" xfId="9240" xr:uid="{A803978C-0D4E-41FC-8D71-8793F5013CE1}"/>
    <cellStyle name="Normal 44 2 2 2 2 3 2" xfId="14845" xr:uid="{0D9D86D9-C0EA-4ABB-AB23-BA4398CB1406}"/>
    <cellStyle name="Normal 44 2 2 2 2 3 2 2" xfId="26054" xr:uid="{B9695E14-DD68-4444-A3CD-76166E920009}"/>
    <cellStyle name="Normal 44 2 2 2 2 3 2 2 2" xfId="42257" xr:uid="{A6C2C37E-2666-4CAB-8668-2B3AB27E20D9}"/>
    <cellStyle name="Normal 44 2 2 2 2 3 2 3" xfId="34369" xr:uid="{24EEED66-62AB-417F-B9B7-09DEEF81A8E8}"/>
    <cellStyle name="Normal 44 2 2 2 2 3 3" xfId="20450" xr:uid="{7BC27CF0-3D81-4B9F-8743-7B9A1AE7D760}"/>
    <cellStyle name="Normal 44 2 2 2 2 3 3 2" xfId="38313" xr:uid="{5098E92D-E25B-41D1-8EF0-05E91718809A}"/>
    <cellStyle name="Normal 44 2 2 2 2 3 4" xfId="30425" xr:uid="{00F90644-DD4C-460B-9E90-EBFAFC4B021C}"/>
    <cellStyle name="Normal 44 2 2 2 2 4" xfId="12043" xr:uid="{D208A8E7-A962-4C72-B0B4-6034051D412F}"/>
    <cellStyle name="Normal 44 2 2 2 2 4 2" xfId="23252" xr:uid="{6D14275E-E7B0-4F67-9432-7C8A240C1716}"/>
    <cellStyle name="Normal 44 2 2 2 2 4 2 2" xfId="40285" xr:uid="{0CD35A01-6A31-478E-A6DC-D3FC45C2E7A5}"/>
    <cellStyle name="Normal 44 2 2 2 2 4 3" xfId="32397" xr:uid="{F821C840-9319-44CF-81B4-D713CB5E67AF}"/>
    <cellStyle name="Normal 44 2 2 2 2 5" xfId="17648" xr:uid="{EE66BEAD-0D2D-445E-A8C0-3E9CF3EDF98F}"/>
    <cellStyle name="Normal 44 2 2 2 2 5 2" xfId="36341" xr:uid="{4DB9B1BF-F033-48BE-A75A-65D0E86C9547}"/>
    <cellStyle name="Normal 44 2 2 2 2 6" xfId="28453" xr:uid="{19688EDA-8EFD-4A1C-9002-6E9377EED21A}"/>
    <cellStyle name="Normal 44 2 2 2 3" xfId="6943" xr:uid="{986A07B1-E3A5-4056-905F-B21DEBBD0907}"/>
    <cellStyle name="Normal 44 2 2 2 3 2" xfId="9745" xr:uid="{F541D761-610A-45CE-AD35-A3926F1783F6}"/>
    <cellStyle name="Normal 44 2 2 2 3 2 2" xfId="15350" xr:uid="{FB7E235E-BE80-4A0F-BE43-76CD794406D1}"/>
    <cellStyle name="Normal 44 2 2 2 3 2 2 2" xfId="26559" xr:uid="{92D7CFCB-0E17-44ED-B9C2-865357534AAB}"/>
    <cellStyle name="Normal 44 2 2 2 3 2 2 2 2" xfId="42749" xr:uid="{024C995B-2C39-44B0-A0F7-1654BE44F960}"/>
    <cellStyle name="Normal 44 2 2 2 3 2 2 3" xfId="34861" xr:uid="{C4DB9CD1-6A5F-4C8D-87E1-0CE49A380DBF}"/>
    <cellStyle name="Normal 44 2 2 2 3 2 3" xfId="20955" xr:uid="{4A5AAA92-0944-4BB8-95B4-E6CED41719B5}"/>
    <cellStyle name="Normal 44 2 2 2 3 2 3 2" xfId="38805" xr:uid="{F7C2C200-D2D7-47AD-A37F-FC27EBA1A0C3}"/>
    <cellStyle name="Normal 44 2 2 2 3 2 4" xfId="30917" xr:uid="{F5F77BBC-F37C-4511-9A66-52C6BAB8CDBC}"/>
    <cellStyle name="Normal 44 2 2 2 3 3" xfId="12548" xr:uid="{9005EC49-9B67-4F4F-854D-6C26FA555919}"/>
    <cellStyle name="Normal 44 2 2 2 3 3 2" xfId="23757" xr:uid="{9DB6FA18-CD41-482F-B01E-E709914D708A}"/>
    <cellStyle name="Normal 44 2 2 2 3 3 2 2" xfId="40777" xr:uid="{EA2313A7-DBF9-4B62-A21F-75DF2842D037}"/>
    <cellStyle name="Normal 44 2 2 2 3 3 3" xfId="32889" xr:uid="{E4D03AC7-BDEA-4E6A-B0D6-7830FAE2B2D8}"/>
    <cellStyle name="Normal 44 2 2 2 3 4" xfId="18153" xr:uid="{CF56B572-7392-4B9E-A3B8-D50AF044737D}"/>
    <cellStyle name="Normal 44 2 2 2 3 4 2" xfId="36833" xr:uid="{9D1CDBC3-E644-4A40-BA2A-77294745CD87}"/>
    <cellStyle name="Normal 44 2 2 2 3 5" xfId="28945" xr:uid="{C004825B-9CA8-450D-88D5-AEA16C129238}"/>
    <cellStyle name="Normal 44 2 2 2 4" xfId="8343" xr:uid="{1385ACAE-099D-4147-8905-5863A39D1F08}"/>
    <cellStyle name="Normal 44 2 2 2 4 2" xfId="13948" xr:uid="{946CF863-C8B2-4795-83A7-D0937904B6BE}"/>
    <cellStyle name="Normal 44 2 2 2 4 2 2" xfId="25157" xr:uid="{1A822D5B-D0B0-4739-A6AD-D719BFD2C07D}"/>
    <cellStyle name="Normal 44 2 2 2 4 2 2 2" xfId="41763" xr:uid="{3A44F275-9AC2-4CE7-A896-14D0D38A62C1}"/>
    <cellStyle name="Normal 44 2 2 2 4 2 3" xfId="33875" xr:uid="{1E985DB1-506B-44FC-B1BE-8925F9268A28}"/>
    <cellStyle name="Normal 44 2 2 2 4 3" xfId="19553" xr:uid="{C629C99E-7462-4AAF-90FB-BA6CBA725ED9}"/>
    <cellStyle name="Normal 44 2 2 2 4 3 2" xfId="37819" xr:uid="{91481671-2950-4E82-993E-3C4551C14D6A}"/>
    <cellStyle name="Normal 44 2 2 2 4 4" xfId="29931" xr:uid="{2F3EB6E9-B6D8-4462-BDA0-B9CDCA461922}"/>
    <cellStyle name="Normal 44 2 2 2 5" xfId="11146" xr:uid="{65C25ADA-E3A1-4141-AB50-7242C39B0146}"/>
    <cellStyle name="Normal 44 2 2 2 5 2" xfId="22355" xr:uid="{1267ABE7-AF68-46CF-A735-CE4ABC43CC8C}"/>
    <cellStyle name="Normal 44 2 2 2 5 2 2" xfId="39791" xr:uid="{F6169828-4EE4-4E25-8219-62469872A0FD}"/>
    <cellStyle name="Normal 44 2 2 2 5 3" xfId="31903" xr:uid="{A9EF4D0D-2BE0-4A9C-A2FF-95A2DAA2C681}"/>
    <cellStyle name="Normal 44 2 2 2 6" xfId="16751" xr:uid="{CBED1117-5DA4-4433-94C0-45D05ABCA08F}"/>
    <cellStyle name="Normal 44 2 2 2 6 2" xfId="35847" xr:uid="{C4ACFBD6-82B6-4D93-BD28-CF6D86BBD4C7}"/>
    <cellStyle name="Normal 44 2 2 2 7" xfId="27959" xr:uid="{033E70C1-76BE-48E8-A07B-CC3367CDEA3C}"/>
    <cellStyle name="Normal 44 2 2 3" xfId="6192" xr:uid="{AD468564-FB6C-45D6-A909-62E7687B630B}"/>
    <cellStyle name="Normal 44 2 2 3 2" xfId="7594" xr:uid="{EC7CDCDF-D21E-422A-9140-A1136700FDE5}"/>
    <cellStyle name="Normal 44 2 2 3 2 2" xfId="10396" xr:uid="{672F1326-8AAD-4501-95CB-B5476B7D74D2}"/>
    <cellStyle name="Normal 44 2 2 3 2 2 2" xfId="16001" xr:uid="{E2E215E6-C33B-4D27-8350-4E0F3FF0C6A2}"/>
    <cellStyle name="Normal 44 2 2 3 2 2 2 2" xfId="27210" xr:uid="{1271015D-F0DF-4B54-9AEE-54EE20C8C3FC}"/>
    <cellStyle name="Normal 44 2 2 3 2 2 2 2 2" xfId="42997" xr:uid="{C416AFEB-71BE-4742-8ABC-8E066D8CEDDF}"/>
    <cellStyle name="Normal 44 2 2 3 2 2 2 3" xfId="35109" xr:uid="{B64DDDB4-FE73-460C-9422-998E672897DD}"/>
    <cellStyle name="Normal 44 2 2 3 2 2 3" xfId="21606" xr:uid="{70934832-C7C3-4BA7-9E04-F0868664F19E}"/>
    <cellStyle name="Normal 44 2 2 3 2 2 3 2" xfId="39053" xr:uid="{61C7C24B-6A52-4EE3-A20A-1E8B716EA6B6}"/>
    <cellStyle name="Normal 44 2 2 3 2 2 4" xfId="31165" xr:uid="{310780BB-15ED-4978-A92F-37C8BF1F7DC8}"/>
    <cellStyle name="Normal 44 2 2 3 2 3" xfId="13199" xr:uid="{99487BE2-DD18-4030-A528-EF58462D5E24}"/>
    <cellStyle name="Normal 44 2 2 3 2 3 2" xfId="24408" xr:uid="{E54D3055-F635-4FF3-8F27-12A02B6F5486}"/>
    <cellStyle name="Normal 44 2 2 3 2 3 2 2" xfId="41025" xr:uid="{64C68727-D82D-4371-8981-E02AA5684084}"/>
    <cellStyle name="Normal 44 2 2 3 2 3 3" xfId="33137" xr:uid="{1899F51E-4E3A-4AE7-A912-726D33173389}"/>
    <cellStyle name="Normal 44 2 2 3 2 4" xfId="18804" xr:uid="{66FE760D-984D-4076-9565-7DE1E9D7CFBA}"/>
    <cellStyle name="Normal 44 2 2 3 2 4 2" xfId="37081" xr:uid="{93F203BF-8478-4255-B542-ECD4FB82E4CB}"/>
    <cellStyle name="Normal 44 2 2 3 2 5" xfId="29193" xr:uid="{DD9A5E55-5C59-46DB-B52A-5DDC2AC7713D}"/>
    <cellStyle name="Normal 44 2 2 3 3" xfId="8994" xr:uid="{03953FFF-3E31-49C9-B3D3-E96C096E3044}"/>
    <cellStyle name="Normal 44 2 2 3 3 2" xfId="14599" xr:uid="{844C6A1C-950B-4E4F-8784-27FB6F951AD1}"/>
    <cellStyle name="Normal 44 2 2 3 3 2 2" xfId="25808" xr:uid="{359EFE5A-D08D-4B54-A60B-AA983EDFB0B7}"/>
    <cellStyle name="Normal 44 2 2 3 3 2 2 2" xfId="42011" xr:uid="{27570E6A-5A66-4A9F-9C49-C2BA5A0D1E20}"/>
    <cellStyle name="Normal 44 2 2 3 3 2 3" xfId="34123" xr:uid="{7B6BEEB4-A1A2-4D37-BAEB-BBC4FBE2640D}"/>
    <cellStyle name="Normal 44 2 2 3 3 3" xfId="20204" xr:uid="{7D39A25C-BEE0-4E3F-B959-E561AB08CF4E}"/>
    <cellStyle name="Normal 44 2 2 3 3 3 2" xfId="38067" xr:uid="{13BE193A-6CF2-4E5E-89EE-DB21BAD0767F}"/>
    <cellStyle name="Normal 44 2 2 3 3 4" xfId="30179" xr:uid="{D62F6DF4-5974-4894-AF0E-CE854996212C}"/>
    <cellStyle name="Normal 44 2 2 3 4" xfId="11797" xr:uid="{C268AF11-FF88-4CA6-98B9-544481020F23}"/>
    <cellStyle name="Normal 44 2 2 3 4 2" xfId="23006" xr:uid="{74A124D1-FE0A-4792-A9A8-1F28000F471C}"/>
    <cellStyle name="Normal 44 2 2 3 4 2 2" xfId="40039" xr:uid="{42CFE23A-6D10-4E46-B4A2-7D7133607B57}"/>
    <cellStyle name="Normal 44 2 2 3 4 3" xfId="32151" xr:uid="{376D3EAC-130C-49E5-A99F-93C6F9EC10DB}"/>
    <cellStyle name="Normal 44 2 2 3 5" xfId="17402" xr:uid="{5D4E8BE6-42AB-4974-AFA2-09CEE9612835}"/>
    <cellStyle name="Normal 44 2 2 3 5 2" xfId="36095" xr:uid="{146BA22B-8B6E-4E3D-AEE4-C4C9732507F4}"/>
    <cellStyle name="Normal 44 2 2 3 6" xfId="28207" xr:uid="{FBA5255E-7DFF-489C-8FEE-9834819920B6}"/>
    <cellStyle name="Normal 44 2 2 4" xfId="6697" xr:uid="{8457875F-C66A-4B76-ACA8-14CBE2478E09}"/>
    <cellStyle name="Normal 44 2 2 4 2" xfId="9499" xr:uid="{2DD072B0-0992-4499-9B78-D01BDC085003}"/>
    <cellStyle name="Normal 44 2 2 4 2 2" xfId="15104" xr:uid="{8B555CCE-5BED-4C24-8C02-A115AC03AA8E}"/>
    <cellStyle name="Normal 44 2 2 4 2 2 2" xfId="26313" xr:uid="{9707128E-AFE8-41F9-82B5-735768316FB9}"/>
    <cellStyle name="Normal 44 2 2 4 2 2 2 2" xfId="42503" xr:uid="{96FB42F1-BFA6-49B6-9868-45EAD7B23870}"/>
    <cellStyle name="Normal 44 2 2 4 2 2 3" xfId="34615" xr:uid="{8F9101B5-2229-4FB4-B6C1-83D1024BE48D}"/>
    <cellStyle name="Normal 44 2 2 4 2 3" xfId="20709" xr:uid="{48154BEA-141B-42E3-B17E-A68EF46A6C63}"/>
    <cellStyle name="Normal 44 2 2 4 2 3 2" xfId="38559" xr:uid="{23D6141B-2602-4FA1-A452-7BD471B88E34}"/>
    <cellStyle name="Normal 44 2 2 4 2 4" xfId="30671" xr:uid="{7850D510-874B-4A45-8067-CCCC299F3C00}"/>
    <cellStyle name="Normal 44 2 2 4 3" xfId="12302" xr:uid="{CCAC1B8C-13C3-446B-A118-3D78ACA37ED3}"/>
    <cellStyle name="Normal 44 2 2 4 3 2" xfId="23511" xr:uid="{53E9A096-87BD-4BA4-A664-4AC21D2A9BE4}"/>
    <cellStyle name="Normal 44 2 2 4 3 2 2" xfId="40531" xr:uid="{248B37AE-DFEE-4F6A-924C-A362004E55C0}"/>
    <cellStyle name="Normal 44 2 2 4 3 3" xfId="32643" xr:uid="{097B3B7C-33E8-4DBF-BCA1-CA72EF1DD796}"/>
    <cellStyle name="Normal 44 2 2 4 4" xfId="17907" xr:uid="{97A716DD-2F68-4181-849B-45A253A4FB16}"/>
    <cellStyle name="Normal 44 2 2 4 4 2" xfId="36587" xr:uid="{38516E52-1CD7-411F-BB12-B8E34D9CF9EA}"/>
    <cellStyle name="Normal 44 2 2 4 5" xfId="28699" xr:uid="{8682F907-74DC-4033-9A51-EEF9612F27A1}"/>
    <cellStyle name="Normal 44 2 2 5" xfId="8097" xr:uid="{67732976-F518-4E2A-A101-91B38BFECDDB}"/>
    <cellStyle name="Normal 44 2 2 5 2" xfId="13702" xr:uid="{3255B36F-C5A8-415C-A5C2-81104E6C7D39}"/>
    <cellStyle name="Normal 44 2 2 5 2 2" xfId="24911" xr:uid="{3082FD6F-8A47-465B-81F0-167FE401A288}"/>
    <cellStyle name="Normal 44 2 2 5 2 2 2" xfId="41517" xr:uid="{2F5CACDC-E0BA-42E4-AB04-B8FB9B650C24}"/>
    <cellStyle name="Normal 44 2 2 5 2 3" xfId="33629" xr:uid="{C523CC95-0062-4B08-AA70-6C949799B30D}"/>
    <cellStyle name="Normal 44 2 2 5 3" xfId="19307" xr:uid="{D0D9015D-BC38-4F0D-8BD4-BFB2A9E5BCC3}"/>
    <cellStyle name="Normal 44 2 2 5 3 2" xfId="37573" xr:uid="{22A30C82-08FF-424A-B5FB-761C5A0E05C1}"/>
    <cellStyle name="Normal 44 2 2 5 4" xfId="29685" xr:uid="{777D751A-3BAE-482C-8F9B-4C74074DA0B4}"/>
    <cellStyle name="Normal 44 2 2 6" xfId="10900" xr:uid="{0CBF9564-45A9-479E-8E18-4DD1A7441DB5}"/>
    <cellStyle name="Normal 44 2 2 6 2" xfId="22109" xr:uid="{50C12C35-06AA-49A3-A8E7-514BA0D1CC8D}"/>
    <cellStyle name="Normal 44 2 2 6 2 2" xfId="39545" xr:uid="{9B36BC82-8221-457A-8A16-269B8F87E8AB}"/>
    <cellStyle name="Normal 44 2 2 6 3" xfId="31657" xr:uid="{8BA4A583-A2F9-4599-B849-D9F6A44524A4}"/>
    <cellStyle name="Normal 44 2 2 7" xfId="16505" xr:uid="{1672BF75-9D42-42F0-93E3-850A092865E4}"/>
    <cellStyle name="Normal 44 2 2 7 2" xfId="35601" xr:uid="{6A4D94C5-F03B-4BED-8344-DBFA0C208CC4}"/>
    <cellStyle name="Normal 44 2 2 8" xfId="27713" xr:uid="{FCD8FD37-30B0-4C73-AA2B-507BE87B8BAC}"/>
    <cellStyle name="Normal 44 2 3" xfId="5417" xr:uid="{761CABCD-11B4-479A-9164-38AF561A7C7F}"/>
    <cellStyle name="Normal 44 2 3 2" xfId="6314" xr:uid="{E6429AFD-4745-466D-B055-FA364120F885}"/>
    <cellStyle name="Normal 44 2 3 2 2" xfId="7716" xr:uid="{3D026302-30FB-423F-B3D3-71AE9DAFBB1C}"/>
    <cellStyle name="Normal 44 2 3 2 2 2" xfId="10518" xr:uid="{1CAD3DE2-C3B1-4F26-8731-5F5949DD731C}"/>
    <cellStyle name="Normal 44 2 3 2 2 2 2" xfId="16123" xr:uid="{A45BFB0F-B14C-4D18-A892-F293265522E5}"/>
    <cellStyle name="Normal 44 2 3 2 2 2 2 2" xfId="27332" xr:uid="{491C8C83-A640-4425-9592-9EAEEA4DFC66}"/>
    <cellStyle name="Normal 44 2 3 2 2 2 2 2 2" xfId="43119" xr:uid="{04AC0A85-3014-4C6C-AA34-E74F232329C0}"/>
    <cellStyle name="Normal 44 2 3 2 2 2 2 3" xfId="35231" xr:uid="{76CFCA02-A1C5-429C-BE2B-791FF192293F}"/>
    <cellStyle name="Normal 44 2 3 2 2 2 3" xfId="21728" xr:uid="{738AF501-5ED8-443B-84F0-AD4D46F248C2}"/>
    <cellStyle name="Normal 44 2 3 2 2 2 3 2" xfId="39175" xr:uid="{55E70729-94F4-4A9D-AEBE-710191DB25CC}"/>
    <cellStyle name="Normal 44 2 3 2 2 2 4" xfId="31287" xr:uid="{826B1E31-6C88-40A4-9E22-E5EDF69E1091}"/>
    <cellStyle name="Normal 44 2 3 2 2 3" xfId="13321" xr:uid="{59659811-76D6-4A32-8936-EE08C47438E3}"/>
    <cellStyle name="Normal 44 2 3 2 2 3 2" xfId="24530" xr:uid="{56BEC6BF-5446-425D-B73E-659F4AB4A12E}"/>
    <cellStyle name="Normal 44 2 3 2 2 3 2 2" xfId="41147" xr:uid="{63BF638F-BC49-470B-95E3-27A1F0AF8BEB}"/>
    <cellStyle name="Normal 44 2 3 2 2 3 3" xfId="33259" xr:uid="{2F4F8C8B-3168-4362-AEF2-3FB059B7FD53}"/>
    <cellStyle name="Normal 44 2 3 2 2 4" xfId="18926" xr:uid="{2B76FE59-B5F9-420A-A577-85C7A898F053}"/>
    <cellStyle name="Normal 44 2 3 2 2 4 2" xfId="37203" xr:uid="{1E688E76-5A5B-4826-86DB-A505B70802A0}"/>
    <cellStyle name="Normal 44 2 3 2 2 5" xfId="29315" xr:uid="{B5FD1508-CAEE-4708-B238-2ED07FC1012E}"/>
    <cellStyle name="Normal 44 2 3 2 3" xfId="9116" xr:uid="{E0B5AAD9-25D7-441E-9F30-9220CCD14ADF}"/>
    <cellStyle name="Normal 44 2 3 2 3 2" xfId="14721" xr:uid="{A274A6E5-05CE-46BF-896D-FE52D1307672}"/>
    <cellStyle name="Normal 44 2 3 2 3 2 2" xfId="25930" xr:uid="{DB4C3FDE-9AEB-4860-A54B-1DE2A3662DE9}"/>
    <cellStyle name="Normal 44 2 3 2 3 2 2 2" xfId="42133" xr:uid="{7F1BC9C0-84FC-414C-9A5C-CC6DF44A326B}"/>
    <cellStyle name="Normal 44 2 3 2 3 2 3" xfId="34245" xr:uid="{A970245F-76B5-49BB-A42D-2A88CCBC2D66}"/>
    <cellStyle name="Normal 44 2 3 2 3 3" xfId="20326" xr:uid="{4E96C84A-EA7D-4066-A018-0D6840CA2129}"/>
    <cellStyle name="Normal 44 2 3 2 3 3 2" xfId="38189" xr:uid="{1E992112-AD55-4346-BE3F-1FA11AE1D318}"/>
    <cellStyle name="Normal 44 2 3 2 3 4" xfId="30301" xr:uid="{7D711519-8BBA-4DF0-BD92-041B314246D1}"/>
    <cellStyle name="Normal 44 2 3 2 4" xfId="11919" xr:uid="{9B0ED828-237E-437E-B239-ACFA5D24A120}"/>
    <cellStyle name="Normal 44 2 3 2 4 2" xfId="23128" xr:uid="{D6F54AC9-E037-4C9D-97AA-1A8AD4D2EC37}"/>
    <cellStyle name="Normal 44 2 3 2 4 2 2" xfId="40161" xr:uid="{2B6649D9-3B3E-4443-824C-72D85EB7AF32}"/>
    <cellStyle name="Normal 44 2 3 2 4 3" xfId="32273" xr:uid="{4F7C169E-E111-4426-BEA8-FC6861C127D5}"/>
    <cellStyle name="Normal 44 2 3 2 5" xfId="17524" xr:uid="{285BCBDF-1E4C-4325-A340-60B04EDE41D6}"/>
    <cellStyle name="Normal 44 2 3 2 5 2" xfId="36217" xr:uid="{46FD69A8-6EFA-41F8-80EB-14743ABC2489}"/>
    <cellStyle name="Normal 44 2 3 2 6" xfId="28329" xr:uid="{0EF5C9AD-83D6-45BB-A325-9C146725D6BE}"/>
    <cellStyle name="Normal 44 2 3 3" xfId="6819" xr:uid="{48B28D61-BD96-411B-9080-ABF409ED1E5A}"/>
    <cellStyle name="Normal 44 2 3 3 2" xfId="9621" xr:uid="{CA3C5B7F-4EC5-4DE8-8646-8298D18B259C}"/>
    <cellStyle name="Normal 44 2 3 3 2 2" xfId="15226" xr:uid="{11C8743A-75A0-442F-B073-F88DD9B17E70}"/>
    <cellStyle name="Normal 44 2 3 3 2 2 2" xfId="26435" xr:uid="{5A48C5EE-46DE-4480-AF9B-B96C2A6541E1}"/>
    <cellStyle name="Normal 44 2 3 3 2 2 2 2" xfId="42625" xr:uid="{C6CC8FF8-3649-4284-ACC6-C55467646491}"/>
    <cellStyle name="Normal 44 2 3 3 2 2 3" xfId="34737" xr:uid="{12111EE0-2F76-4803-9425-EEB466B0002D}"/>
    <cellStyle name="Normal 44 2 3 3 2 3" xfId="20831" xr:uid="{1F5E0769-E757-41C5-A936-C6C68AF560EE}"/>
    <cellStyle name="Normal 44 2 3 3 2 3 2" xfId="38681" xr:uid="{A644FB48-E82C-4EEB-B8A5-FA87ED3BDD9B}"/>
    <cellStyle name="Normal 44 2 3 3 2 4" xfId="30793" xr:uid="{2A241E53-FB56-4A00-A6C7-308CEEE192B3}"/>
    <cellStyle name="Normal 44 2 3 3 3" xfId="12424" xr:uid="{ECFA3B22-80D0-4616-B6A0-984F58A8230E}"/>
    <cellStyle name="Normal 44 2 3 3 3 2" xfId="23633" xr:uid="{6E669635-E4CC-40E6-B79E-CB0CC4D67454}"/>
    <cellStyle name="Normal 44 2 3 3 3 2 2" xfId="40653" xr:uid="{A1CF7BE8-EB44-41C2-9C90-09D91454F0E1}"/>
    <cellStyle name="Normal 44 2 3 3 3 3" xfId="32765" xr:uid="{CC527749-154E-4EB2-87BB-A90424439288}"/>
    <cellStyle name="Normal 44 2 3 3 4" xfId="18029" xr:uid="{E46AC2C4-FDCF-4F03-9588-A85F2129DB95}"/>
    <cellStyle name="Normal 44 2 3 3 4 2" xfId="36709" xr:uid="{B11469F7-2905-4DC6-8E1F-A45935682AED}"/>
    <cellStyle name="Normal 44 2 3 3 5" xfId="28821" xr:uid="{B684F075-8704-40DD-B983-F1899EA88FCE}"/>
    <cellStyle name="Normal 44 2 3 4" xfId="8219" xr:uid="{5F5098ED-FACF-4840-99D6-5F32B72E977D}"/>
    <cellStyle name="Normal 44 2 3 4 2" xfId="13824" xr:uid="{585FF1BF-1BB6-4CC9-92A3-32460FC56D7C}"/>
    <cellStyle name="Normal 44 2 3 4 2 2" xfId="25033" xr:uid="{C4D37476-6ED6-4D50-8745-71C5722B155B}"/>
    <cellStyle name="Normal 44 2 3 4 2 2 2" xfId="41639" xr:uid="{A644B904-37A7-4DAF-80FC-C885352C3E2C}"/>
    <cellStyle name="Normal 44 2 3 4 2 3" xfId="33751" xr:uid="{5DC5A3ED-5053-4774-B3E7-590D4F61106E}"/>
    <cellStyle name="Normal 44 2 3 4 3" xfId="19429" xr:uid="{440F21CA-C381-4077-824D-AF1E40899C03}"/>
    <cellStyle name="Normal 44 2 3 4 3 2" xfId="37695" xr:uid="{DDBC6342-57D4-4920-AAA5-D36E32A3F7ED}"/>
    <cellStyle name="Normal 44 2 3 4 4" xfId="29807" xr:uid="{101AC9A1-77B7-405B-B570-4175EEA9CF24}"/>
    <cellStyle name="Normal 44 2 3 5" xfId="11022" xr:uid="{0C26045F-28E3-4FF1-8550-E8CF9CC47DC2}"/>
    <cellStyle name="Normal 44 2 3 5 2" xfId="22231" xr:uid="{D3B2B133-3A30-40C8-87CD-1409CB4459B4}"/>
    <cellStyle name="Normal 44 2 3 5 2 2" xfId="39667" xr:uid="{31F49A85-9CFA-4C4F-93BE-40AD93BD8E89}"/>
    <cellStyle name="Normal 44 2 3 5 3" xfId="31779" xr:uid="{006F5883-0757-4C5B-BFDD-82FEB1E6E8F9}"/>
    <cellStyle name="Normal 44 2 3 6" xfId="16627" xr:uid="{8341052E-F395-4BD2-B21E-9D181B44EE82}"/>
    <cellStyle name="Normal 44 2 3 6 2" xfId="35723" xr:uid="{5576FFD8-E54D-4B4B-BFB0-F923A28FCA34}"/>
    <cellStyle name="Normal 44 2 3 7" xfId="27835" xr:uid="{F9EE994D-5A1E-487A-8E44-5334773AF4A2}"/>
    <cellStyle name="Normal 44 2 4" xfId="6068" xr:uid="{5E10FF86-6168-4D9E-BC90-C2BB27313CEA}"/>
    <cellStyle name="Normal 44 2 4 2" xfId="7470" xr:uid="{89E791E3-FECE-4FDD-B627-F1DC9EBBA1E9}"/>
    <cellStyle name="Normal 44 2 4 2 2" xfId="10272" xr:uid="{5FE29B22-98E0-4C5A-A1E4-A72FAD2BC539}"/>
    <cellStyle name="Normal 44 2 4 2 2 2" xfId="15877" xr:uid="{95E3E82D-57F2-4659-B182-F0E0D2E3B11C}"/>
    <cellStyle name="Normal 44 2 4 2 2 2 2" xfId="27086" xr:uid="{1E55CD04-718E-4D97-8FFA-CF3DC384470D}"/>
    <cellStyle name="Normal 44 2 4 2 2 2 2 2" xfId="42873" xr:uid="{38399580-4EA9-40AF-9E8E-19EAC2F3C7C8}"/>
    <cellStyle name="Normal 44 2 4 2 2 2 3" xfId="34985" xr:uid="{A0E78C48-56C1-4CDA-874E-23C2646F3589}"/>
    <cellStyle name="Normal 44 2 4 2 2 3" xfId="21482" xr:uid="{C4FF3FE9-71DE-4CFB-943F-5544FEFD5CE3}"/>
    <cellStyle name="Normal 44 2 4 2 2 3 2" xfId="38929" xr:uid="{9D809E45-B51C-4926-85A8-88FA4EFD1149}"/>
    <cellStyle name="Normal 44 2 4 2 2 4" xfId="31041" xr:uid="{461B3233-06B0-4E13-BE15-9B9B444000D8}"/>
    <cellStyle name="Normal 44 2 4 2 3" xfId="13075" xr:uid="{A80AFE4E-4980-4DD6-92BD-1F827671CF0A}"/>
    <cellStyle name="Normal 44 2 4 2 3 2" xfId="24284" xr:uid="{88A2EB50-7877-40FC-8897-904941BB7331}"/>
    <cellStyle name="Normal 44 2 4 2 3 2 2" xfId="40901" xr:uid="{F9B36153-23F4-4BBD-9161-F7EDDBF7144B}"/>
    <cellStyle name="Normal 44 2 4 2 3 3" xfId="33013" xr:uid="{1AFCFF67-5A89-4159-9AE5-DAA6DBE71148}"/>
    <cellStyle name="Normal 44 2 4 2 4" xfId="18680" xr:uid="{34B45A0A-A3EB-4E82-82F4-1FA541612D59}"/>
    <cellStyle name="Normal 44 2 4 2 4 2" xfId="36957" xr:uid="{8F080C2D-1E9F-455E-A4AB-EA32C4EBB84D}"/>
    <cellStyle name="Normal 44 2 4 2 5" xfId="29069" xr:uid="{309434B8-4FDB-49ED-9A63-294ACF411931}"/>
    <cellStyle name="Normal 44 2 4 3" xfId="8870" xr:uid="{9D9D4929-6EB8-4165-BA7C-F2CDF766648B}"/>
    <cellStyle name="Normal 44 2 4 3 2" xfId="14475" xr:uid="{5CD57EE0-CCE1-486F-8D36-EF55F214A088}"/>
    <cellStyle name="Normal 44 2 4 3 2 2" xfId="25684" xr:uid="{6FC64270-66F9-44F6-AB2C-BCFA2AF4971A}"/>
    <cellStyle name="Normal 44 2 4 3 2 2 2" xfId="41887" xr:uid="{A8A51DE0-C8A9-426F-91B1-D3DEA2728486}"/>
    <cellStyle name="Normal 44 2 4 3 2 3" xfId="33999" xr:uid="{6149B75C-D7D0-4D58-A576-9A198AB5E998}"/>
    <cellStyle name="Normal 44 2 4 3 3" xfId="20080" xr:uid="{64263BB1-7EA2-4F08-8ABA-507AC27092DB}"/>
    <cellStyle name="Normal 44 2 4 3 3 2" xfId="37943" xr:uid="{BAD2178B-50D9-482F-A477-1AB46B439899}"/>
    <cellStyle name="Normal 44 2 4 3 4" xfId="30055" xr:uid="{15213F73-37CF-4568-94B1-A649E38D7C38}"/>
    <cellStyle name="Normal 44 2 4 4" xfId="11673" xr:uid="{47ACC972-6965-4593-9D30-2BDAC98A6978}"/>
    <cellStyle name="Normal 44 2 4 4 2" xfId="22882" xr:uid="{285EB7C0-2E86-4707-8052-F45F48A7020F}"/>
    <cellStyle name="Normal 44 2 4 4 2 2" xfId="39915" xr:uid="{2673D7B0-3DD0-4C3E-A08E-7189CF7CB089}"/>
    <cellStyle name="Normal 44 2 4 4 3" xfId="32027" xr:uid="{A398CC91-4E14-4211-BD31-BEBBE7F52F2C}"/>
    <cellStyle name="Normal 44 2 4 5" xfId="17278" xr:uid="{1970B87C-F3FD-43A8-B1E3-BC45FA242470}"/>
    <cellStyle name="Normal 44 2 4 5 2" xfId="35971" xr:uid="{CA0169E2-0F56-4774-AB7B-C2914697A9FC}"/>
    <cellStyle name="Normal 44 2 4 6" xfId="28083" xr:uid="{D7FD3D82-6D71-436D-8736-C4A9DEB57E1A}"/>
    <cellStyle name="Normal 44 2 5" xfId="6573" xr:uid="{CC5FA3AC-D3F1-4EC7-8F04-74D717F5AA73}"/>
    <cellStyle name="Normal 44 2 5 2" xfId="9375" xr:uid="{1B0AC95B-48B9-49A5-A5B5-7632A3C3D809}"/>
    <cellStyle name="Normal 44 2 5 2 2" xfId="14980" xr:uid="{C56B4913-1452-4CB3-B7DC-41A48961E39A}"/>
    <cellStyle name="Normal 44 2 5 2 2 2" xfId="26189" xr:uid="{BC31121B-02D7-44F1-B009-D36CA8625CEE}"/>
    <cellStyle name="Normal 44 2 5 2 2 2 2" xfId="42379" xr:uid="{68774750-F98C-4DF1-9456-D3A3DF08C312}"/>
    <cellStyle name="Normal 44 2 5 2 2 3" xfId="34491" xr:uid="{6900C5D4-1273-443D-BA50-78C1EAA6E9FF}"/>
    <cellStyle name="Normal 44 2 5 2 3" xfId="20585" xr:uid="{7B24E5CE-DF13-48B7-8541-2EC95FFAF1C0}"/>
    <cellStyle name="Normal 44 2 5 2 3 2" xfId="38435" xr:uid="{9820D1F2-BEE6-4DDC-A6CB-26F97A711100}"/>
    <cellStyle name="Normal 44 2 5 2 4" xfId="30547" xr:uid="{F9EEF686-6E8F-4457-8126-51E015881BAB}"/>
    <cellStyle name="Normal 44 2 5 3" xfId="12178" xr:uid="{F2633660-16F3-43BB-A682-01BA72034204}"/>
    <cellStyle name="Normal 44 2 5 3 2" xfId="23387" xr:uid="{8A12A781-C80E-40B8-9D28-7DA806221D36}"/>
    <cellStyle name="Normal 44 2 5 3 2 2" xfId="40407" xr:uid="{1FDC1536-2F40-4542-B3DF-01C9626ECB95}"/>
    <cellStyle name="Normal 44 2 5 3 3" xfId="32519" xr:uid="{59A18B67-7D9C-484E-9F22-9A22CAE6953B}"/>
    <cellStyle name="Normal 44 2 5 4" xfId="17783" xr:uid="{1263280D-08FE-400D-960A-C3D5BA0C55D1}"/>
    <cellStyle name="Normal 44 2 5 4 2" xfId="36463" xr:uid="{996B01F2-DDEC-4029-A2E4-800C35A1676E}"/>
    <cellStyle name="Normal 44 2 5 5" xfId="28575" xr:uid="{33AEFC04-0B8F-4938-8600-458DE44A189B}"/>
    <cellStyle name="Normal 44 2 6" xfId="7973" xr:uid="{B22B7157-B660-4B03-BB5A-8870DC4349B3}"/>
    <cellStyle name="Normal 44 2 6 2" xfId="13578" xr:uid="{5B0766ED-8A4C-482B-ADB5-CD71823E38EC}"/>
    <cellStyle name="Normal 44 2 6 2 2" xfId="24787" xr:uid="{8C66F409-5BAF-4306-BA69-37ED27A37123}"/>
    <cellStyle name="Normal 44 2 6 2 2 2" xfId="41393" xr:uid="{4FC0D956-8557-4ED3-8E3D-5815B303FF16}"/>
    <cellStyle name="Normal 44 2 6 2 3" xfId="33505" xr:uid="{C0900CCD-82B6-4A4D-BA86-3AD027671EAD}"/>
    <cellStyle name="Normal 44 2 6 3" xfId="19183" xr:uid="{45CA05EB-CD9C-4B71-9D88-192EF3948B17}"/>
    <cellStyle name="Normal 44 2 6 3 2" xfId="37449" xr:uid="{09109F9A-DE8A-4ED8-91AC-B469A639178A}"/>
    <cellStyle name="Normal 44 2 6 4" xfId="29561" xr:uid="{02D1B156-ECE4-4DCC-81C0-AF465FDC651F}"/>
    <cellStyle name="Normal 44 2 7" xfId="10776" xr:uid="{BEA329A6-2883-4CD3-B1B0-CC54E7BD16D8}"/>
    <cellStyle name="Normal 44 2 7 2" xfId="21985" xr:uid="{C7EC34F9-DB46-454E-A457-77A6F89E9F85}"/>
    <cellStyle name="Normal 44 2 7 2 2" xfId="39421" xr:uid="{BCB7C758-257D-471B-8B91-66E9F5700563}"/>
    <cellStyle name="Normal 44 2 7 3" xfId="31533" xr:uid="{6AD5460E-1D30-4D38-8511-9A58410F9E5A}"/>
    <cellStyle name="Normal 44 2 8" xfId="16381" xr:uid="{FB357BF0-4223-41CB-AAAD-77091414FF31}"/>
    <cellStyle name="Normal 44 2 8 2" xfId="35477" xr:uid="{4C49C446-72A9-4A8B-83AD-9F2E2B9BC5F8}"/>
    <cellStyle name="Normal 44 2 9" xfId="27589" xr:uid="{03476D29-F165-4023-AB20-54F9B4D76C12}"/>
    <cellStyle name="Normal 44 3" xfId="5232" xr:uid="{0E72964D-C7A4-4868-9B00-0BBC2AF97756}"/>
    <cellStyle name="Normal 44 3 2" xfId="5478" xr:uid="{CBCB669B-0B2A-4C83-BABD-4069260ED49D}"/>
    <cellStyle name="Normal 44 3 2 2" xfId="6375" xr:uid="{4FD2682E-BF21-4953-952C-A2016F82D3A4}"/>
    <cellStyle name="Normal 44 3 2 2 2" xfId="7777" xr:uid="{2B9C5064-550E-4FD5-8C08-0EAAD422B519}"/>
    <cellStyle name="Normal 44 3 2 2 2 2" xfId="10579" xr:uid="{54D0F428-1C73-4231-B579-3EB134DC69CB}"/>
    <cellStyle name="Normal 44 3 2 2 2 2 2" xfId="16184" xr:uid="{591BBCF0-E039-4032-9F77-362F4A22AACD}"/>
    <cellStyle name="Normal 44 3 2 2 2 2 2 2" xfId="27393" xr:uid="{FE10DE88-C795-44D4-9088-81FE6271C3CC}"/>
    <cellStyle name="Normal 44 3 2 2 2 2 2 2 2" xfId="43180" xr:uid="{08EAF41D-917B-4BB0-BFF6-DC4B1A27D536}"/>
    <cellStyle name="Normal 44 3 2 2 2 2 2 3" xfId="35292" xr:uid="{78E06DFF-DF32-4C4C-A530-AE29BF848297}"/>
    <cellStyle name="Normal 44 3 2 2 2 2 3" xfId="21789" xr:uid="{BCAEDD83-C6A2-4163-9054-41354DF7A77E}"/>
    <cellStyle name="Normal 44 3 2 2 2 2 3 2" xfId="39236" xr:uid="{040381C7-7D76-4AE3-8DAB-F085648FC5D8}"/>
    <cellStyle name="Normal 44 3 2 2 2 2 4" xfId="31348" xr:uid="{1B5FAC5D-0BCB-411A-9D36-39445C2E959C}"/>
    <cellStyle name="Normal 44 3 2 2 2 3" xfId="13382" xr:uid="{0BA9265A-A4DE-47C6-91B3-C373A3047EDE}"/>
    <cellStyle name="Normal 44 3 2 2 2 3 2" xfId="24591" xr:uid="{C4BB9410-FE79-47E2-A5FD-EBD5E14FBFDE}"/>
    <cellStyle name="Normal 44 3 2 2 2 3 2 2" xfId="41208" xr:uid="{9026CBF5-D07E-4D1D-B08E-5FFDFBE2A93E}"/>
    <cellStyle name="Normal 44 3 2 2 2 3 3" xfId="33320" xr:uid="{ABACC04C-2FB3-447D-B245-F2EA2617D4FB}"/>
    <cellStyle name="Normal 44 3 2 2 2 4" xfId="18987" xr:uid="{913BE843-C0AE-4EFB-B900-1D0F419F4717}"/>
    <cellStyle name="Normal 44 3 2 2 2 4 2" xfId="37264" xr:uid="{8D70D5EA-6093-41D8-8FA9-3063BF3CB80E}"/>
    <cellStyle name="Normal 44 3 2 2 2 5" xfId="29376" xr:uid="{8BDA6E91-FA85-4D23-BFB8-5252D0D571C8}"/>
    <cellStyle name="Normal 44 3 2 2 3" xfId="9177" xr:uid="{7DFEE1D4-AA0F-45E0-A52B-B5435981913C}"/>
    <cellStyle name="Normal 44 3 2 2 3 2" xfId="14782" xr:uid="{32746F55-148E-4D57-A42C-D8F0ED2D43A8}"/>
    <cellStyle name="Normal 44 3 2 2 3 2 2" xfId="25991" xr:uid="{5EE4AD07-1CB3-4301-BD2E-5048E65FFC51}"/>
    <cellStyle name="Normal 44 3 2 2 3 2 2 2" xfId="42194" xr:uid="{BB02FD34-D385-49D9-8AA9-A23ED1122BC3}"/>
    <cellStyle name="Normal 44 3 2 2 3 2 3" xfId="34306" xr:uid="{D9039E6D-2842-4AA7-A5B8-A06F21D046B4}"/>
    <cellStyle name="Normal 44 3 2 2 3 3" xfId="20387" xr:uid="{7ECEF9F2-E01F-4C62-890E-A0B1BAF5C8EC}"/>
    <cellStyle name="Normal 44 3 2 2 3 3 2" xfId="38250" xr:uid="{572D5A5F-48BF-4044-91D3-DD2DEF7069DA}"/>
    <cellStyle name="Normal 44 3 2 2 3 4" xfId="30362" xr:uid="{9E040EC0-52DB-4971-96AB-9E1C242DEBAC}"/>
    <cellStyle name="Normal 44 3 2 2 4" xfId="11980" xr:uid="{F0E8432A-EECE-4747-BD92-2DBABE93BCF3}"/>
    <cellStyle name="Normal 44 3 2 2 4 2" xfId="23189" xr:uid="{4F0548C7-03E7-42EC-BC1F-1A63A96CE34D}"/>
    <cellStyle name="Normal 44 3 2 2 4 2 2" xfId="40222" xr:uid="{9289F00C-F6CD-4ED0-80E6-F1A7ED42A461}"/>
    <cellStyle name="Normal 44 3 2 2 4 3" xfId="32334" xr:uid="{DA3F530A-2B2B-4FFA-B073-EE23F888DFEC}"/>
    <cellStyle name="Normal 44 3 2 2 5" xfId="17585" xr:uid="{5024F114-1118-4245-B3FA-BBE97A919456}"/>
    <cellStyle name="Normal 44 3 2 2 5 2" xfId="36278" xr:uid="{738F6C91-57A8-4C05-934A-BB1AD404DEE8}"/>
    <cellStyle name="Normal 44 3 2 2 6" xfId="28390" xr:uid="{080CA07D-592D-4FCF-9C45-6BC09C16B862}"/>
    <cellStyle name="Normal 44 3 2 3" xfId="6880" xr:uid="{1F321453-06B8-4204-8AEA-17E04EBAD962}"/>
    <cellStyle name="Normal 44 3 2 3 2" xfId="9682" xr:uid="{DA267422-C16F-45A7-8C13-F10689CC06FA}"/>
    <cellStyle name="Normal 44 3 2 3 2 2" xfId="15287" xr:uid="{0BA75193-F190-46A8-BFD8-B89CB399E4C1}"/>
    <cellStyle name="Normal 44 3 2 3 2 2 2" xfId="26496" xr:uid="{DCC24400-3955-4B42-A9D6-7F631FFB48A0}"/>
    <cellStyle name="Normal 44 3 2 3 2 2 2 2" xfId="42686" xr:uid="{262DC93D-CA97-438D-87F4-606D68BE4287}"/>
    <cellStyle name="Normal 44 3 2 3 2 2 3" xfId="34798" xr:uid="{B7F8F955-13ED-46FA-928B-07AE9D3384EE}"/>
    <cellStyle name="Normal 44 3 2 3 2 3" xfId="20892" xr:uid="{63355E7D-6C2F-458B-8471-727905BCF3A8}"/>
    <cellStyle name="Normal 44 3 2 3 2 3 2" xfId="38742" xr:uid="{E885B60E-F01F-46D9-920D-1C91EA776B44}"/>
    <cellStyle name="Normal 44 3 2 3 2 4" xfId="30854" xr:uid="{3521F188-878E-4B72-88AE-8B39D8E3C909}"/>
    <cellStyle name="Normal 44 3 2 3 3" xfId="12485" xr:uid="{F68417F7-C5C2-4825-9B9C-6C7F16BA7C22}"/>
    <cellStyle name="Normal 44 3 2 3 3 2" xfId="23694" xr:uid="{6D71B1B0-C0A3-4591-8FC7-973176F48A23}"/>
    <cellStyle name="Normal 44 3 2 3 3 2 2" xfId="40714" xr:uid="{2094F426-5D52-40AB-80A7-D6B8B8CBA898}"/>
    <cellStyle name="Normal 44 3 2 3 3 3" xfId="32826" xr:uid="{7981ABBF-FA87-40A7-9DE6-39AAE753045B}"/>
    <cellStyle name="Normal 44 3 2 3 4" xfId="18090" xr:uid="{F53052A1-5293-4217-A5DD-F7C3757F34E0}"/>
    <cellStyle name="Normal 44 3 2 3 4 2" xfId="36770" xr:uid="{F02555E9-E8E2-4606-9655-46D52ACDACCC}"/>
    <cellStyle name="Normal 44 3 2 3 5" xfId="28882" xr:uid="{24D70099-FCCC-4E0C-8B0F-99300EEE0F3D}"/>
    <cellStyle name="Normal 44 3 2 4" xfId="8280" xr:uid="{699ED5B7-DE97-44BD-A66D-CF5C256BE960}"/>
    <cellStyle name="Normal 44 3 2 4 2" xfId="13885" xr:uid="{25115B98-76D8-438C-B185-833B5C36A346}"/>
    <cellStyle name="Normal 44 3 2 4 2 2" xfId="25094" xr:uid="{A165DF3E-4B5E-4FB9-882A-4160F3F74C1B}"/>
    <cellStyle name="Normal 44 3 2 4 2 2 2" xfId="41700" xr:uid="{1ADD625D-0F88-42DD-A92B-69D54055F598}"/>
    <cellStyle name="Normal 44 3 2 4 2 3" xfId="33812" xr:uid="{3F496539-47AA-44A9-9C09-8183B3B43648}"/>
    <cellStyle name="Normal 44 3 2 4 3" xfId="19490" xr:uid="{C593D9C9-763B-4EB0-BCEF-3E9DC13CCEE0}"/>
    <cellStyle name="Normal 44 3 2 4 3 2" xfId="37756" xr:uid="{551C7A3D-A87C-487A-B0C9-3CEAC5023F53}"/>
    <cellStyle name="Normal 44 3 2 4 4" xfId="29868" xr:uid="{61D3037C-E65E-4C75-8B18-55A8D188CAE6}"/>
    <cellStyle name="Normal 44 3 2 5" xfId="11083" xr:uid="{4002579F-CCF2-4447-BE46-4312F723A771}"/>
    <cellStyle name="Normal 44 3 2 5 2" xfId="22292" xr:uid="{85B3B7DD-616B-47A5-BBD1-18564FFB4864}"/>
    <cellStyle name="Normal 44 3 2 5 2 2" xfId="39728" xr:uid="{26A6C122-08BA-4544-9B03-7441B44D5733}"/>
    <cellStyle name="Normal 44 3 2 5 3" xfId="31840" xr:uid="{6E4AED4C-E9D4-465B-8ED3-265AAF53FC8F}"/>
    <cellStyle name="Normal 44 3 2 6" xfId="16688" xr:uid="{DEA8FB6B-5613-47A6-B555-218D73D2FF0A}"/>
    <cellStyle name="Normal 44 3 2 6 2" xfId="35784" xr:uid="{4D83CBC9-C7C8-4630-BE1A-C4F07D5792DB}"/>
    <cellStyle name="Normal 44 3 2 7" xfId="27896" xr:uid="{E136BBB3-A0BD-43A2-8ECB-E7499E04C3F3}"/>
    <cellStyle name="Normal 44 3 3" xfId="6129" xr:uid="{15A75067-D2B1-44EF-AD16-B7705EF2569E}"/>
    <cellStyle name="Normal 44 3 3 2" xfId="7531" xr:uid="{2EB0CFB7-8851-4DDC-851C-D24BC1F0EBDC}"/>
    <cellStyle name="Normal 44 3 3 2 2" xfId="10333" xr:uid="{C76090AB-E16B-4628-89FB-335AD29D966F}"/>
    <cellStyle name="Normal 44 3 3 2 2 2" xfId="15938" xr:uid="{7467C299-D543-43AE-86D6-DF1F8BDC678C}"/>
    <cellStyle name="Normal 44 3 3 2 2 2 2" xfId="27147" xr:uid="{37B45EB0-192D-464C-9355-66748608D2C4}"/>
    <cellStyle name="Normal 44 3 3 2 2 2 2 2" xfId="42934" xr:uid="{A760C223-9837-473C-B7FE-DC44DCF1D8FB}"/>
    <cellStyle name="Normal 44 3 3 2 2 2 3" xfId="35046" xr:uid="{39D83875-C743-47F5-AA91-6BD77FA8BE07}"/>
    <cellStyle name="Normal 44 3 3 2 2 3" xfId="21543" xr:uid="{B9C99B27-908A-4DF5-9595-E6A696477C1A}"/>
    <cellStyle name="Normal 44 3 3 2 2 3 2" xfId="38990" xr:uid="{6D66ACC4-A865-47F4-8926-94B97A1271BC}"/>
    <cellStyle name="Normal 44 3 3 2 2 4" xfId="31102" xr:uid="{70062C47-1C1B-4785-9856-72F173981127}"/>
    <cellStyle name="Normal 44 3 3 2 3" xfId="13136" xr:uid="{1E419B13-10DC-4CD2-9E77-BED378279A96}"/>
    <cellStyle name="Normal 44 3 3 2 3 2" xfId="24345" xr:uid="{D4A403B4-BD14-4FFD-9A78-455E9721F64C}"/>
    <cellStyle name="Normal 44 3 3 2 3 2 2" xfId="40962" xr:uid="{B24FC4B3-5A0B-4795-BF45-43E67142A8C0}"/>
    <cellStyle name="Normal 44 3 3 2 3 3" xfId="33074" xr:uid="{E3BDE703-FCC6-49ED-9CA4-D29D29BD903E}"/>
    <cellStyle name="Normal 44 3 3 2 4" xfId="18741" xr:uid="{081E03BD-2C07-4814-A3CD-271AFA33CE48}"/>
    <cellStyle name="Normal 44 3 3 2 4 2" xfId="37018" xr:uid="{FB176071-5B3D-4B72-8645-961A31606DFB}"/>
    <cellStyle name="Normal 44 3 3 2 5" xfId="29130" xr:uid="{70AEB33C-03FF-4815-AC51-BCDEC3CB1103}"/>
    <cellStyle name="Normal 44 3 3 3" xfId="8931" xr:uid="{B4801F43-78BD-4014-83CE-75038F55EA74}"/>
    <cellStyle name="Normal 44 3 3 3 2" xfId="14536" xr:uid="{E213D943-3C36-4CEE-BF57-10568BC23AE6}"/>
    <cellStyle name="Normal 44 3 3 3 2 2" xfId="25745" xr:uid="{8784ED0A-8CB9-4E15-8546-731CD9615022}"/>
    <cellStyle name="Normal 44 3 3 3 2 2 2" xfId="41948" xr:uid="{23DFDC9C-BA8D-4570-87A1-FCF04EB165A0}"/>
    <cellStyle name="Normal 44 3 3 3 2 3" xfId="34060" xr:uid="{9779D6B8-A673-4222-8F7F-19F874C99A1E}"/>
    <cellStyle name="Normal 44 3 3 3 3" xfId="20141" xr:uid="{88BADF40-C29F-4D43-904C-50F485D23CCA}"/>
    <cellStyle name="Normal 44 3 3 3 3 2" xfId="38004" xr:uid="{E31B8C66-9A40-4039-AD89-19D9B860B51D}"/>
    <cellStyle name="Normal 44 3 3 3 4" xfId="30116" xr:uid="{E0B5AD11-A434-413B-95D7-A8A8B49E2B15}"/>
    <cellStyle name="Normal 44 3 3 4" xfId="11734" xr:uid="{C5D36A00-42E5-4B40-BD91-D71FEEA5B603}"/>
    <cellStyle name="Normal 44 3 3 4 2" xfId="22943" xr:uid="{9B76F7A9-EA91-43B7-88EF-314857D8B57C}"/>
    <cellStyle name="Normal 44 3 3 4 2 2" xfId="39976" xr:uid="{A37464B2-DC41-40B0-A5AD-93C7A9DA92D8}"/>
    <cellStyle name="Normal 44 3 3 4 3" xfId="32088" xr:uid="{0506674F-13A1-45D0-99F9-767F0A82FD9A}"/>
    <cellStyle name="Normal 44 3 3 5" xfId="17339" xr:uid="{C9748934-A2D8-411A-A874-F496A7E65D0E}"/>
    <cellStyle name="Normal 44 3 3 5 2" xfId="36032" xr:uid="{D03CD8FA-A043-4007-A0BE-87D9617F2986}"/>
    <cellStyle name="Normal 44 3 3 6" xfId="28144" xr:uid="{A943C2C0-743C-405D-9D42-E2AB7F931CB0}"/>
    <cellStyle name="Normal 44 3 4" xfId="6634" xr:uid="{02C2CDB8-8E11-43A0-9CD3-DF674E62245E}"/>
    <cellStyle name="Normal 44 3 4 2" xfId="9436" xr:uid="{24F3A181-53A2-496C-92CF-649B3EDA4167}"/>
    <cellStyle name="Normal 44 3 4 2 2" xfId="15041" xr:uid="{4B5C4015-5FC0-46EC-8B37-6072D8171193}"/>
    <cellStyle name="Normal 44 3 4 2 2 2" xfId="26250" xr:uid="{27399CE5-79DC-4313-99AA-6FD93B65812B}"/>
    <cellStyle name="Normal 44 3 4 2 2 2 2" xfId="42440" xr:uid="{D6BE6D87-4899-409E-BF42-F5D6D80AFB08}"/>
    <cellStyle name="Normal 44 3 4 2 2 3" xfId="34552" xr:uid="{7D27BE87-568A-4EAA-A5D9-EA6C3DEFD5FB}"/>
    <cellStyle name="Normal 44 3 4 2 3" xfId="20646" xr:uid="{773ED667-739E-4AB8-886A-245BE9888D8F}"/>
    <cellStyle name="Normal 44 3 4 2 3 2" xfId="38496" xr:uid="{C716DB00-F78F-47A3-AA96-76C1E7201241}"/>
    <cellStyle name="Normal 44 3 4 2 4" xfId="30608" xr:uid="{A335C3D2-0E0D-4FD4-90F5-AD86226E258A}"/>
    <cellStyle name="Normal 44 3 4 3" xfId="12239" xr:uid="{801D1A6F-F468-4CA8-9436-BB8071B67F42}"/>
    <cellStyle name="Normal 44 3 4 3 2" xfId="23448" xr:uid="{86BEA083-C5F5-4BE4-8B5E-4C0B43C11A19}"/>
    <cellStyle name="Normal 44 3 4 3 2 2" xfId="40468" xr:uid="{BCB18077-310E-46CA-952D-2F5CCEE98333}"/>
    <cellStyle name="Normal 44 3 4 3 3" xfId="32580" xr:uid="{7A0614E5-13FE-4624-8E22-39CED98C9657}"/>
    <cellStyle name="Normal 44 3 4 4" xfId="17844" xr:uid="{B404DC8E-0E80-4FD1-B1E0-26DA8299EA8C}"/>
    <cellStyle name="Normal 44 3 4 4 2" xfId="36524" xr:uid="{0C1A2347-734E-4CF0-9236-FD7291AB1E83}"/>
    <cellStyle name="Normal 44 3 4 5" xfId="28636" xr:uid="{98C2AF24-B499-48AE-B5C1-344B8D665DF7}"/>
    <cellStyle name="Normal 44 3 5" xfId="8034" xr:uid="{FA5E6F3F-D307-4DF1-918F-C7B708A4131B}"/>
    <cellStyle name="Normal 44 3 5 2" xfId="13639" xr:uid="{DBE06E71-4547-4D2B-BC0C-CCF4BD54207C}"/>
    <cellStyle name="Normal 44 3 5 2 2" xfId="24848" xr:uid="{1755284F-F72B-4161-BE8A-6674E12A9C8B}"/>
    <cellStyle name="Normal 44 3 5 2 2 2" xfId="41454" xr:uid="{2A182624-1CC9-44B6-9E58-0281D0026CBF}"/>
    <cellStyle name="Normal 44 3 5 2 3" xfId="33566" xr:uid="{9D8EB657-9F6B-48F5-9837-15D299135652}"/>
    <cellStyle name="Normal 44 3 5 3" xfId="19244" xr:uid="{9679667B-BD15-4D56-806F-A1F81344646F}"/>
    <cellStyle name="Normal 44 3 5 3 2" xfId="37510" xr:uid="{1E730B59-963C-4E21-A352-9A89F8685F40}"/>
    <cellStyle name="Normal 44 3 5 4" xfId="29622" xr:uid="{9B171D40-529D-4F4F-903A-FADF07545465}"/>
    <cellStyle name="Normal 44 3 6" xfId="10837" xr:uid="{3D5A5FCD-1FB2-4043-8E20-3DDAD164D5F4}"/>
    <cellStyle name="Normal 44 3 6 2" xfId="22046" xr:uid="{8973FEA3-7589-4005-9FC4-B6984E610619}"/>
    <cellStyle name="Normal 44 3 6 2 2" xfId="39482" xr:uid="{B4F68589-CAF0-4D75-99E0-F00F0168B0E2}"/>
    <cellStyle name="Normal 44 3 6 3" xfId="31594" xr:uid="{0E5785BC-A116-4D20-98C5-6275005D160A}"/>
    <cellStyle name="Normal 44 3 7" xfId="16442" xr:uid="{0E611C85-37EF-477B-AA5F-D942B7937AC8}"/>
    <cellStyle name="Normal 44 3 7 2" xfId="35538" xr:uid="{CCCAF525-D261-40F1-9789-7E23D5529896}"/>
    <cellStyle name="Normal 44 3 8" xfId="27650" xr:uid="{105E51EE-C189-49C8-B786-4120449D3DBE}"/>
    <cellStyle name="Normal 44 4" xfId="5354" xr:uid="{4E2043AC-718A-48D3-BBB7-733B657AFCCD}"/>
    <cellStyle name="Normal 44 4 2" xfId="6251" xr:uid="{D4F4BE43-F7C3-4923-8483-78EC8C4FAA12}"/>
    <cellStyle name="Normal 44 4 2 2" xfId="7653" xr:uid="{9373DD47-37EA-4D1A-81FF-BE0DBA7512BE}"/>
    <cellStyle name="Normal 44 4 2 2 2" xfId="10455" xr:uid="{EF2BE3AA-6884-40A4-832E-B7E278B021BF}"/>
    <cellStyle name="Normal 44 4 2 2 2 2" xfId="16060" xr:uid="{A7F04BFF-24BB-4656-8338-76A9062BF9D6}"/>
    <cellStyle name="Normal 44 4 2 2 2 2 2" xfId="27269" xr:uid="{E68B28A0-00F4-4383-A785-EB1DFBDD5515}"/>
    <cellStyle name="Normal 44 4 2 2 2 2 2 2" xfId="43056" xr:uid="{51CBCA1C-6F17-42F8-8736-43689D8DC392}"/>
    <cellStyle name="Normal 44 4 2 2 2 2 3" xfId="35168" xr:uid="{37DAABF6-4BFC-4A77-A0E6-88F635CBD26E}"/>
    <cellStyle name="Normal 44 4 2 2 2 3" xfId="21665" xr:uid="{F905375D-DC9D-4CE2-AD89-37666B00C2CA}"/>
    <cellStyle name="Normal 44 4 2 2 2 3 2" xfId="39112" xr:uid="{DDA88EDD-4543-4889-8F64-026D83A9DBD6}"/>
    <cellStyle name="Normal 44 4 2 2 2 4" xfId="31224" xr:uid="{2C8AEB57-0C82-4E5C-B26A-20FB02DA4F75}"/>
    <cellStyle name="Normal 44 4 2 2 3" xfId="13258" xr:uid="{917CF179-DE02-4806-B01A-D8DB08720E30}"/>
    <cellStyle name="Normal 44 4 2 2 3 2" xfId="24467" xr:uid="{EDB4A1CA-CE6B-466F-8A39-A6D991DE1D09}"/>
    <cellStyle name="Normal 44 4 2 2 3 2 2" xfId="41084" xr:uid="{B3A8F8E0-D5C7-4838-87AF-4A8B5B836D8A}"/>
    <cellStyle name="Normal 44 4 2 2 3 3" xfId="33196" xr:uid="{DA9F8C01-A3D8-4D46-AF80-5EB04615E44B}"/>
    <cellStyle name="Normal 44 4 2 2 4" xfId="18863" xr:uid="{5DF20359-605D-475D-B722-D31485F13A86}"/>
    <cellStyle name="Normal 44 4 2 2 4 2" xfId="37140" xr:uid="{DD995329-E0C1-4638-A24A-08350A0F712A}"/>
    <cellStyle name="Normal 44 4 2 2 5" xfId="29252" xr:uid="{D0E932B6-3313-4285-9C98-5DD6138F116A}"/>
    <cellStyle name="Normal 44 4 2 3" xfId="9053" xr:uid="{FBFDFDCD-3C6C-46E3-ABD5-1F60418F6BE9}"/>
    <cellStyle name="Normal 44 4 2 3 2" xfId="14658" xr:uid="{C7A58CDB-AA42-477D-A760-627D60D0EA0C}"/>
    <cellStyle name="Normal 44 4 2 3 2 2" xfId="25867" xr:uid="{85FFEED4-D24D-424D-8F46-1458250B9805}"/>
    <cellStyle name="Normal 44 4 2 3 2 2 2" xfId="42070" xr:uid="{03DFBB5A-4426-416F-BA75-4DB004A4F8D9}"/>
    <cellStyle name="Normal 44 4 2 3 2 3" xfId="34182" xr:uid="{41F9794D-45B0-49F9-A0C5-6C79E22658CE}"/>
    <cellStyle name="Normal 44 4 2 3 3" xfId="20263" xr:uid="{C058EDF5-095C-42DF-AB17-0E6CF6683A96}"/>
    <cellStyle name="Normal 44 4 2 3 3 2" xfId="38126" xr:uid="{182A989E-B2B4-47EC-9863-3606A289E1C7}"/>
    <cellStyle name="Normal 44 4 2 3 4" xfId="30238" xr:uid="{B8F4B099-FBC2-4CC6-94F2-A15DC0B3C5AA}"/>
    <cellStyle name="Normal 44 4 2 4" xfId="11856" xr:uid="{E8C9431C-83C1-4F00-B602-6CD9C8208ADE}"/>
    <cellStyle name="Normal 44 4 2 4 2" xfId="23065" xr:uid="{6BE41728-5CE4-4018-86E2-BDD3BB3D0FF2}"/>
    <cellStyle name="Normal 44 4 2 4 2 2" xfId="40098" xr:uid="{5A5AF182-447A-400C-97E5-BE3BCF49E1B6}"/>
    <cellStyle name="Normal 44 4 2 4 3" xfId="32210" xr:uid="{BA04D6B8-7FF5-445B-920D-C1E7FCFBD530}"/>
    <cellStyle name="Normal 44 4 2 5" xfId="17461" xr:uid="{2A48313B-17C2-4074-92E5-16A20ED0B143}"/>
    <cellStyle name="Normal 44 4 2 5 2" xfId="36154" xr:uid="{64DD1558-CEE9-4497-B449-F3E994D9DB3B}"/>
    <cellStyle name="Normal 44 4 2 6" xfId="28266" xr:uid="{214D6359-85CC-48CA-AA27-E448E75192C5}"/>
    <cellStyle name="Normal 44 4 3" xfId="6756" xr:uid="{6E47E37F-51A9-4138-BD2F-361F7E33C8FD}"/>
    <cellStyle name="Normal 44 4 3 2" xfId="9558" xr:uid="{0F1771DA-2CB5-4FBD-8CC7-30BC97293EF4}"/>
    <cellStyle name="Normal 44 4 3 2 2" xfId="15163" xr:uid="{534C9B45-93B1-4E42-AFF8-D415E1DC6699}"/>
    <cellStyle name="Normal 44 4 3 2 2 2" xfId="26372" xr:uid="{2DC787EB-3A56-43E1-8291-BA3F8CE8AE61}"/>
    <cellStyle name="Normal 44 4 3 2 2 2 2" xfId="42562" xr:uid="{5427ECB2-DD2C-44B7-9612-AE0433835BE6}"/>
    <cellStyle name="Normal 44 4 3 2 2 3" xfId="34674" xr:uid="{CD6897B7-EA4E-4FB5-A07E-5A43077886C3}"/>
    <cellStyle name="Normal 44 4 3 2 3" xfId="20768" xr:uid="{FDF0C3B9-E30B-4E1C-82D9-0586BB7253AF}"/>
    <cellStyle name="Normal 44 4 3 2 3 2" xfId="38618" xr:uid="{529D5684-F721-44BE-A290-82FB2DDAD81D}"/>
    <cellStyle name="Normal 44 4 3 2 4" xfId="30730" xr:uid="{770393EE-2E1E-4B2B-A48D-71B079900C67}"/>
    <cellStyle name="Normal 44 4 3 3" xfId="12361" xr:uid="{0826B258-D47A-49DA-BCCA-362EE432788B}"/>
    <cellStyle name="Normal 44 4 3 3 2" xfId="23570" xr:uid="{4D2F2889-2BF7-47D8-B603-6317D305864E}"/>
    <cellStyle name="Normal 44 4 3 3 2 2" xfId="40590" xr:uid="{D186DC46-1135-44CA-B805-80F7BD49075E}"/>
    <cellStyle name="Normal 44 4 3 3 3" xfId="32702" xr:uid="{6526F41B-FAE8-43A6-A313-A6C3F567B735}"/>
    <cellStyle name="Normal 44 4 3 4" xfId="17966" xr:uid="{A7051607-D807-493A-A619-D537BE605DDD}"/>
    <cellStyle name="Normal 44 4 3 4 2" xfId="36646" xr:uid="{4905E084-90F9-4C53-800E-70E676231944}"/>
    <cellStyle name="Normal 44 4 3 5" xfId="28758" xr:uid="{06215454-DCAA-4FC9-A837-20F8A4E3891C}"/>
    <cellStyle name="Normal 44 4 4" xfId="8156" xr:uid="{D16C8142-487B-46D7-AA31-D13FBA7E219E}"/>
    <cellStyle name="Normal 44 4 4 2" xfId="13761" xr:uid="{18C1049E-CD1D-4D7B-8865-17B7E0CF5078}"/>
    <cellStyle name="Normal 44 4 4 2 2" xfId="24970" xr:uid="{90C040F6-D671-4233-AB6A-D5D08E3DC374}"/>
    <cellStyle name="Normal 44 4 4 2 2 2" xfId="41576" xr:uid="{D18C2A10-21C9-4073-9727-FF7A45EC4978}"/>
    <cellStyle name="Normal 44 4 4 2 3" xfId="33688" xr:uid="{103BA428-86A3-4905-BE21-EA0177AC2E91}"/>
    <cellStyle name="Normal 44 4 4 3" xfId="19366" xr:uid="{5A31EE04-1F9A-46CC-9D7C-647628E3305A}"/>
    <cellStyle name="Normal 44 4 4 3 2" xfId="37632" xr:uid="{EDED015E-0FA8-4A1B-B115-F67467F2D136}"/>
    <cellStyle name="Normal 44 4 4 4" xfId="29744" xr:uid="{D6811EBF-3C3B-4CC8-96A8-86ADBAA78475}"/>
    <cellStyle name="Normal 44 4 5" xfId="10959" xr:uid="{932483A9-3237-40AA-813A-818CFED2502B}"/>
    <cellStyle name="Normal 44 4 5 2" xfId="22168" xr:uid="{CE4F0467-A938-4F42-81EE-F8834E4E8E0B}"/>
    <cellStyle name="Normal 44 4 5 2 2" xfId="39604" xr:uid="{DEE2015D-F948-4147-B465-73310DFE6143}"/>
    <cellStyle name="Normal 44 4 5 3" xfId="31716" xr:uid="{3D1C5D96-ECD1-47BE-B826-02C47D1C8401}"/>
    <cellStyle name="Normal 44 4 6" xfId="16564" xr:uid="{837B1344-CF93-46AD-9A2F-FFA0FBE77411}"/>
    <cellStyle name="Normal 44 4 6 2" xfId="35660" xr:uid="{C975507E-D993-4B59-8E11-F012FEC7AE03}"/>
    <cellStyle name="Normal 44 4 7" xfId="27772" xr:uid="{F9A3290F-7391-4AD5-A1CC-FE9D1C72724C}"/>
    <cellStyle name="Normal 44 5" xfId="6005" xr:uid="{6238B237-28CB-471C-8BE4-52D894E93AEF}"/>
    <cellStyle name="Normal 44 5 2" xfId="7407" xr:uid="{6567C909-5177-4DAE-B481-A9DB65B7B803}"/>
    <cellStyle name="Normal 44 5 2 2" xfId="10209" xr:uid="{F959EC29-BA97-4085-B12E-EF593CD374BB}"/>
    <cellStyle name="Normal 44 5 2 2 2" xfId="15814" xr:uid="{94AFEAAB-BA75-4DE3-B9A3-6920C6286367}"/>
    <cellStyle name="Normal 44 5 2 2 2 2" xfId="27023" xr:uid="{623BDCD4-F7A8-46F6-868D-4A9136A08E7A}"/>
    <cellStyle name="Normal 44 5 2 2 2 2 2" xfId="42810" xr:uid="{6FFB6AB2-39D6-49CF-8B1C-2242C9687DC0}"/>
    <cellStyle name="Normal 44 5 2 2 2 3" xfId="34922" xr:uid="{C13C53FD-9A5A-4A24-89C4-1325B46FDA86}"/>
    <cellStyle name="Normal 44 5 2 2 3" xfId="21419" xr:uid="{1CE5406E-963D-47F8-BA38-308F8C5B233C}"/>
    <cellStyle name="Normal 44 5 2 2 3 2" xfId="38866" xr:uid="{5E31378A-921A-4FC8-BCC2-CFE401688022}"/>
    <cellStyle name="Normal 44 5 2 2 4" xfId="30978" xr:uid="{FEC5D2EC-1880-4126-AD1E-56C97D8D9391}"/>
    <cellStyle name="Normal 44 5 2 3" xfId="13012" xr:uid="{CAC7BD42-BF08-48B1-94AE-248B02DC3174}"/>
    <cellStyle name="Normal 44 5 2 3 2" xfId="24221" xr:uid="{583A6311-D968-494D-B4CB-A676F5D65C8D}"/>
    <cellStyle name="Normal 44 5 2 3 2 2" xfId="40838" xr:uid="{87F584A7-9593-4D89-B7DC-F60F296ADAAA}"/>
    <cellStyle name="Normal 44 5 2 3 3" xfId="32950" xr:uid="{6099AF15-C7EE-483D-9119-BE28CD38E230}"/>
    <cellStyle name="Normal 44 5 2 4" xfId="18617" xr:uid="{F9027706-8B03-4122-BD79-7B9081BE7E92}"/>
    <cellStyle name="Normal 44 5 2 4 2" xfId="36894" xr:uid="{71D1D34D-32D0-41D4-AB61-AA482BBC02D1}"/>
    <cellStyle name="Normal 44 5 2 5" xfId="29006" xr:uid="{0C48F972-D390-4492-A919-0C701CB3802C}"/>
    <cellStyle name="Normal 44 5 3" xfId="8807" xr:uid="{3EEAC198-7566-405B-BE2F-631BD8567E0C}"/>
    <cellStyle name="Normal 44 5 3 2" xfId="14412" xr:uid="{4E559B40-8F04-4EA0-99AB-41FBA7CE0EF2}"/>
    <cellStyle name="Normal 44 5 3 2 2" xfId="25621" xr:uid="{79ED5F9E-0137-41BE-BB83-B726C649C442}"/>
    <cellStyle name="Normal 44 5 3 2 2 2" xfId="41824" xr:uid="{A6A4DBEB-EC4F-4760-9FA0-DCCB0289F34C}"/>
    <cellStyle name="Normal 44 5 3 2 3" xfId="33936" xr:uid="{620F2C02-E72B-4A30-BDD8-8F8C60236076}"/>
    <cellStyle name="Normal 44 5 3 3" xfId="20017" xr:uid="{43BB2911-D110-4364-9067-BA15DBCC02A9}"/>
    <cellStyle name="Normal 44 5 3 3 2" xfId="37880" xr:uid="{C4363E36-6179-4B27-AE88-E821ABD5B73A}"/>
    <cellStyle name="Normal 44 5 3 4" xfId="29992" xr:uid="{B7B3D664-57B7-487A-A82B-9DD851C485EC}"/>
    <cellStyle name="Normal 44 5 4" xfId="11610" xr:uid="{52DD1584-5275-436F-A4EB-FD14980EFF18}"/>
    <cellStyle name="Normal 44 5 4 2" xfId="22819" xr:uid="{57479000-FA71-43AB-9808-22EF11700750}"/>
    <cellStyle name="Normal 44 5 4 2 2" xfId="39852" xr:uid="{EDEFF4D7-A873-41AE-8ED9-53D9AF46CDB9}"/>
    <cellStyle name="Normal 44 5 4 3" xfId="31964" xr:uid="{355E2877-69EF-4E37-B72E-7923E777B20D}"/>
    <cellStyle name="Normal 44 5 5" xfId="17215" xr:uid="{CE1353E5-3DD8-49C0-81F2-1CF0AC5B4801}"/>
    <cellStyle name="Normal 44 5 5 2" xfId="35908" xr:uid="{6FF7AE08-AFC5-4465-91AD-4954991424CD}"/>
    <cellStyle name="Normal 44 5 6" xfId="28020" xr:uid="{F922847C-BBE2-4BD7-BAE3-EDCF23347B39}"/>
    <cellStyle name="Normal 44 6" xfId="6509" xr:uid="{A78E8303-5EBB-4C5F-9363-FD4522A582A1}"/>
    <cellStyle name="Normal 44 6 2" xfId="9311" xr:uid="{F9C87B7B-0DFC-4F05-AC71-661FFD9BBF2E}"/>
    <cellStyle name="Normal 44 6 2 2" xfId="14916" xr:uid="{C0F0E1C7-1596-4103-BF88-97577F362D46}"/>
    <cellStyle name="Normal 44 6 2 2 2" xfId="26125" xr:uid="{9915DB6D-120E-4F26-9B56-C7A751003B38}"/>
    <cellStyle name="Normal 44 6 2 2 2 2" xfId="42316" xr:uid="{8B38C5C2-DBEA-41A8-BF8B-6B3FE37880B8}"/>
    <cellStyle name="Normal 44 6 2 2 3" xfId="34428" xr:uid="{EA2D9478-936E-424E-BB43-0FC848B1B37F}"/>
    <cellStyle name="Normal 44 6 2 3" xfId="20521" xr:uid="{0C2A539A-9386-4167-BAF1-2387ED352B78}"/>
    <cellStyle name="Normal 44 6 2 3 2" xfId="38372" xr:uid="{75A70F47-ED3F-4A23-8219-C89BBD80CEF7}"/>
    <cellStyle name="Normal 44 6 2 4" xfId="30484" xr:uid="{75556CB5-660A-4BAB-AF6B-994071E354F9}"/>
    <cellStyle name="Normal 44 6 3" xfId="12114" xr:uid="{66FB49CF-438B-4392-8F35-2452D6AFC834}"/>
    <cellStyle name="Normal 44 6 3 2" xfId="23323" xr:uid="{DC2E7D65-A5E2-44F2-8519-694F05CF5B67}"/>
    <cellStyle name="Normal 44 6 3 2 2" xfId="40344" xr:uid="{0C9056D5-3556-475A-8326-6B9F9AFAC7BC}"/>
    <cellStyle name="Normal 44 6 3 3" xfId="32456" xr:uid="{D3BDB5E8-B241-476E-A67E-F4EAF7641DC4}"/>
    <cellStyle name="Normal 44 6 4" xfId="17719" xr:uid="{4E1B1320-CB5D-4BCD-BD61-CF79F1D5CB98}"/>
    <cellStyle name="Normal 44 6 4 2" xfId="36400" xr:uid="{1E7EFA9A-61CE-496F-93D9-8746602DDC8E}"/>
    <cellStyle name="Normal 44 6 5" xfId="28512" xr:uid="{E0296A4A-E402-41DD-A091-476AAAE7539B}"/>
    <cellStyle name="Normal 44 7" xfId="7910" xr:uid="{FE14A9BB-38B4-43E0-83A8-43779E918403}"/>
    <cellStyle name="Normal 44 7 2" xfId="13515" xr:uid="{A9128757-407D-40A6-99D8-D8A2BEC9431C}"/>
    <cellStyle name="Normal 44 7 2 2" xfId="24724" xr:uid="{192511C7-91C0-457A-B1B0-7E177008E1DB}"/>
    <cellStyle name="Normal 44 7 2 2 2" xfId="41330" xr:uid="{3E527D90-53DE-443B-88E6-4F1F5D0F8825}"/>
    <cellStyle name="Normal 44 7 2 3" xfId="33442" xr:uid="{D2469682-C508-44D7-BC0E-F01D7739EC72}"/>
    <cellStyle name="Normal 44 7 3" xfId="19120" xr:uid="{7EA03622-A571-4B9F-9B5F-7EA29B37DA80}"/>
    <cellStyle name="Normal 44 7 3 2" xfId="37386" xr:uid="{C95ECC64-2A11-409E-AB04-0688C01AA76D}"/>
    <cellStyle name="Normal 44 7 4" xfId="29498" xr:uid="{95DD232F-3505-429B-8B4E-F10718C6239C}"/>
    <cellStyle name="Normal 44 8" xfId="10713" xr:uid="{B6C5DE56-7854-466E-933D-CB61A6A28C0F}"/>
    <cellStyle name="Normal 44 8 2" xfId="21922" xr:uid="{19C9BB51-989B-4A98-A587-EA8DD3E46AF2}"/>
    <cellStyle name="Normal 44 8 2 2" xfId="39358" xr:uid="{8A856622-B2C7-4BA7-B57C-C3BCAD5FE568}"/>
    <cellStyle name="Normal 44 8 3" xfId="31470" xr:uid="{97879D73-B69A-4847-AF7B-70F6052D536C}"/>
    <cellStyle name="Normal 44 9" xfId="16318" xr:uid="{86924926-AD16-401F-94B0-05FF2EE4C65D}"/>
    <cellStyle name="Normal 44 9 2" xfId="35414" xr:uid="{C33F3F4E-54A0-41F9-9FCB-CDDBBB3A0A1F}"/>
    <cellStyle name="Normal 45" xfId="5103" xr:uid="{2A64A225-5D69-4EE0-A87C-50B8F03481B9}"/>
    <cellStyle name="Normal 45 10" xfId="27527" xr:uid="{BB3F541D-A697-495C-8703-966045F885A4}"/>
    <cellStyle name="Normal 45 2" xfId="5172" xr:uid="{947E25B3-283C-4F62-9EB9-293B52F85745}"/>
    <cellStyle name="Normal 45 2 2" xfId="5296" xr:uid="{95CC2828-1C99-45ED-9CF1-A2F5CE060979}"/>
    <cellStyle name="Normal 45 2 2 2" xfId="5542" xr:uid="{B5683C36-6B4E-45E1-AF0E-645E23FB6932}"/>
    <cellStyle name="Normal 45 2 2 2 2" xfId="6439" xr:uid="{8F270727-4BC2-4A75-BFB8-3875F3AF1DC0}"/>
    <cellStyle name="Normal 45 2 2 2 2 2" xfId="7841" xr:uid="{341FF93F-2401-415D-8CF3-612EF27C933A}"/>
    <cellStyle name="Normal 45 2 2 2 2 2 2" xfId="10643" xr:uid="{8CA17CB7-60EE-4838-936E-9D21BB81546C}"/>
    <cellStyle name="Normal 45 2 2 2 2 2 2 2" xfId="16248" xr:uid="{A2E6AE41-9629-4735-809E-CF5F3DE2E5E9}"/>
    <cellStyle name="Normal 45 2 2 2 2 2 2 2 2" xfId="27457" xr:uid="{F8327BE0-950E-43FC-9361-87A9FCAB8EA9}"/>
    <cellStyle name="Normal 45 2 2 2 2 2 2 2 2 2" xfId="43244" xr:uid="{61D77D36-72E6-4D31-8A7E-71B5A051BAAA}"/>
    <cellStyle name="Normal 45 2 2 2 2 2 2 2 3" xfId="35356" xr:uid="{C9F7AF52-705E-4855-8A66-37563E52CC5B}"/>
    <cellStyle name="Normal 45 2 2 2 2 2 2 3" xfId="21853" xr:uid="{6194F55A-4178-41B4-AC10-D912B3A1357F}"/>
    <cellStyle name="Normal 45 2 2 2 2 2 2 3 2" xfId="39300" xr:uid="{59855D24-4342-4E0B-A944-5F8E787DBBC3}"/>
    <cellStyle name="Normal 45 2 2 2 2 2 2 4" xfId="31412" xr:uid="{7FE3F863-DFDD-4F5E-8CE7-50EC817D4F20}"/>
    <cellStyle name="Normal 45 2 2 2 2 2 3" xfId="13446" xr:uid="{CF589212-A833-4195-B758-9BF064330897}"/>
    <cellStyle name="Normal 45 2 2 2 2 2 3 2" xfId="24655" xr:uid="{00EF4E57-E75F-4385-A411-361138FF8633}"/>
    <cellStyle name="Normal 45 2 2 2 2 2 3 2 2" xfId="41272" xr:uid="{075D63C7-6B94-4990-A195-D76B1847A4A7}"/>
    <cellStyle name="Normal 45 2 2 2 2 2 3 3" xfId="33384" xr:uid="{3A7408EE-AD26-45E5-9C75-577DB1A2DFB6}"/>
    <cellStyle name="Normal 45 2 2 2 2 2 4" xfId="19051" xr:uid="{480E7428-1FF2-4A60-A9A2-DEBDE86B2C51}"/>
    <cellStyle name="Normal 45 2 2 2 2 2 4 2" xfId="37328" xr:uid="{30EFA77C-3FFE-4319-89AE-9C62D73F41AA}"/>
    <cellStyle name="Normal 45 2 2 2 2 2 5" xfId="29440" xr:uid="{6A269666-9667-451E-A835-76A3AB200104}"/>
    <cellStyle name="Normal 45 2 2 2 2 3" xfId="9241" xr:uid="{F711C128-D245-481A-B66F-36D0B8393DD9}"/>
    <cellStyle name="Normal 45 2 2 2 2 3 2" xfId="14846" xr:uid="{6D1AF423-F0A3-489F-8E52-8087CFA25D76}"/>
    <cellStyle name="Normal 45 2 2 2 2 3 2 2" xfId="26055" xr:uid="{78B07056-BB99-42B0-B211-68DF298BFC11}"/>
    <cellStyle name="Normal 45 2 2 2 2 3 2 2 2" xfId="42258" xr:uid="{87EAAB8E-CDED-4663-B5A8-6C137E73CA8F}"/>
    <cellStyle name="Normal 45 2 2 2 2 3 2 3" xfId="34370" xr:uid="{2EE158BE-0350-4BFE-B15C-4EC10F54462B}"/>
    <cellStyle name="Normal 45 2 2 2 2 3 3" xfId="20451" xr:uid="{F7C6124A-7DEB-4FDA-9E94-2A036A9CE750}"/>
    <cellStyle name="Normal 45 2 2 2 2 3 3 2" xfId="38314" xr:uid="{D1F008EF-8751-4465-B8BE-08A274074A70}"/>
    <cellStyle name="Normal 45 2 2 2 2 3 4" xfId="30426" xr:uid="{6DD58CE5-DBBD-4009-8EB2-859AE583C75D}"/>
    <cellStyle name="Normal 45 2 2 2 2 4" xfId="12044" xr:uid="{E0992684-4675-4392-BF4B-E628F665EC53}"/>
    <cellStyle name="Normal 45 2 2 2 2 4 2" xfId="23253" xr:uid="{F0B27E0A-28B6-4E46-BB7F-CAA5B4E03A98}"/>
    <cellStyle name="Normal 45 2 2 2 2 4 2 2" xfId="40286" xr:uid="{921E7D40-E335-4C6B-AD37-FB7FE7D90DA8}"/>
    <cellStyle name="Normal 45 2 2 2 2 4 3" xfId="32398" xr:uid="{19B36B2C-25C8-45E1-AFC8-B061C9791679}"/>
    <cellStyle name="Normal 45 2 2 2 2 5" xfId="17649" xr:uid="{4E8D3AA2-B3AB-44FB-AE82-61119A4C0FA1}"/>
    <cellStyle name="Normal 45 2 2 2 2 5 2" xfId="36342" xr:uid="{8D8F4F71-366B-44F1-A575-5BCB90FDEF30}"/>
    <cellStyle name="Normal 45 2 2 2 2 6" xfId="28454" xr:uid="{D6E1CA51-F205-41B1-8217-808D89488E5C}"/>
    <cellStyle name="Normal 45 2 2 2 3" xfId="6944" xr:uid="{4A782D88-60F3-465F-894D-AE45016921E4}"/>
    <cellStyle name="Normal 45 2 2 2 3 2" xfId="9746" xr:uid="{A92F4BEF-D6B3-47C2-9CFB-E5684D794B6C}"/>
    <cellStyle name="Normal 45 2 2 2 3 2 2" xfId="15351" xr:uid="{01FB986D-172B-425D-B05E-CA9EFB2A98F3}"/>
    <cellStyle name="Normal 45 2 2 2 3 2 2 2" xfId="26560" xr:uid="{9A59E937-6983-42E4-9AF2-B1F84DCEEDC3}"/>
    <cellStyle name="Normal 45 2 2 2 3 2 2 2 2" xfId="42750" xr:uid="{077A8FF2-2924-499A-B68D-EB7C02AD0375}"/>
    <cellStyle name="Normal 45 2 2 2 3 2 2 3" xfId="34862" xr:uid="{4017B6ED-2697-4D54-8675-51B4C621CEDE}"/>
    <cellStyle name="Normal 45 2 2 2 3 2 3" xfId="20956" xr:uid="{57DC9440-CDFE-445C-A8FA-BC1B8B103314}"/>
    <cellStyle name="Normal 45 2 2 2 3 2 3 2" xfId="38806" xr:uid="{B20E8379-D9EB-41BA-B484-BCCA8E6B84C7}"/>
    <cellStyle name="Normal 45 2 2 2 3 2 4" xfId="30918" xr:uid="{BDE8325C-9253-4331-AD67-33FECA7D47A9}"/>
    <cellStyle name="Normal 45 2 2 2 3 3" xfId="12549" xr:uid="{0F06CD53-636A-4B9A-804C-4A0538015452}"/>
    <cellStyle name="Normal 45 2 2 2 3 3 2" xfId="23758" xr:uid="{8CA52918-6B1B-44DD-96C7-C91FE4B0590D}"/>
    <cellStyle name="Normal 45 2 2 2 3 3 2 2" xfId="40778" xr:uid="{3F8069A1-994C-49AA-B5C0-94342C06E29F}"/>
    <cellStyle name="Normal 45 2 2 2 3 3 3" xfId="32890" xr:uid="{690066BF-3F10-49DF-A2B6-C595A2B9D6EB}"/>
    <cellStyle name="Normal 45 2 2 2 3 4" xfId="18154" xr:uid="{DCA75289-D9B1-44BF-9D8E-80BCD0F4E6D8}"/>
    <cellStyle name="Normal 45 2 2 2 3 4 2" xfId="36834" xr:uid="{269BE969-D970-4B03-9D87-D99DA209E997}"/>
    <cellStyle name="Normal 45 2 2 2 3 5" xfId="28946" xr:uid="{AE1038E1-1F4E-42AC-9C91-3DB6EF87A752}"/>
    <cellStyle name="Normal 45 2 2 2 4" xfId="8344" xr:uid="{29A24503-ADD6-40C0-ADAE-E9D5D13539B1}"/>
    <cellStyle name="Normal 45 2 2 2 4 2" xfId="13949" xr:uid="{8A620C0D-8CD9-4B1E-BE01-55B7F21123F7}"/>
    <cellStyle name="Normal 45 2 2 2 4 2 2" xfId="25158" xr:uid="{1FD5D325-CBF6-476B-BEDF-5EA82DA67A3F}"/>
    <cellStyle name="Normal 45 2 2 2 4 2 2 2" xfId="41764" xr:uid="{191AB055-EDF6-4FB4-86A2-C2626EA6BDBA}"/>
    <cellStyle name="Normal 45 2 2 2 4 2 3" xfId="33876" xr:uid="{E3B51484-034B-4CDE-BCAF-EFF2909FFFDC}"/>
    <cellStyle name="Normal 45 2 2 2 4 3" xfId="19554" xr:uid="{4D8D751A-2B11-4F05-A33C-01A83695C063}"/>
    <cellStyle name="Normal 45 2 2 2 4 3 2" xfId="37820" xr:uid="{BC7A6FF3-CD86-4DA7-9865-60EBCB2FEDFD}"/>
    <cellStyle name="Normal 45 2 2 2 4 4" xfId="29932" xr:uid="{F627003B-4C9D-4A86-8A83-7DD00FE8981E}"/>
    <cellStyle name="Normal 45 2 2 2 5" xfId="11147" xr:uid="{65F4DAD8-6EAF-4A6F-AF08-3D113EE1E297}"/>
    <cellStyle name="Normal 45 2 2 2 5 2" xfId="22356" xr:uid="{9A313BE9-8F4A-4867-B95A-41AF1F388441}"/>
    <cellStyle name="Normal 45 2 2 2 5 2 2" xfId="39792" xr:uid="{6CB71EA8-6D75-444D-823A-4609CDBA0B1A}"/>
    <cellStyle name="Normal 45 2 2 2 5 3" xfId="31904" xr:uid="{764F041F-CD09-4D27-9112-7730D4E82245}"/>
    <cellStyle name="Normal 45 2 2 2 6" xfId="16752" xr:uid="{C18EE918-C3B8-46C8-91E0-48EFAF3372B7}"/>
    <cellStyle name="Normal 45 2 2 2 6 2" xfId="35848" xr:uid="{AE8A9FD9-72F3-4734-A9AF-0F3D975AE82C}"/>
    <cellStyle name="Normal 45 2 2 2 7" xfId="27960" xr:uid="{9604DB17-014E-417C-B4C2-D859B8AC1271}"/>
    <cellStyle name="Normal 45 2 2 3" xfId="6193" xr:uid="{F7F3CE12-7115-478F-B7FF-5FCB831C07EF}"/>
    <cellStyle name="Normal 45 2 2 3 2" xfId="7595" xr:uid="{F69B3FFE-F977-41BE-A0FF-2BEBB8C08D74}"/>
    <cellStyle name="Normal 45 2 2 3 2 2" xfId="10397" xr:uid="{D9329A4F-429B-4347-A3DC-BF80A78A84FA}"/>
    <cellStyle name="Normal 45 2 2 3 2 2 2" xfId="16002" xr:uid="{D3FFF0A9-465B-492F-B01B-92DD43E87297}"/>
    <cellStyle name="Normal 45 2 2 3 2 2 2 2" xfId="27211" xr:uid="{4E3B423C-99B7-4548-BDAA-B14160918DE4}"/>
    <cellStyle name="Normal 45 2 2 3 2 2 2 2 2" xfId="42998" xr:uid="{81FF2400-A7FE-41CC-A663-BA4D82BD44BA}"/>
    <cellStyle name="Normal 45 2 2 3 2 2 2 3" xfId="35110" xr:uid="{BE583B5A-2ADD-4E9E-AE2D-DDD6DE319408}"/>
    <cellStyle name="Normal 45 2 2 3 2 2 3" xfId="21607" xr:uid="{E58DE09A-79B5-4C71-9CA6-E68D78CECFC5}"/>
    <cellStyle name="Normal 45 2 2 3 2 2 3 2" xfId="39054" xr:uid="{BD30D959-1656-4865-ABCF-99F49C95AB49}"/>
    <cellStyle name="Normal 45 2 2 3 2 2 4" xfId="31166" xr:uid="{71548467-88B3-470C-AA56-BC70B8F10A0D}"/>
    <cellStyle name="Normal 45 2 2 3 2 3" xfId="13200" xr:uid="{B170E2C5-6203-4BBB-991F-6D81DC1B1629}"/>
    <cellStyle name="Normal 45 2 2 3 2 3 2" xfId="24409" xr:uid="{243F666D-16BA-476B-B1B8-4CBDA2618AF2}"/>
    <cellStyle name="Normal 45 2 2 3 2 3 2 2" xfId="41026" xr:uid="{A129B385-755A-4B9F-BF87-F2D0F3BA3C6C}"/>
    <cellStyle name="Normal 45 2 2 3 2 3 3" xfId="33138" xr:uid="{5A988A61-1FB6-411F-8891-C7748CB13BD0}"/>
    <cellStyle name="Normal 45 2 2 3 2 4" xfId="18805" xr:uid="{DE102AFF-1C8E-43B2-8ADE-BDDA2A128019}"/>
    <cellStyle name="Normal 45 2 2 3 2 4 2" xfId="37082" xr:uid="{59157721-FB65-4E15-A5F6-2F1964C36D35}"/>
    <cellStyle name="Normal 45 2 2 3 2 5" xfId="29194" xr:uid="{5F4E0245-BDF4-436D-9B0F-92241F67478C}"/>
    <cellStyle name="Normal 45 2 2 3 3" xfId="8995" xr:uid="{777DA2AA-710C-465F-B21A-A1A6E6DC3DC6}"/>
    <cellStyle name="Normal 45 2 2 3 3 2" xfId="14600" xr:uid="{E5113A06-0CEB-488C-BF51-54317A5EF3AD}"/>
    <cellStyle name="Normal 45 2 2 3 3 2 2" xfId="25809" xr:uid="{5D23DFBD-A7D8-4ABB-85ED-B1557E22457C}"/>
    <cellStyle name="Normal 45 2 2 3 3 2 2 2" xfId="42012" xr:uid="{82D15AD7-DAF5-473C-A00D-F59DDFB7EF91}"/>
    <cellStyle name="Normal 45 2 2 3 3 2 3" xfId="34124" xr:uid="{BB99D5E9-B479-416C-BF0B-48AC3CF799E8}"/>
    <cellStyle name="Normal 45 2 2 3 3 3" xfId="20205" xr:uid="{7F680C8E-9266-4E0E-96E7-41EEE947F888}"/>
    <cellStyle name="Normal 45 2 2 3 3 3 2" xfId="38068" xr:uid="{CB1DEB3E-A6CA-471D-BB44-C74E846662FD}"/>
    <cellStyle name="Normal 45 2 2 3 3 4" xfId="30180" xr:uid="{0D2511C0-C256-4EA2-99DB-E107B3A100FB}"/>
    <cellStyle name="Normal 45 2 2 3 4" xfId="11798" xr:uid="{DC95D641-661C-404B-8F8F-F57871335973}"/>
    <cellStyle name="Normal 45 2 2 3 4 2" xfId="23007" xr:uid="{197E5063-2B44-405D-8485-CE0255692031}"/>
    <cellStyle name="Normal 45 2 2 3 4 2 2" xfId="40040" xr:uid="{E8F6E3CD-AEE6-4D32-A58A-DE4FA56B24C9}"/>
    <cellStyle name="Normal 45 2 2 3 4 3" xfId="32152" xr:uid="{75A48BC2-981E-4F9D-AB41-D5C30EE78765}"/>
    <cellStyle name="Normal 45 2 2 3 5" xfId="17403" xr:uid="{814017D1-6E10-4803-8708-376B1C985DD6}"/>
    <cellStyle name="Normal 45 2 2 3 5 2" xfId="36096" xr:uid="{FB3330E9-B43F-4B42-883A-15A23B4F4ED0}"/>
    <cellStyle name="Normal 45 2 2 3 6" xfId="28208" xr:uid="{6DAACE92-3F3D-4D53-A4FD-78BAF468D130}"/>
    <cellStyle name="Normal 45 2 2 4" xfId="6698" xr:uid="{599B4DDE-A6A3-4C58-A130-B23FA69B3624}"/>
    <cellStyle name="Normal 45 2 2 4 2" xfId="9500" xr:uid="{2E14FB5B-2DEB-4A50-BEA5-7DC63B53F6F2}"/>
    <cellStyle name="Normal 45 2 2 4 2 2" xfId="15105" xr:uid="{91CD8E7B-F82B-473A-8E4D-083FE16F4130}"/>
    <cellStyle name="Normal 45 2 2 4 2 2 2" xfId="26314" xr:uid="{579ABD3E-7DCD-4E80-903E-D6A559E60DAE}"/>
    <cellStyle name="Normal 45 2 2 4 2 2 2 2" xfId="42504" xr:uid="{7796F5AA-0CBE-4D7E-BA33-3D2C7C6C5212}"/>
    <cellStyle name="Normal 45 2 2 4 2 2 3" xfId="34616" xr:uid="{760BF3A0-DA96-4BC3-85DD-40BB7430D9A9}"/>
    <cellStyle name="Normal 45 2 2 4 2 3" xfId="20710" xr:uid="{A936934A-01CE-4ECF-9400-9502DF9F04EF}"/>
    <cellStyle name="Normal 45 2 2 4 2 3 2" xfId="38560" xr:uid="{FBE0DF4D-1148-436B-822E-829F71B8FFBF}"/>
    <cellStyle name="Normal 45 2 2 4 2 4" xfId="30672" xr:uid="{2DE6BBB3-39D5-47EE-A48E-B880D905C121}"/>
    <cellStyle name="Normal 45 2 2 4 3" xfId="12303" xr:uid="{010CF091-77A2-4AA8-B31E-E0AC7392DA27}"/>
    <cellStyle name="Normal 45 2 2 4 3 2" xfId="23512" xr:uid="{CDA779E6-6BE8-44DC-BA31-1FE0D23F5249}"/>
    <cellStyle name="Normal 45 2 2 4 3 2 2" xfId="40532" xr:uid="{B146BEB6-4BD6-49FE-A306-B6B91FA67DC8}"/>
    <cellStyle name="Normal 45 2 2 4 3 3" xfId="32644" xr:uid="{3C91B8B1-CB4F-4062-BB91-265798E9B3A4}"/>
    <cellStyle name="Normal 45 2 2 4 4" xfId="17908" xr:uid="{42B2F8F9-5749-4D26-88AE-9676E2E59F2A}"/>
    <cellStyle name="Normal 45 2 2 4 4 2" xfId="36588" xr:uid="{ED0A7D14-1658-4734-862E-AEBA3F50425D}"/>
    <cellStyle name="Normal 45 2 2 4 5" xfId="28700" xr:uid="{F4E7402A-FB3D-4518-8DD8-0CF094EDC57D}"/>
    <cellStyle name="Normal 45 2 2 5" xfId="8098" xr:uid="{824995FB-9930-4C41-9270-1F264BCC9F3D}"/>
    <cellStyle name="Normal 45 2 2 5 2" xfId="13703" xr:uid="{B8E3FB3D-A5C9-4ECC-BAD0-7EBB2B7E4220}"/>
    <cellStyle name="Normal 45 2 2 5 2 2" xfId="24912" xr:uid="{68A6C34D-CF60-4F77-9472-84152B6D466E}"/>
    <cellStyle name="Normal 45 2 2 5 2 2 2" xfId="41518" xr:uid="{D8FFBEA3-B041-4951-BE3B-23132B726A61}"/>
    <cellStyle name="Normal 45 2 2 5 2 3" xfId="33630" xr:uid="{728903BC-86E0-49D4-A275-657F4388DC0B}"/>
    <cellStyle name="Normal 45 2 2 5 3" xfId="19308" xr:uid="{E24697CB-2FC7-4F5D-AEAA-036C5E9E223E}"/>
    <cellStyle name="Normal 45 2 2 5 3 2" xfId="37574" xr:uid="{D809FFBB-65DA-492F-ABD7-1443E9D6F8C8}"/>
    <cellStyle name="Normal 45 2 2 5 4" xfId="29686" xr:uid="{4B4EFB8C-8757-4ADD-B8EB-D3082736B4E8}"/>
    <cellStyle name="Normal 45 2 2 6" xfId="10901" xr:uid="{FC43A1D7-3FAF-40B7-B3F6-B40D4A571C4D}"/>
    <cellStyle name="Normal 45 2 2 6 2" xfId="22110" xr:uid="{EC59CA6D-2159-4BC8-8BC5-030DCBF32AD4}"/>
    <cellStyle name="Normal 45 2 2 6 2 2" xfId="39546" xr:uid="{5CA4ABE0-94FE-4F2E-9F43-8509FFD94000}"/>
    <cellStyle name="Normal 45 2 2 6 3" xfId="31658" xr:uid="{5D8DAB89-BD29-447F-A686-7790ACB53838}"/>
    <cellStyle name="Normal 45 2 2 7" xfId="16506" xr:uid="{2D9C8796-2AD2-4671-85E9-C4A87DD1297C}"/>
    <cellStyle name="Normal 45 2 2 7 2" xfId="35602" xr:uid="{8E8C7852-BDE5-48AF-8C53-AD5EA58E49A2}"/>
    <cellStyle name="Normal 45 2 2 8" xfId="27714" xr:uid="{5A632D6B-91A3-491E-ABFA-3D912476676D}"/>
    <cellStyle name="Normal 45 2 3" xfId="5418" xr:uid="{081068CF-69BC-4690-A1BB-5F6056D5F8E1}"/>
    <cellStyle name="Normal 45 2 3 2" xfId="6315" xr:uid="{CA9909D9-F782-41C4-B52F-93F921195931}"/>
    <cellStyle name="Normal 45 2 3 2 2" xfId="7717" xr:uid="{27F6A722-33DA-4CD5-8043-4E9FD65CDFC0}"/>
    <cellStyle name="Normal 45 2 3 2 2 2" xfId="10519" xr:uid="{6526097C-55DE-4C49-8DFD-DCC0FD0E2073}"/>
    <cellStyle name="Normal 45 2 3 2 2 2 2" xfId="16124" xr:uid="{4D1FCC7E-546F-464F-8F4B-36A2B2784044}"/>
    <cellStyle name="Normal 45 2 3 2 2 2 2 2" xfId="27333" xr:uid="{CE15CDCA-5BAE-43EB-BF3E-67EB944888FC}"/>
    <cellStyle name="Normal 45 2 3 2 2 2 2 2 2" xfId="43120" xr:uid="{8762E587-CA07-492F-8CED-055A6FF143BC}"/>
    <cellStyle name="Normal 45 2 3 2 2 2 2 3" xfId="35232" xr:uid="{74E8188D-20C3-4D31-925B-51CE62657648}"/>
    <cellStyle name="Normal 45 2 3 2 2 2 3" xfId="21729" xr:uid="{DE5624D1-65D7-4716-B2E5-B4A40E0CD9FB}"/>
    <cellStyle name="Normal 45 2 3 2 2 2 3 2" xfId="39176" xr:uid="{43A1FBF6-527D-43BC-B1B4-598F26823C9F}"/>
    <cellStyle name="Normal 45 2 3 2 2 2 4" xfId="31288" xr:uid="{B80CE3C7-0BDD-4BAD-B568-1F647A36AE8E}"/>
    <cellStyle name="Normal 45 2 3 2 2 3" xfId="13322" xr:uid="{B60500EE-B73C-4238-82EC-8DF342637486}"/>
    <cellStyle name="Normal 45 2 3 2 2 3 2" xfId="24531" xr:uid="{64749C71-378C-471C-BF9C-9804E95AD38C}"/>
    <cellStyle name="Normal 45 2 3 2 2 3 2 2" xfId="41148" xr:uid="{A0ECB822-E50C-4F7A-8F9C-8FFF21547E76}"/>
    <cellStyle name="Normal 45 2 3 2 2 3 3" xfId="33260" xr:uid="{C6BEE09B-C17F-4F84-834F-B4CDF4BF2452}"/>
    <cellStyle name="Normal 45 2 3 2 2 4" xfId="18927" xr:uid="{E865F83F-4AA6-429E-825D-0FBE01B3726B}"/>
    <cellStyle name="Normal 45 2 3 2 2 4 2" xfId="37204" xr:uid="{D3BA93CC-AB5F-4822-80E4-AF1B51297E03}"/>
    <cellStyle name="Normal 45 2 3 2 2 5" xfId="29316" xr:uid="{05272206-A7C1-4E6E-BAA1-3B960174A247}"/>
    <cellStyle name="Normal 45 2 3 2 3" xfId="9117" xr:uid="{01B0D75B-96A3-4965-851D-E1E75D076BF0}"/>
    <cellStyle name="Normal 45 2 3 2 3 2" xfId="14722" xr:uid="{3BB91752-BB21-4981-8B4D-1B24D9EBDB82}"/>
    <cellStyle name="Normal 45 2 3 2 3 2 2" xfId="25931" xr:uid="{9517ACC1-5746-4F9B-93BA-BDAAA666F871}"/>
    <cellStyle name="Normal 45 2 3 2 3 2 2 2" xfId="42134" xr:uid="{0786BED2-6337-4F13-8AB3-903F024ECA31}"/>
    <cellStyle name="Normal 45 2 3 2 3 2 3" xfId="34246" xr:uid="{946CDFB1-54F8-4A34-B08B-33FCF42377D1}"/>
    <cellStyle name="Normal 45 2 3 2 3 3" xfId="20327" xr:uid="{A73FB1C8-01BD-4EDF-A162-0EF8E33CFBDE}"/>
    <cellStyle name="Normal 45 2 3 2 3 3 2" xfId="38190" xr:uid="{683FED2E-D885-4CD4-840B-6C316C510298}"/>
    <cellStyle name="Normal 45 2 3 2 3 4" xfId="30302" xr:uid="{5C5D72B9-218A-4CBF-BCFA-60318690F52D}"/>
    <cellStyle name="Normal 45 2 3 2 4" xfId="11920" xr:uid="{F1A992E3-D609-4021-B01B-2768E2739064}"/>
    <cellStyle name="Normal 45 2 3 2 4 2" xfId="23129" xr:uid="{F627D25D-8097-4AEC-89CF-E46F165B6F6B}"/>
    <cellStyle name="Normal 45 2 3 2 4 2 2" xfId="40162" xr:uid="{4D5524ED-8370-400C-BCFC-7ED42966035A}"/>
    <cellStyle name="Normal 45 2 3 2 4 3" xfId="32274" xr:uid="{B3A4431B-7885-4213-B18C-7ECBDE0C4800}"/>
    <cellStyle name="Normal 45 2 3 2 5" xfId="17525" xr:uid="{9DAD5A31-D650-4C37-982F-003864E30A5E}"/>
    <cellStyle name="Normal 45 2 3 2 5 2" xfId="36218" xr:uid="{F32898AE-05FC-47F3-95FC-5B2FCB375576}"/>
    <cellStyle name="Normal 45 2 3 2 6" xfId="28330" xr:uid="{9F476BEB-6E58-452E-9515-CE4A3CA2C0E7}"/>
    <cellStyle name="Normal 45 2 3 3" xfId="6820" xr:uid="{A54F1F76-9DD8-492B-A801-C8DEF53120B4}"/>
    <cellStyle name="Normal 45 2 3 3 2" xfId="9622" xr:uid="{11FCE18B-8851-48EC-8D4A-0FE308A7DE9B}"/>
    <cellStyle name="Normal 45 2 3 3 2 2" xfId="15227" xr:uid="{68E6185C-CF6E-4BD8-99BE-7DCE7E856368}"/>
    <cellStyle name="Normal 45 2 3 3 2 2 2" xfId="26436" xr:uid="{B60133DB-81E0-47D4-8614-6F6D9769D9D7}"/>
    <cellStyle name="Normal 45 2 3 3 2 2 2 2" xfId="42626" xr:uid="{DEDCF783-363B-4FC9-AFA6-A994D1720CEB}"/>
    <cellStyle name="Normal 45 2 3 3 2 2 3" xfId="34738" xr:uid="{202E30FC-77F4-4DF8-8674-BFB7DB0C96DA}"/>
    <cellStyle name="Normal 45 2 3 3 2 3" xfId="20832" xr:uid="{CB274DD1-B6F3-444C-8637-979D6A40F137}"/>
    <cellStyle name="Normal 45 2 3 3 2 3 2" xfId="38682" xr:uid="{7924F14F-A7CC-44A8-B783-303A003084CD}"/>
    <cellStyle name="Normal 45 2 3 3 2 4" xfId="30794" xr:uid="{34189A83-63E8-4519-81A7-6AAC9F6288B4}"/>
    <cellStyle name="Normal 45 2 3 3 3" xfId="12425" xr:uid="{5EDE6E59-D3A8-4622-AA80-F1DADD3AFEA6}"/>
    <cellStyle name="Normal 45 2 3 3 3 2" xfId="23634" xr:uid="{02BE3313-D215-41A4-9406-4749D4C810CE}"/>
    <cellStyle name="Normal 45 2 3 3 3 2 2" xfId="40654" xr:uid="{070728F4-4CF3-4744-A0F0-7BCF749D1EAB}"/>
    <cellStyle name="Normal 45 2 3 3 3 3" xfId="32766" xr:uid="{074AFE62-4775-41BE-A942-C7C2F6D1E1CA}"/>
    <cellStyle name="Normal 45 2 3 3 4" xfId="18030" xr:uid="{D518927B-C4C4-454F-B2D7-46004F1D4786}"/>
    <cellStyle name="Normal 45 2 3 3 4 2" xfId="36710" xr:uid="{72046BB8-BE17-405D-9240-DCB97CEA542B}"/>
    <cellStyle name="Normal 45 2 3 3 5" xfId="28822" xr:uid="{E0B8F124-BE20-4CB7-BA98-6FBEDF4838F4}"/>
    <cellStyle name="Normal 45 2 3 4" xfId="8220" xr:uid="{91571286-A674-43C0-81F8-D5F6902866A7}"/>
    <cellStyle name="Normal 45 2 3 4 2" xfId="13825" xr:uid="{5ECEEB1E-2D08-4D48-B9F0-E12852C25244}"/>
    <cellStyle name="Normal 45 2 3 4 2 2" xfId="25034" xr:uid="{2F3BFFB9-15AF-43BA-88BD-117E29B58CC8}"/>
    <cellStyle name="Normal 45 2 3 4 2 2 2" xfId="41640" xr:uid="{DC2EC21C-4D89-4B57-91F5-C2C3C2F7334F}"/>
    <cellStyle name="Normal 45 2 3 4 2 3" xfId="33752" xr:uid="{2DA3D1C5-5B16-4FA2-B327-0E2ECDDE1EF0}"/>
    <cellStyle name="Normal 45 2 3 4 3" xfId="19430" xr:uid="{06724AD6-EEE7-48A9-93A5-A6F35B398CB6}"/>
    <cellStyle name="Normal 45 2 3 4 3 2" xfId="37696" xr:uid="{4ACA8792-C05E-4F10-8CAD-F4D305A666CC}"/>
    <cellStyle name="Normal 45 2 3 4 4" xfId="29808" xr:uid="{42526806-6893-406D-9831-93045AD3F40D}"/>
    <cellStyle name="Normal 45 2 3 5" xfId="11023" xr:uid="{9083482A-839D-48BC-9835-8E12E62C1B41}"/>
    <cellStyle name="Normal 45 2 3 5 2" xfId="22232" xr:uid="{CFD175BE-79FC-4666-9BE4-263DF1BEA0CE}"/>
    <cellStyle name="Normal 45 2 3 5 2 2" xfId="39668" xr:uid="{1D107E7D-A0E1-4AD0-870B-D71189131ED7}"/>
    <cellStyle name="Normal 45 2 3 5 3" xfId="31780" xr:uid="{64FF58E7-9EC1-40A7-9B25-CC2C8A4F2EED}"/>
    <cellStyle name="Normal 45 2 3 6" xfId="16628" xr:uid="{AD039A40-2BEA-40CD-8736-A35918FD4BBA}"/>
    <cellStyle name="Normal 45 2 3 6 2" xfId="35724" xr:uid="{4B040CB1-D9BB-4388-88E0-306C893B45A1}"/>
    <cellStyle name="Normal 45 2 3 7" xfId="27836" xr:uid="{A2D458BC-F86C-4B76-9E0F-1E685EA52ED6}"/>
    <cellStyle name="Normal 45 2 4" xfId="6069" xr:uid="{AD7C8E97-6F9E-4712-BF42-B3C65CC89DEA}"/>
    <cellStyle name="Normal 45 2 4 2" xfId="7471" xr:uid="{18652F89-94B5-4F35-B80B-F13990185286}"/>
    <cellStyle name="Normal 45 2 4 2 2" xfId="10273" xr:uid="{2BE410D2-2F12-49D7-A28B-A347829F7D39}"/>
    <cellStyle name="Normal 45 2 4 2 2 2" xfId="15878" xr:uid="{547ADA1A-C9A7-4809-83BA-62A29E38D08A}"/>
    <cellStyle name="Normal 45 2 4 2 2 2 2" xfId="27087" xr:uid="{EA6899F9-1497-40A1-B581-3C37309FE549}"/>
    <cellStyle name="Normal 45 2 4 2 2 2 2 2" xfId="42874" xr:uid="{B9867C1C-5102-4D09-BE8C-6C212D0D2367}"/>
    <cellStyle name="Normal 45 2 4 2 2 2 3" xfId="34986" xr:uid="{0FB91463-7AFB-4D88-8B49-27BFAAC94378}"/>
    <cellStyle name="Normal 45 2 4 2 2 3" xfId="21483" xr:uid="{873E7AA8-C8A7-4D41-BFC6-E5B716E2B488}"/>
    <cellStyle name="Normal 45 2 4 2 2 3 2" xfId="38930" xr:uid="{5AFCD280-B93C-45E9-ACF0-B53826837D5A}"/>
    <cellStyle name="Normal 45 2 4 2 2 4" xfId="31042" xr:uid="{0D192B78-5F2A-4FAA-80A9-F813FF62C626}"/>
    <cellStyle name="Normal 45 2 4 2 3" xfId="13076" xr:uid="{867574BB-4C21-4367-9FB5-67FE3F73E09A}"/>
    <cellStyle name="Normal 45 2 4 2 3 2" xfId="24285" xr:uid="{B5889E40-6664-4CCE-9E1A-C1A9CBA3D489}"/>
    <cellStyle name="Normal 45 2 4 2 3 2 2" xfId="40902" xr:uid="{DB06D8CE-6A9B-4B64-8C8E-14E0A5259C4D}"/>
    <cellStyle name="Normal 45 2 4 2 3 3" xfId="33014" xr:uid="{F62A9D77-0EC2-49B3-8525-2F8DFE8B1BB5}"/>
    <cellStyle name="Normal 45 2 4 2 4" xfId="18681" xr:uid="{8309FEA5-6D12-46B9-BFBF-BF0B6A648FE1}"/>
    <cellStyle name="Normal 45 2 4 2 4 2" xfId="36958" xr:uid="{8A08F5F2-1D67-4832-B0E9-9139BE038E31}"/>
    <cellStyle name="Normal 45 2 4 2 5" xfId="29070" xr:uid="{722BC3F8-0DF9-491F-9798-04AB36DB2D35}"/>
    <cellStyle name="Normal 45 2 4 3" xfId="8871" xr:uid="{CAE4AA33-BBE1-4267-96B5-882B949318AA}"/>
    <cellStyle name="Normal 45 2 4 3 2" xfId="14476" xr:uid="{B48A8154-EC26-43FE-B628-3A007523A724}"/>
    <cellStyle name="Normal 45 2 4 3 2 2" xfId="25685" xr:uid="{946C2578-2164-4B6D-9C5E-20B9F6993A7D}"/>
    <cellStyle name="Normal 45 2 4 3 2 2 2" xfId="41888" xr:uid="{7C2326D0-27D8-4E18-A6DC-A2D0A1AD8100}"/>
    <cellStyle name="Normal 45 2 4 3 2 3" xfId="34000" xr:uid="{341B442E-E83C-41E3-AD2B-82F72B955858}"/>
    <cellStyle name="Normal 45 2 4 3 3" xfId="20081" xr:uid="{40CA8F7F-6EE4-4F88-B62A-9E50DBA728DB}"/>
    <cellStyle name="Normal 45 2 4 3 3 2" xfId="37944" xr:uid="{A7FD8F1F-A79B-46BF-AC75-B47EEE179FF1}"/>
    <cellStyle name="Normal 45 2 4 3 4" xfId="30056" xr:uid="{6685E395-6126-4D7B-BA18-949E58ED818C}"/>
    <cellStyle name="Normal 45 2 4 4" xfId="11674" xr:uid="{F9BF02CD-1AF0-436E-9252-F9AB4A6ADCF1}"/>
    <cellStyle name="Normal 45 2 4 4 2" xfId="22883" xr:uid="{0B2EE4C8-B0A2-4686-BA3E-C2DDB6E298EC}"/>
    <cellStyle name="Normal 45 2 4 4 2 2" xfId="39916" xr:uid="{BAB2A28F-4B58-4A3E-81D4-D182C5528082}"/>
    <cellStyle name="Normal 45 2 4 4 3" xfId="32028" xr:uid="{CE3CB88A-145B-4CC9-B48A-500515AD721C}"/>
    <cellStyle name="Normal 45 2 4 5" xfId="17279" xr:uid="{0EF4EB66-8462-4F34-8A9D-CC336EA64171}"/>
    <cellStyle name="Normal 45 2 4 5 2" xfId="35972" xr:uid="{D2C51B26-5536-469C-BAFD-CFAA963FAB4C}"/>
    <cellStyle name="Normal 45 2 4 6" xfId="28084" xr:uid="{CDF2C00D-9B58-4529-9ED7-669059491D35}"/>
    <cellStyle name="Normal 45 2 5" xfId="6574" xr:uid="{B5D8C659-ECFE-4B6B-B725-01A5FEB5F2C0}"/>
    <cellStyle name="Normal 45 2 5 2" xfId="9376" xr:uid="{AE22B068-A079-49C5-AD2A-D0209628177B}"/>
    <cellStyle name="Normal 45 2 5 2 2" xfId="14981" xr:uid="{015A0026-ABB0-435F-B5BE-71FC3D02512C}"/>
    <cellStyle name="Normal 45 2 5 2 2 2" xfId="26190" xr:uid="{719AAAF5-9AA5-4843-9011-5A4BD3656B57}"/>
    <cellStyle name="Normal 45 2 5 2 2 2 2" xfId="42380" xr:uid="{53008DB6-10AA-43D3-B713-C9415E83ECCB}"/>
    <cellStyle name="Normal 45 2 5 2 2 3" xfId="34492" xr:uid="{3FF2A293-65AB-4E53-B28D-DEBCCD74E9C5}"/>
    <cellStyle name="Normal 45 2 5 2 3" xfId="20586" xr:uid="{79EF7036-5067-432B-B584-C2A2335E4045}"/>
    <cellStyle name="Normal 45 2 5 2 3 2" xfId="38436" xr:uid="{59C5F0BD-DB19-4B8C-9C72-F984247B703D}"/>
    <cellStyle name="Normal 45 2 5 2 4" xfId="30548" xr:uid="{08858743-8317-48AF-8F03-A58724F13AF2}"/>
    <cellStyle name="Normal 45 2 5 3" xfId="12179" xr:uid="{85ACC2D7-61B3-40EC-8248-2F14699EB6D2}"/>
    <cellStyle name="Normal 45 2 5 3 2" xfId="23388" xr:uid="{2CCFF74F-75D7-44F2-9C04-B88995AB812C}"/>
    <cellStyle name="Normal 45 2 5 3 2 2" xfId="40408" xr:uid="{317FC984-B081-4931-8D3D-FEC9C2870F78}"/>
    <cellStyle name="Normal 45 2 5 3 3" xfId="32520" xr:uid="{C85AE720-2601-49A5-8B7F-CF497E38E2CB}"/>
    <cellStyle name="Normal 45 2 5 4" xfId="17784" xr:uid="{07E83A31-CBEC-4C38-8FCC-E953C867B5FD}"/>
    <cellStyle name="Normal 45 2 5 4 2" xfId="36464" xr:uid="{48F1638B-3429-4D08-8C8F-E47FCA7BBD09}"/>
    <cellStyle name="Normal 45 2 5 5" xfId="28576" xr:uid="{ACAAB99F-F859-4175-802B-B870E39233F0}"/>
    <cellStyle name="Normal 45 2 6" xfId="7974" xr:uid="{ECA0BF4F-2B50-4802-BFDA-30DEBA0C268F}"/>
    <cellStyle name="Normal 45 2 6 2" xfId="13579" xr:uid="{E2F6CDC9-A1AD-48CB-A481-4F4BF4013A12}"/>
    <cellStyle name="Normal 45 2 6 2 2" xfId="24788" xr:uid="{5B5801AE-AD43-4494-9EDD-49438C6654F8}"/>
    <cellStyle name="Normal 45 2 6 2 2 2" xfId="41394" xr:uid="{9869EF67-A13E-4001-B993-ACE52C82EC34}"/>
    <cellStyle name="Normal 45 2 6 2 3" xfId="33506" xr:uid="{B165B77D-ECE8-4D02-A56F-227274DF0059}"/>
    <cellStyle name="Normal 45 2 6 3" xfId="19184" xr:uid="{507C05CF-9687-4AE8-BD1E-A1C7614E482D}"/>
    <cellStyle name="Normal 45 2 6 3 2" xfId="37450" xr:uid="{AEB738C0-7D7A-4A5C-8F1F-73FD7605798E}"/>
    <cellStyle name="Normal 45 2 6 4" xfId="29562" xr:uid="{7AA452DC-D0DD-4419-B54B-9BEBD2FD4FDE}"/>
    <cellStyle name="Normal 45 2 7" xfId="10777" xr:uid="{1E325DCD-69CA-40A3-A5B8-C928FBE1C29A}"/>
    <cellStyle name="Normal 45 2 7 2" xfId="21986" xr:uid="{C1FBF5BD-8CF8-48FE-98B2-D98784FC9339}"/>
    <cellStyle name="Normal 45 2 7 2 2" xfId="39422" xr:uid="{F1B05A60-4E4A-4702-A67D-4D6DFB6C4C93}"/>
    <cellStyle name="Normal 45 2 7 3" xfId="31534" xr:uid="{15E8A899-220F-41E2-9293-24FC60381572}"/>
    <cellStyle name="Normal 45 2 8" xfId="16382" xr:uid="{186E4706-E27C-4610-853D-7835B83FCD2E}"/>
    <cellStyle name="Normal 45 2 8 2" xfId="35478" xr:uid="{F938118B-DCA7-4AD3-AD25-A2CDCD9366A0}"/>
    <cellStyle name="Normal 45 2 9" xfId="27590" xr:uid="{A06E0755-7552-4D87-98B5-8C04FFD3286E}"/>
    <cellStyle name="Normal 45 3" xfId="5233" xr:uid="{4E5E3139-2E58-40A0-BCAE-6BC14508A494}"/>
    <cellStyle name="Normal 45 3 2" xfId="5479" xr:uid="{C47620A0-5324-4092-9C65-34ED89233576}"/>
    <cellStyle name="Normal 45 3 2 2" xfId="6376" xr:uid="{0C25DDD9-31BD-4398-B8D0-5438F1000C46}"/>
    <cellStyle name="Normal 45 3 2 2 2" xfId="7778" xr:uid="{6CA9BCA9-5C86-4C4C-94A0-F82E65341210}"/>
    <cellStyle name="Normal 45 3 2 2 2 2" xfId="10580" xr:uid="{2A824EC2-D307-40AE-88E3-9187D6121E67}"/>
    <cellStyle name="Normal 45 3 2 2 2 2 2" xfId="16185" xr:uid="{5696F72A-98FE-4F93-8090-3D8C9D37CBA1}"/>
    <cellStyle name="Normal 45 3 2 2 2 2 2 2" xfId="27394" xr:uid="{1A45E1E2-7B0B-4373-B243-8C32470A8177}"/>
    <cellStyle name="Normal 45 3 2 2 2 2 2 2 2" xfId="43181" xr:uid="{156BA011-B72B-41EA-9AB6-D055F2CD66A2}"/>
    <cellStyle name="Normal 45 3 2 2 2 2 2 3" xfId="35293" xr:uid="{BAB1B57C-5D75-411F-BFFC-F681CB08F83E}"/>
    <cellStyle name="Normal 45 3 2 2 2 2 3" xfId="21790" xr:uid="{DCFDFC59-D37A-44CC-B69F-80C4CCC93833}"/>
    <cellStyle name="Normal 45 3 2 2 2 2 3 2" xfId="39237" xr:uid="{4E157F7D-C826-4C93-9C1A-48DF4BB12E1F}"/>
    <cellStyle name="Normal 45 3 2 2 2 2 4" xfId="31349" xr:uid="{CBC34AA2-46EA-464C-A6AF-55A632D62712}"/>
    <cellStyle name="Normal 45 3 2 2 2 3" xfId="13383" xr:uid="{F7BD0652-3E11-410C-B0F2-53A594F9E73E}"/>
    <cellStyle name="Normal 45 3 2 2 2 3 2" xfId="24592" xr:uid="{AA6B92F3-5BA3-47D1-A936-3F1A63C3712C}"/>
    <cellStyle name="Normal 45 3 2 2 2 3 2 2" xfId="41209" xr:uid="{0D21305C-0383-4256-9341-FF65E5C62975}"/>
    <cellStyle name="Normal 45 3 2 2 2 3 3" xfId="33321" xr:uid="{6AC12F7C-956D-408E-8E29-9B4EEF376AF4}"/>
    <cellStyle name="Normal 45 3 2 2 2 4" xfId="18988" xr:uid="{E4FE3BF6-C1A8-43B1-A1FF-F2C579C86A95}"/>
    <cellStyle name="Normal 45 3 2 2 2 4 2" xfId="37265" xr:uid="{20B083F1-7CE0-49CE-890A-CE776EAB9F7E}"/>
    <cellStyle name="Normal 45 3 2 2 2 5" xfId="29377" xr:uid="{54906DBB-CA38-4513-8345-224FC1150FC0}"/>
    <cellStyle name="Normal 45 3 2 2 3" xfId="9178" xr:uid="{9C183366-F259-484B-92F9-F1C032AC2FB3}"/>
    <cellStyle name="Normal 45 3 2 2 3 2" xfId="14783" xr:uid="{CBCCF9BF-EEFB-4788-850C-B9F136361393}"/>
    <cellStyle name="Normal 45 3 2 2 3 2 2" xfId="25992" xr:uid="{7644F5D4-F2B0-43B4-AF2C-6E1D441167CD}"/>
    <cellStyle name="Normal 45 3 2 2 3 2 2 2" xfId="42195" xr:uid="{F4A317CD-32BD-4E45-8BE5-9BC2D3F196EC}"/>
    <cellStyle name="Normal 45 3 2 2 3 2 3" xfId="34307" xr:uid="{69194B4A-8F29-4D8E-8FC1-1337040619D0}"/>
    <cellStyle name="Normal 45 3 2 2 3 3" xfId="20388" xr:uid="{7F0F867F-292D-42D8-A555-2B15F4AC7540}"/>
    <cellStyle name="Normal 45 3 2 2 3 3 2" xfId="38251" xr:uid="{CD0E4C52-1D84-47E7-8E3E-4A9D1C2BADEA}"/>
    <cellStyle name="Normal 45 3 2 2 3 4" xfId="30363" xr:uid="{2AE3C5CD-B105-4BA1-8AF6-A45D71A125D2}"/>
    <cellStyle name="Normal 45 3 2 2 4" xfId="11981" xr:uid="{A80DA014-F993-48F2-BFC7-4164F32F3D5F}"/>
    <cellStyle name="Normal 45 3 2 2 4 2" xfId="23190" xr:uid="{DA1FD527-7A35-4F83-B587-2E06E807556F}"/>
    <cellStyle name="Normal 45 3 2 2 4 2 2" xfId="40223" xr:uid="{906AC79D-181E-4DE6-8479-4D6F771EB1BA}"/>
    <cellStyle name="Normal 45 3 2 2 4 3" xfId="32335" xr:uid="{DA5512BA-4855-404A-B06F-F3D0380A99E8}"/>
    <cellStyle name="Normal 45 3 2 2 5" xfId="17586" xr:uid="{64B5E44E-926B-4BCE-A767-01AECA79B8C3}"/>
    <cellStyle name="Normal 45 3 2 2 5 2" xfId="36279" xr:uid="{D807BA0E-A494-4693-A40E-AC40670522EC}"/>
    <cellStyle name="Normal 45 3 2 2 6" xfId="28391" xr:uid="{713B9871-B0EE-439E-95A8-9444E26D5F2A}"/>
    <cellStyle name="Normal 45 3 2 3" xfId="6881" xr:uid="{737B5345-6157-4FFC-AA63-B589CEEFAF7D}"/>
    <cellStyle name="Normal 45 3 2 3 2" xfId="9683" xr:uid="{6E1A1CEF-2538-496F-B67F-53B7F893FC1C}"/>
    <cellStyle name="Normal 45 3 2 3 2 2" xfId="15288" xr:uid="{CB43AA9F-E224-48A1-9843-CBC063315952}"/>
    <cellStyle name="Normal 45 3 2 3 2 2 2" xfId="26497" xr:uid="{B9514C3A-25E7-4E2D-A999-BCFE8F9C5CEC}"/>
    <cellStyle name="Normal 45 3 2 3 2 2 2 2" xfId="42687" xr:uid="{E91C3C9F-8333-4CCA-9514-7B918D79FE5D}"/>
    <cellStyle name="Normal 45 3 2 3 2 2 3" xfId="34799" xr:uid="{72593BFD-B76C-4067-81C8-A594196413D5}"/>
    <cellStyle name="Normal 45 3 2 3 2 3" xfId="20893" xr:uid="{72B26E0E-49DF-4EEA-A9BD-9FD665540AEF}"/>
    <cellStyle name="Normal 45 3 2 3 2 3 2" xfId="38743" xr:uid="{DB449754-46D6-4D6B-BD33-689E4B0C038C}"/>
    <cellStyle name="Normal 45 3 2 3 2 4" xfId="30855" xr:uid="{88C7F617-EA46-422E-B27E-470CC4497D03}"/>
    <cellStyle name="Normal 45 3 2 3 3" xfId="12486" xr:uid="{3003A0F4-A005-4716-8D18-086C29069B41}"/>
    <cellStyle name="Normal 45 3 2 3 3 2" xfId="23695" xr:uid="{F31E266F-5D8D-42CE-9738-420B691CEC68}"/>
    <cellStyle name="Normal 45 3 2 3 3 2 2" xfId="40715" xr:uid="{12B06D6B-94EE-4C2E-A60D-379F33385893}"/>
    <cellStyle name="Normal 45 3 2 3 3 3" xfId="32827" xr:uid="{945E02AB-C12C-4C5E-A5C8-E56013C48207}"/>
    <cellStyle name="Normal 45 3 2 3 4" xfId="18091" xr:uid="{BDC21410-E39A-4CC9-92E4-E497936BCAE6}"/>
    <cellStyle name="Normal 45 3 2 3 4 2" xfId="36771" xr:uid="{43081E36-3F97-4F85-8F27-9B023E58494E}"/>
    <cellStyle name="Normal 45 3 2 3 5" xfId="28883" xr:uid="{5A568284-F1B1-423C-85F2-62D41C869C24}"/>
    <cellStyle name="Normal 45 3 2 4" xfId="8281" xr:uid="{F8EA1CC4-33DF-4493-8B0D-6D9D1BDD949C}"/>
    <cellStyle name="Normal 45 3 2 4 2" xfId="13886" xr:uid="{537D9578-A028-42A4-8FAE-6D035891991B}"/>
    <cellStyle name="Normal 45 3 2 4 2 2" xfId="25095" xr:uid="{9475769A-1302-483F-9714-010AFD0CD3A7}"/>
    <cellStyle name="Normal 45 3 2 4 2 2 2" xfId="41701" xr:uid="{B1448D34-FAC5-4825-A07C-F283927A402B}"/>
    <cellStyle name="Normal 45 3 2 4 2 3" xfId="33813" xr:uid="{DAD96ECC-11B7-45F4-9AC3-D138EA13B68D}"/>
    <cellStyle name="Normal 45 3 2 4 3" xfId="19491" xr:uid="{D811C51E-B458-4FD0-ADF8-7E74448C082B}"/>
    <cellStyle name="Normal 45 3 2 4 3 2" xfId="37757" xr:uid="{81D58549-5CC6-4B8F-A6EC-7FE30449B102}"/>
    <cellStyle name="Normal 45 3 2 4 4" xfId="29869" xr:uid="{2CC01411-98CB-4B64-BA27-377D0A939757}"/>
    <cellStyle name="Normal 45 3 2 5" xfId="11084" xr:uid="{8061AC91-0761-472E-8459-3B525D870F66}"/>
    <cellStyle name="Normal 45 3 2 5 2" xfId="22293" xr:uid="{C29D9759-6D0E-44C9-B7C0-F4915BF014BB}"/>
    <cellStyle name="Normal 45 3 2 5 2 2" xfId="39729" xr:uid="{FF3755B7-A552-419E-95FB-5B1BA67B5903}"/>
    <cellStyle name="Normal 45 3 2 5 3" xfId="31841" xr:uid="{30464FEC-C302-43B2-96D4-7B1A1093544F}"/>
    <cellStyle name="Normal 45 3 2 6" xfId="16689" xr:uid="{F36DE06A-9B0A-415D-A52B-C982487F2C38}"/>
    <cellStyle name="Normal 45 3 2 6 2" xfId="35785" xr:uid="{05DDA7E0-70C6-4593-9A72-247823F28806}"/>
    <cellStyle name="Normal 45 3 2 7" xfId="27897" xr:uid="{896E90C9-00AD-4362-9DDD-E04DDA1ACC8A}"/>
    <cellStyle name="Normal 45 3 3" xfId="6130" xr:uid="{1C415756-8C2B-4535-83DE-29DD93B64C8D}"/>
    <cellStyle name="Normal 45 3 3 2" xfId="7532" xr:uid="{66651454-3BC3-4FEB-BEF6-B83C9DB7E0A4}"/>
    <cellStyle name="Normal 45 3 3 2 2" xfId="10334" xr:uid="{500D900F-BC84-4DD7-9CCD-88E810AC2CD9}"/>
    <cellStyle name="Normal 45 3 3 2 2 2" xfId="15939" xr:uid="{898640CA-C36A-4DE7-A652-A0D960B672EA}"/>
    <cellStyle name="Normal 45 3 3 2 2 2 2" xfId="27148" xr:uid="{84847BC3-C8BB-425A-A25B-9D0743469524}"/>
    <cellStyle name="Normal 45 3 3 2 2 2 2 2" xfId="42935" xr:uid="{5159FA48-C638-4305-B794-89D3E67113B5}"/>
    <cellStyle name="Normal 45 3 3 2 2 2 3" xfId="35047" xr:uid="{09AA2034-C030-4ECB-8533-43080AB779C7}"/>
    <cellStyle name="Normal 45 3 3 2 2 3" xfId="21544" xr:uid="{78F506CD-6255-4D0B-B011-80436892A409}"/>
    <cellStyle name="Normal 45 3 3 2 2 3 2" xfId="38991" xr:uid="{141E3A8F-5255-48B8-92C6-3DF5AE7CEF4D}"/>
    <cellStyle name="Normal 45 3 3 2 2 4" xfId="31103" xr:uid="{DB640371-CE80-42AE-9CA0-D97B367626E9}"/>
    <cellStyle name="Normal 45 3 3 2 3" xfId="13137" xr:uid="{056232DC-1DB7-498B-81B6-B19576BE0E7A}"/>
    <cellStyle name="Normal 45 3 3 2 3 2" xfId="24346" xr:uid="{A2FC6A86-829D-4007-826D-1491E1F37F69}"/>
    <cellStyle name="Normal 45 3 3 2 3 2 2" xfId="40963" xr:uid="{5C99590A-1F65-4484-9E02-4F9267952AD4}"/>
    <cellStyle name="Normal 45 3 3 2 3 3" xfId="33075" xr:uid="{2A8195C2-608C-42BA-B6D0-FEA7B3BF7B64}"/>
    <cellStyle name="Normal 45 3 3 2 4" xfId="18742" xr:uid="{BDA56ECC-7842-4931-8B04-AA743414C44D}"/>
    <cellStyle name="Normal 45 3 3 2 4 2" xfId="37019" xr:uid="{88752D59-FC2C-44AF-9CE6-29702309D27A}"/>
    <cellStyle name="Normal 45 3 3 2 5" xfId="29131" xr:uid="{3F12D1F4-7BCC-4E83-A0E3-D61ABE4AC5C7}"/>
    <cellStyle name="Normal 45 3 3 3" xfId="8932" xr:uid="{DCCBDD08-9B1A-45B4-8824-B9E7B3CEDD04}"/>
    <cellStyle name="Normal 45 3 3 3 2" xfId="14537" xr:uid="{2A0EBF81-15D4-43A2-B174-8BE162539B05}"/>
    <cellStyle name="Normal 45 3 3 3 2 2" xfId="25746" xr:uid="{C1002A76-7A12-4628-9B00-029A8AE5DADD}"/>
    <cellStyle name="Normal 45 3 3 3 2 2 2" xfId="41949" xr:uid="{27450FE4-B606-43BD-B447-6756E757B4DF}"/>
    <cellStyle name="Normal 45 3 3 3 2 3" xfId="34061" xr:uid="{D2FE6212-53E5-487E-94B5-4D3B4D761D63}"/>
    <cellStyle name="Normal 45 3 3 3 3" xfId="20142" xr:uid="{2446BD4C-161E-497F-8374-70F842E208BC}"/>
    <cellStyle name="Normal 45 3 3 3 3 2" xfId="38005" xr:uid="{792643A1-64D8-487E-8BC9-399EA46DB1AB}"/>
    <cellStyle name="Normal 45 3 3 3 4" xfId="30117" xr:uid="{E6A79E55-3B6F-4D55-BB3D-A221A4531F68}"/>
    <cellStyle name="Normal 45 3 3 4" xfId="11735" xr:uid="{9CCF0BC3-DBE8-44BF-A1C0-E41DFBB927FC}"/>
    <cellStyle name="Normal 45 3 3 4 2" xfId="22944" xr:uid="{39AB99D0-D8DC-498C-BA08-DCFE253106D2}"/>
    <cellStyle name="Normal 45 3 3 4 2 2" xfId="39977" xr:uid="{B2C746A5-BE77-441E-8530-F6D0C3A642F0}"/>
    <cellStyle name="Normal 45 3 3 4 3" xfId="32089" xr:uid="{6C36BD36-62A5-456A-AA04-F4BFF7A49751}"/>
    <cellStyle name="Normal 45 3 3 5" xfId="17340" xr:uid="{7FC9DE02-1DE1-44F8-86E1-828E8E856030}"/>
    <cellStyle name="Normal 45 3 3 5 2" xfId="36033" xr:uid="{7084CF57-AB15-4991-BFF7-042AB83CC4E9}"/>
    <cellStyle name="Normal 45 3 3 6" xfId="28145" xr:uid="{4F7DCBC0-71C1-4D3D-838F-76732F93008F}"/>
    <cellStyle name="Normal 45 3 4" xfId="6635" xr:uid="{C364F799-80B9-4B5D-88E3-4DF6465E4470}"/>
    <cellStyle name="Normal 45 3 4 2" xfId="9437" xr:uid="{0A479390-0C70-441B-9C3A-1E1EB65417E5}"/>
    <cellStyle name="Normal 45 3 4 2 2" xfId="15042" xr:uid="{6BD04795-0F48-4444-9FF3-3B117665B038}"/>
    <cellStyle name="Normal 45 3 4 2 2 2" xfId="26251" xr:uid="{C0F731B6-0BA0-4525-92E4-8FA720282981}"/>
    <cellStyle name="Normal 45 3 4 2 2 2 2" xfId="42441" xr:uid="{97E74194-D923-4E07-B896-88A122A32EBB}"/>
    <cellStyle name="Normal 45 3 4 2 2 3" xfId="34553" xr:uid="{341ED6AB-295E-4E3C-A891-19023765858B}"/>
    <cellStyle name="Normal 45 3 4 2 3" xfId="20647" xr:uid="{A6B53CB2-3C2A-4E9A-950C-BE47B205BCA5}"/>
    <cellStyle name="Normal 45 3 4 2 3 2" xfId="38497" xr:uid="{96417EED-3B74-48A3-9B77-D5AF925AE505}"/>
    <cellStyle name="Normal 45 3 4 2 4" xfId="30609" xr:uid="{1E3012D4-5019-4E82-82E7-47E99A0220EB}"/>
    <cellStyle name="Normal 45 3 4 3" xfId="12240" xr:uid="{6117787E-5850-4FB1-9C45-F35A90F60355}"/>
    <cellStyle name="Normal 45 3 4 3 2" xfId="23449" xr:uid="{7727002A-C024-442B-A426-542A5623D1BC}"/>
    <cellStyle name="Normal 45 3 4 3 2 2" xfId="40469" xr:uid="{84CFF5FF-1F32-4850-B8E6-534FCFCE8724}"/>
    <cellStyle name="Normal 45 3 4 3 3" xfId="32581" xr:uid="{BB801E58-1B3D-4ED8-B2CD-8CC53AB751CC}"/>
    <cellStyle name="Normal 45 3 4 4" xfId="17845" xr:uid="{F38D7259-89EE-49BB-AFDD-9D5DFC21CCF4}"/>
    <cellStyle name="Normal 45 3 4 4 2" xfId="36525" xr:uid="{A5BEEAA2-198A-40E8-9B2B-96AC551BE2F3}"/>
    <cellStyle name="Normal 45 3 4 5" xfId="28637" xr:uid="{E003F13B-CC5E-4B41-B5C9-8274D3C80614}"/>
    <cellStyle name="Normal 45 3 5" xfId="8035" xr:uid="{E4B210E1-BAF8-4159-808C-73AE1D978D7B}"/>
    <cellStyle name="Normal 45 3 5 2" xfId="13640" xr:uid="{F3E601A2-4538-4A33-A720-C4031277FFFF}"/>
    <cellStyle name="Normal 45 3 5 2 2" xfId="24849" xr:uid="{5FD87DA2-7832-4999-ACE1-2207BB4C8760}"/>
    <cellStyle name="Normal 45 3 5 2 2 2" xfId="41455" xr:uid="{2E56FAEB-3DA4-4CFF-9A9E-F2AC93A97190}"/>
    <cellStyle name="Normal 45 3 5 2 3" xfId="33567" xr:uid="{35F76C21-A070-4CF4-8C37-5C68B0759FA0}"/>
    <cellStyle name="Normal 45 3 5 3" xfId="19245" xr:uid="{CA936C47-1A4D-48DF-AC45-437C6C20556D}"/>
    <cellStyle name="Normal 45 3 5 3 2" xfId="37511" xr:uid="{0458E7AC-8634-4D07-B0A7-BDCBC2D7B32E}"/>
    <cellStyle name="Normal 45 3 5 4" xfId="29623" xr:uid="{3386C889-3892-4FB2-8D1C-71F67991BF67}"/>
    <cellStyle name="Normal 45 3 6" xfId="10838" xr:uid="{11994739-4E44-487D-9114-526D883F505E}"/>
    <cellStyle name="Normal 45 3 6 2" xfId="22047" xr:uid="{B86D4D23-D49D-4190-8B3A-343BFE4B53C5}"/>
    <cellStyle name="Normal 45 3 6 2 2" xfId="39483" xr:uid="{0DA84553-EA51-41E3-9E5B-065D237099C6}"/>
    <cellStyle name="Normal 45 3 6 3" xfId="31595" xr:uid="{C1B9BE97-E5F0-4784-8776-F9119DE3C963}"/>
    <cellStyle name="Normal 45 3 7" xfId="16443" xr:uid="{227320C4-B3DF-4BAD-B615-392F0AEB4E3D}"/>
    <cellStyle name="Normal 45 3 7 2" xfId="35539" xr:uid="{26900CB6-99F0-411F-9003-C133575FA570}"/>
    <cellStyle name="Normal 45 3 8" xfId="27651" xr:uid="{82548442-33E6-490E-8989-0E7F5A263235}"/>
    <cellStyle name="Normal 45 4" xfId="5355" xr:uid="{0D35BF51-6082-4529-9D66-24DFA6A4760A}"/>
    <cellStyle name="Normal 45 4 2" xfId="6252" xr:uid="{18AFCB0E-92EA-4274-AC72-62CAE2C1034D}"/>
    <cellStyle name="Normal 45 4 2 2" xfId="7654" xr:uid="{DB21CBCB-5480-4164-83C9-DD73E904C400}"/>
    <cellStyle name="Normal 45 4 2 2 2" xfId="10456" xr:uid="{19C11209-DCF5-4493-9516-A6876D575826}"/>
    <cellStyle name="Normal 45 4 2 2 2 2" xfId="16061" xr:uid="{D7ED6248-A908-4EB8-896B-C8390FEEA809}"/>
    <cellStyle name="Normal 45 4 2 2 2 2 2" xfId="27270" xr:uid="{95684A4E-A933-4EA2-8869-AA9CF19839C2}"/>
    <cellStyle name="Normal 45 4 2 2 2 2 2 2" xfId="43057" xr:uid="{28E5DE2F-5A45-4925-81F1-10E34B28AAE8}"/>
    <cellStyle name="Normal 45 4 2 2 2 2 3" xfId="35169" xr:uid="{C1B4B340-0FA4-4BA1-A324-C803C2855328}"/>
    <cellStyle name="Normal 45 4 2 2 2 3" xfId="21666" xr:uid="{92CB3469-02EF-46B3-A365-8E113E1C8E6E}"/>
    <cellStyle name="Normal 45 4 2 2 2 3 2" xfId="39113" xr:uid="{E438A8BC-03C5-4AE0-974F-E9B5497E00AE}"/>
    <cellStyle name="Normal 45 4 2 2 2 4" xfId="31225" xr:uid="{E6A0B3AB-CFA3-41F8-9266-FB160D95D2B0}"/>
    <cellStyle name="Normal 45 4 2 2 3" xfId="13259" xr:uid="{B7404E18-E232-4F7B-BBDE-8C0DCAEAA0BA}"/>
    <cellStyle name="Normal 45 4 2 2 3 2" xfId="24468" xr:uid="{79178A37-C89B-455A-A93D-DC1DC6BA9AD0}"/>
    <cellStyle name="Normal 45 4 2 2 3 2 2" xfId="41085" xr:uid="{73493BE2-1BC3-459E-AA5C-2C879043989E}"/>
    <cellStyle name="Normal 45 4 2 2 3 3" xfId="33197" xr:uid="{25E7BC6D-201D-4AF9-BD3D-5B3C4929CD2D}"/>
    <cellStyle name="Normal 45 4 2 2 4" xfId="18864" xr:uid="{5C098700-D168-4C65-A088-922524CD96FF}"/>
    <cellStyle name="Normal 45 4 2 2 4 2" xfId="37141" xr:uid="{E320C10C-7DA7-49B8-84CF-A715BF4B219D}"/>
    <cellStyle name="Normal 45 4 2 2 5" xfId="29253" xr:uid="{A858DA25-9DAD-4492-B7ED-DDE389BE49DA}"/>
    <cellStyle name="Normal 45 4 2 3" xfId="9054" xr:uid="{6FBFB613-47AC-4C09-B132-25A5403EC5DF}"/>
    <cellStyle name="Normal 45 4 2 3 2" xfId="14659" xr:uid="{80C1E7C8-7F71-41AE-90B0-E865A650BF9F}"/>
    <cellStyle name="Normal 45 4 2 3 2 2" xfId="25868" xr:uid="{A15CDDF0-0B08-4EC1-AF48-175735F2C08D}"/>
    <cellStyle name="Normal 45 4 2 3 2 2 2" xfId="42071" xr:uid="{E67AE3D9-BCB3-47DB-9994-2B0A0C30DD01}"/>
    <cellStyle name="Normal 45 4 2 3 2 3" xfId="34183" xr:uid="{DBC79EDD-A4F1-4E60-8362-E01C91A6CACB}"/>
    <cellStyle name="Normal 45 4 2 3 3" xfId="20264" xr:uid="{EAD53523-9F5E-40D0-AD6D-2121D43460C9}"/>
    <cellStyle name="Normal 45 4 2 3 3 2" xfId="38127" xr:uid="{1FD91FD3-8706-44AD-B8BE-5E1FB15A8226}"/>
    <cellStyle name="Normal 45 4 2 3 4" xfId="30239" xr:uid="{8609A164-A21A-4169-82A1-1F406EF32A23}"/>
    <cellStyle name="Normal 45 4 2 4" xfId="11857" xr:uid="{276130DF-0E89-4CE4-B4FE-2A7E7B9E7CC3}"/>
    <cellStyle name="Normal 45 4 2 4 2" xfId="23066" xr:uid="{54D189C1-B6F7-48E5-A2F0-04F483F547FB}"/>
    <cellStyle name="Normal 45 4 2 4 2 2" xfId="40099" xr:uid="{C3E9BF04-5BCF-470C-84BE-498E85C6AA4D}"/>
    <cellStyle name="Normal 45 4 2 4 3" xfId="32211" xr:uid="{3775056F-0A45-464A-ABD6-9B9AF00D3309}"/>
    <cellStyle name="Normal 45 4 2 5" xfId="17462" xr:uid="{1FC0343C-2291-429C-B251-EF91A8207B5B}"/>
    <cellStyle name="Normal 45 4 2 5 2" xfId="36155" xr:uid="{E4D39649-96EB-4667-AEAC-F6F690686FFF}"/>
    <cellStyle name="Normal 45 4 2 6" xfId="28267" xr:uid="{2208A614-1121-4F5D-81BD-0BD70F321B3B}"/>
    <cellStyle name="Normal 45 4 3" xfId="6757" xr:uid="{3D21BB8B-22E4-41A0-9DF2-0F4FA564CF90}"/>
    <cellStyle name="Normal 45 4 3 2" xfId="9559" xr:uid="{DFA2E5DB-0412-44C4-B1FD-7554D4B2DB57}"/>
    <cellStyle name="Normal 45 4 3 2 2" xfId="15164" xr:uid="{12F11035-679F-4CDB-AC65-1C4A11BA1979}"/>
    <cellStyle name="Normal 45 4 3 2 2 2" xfId="26373" xr:uid="{816B2E35-6916-4513-AD5D-04B747980B53}"/>
    <cellStyle name="Normal 45 4 3 2 2 2 2" xfId="42563" xr:uid="{E591C38B-ECCC-4B51-9FB5-F3DCD4C2965E}"/>
    <cellStyle name="Normal 45 4 3 2 2 3" xfId="34675" xr:uid="{4B6362CA-2C94-417F-880C-3B14DA03CFFA}"/>
    <cellStyle name="Normal 45 4 3 2 3" xfId="20769" xr:uid="{16299DA9-5AA4-46EC-9DA1-6DC46BD1C704}"/>
    <cellStyle name="Normal 45 4 3 2 3 2" xfId="38619" xr:uid="{7D316427-36B8-4CCE-B2DD-007E32E1E3A8}"/>
    <cellStyle name="Normal 45 4 3 2 4" xfId="30731" xr:uid="{7E883502-F66C-4777-A33A-2C0BFFC45D68}"/>
    <cellStyle name="Normal 45 4 3 3" xfId="12362" xr:uid="{8B97BDB1-4FE1-421D-9373-FE6A12A9D4CF}"/>
    <cellStyle name="Normal 45 4 3 3 2" xfId="23571" xr:uid="{4C89384D-1024-4B7D-BC7D-1D2601FE77F5}"/>
    <cellStyle name="Normal 45 4 3 3 2 2" xfId="40591" xr:uid="{D304AA61-0C9E-4A25-9F62-20B108EFC87B}"/>
    <cellStyle name="Normal 45 4 3 3 3" xfId="32703" xr:uid="{0E98009A-81B9-4D42-AAA8-3C16658C788E}"/>
    <cellStyle name="Normal 45 4 3 4" xfId="17967" xr:uid="{FCEFCF2F-C5E9-45DC-8829-2D6F6D72C8A8}"/>
    <cellStyle name="Normal 45 4 3 4 2" xfId="36647" xr:uid="{02ED0809-5157-42CC-A8DF-95B31A7DCF00}"/>
    <cellStyle name="Normal 45 4 3 5" xfId="28759" xr:uid="{77E50B1E-1EB2-4357-947E-B1D3B94760B5}"/>
    <cellStyle name="Normal 45 4 4" xfId="8157" xr:uid="{67F18A03-E4ED-4199-A3E4-F3AE045E0620}"/>
    <cellStyle name="Normal 45 4 4 2" xfId="13762" xr:uid="{FF23CECB-3C00-40EE-ABBB-4C94B3434A06}"/>
    <cellStyle name="Normal 45 4 4 2 2" xfId="24971" xr:uid="{A62F3E2C-3C2A-4A3F-913F-0687673128C7}"/>
    <cellStyle name="Normal 45 4 4 2 2 2" xfId="41577" xr:uid="{464D3F15-4DD9-4CC4-BED4-ECE73C7DCF2F}"/>
    <cellStyle name="Normal 45 4 4 2 3" xfId="33689" xr:uid="{8F6012F7-5A46-45ED-B39F-ED8346C980B4}"/>
    <cellStyle name="Normal 45 4 4 3" xfId="19367" xr:uid="{BD4E72B3-0E56-4F34-BB94-9372BB654AE8}"/>
    <cellStyle name="Normal 45 4 4 3 2" xfId="37633" xr:uid="{D530385A-A3C9-4EC5-8BA8-34E5261DC954}"/>
    <cellStyle name="Normal 45 4 4 4" xfId="29745" xr:uid="{4F09B06D-3744-4FD0-B4A6-8AE1B808A7CB}"/>
    <cellStyle name="Normal 45 4 5" xfId="10960" xr:uid="{7689972F-E567-41A8-91D2-32AE9B992F87}"/>
    <cellStyle name="Normal 45 4 5 2" xfId="22169" xr:uid="{434D9440-8299-458A-A540-D37312956B09}"/>
    <cellStyle name="Normal 45 4 5 2 2" xfId="39605" xr:uid="{25715E27-9D8E-43F3-9D82-3E26ED86E16E}"/>
    <cellStyle name="Normal 45 4 5 3" xfId="31717" xr:uid="{5C4C7221-232B-48F7-AF02-B918ED904A3D}"/>
    <cellStyle name="Normal 45 4 6" xfId="16565" xr:uid="{89F27493-7FC1-489E-9E38-84AA5879AEDF}"/>
    <cellStyle name="Normal 45 4 6 2" xfId="35661" xr:uid="{91BF1653-D63F-40F1-8BEC-80CCA3E7036C}"/>
    <cellStyle name="Normal 45 4 7" xfId="27773" xr:uid="{EEA61B02-4A6B-4823-A495-B2555733CED7}"/>
    <cellStyle name="Normal 45 5" xfId="6006" xr:uid="{F36B7406-DECE-47BA-A34F-E6CA234CB200}"/>
    <cellStyle name="Normal 45 5 2" xfId="7408" xr:uid="{F896EA42-27B7-4AC3-8C41-67A7260C463B}"/>
    <cellStyle name="Normal 45 5 2 2" xfId="10210" xr:uid="{8DCBFFA1-4691-45E0-B44A-21FF367730DD}"/>
    <cellStyle name="Normal 45 5 2 2 2" xfId="15815" xr:uid="{A51206D1-3BDE-42DE-8004-1E868CE6A6D6}"/>
    <cellStyle name="Normal 45 5 2 2 2 2" xfId="27024" xr:uid="{1BCF63E9-881E-4DB3-A63C-EDA65083990A}"/>
    <cellStyle name="Normal 45 5 2 2 2 2 2" xfId="42811" xr:uid="{8EF1A299-8C0D-44FF-A8B5-82E83B808C2B}"/>
    <cellStyle name="Normal 45 5 2 2 2 3" xfId="34923" xr:uid="{098DFB45-D019-41C5-89A4-DFE2F85A7526}"/>
    <cellStyle name="Normal 45 5 2 2 3" xfId="21420" xr:uid="{DD827009-0FA6-4923-BAED-F459CD3F402E}"/>
    <cellStyle name="Normal 45 5 2 2 3 2" xfId="38867" xr:uid="{38D16CD2-375A-4DCA-A28A-EE6296644B74}"/>
    <cellStyle name="Normal 45 5 2 2 4" xfId="30979" xr:uid="{23937225-9A20-40E3-88B5-3731579C6B97}"/>
    <cellStyle name="Normal 45 5 2 3" xfId="13013" xr:uid="{E4561723-BB3B-4DA7-B5C7-4CF7E5E409A8}"/>
    <cellStyle name="Normal 45 5 2 3 2" xfId="24222" xr:uid="{53F651CE-1011-4195-8D66-531C5A0D876A}"/>
    <cellStyle name="Normal 45 5 2 3 2 2" xfId="40839" xr:uid="{DADCD015-0D23-44DA-814E-0812867620DE}"/>
    <cellStyle name="Normal 45 5 2 3 3" xfId="32951" xr:uid="{DE532A8E-E328-4BB2-8A37-2E62829FA3C3}"/>
    <cellStyle name="Normal 45 5 2 4" xfId="18618" xr:uid="{F81D0AD7-58B9-46A2-B66B-9E5375CD864F}"/>
    <cellStyle name="Normal 45 5 2 4 2" xfId="36895" xr:uid="{92204EF1-0CF5-4EC6-93B4-1A37493929EB}"/>
    <cellStyle name="Normal 45 5 2 5" xfId="29007" xr:uid="{6E511F4D-FA36-48CD-B77C-6FB65EF38E3C}"/>
    <cellStyle name="Normal 45 5 3" xfId="8808" xr:uid="{2D2E1420-0D82-41C4-8E2C-DD8A42371E3B}"/>
    <cellStyle name="Normal 45 5 3 2" xfId="14413" xr:uid="{EA4B0465-890B-4EE6-946B-10FA0E857A9E}"/>
    <cellStyle name="Normal 45 5 3 2 2" xfId="25622" xr:uid="{62B2D3ED-BF33-4396-BF33-F46FDA867F9D}"/>
    <cellStyle name="Normal 45 5 3 2 2 2" xfId="41825" xr:uid="{E315C8E9-BF94-40D2-9044-3EEABD2A9052}"/>
    <cellStyle name="Normal 45 5 3 2 3" xfId="33937" xr:uid="{84299934-33F8-433A-BD1B-19A3D50AC381}"/>
    <cellStyle name="Normal 45 5 3 3" xfId="20018" xr:uid="{05C7EB0E-3E08-4BF7-813B-B61D27EC8101}"/>
    <cellStyle name="Normal 45 5 3 3 2" xfId="37881" xr:uid="{59A80393-9273-466B-877E-E07E18A08362}"/>
    <cellStyle name="Normal 45 5 3 4" xfId="29993" xr:uid="{FB5F5B1A-32E3-4A0C-886F-B250F5D387D6}"/>
    <cellStyle name="Normal 45 5 4" xfId="11611" xr:uid="{B3A71D44-F372-4E86-A49A-1FDAF943D996}"/>
    <cellStyle name="Normal 45 5 4 2" xfId="22820" xr:uid="{C1EF82BA-B7E8-44CB-9E2E-FB033E539EC4}"/>
    <cellStyle name="Normal 45 5 4 2 2" xfId="39853" xr:uid="{BEBE28E9-4E78-4D45-8605-AD7BBD6F76DF}"/>
    <cellStyle name="Normal 45 5 4 3" xfId="31965" xr:uid="{9D0CA809-9257-4B88-95A7-5F1FF7DDD953}"/>
    <cellStyle name="Normal 45 5 5" xfId="17216" xr:uid="{F1CD999F-10A5-478B-9741-E8C515CEE53D}"/>
    <cellStyle name="Normal 45 5 5 2" xfId="35909" xr:uid="{36698DB3-B533-4871-A5D4-66A7CA882BD8}"/>
    <cellStyle name="Normal 45 5 6" xfId="28021" xr:uid="{A182B1E5-C97F-4566-9DFD-713FB3454EF9}"/>
    <cellStyle name="Normal 45 6" xfId="6510" xr:uid="{1C7146C8-3E87-4424-938A-44A3E381A16E}"/>
    <cellStyle name="Normal 45 6 2" xfId="9312" xr:uid="{9386C2B2-89FE-41A0-BF3C-81E679179987}"/>
    <cellStyle name="Normal 45 6 2 2" xfId="14917" xr:uid="{6E96B3D8-B37D-4238-814B-80538CB8132F}"/>
    <cellStyle name="Normal 45 6 2 2 2" xfId="26126" xr:uid="{1A89DEBE-ED7B-405B-9CF2-C09F164FA6A5}"/>
    <cellStyle name="Normal 45 6 2 2 2 2" xfId="42317" xr:uid="{40E32969-4EDB-4A15-8EEB-D045D634BEBD}"/>
    <cellStyle name="Normal 45 6 2 2 3" xfId="34429" xr:uid="{EE8177FB-0E7F-45A4-85FA-0B81137A687B}"/>
    <cellStyle name="Normal 45 6 2 3" xfId="20522" xr:uid="{1CBA43E3-E154-48FA-9FBD-F7FB420A870C}"/>
    <cellStyle name="Normal 45 6 2 3 2" xfId="38373" xr:uid="{91B802FB-DAC0-4B56-B1D2-E92DBCD5849F}"/>
    <cellStyle name="Normal 45 6 2 4" xfId="30485" xr:uid="{808F3661-0B47-40D6-A269-2186ED308FAE}"/>
    <cellStyle name="Normal 45 6 3" xfId="12115" xr:uid="{805B04C8-BC14-4AC9-B7A3-5B71CCBE0B87}"/>
    <cellStyle name="Normal 45 6 3 2" xfId="23324" xr:uid="{7D827F66-C7C8-4D50-87B5-66823ED5F627}"/>
    <cellStyle name="Normal 45 6 3 2 2" xfId="40345" xr:uid="{1366DE8C-CD16-4A8C-AB82-C64D37D3630D}"/>
    <cellStyle name="Normal 45 6 3 3" xfId="32457" xr:uid="{50A4B37B-95D7-40B2-A0B4-0138E5242EC3}"/>
    <cellStyle name="Normal 45 6 4" xfId="17720" xr:uid="{DF7AA267-1EC3-4EEA-B813-AC8F2EE82A07}"/>
    <cellStyle name="Normal 45 6 4 2" xfId="36401" xr:uid="{098499CB-8F5F-4952-AA16-FDA48B84E1A3}"/>
    <cellStyle name="Normal 45 6 5" xfId="28513" xr:uid="{30A7927A-54DE-4292-AC20-5FD98E50C469}"/>
    <cellStyle name="Normal 45 7" xfId="7911" xr:uid="{516C35C5-921C-413C-ACFC-4A6DAFB8D328}"/>
    <cellStyle name="Normal 45 7 2" xfId="13516" xr:uid="{CC60F7B7-D4FF-49CD-A6EF-2325EA11EDAB}"/>
    <cellStyle name="Normal 45 7 2 2" xfId="24725" xr:uid="{20B1C98B-1F07-4FF6-B3A2-8BAA1DC38724}"/>
    <cellStyle name="Normal 45 7 2 2 2" xfId="41331" xr:uid="{15C64998-F2F0-4136-BA0C-7A8EBD2F4B78}"/>
    <cellStyle name="Normal 45 7 2 3" xfId="33443" xr:uid="{B22B18A6-11F6-4D50-9E1B-83795FFB5513}"/>
    <cellStyle name="Normal 45 7 3" xfId="19121" xr:uid="{A9EA2324-62B1-4864-9CA3-D8257AE56715}"/>
    <cellStyle name="Normal 45 7 3 2" xfId="37387" xr:uid="{04E36AE4-246B-4C7D-8BCA-766E84F3AF03}"/>
    <cellStyle name="Normal 45 7 4" xfId="29499" xr:uid="{84A2299E-4508-46D9-8DC5-49AB004FCF3B}"/>
    <cellStyle name="Normal 45 8" xfId="10714" xr:uid="{C33F8F2B-6BE0-4C5A-AE1E-7C13A2E72490}"/>
    <cellStyle name="Normal 45 8 2" xfId="21923" xr:uid="{EDCC5403-0F87-4BA2-9A03-0438FCD48140}"/>
    <cellStyle name="Normal 45 8 2 2" xfId="39359" xr:uid="{2C3E4726-5007-4BFD-98BF-0ABCDAA22C7E}"/>
    <cellStyle name="Normal 45 8 3" xfId="31471" xr:uid="{8C4C3F66-E764-450A-B3C7-F5133B39998A}"/>
    <cellStyle name="Normal 45 9" xfId="16319" xr:uid="{14F6D377-1D2B-4B9B-9E03-74C055EF61C7}"/>
    <cellStyle name="Normal 45 9 2" xfId="35415" xr:uid="{1BF8D4CB-16A0-43A1-AB02-D756C5BE785F}"/>
    <cellStyle name="Normal 46" xfId="3978" xr:uid="{907AC834-1C80-4232-8B87-7AFCC7669EAA}"/>
    <cellStyle name="Normal 46 2" xfId="3979" xr:uid="{A4C9527C-7F8E-43D2-BFAB-D07CF4002703}"/>
    <cellStyle name="Normal 46 2 2" xfId="44729" xr:uid="{D1E843B3-D41F-49B0-893E-3C463FBD9DEC}"/>
    <cellStyle name="Normal 47" xfId="3980" xr:uid="{AEDF6A93-7BF9-4CA6-B0EA-51C02C75CE94}"/>
    <cellStyle name="Normal 47 2" xfId="3981" xr:uid="{B9C911FC-F17C-4BFC-95A9-F1DE4A5F8B30}"/>
    <cellStyle name="Normal 47 2 2" xfId="44730" xr:uid="{FB25B9AD-0D7E-460E-9AF8-7BA342B9CCC4}"/>
    <cellStyle name="Normal 48" xfId="3982" xr:uid="{0ADF873E-4049-4B2F-9A19-AE9DDC79CF9F}"/>
    <cellStyle name="Normal 48 2" xfId="3983" xr:uid="{F6D3EB1F-F59D-4E24-BFC6-F08B0597932D}"/>
    <cellStyle name="Normal 48 2 2" xfId="44731" xr:uid="{8550CFF7-3C0F-45D8-BC55-4C2CB58B7F6E}"/>
    <cellStyle name="Normal 49" xfId="5107" xr:uid="{635B0154-0BCA-4202-B4E3-D085356C6AB6}"/>
    <cellStyle name="Normal 49 10" xfId="10716" xr:uid="{F3F9193F-170A-4ACB-83AE-3B41FF301296}"/>
    <cellStyle name="Normal 49 10 2" xfId="21925" xr:uid="{39E4FAC5-3380-4338-B7BB-0B5248E9688E}"/>
    <cellStyle name="Normal 49 10 2 2" xfId="39361" xr:uid="{94A43AF1-21F0-4323-BD2F-9312A16E8696}"/>
    <cellStyle name="Normal 49 10 3" xfId="31473" xr:uid="{2F18466F-1DCA-4744-915D-E27B1BB271A5}"/>
    <cellStyle name="Normal 49 11" xfId="16321" xr:uid="{D4994F3B-DF1B-4EF8-B66F-4B41DB58518D}"/>
    <cellStyle name="Normal 49 11 2" xfId="35417" xr:uid="{D20CC46E-DFD1-4017-A2C0-908DE42CF279}"/>
    <cellStyle name="Normal 49 12" xfId="27529" xr:uid="{5CFBFEA1-CE15-4571-907F-FF68EC6F41AD}"/>
    <cellStyle name="Normal 49 2" xfId="3984" xr:uid="{C735C6D3-B034-456B-A8C5-8ECAACF5BEC4}"/>
    <cellStyle name="Normal 49 2 2" xfId="3985" xr:uid="{27271C95-4B75-41C8-A608-C181F2BB0C2A}"/>
    <cellStyle name="Normal 49 2 2 2" xfId="44732" xr:uid="{A430A9B6-BA69-4B98-8FF7-A1A0C406D42A}"/>
    <cellStyle name="Normal 49 3" xfId="3986" xr:uid="{C09D54A8-7028-4FD0-86F7-7BEC88BF6401}"/>
    <cellStyle name="Normal 49 3 2" xfId="3987" xr:uid="{0620B970-219F-41B3-A080-63C6CB4D71A7}"/>
    <cellStyle name="Normal 49 3 2 2" xfId="44733" xr:uid="{A4EC3B4E-657D-44B5-8AD0-F970247E74E4}"/>
    <cellStyle name="Normal 49 4" xfId="5174" xr:uid="{F53D2AEF-BCD1-41E0-8182-C33C20960E09}"/>
    <cellStyle name="Normal 49 4 2" xfId="5298" xr:uid="{47E2A35F-65D7-44A0-B6FB-E2B2471D46D8}"/>
    <cellStyle name="Normal 49 4 2 2" xfId="5544" xr:uid="{FA03927A-E147-4AA6-868C-4842E82D7DD3}"/>
    <cellStyle name="Normal 49 4 2 2 2" xfId="6441" xr:uid="{3B8EB411-6023-4FDB-851B-FC0B2F06D445}"/>
    <cellStyle name="Normal 49 4 2 2 2 2" xfId="7843" xr:uid="{A8E60E67-CD0A-4619-AF24-60061B93C5C2}"/>
    <cellStyle name="Normal 49 4 2 2 2 2 2" xfId="10645" xr:uid="{88EEB61C-3236-4144-B2E0-60B92ECB1D0B}"/>
    <cellStyle name="Normal 49 4 2 2 2 2 2 2" xfId="16250" xr:uid="{6B737A15-D588-485A-B2B7-A8E9EBB892FD}"/>
    <cellStyle name="Normal 49 4 2 2 2 2 2 2 2" xfId="27459" xr:uid="{FE8F8619-D6E8-4AFA-91A3-75DAB1BCF39E}"/>
    <cellStyle name="Normal 49 4 2 2 2 2 2 2 2 2" xfId="43246" xr:uid="{3F6F1670-756B-4F57-9F14-21D94AAA38EA}"/>
    <cellStyle name="Normal 49 4 2 2 2 2 2 2 3" xfId="35358" xr:uid="{491B5D89-29AC-4C6E-9D76-B00D996B6476}"/>
    <cellStyle name="Normal 49 4 2 2 2 2 2 3" xfId="21855" xr:uid="{3EFDE984-BCC2-441F-AF1A-4D1366D8FB9B}"/>
    <cellStyle name="Normal 49 4 2 2 2 2 2 3 2" xfId="39302" xr:uid="{54AEBBF7-B51C-4856-938B-2A3BD010375F}"/>
    <cellStyle name="Normal 49 4 2 2 2 2 2 4" xfId="31414" xr:uid="{D2B6A37B-B19F-48C7-B97E-A457B6A274B1}"/>
    <cellStyle name="Normal 49 4 2 2 2 2 3" xfId="13448" xr:uid="{B6D04843-561C-4EC9-A7B6-A5A27D571C96}"/>
    <cellStyle name="Normal 49 4 2 2 2 2 3 2" xfId="24657" xr:uid="{A4859D1A-32E4-4147-9C33-24ABE0DA9A66}"/>
    <cellStyle name="Normal 49 4 2 2 2 2 3 2 2" xfId="41274" xr:uid="{DC378C36-D3A9-4604-B968-6F7593412D37}"/>
    <cellStyle name="Normal 49 4 2 2 2 2 3 3" xfId="33386" xr:uid="{AC95E59B-76E6-4827-A6E0-DCE530CF9DDC}"/>
    <cellStyle name="Normal 49 4 2 2 2 2 4" xfId="19053" xr:uid="{76C736E1-8456-465C-B344-7F4488E2851A}"/>
    <cellStyle name="Normal 49 4 2 2 2 2 4 2" xfId="37330" xr:uid="{87E31173-A881-4DB8-8FE2-48B84CE2FAC9}"/>
    <cellStyle name="Normal 49 4 2 2 2 2 5" xfId="29442" xr:uid="{25151AE7-EF81-4A5C-A199-BAFDE65B314F}"/>
    <cellStyle name="Normal 49 4 2 2 2 3" xfId="9243" xr:uid="{159D6E2B-617D-478A-B686-9F8256444EF3}"/>
    <cellStyle name="Normal 49 4 2 2 2 3 2" xfId="14848" xr:uid="{633D3C52-A783-4203-A385-5096006C917C}"/>
    <cellStyle name="Normal 49 4 2 2 2 3 2 2" xfId="26057" xr:uid="{AC27FA09-E8FD-4706-A5EE-79A18AA91119}"/>
    <cellStyle name="Normal 49 4 2 2 2 3 2 2 2" xfId="42260" xr:uid="{331B5579-E1FB-439C-8237-E1FB4053E74D}"/>
    <cellStyle name="Normal 49 4 2 2 2 3 2 3" xfId="34372" xr:uid="{6E6E2A5F-0463-4F93-B8DB-C035A94BCB21}"/>
    <cellStyle name="Normal 49 4 2 2 2 3 3" xfId="20453" xr:uid="{DD3DC5E6-72AE-4662-83F9-FB6CBC295520}"/>
    <cellStyle name="Normal 49 4 2 2 2 3 3 2" xfId="38316" xr:uid="{BDA7E0FB-D719-442C-A3A6-AF5979571CC7}"/>
    <cellStyle name="Normal 49 4 2 2 2 3 4" xfId="30428" xr:uid="{FB8B4388-6B99-4651-AE73-05E79EBA9D79}"/>
    <cellStyle name="Normal 49 4 2 2 2 4" xfId="12046" xr:uid="{8EA3C5E0-7718-4EE2-8AB3-489FAA4BEEF5}"/>
    <cellStyle name="Normal 49 4 2 2 2 4 2" xfId="23255" xr:uid="{368BCF25-4EB9-4FFB-B72B-A0FF589FE112}"/>
    <cellStyle name="Normal 49 4 2 2 2 4 2 2" xfId="40288" xr:uid="{92251E6E-EEBC-443B-8509-4A7669A8E090}"/>
    <cellStyle name="Normal 49 4 2 2 2 4 3" xfId="32400" xr:uid="{D94B53CA-966C-4958-95CE-13AE8111D628}"/>
    <cellStyle name="Normal 49 4 2 2 2 5" xfId="17651" xr:uid="{28821C13-0810-4D52-BF76-D889B90477E5}"/>
    <cellStyle name="Normal 49 4 2 2 2 5 2" xfId="36344" xr:uid="{C84E24E1-C178-45F4-8B02-D0F6C44F0F78}"/>
    <cellStyle name="Normal 49 4 2 2 2 6" xfId="28456" xr:uid="{18992228-ED7B-47A9-AF7D-60BD6855D311}"/>
    <cellStyle name="Normal 49 4 2 2 3" xfId="6946" xr:uid="{231DCCCD-AA2F-4D1F-875B-E3513735110D}"/>
    <cellStyle name="Normal 49 4 2 2 3 2" xfId="9748" xr:uid="{8F86D64B-F605-4CDF-A387-74E24428992C}"/>
    <cellStyle name="Normal 49 4 2 2 3 2 2" xfId="15353" xr:uid="{27AD0A7A-72F7-472E-A17F-02E1FA1D194B}"/>
    <cellStyle name="Normal 49 4 2 2 3 2 2 2" xfId="26562" xr:uid="{7099AE46-0D90-4816-BD63-69A893E59FE3}"/>
    <cellStyle name="Normal 49 4 2 2 3 2 2 2 2" xfId="42752" xr:uid="{0C246A35-1CF2-477E-B00E-ED1A15666796}"/>
    <cellStyle name="Normal 49 4 2 2 3 2 2 3" xfId="34864" xr:uid="{BA54FBBD-9349-430F-B5EF-9D5A2D5700DF}"/>
    <cellStyle name="Normal 49 4 2 2 3 2 3" xfId="20958" xr:uid="{9B42DB99-51E4-489F-ABC3-DF96E7FE5B95}"/>
    <cellStyle name="Normal 49 4 2 2 3 2 3 2" xfId="38808" xr:uid="{DC321DAA-D38A-4F4E-8E81-F72CB4CA5E54}"/>
    <cellStyle name="Normal 49 4 2 2 3 2 4" xfId="30920" xr:uid="{DDD7A61F-EA9C-4BFE-BF93-841605253492}"/>
    <cellStyle name="Normal 49 4 2 2 3 3" xfId="12551" xr:uid="{769AA7A9-B957-4C88-9461-0424D6645FE3}"/>
    <cellStyle name="Normal 49 4 2 2 3 3 2" xfId="23760" xr:uid="{4322FE93-AD54-4F0E-8386-8129F02130C7}"/>
    <cellStyle name="Normal 49 4 2 2 3 3 2 2" xfId="40780" xr:uid="{E0D135F8-2004-4BC8-A2B3-9AB247512D8D}"/>
    <cellStyle name="Normal 49 4 2 2 3 3 3" xfId="32892" xr:uid="{E6EE5370-0E38-4A4A-BA20-FCC9B7657115}"/>
    <cellStyle name="Normal 49 4 2 2 3 4" xfId="18156" xr:uid="{F3EFFD1F-5E6D-4634-8021-088992682776}"/>
    <cellStyle name="Normal 49 4 2 2 3 4 2" xfId="36836" xr:uid="{A07940D3-B6F8-458B-A7E6-5CA00A04F9B6}"/>
    <cellStyle name="Normal 49 4 2 2 3 5" xfId="28948" xr:uid="{F8D0AD42-89C5-4624-8087-3A6E12135EB1}"/>
    <cellStyle name="Normal 49 4 2 2 4" xfId="8346" xr:uid="{875EB40A-A736-4E85-BF5F-48D823AB668F}"/>
    <cellStyle name="Normal 49 4 2 2 4 2" xfId="13951" xr:uid="{6B68EDDC-9C82-4203-B369-D26B79343AB6}"/>
    <cellStyle name="Normal 49 4 2 2 4 2 2" xfId="25160" xr:uid="{42675784-FA13-44DD-A237-A46C81F83795}"/>
    <cellStyle name="Normal 49 4 2 2 4 2 2 2" xfId="41766" xr:uid="{1BEF8F05-7C7E-4FE0-A5E2-D8022ABC3C71}"/>
    <cellStyle name="Normal 49 4 2 2 4 2 3" xfId="33878" xr:uid="{414C89AA-CDCF-4308-92EC-0BAC2E681507}"/>
    <cellStyle name="Normal 49 4 2 2 4 3" xfId="19556" xr:uid="{00E5123D-0861-4548-B8D2-5D31CDBDDD6F}"/>
    <cellStyle name="Normal 49 4 2 2 4 3 2" xfId="37822" xr:uid="{BC162436-9E9F-4FF0-B770-B1CADC64ED76}"/>
    <cellStyle name="Normal 49 4 2 2 4 4" xfId="29934" xr:uid="{D856EAD2-1FBA-4C67-8602-7155DE662BF0}"/>
    <cellStyle name="Normal 49 4 2 2 5" xfId="11149" xr:uid="{BF7BC44D-B634-4E83-AA45-52190D068E93}"/>
    <cellStyle name="Normal 49 4 2 2 5 2" xfId="22358" xr:uid="{9424778A-04E3-4768-AEF5-739CE90EA859}"/>
    <cellStyle name="Normal 49 4 2 2 5 2 2" xfId="39794" xr:uid="{5BA252ED-45FE-4FB9-9E51-A8F2CB2ACE28}"/>
    <cellStyle name="Normal 49 4 2 2 5 3" xfId="31906" xr:uid="{C29BBEDF-62C8-4DA4-8D58-2790EB676415}"/>
    <cellStyle name="Normal 49 4 2 2 6" xfId="16754" xr:uid="{EF9A9692-C4DA-4EEA-B93C-68F4D0BE39A8}"/>
    <cellStyle name="Normal 49 4 2 2 6 2" xfId="35850" xr:uid="{79FF2DB6-5D8F-408F-A0B0-686B59A069EF}"/>
    <cellStyle name="Normal 49 4 2 2 7" xfId="27962" xr:uid="{3E85B66E-4185-4347-A973-3911CA6911EE}"/>
    <cellStyle name="Normal 49 4 2 3" xfId="6195" xr:uid="{F4BB99F2-CDC2-4739-90E8-873A0F62B288}"/>
    <cellStyle name="Normal 49 4 2 3 2" xfId="7597" xr:uid="{DE145AAC-4AC5-4F35-8DC0-2F57163D0ED4}"/>
    <cellStyle name="Normal 49 4 2 3 2 2" xfId="10399" xr:uid="{8F3F3291-125D-4A1F-9F6C-002CAA7EF389}"/>
    <cellStyle name="Normal 49 4 2 3 2 2 2" xfId="16004" xr:uid="{2501EA46-D79F-4A08-9C2B-5710D5B030BF}"/>
    <cellStyle name="Normal 49 4 2 3 2 2 2 2" xfId="27213" xr:uid="{E8C2C8AD-8E42-4B77-807E-672315C4A869}"/>
    <cellStyle name="Normal 49 4 2 3 2 2 2 2 2" xfId="43000" xr:uid="{C7F7D3F8-EDB5-415D-9FCA-5F7CF85DEC97}"/>
    <cellStyle name="Normal 49 4 2 3 2 2 2 3" xfId="35112" xr:uid="{1E54F1AD-0912-4BBC-B1DF-B19748A18AE5}"/>
    <cellStyle name="Normal 49 4 2 3 2 2 3" xfId="21609" xr:uid="{B587C527-1C38-4B03-A1D8-851D49CB7B14}"/>
    <cellStyle name="Normal 49 4 2 3 2 2 3 2" xfId="39056" xr:uid="{7EDC6CAE-8AE6-4560-9582-591ECE580E2B}"/>
    <cellStyle name="Normal 49 4 2 3 2 2 4" xfId="31168" xr:uid="{2FE0F2B5-3485-4565-BB9F-39A61A653B82}"/>
    <cellStyle name="Normal 49 4 2 3 2 3" xfId="13202" xr:uid="{77FF654B-DF87-4B50-B296-9B92CADE57F1}"/>
    <cellStyle name="Normal 49 4 2 3 2 3 2" xfId="24411" xr:uid="{A0C6CAD2-CAEE-4093-9CD3-9D69C64893A0}"/>
    <cellStyle name="Normal 49 4 2 3 2 3 2 2" xfId="41028" xr:uid="{9B02BD8F-A6DE-4BAC-855C-0853B86FB683}"/>
    <cellStyle name="Normal 49 4 2 3 2 3 3" xfId="33140" xr:uid="{580B7C0D-7835-436A-B331-8E9BA12E7791}"/>
    <cellStyle name="Normal 49 4 2 3 2 4" xfId="18807" xr:uid="{D792EAA5-0CE0-44D1-8A92-26FB78017E5B}"/>
    <cellStyle name="Normal 49 4 2 3 2 4 2" xfId="37084" xr:uid="{337BEB91-33D4-4FF9-8EDC-885DCBF6A1F1}"/>
    <cellStyle name="Normal 49 4 2 3 2 5" xfId="29196" xr:uid="{EAF1970A-EF8F-4F2B-89B6-3AE819D39EE1}"/>
    <cellStyle name="Normal 49 4 2 3 3" xfId="8997" xr:uid="{FFC106B8-E9A2-419F-A6BC-C62FBF0AF7DE}"/>
    <cellStyle name="Normal 49 4 2 3 3 2" xfId="14602" xr:uid="{42CD3A82-1D5E-497C-A861-92D3ECFD10BD}"/>
    <cellStyle name="Normal 49 4 2 3 3 2 2" xfId="25811" xr:uid="{07B322B0-2D70-4AEA-BB60-60C15A33A114}"/>
    <cellStyle name="Normal 49 4 2 3 3 2 2 2" xfId="42014" xr:uid="{5D68383C-FDD2-418B-A3A7-AD66772D43BC}"/>
    <cellStyle name="Normal 49 4 2 3 3 2 3" xfId="34126" xr:uid="{4A563E23-3ABF-4DA1-88DE-26B6F07FC819}"/>
    <cellStyle name="Normal 49 4 2 3 3 3" xfId="20207" xr:uid="{AF503FE1-BEA4-4621-B7F8-12D5962EA3B2}"/>
    <cellStyle name="Normal 49 4 2 3 3 3 2" xfId="38070" xr:uid="{717A4BFF-57D0-4773-80F4-909768AA2DDE}"/>
    <cellStyle name="Normal 49 4 2 3 3 4" xfId="30182" xr:uid="{2ABCC2C0-3429-4751-A76E-02F84B4B7BF0}"/>
    <cellStyle name="Normal 49 4 2 3 4" xfId="11800" xr:uid="{E2C45788-76EB-4BAE-B217-983177993667}"/>
    <cellStyle name="Normal 49 4 2 3 4 2" xfId="23009" xr:uid="{7DB961A2-7C6E-44F0-94AA-91A8293135B5}"/>
    <cellStyle name="Normal 49 4 2 3 4 2 2" xfId="40042" xr:uid="{19FA60C5-4C2A-4272-A7BB-1E903CBD2241}"/>
    <cellStyle name="Normal 49 4 2 3 4 3" xfId="32154" xr:uid="{7FE1064E-08C8-422E-A133-0A81F854FDCD}"/>
    <cellStyle name="Normal 49 4 2 3 5" xfId="17405" xr:uid="{E0DF9042-2953-4D0C-9558-E832EE5EAC82}"/>
    <cellStyle name="Normal 49 4 2 3 5 2" xfId="36098" xr:uid="{647BB57E-D304-4B74-8D4D-40C0B367B4CE}"/>
    <cellStyle name="Normal 49 4 2 3 6" xfId="28210" xr:uid="{3577BADF-9BCE-477E-B2CD-76CDC3B4D065}"/>
    <cellStyle name="Normal 49 4 2 4" xfId="6700" xr:uid="{5938C7A5-A88C-47ED-8D49-AAEAC80FAA41}"/>
    <cellStyle name="Normal 49 4 2 4 2" xfId="9502" xr:uid="{F823A0EA-ACFE-4027-AD5E-0BD91F5A2916}"/>
    <cellStyle name="Normal 49 4 2 4 2 2" xfId="15107" xr:uid="{F6717ED8-306D-4407-9317-E553AA9ACB44}"/>
    <cellStyle name="Normal 49 4 2 4 2 2 2" xfId="26316" xr:uid="{139914E9-A634-4C75-9CB9-E220D6988DD8}"/>
    <cellStyle name="Normal 49 4 2 4 2 2 2 2" xfId="42506" xr:uid="{5C062DFE-51F6-4AC9-837F-91CAE882C29E}"/>
    <cellStyle name="Normal 49 4 2 4 2 2 3" xfId="34618" xr:uid="{1FB4D35A-EB7A-452A-A5F2-75B5292CB7B6}"/>
    <cellStyle name="Normal 49 4 2 4 2 3" xfId="20712" xr:uid="{F32CD11E-09CF-405B-AC6B-7B16A4733079}"/>
    <cellStyle name="Normal 49 4 2 4 2 3 2" xfId="38562" xr:uid="{FF8D70C1-74E4-49BF-AF77-F9FE192B4D26}"/>
    <cellStyle name="Normal 49 4 2 4 2 4" xfId="30674" xr:uid="{D80C2A01-44A7-45D3-ABDE-C0BFACC8617E}"/>
    <cellStyle name="Normal 49 4 2 4 3" xfId="12305" xr:uid="{D509509B-ABD0-4CE8-96A5-9D7751806F7F}"/>
    <cellStyle name="Normal 49 4 2 4 3 2" xfId="23514" xr:uid="{1AB0E363-4672-4045-B854-B53E033758FF}"/>
    <cellStyle name="Normal 49 4 2 4 3 2 2" xfId="40534" xr:uid="{1DADC141-4F1B-4935-AC9C-30EC9E6957F8}"/>
    <cellStyle name="Normal 49 4 2 4 3 3" xfId="32646" xr:uid="{E754C1BE-6BD6-4A5D-9E3B-E0E116B166AF}"/>
    <cellStyle name="Normal 49 4 2 4 4" xfId="17910" xr:uid="{EFCDE555-A630-4BF6-AE49-DDB668FCCB63}"/>
    <cellStyle name="Normal 49 4 2 4 4 2" xfId="36590" xr:uid="{A2363C6F-C337-49C3-82FB-F8F58D88789D}"/>
    <cellStyle name="Normal 49 4 2 4 5" xfId="28702" xr:uid="{09AF7EB9-A5EB-4156-B359-EEBEA9ED05A1}"/>
    <cellStyle name="Normal 49 4 2 5" xfId="8100" xr:uid="{ED0C1753-038D-47E4-999A-7FB39BEE4DE4}"/>
    <cellStyle name="Normal 49 4 2 5 2" xfId="13705" xr:uid="{DF1A036F-58DF-4393-930A-EEF48BA135E6}"/>
    <cellStyle name="Normal 49 4 2 5 2 2" xfId="24914" xr:uid="{699938A3-E165-4AC6-9A55-0AB351044953}"/>
    <cellStyle name="Normal 49 4 2 5 2 2 2" xfId="41520" xr:uid="{10AB23CA-19C7-4601-B9CC-1ABF16B8F8CB}"/>
    <cellStyle name="Normal 49 4 2 5 2 3" xfId="33632" xr:uid="{B7042ED4-6C10-45DF-BA5B-92C2D6526C95}"/>
    <cellStyle name="Normal 49 4 2 5 3" xfId="19310" xr:uid="{EBF36659-1142-4885-AC49-A9A2B3E185FF}"/>
    <cellStyle name="Normal 49 4 2 5 3 2" xfId="37576" xr:uid="{ACE7AA19-695A-4D76-AF93-F299B19CE579}"/>
    <cellStyle name="Normal 49 4 2 5 4" xfId="29688" xr:uid="{027A66C1-531E-42E4-8951-DB25377CEAF1}"/>
    <cellStyle name="Normal 49 4 2 6" xfId="10903" xr:uid="{0068B338-F4E9-4607-87E8-D0B9211B65F9}"/>
    <cellStyle name="Normal 49 4 2 6 2" xfId="22112" xr:uid="{856C46C9-A767-4AA7-AB62-F0E580E39153}"/>
    <cellStyle name="Normal 49 4 2 6 2 2" xfId="39548" xr:uid="{446F6BC3-559B-46C0-9449-5626E9A267D7}"/>
    <cellStyle name="Normal 49 4 2 6 3" xfId="31660" xr:uid="{B9B84812-EB2D-4942-A9FA-6741B0D96589}"/>
    <cellStyle name="Normal 49 4 2 7" xfId="16508" xr:uid="{853C08E2-DC24-47E0-AC42-452CB92823B8}"/>
    <cellStyle name="Normal 49 4 2 7 2" xfId="35604" xr:uid="{705E6803-BB04-45B6-BDA1-F5B178E25914}"/>
    <cellStyle name="Normal 49 4 2 8" xfId="27716" xr:uid="{4EEC3979-2F50-409E-A9D9-C8417733E416}"/>
    <cellStyle name="Normal 49 4 3" xfId="5420" xr:uid="{1C277AAE-9B3D-4FEC-8F28-D5D537388314}"/>
    <cellStyle name="Normal 49 4 3 2" xfId="6317" xr:uid="{AA76C10A-0A87-4F0B-8962-D78F5E1F0979}"/>
    <cellStyle name="Normal 49 4 3 2 2" xfId="7719" xr:uid="{2E1B1B79-1BE3-4A52-A198-AE755D4528AF}"/>
    <cellStyle name="Normal 49 4 3 2 2 2" xfId="10521" xr:uid="{5283448B-085D-4018-AF0A-36C12C1120AC}"/>
    <cellStyle name="Normal 49 4 3 2 2 2 2" xfId="16126" xr:uid="{AEE5CBBB-5179-42AE-8AB1-DE6DB0CFACD7}"/>
    <cellStyle name="Normal 49 4 3 2 2 2 2 2" xfId="27335" xr:uid="{8867F47C-D02B-4A5F-8C30-BE51A5164810}"/>
    <cellStyle name="Normal 49 4 3 2 2 2 2 2 2" xfId="43122" xr:uid="{4EA5F826-3481-4E27-8D99-385250C0DF2E}"/>
    <cellStyle name="Normal 49 4 3 2 2 2 2 3" xfId="35234" xr:uid="{1CA1EA46-90AF-4E40-A4DF-9FF05A0F1050}"/>
    <cellStyle name="Normal 49 4 3 2 2 2 3" xfId="21731" xr:uid="{C888F924-ED3D-432D-9ED5-B538FB6836A6}"/>
    <cellStyle name="Normal 49 4 3 2 2 2 3 2" xfId="39178" xr:uid="{1A34201F-BE1B-4DEE-B31D-8CF74FBF580D}"/>
    <cellStyle name="Normal 49 4 3 2 2 2 4" xfId="31290" xr:uid="{F044E8E2-4B7F-4BF6-9242-BCBB583C7E80}"/>
    <cellStyle name="Normal 49 4 3 2 2 3" xfId="13324" xr:uid="{B1FFBD4F-46E1-46FC-88A8-95635A92281A}"/>
    <cellStyle name="Normal 49 4 3 2 2 3 2" xfId="24533" xr:uid="{C4AB409C-5E5E-4BB7-9588-459FA6EF7CFD}"/>
    <cellStyle name="Normal 49 4 3 2 2 3 2 2" xfId="41150" xr:uid="{DCE04F03-AF9D-4BD3-B57B-C5ECDDC0CBEE}"/>
    <cellStyle name="Normal 49 4 3 2 2 3 3" xfId="33262" xr:uid="{A18DBE45-4EF0-4114-B09A-6C313638B643}"/>
    <cellStyle name="Normal 49 4 3 2 2 4" xfId="18929" xr:uid="{B71AEF76-BFB9-4025-A781-FF18FC2DBE22}"/>
    <cellStyle name="Normal 49 4 3 2 2 4 2" xfId="37206" xr:uid="{E18783B6-15D1-450A-9681-2BEF6EA34D10}"/>
    <cellStyle name="Normal 49 4 3 2 2 5" xfId="29318" xr:uid="{09CB1A49-7A07-4BBD-827B-A1601EC5798B}"/>
    <cellStyle name="Normal 49 4 3 2 3" xfId="9119" xr:uid="{359F0371-C162-4216-89F9-D03B66E5E5BB}"/>
    <cellStyle name="Normal 49 4 3 2 3 2" xfId="14724" xr:uid="{C0B904BC-E893-4814-8F48-B60C5DC16498}"/>
    <cellStyle name="Normal 49 4 3 2 3 2 2" xfId="25933" xr:uid="{28F97936-757A-4237-A06D-A877267EF92A}"/>
    <cellStyle name="Normal 49 4 3 2 3 2 2 2" xfId="42136" xr:uid="{E09294BB-E6FC-4901-9B6B-5BDFC77C5845}"/>
    <cellStyle name="Normal 49 4 3 2 3 2 3" xfId="34248" xr:uid="{6EFBE14A-3E6E-475F-9A8D-B244E6D8368B}"/>
    <cellStyle name="Normal 49 4 3 2 3 3" xfId="20329" xr:uid="{82927912-C863-4F0E-B36F-01F29E5CB244}"/>
    <cellStyle name="Normal 49 4 3 2 3 3 2" xfId="38192" xr:uid="{F078FBBD-7AD8-4A7E-93A4-EB33DAA8E2C5}"/>
    <cellStyle name="Normal 49 4 3 2 3 4" xfId="30304" xr:uid="{F9317B38-2432-4783-8EE3-8E503642DD0B}"/>
    <cellStyle name="Normal 49 4 3 2 4" xfId="11922" xr:uid="{9284250F-3AA6-421D-8C73-78CB57FDCD18}"/>
    <cellStyle name="Normal 49 4 3 2 4 2" xfId="23131" xr:uid="{65EBE348-3D0E-48A8-9492-E53513C8CCD4}"/>
    <cellStyle name="Normal 49 4 3 2 4 2 2" xfId="40164" xr:uid="{67E62FBF-C9AA-4E57-8318-428E97CC713E}"/>
    <cellStyle name="Normal 49 4 3 2 4 3" xfId="32276" xr:uid="{164A13BF-E27A-45D4-918C-DCBE498E9369}"/>
    <cellStyle name="Normal 49 4 3 2 5" xfId="17527" xr:uid="{93D5A3E2-25C2-4CC0-9628-26F69B24EF8D}"/>
    <cellStyle name="Normal 49 4 3 2 5 2" xfId="36220" xr:uid="{E051BB05-C2AD-4D25-A2E9-2E1EA8EBDFEB}"/>
    <cellStyle name="Normal 49 4 3 2 6" xfId="28332" xr:uid="{26AD61A2-A100-4C39-8BAE-849D927B8124}"/>
    <cellStyle name="Normal 49 4 3 3" xfId="6822" xr:uid="{D08F451F-F015-4572-9A52-A9917A9A26E1}"/>
    <cellStyle name="Normal 49 4 3 3 2" xfId="9624" xr:uid="{B5575A89-2CEC-4769-9A62-90F4C915036E}"/>
    <cellStyle name="Normal 49 4 3 3 2 2" xfId="15229" xr:uid="{DD76A6D4-3159-4C2A-9A2E-D3BE165B66C4}"/>
    <cellStyle name="Normal 49 4 3 3 2 2 2" xfId="26438" xr:uid="{298DF2D8-5234-47A5-B347-D65F66EBF688}"/>
    <cellStyle name="Normal 49 4 3 3 2 2 2 2" xfId="42628" xr:uid="{F712CEAB-BDAB-4B28-9457-E98F6C283F2F}"/>
    <cellStyle name="Normal 49 4 3 3 2 2 3" xfId="34740" xr:uid="{EA82C62C-6C6F-4516-8091-1642BAB792B1}"/>
    <cellStyle name="Normal 49 4 3 3 2 3" xfId="20834" xr:uid="{D5E610C2-8FF0-47D0-BE60-ACADB288A033}"/>
    <cellStyle name="Normal 49 4 3 3 2 3 2" xfId="38684" xr:uid="{00165662-4D9B-4003-89E6-E6A79EA0B5FC}"/>
    <cellStyle name="Normal 49 4 3 3 2 4" xfId="30796" xr:uid="{36814AA3-D4D0-466E-9C2E-3E0B217FC759}"/>
    <cellStyle name="Normal 49 4 3 3 3" xfId="12427" xr:uid="{DE9FEF9B-C3BB-4CA2-AE39-29A4D9ADE871}"/>
    <cellStyle name="Normal 49 4 3 3 3 2" xfId="23636" xr:uid="{AD5BAF80-0468-41BC-BECD-AAAAA7E9786C}"/>
    <cellStyle name="Normal 49 4 3 3 3 2 2" xfId="40656" xr:uid="{D9E12BDD-BE82-4070-992F-7BEA3D452CCB}"/>
    <cellStyle name="Normal 49 4 3 3 3 3" xfId="32768" xr:uid="{AAF62492-51B5-479E-BBC1-0B8A7FDAFAEB}"/>
    <cellStyle name="Normal 49 4 3 3 4" xfId="18032" xr:uid="{6BAF04A9-4665-43FC-876B-C38C3755AAD0}"/>
    <cellStyle name="Normal 49 4 3 3 4 2" xfId="36712" xr:uid="{0EBB6540-78C1-4798-87C7-4F5CFEBC6B5E}"/>
    <cellStyle name="Normal 49 4 3 3 5" xfId="28824" xr:uid="{D5CD0E6F-DA9E-496C-A397-F3389619A9B1}"/>
    <cellStyle name="Normal 49 4 3 4" xfId="8222" xr:uid="{4B6D5F1B-7858-49AB-9DBD-EA468BBE86CD}"/>
    <cellStyle name="Normal 49 4 3 4 2" xfId="13827" xr:uid="{B70344B9-0EC1-4C54-84AC-088FB71527A6}"/>
    <cellStyle name="Normal 49 4 3 4 2 2" xfId="25036" xr:uid="{448DDA9C-4E4C-4341-B3B5-3A126E5E97D1}"/>
    <cellStyle name="Normal 49 4 3 4 2 2 2" xfId="41642" xr:uid="{B48D69BE-3DF7-466F-8CB7-2DCDD1B70A88}"/>
    <cellStyle name="Normal 49 4 3 4 2 3" xfId="33754" xr:uid="{307FD67E-5B0E-45AD-A922-C42D503AEE5A}"/>
    <cellStyle name="Normal 49 4 3 4 3" xfId="19432" xr:uid="{D352AA00-E6DC-4EE2-9569-8B47F25415F1}"/>
    <cellStyle name="Normal 49 4 3 4 3 2" xfId="37698" xr:uid="{EF70019F-04FC-4405-A348-BFC3D166A16D}"/>
    <cellStyle name="Normal 49 4 3 4 4" xfId="29810" xr:uid="{7976B3F7-917B-40E9-8D73-C1F588969CFD}"/>
    <cellStyle name="Normal 49 4 3 5" xfId="11025" xr:uid="{EF7991BC-762C-482F-B5F3-7250DE08CECA}"/>
    <cellStyle name="Normal 49 4 3 5 2" xfId="22234" xr:uid="{A31F8E0D-2DA7-4B0C-A807-4525C60C5951}"/>
    <cellStyle name="Normal 49 4 3 5 2 2" xfId="39670" xr:uid="{3D374728-55E5-4FFE-9EAA-D0E87DC35DF7}"/>
    <cellStyle name="Normal 49 4 3 5 3" xfId="31782" xr:uid="{4463B8B2-2DD4-466E-8A29-34F8A0BB0781}"/>
    <cellStyle name="Normal 49 4 3 6" xfId="16630" xr:uid="{15A199ED-937E-4F7F-B15C-972CB673E514}"/>
    <cellStyle name="Normal 49 4 3 6 2" xfId="35726" xr:uid="{A2F496FF-38E5-48D1-8F92-E93C49F60C25}"/>
    <cellStyle name="Normal 49 4 3 7" xfId="27838" xr:uid="{98E6E1CC-E311-4CD9-B65D-2A2732F763FF}"/>
    <cellStyle name="Normal 49 4 4" xfId="6071" xr:uid="{13136FED-C276-4A52-938B-6C96D61B294B}"/>
    <cellStyle name="Normal 49 4 4 2" xfId="7473" xr:uid="{739C0395-D94F-4110-BB66-AFB28F3960EB}"/>
    <cellStyle name="Normal 49 4 4 2 2" xfId="10275" xr:uid="{5B3FD7EB-2472-4412-A63C-13ED7BF0E1B6}"/>
    <cellStyle name="Normal 49 4 4 2 2 2" xfId="15880" xr:uid="{F27F5DCE-51A4-46B4-A902-9FD533775AAF}"/>
    <cellStyle name="Normal 49 4 4 2 2 2 2" xfId="27089" xr:uid="{9A75790B-96F8-4FE1-9680-185A47F9018C}"/>
    <cellStyle name="Normal 49 4 4 2 2 2 2 2" xfId="42876" xr:uid="{1B71ED50-8295-43C8-9CC7-2FB497180AB6}"/>
    <cellStyle name="Normal 49 4 4 2 2 2 3" xfId="34988" xr:uid="{6442FAD1-C7BC-423F-9A9B-31146E5EE1CF}"/>
    <cellStyle name="Normal 49 4 4 2 2 3" xfId="21485" xr:uid="{7077FCCE-AE51-4C40-AC81-44A08334DCF9}"/>
    <cellStyle name="Normal 49 4 4 2 2 3 2" xfId="38932" xr:uid="{5823898C-C391-45EE-B4B5-977132AF3B66}"/>
    <cellStyle name="Normal 49 4 4 2 2 4" xfId="31044" xr:uid="{739D884A-8C86-4E32-8B53-0B974AFE81ED}"/>
    <cellStyle name="Normal 49 4 4 2 3" xfId="13078" xr:uid="{79CEB0AB-4161-457A-851E-CC31073920D0}"/>
    <cellStyle name="Normal 49 4 4 2 3 2" xfId="24287" xr:uid="{95B387FD-9AAA-4612-94FE-03D0C7AA063A}"/>
    <cellStyle name="Normal 49 4 4 2 3 2 2" xfId="40904" xr:uid="{3E2B68D2-2519-487D-B8FB-48ACA645E459}"/>
    <cellStyle name="Normal 49 4 4 2 3 3" xfId="33016" xr:uid="{C3EB0D75-C322-4EB7-9068-A640418E2791}"/>
    <cellStyle name="Normal 49 4 4 2 4" xfId="18683" xr:uid="{964D99B7-73F4-4030-829F-B4050195E109}"/>
    <cellStyle name="Normal 49 4 4 2 4 2" xfId="36960" xr:uid="{125245E7-F536-4C12-93BE-AEA636A354AB}"/>
    <cellStyle name="Normal 49 4 4 2 5" xfId="29072" xr:uid="{81440C33-3397-401E-8C05-2502EBBB2B5B}"/>
    <cellStyle name="Normal 49 4 4 3" xfId="8873" xr:uid="{D92BAD06-DA3D-438A-A0A6-8ED8B45EDA5C}"/>
    <cellStyle name="Normal 49 4 4 3 2" xfId="14478" xr:uid="{6D44B279-C058-4EAB-BC25-D80886C3D5FF}"/>
    <cellStyle name="Normal 49 4 4 3 2 2" xfId="25687" xr:uid="{19D59201-2C0A-482A-8008-B46D4D010B2A}"/>
    <cellStyle name="Normal 49 4 4 3 2 2 2" xfId="41890" xr:uid="{065581CC-A0DF-429D-9010-14DFAB0301C5}"/>
    <cellStyle name="Normal 49 4 4 3 2 3" xfId="34002" xr:uid="{DC5B0C3D-E2A9-477D-8A14-EBAAEF586E25}"/>
    <cellStyle name="Normal 49 4 4 3 3" xfId="20083" xr:uid="{3C653341-D60E-4D9C-BBA5-E107EC88CE25}"/>
    <cellStyle name="Normal 49 4 4 3 3 2" xfId="37946" xr:uid="{4EB7C00C-4046-4D0F-B12C-CF2E5C90652F}"/>
    <cellStyle name="Normal 49 4 4 3 4" xfId="30058" xr:uid="{FDF8F22A-F788-4ADE-B55C-68784A078340}"/>
    <cellStyle name="Normal 49 4 4 4" xfId="11676" xr:uid="{D541794D-B49F-4C71-8433-831949F9D2CB}"/>
    <cellStyle name="Normal 49 4 4 4 2" xfId="22885" xr:uid="{6C19AD23-DF39-4651-AEA0-38FE576E92C3}"/>
    <cellStyle name="Normal 49 4 4 4 2 2" xfId="39918" xr:uid="{2234E78F-2738-4841-AC7D-4EA392D10B6D}"/>
    <cellStyle name="Normal 49 4 4 4 3" xfId="32030" xr:uid="{259A7AA3-FD40-474C-9A71-6339FEC6B4FD}"/>
    <cellStyle name="Normal 49 4 4 5" xfId="17281" xr:uid="{A0FF8BC7-71A3-4D54-8857-172479DA3D4A}"/>
    <cellStyle name="Normal 49 4 4 5 2" xfId="35974" xr:uid="{07E5344D-DA44-40C5-8204-A4285A3EFFB4}"/>
    <cellStyle name="Normal 49 4 4 6" xfId="28086" xr:uid="{4CB3E2AF-1F1D-480B-BF4F-FD524A9B52DC}"/>
    <cellStyle name="Normal 49 4 5" xfId="6576" xr:uid="{67CBFDF6-5C99-478B-8170-AECF4088BF64}"/>
    <cellStyle name="Normal 49 4 5 2" xfId="9378" xr:uid="{95E96794-1F99-4E1B-9BAB-374BFA6D8057}"/>
    <cellStyle name="Normal 49 4 5 2 2" xfId="14983" xr:uid="{F1B88206-7062-41D2-A47B-1D0E4FC7D137}"/>
    <cellStyle name="Normal 49 4 5 2 2 2" xfId="26192" xr:uid="{4797068D-D930-4BB4-B53B-1D4486B09439}"/>
    <cellStyle name="Normal 49 4 5 2 2 2 2" xfId="42382" xr:uid="{3C7C78EF-F020-49F4-918E-FF5EBDA9565D}"/>
    <cellStyle name="Normal 49 4 5 2 2 3" xfId="34494" xr:uid="{FC98F2FD-2700-4A7E-986A-2B494055F160}"/>
    <cellStyle name="Normal 49 4 5 2 3" xfId="20588" xr:uid="{8521685D-1EDD-4716-A0A5-4C5CB057C44D}"/>
    <cellStyle name="Normal 49 4 5 2 3 2" xfId="38438" xr:uid="{F951DD9F-A5D8-411F-9DC0-854A7D9B08F6}"/>
    <cellStyle name="Normal 49 4 5 2 4" xfId="30550" xr:uid="{39322EEC-A9C0-4A53-B88E-FD49E3DC23E6}"/>
    <cellStyle name="Normal 49 4 5 3" xfId="12181" xr:uid="{61610B46-C61E-4F1B-ACE8-EEF50F853F94}"/>
    <cellStyle name="Normal 49 4 5 3 2" xfId="23390" xr:uid="{4409BF81-1CB5-45B0-A97A-DD7925C9C31D}"/>
    <cellStyle name="Normal 49 4 5 3 2 2" xfId="40410" xr:uid="{B9FB20AC-C59D-4317-BAC5-47B6B9194494}"/>
    <cellStyle name="Normal 49 4 5 3 3" xfId="32522" xr:uid="{D8F3AB97-7264-4320-AC54-9003C0BE7046}"/>
    <cellStyle name="Normal 49 4 5 4" xfId="17786" xr:uid="{C6A64099-5E73-413F-A43F-7842680DD797}"/>
    <cellStyle name="Normal 49 4 5 4 2" xfId="36466" xr:uid="{350BB414-1815-4D14-8634-6B6CFD26F234}"/>
    <cellStyle name="Normal 49 4 5 5" xfId="28578" xr:uid="{7D0D27FA-796E-49B5-AFA1-EE94D8E15D2F}"/>
    <cellStyle name="Normal 49 4 6" xfId="7976" xr:uid="{922C0668-31F9-460F-95E4-F5EDE4FF3149}"/>
    <cellStyle name="Normal 49 4 6 2" xfId="13581" xr:uid="{B635CEA5-586E-4EC9-8E2A-0B585D47458C}"/>
    <cellStyle name="Normal 49 4 6 2 2" xfId="24790" xr:uid="{F58129DD-AB25-4CB9-8AB2-2549A2301B20}"/>
    <cellStyle name="Normal 49 4 6 2 2 2" xfId="41396" xr:uid="{9DC7EF59-0CFC-47D9-A018-196191B91A02}"/>
    <cellStyle name="Normal 49 4 6 2 3" xfId="33508" xr:uid="{E3512017-777D-4495-99E8-2376B17A6860}"/>
    <cellStyle name="Normal 49 4 6 3" xfId="19186" xr:uid="{C14BB2D0-A36C-4812-B99B-CC9A8BF5E30F}"/>
    <cellStyle name="Normal 49 4 6 3 2" xfId="37452" xr:uid="{DC56C486-5D12-4A92-B447-5BEBEEC3E3BD}"/>
    <cellStyle name="Normal 49 4 6 4" xfId="29564" xr:uid="{3C84F8A8-79F8-49E7-87D7-4E0C6B4371F3}"/>
    <cellStyle name="Normal 49 4 7" xfId="10779" xr:uid="{E5B13A62-1C29-42C1-A4FA-917E5F17482B}"/>
    <cellStyle name="Normal 49 4 7 2" xfId="21988" xr:uid="{D9BBF1AF-1D6C-46A7-9533-19C2694987AE}"/>
    <cellStyle name="Normal 49 4 7 2 2" xfId="39424" xr:uid="{A6898507-52C4-4CC3-B1C7-44413AFB3BF8}"/>
    <cellStyle name="Normal 49 4 7 3" xfId="31536" xr:uid="{A5A13074-C78E-4662-9036-4E7B3B91601E}"/>
    <cellStyle name="Normal 49 4 8" xfId="16384" xr:uid="{90E12F12-42D6-4146-A009-497CE0103A06}"/>
    <cellStyle name="Normal 49 4 8 2" xfId="35480" xr:uid="{284AE4A9-A6DF-4E0C-B16D-B0FA7AC777A2}"/>
    <cellStyle name="Normal 49 4 9" xfId="27592" xr:uid="{2051F381-C0E4-4480-A239-ECD5BB864614}"/>
    <cellStyle name="Normal 49 5" xfId="5235" xr:uid="{ED3B6464-9EBD-4EEE-A206-F7159615D4A7}"/>
    <cellStyle name="Normal 49 5 2" xfId="5481" xr:uid="{E04C07C3-6014-4FAF-9E93-C95481734C71}"/>
    <cellStyle name="Normal 49 5 2 2" xfId="6378" xr:uid="{3696C678-B3DF-44D5-A9AC-DD9967175830}"/>
    <cellStyle name="Normal 49 5 2 2 2" xfId="7780" xr:uid="{A70FEA2B-E77D-4924-AA01-682C54BAB078}"/>
    <cellStyle name="Normal 49 5 2 2 2 2" xfId="10582" xr:uid="{7C6A9219-1239-4C0D-8EFD-CCD690BE76CE}"/>
    <cellStyle name="Normal 49 5 2 2 2 2 2" xfId="16187" xr:uid="{0E2BD76B-2CC1-4729-93F7-2C5FFC60F251}"/>
    <cellStyle name="Normal 49 5 2 2 2 2 2 2" xfId="27396" xr:uid="{B1BC3AFF-FFFF-4531-A191-F8F3DDF5666C}"/>
    <cellStyle name="Normal 49 5 2 2 2 2 2 2 2" xfId="43183" xr:uid="{2CAF57DD-6694-41DE-8B50-97E0DB409D7C}"/>
    <cellStyle name="Normal 49 5 2 2 2 2 2 3" xfId="35295" xr:uid="{D3B98D62-2478-4204-8E86-1EF8819477C0}"/>
    <cellStyle name="Normal 49 5 2 2 2 2 3" xfId="21792" xr:uid="{27E71AE3-FBE3-4AC0-81B7-893E34BB8AFD}"/>
    <cellStyle name="Normal 49 5 2 2 2 2 3 2" xfId="39239" xr:uid="{B8D23051-670B-4C47-B0C9-8DE89FBB21E4}"/>
    <cellStyle name="Normal 49 5 2 2 2 2 4" xfId="31351" xr:uid="{2A43536A-C765-4EB1-BFC5-1B36BDC3F6ED}"/>
    <cellStyle name="Normal 49 5 2 2 2 3" xfId="13385" xr:uid="{2ECA30F3-A9EA-4D76-A011-1024202B6D1A}"/>
    <cellStyle name="Normal 49 5 2 2 2 3 2" xfId="24594" xr:uid="{CCBC172A-8F06-49B8-BC15-09615BEF50A9}"/>
    <cellStyle name="Normal 49 5 2 2 2 3 2 2" xfId="41211" xr:uid="{D7427A42-A064-49C9-8312-777E478D6314}"/>
    <cellStyle name="Normal 49 5 2 2 2 3 3" xfId="33323" xr:uid="{A6FDE18B-ED71-4C8B-BBAB-C024CADC334E}"/>
    <cellStyle name="Normal 49 5 2 2 2 4" xfId="18990" xr:uid="{0F428020-8F22-4544-82C4-D295F803ADC2}"/>
    <cellStyle name="Normal 49 5 2 2 2 4 2" xfId="37267" xr:uid="{97830115-EE73-48AF-9D4F-E0EE45B15ACC}"/>
    <cellStyle name="Normal 49 5 2 2 2 5" xfId="29379" xr:uid="{C3660038-F449-4FAF-A5A9-7AFDF02E1D16}"/>
    <cellStyle name="Normal 49 5 2 2 3" xfId="9180" xr:uid="{DDBA0979-CD7B-4E2F-AAF4-850AAF11CBCD}"/>
    <cellStyle name="Normal 49 5 2 2 3 2" xfId="14785" xr:uid="{C53E3B31-409B-4148-B762-8946557DD148}"/>
    <cellStyle name="Normal 49 5 2 2 3 2 2" xfId="25994" xr:uid="{DF119A98-06D9-41F0-9154-240EE0E63C3E}"/>
    <cellStyle name="Normal 49 5 2 2 3 2 2 2" xfId="42197" xr:uid="{BEA703A8-9882-4D54-98A8-9FE2523BF98D}"/>
    <cellStyle name="Normal 49 5 2 2 3 2 3" xfId="34309" xr:uid="{FCD49E26-CB31-4DF9-857E-3A74175587A9}"/>
    <cellStyle name="Normal 49 5 2 2 3 3" xfId="20390" xr:uid="{76D80021-0588-4130-AC9A-1630148F23C5}"/>
    <cellStyle name="Normal 49 5 2 2 3 3 2" xfId="38253" xr:uid="{B4522DBA-E1F3-4FAF-A198-4063D62F1180}"/>
    <cellStyle name="Normal 49 5 2 2 3 4" xfId="30365" xr:uid="{639B63B5-96DF-4762-B039-A16C97916B25}"/>
    <cellStyle name="Normal 49 5 2 2 4" xfId="11983" xr:uid="{A1DABE4B-C2F6-4E70-A408-2278F05F7693}"/>
    <cellStyle name="Normal 49 5 2 2 4 2" xfId="23192" xr:uid="{33F9842A-F7C1-4C74-8381-00AA42B48EB5}"/>
    <cellStyle name="Normal 49 5 2 2 4 2 2" xfId="40225" xr:uid="{09FF79C0-D6BB-42CF-8EC9-9FAEEA0AEBEC}"/>
    <cellStyle name="Normal 49 5 2 2 4 3" xfId="32337" xr:uid="{162A29F2-1F6A-4531-8BBF-55E863383F59}"/>
    <cellStyle name="Normal 49 5 2 2 5" xfId="17588" xr:uid="{D0CA5A91-E859-43B2-9CA5-E673BA97454F}"/>
    <cellStyle name="Normal 49 5 2 2 5 2" xfId="36281" xr:uid="{3F8F18F9-1686-4EFA-96E0-E65253C52C5D}"/>
    <cellStyle name="Normal 49 5 2 2 6" xfId="28393" xr:uid="{1BD08BB9-8AAC-4527-BD3B-CE30A1C26931}"/>
    <cellStyle name="Normal 49 5 2 3" xfId="6883" xr:uid="{579F27FF-1A09-4369-A6C8-BDB169465381}"/>
    <cellStyle name="Normal 49 5 2 3 2" xfId="9685" xr:uid="{7B8DC0B5-EFB6-4FF3-B346-9182756AB2CC}"/>
    <cellStyle name="Normal 49 5 2 3 2 2" xfId="15290" xr:uid="{BD0DEF80-A1D6-4C47-80B7-65204EAE9BFD}"/>
    <cellStyle name="Normal 49 5 2 3 2 2 2" xfId="26499" xr:uid="{90A4C0D1-B3BB-41B7-ADB7-37F82B57A7DB}"/>
    <cellStyle name="Normal 49 5 2 3 2 2 2 2" xfId="42689" xr:uid="{C0BCDA4D-E8CC-419A-8265-E89FFBB242CE}"/>
    <cellStyle name="Normal 49 5 2 3 2 2 3" xfId="34801" xr:uid="{2D320488-D044-426C-8C0D-121D781B3508}"/>
    <cellStyle name="Normal 49 5 2 3 2 3" xfId="20895" xr:uid="{28AA7E87-2EC1-4A18-84CA-866B0C3C1D93}"/>
    <cellStyle name="Normal 49 5 2 3 2 3 2" xfId="38745" xr:uid="{563E9289-9C07-4C77-81BA-35545EE8033B}"/>
    <cellStyle name="Normal 49 5 2 3 2 4" xfId="30857" xr:uid="{2E932FD4-D4DF-4E74-B515-E0E2F4BC1080}"/>
    <cellStyle name="Normal 49 5 2 3 3" xfId="12488" xr:uid="{D77CE959-E9D3-48E7-8389-EF6EE2E04402}"/>
    <cellStyle name="Normal 49 5 2 3 3 2" xfId="23697" xr:uid="{8DBCA145-BFF7-4515-A41F-EA79CA56A176}"/>
    <cellStyle name="Normal 49 5 2 3 3 2 2" xfId="40717" xr:uid="{0C32414C-764E-4A92-92C3-CCC4E066CF5C}"/>
    <cellStyle name="Normal 49 5 2 3 3 3" xfId="32829" xr:uid="{54AD37C4-AE46-4F3B-9717-4AEF2CB81D47}"/>
    <cellStyle name="Normal 49 5 2 3 4" xfId="18093" xr:uid="{92CEE66F-C83A-4CB9-96DC-3BAF7B8B6DE8}"/>
    <cellStyle name="Normal 49 5 2 3 4 2" xfId="36773" xr:uid="{0F4F5551-5A4D-4D55-9355-FAE76AD3179C}"/>
    <cellStyle name="Normal 49 5 2 3 5" xfId="28885" xr:uid="{65506D18-8728-4C06-834C-F208AEE83858}"/>
    <cellStyle name="Normal 49 5 2 4" xfId="8283" xr:uid="{043B8D88-C058-4FC5-808E-EE6A6EC49128}"/>
    <cellStyle name="Normal 49 5 2 4 2" xfId="13888" xr:uid="{7D55CEFB-C424-4659-B8DA-985AD664E57E}"/>
    <cellStyle name="Normal 49 5 2 4 2 2" xfId="25097" xr:uid="{8B3FC5D9-142E-48F4-ACB7-2B92F25BDA0E}"/>
    <cellStyle name="Normal 49 5 2 4 2 2 2" xfId="41703" xr:uid="{83BA399E-B525-4EFB-AF12-BF36BEE639E1}"/>
    <cellStyle name="Normal 49 5 2 4 2 3" xfId="33815" xr:uid="{00228228-B1C8-4E4A-B2AE-9CF539EA92D3}"/>
    <cellStyle name="Normal 49 5 2 4 3" xfId="19493" xr:uid="{86DA6E55-276A-44D9-A0A6-E83D2663DF81}"/>
    <cellStyle name="Normal 49 5 2 4 3 2" xfId="37759" xr:uid="{94294C87-C9AD-4225-9E7A-851E3F1EAEC9}"/>
    <cellStyle name="Normal 49 5 2 4 4" xfId="29871" xr:uid="{F831C5D4-34CD-4E0B-A9C5-CEE5D6CD53B7}"/>
    <cellStyle name="Normal 49 5 2 5" xfId="11086" xr:uid="{96386EE8-8219-4729-B6BD-B067D6AD7CFE}"/>
    <cellStyle name="Normal 49 5 2 5 2" xfId="22295" xr:uid="{E0DF4E11-70FF-43AA-B815-4EEBD54DC7E7}"/>
    <cellStyle name="Normal 49 5 2 5 2 2" xfId="39731" xr:uid="{6C2E6629-6E27-454E-BDA7-C6FA33B67D41}"/>
    <cellStyle name="Normal 49 5 2 5 3" xfId="31843" xr:uid="{228FCA58-505A-4FBB-8EED-804A1B92101C}"/>
    <cellStyle name="Normal 49 5 2 6" xfId="16691" xr:uid="{F731B6DC-34A6-469B-9B08-12CF3C06A38A}"/>
    <cellStyle name="Normal 49 5 2 6 2" xfId="35787" xr:uid="{D1ACC768-132D-4FF8-9B5C-F2C3EA424393}"/>
    <cellStyle name="Normal 49 5 2 7" xfId="27899" xr:uid="{07ADF718-C21C-403A-8CB8-FD8C7F39995E}"/>
    <cellStyle name="Normal 49 5 3" xfId="6132" xr:uid="{C748F7DC-17B0-47F1-89CA-28CC414329BC}"/>
    <cellStyle name="Normal 49 5 3 2" xfId="7534" xr:uid="{EA973C9A-3EA4-444B-9C54-50C4A5C88A63}"/>
    <cellStyle name="Normal 49 5 3 2 2" xfId="10336" xr:uid="{694CF036-9AD2-4011-ACF9-F8CB6A313586}"/>
    <cellStyle name="Normal 49 5 3 2 2 2" xfId="15941" xr:uid="{E4445352-FCFA-4398-8B8C-A1E764925477}"/>
    <cellStyle name="Normal 49 5 3 2 2 2 2" xfId="27150" xr:uid="{2C7E6CEB-E7BB-4EEA-AE8A-9A991F4EF48E}"/>
    <cellStyle name="Normal 49 5 3 2 2 2 2 2" xfId="42937" xr:uid="{637AA55E-76E1-4452-B808-A7289B9655EF}"/>
    <cellStyle name="Normal 49 5 3 2 2 2 3" xfId="35049" xr:uid="{AAC7B35A-829F-41AC-8217-7B3EEBC80991}"/>
    <cellStyle name="Normal 49 5 3 2 2 3" xfId="21546" xr:uid="{1D0AE12F-C3B5-4D17-8F61-2B9924C71856}"/>
    <cellStyle name="Normal 49 5 3 2 2 3 2" xfId="38993" xr:uid="{362A7451-78FD-48D2-8013-8AC7CEE4158B}"/>
    <cellStyle name="Normal 49 5 3 2 2 4" xfId="31105" xr:uid="{77A5AE5C-9247-456A-80D8-A19F04E12DCB}"/>
    <cellStyle name="Normal 49 5 3 2 3" xfId="13139" xr:uid="{7CBE3D20-77A3-4A12-819B-2B0370C9FB28}"/>
    <cellStyle name="Normal 49 5 3 2 3 2" xfId="24348" xr:uid="{BD55B749-F93D-4196-96C5-F18DFE0613D1}"/>
    <cellStyle name="Normal 49 5 3 2 3 2 2" xfId="40965" xr:uid="{79AC33CE-ACC2-4F40-A6D6-F4A462B7F950}"/>
    <cellStyle name="Normal 49 5 3 2 3 3" xfId="33077" xr:uid="{9F4A881D-BD9C-4A40-9653-AFBA7359C364}"/>
    <cellStyle name="Normal 49 5 3 2 4" xfId="18744" xr:uid="{F547E068-99F7-4A91-B0B0-183AAE2A2BE8}"/>
    <cellStyle name="Normal 49 5 3 2 4 2" xfId="37021" xr:uid="{CE265C8B-63AB-49C8-8DDB-F91CD212FD67}"/>
    <cellStyle name="Normal 49 5 3 2 5" xfId="29133" xr:uid="{355B1CE6-EA94-4B7C-A6A0-8BB3E2295791}"/>
    <cellStyle name="Normal 49 5 3 3" xfId="8934" xr:uid="{6E0C8809-5BE9-4822-B5E0-AD7749AB0A90}"/>
    <cellStyle name="Normal 49 5 3 3 2" xfId="14539" xr:uid="{75E9E839-8EFB-480D-80FB-2DF4F706CEF2}"/>
    <cellStyle name="Normal 49 5 3 3 2 2" xfId="25748" xr:uid="{97C06910-5375-4688-8747-64E1627C6773}"/>
    <cellStyle name="Normal 49 5 3 3 2 2 2" xfId="41951" xr:uid="{3E3BC626-60D6-4071-80EE-89B30AD7E7A2}"/>
    <cellStyle name="Normal 49 5 3 3 2 3" xfId="34063" xr:uid="{CE46E3B4-D319-4895-9039-52E599BC38CB}"/>
    <cellStyle name="Normal 49 5 3 3 3" xfId="20144" xr:uid="{733D205E-5F5D-42F0-ABE6-7985133FBBAF}"/>
    <cellStyle name="Normal 49 5 3 3 3 2" xfId="38007" xr:uid="{3EA1D820-C536-4EED-B015-D999BE1F2AEE}"/>
    <cellStyle name="Normal 49 5 3 3 4" xfId="30119" xr:uid="{58F035B1-A6DE-44D6-A3B6-E4137417ADD0}"/>
    <cellStyle name="Normal 49 5 3 4" xfId="11737" xr:uid="{634B0D69-B5D7-4F55-8701-406C8B8582BA}"/>
    <cellStyle name="Normal 49 5 3 4 2" xfId="22946" xr:uid="{2B650BAE-61A5-4D1F-8C71-0738EA268A6E}"/>
    <cellStyle name="Normal 49 5 3 4 2 2" xfId="39979" xr:uid="{DCB2E2E9-8773-4A2E-AC93-472FD2B95A67}"/>
    <cellStyle name="Normal 49 5 3 4 3" xfId="32091" xr:uid="{FAE60552-5538-4DB0-AA28-FD3D96585E2E}"/>
    <cellStyle name="Normal 49 5 3 5" xfId="17342" xr:uid="{891D4B1B-9DF7-40CC-B30D-925948A92D39}"/>
    <cellStyle name="Normal 49 5 3 5 2" xfId="36035" xr:uid="{B5B5BD98-E7F9-4CB4-BBBE-A4A78DEA0AB0}"/>
    <cellStyle name="Normal 49 5 3 6" xfId="28147" xr:uid="{5E6AC007-808C-45A2-935F-F180E401B15B}"/>
    <cellStyle name="Normal 49 5 4" xfId="6637" xr:uid="{61E0E053-5554-49D7-BA91-66EC67B4F602}"/>
    <cellStyle name="Normal 49 5 4 2" xfId="9439" xr:uid="{17599BF9-7C6B-4A50-9656-7B2101ABAB52}"/>
    <cellStyle name="Normal 49 5 4 2 2" xfId="15044" xr:uid="{E9F1EDDB-B4B6-437B-A45E-2BA388DF24C4}"/>
    <cellStyle name="Normal 49 5 4 2 2 2" xfId="26253" xr:uid="{A0F959BD-7419-4682-9A7C-2EB55AAAF30B}"/>
    <cellStyle name="Normal 49 5 4 2 2 2 2" xfId="42443" xr:uid="{0B3CBC15-BF42-4396-8993-935C78FF33BC}"/>
    <cellStyle name="Normal 49 5 4 2 2 3" xfId="34555" xr:uid="{212CA729-312F-40BB-BBAD-6599BEC8D771}"/>
    <cellStyle name="Normal 49 5 4 2 3" xfId="20649" xr:uid="{1D02C05F-BA90-4878-ACBD-7E96EC202C31}"/>
    <cellStyle name="Normal 49 5 4 2 3 2" xfId="38499" xr:uid="{5F6359CA-6667-418C-A3CA-61C6ADE2AAD3}"/>
    <cellStyle name="Normal 49 5 4 2 4" xfId="30611" xr:uid="{87B0412E-6AD7-4A83-9244-E4D8AD0AE7D3}"/>
    <cellStyle name="Normal 49 5 4 3" xfId="12242" xr:uid="{D7DCBF7C-EFED-4E54-81D4-537522BC5954}"/>
    <cellStyle name="Normal 49 5 4 3 2" xfId="23451" xr:uid="{48D3BFB2-100C-4157-BB9A-1573602CBE24}"/>
    <cellStyle name="Normal 49 5 4 3 2 2" xfId="40471" xr:uid="{D1596966-1052-49FD-9708-E3B943FFD04C}"/>
    <cellStyle name="Normal 49 5 4 3 3" xfId="32583" xr:uid="{664D67E7-DAF6-4880-90C9-13D588CCC7DD}"/>
    <cellStyle name="Normal 49 5 4 4" xfId="17847" xr:uid="{15E736D0-F237-40CE-AD5F-4E46480ADA8F}"/>
    <cellStyle name="Normal 49 5 4 4 2" xfId="36527" xr:uid="{CB1D10FE-1B59-4A6D-846B-8E751ADE1599}"/>
    <cellStyle name="Normal 49 5 4 5" xfId="28639" xr:uid="{781C0F6E-F4A9-47E0-B291-F29255B40A92}"/>
    <cellStyle name="Normal 49 5 5" xfId="8037" xr:uid="{7EC820AC-34A7-4AE2-8F8E-137274D18DAC}"/>
    <cellStyle name="Normal 49 5 5 2" xfId="13642" xr:uid="{08592AAD-9603-4C7E-BA73-359F4C1B13F7}"/>
    <cellStyle name="Normal 49 5 5 2 2" xfId="24851" xr:uid="{7308BFDB-F3D3-4023-9537-45824EF1696C}"/>
    <cellStyle name="Normal 49 5 5 2 2 2" xfId="41457" xr:uid="{C811FE26-E004-45B9-A08D-51C6181BE908}"/>
    <cellStyle name="Normal 49 5 5 2 3" xfId="33569" xr:uid="{1A57A666-B032-4241-B31A-4DF534E111F1}"/>
    <cellStyle name="Normal 49 5 5 3" xfId="19247" xr:uid="{698DF99F-91E6-46E9-A3C2-E680D313A393}"/>
    <cellStyle name="Normal 49 5 5 3 2" xfId="37513" xr:uid="{8D8FBC07-7F9C-423A-9F1B-37910A47CAAB}"/>
    <cellStyle name="Normal 49 5 5 4" xfId="29625" xr:uid="{E5B00AEB-988A-463B-B085-026A9AC3CB8C}"/>
    <cellStyle name="Normal 49 5 6" xfId="10840" xr:uid="{19990294-0C3C-4491-B8D5-DF31A8CD9731}"/>
    <cellStyle name="Normal 49 5 6 2" xfId="22049" xr:uid="{EF12ACAF-C475-429B-8815-200DFBEE9118}"/>
    <cellStyle name="Normal 49 5 6 2 2" xfId="39485" xr:uid="{3332B42D-69D9-4766-ADEE-6631F5E552DF}"/>
    <cellStyle name="Normal 49 5 6 3" xfId="31597" xr:uid="{81E674FE-FB25-4294-A4C0-81A61F764EB2}"/>
    <cellStyle name="Normal 49 5 7" xfId="16445" xr:uid="{B79DA807-567F-427B-9D0F-EBD705A665B2}"/>
    <cellStyle name="Normal 49 5 7 2" xfId="35541" xr:uid="{2450C1AF-C537-4E7D-8CCB-26612B28074C}"/>
    <cellStyle name="Normal 49 5 8" xfId="27653" xr:uid="{BD58E6F0-509D-4F60-ACFD-008441C5766E}"/>
    <cellStyle name="Normal 49 6" xfId="5357" xr:uid="{0F528AAF-C7DF-42FA-8466-612574643437}"/>
    <cellStyle name="Normal 49 6 2" xfId="6254" xr:uid="{E5D8203D-C4CB-4B1C-BCBF-81B4C8C806DD}"/>
    <cellStyle name="Normal 49 6 2 2" xfId="7656" xr:uid="{A7769877-958D-4F6F-B67B-954B99A09A47}"/>
    <cellStyle name="Normal 49 6 2 2 2" xfId="10458" xr:uid="{4AE7EE9D-A7F9-4A72-95D3-C64CF9F09B04}"/>
    <cellStyle name="Normal 49 6 2 2 2 2" xfId="16063" xr:uid="{0FECA64E-B634-4E89-B640-3A794827EE57}"/>
    <cellStyle name="Normal 49 6 2 2 2 2 2" xfId="27272" xr:uid="{E8B057EF-D753-4ECF-9508-42DA86183FB1}"/>
    <cellStyle name="Normal 49 6 2 2 2 2 2 2" xfId="43059" xr:uid="{72A926DC-7D16-4460-A314-B9F10285CF46}"/>
    <cellStyle name="Normal 49 6 2 2 2 2 3" xfId="35171" xr:uid="{80181234-4F4B-4F09-B675-EC64CF804833}"/>
    <cellStyle name="Normal 49 6 2 2 2 3" xfId="21668" xr:uid="{18C04DCC-6902-46C9-9CFA-061E51AFE97F}"/>
    <cellStyle name="Normal 49 6 2 2 2 3 2" xfId="39115" xr:uid="{80F76247-63DF-4532-88F9-4E62D40FBF5A}"/>
    <cellStyle name="Normal 49 6 2 2 2 4" xfId="31227" xr:uid="{F8605748-FA21-4B04-803A-368A5526E314}"/>
    <cellStyle name="Normal 49 6 2 2 3" xfId="13261" xr:uid="{ACD34EF2-BE58-4B53-AB20-6A4EFC6A8054}"/>
    <cellStyle name="Normal 49 6 2 2 3 2" xfId="24470" xr:uid="{D3F2B8A1-0E3D-4EC5-A2DC-411A133D7C51}"/>
    <cellStyle name="Normal 49 6 2 2 3 2 2" xfId="41087" xr:uid="{50B1B9DA-2394-4EBE-A95F-7AAA965BD733}"/>
    <cellStyle name="Normal 49 6 2 2 3 3" xfId="33199" xr:uid="{3DE85D81-F9CD-491A-BAC7-A699C6190935}"/>
    <cellStyle name="Normal 49 6 2 2 4" xfId="18866" xr:uid="{734736F5-45CC-49C8-97E5-CF4EB12FE6E6}"/>
    <cellStyle name="Normal 49 6 2 2 4 2" xfId="37143" xr:uid="{5ECEF99F-25D3-4B69-A676-42CEBE5E614F}"/>
    <cellStyle name="Normal 49 6 2 2 5" xfId="29255" xr:uid="{0A588924-A98E-4824-9360-56EA5F9B024E}"/>
    <cellStyle name="Normal 49 6 2 3" xfId="9056" xr:uid="{79536E6E-B2B3-44FA-9CD2-56B0FB41F5E9}"/>
    <cellStyle name="Normal 49 6 2 3 2" xfId="14661" xr:uid="{9752EE45-7600-4C84-82AF-596E472EADB5}"/>
    <cellStyle name="Normal 49 6 2 3 2 2" xfId="25870" xr:uid="{D4C8804D-2D8C-46E1-ABF0-55C87F171610}"/>
    <cellStyle name="Normal 49 6 2 3 2 2 2" xfId="42073" xr:uid="{0AA2CD74-7CD0-48C1-8B51-A412370B2CF9}"/>
    <cellStyle name="Normal 49 6 2 3 2 3" xfId="34185" xr:uid="{B4042C54-C567-4968-9BA0-3A882E1A1B1C}"/>
    <cellStyle name="Normal 49 6 2 3 3" xfId="20266" xr:uid="{6177AF97-DE23-4572-B2E3-21E9EF134D1D}"/>
    <cellStyle name="Normal 49 6 2 3 3 2" xfId="38129" xr:uid="{CFE7312E-E9CE-4D74-9D94-DC2A2851EE48}"/>
    <cellStyle name="Normal 49 6 2 3 4" xfId="30241" xr:uid="{21F94688-6E4B-49DD-AF93-EDB034381E32}"/>
    <cellStyle name="Normal 49 6 2 4" xfId="11859" xr:uid="{77F824AF-0B78-4A41-A1D5-E130B4B32DE9}"/>
    <cellStyle name="Normal 49 6 2 4 2" xfId="23068" xr:uid="{B5F091EC-BB27-42C1-BB70-A6EE9FED8D19}"/>
    <cellStyle name="Normal 49 6 2 4 2 2" xfId="40101" xr:uid="{B2C4F72E-B98F-490D-A55E-232B6B37CC81}"/>
    <cellStyle name="Normal 49 6 2 4 3" xfId="32213" xr:uid="{F1F3A67F-1B5D-43B2-A388-6002619E577E}"/>
    <cellStyle name="Normal 49 6 2 5" xfId="17464" xr:uid="{61F307FF-533D-4138-84C0-FDC6D7A1B3A9}"/>
    <cellStyle name="Normal 49 6 2 5 2" xfId="36157" xr:uid="{4D855320-C1AF-400F-8B18-58CFC3F65295}"/>
    <cellStyle name="Normal 49 6 2 6" xfId="28269" xr:uid="{917650DA-E51F-4C60-91C0-67E5A937AAF9}"/>
    <cellStyle name="Normal 49 6 3" xfId="6759" xr:uid="{2DEAD5BB-769D-4337-98C7-D4E8794672AD}"/>
    <cellStyle name="Normal 49 6 3 2" xfId="9561" xr:uid="{5675F3CC-818D-4C29-BBCB-D6C494971CB1}"/>
    <cellStyle name="Normal 49 6 3 2 2" xfId="15166" xr:uid="{6F1BCCF0-6CA3-4C39-AE89-3902199FA940}"/>
    <cellStyle name="Normal 49 6 3 2 2 2" xfId="26375" xr:uid="{22379287-FDFA-418C-B97A-2713A7A53A63}"/>
    <cellStyle name="Normal 49 6 3 2 2 2 2" xfId="42565" xr:uid="{4AB88735-B273-4AFA-A9F5-B2DFD0308CB8}"/>
    <cellStyle name="Normal 49 6 3 2 2 3" xfId="34677" xr:uid="{3C19A6DE-53C1-4FEE-8422-4562DC16100C}"/>
    <cellStyle name="Normal 49 6 3 2 3" xfId="20771" xr:uid="{21458B51-D9C4-4E13-A400-4021FEB5C02B}"/>
    <cellStyle name="Normal 49 6 3 2 3 2" xfId="38621" xr:uid="{16495943-F4BF-4FD2-A854-99432FE7CF0A}"/>
    <cellStyle name="Normal 49 6 3 2 4" xfId="30733" xr:uid="{7366D13B-06C6-48E7-9AD5-B73B21FC4270}"/>
    <cellStyle name="Normal 49 6 3 3" xfId="12364" xr:uid="{20C0E7CB-1AE0-4D59-9F58-14B0F0BF39FA}"/>
    <cellStyle name="Normal 49 6 3 3 2" xfId="23573" xr:uid="{ACE3EAA5-D7C4-4F23-9714-B07C7E15A78D}"/>
    <cellStyle name="Normal 49 6 3 3 2 2" xfId="40593" xr:uid="{B34B6692-813A-4CDD-93EA-6931F04A830C}"/>
    <cellStyle name="Normal 49 6 3 3 3" xfId="32705" xr:uid="{11C2AF00-4BE6-4758-9CCA-67A41CF8C6E7}"/>
    <cellStyle name="Normal 49 6 3 4" xfId="17969" xr:uid="{39828A52-024F-462E-8ADE-6699EE90CABF}"/>
    <cellStyle name="Normal 49 6 3 4 2" xfId="36649" xr:uid="{C13D8AB2-DCCA-414D-A784-6041B1BEDE8D}"/>
    <cellStyle name="Normal 49 6 3 5" xfId="28761" xr:uid="{E6994A08-6F0A-4481-9184-98CB966C1876}"/>
    <cellStyle name="Normal 49 6 4" xfId="8159" xr:uid="{AB7DAB1C-F6F2-4CCB-84A3-2B4A59090872}"/>
    <cellStyle name="Normal 49 6 4 2" xfId="13764" xr:uid="{BBE83F92-2F13-401E-B289-66B420FE04A6}"/>
    <cellStyle name="Normal 49 6 4 2 2" xfId="24973" xr:uid="{EE9FE4EB-0869-4BA2-8632-49BBBE885C97}"/>
    <cellStyle name="Normal 49 6 4 2 2 2" xfId="41579" xr:uid="{EB7D2567-B3D2-4837-801E-1C7F7263B99E}"/>
    <cellStyle name="Normal 49 6 4 2 3" xfId="33691" xr:uid="{244812A9-6769-4147-9225-6E9FCA9B2674}"/>
    <cellStyle name="Normal 49 6 4 3" xfId="19369" xr:uid="{7033750B-652E-4002-B64E-C141F5A03B02}"/>
    <cellStyle name="Normal 49 6 4 3 2" xfId="37635" xr:uid="{484FEB1F-C2F9-4029-BEBE-CC62E3858BBC}"/>
    <cellStyle name="Normal 49 6 4 4" xfId="29747" xr:uid="{31C7EADB-3651-414A-B571-162FB77C57FA}"/>
    <cellStyle name="Normal 49 6 5" xfId="10962" xr:uid="{AB86C563-62D7-40A8-899B-9CDA8181D60F}"/>
    <cellStyle name="Normal 49 6 5 2" xfId="22171" xr:uid="{C94B69AD-5A0C-40F2-AAB8-118E6941B8F5}"/>
    <cellStyle name="Normal 49 6 5 2 2" xfId="39607" xr:uid="{D89AACE1-E22C-4CB4-9FD5-0772CFF22408}"/>
    <cellStyle name="Normal 49 6 5 3" xfId="31719" xr:uid="{1780EDCC-F0F2-4D20-8ECA-3C654826AF48}"/>
    <cellStyle name="Normal 49 6 6" xfId="16567" xr:uid="{8510F7AF-3BE0-4B0F-8ACC-E15FABC50ECA}"/>
    <cellStyle name="Normal 49 6 6 2" xfId="35663" xr:uid="{8216ABFF-5295-4FF4-8A5F-506B1B6069A7}"/>
    <cellStyle name="Normal 49 6 7" xfId="27775" xr:uid="{B15FEDA0-61B0-4414-9AA2-1E9268359470}"/>
    <cellStyle name="Normal 49 7" xfId="6008" xr:uid="{8CBFC8D2-E2A1-48A1-9F36-D0A1D5AB4718}"/>
    <cellStyle name="Normal 49 7 2" xfId="7410" xr:uid="{980A3BE0-53AB-4DD6-A9D4-3202E3A542FC}"/>
    <cellStyle name="Normal 49 7 2 2" xfId="10212" xr:uid="{47BCE827-CE4C-4F07-8903-477F89EFDF76}"/>
    <cellStyle name="Normal 49 7 2 2 2" xfId="15817" xr:uid="{FEB59B95-8998-4FBC-9406-D5AABC696B59}"/>
    <cellStyle name="Normal 49 7 2 2 2 2" xfId="27026" xr:uid="{596A9926-9912-4A7E-BFA3-FE47D66ECE35}"/>
    <cellStyle name="Normal 49 7 2 2 2 2 2" xfId="42813" xr:uid="{CB369BB7-17AD-432A-9CAA-CEBA1E2658EE}"/>
    <cellStyle name="Normal 49 7 2 2 2 3" xfId="34925" xr:uid="{22857313-C3A5-4F50-B691-78B8E60B7FFE}"/>
    <cellStyle name="Normal 49 7 2 2 3" xfId="21422" xr:uid="{F7CE63CB-F64C-4638-92DC-5AAF2358E1C6}"/>
    <cellStyle name="Normal 49 7 2 2 3 2" xfId="38869" xr:uid="{FF5ED3EC-3BAD-460E-AFCB-1E3FBE29261B}"/>
    <cellStyle name="Normal 49 7 2 2 4" xfId="30981" xr:uid="{BC273331-428E-48EF-A06F-93C9ADA02E0C}"/>
    <cellStyle name="Normal 49 7 2 3" xfId="13015" xr:uid="{2BA435C9-3D55-43DA-BDC9-EDB3CB106963}"/>
    <cellStyle name="Normal 49 7 2 3 2" xfId="24224" xr:uid="{CA46DDE9-FBE4-421C-8378-98BBCC9CBEFA}"/>
    <cellStyle name="Normal 49 7 2 3 2 2" xfId="40841" xr:uid="{423DA212-DAB5-43F5-BA00-1C7A9365FAE1}"/>
    <cellStyle name="Normal 49 7 2 3 3" xfId="32953" xr:uid="{0B4784DC-3A27-4E15-AC39-EED2CD419244}"/>
    <cellStyle name="Normal 49 7 2 4" xfId="18620" xr:uid="{2F1AB396-A83C-4F9C-860E-871642EC9599}"/>
    <cellStyle name="Normal 49 7 2 4 2" xfId="36897" xr:uid="{050B3F1C-F367-4182-A0E0-1E61C22DF46E}"/>
    <cellStyle name="Normal 49 7 2 5" xfId="29009" xr:uid="{364338E1-C865-4339-A798-E37E89435DAC}"/>
    <cellStyle name="Normal 49 7 3" xfId="8810" xr:uid="{3C35EFDC-C204-4944-A072-EE0D0D19B5FD}"/>
    <cellStyle name="Normal 49 7 3 2" xfId="14415" xr:uid="{43900CEA-843D-4032-9F08-D4418DAE4CEB}"/>
    <cellStyle name="Normal 49 7 3 2 2" xfId="25624" xr:uid="{D30AEEBF-5650-463C-A613-833EDE96B59F}"/>
    <cellStyle name="Normal 49 7 3 2 2 2" xfId="41827" xr:uid="{E468B4D8-B33B-4F78-9ED0-EDEDF34B9907}"/>
    <cellStyle name="Normal 49 7 3 2 3" xfId="33939" xr:uid="{6D50B13B-6B4A-4E2E-82DD-8369CD78916B}"/>
    <cellStyle name="Normal 49 7 3 3" xfId="20020" xr:uid="{6FE4B51C-485B-4FEA-9161-06224621F43E}"/>
    <cellStyle name="Normal 49 7 3 3 2" xfId="37883" xr:uid="{85357F8F-DF9E-400A-8A62-AD9B8E6BA848}"/>
    <cellStyle name="Normal 49 7 3 4" xfId="29995" xr:uid="{8E58AD46-A10B-4CF7-AFF7-602AA4DCA75B}"/>
    <cellStyle name="Normal 49 7 4" xfId="11613" xr:uid="{5EEAF5EF-6602-454B-AF62-C1D5AD771CF3}"/>
    <cellStyle name="Normal 49 7 4 2" xfId="22822" xr:uid="{03AC9AA0-FBD2-460E-ABC8-71BD660BEEDF}"/>
    <cellStyle name="Normal 49 7 4 2 2" xfId="39855" xr:uid="{627FAA3C-58DB-4801-BBE3-40A43BA3D157}"/>
    <cellStyle name="Normal 49 7 4 3" xfId="31967" xr:uid="{CC7B53AA-968C-4801-AFE2-2D2CFDA55779}"/>
    <cellStyle name="Normal 49 7 5" xfId="17218" xr:uid="{362E25D9-0B95-4B29-9F6B-3706335C5048}"/>
    <cellStyle name="Normal 49 7 5 2" xfId="35911" xr:uid="{7E966297-8266-496A-9B48-268F33C754AC}"/>
    <cellStyle name="Normal 49 7 6" xfId="28023" xr:uid="{83E06EFD-5262-4334-920E-5AB89E5D6DCF}"/>
    <cellStyle name="Normal 49 8" xfId="6512" xr:uid="{49EECBA3-F57E-4D4C-8D7A-BC0D8DC59C91}"/>
    <cellStyle name="Normal 49 8 2" xfId="9314" xr:uid="{4FC71E69-E366-4DC3-96B8-FA073459C139}"/>
    <cellStyle name="Normal 49 8 2 2" xfId="14919" xr:uid="{A964A344-582E-4B71-B27E-446CD5D4223C}"/>
    <cellStyle name="Normal 49 8 2 2 2" xfId="26128" xr:uid="{0B1DC50F-62D1-4543-8752-B8137363A8B5}"/>
    <cellStyle name="Normal 49 8 2 2 2 2" xfId="42319" xr:uid="{0BBD9D8E-2A6A-4D79-9463-E169F6D3E617}"/>
    <cellStyle name="Normal 49 8 2 2 3" xfId="34431" xr:uid="{34C801BD-422D-49A4-A245-0D39262A79BF}"/>
    <cellStyle name="Normal 49 8 2 3" xfId="20524" xr:uid="{41AB4787-7DED-4FFC-93CE-2527465EBA8F}"/>
    <cellStyle name="Normal 49 8 2 3 2" xfId="38375" xr:uid="{639096A9-7279-492A-B9E5-ED7BB6F7DDFE}"/>
    <cellStyle name="Normal 49 8 2 4" xfId="30487" xr:uid="{1DC7E619-B1BC-4BF1-8A20-A952767F494E}"/>
    <cellStyle name="Normal 49 8 3" xfId="12117" xr:uid="{3E19CDE3-78DE-4D08-A242-112D8A2D0067}"/>
    <cellStyle name="Normal 49 8 3 2" xfId="23326" xr:uid="{873A0B1B-A352-427C-80F7-8F162BED0C86}"/>
    <cellStyle name="Normal 49 8 3 2 2" xfId="40347" xr:uid="{5E373551-9506-4CE7-A9C9-11A91A08AC8A}"/>
    <cellStyle name="Normal 49 8 3 3" xfId="32459" xr:uid="{1085F093-FCC8-481E-B472-154F806A97E9}"/>
    <cellStyle name="Normal 49 8 4" xfId="17722" xr:uid="{2C779462-653D-4A21-83BE-41DED0354D89}"/>
    <cellStyle name="Normal 49 8 4 2" xfId="36403" xr:uid="{3D564996-AD07-4FA9-B95C-D2FE937F7F9C}"/>
    <cellStyle name="Normal 49 8 5" xfId="28515" xr:uid="{3BB49900-5242-4A03-8F86-1A77ABB21CE0}"/>
    <cellStyle name="Normal 49 9" xfId="7913" xr:uid="{F97FA7F7-983F-4822-9525-CC5A4E5A25CB}"/>
    <cellStyle name="Normal 49 9 2" xfId="13518" xr:uid="{76437D7A-B836-411C-A1CB-4615C2B1C64F}"/>
    <cellStyle name="Normal 49 9 2 2" xfId="24727" xr:uid="{AA7EF252-2F1D-4C3D-8480-5A65AF6933C2}"/>
    <cellStyle name="Normal 49 9 2 2 2" xfId="41333" xr:uid="{C6635CE7-D30A-499D-AFEE-DA0611928B7D}"/>
    <cellStyle name="Normal 49 9 2 3" xfId="33445" xr:uid="{E47C5F89-28B3-48E3-B023-B88ED0B193D2}"/>
    <cellStyle name="Normal 49 9 3" xfId="19123" xr:uid="{613EF838-75D1-4C04-BA63-C306D2055ADB}"/>
    <cellStyle name="Normal 49 9 3 2" xfId="37389" xr:uid="{E8F9F4BA-FA41-41CE-A829-FF9A3BD6E8DB}"/>
    <cellStyle name="Normal 49 9 4" xfId="29501" xr:uid="{5523BD8E-E018-42A7-89F9-9760F5CF628C}"/>
    <cellStyle name="Normal 5" xfId="54" xr:uid="{4131AA94-F436-47B2-8B74-E7296CF02A41}"/>
    <cellStyle name="Normal 5 10" xfId="3989" xr:uid="{942BD870-8283-4E15-A2EF-B703D76C2E32}"/>
    <cellStyle name="Normal 5 10 2" xfId="3990" xr:uid="{64F9951A-424C-4938-AACF-514DD0802686}"/>
    <cellStyle name="Normal 5 10 2 2" xfId="3991" xr:uid="{33A40452-23F6-4E37-8E40-ECE98B5C1594}"/>
    <cellStyle name="Normal 5 10 2 2 2" xfId="44734" xr:uid="{FC7B3B50-A3EB-4C27-84CE-34D509D4BEE5}"/>
    <cellStyle name="Normal 5 10 3" xfId="3992" xr:uid="{F58FA1A8-1471-47E8-BC4C-5BF9D46CD49A}"/>
    <cellStyle name="Normal 5 10 3 2" xfId="44735" xr:uid="{69E3A4C6-7CE9-4C10-B88D-4FC53D4E9F98}"/>
    <cellStyle name="Normal 5 11" xfId="3993" xr:uid="{DCB588BD-ADF2-488F-BCF8-17DFED1FFB97}"/>
    <cellStyle name="Normal 5 11 2" xfId="3994" xr:uid="{AD14FB6B-10E7-4247-A8AA-E08C37F09582}"/>
    <cellStyle name="Normal 5 11 2 2" xfId="3995" xr:uid="{BA8514A5-1C60-4688-AD11-207A3B406BA0}"/>
    <cellStyle name="Normal 5 11 2 2 2" xfId="44736" xr:uid="{D3092ECA-821D-432A-AFE6-A1AB313BA0B6}"/>
    <cellStyle name="Normal 5 11 3" xfId="3996" xr:uid="{1681687F-1EAB-47D7-AEC1-36F2DBFDFA90}"/>
    <cellStyle name="Normal 5 11 3 2" xfId="44737" xr:uid="{33012C6C-05FB-42E6-9230-545F819C175A}"/>
    <cellStyle name="Normal 5 12" xfId="3997" xr:uid="{0509E201-DE93-4DC0-911F-6768AB9DC7B0}"/>
    <cellStyle name="Normal 5 12 2" xfId="3998" xr:uid="{93E71F77-BAEA-46CF-A84A-363E4CC5CF78}"/>
    <cellStyle name="Normal 5 12 2 2" xfId="3999" xr:uid="{6FB2B833-0443-40FF-ADB9-9DE3F2434ACE}"/>
    <cellStyle name="Normal 5 12 2 2 2" xfId="44738" xr:uid="{CF5A7885-09A0-47B7-BE2D-D9D6692FAEB2}"/>
    <cellStyle name="Normal 5 12 3" xfId="4000" xr:uid="{C6A151D2-B5EA-4271-A7BD-C3E4DBA5E413}"/>
    <cellStyle name="Normal 5 12 3 2" xfId="44739" xr:uid="{9C97A3A8-5D78-4C5D-A89F-97036EE3A7D8}"/>
    <cellStyle name="Normal 5 13" xfId="4001" xr:uid="{84077669-C1DB-44D9-AC64-E1D7235A5A7B}"/>
    <cellStyle name="Normal 5 13 2" xfId="4002" xr:uid="{723F5C21-8531-40A4-B6DD-D4900D2A3E4F}"/>
    <cellStyle name="Normal 5 13 2 2" xfId="4003" xr:uid="{4A97CD2C-86A5-495A-B418-D239E13551D5}"/>
    <cellStyle name="Normal 5 13 2 2 2" xfId="44740" xr:uid="{D2E54395-F9ED-483D-84B5-7A84DA29CB0E}"/>
    <cellStyle name="Normal 5 13 3" xfId="4004" xr:uid="{67DE45A6-63CD-490C-B745-461F2CED56C7}"/>
    <cellStyle name="Normal 5 13 3 2" xfId="44741" xr:uid="{BD70EA20-C7E8-437D-AB89-BE0E4A1C0009}"/>
    <cellStyle name="Normal 5 14" xfId="4005" xr:uid="{59F5EEEA-056E-4A2C-81A5-08E927C6A538}"/>
    <cellStyle name="Normal 5 14 2" xfId="4006" xr:uid="{C7D47A7F-AD00-4D4C-B4E3-79558C6C15FC}"/>
    <cellStyle name="Normal 5 14 2 2" xfId="4007" xr:uid="{B037F79A-F404-4356-B26C-7B80E56C6DBE}"/>
    <cellStyle name="Normal 5 14 2 2 2" xfId="44742" xr:uid="{DF6E9708-E63C-4CF8-AA0A-4A93A32A18C8}"/>
    <cellStyle name="Normal 5 14 3" xfId="4008" xr:uid="{8BB12E91-2E45-4489-858A-EC8850B7F403}"/>
    <cellStyle name="Normal 5 14 3 2" xfId="44743" xr:uid="{71021E89-C79B-42A4-9C06-3B1459C04A03}"/>
    <cellStyle name="Normal 5 15" xfId="4009" xr:uid="{6E8D5C50-B362-449C-8F21-AC22632AD19C}"/>
    <cellStyle name="Normal 5 15 2" xfId="4010" xr:uid="{322DA550-1524-4B3A-8856-FE8894A1CBD6}"/>
    <cellStyle name="Normal 5 15 2 2" xfId="4011" xr:uid="{E0163E72-E94B-450F-87BF-C91AB961EDFF}"/>
    <cellStyle name="Normal 5 15 2 2 2" xfId="44744" xr:uid="{8B25673D-8F64-4D1F-B355-1F8ED1AB09A3}"/>
    <cellStyle name="Normal 5 15 3" xfId="4012" xr:uid="{4DC6FEE4-6A81-4941-802F-702A5E63D733}"/>
    <cellStyle name="Normal 5 15 3 2" xfId="44745" xr:uid="{13C788BD-64C3-4B74-A38F-6BCEE09D5C03}"/>
    <cellStyle name="Normal 5 16" xfId="4013" xr:uid="{362A6768-0A83-4F44-810D-3450BD4396A0}"/>
    <cellStyle name="Normal 5 16 2" xfId="4014" xr:uid="{6AB7D9CD-426F-4216-9BC6-C0D167D5BED5}"/>
    <cellStyle name="Normal 5 16 2 2" xfId="4015" xr:uid="{5692C956-9938-48E6-92BD-CB5CFA330FB7}"/>
    <cellStyle name="Normal 5 16 2 2 2" xfId="44746" xr:uid="{8D04B3E6-AFB2-404B-AD2D-E0F22EF4EA15}"/>
    <cellStyle name="Normal 5 16 3" xfId="4016" xr:uid="{580A432B-1F07-44E0-A06E-E26DB429A65A}"/>
    <cellStyle name="Normal 5 16 3 2" xfId="44747" xr:uid="{7E58B544-B7D9-4646-A1A1-FA9B9FE043AF}"/>
    <cellStyle name="Normal 5 17" xfId="4017" xr:uid="{58F2E373-D1CC-497C-8681-226641B3CEF8}"/>
    <cellStyle name="Normal 5 17 2" xfId="4018" xr:uid="{F090D2D6-01A8-4490-8874-2B1BF579A519}"/>
    <cellStyle name="Normal 5 17 2 2" xfId="4019" xr:uid="{250E39EA-B45B-4D7A-B487-D06365CD56E6}"/>
    <cellStyle name="Normal 5 17 2 2 2" xfId="44748" xr:uid="{91C1DDB0-7865-4AB0-A7C8-5487425351CF}"/>
    <cellStyle name="Normal 5 17 3" xfId="4020" xr:uid="{ECF62309-1680-44B6-BFAE-01E6410F2505}"/>
    <cellStyle name="Normal 5 17 3 2" xfId="44749" xr:uid="{72DEB733-B9C7-48B1-B5F5-2ECE50A33945}"/>
    <cellStyle name="Normal 5 18" xfId="4021" xr:uid="{F263D98E-BB29-4B6F-8E04-1729A1444A62}"/>
    <cellStyle name="Normal 5 18 2" xfId="4022" xr:uid="{B8B3CD98-87F2-48EB-98E3-AE30F3797C9A}"/>
    <cellStyle name="Normal 5 18 2 2" xfId="4023" xr:uid="{3694E47F-A4BF-4F5D-A1F6-6F122B185B1A}"/>
    <cellStyle name="Normal 5 18 2 2 2" xfId="44750" xr:uid="{B14E06BD-FE14-4159-98A6-F54555AA75B9}"/>
    <cellStyle name="Normal 5 18 3" xfId="4024" xr:uid="{14E91F37-3667-4187-84B5-8018CBA9CED0}"/>
    <cellStyle name="Normal 5 18 3 2" xfId="44751" xr:uid="{E7B01037-9BEC-4006-AF1E-EFB1BF3610E3}"/>
    <cellStyle name="Normal 5 19" xfId="4025" xr:uid="{C87F942E-8770-4800-A840-AF347AC85F42}"/>
    <cellStyle name="Normal 5 19 2" xfId="44752" xr:uid="{B311E503-B9CE-40A0-BA9F-6D252DD7B0F2}"/>
    <cellStyle name="Normal 5 2" xfId="4026" xr:uid="{F10888C5-1C9A-4ADE-9E19-3E24F65DD5FC}"/>
    <cellStyle name="Normal 5 2 2" xfId="4027" xr:uid="{305751E0-3CC5-4128-9D29-1946C7E4983E}"/>
    <cellStyle name="Normal 5 2 2 2" xfId="4028" xr:uid="{41FE7498-906D-40EC-A688-F3B9873C216B}"/>
    <cellStyle name="Normal 5 2 2 2 2" xfId="44753" xr:uid="{3ED9EBEA-A8C5-4946-94DA-B9D0F3C02240}"/>
    <cellStyle name="Normal 5 2 3" xfId="4029" xr:uid="{B0B9B5FC-D262-4530-B5D2-6A327E425159}"/>
    <cellStyle name="Normal 5 2 3 2" xfId="44754" xr:uid="{5BE6B99D-7EA3-4625-B0EE-9EE6C5EDBDBC}"/>
    <cellStyle name="Normal 5 20" xfId="3988" xr:uid="{9B3D4EB8-BF28-44A8-90E6-A30AC9896C73}"/>
    <cellStyle name="Normal 5 21" xfId="5133" xr:uid="{75CAC65A-3AA2-458E-8FF8-AA6221420214}"/>
    <cellStyle name="Normal 5 21 2" xfId="5258" xr:uid="{C042CE98-D304-4171-B630-A63580FA8A49}"/>
    <cellStyle name="Normal 5 21 2 2" xfId="5504" xr:uid="{9DD7255E-5CA1-4825-A7A9-13C4EA19144A}"/>
    <cellStyle name="Normal 5 21 2 2 2" xfId="6401" xr:uid="{B3D20F7A-263B-4235-A5FC-11549426F306}"/>
    <cellStyle name="Normal 5 21 2 2 2 2" xfId="7803" xr:uid="{6A40D2D1-0DE9-4191-8630-1B66A865AC09}"/>
    <cellStyle name="Normal 5 21 2 2 2 2 2" xfId="10605" xr:uid="{83D66B1B-295A-4517-8F3E-63E6FBF03CCB}"/>
    <cellStyle name="Normal 5 21 2 2 2 2 2 2" xfId="16210" xr:uid="{1D9CCE94-4CC0-493B-BE4F-F6AF95392771}"/>
    <cellStyle name="Normal 5 21 2 2 2 2 2 2 2" xfId="27419" xr:uid="{B48FFCAE-FFDE-4ECA-8DB2-0D60C4525CCE}"/>
    <cellStyle name="Normal 5 21 2 2 2 2 2 2 2 2" xfId="43206" xr:uid="{7CCDBF5E-FFF0-48C3-AFED-9B1FBF3F2F5B}"/>
    <cellStyle name="Normal 5 21 2 2 2 2 2 2 3" xfId="35318" xr:uid="{C7E30F35-AE65-4E79-8DCE-D9BBD7BEAABD}"/>
    <cellStyle name="Normal 5 21 2 2 2 2 2 3" xfId="21815" xr:uid="{73AF21BC-E156-4737-95DA-E1BB8ACE54E0}"/>
    <cellStyle name="Normal 5 21 2 2 2 2 2 3 2" xfId="39262" xr:uid="{00F1ABB0-0C04-4F3F-BD8F-D570AEB19B12}"/>
    <cellStyle name="Normal 5 21 2 2 2 2 2 4" xfId="31374" xr:uid="{955BF4B0-9639-44F7-B3ED-D2CDCC50075C}"/>
    <cellStyle name="Normal 5 21 2 2 2 2 3" xfId="13408" xr:uid="{F89CA588-5898-40F1-8D17-BF2144D1716C}"/>
    <cellStyle name="Normal 5 21 2 2 2 2 3 2" xfId="24617" xr:uid="{5EC2B55A-C511-45CE-A576-270F8E49FD9E}"/>
    <cellStyle name="Normal 5 21 2 2 2 2 3 2 2" xfId="41234" xr:uid="{BF94DD49-1A0A-452A-8F93-0E479D97696C}"/>
    <cellStyle name="Normal 5 21 2 2 2 2 3 3" xfId="33346" xr:uid="{F55FDA08-788A-46D7-891F-6E75DBF51C67}"/>
    <cellStyle name="Normal 5 21 2 2 2 2 4" xfId="19013" xr:uid="{20680219-2C38-4701-9729-D0A077EDE9B5}"/>
    <cellStyle name="Normal 5 21 2 2 2 2 4 2" xfId="37290" xr:uid="{0533725F-DAAB-48E8-8C2E-71BBDAE6267B}"/>
    <cellStyle name="Normal 5 21 2 2 2 2 5" xfId="29402" xr:uid="{921AF6CE-A15B-4DD7-8600-A0760012FA30}"/>
    <cellStyle name="Normal 5 21 2 2 2 3" xfId="9203" xr:uid="{A7957299-3593-49B4-9699-BB1044E26C1E}"/>
    <cellStyle name="Normal 5 21 2 2 2 3 2" xfId="14808" xr:uid="{464D8FFD-9704-43E0-BCA6-9F25D6137D75}"/>
    <cellStyle name="Normal 5 21 2 2 2 3 2 2" xfId="26017" xr:uid="{2FAC3B70-1B50-4E86-AFF0-B4BC2D94D3B4}"/>
    <cellStyle name="Normal 5 21 2 2 2 3 2 2 2" xfId="42220" xr:uid="{BDC8156A-D37B-4170-A822-D26F8A2295E5}"/>
    <cellStyle name="Normal 5 21 2 2 2 3 2 3" xfId="34332" xr:uid="{304C643D-2105-4517-B0AD-78D299E8F920}"/>
    <cellStyle name="Normal 5 21 2 2 2 3 3" xfId="20413" xr:uid="{501F2173-8589-4F59-A440-40A5AD28695A}"/>
    <cellStyle name="Normal 5 21 2 2 2 3 3 2" xfId="38276" xr:uid="{242CE53C-314C-4C98-8095-0BC782071F76}"/>
    <cellStyle name="Normal 5 21 2 2 2 3 4" xfId="30388" xr:uid="{A30C9EAA-ACD7-413E-B0BF-079BECBBC600}"/>
    <cellStyle name="Normal 5 21 2 2 2 4" xfId="12006" xr:uid="{B9C98710-7EC3-4BA3-9595-72206A58C58A}"/>
    <cellStyle name="Normal 5 21 2 2 2 4 2" xfId="23215" xr:uid="{35A9219F-4B60-4EA4-B9B5-531FA01E81E3}"/>
    <cellStyle name="Normal 5 21 2 2 2 4 2 2" xfId="40248" xr:uid="{E765D919-D42A-4F74-8877-31B769C4DCCB}"/>
    <cellStyle name="Normal 5 21 2 2 2 4 3" xfId="32360" xr:uid="{DFF5EDFC-0AC6-4318-87BC-BCF42D3227C9}"/>
    <cellStyle name="Normal 5 21 2 2 2 5" xfId="17611" xr:uid="{F62E6175-0376-491A-ACCA-CB05505B85A7}"/>
    <cellStyle name="Normal 5 21 2 2 2 5 2" xfId="36304" xr:uid="{CDB54A8C-D8DB-4410-9A47-931BA38450FC}"/>
    <cellStyle name="Normal 5 21 2 2 2 6" xfId="28416" xr:uid="{0DA33A6F-F572-43F4-A3B7-7C3EDEC7BC88}"/>
    <cellStyle name="Normal 5 21 2 2 3" xfId="6906" xr:uid="{510E6064-3C25-447D-AED1-938546DB1A64}"/>
    <cellStyle name="Normal 5 21 2 2 3 2" xfId="9708" xr:uid="{50D5D2A0-7815-46BC-B677-E04B52168FC5}"/>
    <cellStyle name="Normal 5 21 2 2 3 2 2" xfId="15313" xr:uid="{D015FA97-7F7D-4BB4-9590-E70BEA88BA68}"/>
    <cellStyle name="Normal 5 21 2 2 3 2 2 2" xfId="26522" xr:uid="{7581587C-3A3E-439B-8DB0-02EC052A0B0A}"/>
    <cellStyle name="Normal 5 21 2 2 3 2 2 2 2" xfId="42712" xr:uid="{D8D2ED3E-59C8-4FAF-BB69-B0E99029978C}"/>
    <cellStyle name="Normal 5 21 2 2 3 2 2 3" xfId="34824" xr:uid="{19B0C0B1-642D-4584-AB29-33F66668777F}"/>
    <cellStyle name="Normal 5 21 2 2 3 2 3" xfId="20918" xr:uid="{7C194A17-30EE-4B56-9374-8321BA0A1DE2}"/>
    <cellStyle name="Normal 5 21 2 2 3 2 3 2" xfId="38768" xr:uid="{4E75A09E-3E99-49A5-88E7-A9D94B36CAB4}"/>
    <cellStyle name="Normal 5 21 2 2 3 2 4" xfId="30880" xr:uid="{11714AC6-B62E-4125-8930-03271D3F22B9}"/>
    <cellStyle name="Normal 5 21 2 2 3 3" xfId="12511" xr:uid="{8C5B895B-5792-4DC9-B69D-908BDD58062A}"/>
    <cellStyle name="Normal 5 21 2 2 3 3 2" xfId="23720" xr:uid="{72A3C765-0006-49CD-9C78-FCEC0552E45D}"/>
    <cellStyle name="Normal 5 21 2 2 3 3 2 2" xfId="40740" xr:uid="{B7F19181-8F56-4404-9469-475B7EE78BE9}"/>
    <cellStyle name="Normal 5 21 2 2 3 3 3" xfId="32852" xr:uid="{1BFC94B5-D085-4D0C-B557-5959CB531E08}"/>
    <cellStyle name="Normal 5 21 2 2 3 4" xfId="18116" xr:uid="{FF3FDAE6-B343-47F5-B577-2FA7616B028A}"/>
    <cellStyle name="Normal 5 21 2 2 3 4 2" xfId="36796" xr:uid="{54A7A3BB-BC26-4376-919F-C6582CA5234C}"/>
    <cellStyle name="Normal 5 21 2 2 3 5" xfId="28908" xr:uid="{89B40827-CBA2-4A81-B33B-E577CB38501D}"/>
    <cellStyle name="Normal 5 21 2 2 4" xfId="8306" xr:uid="{9CE4C403-FA86-44E6-8843-54411479A472}"/>
    <cellStyle name="Normal 5 21 2 2 4 2" xfId="13911" xr:uid="{0F5848DE-94AF-414E-A100-95B408E7F611}"/>
    <cellStyle name="Normal 5 21 2 2 4 2 2" xfId="25120" xr:uid="{E4897109-B687-4749-AC42-BA742F1756C5}"/>
    <cellStyle name="Normal 5 21 2 2 4 2 2 2" xfId="41726" xr:uid="{2C53FA36-0EA4-4785-9A71-A15F6309EBC3}"/>
    <cellStyle name="Normal 5 21 2 2 4 2 3" xfId="33838" xr:uid="{86B95CF9-3162-440A-886B-F54296207D4C}"/>
    <cellStyle name="Normal 5 21 2 2 4 3" xfId="19516" xr:uid="{86733500-6D5C-4D7F-A27A-28F529D0EBB8}"/>
    <cellStyle name="Normal 5 21 2 2 4 3 2" xfId="37782" xr:uid="{4C866C86-DBB3-4BEC-81A4-83CD8B32A9F8}"/>
    <cellStyle name="Normal 5 21 2 2 4 4" xfId="29894" xr:uid="{A25A110C-59EF-4D7D-BDFE-F62F38EFBD80}"/>
    <cellStyle name="Normal 5 21 2 2 5" xfId="11109" xr:uid="{B35FEFF1-7686-4B3D-9F91-33501AE50E62}"/>
    <cellStyle name="Normal 5 21 2 2 5 2" xfId="22318" xr:uid="{FFD93AE2-2247-4BBD-ACB4-255D36EC9DFF}"/>
    <cellStyle name="Normal 5 21 2 2 5 2 2" xfId="39754" xr:uid="{18EB09C0-FF12-4B1A-8046-4F92A28F4CA4}"/>
    <cellStyle name="Normal 5 21 2 2 5 3" xfId="31866" xr:uid="{03809644-B5D7-4AFA-B1B8-C847956294CC}"/>
    <cellStyle name="Normal 5 21 2 2 6" xfId="16714" xr:uid="{992B4E03-F465-45AA-831B-54982BDDCFC1}"/>
    <cellStyle name="Normal 5 21 2 2 6 2" xfId="35810" xr:uid="{377942AF-3C69-40A5-BE4A-5B112DC832AC}"/>
    <cellStyle name="Normal 5 21 2 2 7" xfId="27922" xr:uid="{D649EEA0-7503-40A2-BC8F-6F89ACAF345D}"/>
    <cellStyle name="Normal 5 21 2 3" xfId="6155" xr:uid="{E019E2CD-F645-438E-B126-D34636BC8644}"/>
    <cellStyle name="Normal 5 21 2 3 2" xfId="7557" xr:uid="{00811A05-9051-4858-BD64-06D76FD646E3}"/>
    <cellStyle name="Normal 5 21 2 3 2 2" xfId="10359" xr:uid="{D5163A19-18F9-44A7-B92B-A8E6A313CD5C}"/>
    <cellStyle name="Normal 5 21 2 3 2 2 2" xfId="15964" xr:uid="{2DF902EE-84D5-491C-AAC3-22C5E294F07F}"/>
    <cellStyle name="Normal 5 21 2 3 2 2 2 2" xfId="27173" xr:uid="{BF39AF34-E520-4587-87BF-99B7A5E17F55}"/>
    <cellStyle name="Normal 5 21 2 3 2 2 2 2 2" xfId="42960" xr:uid="{4E0504E3-3199-48B1-A635-45486EAAADE9}"/>
    <cellStyle name="Normal 5 21 2 3 2 2 2 3" xfId="35072" xr:uid="{781D341C-29FC-4E12-8521-02C634D39873}"/>
    <cellStyle name="Normal 5 21 2 3 2 2 3" xfId="21569" xr:uid="{A68547D2-3889-4F56-BC5E-A2D9D51E7092}"/>
    <cellStyle name="Normal 5 21 2 3 2 2 3 2" xfId="39016" xr:uid="{ACA4C2BD-8293-4E88-A84E-E2D6CA7A6ECE}"/>
    <cellStyle name="Normal 5 21 2 3 2 2 4" xfId="31128" xr:uid="{4D5B5CAF-BC04-47B1-8BDB-D77F120A6108}"/>
    <cellStyle name="Normal 5 21 2 3 2 3" xfId="13162" xr:uid="{0D07FB6B-F213-442C-B864-08C55208169A}"/>
    <cellStyle name="Normal 5 21 2 3 2 3 2" xfId="24371" xr:uid="{4B17798A-FA72-4E1F-8416-097F31D74A1B}"/>
    <cellStyle name="Normal 5 21 2 3 2 3 2 2" xfId="40988" xr:uid="{1D7B0D30-B037-4732-81C4-5899326A5277}"/>
    <cellStyle name="Normal 5 21 2 3 2 3 3" xfId="33100" xr:uid="{997291DB-09FE-41B3-9111-51D419D2D984}"/>
    <cellStyle name="Normal 5 21 2 3 2 4" xfId="18767" xr:uid="{9DCFC268-12A1-4E67-8914-346761019481}"/>
    <cellStyle name="Normal 5 21 2 3 2 4 2" xfId="37044" xr:uid="{28018099-6239-4280-BD07-8EF2FDB8B96D}"/>
    <cellStyle name="Normal 5 21 2 3 2 5" xfId="29156" xr:uid="{B5AC5676-2EBE-4FDD-BE3C-A986D0AC8FB4}"/>
    <cellStyle name="Normal 5 21 2 3 3" xfId="8957" xr:uid="{802CDFC4-AC25-45E0-B188-8A0C5C5577F7}"/>
    <cellStyle name="Normal 5 21 2 3 3 2" xfId="14562" xr:uid="{14331A5F-0B1D-4CBB-AEE3-A8DD0AAE9878}"/>
    <cellStyle name="Normal 5 21 2 3 3 2 2" xfId="25771" xr:uid="{13F14133-09FC-4D95-8019-B02D99B9FD25}"/>
    <cellStyle name="Normal 5 21 2 3 3 2 2 2" xfId="41974" xr:uid="{FDC13C2C-E53A-45CD-BDC4-9B307C16DE8F}"/>
    <cellStyle name="Normal 5 21 2 3 3 2 3" xfId="34086" xr:uid="{04D4D9FC-E1CC-4911-9823-309A93B52E81}"/>
    <cellStyle name="Normal 5 21 2 3 3 3" xfId="20167" xr:uid="{28839B09-72F3-454A-AFE5-2736109F29B9}"/>
    <cellStyle name="Normal 5 21 2 3 3 3 2" xfId="38030" xr:uid="{9179678D-9CA8-4156-89ED-116279348253}"/>
    <cellStyle name="Normal 5 21 2 3 3 4" xfId="30142" xr:uid="{C0165C46-05E8-4576-88D5-4D620D21D660}"/>
    <cellStyle name="Normal 5 21 2 3 4" xfId="11760" xr:uid="{87D369DC-51E5-40FC-A308-D7B9EC51A613}"/>
    <cellStyle name="Normal 5 21 2 3 4 2" xfId="22969" xr:uid="{8A16A6A7-85E3-4B24-AAAD-DE63E875A382}"/>
    <cellStyle name="Normal 5 21 2 3 4 2 2" xfId="40002" xr:uid="{85AB22AF-BA4F-4873-BB37-9FE9C3EF2E91}"/>
    <cellStyle name="Normal 5 21 2 3 4 3" xfId="32114" xr:uid="{1BD6B682-6560-43EC-86B3-0F0AF2662164}"/>
    <cellStyle name="Normal 5 21 2 3 5" xfId="17365" xr:uid="{1AAE1265-B358-41CE-987E-1642B0B7DB25}"/>
    <cellStyle name="Normal 5 21 2 3 5 2" xfId="36058" xr:uid="{53A178FD-74C9-4A94-B99B-CD7C1F1B3402}"/>
    <cellStyle name="Normal 5 21 2 3 6" xfId="28170" xr:uid="{6D82AF6F-A442-4855-9E2A-C7DC9A1CE474}"/>
    <cellStyle name="Normal 5 21 2 4" xfId="6660" xr:uid="{DF67049B-74C8-49AE-9320-A888872F0160}"/>
    <cellStyle name="Normal 5 21 2 4 2" xfId="9462" xr:uid="{18362A43-F889-4F36-93A4-330A75AC7061}"/>
    <cellStyle name="Normal 5 21 2 4 2 2" xfId="15067" xr:uid="{58AB5F1A-3269-40FE-BD04-AC4A36DE632A}"/>
    <cellStyle name="Normal 5 21 2 4 2 2 2" xfId="26276" xr:uid="{9E97471B-4CA0-4DCB-A0E7-2C9EC7E48E7C}"/>
    <cellStyle name="Normal 5 21 2 4 2 2 2 2" xfId="42466" xr:uid="{45992151-DFB0-4D49-94A5-1F51C13013CC}"/>
    <cellStyle name="Normal 5 21 2 4 2 2 3" xfId="34578" xr:uid="{A8992344-91F9-4CD8-BA6C-BFA14B40BE01}"/>
    <cellStyle name="Normal 5 21 2 4 2 3" xfId="20672" xr:uid="{CF5AA540-BAB9-495C-8A8D-B4311743C954}"/>
    <cellStyle name="Normal 5 21 2 4 2 3 2" xfId="38522" xr:uid="{E546FF77-42EF-4E00-8BDD-CDB8B9410964}"/>
    <cellStyle name="Normal 5 21 2 4 2 4" xfId="30634" xr:uid="{B476A97B-0A5C-46C0-889B-3AAD2AAF6B0E}"/>
    <cellStyle name="Normal 5 21 2 4 3" xfId="12265" xr:uid="{7FFDE18F-71D5-42BB-B16F-FFC80840F196}"/>
    <cellStyle name="Normal 5 21 2 4 3 2" xfId="23474" xr:uid="{96AE7FFB-FF9E-4FC5-B6F0-4DD9798E59BC}"/>
    <cellStyle name="Normal 5 21 2 4 3 2 2" xfId="40494" xr:uid="{739C11DB-660C-4411-9F3F-A081F0DE8627}"/>
    <cellStyle name="Normal 5 21 2 4 3 3" xfId="32606" xr:uid="{676C0F4F-76A8-483D-9BE3-748B4BA2EB1D}"/>
    <cellStyle name="Normal 5 21 2 4 4" xfId="17870" xr:uid="{B9EC4C00-ACEF-47B4-ACE3-0932073AE0D5}"/>
    <cellStyle name="Normal 5 21 2 4 4 2" xfId="36550" xr:uid="{3C9424E5-1FA8-453C-9236-AFCA56330894}"/>
    <cellStyle name="Normal 5 21 2 4 5" xfId="28662" xr:uid="{B87C0EF0-1149-49AF-BBBA-E568A3E23E80}"/>
    <cellStyle name="Normal 5 21 2 5" xfId="8060" xr:uid="{DD92E2B6-C570-4465-B1AA-9A85A23E12BE}"/>
    <cellStyle name="Normal 5 21 2 5 2" xfId="13665" xr:uid="{ED21188B-652C-4FA3-BEE4-5596FB6482E0}"/>
    <cellStyle name="Normal 5 21 2 5 2 2" xfId="24874" xr:uid="{29B0010E-61DC-4A17-8D8E-1E16D50CFBD9}"/>
    <cellStyle name="Normal 5 21 2 5 2 2 2" xfId="41480" xr:uid="{1D1FE60B-7FC3-4B8D-810A-58C60C590772}"/>
    <cellStyle name="Normal 5 21 2 5 2 3" xfId="33592" xr:uid="{85C0A667-0358-41A2-B8A0-E7F382315540}"/>
    <cellStyle name="Normal 5 21 2 5 3" xfId="19270" xr:uid="{BF8BDAD2-9408-4F9B-8FCA-758E713016FD}"/>
    <cellStyle name="Normal 5 21 2 5 3 2" xfId="37536" xr:uid="{9677D113-99C4-45F3-B1C8-C0905AA2D838}"/>
    <cellStyle name="Normal 5 21 2 5 4" xfId="29648" xr:uid="{3F9D1DF6-1FAA-43E6-A805-82BE990E5688}"/>
    <cellStyle name="Normal 5 21 2 6" xfId="10863" xr:uid="{1D9703DD-CB5E-43C2-9EC6-CA5F21A16226}"/>
    <cellStyle name="Normal 5 21 2 6 2" xfId="22072" xr:uid="{A74753DD-8A16-4269-B329-94C2CEC4A074}"/>
    <cellStyle name="Normal 5 21 2 6 2 2" xfId="39508" xr:uid="{17F12E48-AC61-44F8-A521-11CD3DDB6F62}"/>
    <cellStyle name="Normal 5 21 2 6 3" xfId="31620" xr:uid="{DBBF6B23-5E9A-4711-83A5-04910A57E8FC}"/>
    <cellStyle name="Normal 5 21 2 7" xfId="16468" xr:uid="{4586D8C5-3315-4033-A340-3C02E7C47AB4}"/>
    <cellStyle name="Normal 5 21 2 7 2" xfId="35564" xr:uid="{87B7FBBA-B763-46B4-9B27-068A766E8B63}"/>
    <cellStyle name="Normal 5 21 2 8" xfId="27676" xr:uid="{3BDC375F-57C8-4BB1-90DA-899D39DE2B24}"/>
    <cellStyle name="Normal 5 21 3" xfId="5380" xr:uid="{396C4487-75A7-43B2-9DEE-958821264389}"/>
    <cellStyle name="Normal 5 21 3 2" xfId="6277" xr:uid="{0ACE4FEC-0566-4341-A4F0-F25E2E080B60}"/>
    <cellStyle name="Normal 5 21 3 2 2" xfId="7679" xr:uid="{AA312750-59D7-4402-9A73-599B1B6C15F4}"/>
    <cellStyle name="Normal 5 21 3 2 2 2" xfId="10481" xr:uid="{7425CD79-45E3-40DE-B629-F0B946E27FB6}"/>
    <cellStyle name="Normal 5 21 3 2 2 2 2" xfId="16086" xr:uid="{C11C4698-6DE3-4191-AEC3-FEE9CFAC013E}"/>
    <cellStyle name="Normal 5 21 3 2 2 2 2 2" xfId="27295" xr:uid="{2C3D5BB0-D238-4FEC-90B4-82211A766B6E}"/>
    <cellStyle name="Normal 5 21 3 2 2 2 2 2 2" xfId="43082" xr:uid="{70510F9B-DD95-4AB8-A6F6-974DA665515B}"/>
    <cellStyle name="Normal 5 21 3 2 2 2 2 3" xfId="35194" xr:uid="{59CADCB7-8AAC-4AB6-A60B-0668F95521F9}"/>
    <cellStyle name="Normal 5 21 3 2 2 2 3" xfId="21691" xr:uid="{578030F3-408C-428F-82EE-6F85732E2430}"/>
    <cellStyle name="Normal 5 21 3 2 2 2 3 2" xfId="39138" xr:uid="{EE6584B1-539D-4E0E-BD09-C56740403A63}"/>
    <cellStyle name="Normal 5 21 3 2 2 2 4" xfId="31250" xr:uid="{2282D8CD-6A86-4FCC-92E5-3D9C41A0B4C3}"/>
    <cellStyle name="Normal 5 21 3 2 2 3" xfId="13284" xr:uid="{F36357E9-C365-40B2-9C2B-2965E2347A66}"/>
    <cellStyle name="Normal 5 21 3 2 2 3 2" xfId="24493" xr:uid="{CCC6B1A3-50AD-44D1-A0F2-37E61BBE2F1F}"/>
    <cellStyle name="Normal 5 21 3 2 2 3 2 2" xfId="41110" xr:uid="{66D0C102-0315-4588-BF0A-DD75074E9BAB}"/>
    <cellStyle name="Normal 5 21 3 2 2 3 3" xfId="33222" xr:uid="{625A109C-D81C-4DA9-A7C4-17196CE40026}"/>
    <cellStyle name="Normal 5 21 3 2 2 4" xfId="18889" xr:uid="{9B94CAC5-D338-413B-A4BF-5DE4768F3F60}"/>
    <cellStyle name="Normal 5 21 3 2 2 4 2" xfId="37166" xr:uid="{1DE2D5D6-3FAC-4BD4-BA86-6AA687ACDC34}"/>
    <cellStyle name="Normal 5 21 3 2 2 5" xfId="29278" xr:uid="{9CBBE6A1-8A72-4946-A140-1CBDCD0072A9}"/>
    <cellStyle name="Normal 5 21 3 2 3" xfId="9079" xr:uid="{DB57728B-FAFE-4761-8456-1D76D3AC3A9B}"/>
    <cellStyle name="Normal 5 21 3 2 3 2" xfId="14684" xr:uid="{7B8FC590-6045-484C-AFB8-42C066B9BE17}"/>
    <cellStyle name="Normal 5 21 3 2 3 2 2" xfId="25893" xr:uid="{75EF4609-EC19-4B3D-AB2E-743B2D7CF5D8}"/>
    <cellStyle name="Normal 5 21 3 2 3 2 2 2" xfId="42096" xr:uid="{AD0FBADA-94F3-4174-B96E-0DF3317D75AB}"/>
    <cellStyle name="Normal 5 21 3 2 3 2 3" xfId="34208" xr:uid="{EEB8772A-8736-4ADB-94E2-18D1EE52FD7A}"/>
    <cellStyle name="Normal 5 21 3 2 3 3" xfId="20289" xr:uid="{F6D5B555-7002-42D7-92D3-B51DD47C7793}"/>
    <cellStyle name="Normal 5 21 3 2 3 3 2" xfId="38152" xr:uid="{1D45B768-5B06-4708-8910-94C2ED9E1199}"/>
    <cellStyle name="Normal 5 21 3 2 3 4" xfId="30264" xr:uid="{725F5682-7403-4ECB-84E9-DF83574F1D6D}"/>
    <cellStyle name="Normal 5 21 3 2 4" xfId="11882" xr:uid="{2F968384-0D79-4985-A3F8-73672B4FA2E0}"/>
    <cellStyle name="Normal 5 21 3 2 4 2" xfId="23091" xr:uid="{EAB558B7-3E0A-436C-BE74-16206687BF47}"/>
    <cellStyle name="Normal 5 21 3 2 4 2 2" xfId="40124" xr:uid="{FAFCC456-79E2-4140-81E9-D23F6574DFB8}"/>
    <cellStyle name="Normal 5 21 3 2 4 3" xfId="32236" xr:uid="{F478D389-5362-4797-A8AA-6241404352D1}"/>
    <cellStyle name="Normal 5 21 3 2 5" xfId="17487" xr:uid="{DCEF7557-0B86-4A79-87A1-B618559F4CEB}"/>
    <cellStyle name="Normal 5 21 3 2 5 2" xfId="36180" xr:uid="{527B7420-B7C5-4BB4-A5E1-BD45344F197B}"/>
    <cellStyle name="Normal 5 21 3 2 6" xfId="28292" xr:uid="{5A30CDA6-DB90-4D39-A44F-F727321D2910}"/>
    <cellStyle name="Normal 5 21 3 3" xfId="6782" xr:uid="{2D39C6DF-D3AA-4EEA-9824-D6F85C5EC9D0}"/>
    <cellStyle name="Normal 5 21 3 3 2" xfId="9584" xr:uid="{F1E100B6-0613-403B-99EC-9451657F073E}"/>
    <cellStyle name="Normal 5 21 3 3 2 2" xfId="15189" xr:uid="{86450E48-5CC3-46C0-A3BC-EA55B0AC356C}"/>
    <cellStyle name="Normal 5 21 3 3 2 2 2" xfId="26398" xr:uid="{585936D0-C526-4427-9420-24D8877F9440}"/>
    <cellStyle name="Normal 5 21 3 3 2 2 2 2" xfId="42588" xr:uid="{0BB18646-38EE-4566-BBFF-A305C12905AC}"/>
    <cellStyle name="Normal 5 21 3 3 2 2 3" xfId="34700" xr:uid="{A6B22325-B785-4CF4-8E8E-1A60D9114295}"/>
    <cellStyle name="Normal 5 21 3 3 2 3" xfId="20794" xr:uid="{37EFD92F-675F-421D-98B2-0641494F0B39}"/>
    <cellStyle name="Normal 5 21 3 3 2 3 2" xfId="38644" xr:uid="{67196094-B8EE-4F14-BC3E-E4F385004428}"/>
    <cellStyle name="Normal 5 21 3 3 2 4" xfId="30756" xr:uid="{B4766021-0F64-4401-8016-1A3218DD721C}"/>
    <cellStyle name="Normal 5 21 3 3 3" xfId="12387" xr:uid="{D22A1C70-514C-42AF-AFC4-5C9BDDDD46EE}"/>
    <cellStyle name="Normal 5 21 3 3 3 2" xfId="23596" xr:uid="{82E458E7-9326-4CB0-855A-F1DADAADE0AA}"/>
    <cellStyle name="Normal 5 21 3 3 3 2 2" xfId="40616" xr:uid="{ABE56455-6A9E-43FA-B999-50771768C429}"/>
    <cellStyle name="Normal 5 21 3 3 3 3" xfId="32728" xr:uid="{26EDDBDB-001B-4A59-9CF0-868558B20DF0}"/>
    <cellStyle name="Normal 5 21 3 3 4" xfId="17992" xr:uid="{8BE83C45-3113-4A39-8771-0249C445620C}"/>
    <cellStyle name="Normal 5 21 3 3 4 2" xfId="36672" xr:uid="{30433061-9856-43A7-9D4E-D64403C4855B}"/>
    <cellStyle name="Normal 5 21 3 3 5" xfId="28784" xr:uid="{BA87E295-578C-4F9D-AE9D-FB358AE32ECC}"/>
    <cellStyle name="Normal 5 21 3 4" xfId="8182" xr:uid="{A267821D-116D-446D-8FF2-618AD2600471}"/>
    <cellStyle name="Normal 5 21 3 4 2" xfId="13787" xr:uid="{305E6BCC-5A7D-438E-B8B3-4CBE8EC3A3A8}"/>
    <cellStyle name="Normal 5 21 3 4 2 2" xfId="24996" xr:uid="{316C84E0-65EA-48FF-B396-A2DFFB7816C0}"/>
    <cellStyle name="Normal 5 21 3 4 2 2 2" xfId="41602" xr:uid="{0C20BA5D-D1A0-47C9-AEEE-55B277EB8F56}"/>
    <cellStyle name="Normal 5 21 3 4 2 3" xfId="33714" xr:uid="{9A3667BC-DDF8-4639-ABD6-EE96E4E99927}"/>
    <cellStyle name="Normal 5 21 3 4 3" xfId="19392" xr:uid="{4246378A-3B4A-428C-8D07-66EF94F80E71}"/>
    <cellStyle name="Normal 5 21 3 4 3 2" xfId="37658" xr:uid="{6D78EBE2-8151-4712-A786-80BA3F116E18}"/>
    <cellStyle name="Normal 5 21 3 4 4" xfId="29770" xr:uid="{C7A8CC54-9C81-4AA2-85B8-1CA62EC09117}"/>
    <cellStyle name="Normal 5 21 3 5" xfId="10985" xr:uid="{B75EC178-4710-486D-B9D6-32F375604B3C}"/>
    <cellStyle name="Normal 5 21 3 5 2" xfId="22194" xr:uid="{90D02B04-1DD4-42CF-90A3-30E9679E3CE5}"/>
    <cellStyle name="Normal 5 21 3 5 2 2" xfId="39630" xr:uid="{CBBF7471-79D0-43BF-BCDC-33FAD5F3E2F1}"/>
    <cellStyle name="Normal 5 21 3 5 3" xfId="31742" xr:uid="{D41649BF-2758-4506-AF5B-09E69B0A2E10}"/>
    <cellStyle name="Normal 5 21 3 6" xfId="16590" xr:uid="{A0165989-E8D2-46C3-ACFB-5F2BFB464365}"/>
    <cellStyle name="Normal 5 21 3 6 2" xfId="35686" xr:uid="{F3CDEB27-7507-453C-9198-D5D97C079C18}"/>
    <cellStyle name="Normal 5 21 3 7" xfId="27798" xr:uid="{CB552712-4251-40D5-AF68-2D4D6413162D}"/>
    <cellStyle name="Normal 5 21 4" xfId="6031" xr:uid="{AE8DBAF7-FF29-4CEC-945E-834490CCB1A2}"/>
    <cellStyle name="Normal 5 21 4 2" xfId="7433" xr:uid="{09AD8DD0-E6F6-4091-8C44-7A0CB1F63FA1}"/>
    <cellStyle name="Normal 5 21 4 2 2" xfId="10235" xr:uid="{9FC3A004-455A-4D44-BFD9-DF0D414EFDD3}"/>
    <cellStyle name="Normal 5 21 4 2 2 2" xfId="15840" xr:uid="{B8853C92-9B11-4C84-93F5-CA73976D7906}"/>
    <cellStyle name="Normal 5 21 4 2 2 2 2" xfId="27049" xr:uid="{F1D90CED-A20E-40B1-AD57-325502D63AB7}"/>
    <cellStyle name="Normal 5 21 4 2 2 2 2 2" xfId="42836" xr:uid="{49CAA880-EE8E-47BB-B3D3-6484D221E383}"/>
    <cellStyle name="Normal 5 21 4 2 2 2 3" xfId="34948" xr:uid="{B74D2367-1649-4662-A17D-D6A1B00D14D4}"/>
    <cellStyle name="Normal 5 21 4 2 2 3" xfId="21445" xr:uid="{8BD1EDFB-B899-4E23-A6C6-FB4299DC4848}"/>
    <cellStyle name="Normal 5 21 4 2 2 3 2" xfId="38892" xr:uid="{F25FB1D6-34A6-43C9-8054-8073B91D60C4}"/>
    <cellStyle name="Normal 5 21 4 2 2 4" xfId="31004" xr:uid="{5DAB4E89-A9B2-4385-AD14-2B1484E3C10E}"/>
    <cellStyle name="Normal 5 21 4 2 3" xfId="13038" xr:uid="{8F2F4B11-C0C8-4C06-8598-B653FC17F5BD}"/>
    <cellStyle name="Normal 5 21 4 2 3 2" xfId="24247" xr:uid="{FF7E78FE-D192-4AB0-BA86-7BC955C1F46C}"/>
    <cellStyle name="Normal 5 21 4 2 3 2 2" xfId="40864" xr:uid="{F6240CD4-F2C9-4881-8A76-4FD4CBBC3C45}"/>
    <cellStyle name="Normal 5 21 4 2 3 3" xfId="32976" xr:uid="{5ADF88A7-7B22-418A-BCF8-755D59D13F00}"/>
    <cellStyle name="Normal 5 21 4 2 4" xfId="18643" xr:uid="{B07A402F-598D-43B4-9609-F67A32DEA30B}"/>
    <cellStyle name="Normal 5 21 4 2 4 2" xfId="36920" xr:uid="{A3FF9CDA-5A46-4765-A31D-425B9C54F4C3}"/>
    <cellStyle name="Normal 5 21 4 2 5" xfId="29032" xr:uid="{03586CDF-7FB6-40F7-B518-6F0962C09C0C}"/>
    <cellStyle name="Normal 5 21 4 3" xfId="8833" xr:uid="{5B173912-5A48-432B-9657-C4527DDCF372}"/>
    <cellStyle name="Normal 5 21 4 3 2" xfId="14438" xr:uid="{02AF1D4F-E3C5-4EF6-8499-0831EDE8D1DA}"/>
    <cellStyle name="Normal 5 21 4 3 2 2" xfId="25647" xr:uid="{28CCB867-F335-4ACC-9084-157077CAA133}"/>
    <cellStyle name="Normal 5 21 4 3 2 2 2" xfId="41850" xr:uid="{74B2DC66-5E23-4868-9EE6-4728194209CE}"/>
    <cellStyle name="Normal 5 21 4 3 2 3" xfId="33962" xr:uid="{E7F88CF6-4022-4B9E-802C-EEFD220997DD}"/>
    <cellStyle name="Normal 5 21 4 3 3" xfId="20043" xr:uid="{D950346A-37FD-4E4B-94AD-1E0B670E671A}"/>
    <cellStyle name="Normal 5 21 4 3 3 2" xfId="37906" xr:uid="{1A3F3C50-1FFF-496D-A4DD-E57680FE6FA6}"/>
    <cellStyle name="Normal 5 21 4 3 4" xfId="30018" xr:uid="{874898A1-1A0A-48DD-B283-D7FC77A2ABA4}"/>
    <cellStyle name="Normal 5 21 4 4" xfId="11636" xr:uid="{E50E0A6E-1BFA-4A8F-84A7-988D19BB6180}"/>
    <cellStyle name="Normal 5 21 4 4 2" xfId="22845" xr:uid="{9B92DE38-9337-4321-8FF0-B01A1BC92F9C}"/>
    <cellStyle name="Normal 5 21 4 4 2 2" xfId="39878" xr:uid="{352119F3-4AF8-4D5E-9027-E4D365D3BE25}"/>
    <cellStyle name="Normal 5 21 4 4 3" xfId="31990" xr:uid="{FDCEFF50-7A20-4419-B5D2-CF1847E5D238}"/>
    <cellStyle name="Normal 5 21 4 5" xfId="17241" xr:uid="{33460351-05FC-4FE0-832B-B87480DECCA4}"/>
    <cellStyle name="Normal 5 21 4 5 2" xfId="35934" xr:uid="{EF7DD808-3221-45A9-8CF6-244B7F93D2EE}"/>
    <cellStyle name="Normal 5 21 4 6" xfId="28046" xr:uid="{1F8EB5F3-0AB9-4BB3-9CE1-EB4023B6D7DC}"/>
    <cellStyle name="Normal 5 21 5" xfId="6535" xr:uid="{BCBE0E3C-31F8-4C51-8E69-2673BFE4F1CD}"/>
    <cellStyle name="Normal 5 21 5 2" xfId="9337" xr:uid="{FAF5A0E0-B822-4B8D-8968-2059D25C5253}"/>
    <cellStyle name="Normal 5 21 5 2 2" xfId="14942" xr:uid="{0E673165-0183-42B4-80DD-5C432291E84A}"/>
    <cellStyle name="Normal 5 21 5 2 2 2" xfId="26151" xr:uid="{F3417ECC-D87B-4775-B1E4-4EA50C7A6C8D}"/>
    <cellStyle name="Normal 5 21 5 2 2 2 2" xfId="42342" xr:uid="{76F7A17C-EB40-48F6-A4AB-405042B37838}"/>
    <cellStyle name="Normal 5 21 5 2 2 3" xfId="34454" xr:uid="{0556D7B9-AC0C-4153-B8A0-71D3BE1422FC}"/>
    <cellStyle name="Normal 5 21 5 2 3" xfId="20547" xr:uid="{419F94C6-AFAE-42DA-93BA-F007C844F1E4}"/>
    <cellStyle name="Normal 5 21 5 2 3 2" xfId="38398" xr:uid="{47777CFD-0F97-4FC3-9CC9-0BDE9FF797D2}"/>
    <cellStyle name="Normal 5 21 5 2 4" xfId="30510" xr:uid="{028D88E9-EBD1-4B3F-B5F2-E46CAA2CD48C}"/>
    <cellStyle name="Normal 5 21 5 3" xfId="12140" xr:uid="{4BA04231-D4F7-4903-A72C-014786EE39B8}"/>
    <cellStyle name="Normal 5 21 5 3 2" xfId="23349" xr:uid="{C16F1196-A55C-4FA8-AAD9-3713016825A5}"/>
    <cellStyle name="Normal 5 21 5 3 2 2" xfId="40370" xr:uid="{6C1177A2-55D7-4CCE-817B-CE0F2285F314}"/>
    <cellStyle name="Normal 5 21 5 3 3" xfId="32482" xr:uid="{F645430E-BE9E-4A36-8CC4-8356DDF3AB4B}"/>
    <cellStyle name="Normal 5 21 5 4" xfId="17745" xr:uid="{BC788501-F425-4F84-8F43-BE13AD1D317C}"/>
    <cellStyle name="Normal 5 21 5 4 2" xfId="36426" xr:uid="{2E760FE9-3248-4816-99BE-AE60FD20796C}"/>
    <cellStyle name="Normal 5 21 5 5" xfId="28538" xr:uid="{58D7BDAD-B4F2-44EA-B768-CE9789F963A0}"/>
    <cellStyle name="Normal 5 21 6" xfId="7936" xr:uid="{BA1B3AB4-1DA0-4170-B98F-670982BBACEF}"/>
    <cellStyle name="Normal 5 21 6 2" xfId="13541" xr:uid="{4FD9F1B3-66E4-4FB0-A15C-53B60E8F3AEF}"/>
    <cellStyle name="Normal 5 21 6 2 2" xfId="24750" xr:uid="{651A289C-609F-4663-9091-3D1C842E0612}"/>
    <cellStyle name="Normal 5 21 6 2 2 2" xfId="41356" xr:uid="{808EEF7A-0C10-47CC-B428-3CCD2400160E}"/>
    <cellStyle name="Normal 5 21 6 2 3" xfId="33468" xr:uid="{03024A39-08AD-4260-851E-3160E7B46D18}"/>
    <cellStyle name="Normal 5 21 6 3" xfId="19146" xr:uid="{EC23B4E4-603B-47BC-8A28-E6909D674011}"/>
    <cellStyle name="Normal 5 21 6 3 2" xfId="37412" xr:uid="{8298B5D2-1D53-4F32-9034-7871DF67171C}"/>
    <cellStyle name="Normal 5 21 6 4" xfId="29524" xr:uid="{3F4D6CFF-C9E6-4D23-9F15-58D832E9BD3C}"/>
    <cellStyle name="Normal 5 21 7" xfId="10739" xr:uid="{59947F09-34C1-4434-B149-FD6A0505CB2A}"/>
    <cellStyle name="Normal 5 21 7 2" xfId="21948" xr:uid="{E6F7A729-DE84-4FFD-8216-DC0A7981A263}"/>
    <cellStyle name="Normal 5 21 7 2 2" xfId="39384" xr:uid="{406895CF-8D6E-43AB-A576-FA24466CA785}"/>
    <cellStyle name="Normal 5 21 7 3" xfId="31496" xr:uid="{4F7B6E03-B4DE-425C-B902-2AFEED512DAB}"/>
    <cellStyle name="Normal 5 21 8" xfId="16344" xr:uid="{87CD57D3-81B8-479D-8697-84A29ECED584}"/>
    <cellStyle name="Normal 5 21 8 2" xfId="35440" xr:uid="{D58427A6-87AA-41AE-B9D5-133E15BCAB38}"/>
    <cellStyle name="Normal 5 21 9" xfId="27552" xr:uid="{1DE630C7-8F32-4908-92A9-E2D90D923D10}"/>
    <cellStyle name="Normal 5 22" xfId="5198" xr:uid="{5E413E67-9C3A-47DE-9D99-305E40EE9FAE}"/>
    <cellStyle name="Normal 5 22 2" xfId="5444" xr:uid="{4AA30F2A-CC77-4667-9E3E-607D643A8482}"/>
    <cellStyle name="Normal 5 22 2 2" xfId="6341" xr:uid="{2D557323-82B6-4D80-BBE7-C2AE16F600B8}"/>
    <cellStyle name="Normal 5 22 2 2 2" xfId="7743" xr:uid="{CE20D23F-1802-438F-97DC-0E6A0DC1129C}"/>
    <cellStyle name="Normal 5 22 2 2 2 2" xfId="10545" xr:uid="{10B8B2FA-2A97-4A5D-A1C7-11E7BB54C20F}"/>
    <cellStyle name="Normal 5 22 2 2 2 2 2" xfId="16150" xr:uid="{10CE7B26-3143-4CDD-8779-3EAEC699B3E5}"/>
    <cellStyle name="Normal 5 22 2 2 2 2 2 2" xfId="27359" xr:uid="{02FF1122-3FB2-4C09-AF1B-2C8D311687B9}"/>
    <cellStyle name="Normal 5 22 2 2 2 2 2 2 2" xfId="43146" xr:uid="{FDE42D05-2D1A-400C-B57F-1395A71A617E}"/>
    <cellStyle name="Normal 5 22 2 2 2 2 2 3" xfId="35258" xr:uid="{9E12240B-A1FC-43AA-B11F-F6FF2B998CCD}"/>
    <cellStyle name="Normal 5 22 2 2 2 2 3" xfId="21755" xr:uid="{94FB8E94-7172-4E5A-8518-A7764EE2D671}"/>
    <cellStyle name="Normal 5 22 2 2 2 2 3 2" xfId="39202" xr:uid="{9A945DA6-BDAD-4FB4-86FB-42ABED4427AD}"/>
    <cellStyle name="Normal 5 22 2 2 2 2 4" xfId="31314" xr:uid="{76601AFE-D78A-4051-9D70-EC3473C3F3B8}"/>
    <cellStyle name="Normal 5 22 2 2 2 3" xfId="13348" xr:uid="{F31654E7-47C1-494B-82B3-EF77A8DEDDDE}"/>
    <cellStyle name="Normal 5 22 2 2 2 3 2" xfId="24557" xr:uid="{1CDE4E50-C2BF-4E09-95D6-B5739D8E0C0D}"/>
    <cellStyle name="Normal 5 22 2 2 2 3 2 2" xfId="41174" xr:uid="{F2D5F401-007E-4251-9BE0-433D815CBC0B}"/>
    <cellStyle name="Normal 5 22 2 2 2 3 3" xfId="33286" xr:uid="{FF398381-EB32-4A47-9A13-40108E3A5D4B}"/>
    <cellStyle name="Normal 5 22 2 2 2 4" xfId="18953" xr:uid="{5D1FE12F-CA25-469E-AF2A-E443AFAB201D}"/>
    <cellStyle name="Normal 5 22 2 2 2 4 2" xfId="37230" xr:uid="{71DC2CB4-4E9C-42A9-B570-41A6D7A11824}"/>
    <cellStyle name="Normal 5 22 2 2 2 5" xfId="29342" xr:uid="{753C079F-4A93-4D29-84DA-BE7722BE9A70}"/>
    <cellStyle name="Normal 5 22 2 2 3" xfId="9143" xr:uid="{943686C3-46A0-4B4A-A1A7-FD20FCB97938}"/>
    <cellStyle name="Normal 5 22 2 2 3 2" xfId="14748" xr:uid="{3ACDF57C-8D13-409D-B00F-50FB9E8AC15D}"/>
    <cellStyle name="Normal 5 22 2 2 3 2 2" xfId="25957" xr:uid="{82F368C8-EBCA-4725-9A3A-D7FEAA03D5BB}"/>
    <cellStyle name="Normal 5 22 2 2 3 2 2 2" xfId="42160" xr:uid="{444B371F-606F-414D-B41D-CCA70965EF11}"/>
    <cellStyle name="Normal 5 22 2 2 3 2 3" xfId="34272" xr:uid="{6B76A035-A730-41E8-87E6-B344F8F1A1C6}"/>
    <cellStyle name="Normal 5 22 2 2 3 3" xfId="20353" xr:uid="{0A7E8C9E-7051-451B-BCD0-04343B8591A8}"/>
    <cellStyle name="Normal 5 22 2 2 3 3 2" xfId="38216" xr:uid="{B5A150F0-006F-4556-9154-EBD57AF6AAAA}"/>
    <cellStyle name="Normal 5 22 2 2 3 4" xfId="30328" xr:uid="{CE74E87D-0396-45BE-B956-E80FD7F69049}"/>
    <cellStyle name="Normal 5 22 2 2 4" xfId="11946" xr:uid="{40B75BFB-2257-4D70-AB42-C345B99C3644}"/>
    <cellStyle name="Normal 5 22 2 2 4 2" xfId="23155" xr:uid="{D3284C1C-0F53-4604-97B5-E200C0D823E6}"/>
    <cellStyle name="Normal 5 22 2 2 4 2 2" xfId="40188" xr:uid="{A7034392-C611-45FD-B04A-1DBB6C2AE066}"/>
    <cellStyle name="Normal 5 22 2 2 4 3" xfId="32300" xr:uid="{B7E42A65-6470-44D8-B556-6A49A5AA35B2}"/>
    <cellStyle name="Normal 5 22 2 2 5" xfId="17551" xr:uid="{59C65AC5-B540-4D0F-A310-EAC7FC1359C2}"/>
    <cellStyle name="Normal 5 22 2 2 5 2" xfId="36244" xr:uid="{2E779DF0-7E11-4FF4-8638-FECB055AB80A}"/>
    <cellStyle name="Normal 5 22 2 2 6" xfId="28356" xr:uid="{B7F0C9D5-6B27-4577-8350-C54D3F5ACB80}"/>
    <cellStyle name="Normal 5 22 2 3" xfId="6846" xr:uid="{187D65F0-B68E-4909-95AC-1F99B7DE1A23}"/>
    <cellStyle name="Normal 5 22 2 3 2" xfId="9648" xr:uid="{D9978C74-1120-4256-A2A5-5F07B0B02011}"/>
    <cellStyle name="Normal 5 22 2 3 2 2" xfId="15253" xr:uid="{F6A2DB53-D8DA-4ED1-B6F0-58351E444508}"/>
    <cellStyle name="Normal 5 22 2 3 2 2 2" xfId="26462" xr:uid="{CD99EDB7-6003-4F41-A6C9-6D7F1DBC118C}"/>
    <cellStyle name="Normal 5 22 2 3 2 2 2 2" xfId="42652" xr:uid="{00ADF0F5-7A54-4FFF-BB65-10C0EBAAE0D6}"/>
    <cellStyle name="Normal 5 22 2 3 2 2 3" xfId="34764" xr:uid="{C03A4396-6824-4D5B-A885-DE865D88B1B0}"/>
    <cellStyle name="Normal 5 22 2 3 2 3" xfId="20858" xr:uid="{747D28F6-2D79-473B-8BCF-E86105E4FAAC}"/>
    <cellStyle name="Normal 5 22 2 3 2 3 2" xfId="38708" xr:uid="{0A081A2E-D620-481C-8E33-2D47E75119E1}"/>
    <cellStyle name="Normal 5 22 2 3 2 4" xfId="30820" xr:uid="{26AF67D0-C6CA-45EB-AD64-EFA875152DD9}"/>
    <cellStyle name="Normal 5 22 2 3 3" xfId="12451" xr:uid="{ABE111A9-F2BF-4448-8728-3F8B0E49535B}"/>
    <cellStyle name="Normal 5 22 2 3 3 2" xfId="23660" xr:uid="{F5E1A7E2-8096-44B5-A4F3-B50EC4DED4A1}"/>
    <cellStyle name="Normal 5 22 2 3 3 2 2" xfId="40680" xr:uid="{F25CE87A-6E2A-4229-916A-AE661032F09F}"/>
    <cellStyle name="Normal 5 22 2 3 3 3" xfId="32792" xr:uid="{3CEB4867-D3C3-441F-AD2E-61B088A711B6}"/>
    <cellStyle name="Normal 5 22 2 3 4" xfId="18056" xr:uid="{DFC729FB-D94D-4195-9473-60FD7D241DA1}"/>
    <cellStyle name="Normal 5 22 2 3 4 2" xfId="36736" xr:uid="{24F4339F-5726-4D3E-AFB5-4A50E925C9D7}"/>
    <cellStyle name="Normal 5 22 2 3 5" xfId="28848" xr:uid="{72871FED-B06F-4231-8624-FB74F6E5EEEC}"/>
    <cellStyle name="Normal 5 22 2 4" xfId="8246" xr:uid="{47D72AC9-CE6B-4D2E-8C10-D8D609BD2EF1}"/>
    <cellStyle name="Normal 5 22 2 4 2" xfId="13851" xr:uid="{37E10A18-2206-450D-B678-A937CFA6511F}"/>
    <cellStyle name="Normal 5 22 2 4 2 2" xfId="25060" xr:uid="{DDC8E4BF-C169-4BB6-A61D-B5ACA054D18A}"/>
    <cellStyle name="Normal 5 22 2 4 2 2 2" xfId="41666" xr:uid="{37089A43-4D18-4070-967D-03AE015BDF9A}"/>
    <cellStyle name="Normal 5 22 2 4 2 3" xfId="33778" xr:uid="{EF7D6735-5258-48E1-B66B-0F95785C1AA4}"/>
    <cellStyle name="Normal 5 22 2 4 3" xfId="19456" xr:uid="{70B76095-EC61-4A1C-8681-BBBCA54325E5}"/>
    <cellStyle name="Normal 5 22 2 4 3 2" xfId="37722" xr:uid="{4DFA6EA4-5217-428B-A4F0-082DDBB1420F}"/>
    <cellStyle name="Normal 5 22 2 4 4" xfId="29834" xr:uid="{BFFCD1BB-4721-4E24-B486-6095A2AF27DF}"/>
    <cellStyle name="Normal 5 22 2 5" xfId="11049" xr:uid="{C89474F1-45A6-448C-BE79-F7B2E7D5BC3D}"/>
    <cellStyle name="Normal 5 22 2 5 2" xfId="22258" xr:uid="{B9C9148E-3A16-483E-B7EC-05FBD59087C2}"/>
    <cellStyle name="Normal 5 22 2 5 2 2" xfId="39694" xr:uid="{27304914-21AF-41E8-8CBB-28A8044D1849}"/>
    <cellStyle name="Normal 5 22 2 5 3" xfId="31806" xr:uid="{ECF78AE8-A956-4B6F-92A1-672AF395E466}"/>
    <cellStyle name="Normal 5 22 2 6" xfId="16654" xr:uid="{CDC24AFF-C005-43BE-8F98-48C1F45FA87D}"/>
    <cellStyle name="Normal 5 22 2 6 2" xfId="35750" xr:uid="{D61FB449-FFD1-4F7E-A5DA-10D459598E13}"/>
    <cellStyle name="Normal 5 22 2 7" xfId="27862" xr:uid="{1B6B33E3-6028-4FE3-87E0-3ADC3AC75682}"/>
    <cellStyle name="Normal 5 22 3" xfId="6095" xr:uid="{F8686199-1C5D-4C9A-BDA7-FC577F1B1391}"/>
    <cellStyle name="Normal 5 22 3 2" xfId="7497" xr:uid="{1EBB18C7-526A-41F5-B983-55538D0BC100}"/>
    <cellStyle name="Normal 5 22 3 2 2" xfId="10299" xr:uid="{E6BE3F49-89F8-4BEB-B82B-59C7C6D25F7C}"/>
    <cellStyle name="Normal 5 22 3 2 2 2" xfId="15904" xr:uid="{4D88D979-8495-47F7-B4D2-503C420A33AE}"/>
    <cellStyle name="Normal 5 22 3 2 2 2 2" xfId="27113" xr:uid="{023EB531-95A9-4ADB-B44B-0614F4F26B68}"/>
    <cellStyle name="Normal 5 22 3 2 2 2 2 2" xfId="42900" xr:uid="{8BF0300D-ADC9-456C-B737-789EB0CDE6A7}"/>
    <cellStyle name="Normal 5 22 3 2 2 2 3" xfId="35012" xr:uid="{C45293C9-DBFD-4C42-AA04-A4172E091E03}"/>
    <cellStyle name="Normal 5 22 3 2 2 3" xfId="21509" xr:uid="{B9FF117A-BD32-4E2D-91EA-A32053B3C6A2}"/>
    <cellStyle name="Normal 5 22 3 2 2 3 2" xfId="38956" xr:uid="{1FB8D275-9B7B-4235-830A-E6CF459123C1}"/>
    <cellStyle name="Normal 5 22 3 2 2 4" xfId="31068" xr:uid="{E52C9478-A2AD-47F2-9114-5520419F66CB}"/>
    <cellStyle name="Normal 5 22 3 2 3" xfId="13102" xr:uid="{7CA189E4-3D5E-4F7A-A0FE-185F751AFC8A}"/>
    <cellStyle name="Normal 5 22 3 2 3 2" xfId="24311" xr:uid="{8D68CB92-2B6B-4A6F-92A6-1C0AA9F5AB91}"/>
    <cellStyle name="Normal 5 22 3 2 3 2 2" xfId="40928" xr:uid="{7A3FCBEB-5192-4ACB-A904-5E90BE76D6EF}"/>
    <cellStyle name="Normal 5 22 3 2 3 3" xfId="33040" xr:uid="{E361EF27-B478-45DF-B3EC-AE6DEE61217E}"/>
    <cellStyle name="Normal 5 22 3 2 4" xfId="18707" xr:uid="{FD488E49-BD22-4B6E-BDD3-AFDB8139E30C}"/>
    <cellStyle name="Normal 5 22 3 2 4 2" xfId="36984" xr:uid="{F7650A12-F15F-43F1-9A9C-A654937F0734}"/>
    <cellStyle name="Normal 5 22 3 2 5" xfId="29096" xr:uid="{D6ACA5C6-BBBE-4B48-90AB-752135311F00}"/>
    <cellStyle name="Normal 5 22 3 3" xfId="8897" xr:uid="{CBBC40CA-6E5E-4566-AA96-281A1249A93D}"/>
    <cellStyle name="Normal 5 22 3 3 2" xfId="14502" xr:uid="{2F0A494D-D98D-4573-B367-FE4BCAFE84F0}"/>
    <cellStyle name="Normal 5 22 3 3 2 2" xfId="25711" xr:uid="{951809D8-5CFE-40E7-8F45-0ACA9786182B}"/>
    <cellStyle name="Normal 5 22 3 3 2 2 2" xfId="41914" xr:uid="{FFFC4FCE-BB48-4678-A031-B400AFA903BF}"/>
    <cellStyle name="Normal 5 22 3 3 2 3" xfId="34026" xr:uid="{53508EEC-09EC-4699-BC2B-B2A716D2C2A2}"/>
    <cellStyle name="Normal 5 22 3 3 3" xfId="20107" xr:uid="{16DA438C-9CC2-4D19-8520-9250CAD59DCB}"/>
    <cellStyle name="Normal 5 22 3 3 3 2" xfId="37970" xr:uid="{BFE13F9F-4AA4-48AB-87F7-9509DB7B7AC2}"/>
    <cellStyle name="Normal 5 22 3 3 4" xfId="30082" xr:uid="{2856017A-CECB-4486-A02D-072F7DE5BC8F}"/>
    <cellStyle name="Normal 5 22 3 4" xfId="11700" xr:uid="{F1424070-B825-475F-975A-76CC516D71C5}"/>
    <cellStyle name="Normal 5 22 3 4 2" xfId="22909" xr:uid="{03126E8B-81A0-4459-81CA-43B763EEECC4}"/>
    <cellStyle name="Normal 5 22 3 4 2 2" xfId="39942" xr:uid="{9789984D-1130-41E1-8C98-344EF3251D8B}"/>
    <cellStyle name="Normal 5 22 3 4 3" xfId="32054" xr:uid="{A38D47FB-2908-4656-A7B1-6045F6219CDF}"/>
    <cellStyle name="Normal 5 22 3 5" xfId="17305" xr:uid="{5806505C-D235-4862-930F-0424C84D8295}"/>
    <cellStyle name="Normal 5 22 3 5 2" xfId="35998" xr:uid="{33C36293-CC11-464C-8776-14B1A46608F8}"/>
    <cellStyle name="Normal 5 22 3 6" xfId="28110" xr:uid="{7D7F0E20-6245-46C0-A37C-0A9967216E9D}"/>
    <cellStyle name="Normal 5 22 4" xfId="6600" xr:uid="{6F962D0F-0337-4169-B0B3-48501F587470}"/>
    <cellStyle name="Normal 5 22 4 2" xfId="9402" xr:uid="{E7011C3E-1BA5-4B7B-9A37-5569FD41F979}"/>
    <cellStyle name="Normal 5 22 4 2 2" xfId="15007" xr:uid="{9C4C1156-0BA8-42A5-9880-624269E708C4}"/>
    <cellStyle name="Normal 5 22 4 2 2 2" xfId="26216" xr:uid="{851A30D4-5E9E-497E-B4F3-85D60452551C}"/>
    <cellStyle name="Normal 5 22 4 2 2 2 2" xfId="42406" xr:uid="{4974BA38-1CBA-475D-9B47-37103683C2E3}"/>
    <cellStyle name="Normal 5 22 4 2 2 3" xfId="34518" xr:uid="{EAE5F8A1-3074-4D58-8D2F-04AE2F69F8E5}"/>
    <cellStyle name="Normal 5 22 4 2 3" xfId="20612" xr:uid="{3DA57422-CF75-4BF4-AA5A-A6AD1E0FD79D}"/>
    <cellStyle name="Normal 5 22 4 2 3 2" xfId="38462" xr:uid="{E8DAD83B-1898-4665-9121-A9C4C8B7FDEB}"/>
    <cellStyle name="Normal 5 22 4 2 4" xfId="30574" xr:uid="{24B55190-CE04-4B62-8FDB-149E5C91FC36}"/>
    <cellStyle name="Normal 5 22 4 3" xfId="12205" xr:uid="{7FEB1C03-A1DF-4793-9EF6-45394340B535}"/>
    <cellStyle name="Normal 5 22 4 3 2" xfId="23414" xr:uid="{F311AFFF-B7BA-41EF-87B8-9B9571BFE476}"/>
    <cellStyle name="Normal 5 22 4 3 2 2" xfId="40434" xr:uid="{F317C900-3DDB-42E7-B47E-0A0D7009B94C}"/>
    <cellStyle name="Normal 5 22 4 3 3" xfId="32546" xr:uid="{53C4C165-A3F7-4B42-8060-DC864E2CA9D7}"/>
    <cellStyle name="Normal 5 22 4 4" xfId="17810" xr:uid="{077A4A15-C993-4406-B61F-AFD5561A7BDB}"/>
    <cellStyle name="Normal 5 22 4 4 2" xfId="36490" xr:uid="{8FFAABA3-A3F0-4DCA-9D3A-B9203636E804}"/>
    <cellStyle name="Normal 5 22 4 5" xfId="28602" xr:uid="{F6182C38-A0B1-42D0-A051-81F373E0A263}"/>
    <cellStyle name="Normal 5 22 5" xfId="8000" xr:uid="{67356667-F58B-4E31-A5B5-66560B93E1DC}"/>
    <cellStyle name="Normal 5 22 5 2" xfId="13605" xr:uid="{D4106708-8674-444C-810F-B0E9363F387A}"/>
    <cellStyle name="Normal 5 22 5 2 2" xfId="24814" xr:uid="{D86474D4-041B-45C3-9F3B-D0ADB4D86783}"/>
    <cellStyle name="Normal 5 22 5 2 2 2" xfId="41420" xr:uid="{2BA4D84B-F804-4513-B5B4-DB994050C483}"/>
    <cellStyle name="Normal 5 22 5 2 3" xfId="33532" xr:uid="{59D9FA61-C34D-4437-ACC4-3CD750E0C481}"/>
    <cellStyle name="Normal 5 22 5 3" xfId="19210" xr:uid="{65E9C24B-AC67-42B6-B24E-D17DD5D07978}"/>
    <cellStyle name="Normal 5 22 5 3 2" xfId="37476" xr:uid="{196E4B5B-D087-4C69-AB32-4B9E25E3A129}"/>
    <cellStyle name="Normal 5 22 5 4" xfId="29588" xr:uid="{E7B70017-36D2-4E1F-B162-CEF2A1F91517}"/>
    <cellStyle name="Normal 5 22 6" xfId="10803" xr:uid="{E93C434D-ACE8-4B1C-8DFB-B72AF455AC7F}"/>
    <cellStyle name="Normal 5 22 6 2" xfId="22012" xr:uid="{2A97207D-2354-4D1E-B4C4-0ACABA9A7D96}"/>
    <cellStyle name="Normal 5 22 6 2 2" xfId="39448" xr:uid="{34C863BE-76F5-4C29-9218-415934554EF8}"/>
    <cellStyle name="Normal 5 22 6 3" xfId="31560" xr:uid="{2EFF12B7-5240-43CE-878F-4B6319EA63CD}"/>
    <cellStyle name="Normal 5 22 7" xfId="16408" xr:uid="{8830EEEA-94E1-4F8E-9AD8-311F69E9AE03}"/>
    <cellStyle name="Normal 5 22 7 2" xfId="35504" xr:uid="{47513D21-38FE-421B-9D68-84DCE5F18184}"/>
    <cellStyle name="Normal 5 22 8" xfId="27616" xr:uid="{A2A13846-6460-46AC-A16A-CB80D4081FEB}"/>
    <cellStyle name="Normal 5 23" xfId="5321" xr:uid="{60C9360D-580A-4034-8FBE-18A422A2A91C}"/>
    <cellStyle name="Normal 5 23 2" xfId="6218" xr:uid="{A45C7EF6-56AA-4C0F-89E6-071CAB69DAE6}"/>
    <cellStyle name="Normal 5 23 2 2" xfId="7620" xr:uid="{9E82800D-30F3-4316-ADE5-3F221770E3A5}"/>
    <cellStyle name="Normal 5 23 2 2 2" xfId="10422" xr:uid="{475B4B73-F999-40D8-A16F-ED3E1141BCE2}"/>
    <cellStyle name="Normal 5 23 2 2 2 2" xfId="16027" xr:uid="{4DE2794E-EE8F-46BF-93CD-BD0C90FE529A}"/>
    <cellStyle name="Normal 5 23 2 2 2 2 2" xfId="27236" xr:uid="{1228E865-D1A0-4974-B012-C72F1F505DBF}"/>
    <cellStyle name="Normal 5 23 2 2 2 2 2 2" xfId="43023" xr:uid="{CC4C5BC2-6186-45C8-8267-6F1824A5D3AC}"/>
    <cellStyle name="Normal 5 23 2 2 2 2 3" xfId="35135" xr:uid="{EA94ED73-E5C4-4A5B-9FD1-4993B9993BD7}"/>
    <cellStyle name="Normal 5 23 2 2 2 3" xfId="21632" xr:uid="{F6F2B4E4-8FFC-46EF-8C54-0226E7110D73}"/>
    <cellStyle name="Normal 5 23 2 2 2 3 2" xfId="39079" xr:uid="{2179E779-4EB8-4C35-B4A9-5591CC9A4571}"/>
    <cellStyle name="Normal 5 23 2 2 2 4" xfId="31191" xr:uid="{A3BEC221-63FC-46DA-9BF0-896CA15D54B2}"/>
    <cellStyle name="Normal 5 23 2 2 3" xfId="13225" xr:uid="{401B5B62-2861-4BD2-9DF1-9BB6F1DB1471}"/>
    <cellStyle name="Normal 5 23 2 2 3 2" xfId="24434" xr:uid="{D4037B15-4A85-489A-B875-1E901A9902D6}"/>
    <cellStyle name="Normal 5 23 2 2 3 2 2" xfId="41051" xr:uid="{01D7C392-417D-4742-A6C6-B62EE22E7A9E}"/>
    <cellStyle name="Normal 5 23 2 2 3 3" xfId="33163" xr:uid="{13286C5B-2B23-4D26-A6D8-0DE286A32D04}"/>
    <cellStyle name="Normal 5 23 2 2 4" xfId="18830" xr:uid="{D0C8901A-F888-44F4-AF03-7A2C3E09A199}"/>
    <cellStyle name="Normal 5 23 2 2 4 2" xfId="37107" xr:uid="{A40E4E6E-C8AB-4B77-B4D1-CC9E73E11BF5}"/>
    <cellStyle name="Normal 5 23 2 2 5" xfId="29219" xr:uid="{5AC1C44F-AFFB-420A-B284-B54B35286EB1}"/>
    <cellStyle name="Normal 5 23 2 3" xfId="9020" xr:uid="{89DDC9E5-48BF-4E12-8BF3-F104C0302BCE}"/>
    <cellStyle name="Normal 5 23 2 3 2" xfId="14625" xr:uid="{27943D2C-7F7B-464E-9241-9468359C2E1B}"/>
    <cellStyle name="Normal 5 23 2 3 2 2" xfId="25834" xr:uid="{321A50FD-3798-4E2B-AFF4-C71F928C113C}"/>
    <cellStyle name="Normal 5 23 2 3 2 2 2" xfId="42037" xr:uid="{5A765346-C232-4330-A583-8E642EA83566}"/>
    <cellStyle name="Normal 5 23 2 3 2 3" xfId="34149" xr:uid="{90617895-1748-4D35-AF4D-6A08DD5EB26C}"/>
    <cellStyle name="Normal 5 23 2 3 3" xfId="20230" xr:uid="{8774C86F-FA90-4C00-8B81-AEFD4F35F1BF}"/>
    <cellStyle name="Normal 5 23 2 3 3 2" xfId="38093" xr:uid="{63BAD345-DD08-480A-87EB-F7D643B9E186}"/>
    <cellStyle name="Normal 5 23 2 3 4" xfId="30205" xr:uid="{17FA7D11-85AD-4C0E-93D1-D816DBDC2B50}"/>
    <cellStyle name="Normal 5 23 2 4" xfId="11823" xr:uid="{9B424F2F-DE98-4F4E-8BB1-9F6F4804B2A4}"/>
    <cellStyle name="Normal 5 23 2 4 2" xfId="23032" xr:uid="{89238C78-D790-4C7C-877B-CC1EE3C0B8C6}"/>
    <cellStyle name="Normal 5 23 2 4 2 2" xfId="40065" xr:uid="{7735387F-6D82-40B7-A1E3-4852F9056E2F}"/>
    <cellStyle name="Normal 5 23 2 4 3" xfId="32177" xr:uid="{AA0B3F6F-9332-43E2-9B8D-6AC0E604BB0B}"/>
    <cellStyle name="Normal 5 23 2 5" xfId="17428" xr:uid="{6DCC8DDF-C887-4513-9BE7-4DFA87F7962F}"/>
    <cellStyle name="Normal 5 23 2 5 2" xfId="36121" xr:uid="{B368F820-99E8-4BE4-8265-B382A02DA4EC}"/>
    <cellStyle name="Normal 5 23 2 6" xfId="28233" xr:uid="{B5C2CC45-375E-48E2-9BE6-6E0116DC2496}"/>
    <cellStyle name="Normal 5 23 3" xfId="6723" xr:uid="{0D2FF0C6-A1C0-47C8-8845-17280F001980}"/>
    <cellStyle name="Normal 5 23 3 2" xfId="9525" xr:uid="{0CC4C358-7527-4CE3-AEE2-85A222AECF12}"/>
    <cellStyle name="Normal 5 23 3 2 2" xfId="15130" xr:uid="{AD991369-610F-4E13-8BB1-5ECCBDFCD58D}"/>
    <cellStyle name="Normal 5 23 3 2 2 2" xfId="26339" xr:uid="{5F01D814-38AF-4EFD-9E60-235A6E943A72}"/>
    <cellStyle name="Normal 5 23 3 2 2 2 2" xfId="42529" xr:uid="{F778221D-C3B4-415A-BB15-8EE2C98F6D43}"/>
    <cellStyle name="Normal 5 23 3 2 2 3" xfId="34641" xr:uid="{64D92327-6EF2-4640-8F3E-B2C38725B586}"/>
    <cellStyle name="Normal 5 23 3 2 3" xfId="20735" xr:uid="{912DD7E6-EEE1-49B6-B977-431EF92C6BE9}"/>
    <cellStyle name="Normal 5 23 3 2 3 2" xfId="38585" xr:uid="{9EC803DB-2FDF-4B3C-8558-B45E2BAF40CE}"/>
    <cellStyle name="Normal 5 23 3 2 4" xfId="30697" xr:uid="{57A1C5B9-DC6E-40A4-8E74-6B1552A9481B}"/>
    <cellStyle name="Normal 5 23 3 3" xfId="12328" xr:uid="{1843B9F1-942B-4E1D-B34B-DD3AAC423B7C}"/>
    <cellStyle name="Normal 5 23 3 3 2" xfId="23537" xr:uid="{E498D6C7-6870-4F1C-91F1-2605052D41B6}"/>
    <cellStyle name="Normal 5 23 3 3 2 2" xfId="40557" xr:uid="{2E4E1E3C-090F-481F-B04B-EAA21A2670A2}"/>
    <cellStyle name="Normal 5 23 3 3 3" xfId="32669" xr:uid="{3CA03F20-602C-47AF-8B96-CEC788FD1533}"/>
    <cellStyle name="Normal 5 23 3 4" xfId="17933" xr:uid="{BB782F66-9CEC-41E5-9BD8-311ABCF7E83C}"/>
    <cellStyle name="Normal 5 23 3 4 2" xfId="36613" xr:uid="{35C1851C-E75C-49F0-90A4-68517E72DFBB}"/>
    <cellStyle name="Normal 5 23 3 5" xfId="28725" xr:uid="{956F9224-A56C-49F4-98E9-6F554C7A693F}"/>
    <cellStyle name="Normal 5 23 4" xfId="8123" xr:uid="{FE6F93BD-F625-47E3-AADB-9ED6302DF35E}"/>
    <cellStyle name="Normal 5 23 4 2" xfId="13728" xr:uid="{B8F65368-6080-4853-8659-159B1B41BCDF}"/>
    <cellStyle name="Normal 5 23 4 2 2" xfId="24937" xr:uid="{97EE989C-95BC-465B-8C70-45435C48BC57}"/>
    <cellStyle name="Normal 5 23 4 2 2 2" xfId="41543" xr:uid="{9D785BDB-47BE-48DD-AD66-2D393CAD13FE}"/>
    <cellStyle name="Normal 5 23 4 2 3" xfId="33655" xr:uid="{3D549FA5-9365-4C38-A070-6B51702E35DB}"/>
    <cellStyle name="Normal 5 23 4 3" xfId="19333" xr:uid="{ED2F85EA-6D99-4229-861C-4451EB1CFAC6}"/>
    <cellStyle name="Normal 5 23 4 3 2" xfId="37599" xr:uid="{4B97BFC2-C824-4343-8748-FD0CE5F99B0A}"/>
    <cellStyle name="Normal 5 23 4 4" xfId="29711" xr:uid="{B4F9C84B-8529-4C20-A84E-9AD58B91BFAF}"/>
    <cellStyle name="Normal 5 23 5" xfId="10926" xr:uid="{8C069520-2C67-4E79-B372-B2AC69B95F10}"/>
    <cellStyle name="Normal 5 23 5 2" xfId="22135" xr:uid="{FFDE9473-278E-486B-9D57-43F44F4A6FE0}"/>
    <cellStyle name="Normal 5 23 5 2 2" xfId="39571" xr:uid="{CD2C704F-577F-4138-9AA1-783F87D1DFB1}"/>
    <cellStyle name="Normal 5 23 5 3" xfId="31683" xr:uid="{0E917BBE-D49C-4E0C-93A0-00964A17E8DD}"/>
    <cellStyle name="Normal 5 23 6" xfId="16531" xr:uid="{B56DF393-8E11-4083-9131-5809DA55893B}"/>
    <cellStyle name="Normal 5 23 6 2" xfId="35627" xr:uid="{24536459-BB2C-4A07-B96A-B443E6FFAF01}"/>
    <cellStyle name="Normal 5 23 7" xfId="27739" xr:uid="{CC1E701F-DC91-474A-98E6-A2039E1C9F3A}"/>
    <cellStyle name="Normal 5 24" xfId="5567" xr:uid="{FED45D73-7428-4518-81F2-1D8C9C6FB9F6}"/>
    <cellStyle name="Normal 5 24 2" xfId="6969" xr:uid="{B6717981-66C4-44D9-9B78-F4F8AC96AA81}"/>
    <cellStyle name="Normal 5 24 2 2" xfId="9771" xr:uid="{675DB235-C3FE-4DE0-8E0E-5CADB276BCA8}"/>
    <cellStyle name="Normal 5 24 2 2 2" xfId="15376" xr:uid="{7982FF69-2918-4686-814F-7C76567C026B}"/>
    <cellStyle name="Normal 5 24 2 2 2 2" xfId="26585" xr:uid="{09AAA7BB-4133-4499-AEF0-196829FFE741}"/>
    <cellStyle name="Normal 5 24 2 2 2 2 2" xfId="42775" xr:uid="{5D58F31D-C9AB-465A-A9E4-5B036DB9CF5F}"/>
    <cellStyle name="Normal 5 24 2 2 2 3" xfId="34887" xr:uid="{C3CFBBAE-E7F9-4CF5-9193-DFB3A88E9221}"/>
    <cellStyle name="Normal 5 24 2 2 3" xfId="20981" xr:uid="{4900E3AA-C416-4761-B2A2-75DC4174F26D}"/>
    <cellStyle name="Normal 5 24 2 2 3 2" xfId="38831" xr:uid="{02E3210F-E66A-41E9-AEC8-141C02ED98A1}"/>
    <cellStyle name="Normal 5 24 2 2 4" xfId="30943" xr:uid="{BCE2A5F1-1CAA-4016-B2B4-5EDEA93FC666}"/>
    <cellStyle name="Normal 5 24 2 3" xfId="12574" xr:uid="{BA1E8F79-CBF3-4020-B844-8F7CC0A5D34D}"/>
    <cellStyle name="Normal 5 24 2 3 2" xfId="23783" xr:uid="{2BFDBF90-56D7-4C96-994F-0E293B3B6E35}"/>
    <cellStyle name="Normal 5 24 2 3 2 2" xfId="40803" xr:uid="{9F1058D8-5A6C-43BB-8B99-4360BFBB89CB}"/>
    <cellStyle name="Normal 5 24 2 3 3" xfId="32915" xr:uid="{0F1F3423-4B5B-4C20-AA3F-EE278A599FCD}"/>
    <cellStyle name="Normal 5 24 2 4" xfId="18179" xr:uid="{7B0140D2-1338-49CF-8CBC-6402D50195A9}"/>
    <cellStyle name="Normal 5 24 2 4 2" xfId="36859" xr:uid="{ED38675D-B1FC-4E99-B842-653F44207C8B}"/>
    <cellStyle name="Normal 5 24 2 5" xfId="28971" xr:uid="{FCDB97E7-6B77-4CEC-A8C5-405E2674C2D7}"/>
    <cellStyle name="Normal 5 24 3" xfId="8369" xr:uid="{E0981494-9CB6-49C0-BE87-7173F7AABFE2}"/>
    <cellStyle name="Normal 5 24 3 2" xfId="13974" xr:uid="{BD8A10D9-DE2A-44DF-9264-EC4F5AF4EF2C}"/>
    <cellStyle name="Normal 5 24 3 2 2" xfId="25183" xr:uid="{4211528D-ABB0-4F8E-AA2F-D1BE77B3F3C6}"/>
    <cellStyle name="Normal 5 24 3 2 2 2" xfId="41789" xr:uid="{3F9AAF8B-F225-4DE7-8514-40EB1B909824}"/>
    <cellStyle name="Normal 5 24 3 2 3" xfId="33901" xr:uid="{EF7C14FF-6F42-4FA7-BCCE-EBDA91550644}"/>
    <cellStyle name="Normal 5 24 3 3" xfId="19579" xr:uid="{EEC66EE7-367F-446E-BA2F-56820AF1CBE1}"/>
    <cellStyle name="Normal 5 24 3 3 2" xfId="37845" xr:uid="{4AF93229-45B3-400C-A8EB-61A116854D23}"/>
    <cellStyle name="Normal 5 24 3 4" xfId="29957" xr:uid="{8FB3F343-5E8B-4072-B032-DFE454C760CF}"/>
    <cellStyle name="Normal 5 24 4" xfId="11172" xr:uid="{40F51B11-8C08-45E4-96A7-74AF570F40DD}"/>
    <cellStyle name="Normal 5 24 4 2" xfId="22381" xr:uid="{08CDC210-C6C0-4B2D-A539-708401F6BFF9}"/>
    <cellStyle name="Normal 5 24 4 2 2" xfId="39817" xr:uid="{69C00CF8-FB87-419A-BE32-F633EA5AE9A4}"/>
    <cellStyle name="Normal 5 24 4 3" xfId="31929" xr:uid="{986ABCB6-E231-4826-909C-009AED3AD2F0}"/>
    <cellStyle name="Normal 5 24 5" xfId="16777" xr:uid="{DE0A0454-DD5A-4076-AD85-8F721DF00C6B}"/>
    <cellStyle name="Normal 5 24 5 2" xfId="35873" xr:uid="{BA8D7CAD-A0F6-46EC-95E4-CBDA3A9068AE}"/>
    <cellStyle name="Normal 5 24 6" xfId="27985" xr:uid="{8D25FDF6-4785-4560-B994-1F0428ED40F8}"/>
    <cellStyle name="Normal 5 25" xfId="6475" xr:uid="{0190E34A-A6D2-4056-B3CC-A683D4449E6F}"/>
    <cellStyle name="Normal 5 25 2" xfId="9277" xr:uid="{81B2AD52-82B0-4FCE-9F89-A0E0C8939BAF}"/>
    <cellStyle name="Normal 5 25 2 2" xfId="14882" xr:uid="{BF5E94ED-B97C-4BD8-8590-2F4D435C721D}"/>
    <cellStyle name="Normal 5 25 2 2 2" xfId="26091" xr:uid="{1F902271-9292-4EC0-8464-18C8F196303E}"/>
    <cellStyle name="Normal 5 25 2 2 2 2" xfId="42283" xr:uid="{AA0CC7AF-ABDD-48ED-8EDE-D6EB75AF1D7A}"/>
    <cellStyle name="Normal 5 25 2 2 3" xfId="34395" xr:uid="{F1CFDB89-7518-4C6A-879F-2AD011025935}"/>
    <cellStyle name="Normal 5 25 2 3" xfId="20487" xr:uid="{B3AF813B-9F94-4F6B-A706-27FB918852A5}"/>
    <cellStyle name="Normal 5 25 2 3 2" xfId="38339" xr:uid="{897E00F4-D0E4-4715-97C6-6A4B0CFAA5F2}"/>
    <cellStyle name="Normal 5 25 2 4" xfId="30451" xr:uid="{13602468-409C-45E4-8EFD-DF4A8DC8493E}"/>
    <cellStyle name="Normal 5 25 3" xfId="12080" xr:uid="{E1E9D8D3-2B34-4515-89A1-66102CACA68A}"/>
    <cellStyle name="Normal 5 25 3 2" xfId="23289" xr:uid="{F31EF354-4305-4FD9-8C16-7A645695DEE6}"/>
    <cellStyle name="Normal 5 25 3 2 2" xfId="40311" xr:uid="{0FD90BF7-EEE8-40A6-B614-331A77D6C9D4}"/>
    <cellStyle name="Normal 5 25 3 3" xfId="32423" xr:uid="{06D096F7-E25C-46DD-A8E9-3789150E701A}"/>
    <cellStyle name="Normal 5 25 4" xfId="17685" xr:uid="{99E8F3F2-E67C-486A-980E-6F6C89BF7AA0}"/>
    <cellStyle name="Normal 5 25 4 2" xfId="36367" xr:uid="{9CAC0E30-4010-4260-98DE-81FB69C9A131}"/>
    <cellStyle name="Normal 5 25 5" xfId="28479" xr:uid="{EEE6787D-D42E-4E19-BAF2-24F79FC012F3}"/>
    <cellStyle name="Normal 5 26" xfId="7877" xr:uid="{D357B812-A2A5-441D-8595-CF4641B0A044}"/>
    <cellStyle name="Normal 5 26 2" xfId="13482" xr:uid="{56ABE1BB-8688-46A8-A745-EA570CBC5C44}"/>
    <cellStyle name="Normal 5 26 2 2" xfId="24691" xr:uid="{BF813789-BEE4-48F0-98C5-42EF43E42F92}"/>
    <cellStyle name="Normal 5 26 2 2 2" xfId="41297" xr:uid="{E9EF6B6E-630F-444C-BCF1-D4DE78B8FD9D}"/>
    <cellStyle name="Normal 5 26 2 3" xfId="33409" xr:uid="{5FD5F64F-3261-4033-B7CB-68D96B47BE9D}"/>
    <cellStyle name="Normal 5 26 3" xfId="19087" xr:uid="{2145AEEA-FB1B-4B7F-B272-911FABDFE246}"/>
    <cellStyle name="Normal 5 26 3 2" xfId="37353" xr:uid="{D891768D-DFC0-474C-A2BF-317EB31A7019}"/>
    <cellStyle name="Normal 5 26 4" xfId="29465" xr:uid="{C2225B30-9FDA-4A0A-937F-8CC50D29F6BC}"/>
    <cellStyle name="Normal 5 27" xfId="10679" xr:uid="{A849EA71-DAD3-44DE-B737-5AF864B2B825}"/>
    <cellStyle name="Normal 5 27 2" xfId="21889" xr:uid="{0C46CE28-94A0-47ED-BBBF-C1ECCA1FCEB1}"/>
    <cellStyle name="Normal 5 27 2 2" xfId="39325" xr:uid="{78836C2B-6081-4BD1-8594-CDDF815ED46B}"/>
    <cellStyle name="Normal 5 27 3" xfId="31437" xr:uid="{29B29D74-2061-4F36-9E99-C0EE4980885B}"/>
    <cellStyle name="Normal 5 28" xfId="16285" xr:uid="{D066CB52-56BC-4A46-97B3-7425617A5C2C}"/>
    <cellStyle name="Normal 5 28 2" xfId="35381" xr:uid="{39568BE5-0010-41C3-BEED-D0E5304FE433}"/>
    <cellStyle name="Normal 5 29" xfId="27493" xr:uid="{234C12C6-90D7-4BA4-A29E-54481D9B9FD3}"/>
    <cellStyle name="Normal 5 3" xfId="4030" xr:uid="{30FE4126-AD83-4997-BB1A-EEE0EF3FB917}"/>
    <cellStyle name="Normal 5 3 2" xfId="4031" xr:uid="{1F08E884-4872-4264-84E7-1F5DD4C55F90}"/>
    <cellStyle name="Normal 5 3 2 2" xfId="4032" xr:uid="{7172461C-245E-453A-B5CB-C0B2DE25E415}"/>
    <cellStyle name="Normal 5 3 2 2 2" xfId="44755" xr:uid="{A28D9C57-3B57-4AEC-9454-9AF22BA6BF7B}"/>
    <cellStyle name="Normal 5 3 3" xfId="4033" xr:uid="{C4257DFF-477F-4B98-A52B-06C5BAB81F2D}"/>
    <cellStyle name="Normal 5 3 3 2" xfId="44756" xr:uid="{17F601C8-B272-4FC3-B30B-550D51FF5406}"/>
    <cellStyle name="Normal 5 4" xfId="4034" xr:uid="{C5DE1E9A-7917-4780-8A42-C9E5E3542C26}"/>
    <cellStyle name="Normal 5 4 2" xfId="4035" xr:uid="{CEB51212-43CA-4EAE-A1C6-0719438497EB}"/>
    <cellStyle name="Normal 5 4 2 2" xfId="4036" xr:uid="{97402165-DC4C-4FBB-B83F-0D4C1436FB9A}"/>
    <cellStyle name="Normal 5 4 2 2 2" xfId="44757" xr:uid="{9C9AF793-AB97-45A8-9947-DBD4B81D2CD3}"/>
    <cellStyle name="Normal 5 4 3" xfId="4037" xr:uid="{D210EFBB-6FA2-41FF-A193-695484AAB561}"/>
    <cellStyle name="Normal 5 4 3 2" xfId="44758" xr:uid="{CCEA86CB-9B6E-4DAA-936F-67E44E4BDA28}"/>
    <cellStyle name="Normal 5 5" xfId="4038" xr:uid="{1EB00B83-4EFF-4B31-8F83-3F158593104A}"/>
    <cellStyle name="Normal 5 5 2" xfId="4039" xr:uid="{40E4D8B0-94BC-4915-9163-048BEEDA7385}"/>
    <cellStyle name="Normal 5 5 2 2" xfId="4040" xr:uid="{93B3CB50-CAE5-4E31-9C44-9E11A2A9F7D8}"/>
    <cellStyle name="Normal 5 5 2 2 2" xfId="44759" xr:uid="{13D986F4-615E-468D-A888-724DB8052EFE}"/>
    <cellStyle name="Normal 5 5 3" xfId="4041" xr:uid="{91B2D3C4-7D42-4716-B92B-B7FC04D09E95}"/>
    <cellStyle name="Normal 5 5 3 2" xfId="44760" xr:uid="{8F8F5BAF-7928-4A73-8D8F-869EFCB6066C}"/>
    <cellStyle name="Normal 5 6" xfId="4042" xr:uid="{9C512CB5-B43B-463A-9DF2-4BBF9CCDDA03}"/>
    <cellStyle name="Normal 5 6 2" xfId="4043" xr:uid="{133C1108-EC15-4A8E-9611-1A2FF7389AE9}"/>
    <cellStyle name="Normal 5 6 2 2" xfId="4044" xr:uid="{031258A7-DA11-4B35-98D8-7AA931C62FB3}"/>
    <cellStyle name="Normal 5 6 2 2 2" xfId="44761" xr:uid="{6FB8E036-12DB-4614-A3AC-1C52F70A1B26}"/>
    <cellStyle name="Normal 5 6 3" xfId="4045" xr:uid="{20F46C93-3972-4AA6-86E6-687B14EC1596}"/>
    <cellStyle name="Normal 5 6 3 2" xfId="44762" xr:uid="{3CDD9DEB-1937-4FFE-8DEE-6F5137A1A11B}"/>
    <cellStyle name="Normal 5 7" xfId="4046" xr:uid="{B995E5E8-5C1B-44AA-8AFE-C3D7D8B200B8}"/>
    <cellStyle name="Normal 5 7 2" xfId="4047" xr:uid="{AC2DF629-9C85-4119-85C4-8F61DE0DCE16}"/>
    <cellStyle name="Normal 5 7 2 2" xfId="4048" xr:uid="{ABD2724F-A78E-408B-8416-11B334E65BC9}"/>
    <cellStyle name="Normal 5 7 2 2 2" xfId="44763" xr:uid="{934DBC86-ACFE-4550-9769-2A5C3C0E217B}"/>
    <cellStyle name="Normal 5 7 3" xfId="4049" xr:uid="{CF54459D-C79C-41D3-AFD6-0DDAB54DBCCF}"/>
    <cellStyle name="Normal 5 7 3 2" xfId="44764" xr:uid="{4C3E47D0-7B6D-41C0-A84E-7E7001855381}"/>
    <cellStyle name="Normal 5 8" xfId="4050" xr:uid="{336DE0C3-9A81-4EE1-A54C-30E29AD69258}"/>
    <cellStyle name="Normal 5 8 2" xfId="4051" xr:uid="{18684579-22A3-4B95-ACEF-739DCE048548}"/>
    <cellStyle name="Normal 5 8 2 2" xfId="4052" xr:uid="{58CAF3AA-2262-48B5-93C8-CB5FE086A38F}"/>
    <cellStyle name="Normal 5 8 2 2 2" xfId="44765" xr:uid="{1C5621D5-2549-453C-A963-5565E41F047A}"/>
    <cellStyle name="Normal 5 8 3" xfId="4053" xr:uid="{B49FF653-99F3-43EA-829C-6445A7C4E99F}"/>
    <cellStyle name="Normal 5 8 3 2" xfId="44766" xr:uid="{09972C4B-4841-460F-AF82-9E21C9B910FD}"/>
    <cellStyle name="Normal 5 9" xfId="4054" xr:uid="{36009363-579C-4AE2-A4EF-331FA8F8CBF5}"/>
    <cellStyle name="Normal 5 9 2" xfId="4055" xr:uid="{BF7B7289-0FBE-4EF7-B9D6-D90EC2084E36}"/>
    <cellStyle name="Normal 5 9 2 2" xfId="4056" xr:uid="{5FB51FCA-42CF-4946-98DF-797D19AB1B1D}"/>
    <cellStyle name="Normal 5 9 2 2 2" xfId="44767" xr:uid="{A1242808-5A16-4827-B7BD-1A3D8FB49270}"/>
    <cellStyle name="Normal 5 9 3" xfId="4057" xr:uid="{F7125FD0-905B-41CD-99A0-7ED33DD7F4A0}"/>
    <cellStyle name="Normal 5 9 3 2" xfId="44768" xr:uid="{96EE6FC4-B9AA-4D08-BCEF-E07979E2D828}"/>
    <cellStyle name="Normal 5_Chairs" xfId="4058" xr:uid="{989F78D0-E004-455E-B1D7-FCA9B51F20FF}"/>
    <cellStyle name="Normal 50" xfId="5105" xr:uid="{41352CB9-3CFA-481E-B505-0976ED0406D8}"/>
    <cellStyle name="Normal 50 10" xfId="10715" xr:uid="{AFC9D94F-9F27-4367-A11A-FF9920B781D0}"/>
    <cellStyle name="Normal 50 10 2" xfId="21924" xr:uid="{6481FFE2-B3EF-48B4-9B9B-BD28D3ED3BFC}"/>
    <cellStyle name="Normal 50 10 2 2" xfId="39360" xr:uid="{301D2C03-E93E-4674-B9AC-E4D25C25CF56}"/>
    <cellStyle name="Normal 50 10 3" xfId="31472" xr:uid="{BBCECF5A-4353-47F4-9C4D-E198C5F66141}"/>
    <cellStyle name="Normal 50 11" xfId="16320" xr:uid="{2FCD8FD5-A9CD-4432-AE8F-B2FB6F257258}"/>
    <cellStyle name="Normal 50 11 2" xfId="35416" xr:uid="{E6420D05-A942-4941-8FAB-DB4F819BBB1F}"/>
    <cellStyle name="Normal 50 12" xfId="27528" xr:uid="{4680E0E6-0A2C-4B37-A469-37D3A928A242}"/>
    <cellStyle name="Normal 50 2" xfId="4059" xr:uid="{52CA37EE-5B1D-4871-B3B5-B913B4052AB2}"/>
    <cellStyle name="Normal 50 2 2" xfId="4060" xr:uid="{D0C49BB0-15EE-46A5-BF19-D2827CE482DC}"/>
    <cellStyle name="Normal 50 2 2 2" xfId="44769" xr:uid="{FCCCE796-E709-43E0-A273-220B26F8A5D4}"/>
    <cellStyle name="Normal 50 3" xfId="4061" xr:uid="{918E8AB9-18D7-4B41-BE50-020AA8B23961}"/>
    <cellStyle name="Normal 50 3 2" xfId="4062" xr:uid="{0307B650-E55A-44D5-83A3-7C7A5FBE787A}"/>
    <cellStyle name="Normal 50 3 2 2" xfId="44770" xr:uid="{682F4442-2687-4881-AACA-41358E021B2D}"/>
    <cellStyle name="Normal 50 4" xfId="5173" xr:uid="{F6272F05-6BDD-463C-B7B4-5CEDE53FA0FC}"/>
    <cellStyle name="Normal 50 4 2" xfId="5297" xr:uid="{F072BDF7-CFF9-4445-B556-2BBFA6738FB9}"/>
    <cellStyle name="Normal 50 4 2 2" xfId="5543" xr:uid="{31AAA4CE-F054-42B4-807B-E170BD2C992B}"/>
    <cellStyle name="Normal 50 4 2 2 2" xfId="6440" xr:uid="{758A41D6-18F5-46BE-BA8E-77FD94DE9ECC}"/>
    <cellStyle name="Normal 50 4 2 2 2 2" xfId="7842" xr:uid="{E8A1C234-A969-4CF9-A0AA-309CC46F78EB}"/>
    <cellStyle name="Normal 50 4 2 2 2 2 2" xfId="10644" xr:uid="{8CF90946-7D1C-4642-A34D-B7A689D6B725}"/>
    <cellStyle name="Normal 50 4 2 2 2 2 2 2" xfId="16249" xr:uid="{C169B0AF-D70E-47CB-AB4D-03E68D5D9EB5}"/>
    <cellStyle name="Normal 50 4 2 2 2 2 2 2 2" xfId="27458" xr:uid="{ED8D3F1D-35DB-4648-ADA5-150DC3D4ABDD}"/>
    <cellStyle name="Normal 50 4 2 2 2 2 2 2 2 2" xfId="43245" xr:uid="{2CBF1E36-DBF0-465F-8C23-E54F19E0A213}"/>
    <cellStyle name="Normal 50 4 2 2 2 2 2 2 3" xfId="35357" xr:uid="{8868F473-B355-4A75-BACA-6E77B6289DE0}"/>
    <cellStyle name="Normal 50 4 2 2 2 2 2 3" xfId="21854" xr:uid="{C48B313B-1EC1-4AAF-8829-C90FE0713FCB}"/>
    <cellStyle name="Normal 50 4 2 2 2 2 2 3 2" xfId="39301" xr:uid="{59222AD3-217D-4C48-9227-D40D0A86A6BE}"/>
    <cellStyle name="Normal 50 4 2 2 2 2 2 4" xfId="31413" xr:uid="{10548392-3BEA-41C1-AED5-4D6BD2B8E4EC}"/>
    <cellStyle name="Normal 50 4 2 2 2 2 3" xfId="13447" xr:uid="{1DD9424E-C03D-4DCA-B4BB-E8CEF5C7D1AA}"/>
    <cellStyle name="Normal 50 4 2 2 2 2 3 2" xfId="24656" xr:uid="{7AB901EB-294E-428D-8538-F8FFA0284642}"/>
    <cellStyle name="Normal 50 4 2 2 2 2 3 2 2" xfId="41273" xr:uid="{CA5A3006-376A-409E-BD11-07101C42BF69}"/>
    <cellStyle name="Normal 50 4 2 2 2 2 3 3" xfId="33385" xr:uid="{D7105A2C-851E-471E-9688-75B90D6B59DA}"/>
    <cellStyle name="Normal 50 4 2 2 2 2 4" xfId="19052" xr:uid="{2CD8F553-C270-46D6-823F-62F674627499}"/>
    <cellStyle name="Normal 50 4 2 2 2 2 4 2" xfId="37329" xr:uid="{D5BB25D2-2D3C-4870-AF6B-509200BB7142}"/>
    <cellStyle name="Normal 50 4 2 2 2 2 5" xfId="29441" xr:uid="{B68E4670-9715-45E1-B005-4454899EF4FB}"/>
    <cellStyle name="Normal 50 4 2 2 2 3" xfId="9242" xr:uid="{5DB9414D-6461-499D-8C47-6ACF233DFA82}"/>
    <cellStyle name="Normal 50 4 2 2 2 3 2" xfId="14847" xr:uid="{E951CC75-38E9-43A5-907D-BCD7128F4C4C}"/>
    <cellStyle name="Normal 50 4 2 2 2 3 2 2" xfId="26056" xr:uid="{18FAF7F3-2784-4FE6-AF3D-56A652EB8B5C}"/>
    <cellStyle name="Normal 50 4 2 2 2 3 2 2 2" xfId="42259" xr:uid="{94BCCA3D-E79D-4357-BDF3-D3490C2006CC}"/>
    <cellStyle name="Normal 50 4 2 2 2 3 2 3" xfId="34371" xr:uid="{981AB7AB-F294-49C0-82FB-9858AA217930}"/>
    <cellStyle name="Normal 50 4 2 2 2 3 3" xfId="20452" xr:uid="{382F7610-CD88-4103-8707-160CDF1E2DE2}"/>
    <cellStyle name="Normal 50 4 2 2 2 3 3 2" xfId="38315" xr:uid="{9E8AFC71-ADF6-4DDC-8F98-661AFEC9DFFE}"/>
    <cellStyle name="Normal 50 4 2 2 2 3 4" xfId="30427" xr:uid="{28CF6A98-E894-4282-BA61-B936E681DBAD}"/>
    <cellStyle name="Normal 50 4 2 2 2 4" xfId="12045" xr:uid="{14BE701F-CE5A-402C-815C-E20B6400C701}"/>
    <cellStyle name="Normal 50 4 2 2 2 4 2" xfId="23254" xr:uid="{750D7281-E9D4-4D7C-A355-F89516C722D1}"/>
    <cellStyle name="Normal 50 4 2 2 2 4 2 2" xfId="40287" xr:uid="{F88D0309-4B0A-4429-B620-58C2C19B0322}"/>
    <cellStyle name="Normal 50 4 2 2 2 4 3" xfId="32399" xr:uid="{E575B109-DFA5-4A79-B51C-8C2379482BE4}"/>
    <cellStyle name="Normal 50 4 2 2 2 5" xfId="17650" xr:uid="{12FEDAE5-2DAE-46DA-8137-FFE6183DF015}"/>
    <cellStyle name="Normal 50 4 2 2 2 5 2" xfId="36343" xr:uid="{8764597A-9E1F-47D7-B5B0-A0A039D68720}"/>
    <cellStyle name="Normal 50 4 2 2 2 6" xfId="28455" xr:uid="{04793E91-C0CE-413B-B82C-2621D44011D7}"/>
    <cellStyle name="Normal 50 4 2 2 3" xfId="6945" xr:uid="{E4366437-250D-426B-9B3C-B88A9EC5487E}"/>
    <cellStyle name="Normal 50 4 2 2 3 2" xfId="9747" xr:uid="{002C45FE-11DD-497C-ACC8-99AAC11B706B}"/>
    <cellStyle name="Normal 50 4 2 2 3 2 2" xfId="15352" xr:uid="{0CC3AD2C-58A7-45F5-90EE-7678CD78CBFD}"/>
    <cellStyle name="Normal 50 4 2 2 3 2 2 2" xfId="26561" xr:uid="{0A3A01F5-48A2-4F50-9B18-E9AB9CC6561B}"/>
    <cellStyle name="Normal 50 4 2 2 3 2 2 2 2" xfId="42751" xr:uid="{74FD0AA2-42A1-4C51-89BF-B5A98D49EDED}"/>
    <cellStyle name="Normal 50 4 2 2 3 2 2 3" xfId="34863" xr:uid="{418557EC-0046-4FC6-98CB-908F3614F6AE}"/>
    <cellStyle name="Normal 50 4 2 2 3 2 3" xfId="20957" xr:uid="{00D70118-0839-4616-9DE9-821660450C5E}"/>
    <cellStyle name="Normal 50 4 2 2 3 2 3 2" xfId="38807" xr:uid="{094854E8-927E-4D35-B46B-18BD760E6040}"/>
    <cellStyle name="Normal 50 4 2 2 3 2 4" xfId="30919" xr:uid="{975995A6-E2DC-47B8-A18E-024E2E66620A}"/>
    <cellStyle name="Normal 50 4 2 2 3 3" xfId="12550" xr:uid="{CD665C9C-7E7F-42C9-9932-765EA5BE039E}"/>
    <cellStyle name="Normal 50 4 2 2 3 3 2" xfId="23759" xr:uid="{BE737D80-9EBA-4CF6-8599-32C164505455}"/>
    <cellStyle name="Normal 50 4 2 2 3 3 2 2" xfId="40779" xr:uid="{25CB512C-6D7E-45C2-92FD-1A1B0DBB739E}"/>
    <cellStyle name="Normal 50 4 2 2 3 3 3" xfId="32891" xr:uid="{AA767EDD-3B6B-4733-BC9F-9F66AEA0BF83}"/>
    <cellStyle name="Normal 50 4 2 2 3 4" xfId="18155" xr:uid="{7EC20AE0-7CF3-4001-AE88-F0DC88176D9F}"/>
    <cellStyle name="Normal 50 4 2 2 3 4 2" xfId="36835" xr:uid="{B3C27B12-8577-4CB5-ABD6-DC2355435A7D}"/>
    <cellStyle name="Normal 50 4 2 2 3 5" xfId="28947" xr:uid="{24300C32-FE46-4730-BA89-FCA9D8BD6A5F}"/>
    <cellStyle name="Normal 50 4 2 2 4" xfId="8345" xr:uid="{DEA412A0-A47B-4ECC-B77C-1D12CB6C8E3C}"/>
    <cellStyle name="Normal 50 4 2 2 4 2" xfId="13950" xr:uid="{371237E7-3D22-4852-8505-1B65079D0F02}"/>
    <cellStyle name="Normal 50 4 2 2 4 2 2" xfId="25159" xr:uid="{5F23A245-E8AF-4863-BE40-509D75FE386B}"/>
    <cellStyle name="Normal 50 4 2 2 4 2 2 2" xfId="41765" xr:uid="{81DF35F9-4A3E-4BF3-A90F-2A25D2302A7D}"/>
    <cellStyle name="Normal 50 4 2 2 4 2 3" xfId="33877" xr:uid="{DE9A5FF8-2819-48D9-94AD-180A70CD62AB}"/>
    <cellStyle name="Normal 50 4 2 2 4 3" xfId="19555" xr:uid="{D2D18B2F-2B5F-4525-B9D2-B1F2F399F3DC}"/>
    <cellStyle name="Normal 50 4 2 2 4 3 2" xfId="37821" xr:uid="{9B29AB46-408E-4F88-ABA8-51558D903C05}"/>
    <cellStyle name="Normal 50 4 2 2 4 4" xfId="29933" xr:uid="{0FB5836B-5EB4-46CC-935D-3B2365D69616}"/>
    <cellStyle name="Normal 50 4 2 2 5" xfId="11148" xr:uid="{B549CE52-8A80-4498-BEDB-7CDD867944CA}"/>
    <cellStyle name="Normal 50 4 2 2 5 2" xfId="22357" xr:uid="{422FF570-0807-45A1-AA5F-774A049C9911}"/>
    <cellStyle name="Normal 50 4 2 2 5 2 2" xfId="39793" xr:uid="{961B30CA-781E-45C6-A95E-02855C2C44A0}"/>
    <cellStyle name="Normal 50 4 2 2 5 3" xfId="31905" xr:uid="{8FACC14C-30B1-4925-9C1A-C0597D326DF9}"/>
    <cellStyle name="Normal 50 4 2 2 6" xfId="16753" xr:uid="{D879C7D3-CE13-4C4D-B5F3-5619281AD6E2}"/>
    <cellStyle name="Normal 50 4 2 2 6 2" xfId="35849" xr:uid="{066D1308-0B61-4B87-B4A4-78FD8B5F3089}"/>
    <cellStyle name="Normal 50 4 2 2 7" xfId="27961" xr:uid="{73674DE8-1BEC-40C6-AA49-CD62F20FE180}"/>
    <cellStyle name="Normal 50 4 2 3" xfId="6194" xr:uid="{41EE1819-6B25-4CCF-89B7-D11A3798B0F4}"/>
    <cellStyle name="Normal 50 4 2 3 2" xfId="7596" xr:uid="{E817CE5C-30E2-4076-87D8-1E1DDC51534F}"/>
    <cellStyle name="Normal 50 4 2 3 2 2" xfId="10398" xr:uid="{7727515D-0642-411E-AC2B-EF259B569D9A}"/>
    <cellStyle name="Normal 50 4 2 3 2 2 2" xfId="16003" xr:uid="{5EBDCAA2-570A-4567-BEF8-7BC51298CFF9}"/>
    <cellStyle name="Normal 50 4 2 3 2 2 2 2" xfId="27212" xr:uid="{F70BBAC9-B449-4F48-B539-6915A787EB7A}"/>
    <cellStyle name="Normal 50 4 2 3 2 2 2 2 2" xfId="42999" xr:uid="{CA3C3623-66A4-46EA-8B18-BC9049645619}"/>
    <cellStyle name="Normal 50 4 2 3 2 2 2 3" xfId="35111" xr:uid="{281E49CB-69EB-47F4-B0DD-1B4803E1130A}"/>
    <cellStyle name="Normal 50 4 2 3 2 2 3" xfId="21608" xr:uid="{DE94DCA5-0773-4D99-A16F-3428D721D72B}"/>
    <cellStyle name="Normal 50 4 2 3 2 2 3 2" xfId="39055" xr:uid="{643DDD4F-1645-475F-AA71-AF5C58968E2A}"/>
    <cellStyle name="Normal 50 4 2 3 2 2 4" xfId="31167" xr:uid="{E43C193F-680B-40C5-92B3-16ED1AC79A58}"/>
    <cellStyle name="Normal 50 4 2 3 2 3" xfId="13201" xr:uid="{1D8FFD8C-E484-491E-8830-EEFDDE05601C}"/>
    <cellStyle name="Normal 50 4 2 3 2 3 2" xfId="24410" xr:uid="{C1F57B9A-A529-4535-9B17-F2E7459E7E1E}"/>
    <cellStyle name="Normal 50 4 2 3 2 3 2 2" xfId="41027" xr:uid="{389E6B38-06A6-4543-8F58-FBF31067F73F}"/>
    <cellStyle name="Normal 50 4 2 3 2 3 3" xfId="33139" xr:uid="{4AB08814-8663-47E4-854C-35AA9EE46739}"/>
    <cellStyle name="Normal 50 4 2 3 2 4" xfId="18806" xr:uid="{932CCD93-2F38-4F34-BFC3-39A4AA4709FF}"/>
    <cellStyle name="Normal 50 4 2 3 2 4 2" xfId="37083" xr:uid="{724EDDC9-E706-4C56-9E93-8473CDC96421}"/>
    <cellStyle name="Normal 50 4 2 3 2 5" xfId="29195" xr:uid="{8C67AC4F-E327-4E99-A661-42F26C82C3D5}"/>
    <cellStyle name="Normal 50 4 2 3 3" xfId="8996" xr:uid="{8D92F2E0-10F1-473C-B0EE-96425095365F}"/>
    <cellStyle name="Normal 50 4 2 3 3 2" xfId="14601" xr:uid="{9E9A384E-54D6-49F3-928B-6F290E45E42A}"/>
    <cellStyle name="Normal 50 4 2 3 3 2 2" xfId="25810" xr:uid="{08A780D0-66BB-4CA1-AAC4-B9AE0648405C}"/>
    <cellStyle name="Normal 50 4 2 3 3 2 2 2" xfId="42013" xr:uid="{06C9C60D-CD2E-49FD-8D98-403D109C86C2}"/>
    <cellStyle name="Normal 50 4 2 3 3 2 3" xfId="34125" xr:uid="{B0857656-E076-4312-848D-797306014549}"/>
    <cellStyle name="Normal 50 4 2 3 3 3" xfId="20206" xr:uid="{0DCBE3AF-3D84-44E3-B6B4-73B184FFE7D0}"/>
    <cellStyle name="Normal 50 4 2 3 3 3 2" xfId="38069" xr:uid="{9332AA47-9B55-4166-B283-9838671E88F9}"/>
    <cellStyle name="Normal 50 4 2 3 3 4" xfId="30181" xr:uid="{41C8CE6D-D9E3-45EB-AA76-E8838F37E9D8}"/>
    <cellStyle name="Normal 50 4 2 3 4" xfId="11799" xr:uid="{5E6635BE-46BF-4E3B-A4D1-9DE8B3D012AF}"/>
    <cellStyle name="Normal 50 4 2 3 4 2" xfId="23008" xr:uid="{1A1CD2A5-A6F1-4C0C-ACCA-67F430D59BAC}"/>
    <cellStyle name="Normal 50 4 2 3 4 2 2" xfId="40041" xr:uid="{674DBB20-D416-48A2-A64E-3CBF540EAC27}"/>
    <cellStyle name="Normal 50 4 2 3 4 3" xfId="32153" xr:uid="{739F4EF6-EF69-4943-99D3-29CACF1E89B7}"/>
    <cellStyle name="Normal 50 4 2 3 5" xfId="17404" xr:uid="{70A3CF0B-63D8-4791-BA38-937AE070E7FA}"/>
    <cellStyle name="Normal 50 4 2 3 5 2" xfId="36097" xr:uid="{9BBC66D3-653B-4341-9C36-1D2176E50C43}"/>
    <cellStyle name="Normal 50 4 2 3 6" xfId="28209" xr:uid="{A478CB65-3C8F-405E-8F81-C5138F6624B1}"/>
    <cellStyle name="Normal 50 4 2 4" xfId="6699" xr:uid="{81372BF0-9C8C-4219-AD3D-C73F5B165C66}"/>
    <cellStyle name="Normal 50 4 2 4 2" xfId="9501" xr:uid="{CFB3540D-90F4-4E01-8EBA-822203FC6059}"/>
    <cellStyle name="Normal 50 4 2 4 2 2" xfId="15106" xr:uid="{1F11DD55-9577-4369-933F-BCC08C6C067F}"/>
    <cellStyle name="Normal 50 4 2 4 2 2 2" xfId="26315" xr:uid="{6E974559-0406-4339-8FF9-0A059556FF22}"/>
    <cellStyle name="Normal 50 4 2 4 2 2 2 2" xfId="42505" xr:uid="{9171E07D-F63B-479C-86FA-6DE3C9AD0D1D}"/>
    <cellStyle name="Normal 50 4 2 4 2 2 3" xfId="34617" xr:uid="{C14650B2-354B-4988-848A-E7F9B1865E82}"/>
    <cellStyle name="Normal 50 4 2 4 2 3" xfId="20711" xr:uid="{3FD65E39-CE75-44B9-ADAD-6DB99F484D9A}"/>
    <cellStyle name="Normal 50 4 2 4 2 3 2" xfId="38561" xr:uid="{24BFB3E9-AD28-4487-88B2-00B96D64053E}"/>
    <cellStyle name="Normal 50 4 2 4 2 4" xfId="30673" xr:uid="{3A2BD34F-C447-4B35-B291-147440D09D30}"/>
    <cellStyle name="Normal 50 4 2 4 3" xfId="12304" xr:uid="{873FD288-6FD9-47AD-83D9-EB8D358D5438}"/>
    <cellStyle name="Normal 50 4 2 4 3 2" xfId="23513" xr:uid="{7BFD499B-9F40-4765-A516-3E1CBD371436}"/>
    <cellStyle name="Normal 50 4 2 4 3 2 2" xfId="40533" xr:uid="{6FB82784-1254-4AA8-9873-171B03B20A74}"/>
    <cellStyle name="Normal 50 4 2 4 3 3" xfId="32645" xr:uid="{6499C1AE-9C76-45D2-A19B-912A2D2B52A1}"/>
    <cellStyle name="Normal 50 4 2 4 4" xfId="17909" xr:uid="{647F4A92-5AB7-435C-9222-E083FB01F877}"/>
    <cellStyle name="Normal 50 4 2 4 4 2" xfId="36589" xr:uid="{1C6C2C7F-97C3-42CC-BEEB-A7803689D349}"/>
    <cellStyle name="Normal 50 4 2 4 5" xfId="28701" xr:uid="{72F27B73-779E-44E8-AA2F-9CFD474AC27C}"/>
    <cellStyle name="Normal 50 4 2 5" xfId="8099" xr:uid="{DF9634B2-50A9-4AF6-9431-9DDA4AB02ECB}"/>
    <cellStyle name="Normal 50 4 2 5 2" xfId="13704" xr:uid="{71235D04-99A4-474E-AA8B-81E83A6A2130}"/>
    <cellStyle name="Normal 50 4 2 5 2 2" xfId="24913" xr:uid="{EF13B5FA-522D-46DD-85A7-8F55A327B3EF}"/>
    <cellStyle name="Normal 50 4 2 5 2 2 2" xfId="41519" xr:uid="{F4BFA4F8-A825-45A0-84C4-4C86CA48E6DF}"/>
    <cellStyle name="Normal 50 4 2 5 2 3" xfId="33631" xr:uid="{0FCC9A7D-D548-4FFD-96DC-5940D96B2467}"/>
    <cellStyle name="Normal 50 4 2 5 3" xfId="19309" xr:uid="{D31D626F-4152-4109-A214-67EE1FDA6B3D}"/>
    <cellStyle name="Normal 50 4 2 5 3 2" xfId="37575" xr:uid="{F9921373-1021-456D-90CC-739F06BBCB2A}"/>
    <cellStyle name="Normal 50 4 2 5 4" xfId="29687" xr:uid="{B68296FE-2578-4503-9B00-FFA1C3227B46}"/>
    <cellStyle name="Normal 50 4 2 6" xfId="10902" xr:uid="{428554F7-DFEF-4482-B495-21FDED84C821}"/>
    <cellStyle name="Normal 50 4 2 6 2" xfId="22111" xr:uid="{7764A17B-146F-446B-8624-4CA7353AD249}"/>
    <cellStyle name="Normal 50 4 2 6 2 2" xfId="39547" xr:uid="{E10A15CC-1153-4D09-9052-B6E368CEB41E}"/>
    <cellStyle name="Normal 50 4 2 6 3" xfId="31659" xr:uid="{91E79E8B-F2F6-4CC8-86D2-9A59BC1F396F}"/>
    <cellStyle name="Normal 50 4 2 7" xfId="16507" xr:uid="{356D5E35-E829-4862-9DD7-C8785DB8D2C2}"/>
    <cellStyle name="Normal 50 4 2 7 2" xfId="35603" xr:uid="{1DE70123-CA03-4739-AE60-728087F381A5}"/>
    <cellStyle name="Normal 50 4 2 8" xfId="27715" xr:uid="{900BB5B5-D07F-462A-8B8F-0F425796667E}"/>
    <cellStyle name="Normal 50 4 3" xfId="5419" xr:uid="{BCB4F005-3BA1-47D3-9260-819D6CF00FEB}"/>
    <cellStyle name="Normal 50 4 3 2" xfId="6316" xr:uid="{E8DD475C-346E-4AD3-8A6F-89021812239C}"/>
    <cellStyle name="Normal 50 4 3 2 2" xfId="7718" xr:uid="{81DCB8EE-D376-4B5C-AAF4-1017EB09A66A}"/>
    <cellStyle name="Normal 50 4 3 2 2 2" xfId="10520" xr:uid="{78C07046-BD5F-41B2-8EFA-AA9F4EF5BAF5}"/>
    <cellStyle name="Normal 50 4 3 2 2 2 2" xfId="16125" xr:uid="{826FE55A-B1B8-4A6D-8EDC-AB1DAFCA0709}"/>
    <cellStyle name="Normal 50 4 3 2 2 2 2 2" xfId="27334" xr:uid="{D695A92A-8169-4A12-BE05-561679393FA8}"/>
    <cellStyle name="Normal 50 4 3 2 2 2 2 2 2" xfId="43121" xr:uid="{BEDED880-0288-4311-AC01-12F5BC569A5C}"/>
    <cellStyle name="Normal 50 4 3 2 2 2 2 3" xfId="35233" xr:uid="{188BAC94-1F65-4DE5-A214-96BC2262FD6E}"/>
    <cellStyle name="Normal 50 4 3 2 2 2 3" xfId="21730" xr:uid="{26334939-738D-4C87-A3E7-6355CE749CA0}"/>
    <cellStyle name="Normal 50 4 3 2 2 2 3 2" xfId="39177" xr:uid="{97677BCE-4CDF-412D-8438-4E4550B08080}"/>
    <cellStyle name="Normal 50 4 3 2 2 2 4" xfId="31289" xr:uid="{44D5CBF3-832A-4D08-A43D-C63BE1FC146A}"/>
    <cellStyle name="Normal 50 4 3 2 2 3" xfId="13323" xr:uid="{AC9217EC-90E2-41EE-A641-43AB9105DBBA}"/>
    <cellStyle name="Normal 50 4 3 2 2 3 2" xfId="24532" xr:uid="{4EB4A6A5-1D22-41D0-8233-0F14ED046BF2}"/>
    <cellStyle name="Normal 50 4 3 2 2 3 2 2" xfId="41149" xr:uid="{CFA9B44A-1FB5-4EE9-9C4C-8FB919EA6672}"/>
    <cellStyle name="Normal 50 4 3 2 2 3 3" xfId="33261" xr:uid="{F2B27109-76BB-45D1-A48C-9DAE21021D40}"/>
    <cellStyle name="Normal 50 4 3 2 2 4" xfId="18928" xr:uid="{2E863911-B600-449F-A84C-AF2CBB24E3CD}"/>
    <cellStyle name="Normal 50 4 3 2 2 4 2" xfId="37205" xr:uid="{A0267053-3A8E-43D0-A41A-EC186C07878A}"/>
    <cellStyle name="Normal 50 4 3 2 2 5" xfId="29317" xr:uid="{89F6D9B9-D2A0-499A-8869-48CACEF2FD1C}"/>
    <cellStyle name="Normal 50 4 3 2 3" xfId="9118" xr:uid="{8E91D076-EFF8-45FE-BE6F-225F7991DCDF}"/>
    <cellStyle name="Normal 50 4 3 2 3 2" xfId="14723" xr:uid="{CD5F6371-AADD-48F2-BA4F-A0FE7088E721}"/>
    <cellStyle name="Normal 50 4 3 2 3 2 2" xfId="25932" xr:uid="{96804B3B-5C15-48DA-BA0C-2930AE134EBF}"/>
    <cellStyle name="Normal 50 4 3 2 3 2 2 2" xfId="42135" xr:uid="{A96D4B5E-5D1A-433E-9C43-04E3FC112550}"/>
    <cellStyle name="Normal 50 4 3 2 3 2 3" xfId="34247" xr:uid="{6F9F0B42-6A7E-48F4-B064-3A9B68FBFC53}"/>
    <cellStyle name="Normal 50 4 3 2 3 3" xfId="20328" xr:uid="{E1EBF4DE-6519-43BF-915C-CB8503670AEE}"/>
    <cellStyle name="Normal 50 4 3 2 3 3 2" xfId="38191" xr:uid="{0BDBB658-544D-4B42-A5BB-EA9A63FF460B}"/>
    <cellStyle name="Normal 50 4 3 2 3 4" xfId="30303" xr:uid="{1A5733B5-7774-46C9-8512-A62BF3B4E4C7}"/>
    <cellStyle name="Normal 50 4 3 2 4" xfId="11921" xr:uid="{30F9BFFA-FABE-4AFD-9034-218A18FF3419}"/>
    <cellStyle name="Normal 50 4 3 2 4 2" xfId="23130" xr:uid="{CC44B2D7-1F49-488B-8E53-DFC15E913267}"/>
    <cellStyle name="Normal 50 4 3 2 4 2 2" xfId="40163" xr:uid="{E35F00E6-B668-48F5-935A-BE99FF292874}"/>
    <cellStyle name="Normal 50 4 3 2 4 3" xfId="32275" xr:uid="{CC39E858-6BC9-47F8-A21A-95469357BCD3}"/>
    <cellStyle name="Normal 50 4 3 2 5" xfId="17526" xr:uid="{AC0A19C6-DAF3-4CE9-9D5E-2FC2D2C6547E}"/>
    <cellStyle name="Normal 50 4 3 2 5 2" xfId="36219" xr:uid="{408DCC7E-11EA-45F3-9450-2D353E244E7A}"/>
    <cellStyle name="Normal 50 4 3 2 6" xfId="28331" xr:uid="{9E9B7A67-309E-41BC-8CEE-47937C8E0F67}"/>
    <cellStyle name="Normal 50 4 3 3" xfId="6821" xr:uid="{FC0E3956-2DD1-4012-B381-F771D213722E}"/>
    <cellStyle name="Normal 50 4 3 3 2" xfId="9623" xr:uid="{6D55A8D7-5B2D-486F-920A-8EABB5C7C169}"/>
    <cellStyle name="Normal 50 4 3 3 2 2" xfId="15228" xr:uid="{62F9D67B-35F5-4689-995F-FBBD0649C409}"/>
    <cellStyle name="Normal 50 4 3 3 2 2 2" xfId="26437" xr:uid="{638CFA2C-64A6-474E-AD48-44133D5E3FE8}"/>
    <cellStyle name="Normal 50 4 3 3 2 2 2 2" xfId="42627" xr:uid="{BBB48610-B9C3-4AAB-A581-6CF27025F6D4}"/>
    <cellStyle name="Normal 50 4 3 3 2 2 3" xfId="34739" xr:uid="{6818DC43-42DE-4852-8981-AAB16556E33E}"/>
    <cellStyle name="Normal 50 4 3 3 2 3" xfId="20833" xr:uid="{9334AE1F-365F-4B12-A5FE-206F2FEE49B6}"/>
    <cellStyle name="Normal 50 4 3 3 2 3 2" xfId="38683" xr:uid="{E03C008F-F7AD-4ADA-91C8-421F9B4ACFA1}"/>
    <cellStyle name="Normal 50 4 3 3 2 4" xfId="30795" xr:uid="{ACAA37EE-BDC7-45DB-8C47-2B8BF216166F}"/>
    <cellStyle name="Normal 50 4 3 3 3" xfId="12426" xr:uid="{E4D0A037-D093-46E0-9F85-4A5E22E399B8}"/>
    <cellStyle name="Normal 50 4 3 3 3 2" xfId="23635" xr:uid="{D2A81D03-AE37-404C-BCA9-E802C8383E98}"/>
    <cellStyle name="Normal 50 4 3 3 3 2 2" xfId="40655" xr:uid="{27723E73-3CC3-4F1F-8DFF-285D289D1112}"/>
    <cellStyle name="Normal 50 4 3 3 3 3" xfId="32767" xr:uid="{5D67A645-7D85-4895-B773-276ECBCDEF7B}"/>
    <cellStyle name="Normal 50 4 3 3 4" xfId="18031" xr:uid="{03805C81-FA6D-48F2-A17D-75D52E3A2486}"/>
    <cellStyle name="Normal 50 4 3 3 4 2" xfId="36711" xr:uid="{79BEAE45-91B4-47F9-A085-FA8BCF0BB64A}"/>
    <cellStyle name="Normal 50 4 3 3 5" xfId="28823" xr:uid="{4BCD5F4A-F007-4086-B3AD-5DBB80C12785}"/>
    <cellStyle name="Normal 50 4 3 4" xfId="8221" xr:uid="{EAE5682C-D7B3-4414-8B7C-2ECDE4FF2D3A}"/>
    <cellStyle name="Normal 50 4 3 4 2" xfId="13826" xr:uid="{B2FAD115-5A2C-435A-9619-7EDEAAFA7283}"/>
    <cellStyle name="Normal 50 4 3 4 2 2" xfId="25035" xr:uid="{B2AF935A-330A-4F91-BA09-A6A6295C631E}"/>
    <cellStyle name="Normal 50 4 3 4 2 2 2" xfId="41641" xr:uid="{E5B34595-48DA-4109-832B-41ADF48DBF73}"/>
    <cellStyle name="Normal 50 4 3 4 2 3" xfId="33753" xr:uid="{123F9891-636F-4BD0-B897-4F4D2F29BCFD}"/>
    <cellStyle name="Normal 50 4 3 4 3" xfId="19431" xr:uid="{7B1A7852-EA6E-450C-A9F6-5A4B13FF29BD}"/>
    <cellStyle name="Normal 50 4 3 4 3 2" xfId="37697" xr:uid="{C4607BC5-9464-461A-96A7-0E6421260793}"/>
    <cellStyle name="Normal 50 4 3 4 4" xfId="29809" xr:uid="{B41FA988-C76A-4546-A895-2FD3D0168EEA}"/>
    <cellStyle name="Normal 50 4 3 5" xfId="11024" xr:uid="{C154E535-37A6-45DA-AA94-0316A35AFE44}"/>
    <cellStyle name="Normal 50 4 3 5 2" xfId="22233" xr:uid="{F326261F-DFFF-437B-BE9A-000FB60A2735}"/>
    <cellStyle name="Normal 50 4 3 5 2 2" xfId="39669" xr:uid="{248D6610-B82A-40FC-89AF-B10A26F402D4}"/>
    <cellStyle name="Normal 50 4 3 5 3" xfId="31781" xr:uid="{7FBE949A-C1A0-4E77-BDCB-96F35322FF7E}"/>
    <cellStyle name="Normal 50 4 3 6" xfId="16629" xr:uid="{C31A7E48-3971-4876-A50E-CD0A0B8F1504}"/>
    <cellStyle name="Normal 50 4 3 6 2" xfId="35725" xr:uid="{55CA1262-37B5-4F3C-A66F-7B25E3EEC15F}"/>
    <cellStyle name="Normal 50 4 3 7" xfId="27837" xr:uid="{D557DC84-9CC7-4D4E-BA33-9BAA86F2B60D}"/>
    <cellStyle name="Normal 50 4 4" xfId="6070" xr:uid="{87621850-4116-4462-BE90-254D0523BB63}"/>
    <cellStyle name="Normal 50 4 4 2" xfId="7472" xr:uid="{DAE5E29C-AF8C-43CC-8985-4AE2F8BAAEE9}"/>
    <cellStyle name="Normal 50 4 4 2 2" xfId="10274" xr:uid="{D49B0FF6-E89B-4F98-B641-B17C5502BFE0}"/>
    <cellStyle name="Normal 50 4 4 2 2 2" xfId="15879" xr:uid="{BED3FBF6-3790-419C-A39B-11A50387F364}"/>
    <cellStyle name="Normal 50 4 4 2 2 2 2" xfId="27088" xr:uid="{AC27796B-A0BD-4F1F-B855-C74C2AFA2ED9}"/>
    <cellStyle name="Normal 50 4 4 2 2 2 2 2" xfId="42875" xr:uid="{EF9A2490-EBBF-42E9-9CEF-972F772E6676}"/>
    <cellStyle name="Normal 50 4 4 2 2 2 3" xfId="34987" xr:uid="{5C8ECD63-EE9B-4EF3-91C9-9991A04D145E}"/>
    <cellStyle name="Normal 50 4 4 2 2 3" xfId="21484" xr:uid="{FC8F7067-77B7-4308-9A2A-302C0C7AEBD3}"/>
    <cellStyle name="Normal 50 4 4 2 2 3 2" xfId="38931" xr:uid="{1F113EC6-6F56-4E81-8EE6-0F2D164E7F62}"/>
    <cellStyle name="Normal 50 4 4 2 2 4" xfId="31043" xr:uid="{D085FDEC-34D0-40A0-A25E-52F150F3CC61}"/>
    <cellStyle name="Normal 50 4 4 2 3" xfId="13077" xr:uid="{E05CE446-4ABF-407E-A0AB-97022DF918B1}"/>
    <cellStyle name="Normal 50 4 4 2 3 2" xfId="24286" xr:uid="{F82B21C9-18F0-42BC-938A-30AC186CC389}"/>
    <cellStyle name="Normal 50 4 4 2 3 2 2" xfId="40903" xr:uid="{148B18FF-EB38-45EF-917F-851733E6FA3E}"/>
    <cellStyle name="Normal 50 4 4 2 3 3" xfId="33015" xr:uid="{5C547402-EAC3-44DF-8D30-8BD00C885E46}"/>
    <cellStyle name="Normal 50 4 4 2 4" xfId="18682" xr:uid="{38D649EE-CFD7-4D27-916F-10372A6834BC}"/>
    <cellStyle name="Normal 50 4 4 2 4 2" xfId="36959" xr:uid="{E1D1CDCC-2FAE-4556-8A31-EA9B9BACE69E}"/>
    <cellStyle name="Normal 50 4 4 2 5" xfId="29071" xr:uid="{86CE955A-185B-426E-9130-5DAF966104E1}"/>
    <cellStyle name="Normal 50 4 4 3" xfId="8872" xr:uid="{47816E63-2B5C-4452-AE9F-E66705CCCA10}"/>
    <cellStyle name="Normal 50 4 4 3 2" xfId="14477" xr:uid="{E2AD072C-A830-4FCB-870E-721B748FD20F}"/>
    <cellStyle name="Normal 50 4 4 3 2 2" xfId="25686" xr:uid="{E719A82C-39F6-49EB-929C-1B5BC2E0409F}"/>
    <cellStyle name="Normal 50 4 4 3 2 2 2" xfId="41889" xr:uid="{F83E66EE-A86E-44F7-A1D9-9885D2C82D47}"/>
    <cellStyle name="Normal 50 4 4 3 2 3" xfId="34001" xr:uid="{80422A91-DB16-4B39-B433-FC88828BB127}"/>
    <cellStyle name="Normal 50 4 4 3 3" xfId="20082" xr:uid="{8E95D989-9370-426E-9314-C3459A1A71D5}"/>
    <cellStyle name="Normal 50 4 4 3 3 2" xfId="37945" xr:uid="{4B20657E-BD04-4F92-8412-BBFCB8B50B25}"/>
    <cellStyle name="Normal 50 4 4 3 4" xfId="30057" xr:uid="{A540A974-9E4B-42C0-8609-3C7A0FDC4272}"/>
    <cellStyle name="Normal 50 4 4 4" xfId="11675" xr:uid="{6B6F7BDF-9B14-4971-9480-CE5E60A20CC4}"/>
    <cellStyle name="Normal 50 4 4 4 2" xfId="22884" xr:uid="{44E7B770-9ABD-4563-A4AC-000622E8EE3F}"/>
    <cellStyle name="Normal 50 4 4 4 2 2" xfId="39917" xr:uid="{A8A4B385-BB40-4342-9D24-2980ABEABC84}"/>
    <cellStyle name="Normal 50 4 4 4 3" xfId="32029" xr:uid="{6A8E831C-B0D8-42FD-AAAC-E60DDDDC9DF9}"/>
    <cellStyle name="Normal 50 4 4 5" xfId="17280" xr:uid="{5B1DFF5B-AB3B-4820-A96B-3742B83BCD60}"/>
    <cellStyle name="Normal 50 4 4 5 2" xfId="35973" xr:uid="{DE065B76-C675-4B30-AF51-DD3117604654}"/>
    <cellStyle name="Normal 50 4 4 6" xfId="28085" xr:uid="{923350A8-BAEC-4DE0-9694-0D990476D9AD}"/>
    <cellStyle name="Normal 50 4 5" xfId="6575" xr:uid="{772B3F27-5463-4B34-B73A-8BC29976CF4D}"/>
    <cellStyle name="Normal 50 4 5 2" xfId="9377" xr:uid="{AF46551F-AEC5-4E9D-B301-E5B8B1171AC7}"/>
    <cellStyle name="Normal 50 4 5 2 2" xfId="14982" xr:uid="{05056061-AA53-438B-AEB8-8888111DAC54}"/>
    <cellStyle name="Normal 50 4 5 2 2 2" xfId="26191" xr:uid="{86AC9193-D08A-4FD1-9873-34DE361C2A7B}"/>
    <cellStyle name="Normal 50 4 5 2 2 2 2" xfId="42381" xr:uid="{F648EC17-B578-4772-976A-A6CCA177B154}"/>
    <cellStyle name="Normal 50 4 5 2 2 3" xfId="34493" xr:uid="{16992055-D651-4B2C-94C9-96EDFCA60C17}"/>
    <cellStyle name="Normal 50 4 5 2 3" xfId="20587" xr:uid="{49D19040-AB63-424D-89DF-93E023A6BEBA}"/>
    <cellStyle name="Normal 50 4 5 2 3 2" xfId="38437" xr:uid="{780AA32A-E09D-4956-A043-03E8FF7A3C70}"/>
    <cellStyle name="Normal 50 4 5 2 4" xfId="30549" xr:uid="{EA6A6778-CDC1-4EA3-A3F2-F91868BC82E5}"/>
    <cellStyle name="Normal 50 4 5 3" xfId="12180" xr:uid="{3DFAC05C-7706-4BCA-B50C-72CBB4F07C6B}"/>
    <cellStyle name="Normal 50 4 5 3 2" xfId="23389" xr:uid="{DD49EBBE-5BAF-45F1-BE95-8786F2BDD546}"/>
    <cellStyle name="Normal 50 4 5 3 2 2" xfId="40409" xr:uid="{DDA35A93-1FB0-4990-B278-39434E353007}"/>
    <cellStyle name="Normal 50 4 5 3 3" xfId="32521" xr:uid="{456E44DE-81B7-45DE-A473-FA4B89B04513}"/>
    <cellStyle name="Normal 50 4 5 4" xfId="17785" xr:uid="{8F8BAE6E-E885-48FC-89EF-769E9B21233D}"/>
    <cellStyle name="Normal 50 4 5 4 2" xfId="36465" xr:uid="{AB62FB07-A5A3-46F7-A799-A433E1E20753}"/>
    <cellStyle name="Normal 50 4 5 5" xfId="28577" xr:uid="{F12437B3-ADB1-42BC-8AD4-F80D788D9C77}"/>
    <cellStyle name="Normal 50 4 6" xfId="7975" xr:uid="{AB7C5806-4143-486A-9E02-33F2A2826AEC}"/>
    <cellStyle name="Normal 50 4 6 2" xfId="13580" xr:uid="{745594EC-E887-4F40-973A-3E8FA2C592AD}"/>
    <cellStyle name="Normal 50 4 6 2 2" xfId="24789" xr:uid="{D03193B9-90F6-4477-875C-A97BB9498160}"/>
    <cellStyle name="Normal 50 4 6 2 2 2" xfId="41395" xr:uid="{140B0AD4-9A16-49B3-A21A-0F807236778E}"/>
    <cellStyle name="Normal 50 4 6 2 3" xfId="33507" xr:uid="{35FA4DA6-3D4F-47C9-BF6D-65308ECC3400}"/>
    <cellStyle name="Normal 50 4 6 3" xfId="19185" xr:uid="{98B15ADC-77FC-401E-8C6C-442FAFC6B53E}"/>
    <cellStyle name="Normal 50 4 6 3 2" xfId="37451" xr:uid="{0DF242E6-4A10-43BC-988B-E5306B67DD79}"/>
    <cellStyle name="Normal 50 4 6 4" xfId="29563" xr:uid="{3D0612B1-8C09-4C2F-9A5D-9E6033D72943}"/>
    <cellStyle name="Normal 50 4 7" xfId="10778" xr:uid="{A409F4FE-831A-4DEF-A6B1-5B4450B218D1}"/>
    <cellStyle name="Normal 50 4 7 2" xfId="21987" xr:uid="{45F72D6F-6102-46C7-9F87-763B7126E502}"/>
    <cellStyle name="Normal 50 4 7 2 2" xfId="39423" xr:uid="{1BA163E6-4AA1-4ABD-8146-4F1FBB4874D7}"/>
    <cellStyle name="Normal 50 4 7 3" xfId="31535" xr:uid="{C2AFF252-81E7-4B9D-B7D2-F852E28D68A4}"/>
    <cellStyle name="Normal 50 4 8" xfId="16383" xr:uid="{174029BA-EE0C-4062-A958-99EB58FE4A73}"/>
    <cellStyle name="Normal 50 4 8 2" xfId="35479" xr:uid="{A0635294-9A4A-4BAB-84CD-5B4CB715412C}"/>
    <cellStyle name="Normal 50 4 9" xfId="27591" xr:uid="{EFAEB4DC-5689-4E14-B5C1-226310725BA6}"/>
    <cellStyle name="Normal 50 5" xfId="5234" xr:uid="{D490C604-DAF3-4A27-B07E-4394A64D3ED0}"/>
    <cellStyle name="Normal 50 5 2" xfId="5480" xr:uid="{1C41D5A5-2DE7-4BE9-9DEB-D5ED7E0E3FBB}"/>
    <cellStyle name="Normal 50 5 2 2" xfId="6377" xr:uid="{639925AB-5FD4-4379-88A3-F529D8ABAFAD}"/>
    <cellStyle name="Normal 50 5 2 2 2" xfId="7779" xr:uid="{987DA8D2-1F27-4DEF-9EA7-C4EC937BC15F}"/>
    <cellStyle name="Normal 50 5 2 2 2 2" xfId="10581" xr:uid="{CA91E2C3-FC90-4B7B-867D-12CF493C0BC0}"/>
    <cellStyle name="Normal 50 5 2 2 2 2 2" xfId="16186" xr:uid="{E7FD0138-BCBD-46E2-BE44-40F3AFEB1ED0}"/>
    <cellStyle name="Normal 50 5 2 2 2 2 2 2" xfId="27395" xr:uid="{29941916-75FE-4AA6-9A79-F89E79FA53CA}"/>
    <cellStyle name="Normal 50 5 2 2 2 2 2 2 2" xfId="43182" xr:uid="{ED9E79BC-36FE-4E18-94DC-FC81D11DD6F7}"/>
    <cellStyle name="Normal 50 5 2 2 2 2 2 3" xfId="35294" xr:uid="{CE903D76-E6A4-4DC0-8A7B-21B34F309E36}"/>
    <cellStyle name="Normal 50 5 2 2 2 2 3" xfId="21791" xr:uid="{711A1C98-C440-4C94-9A6C-6EF03836E504}"/>
    <cellStyle name="Normal 50 5 2 2 2 2 3 2" xfId="39238" xr:uid="{013A16D4-C057-490E-BA58-3FF74577E271}"/>
    <cellStyle name="Normal 50 5 2 2 2 2 4" xfId="31350" xr:uid="{1744F0AD-9DF6-48BF-817D-CA77DE2D446B}"/>
    <cellStyle name="Normal 50 5 2 2 2 3" xfId="13384" xr:uid="{41B8A9BB-CEA6-4E93-AD2F-AE574CCEE7F9}"/>
    <cellStyle name="Normal 50 5 2 2 2 3 2" xfId="24593" xr:uid="{33F928C3-340E-445A-8095-90B5B1A65D6F}"/>
    <cellStyle name="Normal 50 5 2 2 2 3 2 2" xfId="41210" xr:uid="{DEADF823-5B6C-4B9D-AA13-BE7B008E4451}"/>
    <cellStyle name="Normal 50 5 2 2 2 3 3" xfId="33322" xr:uid="{EFA88068-A177-4872-B3D6-2F4F82C0C46D}"/>
    <cellStyle name="Normal 50 5 2 2 2 4" xfId="18989" xr:uid="{787108DA-6989-43E8-9BB0-3EFD2944F1B7}"/>
    <cellStyle name="Normal 50 5 2 2 2 4 2" xfId="37266" xr:uid="{92AAC0C5-7E4D-42E8-AA14-4C79DAB8B39E}"/>
    <cellStyle name="Normal 50 5 2 2 2 5" xfId="29378" xr:uid="{6DB20AAF-7075-43A5-A1AD-24DDEC9A86D6}"/>
    <cellStyle name="Normal 50 5 2 2 3" xfId="9179" xr:uid="{379A99D3-9675-4C9C-920F-8D683B8641F7}"/>
    <cellStyle name="Normal 50 5 2 2 3 2" xfId="14784" xr:uid="{8948E55C-45D4-4D5E-B4F6-9FBF579F07D3}"/>
    <cellStyle name="Normal 50 5 2 2 3 2 2" xfId="25993" xr:uid="{6900A9BA-1440-4D3D-9DBC-8F9A432B8E46}"/>
    <cellStyle name="Normal 50 5 2 2 3 2 2 2" xfId="42196" xr:uid="{CDC6356A-D618-4EC6-BAC1-BCBCC3A8804C}"/>
    <cellStyle name="Normal 50 5 2 2 3 2 3" xfId="34308" xr:uid="{4644A2B7-FE47-4767-AC7A-887281FC0BA0}"/>
    <cellStyle name="Normal 50 5 2 2 3 3" xfId="20389" xr:uid="{572008B5-D21E-4ACD-97FC-0F81FDBFAD73}"/>
    <cellStyle name="Normal 50 5 2 2 3 3 2" xfId="38252" xr:uid="{802C9BD9-598E-4586-951B-1950AFBF8E19}"/>
    <cellStyle name="Normal 50 5 2 2 3 4" xfId="30364" xr:uid="{598BD97B-D8BF-40D1-8A77-51BA2AB426F8}"/>
    <cellStyle name="Normal 50 5 2 2 4" xfId="11982" xr:uid="{85FC5A68-7993-41EC-86F7-941306E05F6E}"/>
    <cellStyle name="Normal 50 5 2 2 4 2" xfId="23191" xr:uid="{EC66BE5C-098C-44F0-8795-DA2D0415D393}"/>
    <cellStyle name="Normal 50 5 2 2 4 2 2" xfId="40224" xr:uid="{148D63C3-FE49-4B30-B2CE-976D06DEA609}"/>
    <cellStyle name="Normal 50 5 2 2 4 3" xfId="32336" xr:uid="{989DA632-DFE6-43E5-AF77-C8E31B445986}"/>
    <cellStyle name="Normal 50 5 2 2 5" xfId="17587" xr:uid="{9902E428-6005-4FD6-8C87-CB45C514D99B}"/>
    <cellStyle name="Normal 50 5 2 2 5 2" xfId="36280" xr:uid="{ABBECA74-D3BA-41F9-ACD4-D7CC98D28167}"/>
    <cellStyle name="Normal 50 5 2 2 6" xfId="28392" xr:uid="{9CF70533-13AE-47C6-8F7A-010AE368ED1D}"/>
    <cellStyle name="Normal 50 5 2 3" xfId="6882" xr:uid="{B8050C58-85D4-49B9-9852-C7F03C1CB982}"/>
    <cellStyle name="Normal 50 5 2 3 2" xfId="9684" xr:uid="{310759BB-4D59-49FA-8607-7FEDFF0146F8}"/>
    <cellStyle name="Normal 50 5 2 3 2 2" xfId="15289" xr:uid="{F7966BB0-8273-4791-B8CE-082F15B3C5D6}"/>
    <cellStyle name="Normal 50 5 2 3 2 2 2" xfId="26498" xr:uid="{C324985D-3ABF-4BD4-9319-3389FD92C779}"/>
    <cellStyle name="Normal 50 5 2 3 2 2 2 2" xfId="42688" xr:uid="{20715D84-C10A-4E72-A171-C90FC184EE37}"/>
    <cellStyle name="Normal 50 5 2 3 2 2 3" xfId="34800" xr:uid="{375E0D75-DFA7-4CEE-9E42-49ECCF2C23CA}"/>
    <cellStyle name="Normal 50 5 2 3 2 3" xfId="20894" xr:uid="{C1A45851-CCD3-4371-8271-79E56A83F8EC}"/>
    <cellStyle name="Normal 50 5 2 3 2 3 2" xfId="38744" xr:uid="{58B8E482-CF65-49FB-AC46-5B26DCE5CC91}"/>
    <cellStyle name="Normal 50 5 2 3 2 4" xfId="30856" xr:uid="{79173F8B-962F-4250-81F1-34CC36BC1CF9}"/>
    <cellStyle name="Normal 50 5 2 3 3" xfId="12487" xr:uid="{6B18FB7A-7906-440E-B3DE-C10FBFC11B4C}"/>
    <cellStyle name="Normal 50 5 2 3 3 2" xfId="23696" xr:uid="{C4D068FF-EC5E-416B-BF72-113E9E49F9BD}"/>
    <cellStyle name="Normal 50 5 2 3 3 2 2" xfId="40716" xr:uid="{9BE34452-00EE-4C1A-A38A-8FC02884FABC}"/>
    <cellStyle name="Normal 50 5 2 3 3 3" xfId="32828" xr:uid="{8A6B1761-5B33-4C21-BEA5-621905F91DAB}"/>
    <cellStyle name="Normal 50 5 2 3 4" xfId="18092" xr:uid="{6B102E4E-D9DA-43EF-A631-82E7E615BD18}"/>
    <cellStyle name="Normal 50 5 2 3 4 2" xfId="36772" xr:uid="{146D9D78-8BC7-4E6A-8311-5DF9A83D7608}"/>
    <cellStyle name="Normal 50 5 2 3 5" xfId="28884" xr:uid="{67F05690-66E0-4FD0-B30F-D0155506351F}"/>
    <cellStyle name="Normal 50 5 2 4" xfId="8282" xr:uid="{E2A6C369-EAC8-4083-9D9A-BD1BEAC75047}"/>
    <cellStyle name="Normal 50 5 2 4 2" xfId="13887" xr:uid="{E4CE7D1C-F0AC-4422-A190-B9A51A932F3B}"/>
    <cellStyle name="Normal 50 5 2 4 2 2" xfId="25096" xr:uid="{58D455F2-79E1-4153-B969-B37974B8520F}"/>
    <cellStyle name="Normal 50 5 2 4 2 2 2" xfId="41702" xr:uid="{730E5FEE-8770-4A7B-80ED-854F14E146B2}"/>
    <cellStyle name="Normal 50 5 2 4 2 3" xfId="33814" xr:uid="{67794412-A942-432B-9307-AA3634469BA0}"/>
    <cellStyle name="Normal 50 5 2 4 3" xfId="19492" xr:uid="{B11AF910-AA69-4D8A-88BF-69A48511526F}"/>
    <cellStyle name="Normal 50 5 2 4 3 2" xfId="37758" xr:uid="{02B272B5-C1DA-4873-B9B6-93C674E1C966}"/>
    <cellStyle name="Normal 50 5 2 4 4" xfId="29870" xr:uid="{23FCCA59-3765-45AC-8318-D03D8050044B}"/>
    <cellStyle name="Normal 50 5 2 5" xfId="11085" xr:uid="{B4758385-452D-4D02-BE29-67ED8474E536}"/>
    <cellStyle name="Normal 50 5 2 5 2" xfId="22294" xr:uid="{AD633FF4-5C62-471E-88E9-D2DE352954BA}"/>
    <cellStyle name="Normal 50 5 2 5 2 2" xfId="39730" xr:uid="{342ED99B-415F-4E3E-8871-83A400FF53AF}"/>
    <cellStyle name="Normal 50 5 2 5 3" xfId="31842" xr:uid="{3F512ECE-8C8A-4394-BC5F-9F62EB34CB6C}"/>
    <cellStyle name="Normal 50 5 2 6" xfId="16690" xr:uid="{1AB60726-F3E0-4659-A93E-36C313F70F0C}"/>
    <cellStyle name="Normal 50 5 2 6 2" xfId="35786" xr:uid="{EE8ECF1A-6252-471C-AACB-7F8FB5E7BDEE}"/>
    <cellStyle name="Normal 50 5 2 7" xfId="27898" xr:uid="{377A345E-7BCC-4728-8B21-B9C9C6424A1B}"/>
    <cellStyle name="Normal 50 5 3" xfId="6131" xr:uid="{6599D89F-AEAB-495F-A76E-CBBF6D7E8A2B}"/>
    <cellStyle name="Normal 50 5 3 2" xfId="7533" xr:uid="{91BD8474-B269-4228-9B9B-53D8B914E4D8}"/>
    <cellStyle name="Normal 50 5 3 2 2" xfId="10335" xr:uid="{9411B4F9-2BD0-4BD0-90A4-E5970A63D10A}"/>
    <cellStyle name="Normal 50 5 3 2 2 2" xfId="15940" xr:uid="{C124E1B8-271F-4774-8EE5-1A6EE784BF88}"/>
    <cellStyle name="Normal 50 5 3 2 2 2 2" xfId="27149" xr:uid="{2B73F1A2-0453-43FE-83EE-FD1D147828E4}"/>
    <cellStyle name="Normal 50 5 3 2 2 2 2 2" xfId="42936" xr:uid="{CD01EE09-F67A-451B-9A44-24E80A0ABDE2}"/>
    <cellStyle name="Normal 50 5 3 2 2 2 3" xfId="35048" xr:uid="{F92F30C4-E658-4275-ABA1-3EED9CE2CE1D}"/>
    <cellStyle name="Normal 50 5 3 2 2 3" xfId="21545" xr:uid="{7633F13A-E06E-4AC2-BEEB-E0ACB532CF31}"/>
    <cellStyle name="Normal 50 5 3 2 2 3 2" xfId="38992" xr:uid="{77C89417-18A2-43A9-8960-66E3174CF9A1}"/>
    <cellStyle name="Normal 50 5 3 2 2 4" xfId="31104" xr:uid="{749BF6BC-7B59-42AD-8717-2757BB3EC22D}"/>
    <cellStyle name="Normal 50 5 3 2 3" xfId="13138" xr:uid="{727235DF-D522-4CFA-B24B-2D78C35423C5}"/>
    <cellStyle name="Normal 50 5 3 2 3 2" xfId="24347" xr:uid="{01EA67B8-568D-4F23-A6CC-A7CC009EFE0B}"/>
    <cellStyle name="Normal 50 5 3 2 3 2 2" xfId="40964" xr:uid="{ABF7D81A-ED5D-4DB3-9FD0-C955747ECA98}"/>
    <cellStyle name="Normal 50 5 3 2 3 3" xfId="33076" xr:uid="{53CF3F7C-A213-43CC-B1A9-D315DD622C7A}"/>
    <cellStyle name="Normal 50 5 3 2 4" xfId="18743" xr:uid="{F92E39F8-38B9-41AA-9653-2380BAE40DCA}"/>
    <cellStyle name="Normal 50 5 3 2 4 2" xfId="37020" xr:uid="{053316EF-ED8E-4EC2-8F1E-7051694D0C75}"/>
    <cellStyle name="Normal 50 5 3 2 5" xfId="29132" xr:uid="{F9508DB2-713C-4C2E-9ED3-7CEC1CFCE677}"/>
    <cellStyle name="Normal 50 5 3 3" xfId="8933" xr:uid="{78AEF36C-C7F8-4FA5-B8E7-AD09F0320278}"/>
    <cellStyle name="Normal 50 5 3 3 2" xfId="14538" xr:uid="{F356BFD2-D0EA-4762-9B00-FCBC3447B12B}"/>
    <cellStyle name="Normal 50 5 3 3 2 2" xfId="25747" xr:uid="{BFC087C7-8F9A-4749-A923-549709771C82}"/>
    <cellStyle name="Normal 50 5 3 3 2 2 2" xfId="41950" xr:uid="{30C709B4-7511-4B12-B818-E08444E945A9}"/>
    <cellStyle name="Normal 50 5 3 3 2 3" xfId="34062" xr:uid="{E7DAAF65-CD73-4EB4-A12E-612854446CFE}"/>
    <cellStyle name="Normal 50 5 3 3 3" xfId="20143" xr:uid="{A9E2C6AC-659A-4EF6-8165-35A6946BD1F6}"/>
    <cellStyle name="Normal 50 5 3 3 3 2" xfId="38006" xr:uid="{6BF12AE6-E772-41FA-8E40-6ADD83B94D28}"/>
    <cellStyle name="Normal 50 5 3 3 4" xfId="30118" xr:uid="{127444BF-F921-4BBA-B6CE-49C32FC4F0D1}"/>
    <cellStyle name="Normal 50 5 3 4" xfId="11736" xr:uid="{8EC54BC9-F982-426D-9F4E-1E293328075F}"/>
    <cellStyle name="Normal 50 5 3 4 2" xfId="22945" xr:uid="{F2E9C6C0-DEB0-4ECD-9B74-0FD7443418A1}"/>
    <cellStyle name="Normal 50 5 3 4 2 2" xfId="39978" xr:uid="{D6BC4D1E-735C-47D2-A49C-257CF8C026A9}"/>
    <cellStyle name="Normal 50 5 3 4 3" xfId="32090" xr:uid="{573CFA8C-6DD8-4035-94BE-555FDD26C9AC}"/>
    <cellStyle name="Normal 50 5 3 5" xfId="17341" xr:uid="{65F85CA6-5893-4533-9472-B270732D80EA}"/>
    <cellStyle name="Normal 50 5 3 5 2" xfId="36034" xr:uid="{F6317FD2-3955-4D2F-A5D6-4BD2E7E8B924}"/>
    <cellStyle name="Normal 50 5 3 6" xfId="28146" xr:uid="{A2E7BEB5-A029-409E-BA09-F808C7384A75}"/>
    <cellStyle name="Normal 50 5 4" xfId="6636" xr:uid="{2CD0E0E9-C8F8-4025-982B-0E44F2C14D81}"/>
    <cellStyle name="Normal 50 5 4 2" xfId="9438" xr:uid="{84B93B8B-BE4B-4757-89A9-476B6A9333B5}"/>
    <cellStyle name="Normal 50 5 4 2 2" xfId="15043" xr:uid="{F7572340-6021-4262-B946-85AE4EFBCCF6}"/>
    <cellStyle name="Normal 50 5 4 2 2 2" xfId="26252" xr:uid="{17086D3F-A8EA-4324-BD23-03FA026B5E9A}"/>
    <cellStyle name="Normal 50 5 4 2 2 2 2" xfId="42442" xr:uid="{FEDDAC88-37F3-4243-8D93-E1809E75C977}"/>
    <cellStyle name="Normal 50 5 4 2 2 3" xfId="34554" xr:uid="{7A644A9B-716E-4A7B-81A6-937B70736278}"/>
    <cellStyle name="Normal 50 5 4 2 3" xfId="20648" xr:uid="{AA1C181D-D46A-48D0-9F76-63637D66EEC6}"/>
    <cellStyle name="Normal 50 5 4 2 3 2" xfId="38498" xr:uid="{35228FBD-DD59-4DF1-97F8-6C3D2A8E8E9C}"/>
    <cellStyle name="Normal 50 5 4 2 4" xfId="30610" xr:uid="{4769C922-C456-41E0-ADFA-5FCEB51EC1C5}"/>
    <cellStyle name="Normal 50 5 4 3" xfId="12241" xr:uid="{0AFCAD7F-9362-4EDA-A0AA-D01788391847}"/>
    <cellStyle name="Normal 50 5 4 3 2" xfId="23450" xr:uid="{8FE3361D-4DC7-49CC-BD5C-B9DA209C654B}"/>
    <cellStyle name="Normal 50 5 4 3 2 2" xfId="40470" xr:uid="{982668FD-A459-49B2-B726-9BD8055DD726}"/>
    <cellStyle name="Normal 50 5 4 3 3" xfId="32582" xr:uid="{06855666-98C3-425B-8067-FF2DF8AB5CDE}"/>
    <cellStyle name="Normal 50 5 4 4" xfId="17846" xr:uid="{287754A6-C614-4927-805F-04A8D27AFC94}"/>
    <cellStyle name="Normal 50 5 4 4 2" xfId="36526" xr:uid="{0412D6A8-83C0-4EB7-ADA4-86B9490681D0}"/>
    <cellStyle name="Normal 50 5 4 5" xfId="28638" xr:uid="{107716F2-8395-42E0-B896-6AB6A7E56E88}"/>
    <cellStyle name="Normal 50 5 5" xfId="8036" xr:uid="{343FCD5D-5796-4097-9A4F-BACDD514EEC9}"/>
    <cellStyle name="Normal 50 5 5 2" xfId="13641" xr:uid="{7288E8EE-685C-477A-A2DE-72E7837861D2}"/>
    <cellStyle name="Normal 50 5 5 2 2" xfId="24850" xr:uid="{8BC83D8C-F0DE-4140-B836-80EDDEE9E2AA}"/>
    <cellStyle name="Normal 50 5 5 2 2 2" xfId="41456" xr:uid="{FA13E52E-4D7F-42A7-BF27-4FA2D040003A}"/>
    <cellStyle name="Normal 50 5 5 2 3" xfId="33568" xr:uid="{7E4F783E-C717-45C9-8452-0DB8F66B5685}"/>
    <cellStyle name="Normal 50 5 5 3" xfId="19246" xr:uid="{8224583F-9599-4CE3-8E56-82FCBAA8D402}"/>
    <cellStyle name="Normal 50 5 5 3 2" xfId="37512" xr:uid="{A157E6C7-058E-46BD-AAB2-84B87E233256}"/>
    <cellStyle name="Normal 50 5 5 4" xfId="29624" xr:uid="{BC770AD7-D161-4F84-B87A-489F9B1B41D9}"/>
    <cellStyle name="Normal 50 5 6" xfId="10839" xr:uid="{FA596C15-C22F-47D0-B767-EC6BB55C217E}"/>
    <cellStyle name="Normal 50 5 6 2" xfId="22048" xr:uid="{71A74D57-F4D6-46FB-BB71-6615AFC46755}"/>
    <cellStyle name="Normal 50 5 6 2 2" xfId="39484" xr:uid="{749CC79B-1575-417D-9FE1-BEDC3841CEAE}"/>
    <cellStyle name="Normal 50 5 6 3" xfId="31596" xr:uid="{F82EE9AF-81A3-4FAE-BE1B-D3C12A3990FB}"/>
    <cellStyle name="Normal 50 5 7" xfId="16444" xr:uid="{5276B063-12BA-401F-9ABC-962493D8728F}"/>
    <cellStyle name="Normal 50 5 7 2" xfId="35540" xr:uid="{47DCA8E9-CC3C-4CEB-9FA3-3AB8FAC548F9}"/>
    <cellStyle name="Normal 50 5 8" xfId="27652" xr:uid="{5A68C7DB-1CDB-430F-84FD-EF5E2137EB33}"/>
    <cellStyle name="Normal 50 6" xfId="5356" xr:uid="{43EB04D6-F3B5-4D1E-841C-C1AB0BFEC103}"/>
    <cellStyle name="Normal 50 6 2" xfId="6253" xr:uid="{53C82F57-1D86-41B4-A9C1-181AFF0C280E}"/>
    <cellStyle name="Normal 50 6 2 2" xfId="7655" xr:uid="{3DDCF6C5-F991-4C08-AF57-A0A8CE0E56A2}"/>
    <cellStyle name="Normal 50 6 2 2 2" xfId="10457" xr:uid="{860E4154-283E-4321-8DF7-A393717B5E23}"/>
    <cellStyle name="Normal 50 6 2 2 2 2" xfId="16062" xr:uid="{5B8F528B-944A-45BD-BE53-F81A3FBEB798}"/>
    <cellStyle name="Normal 50 6 2 2 2 2 2" xfId="27271" xr:uid="{C3A80D99-722E-48BA-A10E-C5170CB33D42}"/>
    <cellStyle name="Normal 50 6 2 2 2 2 2 2" xfId="43058" xr:uid="{69F5DB30-6DAA-4F69-858F-F271ABC178BD}"/>
    <cellStyle name="Normal 50 6 2 2 2 2 3" xfId="35170" xr:uid="{A7C511FA-5716-44C9-95DE-C8E04FCABD8C}"/>
    <cellStyle name="Normal 50 6 2 2 2 3" xfId="21667" xr:uid="{D4B47F20-D83E-4B35-B07D-2979BC9EC82D}"/>
    <cellStyle name="Normal 50 6 2 2 2 3 2" xfId="39114" xr:uid="{D1A9981D-BE6C-4A7D-A0FC-0E76BCB359B0}"/>
    <cellStyle name="Normal 50 6 2 2 2 4" xfId="31226" xr:uid="{3678F9B5-A54D-4E37-BEF9-A9F0A99363F2}"/>
    <cellStyle name="Normal 50 6 2 2 3" xfId="13260" xr:uid="{AE5A63F1-08B0-438B-802C-6778343FB273}"/>
    <cellStyle name="Normal 50 6 2 2 3 2" xfId="24469" xr:uid="{B3A4C67D-06CE-4EDC-8A83-5CA2C2D1C6DC}"/>
    <cellStyle name="Normal 50 6 2 2 3 2 2" xfId="41086" xr:uid="{4D61AE50-A2F0-4A58-8B7C-BBABE7349D0B}"/>
    <cellStyle name="Normal 50 6 2 2 3 3" xfId="33198" xr:uid="{236594AA-A8F2-47A9-9D4D-5848072846BE}"/>
    <cellStyle name="Normal 50 6 2 2 4" xfId="18865" xr:uid="{109EBB90-860E-4824-A2DA-0074CC33AC8B}"/>
    <cellStyle name="Normal 50 6 2 2 4 2" xfId="37142" xr:uid="{00B811E9-9978-471C-9A05-DEE69AFC152A}"/>
    <cellStyle name="Normal 50 6 2 2 5" xfId="29254" xr:uid="{3E63B2B8-CD48-4B2A-86A4-2A9927BF481A}"/>
    <cellStyle name="Normal 50 6 2 3" xfId="9055" xr:uid="{1D26B13F-BCCE-4B42-BE2A-F3DDE92FC9C8}"/>
    <cellStyle name="Normal 50 6 2 3 2" xfId="14660" xr:uid="{E55ECBDF-12D4-4AE2-AEB0-672DD4610BFF}"/>
    <cellStyle name="Normal 50 6 2 3 2 2" xfId="25869" xr:uid="{793398BB-484A-4235-B018-51B1B051C312}"/>
    <cellStyle name="Normal 50 6 2 3 2 2 2" xfId="42072" xr:uid="{A6437861-5FC0-4386-928B-645DC74CB84F}"/>
    <cellStyle name="Normal 50 6 2 3 2 3" xfId="34184" xr:uid="{6C885457-906A-4C1F-8719-4CD90FDB0DD3}"/>
    <cellStyle name="Normal 50 6 2 3 3" xfId="20265" xr:uid="{827FF216-E81D-4A49-9865-3CA98691F70A}"/>
    <cellStyle name="Normal 50 6 2 3 3 2" xfId="38128" xr:uid="{72930826-5CDF-44A2-815B-A1807A14F44C}"/>
    <cellStyle name="Normal 50 6 2 3 4" xfId="30240" xr:uid="{D59523B3-2020-4BF6-B9EF-43FCD133F8C7}"/>
    <cellStyle name="Normal 50 6 2 4" xfId="11858" xr:uid="{E720F440-6BD9-42AD-98D9-754334954904}"/>
    <cellStyle name="Normal 50 6 2 4 2" xfId="23067" xr:uid="{C80EE1E5-51D7-4C22-91CA-AAF1CA45553D}"/>
    <cellStyle name="Normal 50 6 2 4 2 2" xfId="40100" xr:uid="{80019DB0-7A06-43B1-A664-C7BEA3FD01ED}"/>
    <cellStyle name="Normal 50 6 2 4 3" xfId="32212" xr:uid="{DD4BCEE4-568E-4036-8EFB-68C88DF36D68}"/>
    <cellStyle name="Normal 50 6 2 5" xfId="17463" xr:uid="{3FD980DD-437A-4EF9-947B-AFEA7B464710}"/>
    <cellStyle name="Normal 50 6 2 5 2" xfId="36156" xr:uid="{72E1ED8F-6DE8-47E2-94F5-2B1790B5DC01}"/>
    <cellStyle name="Normal 50 6 2 6" xfId="28268" xr:uid="{D9A1228E-23D3-4E00-9CF2-3C6B50303EA1}"/>
    <cellStyle name="Normal 50 6 3" xfId="6758" xr:uid="{E7FE1B51-E9D2-45C2-B16E-09C526A38A98}"/>
    <cellStyle name="Normal 50 6 3 2" xfId="9560" xr:uid="{AF42BE10-3AE3-4990-8C35-7B41DE3FD94B}"/>
    <cellStyle name="Normal 50 6 3 2 2" xfId="15165" xr:uid="{AFD6E95A-358B-42DB-AE6D-4A24D9DCBDBB}"/>
    <cellStyle name="Normal 50 6 3 2 2 2" xfId="26374" xr:uid="{8CE9F97A-1F3C-442C-BAC7-1DCD4CE9A6DF}"/>
    <cellStyle name="Normal 50 6 3 2 2 2 2" xfId="42564" xr:uid="{DBFA24CD-8D8D-404D-AD8D-D6293ABA073B}"/>
    <cellStyle name="Normal 50 6 3 2 2 3" xfId="34676" xr:uid="{3B6153C1-0709-4613-82E5-9E437A25F653}"/>
    <cellStyle name="Normal 50 6 3 2 3" xfId="20770" xr:uid="{32A4307A-5976-4029-94D5-1AEC3F544921}"/>
    <cellStyle name="Normal 50 6 3 2 3 2" xfId="38620" xr:uid="{CD27D6AD-7EF4-4A5A-B982-D16014A7E335}"/>
    <cellStyle name="Normal 50 6 3 2 4" xfId="30732" xr:uid="{112D7631-4B92-4658-9B5C-03C5DE48FC65}"/>
    <cellStyle name="Normal 50 6 3 3" xfId="12363" xr:uid="{CCDD1D7B-2591-44B7-9C58-594A742271CF}"/>
    <cellStyle name="Normal 50 6 3 3 2" xfId="23572" xr:uid="{65C12E61-7B92-4C3A-9CC7-3BC87A1E13FC}"/>
    <cellStyle name="Normal 50 6 3 3 2 2" xfId="40592" xr:uid="{0E8BE314-0541-4F63-9709-0AA9D4793034}"/>
    <cellStyle name="Normal 50 6 3 3 3" xfId="32704" xr:uid="{A97CBD99-09FE-4CCD-ADF8-2D0D05E579AC}"/>
    <cellStyle name="Normal 50 6 3 4" xfId="17968" xr:uid="{7354D5CB-3C50-4086-9232-D6D7477CA8E6}"/>
    <cellStyle name="Normal 50 6 3 4 2" xfId="36648" xr:uid="{622DFFF8-3B24-4B98-B617-CFFFE6566E18}"/>
    <cellStyle name="Normal 50 6 3 5" xfId="28760" xr:uid="{8370E80B-4DE5-44C5-908F-BA5A25BF6D28}"/>
    <cellStyle name="Normal 50 6 4" xfId="8158" xr:uid="{1CF08435-A4C8-4AF4-B325-3009E536FCB6}"/>
    <cellStyle name="Normal 50 6 4 2" xfId="13763" xr:uid="{D98BA9D0-5BB8-425E-A6DE-14C992234694}"/>
    <cellStyle name="Normal 50 6 4 2 2" xfId="24972" xr:uid="{C63672C8-48C2-4217-A0DF-C0FD0CE57005}"/>
    <cellStyle name="Normal 50 6 4 2 2 2" xfId="41578" xr:uid="{2E6C5034-01C1-4542-861B-99A0E9B05E3C}"/>
    <cellStyle name="Normal 50 6 4 2 3" xfId="33690" xr:uid="{BC9DF784-DE92-4FD1-8EC2-D3C76E4E4E82}"/>
    <cellStyle name="Normal 50 6 4 3" xfId="19368" xr:uid="{D5214E21-765C-42C0-A214-C631E4A59362}"/>
    <cellStyle name="Normal 50 6 4 3 2" xfId="37634" xr:uid="{9C8634D8-02BC-429C-9B1C-1F5B21AB0A4C}"/>
    <cellStyle name="Normal 50 6 4 4" xfId="29746" xr:uid="{4B4B1D6A-3E0A-4B8A-9EB3-25FB8DB2F8E7}"/>
    <cellStyle name="Normal 50 6 5" xfId="10961" xr:uid="{7C7EA381-8F95-4FDB-BD7E-FF1B4F775741}"/>
    <cellStyle name="Normal 50 6 5 2" xfId="22170" xr:uid="{C8E265A6-2579-4ED9-8442-D8F7D93FC781}"/>
    <cellStyle name="Normal 50 6 5 2 2" xfId="39606" xr:uid="{70AB3A14-5662-401C-8DC2-77E8138F5A6F}"/>
    <cellStyle name="Normal 50 6 5 3" xfId="31718" xr:uid="{BB11C5A3-673C-45C9-BEED-35E38A9E720D}"/>
    <cellStyle name="Normal 50 6 6" xfId="16566" xr:uid="{AB48FBF6-AB49-4C9B-BAF6-5A85994CCBDE}"/>
    <cellStyle name="Normal 50 6 6 2" xfId="35662" xr:uid="{F4266803-CF44-4EB7-AD23-75872AA81C8C}"/>
    <cellStyle name="Normal 50 6 7" xfId="27774" xr:uid="{17FA6BFF-C845-421F-A92F-91DD17FAE956}"/>
    <cellStyle name="Normal 50 7" xfId="6007" xr:uid="{6F283311-F666-4AEF-88C3-E1FDB402C7EA}"/>
    <cellStyle name="Normal 50 7 2" xfId="7409" xr:uid="{675C1232-3FAF-4BCC-A169-7D4412EB6A98}"/>
    <cellStyle name="Normal 50 7 2 2" xfId="10211" xr:uid="{DBBFF0C5-646A-49B0-9BC2-2AC7F82FB5BC}"/>
    <cellStyle name="Normal 50 7 2 2 2" xfId="15816" xr:uid="{74ECCF7D-9B76-4FFF-82A7-5E625688D27A}"/>
    <cellStyle name="Normal 50 7 2 2 2 2" xfId="27025" xr:uid="{0B2A8B34-8075-4FF6-94F3-61ADC626B31B}"/>
    <cellStyle name="Normal 50 7 2 2 2 2 2" xfId="42812" xr:uid="{C564FDBF-3011-4CA9-B935-DAF70F6E5399}"/>
    <cellStyle name="Normal 50 7 2 2 2 3" xfId="34924" xr:uid="{0DA14547-F6BB-4B2A-AE2D-7222B53584C4}"/>
    <cellStyle name="Normal 50 7 2 2 3" xfId="21421" xr:uid="{858A4FD0-0516-47AF-9913-B52B841DE8CA}"/>
    <cellStyle name="Normal 50 7 2 2 3 2" xfId="38868" xr:uid="{3E7863DA-4E15-460F-B544-2D73B0BB8960}"/>
    <cellStyle name="Normal 50 7 2 2 4" xfId="30980" xr:uid="{D8F370E5-163A-46EB-986B-C29E4F5EE31C}"/>
    <cellStyle name="Normal 50 7 2 3" xfId="13014" xr:uid="{0B5CF2E1-A306-4704-A952-872E6E503283}"/>
    <cellStyle name="Normal 50 7 2 3 2" xfId="24223" xr:uid="{D45E9470-1DC1-44F7-AABF-3D770498D93F}"/>
    <cellStyle name="Normal 50 7 2 3 2 2" xfId="40840" xr:uid="{E4A43B08-28E0-4F53-B601-2AFDB94E925B}"/>
    <cellStyle name="Normal 50 7 2 3 3" xfId="32952" xr:uid="{3F3166D2-4352-4EE2-AB96-7B082EF85E7E}"/>
    <cellStyle name="Normal 50 7 2 4" xfId="18619" xr:uid="{1A85BF70-6658-45F9-AEAF-35E71C36CC2F}"/>
    <cellStyle name="Normal 50 7 2 4 2" xfId="36896" xr:uid="{C1628B24-CBD7-46F0-A143-377A81BE0C28}"/>
    <cellStyle name="Normal 50 7 2 5" xfId="29008" xr:uid="{8D8D64C7-0A9A-44FD-BE6B-A0CB0FF8B134}"/>
    <cellStyle name="Normal 50 7 3" xfId="8809" xr:uid="{7A8F5A50-6C7B-4410-BCB6-3142DF09EECD}"/>
    <cellStyle name="Normal 50 7 3 2" xfId="14414" xr:uid="{5C191436-1076-4A23-9C97-F942ABBCA1C9}"/>
    <cellStyle name="Normal 50 7 3 2 2" xfId="25623" xr:uid="{7209FC44-9A4B-4E88-8115-E81698B00376}"/>
    <cellStyle name="Normal 50 7 3 2 2 2" xfId="41826" xr:uid="{18BA904E-5E1D-4A26-9BA1-99ED12F5EDC1}"/>
    <cellStyle name="Normal 50 7 3 2 3" xfId="33938" xr:uid="{D1AAC3F3-B824-46BC-A60C-3745B1894573}"/>
    <cellStyle name="Normal 50 7 3 3" xfId="20019" xr:uid="{D50704AA-64AF-46F5-89A7-4BCAB77D6540}"/>
    <cellStyle name="Normal 50 7 3 3 2" xfId="37882" xr:uid="{3AF9DD09-D0B0-407B-BD03-AA85D5B17793}"/>
    <cellStyle name="Normal 50 7 3 4" xfId="29994" xr:uid="{F7065F25-13C1-4F29-A811-519B942B00B9}"/>
    <cellStyle name="Normal 50 7 4" xfId="11612" xr:uid="{35AF97E0-ECA4-4F69-B388-8F4B3FB302A0}"/>
    <cellStyle name="Normal 50 7 4 2" xfId="22821" xr:uid="{49C2E4A1-9293-470A-87C2-2300254F9C6F}"/>
    <cellStyle name="Normal 50 7 4 2 2" xfId="39854" xr:uid="{A84F4560-8F48-46F2-B7BC-9BA83CB91A05}"/>
    <cellStyle name="Normal 50 7 4 3" xfId="31966" xr:uid="{028776AA-540F-44E5-9F06-043EC08ECB8E}"/>
    <cellStyle name="Normal 50 7 5" xfId="17217" xr:uid="{BDB45D3A-9B94-498B-9AA1-503125B73A6E}"/>
    <cellStyle name="Normal 50 7 5 2" xfId="35910" xr:uid="{EE05681C-02F2-49E8-B623-DC67183653C6}"/>
    <cellStyle name="Normal 50 7 6" xfId="28022" xr:uid="{B4908D96-0603-4278-86A6-8166B2544364}"/>
    <cellStyle name="Normal 50 8" xfId="6511" xr:uid="{E0B57480-A576-4099-A9D5-1DECB497D3E4}"/>
    <cellStyle name="Normal 50 8 2" xfId="9313" xr:uid="{580BB42D-557F-45F6-A10D-0DD9D8004E60}"/>
    <cellStyle name="Normal 50 8 2 2" xfId="14918" xr:uid="{22AFC417-1205-49C8-A6EE-17CDA29D2DEA}"/>
    <cellStyle name="Normal 50 8 2 2 2" xfId="26127" xr:uid="{27F78AFE-A211-4AD6-BB14-EA54905B904A}"/>
    <cellStyle name="Normal 50 8 2 2 2 2" xfId="42318" xr:uid="{20D6048C-8FCC-4862-AC8F-B48C73B9497F}"/>
    <cellStyle name="Normal 50 8 2 2 3" xfId="34430" xr:uid="{13F72081-681F-4E33-ACB4-73AD6258C22E}"/>
    <cellStyle name="Normal 50 8 2 3" xfId="20523" xr:uid="{5088CE71-9804-4616-ADB5-8937E9160BC0}"/>
    <cellStyle name="Normal 50 8 2 3 2" xfId="38374" xr:uid="{6EAB7F50-1C91-4138-84A2-2A9F8704D699}"/>
    <cellStyle name="Normal 50 8 2 4" xfId="30486" xr:uid="{87327FF3-759E-480C-8C1C-1CBF8EF73CF9}"/>
    <cellStyle name="Normal 50 8 3" xfId="12116" xr:uid="{167B1204-FB7B-45ED-87D8-399E8752DD3D}"/>
    <cellStyle name="Normal 50 8 3 2" xfId="23325" xr:uid="{004DA141-6A61-4BC5-9F1F-86EF0F5CCF9F}"/>
    <cellStyle name="Normal 50 8 3 2 2" xfId="40346" xr:uid="{67AEBD70-4E3B-4967-B48E-2F8AD1EEE4A1}"/>
    <cellStyle name="Normal 50 8 3 3" xfId="32458" xr:uid="{699B46E2-9DC7-4D40-AD27-8C840629017F}"/>
    <cellStyle name="Normal 50 8 4" xfId="17721" xr:uid="{B254BEA5-5AA1-4C80-8F62-3C856C87BB92}"/>
    <cellStyle name="Normal 50 8 4 2" xfId="36402" xr:uid="{BA622CE7-40EE-48D3-9DA0-13CDCC0D9E53}"/>
    <cellStyle name="Normal 50 8 5" xfId="28514" xr:uid="{EE68A0A0-A0DC-42A1-899E-DD3CBA95C785}"/>
    <cellStyle name="Normal 50 9" xfId="7912" xr:uid="{F1D5E6D4-DED1-43A7-9D56-63385B42881C}"/>
    <cellStyle name="Normal 50 9 2" xfId="13517" xr:uid="{2FB3DB1E-3833-46C0-863F-702CA089BEBB}"/>
    <cellStyle name="Normal 50 9 2 2" xfId="24726" xr:uid="{DD1CD291-2020-49D6-AD68-7AC43B9E4C9E}"/>
    <cellStyle name="Normal 50 9 2 2 2" xfId="41332" xr:uid="{25710E30-1C8B-4A85-AD10-52517D98C7CF}"/>
    <cellStyle name="Normal 50 9 2 3" xfId="33444" xr:uid="{43FE6017-85FE-454A-AAD5-F8E22BE58CA6}"/>
    <cellStyle name="Normal 50 9 3" xfId="19122" xr:uid="{B277417F-717C-4FB0-BF9F-A907D5E02D51}"/>
    <cellStyle name="Normal 50 9 3 2" xfId="37388" xr:uid="{91E58A5F-B33A-4241-876E-B37429C92494}"/>
    <cellStyle name="Normal 50 9 4" xfId="29500" xr:uid="{C203479C-40B7-4561-8084-0A0A8B993221}"/>
    <cellStyle name="Normal 51" xfId="5108" xr:uid="{098640D2-0B8E-4BFE-806B-A00B97E20E80}"/>
    <cellStyle name="Normal 51 10" xfId="10717" xr:uid="{80778734-8AD0-4B32-9E3B-D08D45C9213E}"/>
    <cellStyle name="Normal 51 10 2" xfId="21926" xr:uid="{E57DF96F-A0C5-4BB2-ACE1-A700F0D3FBFA}"/>
    <cellStyle name="Normal 51 10 2 2" xfId="39362" xr:uid="{F1798306-DFF3-4DFC-914D-2E79545CD144}"/>
    <cellStyle name="Normal 51 10 3" xfId="31474" xr:uid="{2C1AFF77-40B6-4107-81DE-F935686FD7B0}"/>
    <cellStyle name="Normal 51 11" xfId="16322" xr:uid="{A36843EB-0AA4-4A8F-96BD-A901EC18DA43}"/>
    <cellStyle name="Normal 51 11 2" xfId="35418" xr:uid="{62C5AF5E-0B30-439E-A479-6696E18D5D44}"/>
    <cellStyle name="Normal 51 12" xfId="27530" xr:uid="{9E0F3F1E-950D-46C6-B49F-C4460DD7137D}"/>
    <cellStyle name="Normal 51 2" xfId="4063" xr:uid="{4C72D3CA-708E-4E76-8D74-CA6DDCC7BB1F}"/>
    <cellStyle name="Normal 51 2 2" xfId="4064" xr:uid="{2231AB5C-6A9C-43C0-AB08-2F3379FD2767}"/>
    <cellStyle name="Normal 51 2 2 2" xfId="44771" xr:uid="{B4BAF713-240A-46F7-B834-822E94D21D9F}"/>
    <cellStyle name="Normal 51 3" xfId="4065" xr:uid="{65F366A5-0B92-45B1-9951-5A50B3DC4D9D}"/>
    <cellStyle name="Normal 51 3 2" xfId="4066" xr:uid="{DC98BC03-C020-432C-B00C-1F31A3BCC941}"/>
    <cellStyle name="Normal 51 3 2 2" xfId="44772" xr:uid="{C973DC6F-B1AB-4640-BCB1-504028E84202}"/>
    <cellStyle name="Normal 51 4" xfId="5175" xr:uid="{E78ABBDE-49EA-40D1-A105-4BA054645D99}"/>
    <cellStyle name="Normal 51 4 2" xfId="5299" xr:uid="{1B14DE7B-B30A-449F-8E98-96742B79BDB8}"/>
    <cellStyle name="Normal 51 4 2 2" xfId="5545" xr:uid="{BB941CFA-C961-4412-B5E6-39709C9B722B}"/>
    <cellStyle name="Normal 51 4 2 2 2" xfId="6442" xr:uid="{457527E8-1B4C-4494-8796-D929A71BD054}"/>
    <cellStyle name="Normal 51 4 2 2 2 2" xfId="7844" xr:uid="{B1E0209C-D8BA-4013-8B2F-E8DE7DE9A46F}"/>
    <cellStyle name="Normal 51 4 2 2 2 2 2" xfId="10646" xr:uid="{50117F55-F5D3-4E0D-B0CA-B04E61170098}"/>
    <cellStyle name="Normal 51 4 2 2 2 2 2 2" xfId="16251" xr:uid="{87EAAF6B-AA8F-446C-9E8F-6C026F449143}"/>
    <cellStyle name="Normal 51 4 2 2 2 2 2 2 2" xfId="27460" xr:uid="{019BE8F2-0BCE-43E8-A37C-DAFBC6BAC9C3}"/>
    <cellStyle name="Normal 51 4 2 2 2 2 2 2 2 2" xfId="43247" xr:uid="{D8549791-E642-4F0B-9C79-C17CD6830D11}"/>
    <cellStyle name="Normal 51 4 2 2 2 2 2 2 3" xfId="35359" xr:uid="{5082F0CE-9BF7-49BC-8ABC-AD22AF4D804D}"/>
    <cellStyle name="Normal 51 4 2 2 2 2 2 3" xfId="21856" xr:uid="{8B60A832-F359-4D65-B644-1097E0A781A0}"/>
    <cellStyle name="Normal 51 4 2 2 2 2 2 3 2" xfId="39303" xr:uid="{E516AAB1-3DDB-4D27-ADDC-9494A1DE942C}"/>
    <cellStyle name="Normal 51 4 2 2 2 2 2 4" xfId="31415" xr:uid="{69FE242F-4760-4602-B94D-94DE493D0C24}"/>
    <cellStyle name="Normal 51 4 2 2 2 2 3" xfId="13449" xr:uid="{CDE183D4-6193-47D1-BAA5-766907FA1545}"/>
    <cellStyle name="Normal 51 4 2 2 2 2 3 2" xfId="24658" xr:uid="{A3A88684-F232-4EC2-9322-CE080D88F708}"/>
    <cellStyle name="Normal 51 4 2 2 2 2 3 2 2" xfId="41275" xr:uid="{D7B7036B-F96D-4B6B-B460-76795EF713C9}"/>
    <cellStyle name="Normal 51 4 2 2 2 2 3 3" xfId="33387" xr:uid="{726528AC-97AA-4DB7-9DE5-F78898DCD1D0}"/>
    <cellStyle name="Normal 51 4 2 2 2 2 4" xfId="19054" xr:uid="{0B43816B-8B70-41B9-92B6-B2234A13D7B7}"/>
    <cellStyle name="Normal 51 4 2 2 2 2 4 2" xfId="37331" xr:uid="{38CAB461-E2A3-4A8D-9875-6B851AA5C030}"/>
    <cellStyle name="Normal 51 4 2 2 2 2 5" xfId="29443" xr:uid="{F750A031-7D3F-4EFE-A186-B96ABAEF6C37}"/>
    <cellStyle name="Normal 51 4 2 2 2 3" xfId="9244" xr:uid="{C968D998-4063-45F2-989A-26B45851B79D}"/>
    <cellStyle name="Normal 51 4 2 2 2 3 2" xfId="14849" xr:uid="{93129519-5183-4ABA-8CA8-CED0EF944948}"/>
    <cellStyle name="Normal 51 4 2 2 2 3 2 2" xfId="26058" xr:uid="{B2A6F05D-B95D-4128-80AF-5E7A3A5F3B08}"/>
    <cellStyle name="Normal 51 4 2 2 2 3 2 2 2" xfId="42261" xr:uid="{A5E60E75-F55B-4957-9930-8B04C3E10089}"/>
    <cellStyle name="Normal 51 4 2 2 2 3 2 3" xfId="34373" xr:uid="{FA54A051-9303-4590-AAB8-B665D6740CE8}"/>
    <cellStyle name="Normal 51 4 2 2 2 3 3" xfId="20454" xr:uid="{1C690CD8-81D7-4B7F-892E-889BE9F4EE38}"/>
    <cellStyle name="Normal 51 4 2 2 2 3 3 2" xfId="38317" xr:uid="{7E077DE2-B72A-4751-8F30-841860224D63}"/>
    <cellStyle name="Normal 51 4 2 2 2 3 4" xfId="30429" xr:uid="{87557495-BAE6-47BC-8F6E-513562F22239}"/>
    <cellStyle name="Normal 51 4 2 2 2 4" xfId="12047" xr:uid="{490ED88E-1100-4EF1-9A2E-F3B26B4E1A75}"/>
    <cellStyle name="Normal 51 4 2 2 2 4 2" xfId="23256" xr:uid="{739A4203-05AC-48F6-BA38-5D13BB5E0A1F}"/>
    <cellStyle name="Normal 51 4 2 2 2 4 2 2" xfId="40289" xr:uid="{480807D5-445D-46D4-B61C-03DECD5B95D3}"/>
    <cellStyle name="Normal 51 4 2 2 2 4 3" xfId="32401" xr:uid="{C564ED77-43E0-4245-8471-38301E79651B}"/>
    <cellStyle name="Normal 51 4 2 2 2 5" xfId="17652" xr:uid="{F26A9C59-ED32-4AC5-A717-21558319752C}"/>
    <cellStyle name="Normal 51 4 2 2 2 5 2" xfId="36345" xr:uid="{C27E7E0B-E99A-4971-B64E-E7F03FBE2EA8}"/>
    <cellStyle name="Normal 51 4 2 2 2 6" xfId="28457" xr:uid="{F9772DF8-450C-44AF-BA9C-4F1628C61587}"/>
    <cellStyle name="Normal 51 4 2 2 3" xfId="6947" xr:uid="{882B2172-A2AA-487D-8D62-7955FC456DD1}"/>
    <cellStyle name="Normal 51 4 2 2 3 2" xfId="9749" xr:uid="{C3A0BC67-8F43-4295-9406-446678D49D00}"/>
    <cellStyle name="Normal 51 4 2 2 3 2 2" xfId="15354" xr:uid="{6FD9EABA-D286-421F-B613-12907C3A1778}"/>
    <cellStyle name="Normal 51 4 2 2 3 2 2 2" xfId="26563" xr:uid="{F2992E1A-9C0A-4298-BB58-43EA3BF4073A}"/>
    <cellStyle name="Normal 51 4 2 2 3 2 2 2 2" xfId="42753" xr:uid="{289E34A9-93AE-45D5-9B89-7D3200D0C34E}"/>
    <cellStyle name="Normal 51 4 2 2 3 2 2 3" xfId="34865" xr:uid="{00C4471F-165C-4176-B4C8-B3C994750D1C}"/>
    <cellStyle name="Normal 51 4 2 2 3 2 3" xfId="20959" xr:uid="{4B7467CE-0A4D-47F1-A6AE-74A637229E95}"/>
    <cellStyle name="Normal 51 4 2 2 3 2 3 2" xfId="38809" xr:uid="{C83C5599-3673-4302-8FC1-6EB4CE2FB9B4}"/>
    <cellStyle name="Normal 51 4 2 2 3 2 4" xfId="30921" xr:uid="{16B2730E-6E73-4B79-B093-F694D2940338}"/>
    <cellStyle name="Normal 51 4 2 2 3 3" xfId="12552" xr:uid="{0E8F87AE-A08A-4E0C-B694-3992DEAD563C}"/>
    <cellStyle name="Normal 51 4 2 2 3 3 2" xfId="23761" xr:uid="{DB3DE5F8-C096-443E-953D-9F2ED30A262E}"/>
    <cellStyle name="Normal 51 4 2 2 3 3 2 2" xfId="40781" xr:uid="{0816C54A-8B5B-441C-8611-CE56214B2298}"/>
    <cellStyle name="Normal 51 4 2 2 3 3 3" xfId="32893" xr:uid="{F501520B-DDA0-4621-8599-0FD5D2B889FF}"/>
    <cellStyle name="Normal 51 4 2 2 3 4" xfId="18157" xr:uid="{768E57CA-6C19-4AB0-BC35-F162F3A874F8}"/>
    <cellStyle name="Normal 51 4 2 2 3 4 2" xfId="36837" xr:uid="{1D63FF56-D6B5-401A-B9A8-EA8981FAC006}"/>
    <cellStyle name="Normal 51 4 2 2 3 5" xfId="28949" xr:uid="{E6344CCB-E9DC-42A8-9E1E-264FCB146943}"/>
    <cellStyle name="Normal 51 4 2 2 4" xfId="8347" xr:uid="{7E29A12A-8D28-413A-A02E-2E9BB6B4F4FC}"/>
    <cellStyle name="Normal 51 4 2 2 4 2" xfId="13952" xr:uid="{9C6634DC-59A5-4608-A574-D42656C4E83A}"/>
    <cellStyle name="Normal 51 4 2 2 4 2 2" xfId="25161" xr:uid="{5ABD47AA-3819-461B-838E-54876CFF1BD1}"/>
    <cellStyle name="Normal 51 4 2 2 4 2 2 2" xfId="41767" xr:uid="{FB60299C-824A-4446-A498-D3963F8D2DCD}"/>
    <cellStyle name="Normal 51 4 2 2 4 2 3" xfId="33879" xr:uid="{77756669-A933-4417-AA61-093608E82DE0}"/>
    <cellStyle name="Normal 51 4 2 2 4 3" xfId="19557" xr:uid="{DCE61C2E-B2B5-43BA-9FAD-B1E2B3560AC4}"/>
    <cellStyle name="Normal 51 4 2 2 4 3 2" xfId="37823" xr:uid="{3C605786-5533-4628-A693-C144831AC92A}"/>
    <cellStyle name="Normal 51 4 2 2 4 4" xfId="29935" xr:uid="{1C85AA90-66DD-4659-8F02-3FEC7FFB2E2E}"/>
    <cellStyle name="Normal 51 4 2 2 5" xfId="11150" xr:uid="{A58BDBEF-7DB0-4988-85C7-43C2504A82FF}"/>
    <cellStyle name="Normal 51 4 2 2 5 2" xfId="22359" xr:uid="{371FD08B-FEA2-4563-ADCC-821B959BE970}"/>
    <cellStyle name="Normal 51 4 2 2 5 2 2" xfId="39795" xr:uid="{CCC9AB7A-906C-4921-B04E-419F0E22A4F7}"/>
    <cellStyle name="Normal 51 4 2 2 5 3" xfId="31907" xr:uid="{E0D29930-4F30-488B-943B-DDAF1943335C}"/>
    <cellStyle name="Normal 51 4 2 2 6" xfId="16755" xr:uid="{71BB844D-C523-47EE-B07E-4258F17F3408}"/>
    <cellStyle name="Normal 51 4 2 2 6 2" xfId="35851" xr:uid="{64F45989-18AC-46BF-A7BC-F8E170242889}"/>
    <cellStyle name="Normal 51 4 2 2 7" xfId="27963" xr:uid="{47ED7949-6BF5-4BE6-B606-AB58BDFD54AE}"/>
    <cellStyle name="Normal 51 4 2 3" xfId="6196" xr:uid="{D0056711-FCA4-41F5-BF4C-5C35946E5EF1}"/>
    <cellStyle name="Normal 51 4 2 3 2" xfId="7598" xr:uid="{A29434B1-2D52-4CA0-A37C-F63DD0E03BE0}"/>
    <cellStyle name="Normal 51 4 2 3 2 2" xfId="10400" xr:uid="{A769267D-A5F3-442D-9A6A-6DD187D60170}"/>
    <cellStyle name="Normal 51 4 2 3 2 2 2" xfId="16005" xr:uid="{A45249B9-23FD-4A8A-9F73-4FC0E8ED0640}"/>
    <cellStyle name="Normal 51 4 2 3 2 2 2 2" xfId="27214" xr:uid="{545F3CFA-19C4-4E37-9F3E-537F1DBB6C7A}"/>
    <cellStyle name="Normal 51 4 2 3 2 2 2 2 2" xfId="43001" xr:uid="{0F056DBF-B467-456C-84BA-2A7F360EA09E}"/>
    <cellStyle name="Normal 51 4 2 3 2 2 2 3" xfId="35113" xr:uid="{84B4C7EB-ECC6-4AE0-93B8-26ED6518F36F}"/>
    <cellStyle name="Normal 51 4 2 3 2 2 3" xfId="21610" xr:uid="{CF088417-4886-4879-9E5D-8132F160648E}"/>
    <cellStyle name="Normal 51 4 2 3 2 2 3 2" xfId="39057" xr:uid="{E3E42F1A-3142-48E9-AF4D-2F6C7D4C2511}"/>
    <cellStyle name="Normal 51 4 2 3 2 2 4" xfId="31169" xr:uid="{06D973F2-565E-4FB2-9BB4-15C04FBAD023}"/>
    <cellStyle name="Normal 51 4 2 3 2 3" xfId="13203" xr:uid="{21F23218-BB71-429C-8EBA-443FCCB754F8}"/>
    <cellStyle name="Normal 51 4 2 3 2 3 2" xfId="24412" xr:uid="{6A131A64-24AE-4A3E-AAE9-3BD0EE32F2EE}"/>
    <cellStyle name="Normal 51 4 2 3 2 3 2 2" xfId="41029" xr:uid="{B267174D-0C39-4618-9523-25D021217BF9}"/>
    <cellStyle name="Normal 51 4 2 3 2 3 3" xfId="33141" xr:uid="{C1BDB8AC-A013-4CFD-92FE-CC6BF9454D7C}"/>
    <cellStyle name="Normal 51 4 2 3 2 4" xfId="18808" xr:uid="{E460C426-B0F2-4BA6-A15F-CEBDEA721508}"/>
    <cellStyle name="Normal 51 4 2 3 2 4 2" xfId="37085" xr:uid="{493610DE-6A46-44FB-8EAE-BBEF1EF3EE64}"/>
    <cellStyle name="Normal 51 4 2 3 2 5" xfId="29197" xr:uid="{B83C0561-680B-430C-B534-8999EB9F3735}"/>
    <cellStyle name="Normal 51 4 2 3 3" xfId="8998" xr:uid="{FB5F29A6-10AF-46F9-8D7F-F2A975F892A0}"/>
    <cellStyle name="Normal 51 4 2 3 3 2" xfId="14603" xr:uid="{CE50EF16-3864-46C3-8475-24E1392F2268}"/>
    <cellStyle name="Normal 51 4 2 3 3 2 2" xfId="25812" xr:uid="{4AD04ECE-08FE-4C2A-9A82-1EF656A81720}"/>
    <cellStyle name="Normal 51 4 2 3 3 2 2 2" xfId="42015" xr:uid="{9E4188BD-6D49-4AB2-BDB0-3EE133902D39}"/>
    <cellStyle name="Normal 51 4 2 3 3 2 3" xfId="34127" xr:uid="{B4730088-CEBA-4D57-B7A6-30BC25004E17}"/>
    <cellStyle name="Normal 51 4 2 3 3 3" xfId="20208" xr:uid="{38C56EA5-0662-4431-8BB5-8A37DB7B1209}"/>
    <cellStyle name="Normal 51 4 2 3 3 3 2" xfId="38071" xr:uid="{32914434-6ED8-4218-8405-71FF90408B18}"/>
    <cellStyle name="Normal 51 4 2 3 3 4" xfId="30183" xr:uid="{DCEBAAC4-0CA7-4BD6-B1F0-F3359418119D}"/>
    <cellStyle name="Normal 51 4 2 3 4" xfId="11801" xr:uid="{53D31882-FD0A-4774-82F2-31920F1502A0}"/>
    <cellStyle name="Normal 51 4 2 3 4 2" xfId="23010" xr:uid="{63C7A202-C75E-436B-800D-01BEEF1D42C3}"/>
    <cellStyle name="Normal 51 4 2 3 4 2 2" xfId="40043" xr:uid="{1BC89095-5873-4820-A9D2-4501D2C5349D}"/>
    <cellStyle name="Normal 51 4 2 3 4 3" xfId="32155" xr:uid="{FA6FB0A5-E3E3-4823-AFFA-16B0D109BF84}"/>
    <cellStyle name="Normal 51 4 2 3 5" xfId="17406" xr:uid="{E74571A7-9A8E-43E9-8A71-D74AE2A53297}"/>
    <cellStyle name="Normal 51 4 2 3 5 2" xfId="36099" xr:uid="{0EE14C76-898F-4ACA-AEFF-4E8E9892C6D7}"/>
    <cellStyle name="Normal 51 4 2 3 6" xfId="28211" xr:uid="{6EEF1F83-4955-4579-A5EA-4CBB80ECEC7C}"/>
    <cellStyle name="Normal 51 4 2 4" xfId="6701" xr:uid="{FA06935D-9D10-4596-9871-E0310A5488EC}"/>
    <cellStyle name="Normal 51 4 2 4 2" xfId="9503" xr:uid="{ADC641E0-A5F3-4947-AD20-E01BBA8D0ABF}"/>
    <cellStyle name="Normal 51 4 2 4 2 2" xfId="15108" xr:uid="{619BDA0D-5DE8-463F-87B0-27CA2A1B145E}"/>
    <cellStyle name="Normal 51 4 2 4 2 2 2" xfId="26317" xr:uid="{6204D246-A122-4641-9560-FAB47114CD8A}"/>
    <cellStyle name="Normal 51 4 2 4 2 2 2 2" xfId="42507" xr:uid="{5353F1A7-C27D-46EA-8422-21049964E3D5}"/>
    <cellStyle name="Normal 51 4 2 4 2 2 3" xfId="34619" xr:uid="{C44B14C8-88C3-432B-89E1-102EC5FF6D41}"/>
    <cellStyle name="Normal 51 4 2 4 2 3" xfId="20713" xr:uid="{89093982-000A-450B-A3A5-C3C7CB62231A}"/>
    <cellStyle name="Normal 51 4 2 4 2 3 2" xfId="38563" xr:uid="{A2C0143F-18A3-4080-9BB1-31E17993BB34}"/>
    <cellStyle name="Normal 51 4 2 4 2 4" xfId="30675" xr:uid="{39D3D7C9-69F9-4D81-BC05-50D75E7368A3}"/>
    <cellStyle name="Normal 51 4 2 4 3" xfId="12306" xr:uid="{DDC3D9FC-E5AC-48D9-8515-4F2A1A261317}"/>
    <cellStyle name="Normal 51 4 2 4 3 2" xfId="23515" xr:uid="{F7F2F946-69D1-45E0-AB16-16F7AF37E159}"/>
    <cellStyle name="Normal 51 4 2 4 3 2 2" xfId="40535" xr:uid="{6C089B1A-F976-4955-951A-3659C45DC1BD}"/>
    <cellStyle name="Normal 51 4 2 4 3 3" xfId="32647" xr:uid="{88B14D78-8897-4F9D-8F1F-2724451B142D}"/>
    <cellStyle name="Normal 51 4 2 4 4" xfId="17911" xr:uid="{40FDB858-027B-402D-B211-3CFB607AF2E5}"/>
    <cellStyle name="Normal 51 4 2 4 4 2" xfId="36591" xr:uid="{1A4E1AED-1E41-451E-80B2-D96026BF78B1}"/>
    <cellStyle name="Normal 51 4 2 4 5" xfId="28703" xr:uid="{3515429B-C3F6-4A61-976F-8F98A9EED6F7}"/>
    <cellStyle name="Normal 51 4 2 5" xfId="8101" xr:uid="{87927A4B-2D8B-4F1A-A1B7-9A74DE79AC71}"/>
    <cellStyle name="Normal 51 4 2 5 2" xfId="13706" xr:uid="{0071F873-38AB-4D74-8541-91B204F9DE61}"/>
    <cellStyle name="Normal 51 4 2 5 2 2" xfId="24915" xr:uid="{96977389-A56B-418E-845E-F7622CB51924}"/>
    <cellStyle name="Normal 51 4 2 5 2 2 2" xfId="41521" xr:uid="{AC728C4C-F627-4463-8498-4A00A252797A}"/>
    <cellStyle name="Normal 51 4 2 5 2 3" xfId="33633" xr:uid="{6B532892-0552-482D-A843-4372F4579622}"/>
    <cellStyle name="Normal 51 4 2 5 3" xfId="19311" xr:uid="{7AC7BC0D-8FCC-46C0-BE8A-F1D1B1B5BF0C}"/>
    <cellStyle name="Normal 51 4 2 5 3 2" xfId="37577" xr:uid="{2695BE27-C058-4421-B598-6AA8560F584A}"/>
    <cellStyle name="Normal 51 4 2 5 4" xfId="29689" xr:uid="{3D928BE4-A007-4F39-A6FA-8C9D06474648}"/>
    <cellStyle name="Normal 51 4 2 6" xfId="10904" xr:uid="{5100886B-3BAA-4DDC-B51D-671667B0443D}"/>
    <cellStyle name="Normal 51 4 2 6 2" xfId="22113" xr:uid="{DB6A5029-F38F-475A-A419-7B5E84BB2D2C}"/>
    <cellStyle name="Normal 51 4 2 6 2 2" xfId="39549" xr:uid="{396CA785-BBE6-4D8F-A3F1-A29886D1106B}"/>
    <cellStyle name="Normal 51 4 2 6 3" xfId="31661" xr:uid="{FFA96261-E03E-456E-8CED-7206DD354298}"/>
    <cellStyle name="Normal 51 4 2 7" xfId="16509" xr:uid="{1398D3E1-EE87-42F4-9419-2260E8505F3B}"/>
    <cellStyle name="Normal 51 4 2 7 2" xfId="35605" xr:uid="{085AF9A2-4F19-4F50-8FDF-F1776B1196BB}"/>
    <cellStyle name="Normal 51 4 2 8" xfId="27717" xr:uid="{1DF33D40-2ABA-4707-944B-0253D4F8A114}"/>
    <cellStyle name="Normal 51 4 3" xfId="5421" xr:uid="{52342EB3-6C39-47ED-A876-EC2A5FD6B3DB}"/>
    <cellStyle name="Normal 51 4 3 2" xfId="6318" xr:uid="{EBEA34A0-F840-48E5-90E5-5989293D39C5}"/>
    <cellStyle name="Normal 51 4 3 2 2" xfId="7720" xr:uid="{3B8702A2-04D5-4072-8AA1-D65C26E321DB}"/>
    <cellStyle name="Normal 51 4 3 2 2 2" xfId="10522" xr:uid="{37AFAAFE-2C02-4AFC-AA93-4321FA5EBB4A}"/>
    <cellStyle name="Normal 51 4 3 2 2 2 2" xfId="16127" xr:uid="{984CCA97-60A8-46D5-9C95-6A642ABBED37}"/>
    <cellStyle name="Normal 51 4 3 2 2 2 2 2" xfId="27336" xr:uid="{7D8DAF7C-8E3E-4B59-97C0-D0152333C9C0}"/>
    <cellStyle name="Normal 51 4 3 2 2 2 2 2 2" xfId="43123" xr:uid="{27217619-19F1-4B6E-8D29-26EEAAF3E457}"/>
    <cellStyle name="Normal 51 4 3 2 2 2 2 3" xfId="35235" xr:uid="{7DA0F239-F0A2-498E-9390-73A9A238F60E}"/>
    <cellStyle name="Normal 51 4 3 2 2 2 3" xfId="21732" xr:uid="{DD9B6AF1-BA31-49F8-9E86-19B962B1EF51}"/>
    <cellStyle name="Normal 51 4 3 2 2 2 3 2" xfId="39179" xr:uid="{2F6999F4-5379-47B4-8E8D-CA8759C51414}"/>
    <cellStyle name="Normal 51 4 3 2 2 2 4" xfId="31291" xr:uid="{D0C72F1D-B24D-4818-8733-3468F6FB939E}"/>
    <cellStyle name="Normal 51 4 3 2 2 3" xfId="13325" xr:uid="{4E9D9F05-26C8-40CA-9C85-7BEE329E0F8B}"/>
    <cellStyle name="Normal 51 4 3 2 2 3 2" xfId="24534" xr:uid="{388E18BE-E781-4E82-9860-0E925780C73B}"/>
    <cellStyle name="Normal 51 4 3 2 2 3 2 2" xfId="41151" xr:uid="{E3029885-FC9F-4FD2-9795-9BF90E05E5AD}"/>
    <cellStyle name="Normal 51 4 3 2 2 3 3" xfId="33263" xr:uid="{D34FBFD6-99E8-4E04-9BDB-290A5E881A08}"/>
    <cellStyle name="Normal 51 4 3 2 2 4" xfId="18930" xr:uid="{634E7E0A-37E6-46FF-AEAF-1FB681FC4F9F}"/>
    <cellStyle name="Normal 51 4 3 2 2 4 2" xfId="37207" xr:uid="{85E49A70-F7E6-4425-91D6-91102D0A8E1F}"/>
    <cellStyle name="Normal 51 4 3 2 2 5" xfId="29319" xr:uid="{35CC8271-DF01-4212-9AF4-2C1DB085C069}"/>
    <cellStyle name="Normal 51 4 3 2 3" xfId="9120" xr:uid="{22D8E55A-5748-4B6E-BC83-214C50520EA3}"/>
    <cellStyle name="Normal 51 4 3 2 3 2" xfId="14725" xr:uid="{FCB5E573-111A-4DAD-B2A5-20EF738AF7BA}"/>
    <cellStyle name="Normal 51 4 3 2 3 2 2" xfId="25934" xr:uid="{BC53B3E4-C3BA-4AAB-BA91-46840B6998FC}"/>
    <cellStyle name="Normal 51 4 3 2 3 2 2 2" xfId="42137" xr:uid="{2F2AF09A-18FD-48E5-834C-F77301F1F1E7}"/>
    <cellStyle name="Normal 51 4 3 2 3 2 3" xfId="34249" xr:uid="{0C750F11-E7DA-439B-96DD-C5C2A1672319}"/>
    <cellStyle name="Normal 51 4 3 2 3 3" xfId="20330" xr:uid="{B7E739F5-40A1-4CDA-876C-840F741B4467}"/>
    <cellStyle name="Normal 51 4 3 2 3 3 2" xfId="38193" xr:uid="{E143A529-F3D1-4D88-ABD5-BB2BB33DDD80}"/>
    <cellStyle name="Normal 51 4 3 2 3 4" xfId="30305" xr:uid="{72B30EFE-2077-4C52-923B-A883EA09F5D5}"/>
    <cellStyle name="Normal 51 4 3 2 4" xfId="11923" xr:uid="{59F08C90-76C8-49C5-B1B7-12B29D21055A}"/>
    <cellStyle name="Normal 51 4 3 2 4 2" xfId="23132" xr:uid="{5477273A-8BF1-428F-B1BA-27882F52A01C}"/>
    <cellStyle name="Normal 51 4 3 2 4 2 2" xfId="40165" xr:uid="{FC589A38-B838-4F4F-8442-82392E1FE8D9}"/>
    <cellStyle name="Normal 51 4 3 2 4 3" xfId="32277" xr:uid="{F823CDA3-245F-4562-BCA7-1BD8A0F0DC23}"/>
    <cellStyle name="Normal 51 4 3 2 5" xfId="17528" xr:uid="{27FE7393-F6C4-4FEF-A646-B37CC15BF8C5}"/>
    <cellStyle name="Normal 51 4 3 2 5 2" xfId="36221" xr:uid="{B1EDEE37-AFFC-4365-AAFE-6761E9BFD328}"/>
    <cellStyle name="Normal 51 4 3 2 6" xfId="28333" xr:uid="{3A42971E-158F-4153-A6D1-5AFC688F60EA}"/>
    <cellStyle name="Normal 51 4 3 3" xfId="6823" xr:uid="{E56ACB7D-8F9A-4631-BACC-627FE1A6077D}"/>
    <cellStyle name="Normal 51 4 3 3 2" xfId="9625" xr:uid="{17A62430-C188-4F7D-9C1B-ADE821AE9ACC}"/>
    <cellStyle name="Normal 51 4 3 3 2 2" xfId="15230" xr:uid="{6EF05CEC-8DB2-43E6-90C0-7E86DF635D8A}"/>
    <cellStyle name="Normal 51 4 3 3 2 2 2" xfId="26439" xr:uid="{7F727C2C-E512-4C80-A6C6-462A795AA6EE}"/>
    <cellStyle name="Normal 51 4 3 3 2 2 2 2" xfId="42629" xr:uid="{AB5DEAA5-D46E-4082-909B-3E19BFDD8F9F}"/>
    <cellStyle name="Normal 51 4 3 3 2 2 3" xfId="34741" xr:uid="{071DF8E1-51B0-4B9F-8DD0-54A0E3236021}"/>
    <cellStyle name="Normal 51 4 3 3 2 3" xfId="20835" xr:uid="{8BB236CD-69DA-4CD0-8C66-C314A20946D1}"/>
    <cellStyle name="Normal 51 4 3 3 2 3 2" xfId="38685" xr:uid="{463DF100-5382-4FFA-9C96-30A19DC222AC}"/>
    <cellStyle name="Normal 51 4 3 3 2 4" xfId="30797" xr:uid="{64E109E2-9C32-421A-B383-D426BD9C195A}"/>
    <cellStyle name="Normal 51 4 3 3 3" xfId="12428" xr:uid="{1F90C53D-AAD4-44B7-8EEF-2A712FA48EF0}"/>
    <cellStyle name="Normal 51 4 3 3 3 2" xfId="23637" xr:uid="{8CB36372-8948-465F-8F3C-CD5F17D33EA6}"/>
    <cellStyle name="Normal 51 4 3 3 3 2 2" xfId="40657" xr:uid="{A3884FEB-D8A8-419D-AA28-E757DEB2B07C}"/>
    <cellStyle name="Normal 51 4 3 3 3 3" xfId="32769" xr:uid="{EE39D5C1-3352-49AA-A2AB-C8ADCC5ACC41}"/>
    <cellStyle name="Normal 51 4 3 3 4" xfId="18033" xr:uid="{2CCDBF25-3F3D-49FD-BBD3-D2CB094E73A3}"/>
    <cellStyle name="Normal 51 4 3 3 4 2" xfId="36713" xr:uid="{2AD77174-190E-42EE-94A8-BF10952C9A14}"/>
    <cellStyle name="Normal 51 4 3 3 5" xfId="28825" xr:uid="{E997A738-9E7A-4364-BACA-5B20FA3D4D3F}"/>
    <cellStyle name="Normal 51 4 3 4" xfId="8223" xr:uid="{D5D52F85-EA6C-4B19-AEA3-C0B3CD5AEE7D}"/>
    <cellStyle name="Normal 51 4 3 4 2" xfId="13828" xr:uid="{84D212A2-2E53-4D8A-B729-125CBC564B01}"/>
    <cellStyle name="Normal 51 4 3 4 2 2" xfId="25037" xr:uid="{C3A938EB-391D-49BE-B90F-C62366C8E449}"/>
    <cellStyle name="Normal 51 4 3 4 2 2 2" xfId="41643" xr:uid="{D473AF42-0B56-4473-B5A3-74A3CD7DF4DF}"/>
    <cellStyle name="Normal 51 4 3 4 2 3" xfId="33755" xr:uid="{5F0E5AA8-CE1C-4489-BC98-974EA944744A}"/>
    <cellStyle name="Normal 51 4 3 4 3" xfId="19433" xr:uid="{B8C6356B-E81B-43C5-807F-01E98EBC487B}"/>
    <cellStyle name="Normal 51 4 3 4 3 2" xfId="37699" xr:uid="{779D7E4F-15CA-445E-A679-F1EC297908FC}"/>
    <cellStyle name="Normal 51 4 3 4 4" xfId="29811" xr:uid="{FF49BCAA-F8C6-446B-BD3D-0E373E61A25D}"/>
    <cellStyle name="Normal 51 4 3 5" xfId="11026" xr:uid="{F766E0F8-FFD8-4227-9E52-8EE4F2C4D6DA}"/>
    <cellStyle name="Normal 51 4 3 5 2" xfId="22235" xr:uid="{AF3456EB-F833-47D7-A848-E974C9C3A45F}"/>
    <cellStyle name="Normal 51 4 3 5 2 2" xfId="39671" xr:uid="{5248F562-6BD8-4AE4-863B-DCA8C25CD2A5}"/>
    <cellStyle name="Normal 51 4 3 5 3" xfId="31783" xr:uid="{478A52A4-560E-44A0-8443-72D1E6F7550F}"/>
    <cellStyle name="Normal 51 4 3 6" xfId="16631" xr:uid="{CEDF2029-B101-4AE8-A29A-F7E4124CF255}"/>
    <cellStyle name="Normal 51 4 3 6 2" xfId="35727" xr:uid="{CAA0DCD6-6081-450A-A926-BDBCF806B93B}"/>
    <cellStyle name="Normal 51 4 3 7" xfId="27839" xr:uid="{0A226E40-7CD7-43A3-B8AD-09C6C71CB01C}"/>
    <cellStyle name="Normal 51 4 4" xfId="6072" xr:uid="{9E8A983E-4849-4885-80F4-E0BEFF46446A}"/>
    <cellStyle name="Normal 51 4 4 2" xfId="7474" xr:uid="{908D225E-265F-4192-AA06-26709ECDDF14}"/>
    <cellStyle name="Normal 51 4 4 2 2" xfId="10276" xr:uid="{F6D7B50C-01A8-4DFF-9FB7-E260B002AD41}"/>
    <cellStyle name="Normal 51 4 4 2 2 2" xfId="15881" xr:uid="{B3259944-3B51-4ADE-8989-A43CB1E6746F}"/>
    <cellStyle name="Normal 51 4 4 2 2 2 2" xfId="27090" xr:uid="{46ED0989-D6E3-4AEE-9748-C4EB2D1E17E3}"/>
    <cellStyle name="Normal 51 4 4 2 2 2 2 2" xfId="42877" xr:uid="{A5158CB8-A80E-4E53-B581-3764277B2FB6}"/>
    <cellStyle name="Normal 51 4 4 2 2 2 3" xfId="34989" xr:uid="{A7DD57E7-FFA3-4222-AF60-728DCEFF0F43}"/>
    <cellStyle name="Normal 51 4 4 2 2 3" xfId="21486" xr:uid="{925A46D3-FB04-43E7-96F2-C3A8EBB02139}"/>
    <cellStyle name="Normal 51 4 4 2 2 3 2" xfId="38933" xr:uid="{0E5E781B-D7CC-4083-A612-0F6753C41B3C}"/>
    <cellStyle name="Normal 51 4 4 2 2 4" xfId="31045" xr:uid="{2F97C63E-37D1-4949-8B0F-5355BF6DFEA6}"/>
    <cellStyle name="Normal 51 4 4 2 3" xfId="13079" xr:uid="{DEF92EEB-1B45-4B85-A58E-48EE2D368A9B}"/>
    <cellStyle name="Normal 51 4 4 2 3 2" xfId="24288" xr:uid="{3321DCCD-8EF5-4EAB-82C4-B73B59F55179}"/>
    <cellStyle name="Normal 51 4 4 2 3 2 2" xfId="40905" xr:uid="{54B2D854-34DB-48BC-8643-A560DC6F4791}"/>
    <cellStyle name="Normal 51 4 4 2 3 3" xfId="33017" xr:uid="{F6954B27-5592-4D4C-95DE-3591BC994F12}"/>
    <cellStyle name="Normal 51 4 4 2 4" xfId="18684" xr:uid="{30FFB136-3C61-4879-9327-7A9A69598DBC}"/>
    <cellStyle name="Normal 51 4 4 2 4 2" xfId="36961" xr:uid="{F7E73C32-1BB2-474E-99BB-70177D151095}"/>
    <cellStyle name="Normal 51 4 4 2 5" xfId="29073" xr:uid="{C2944DF6-8707-46A9-BE6F-DB43CAF91473}"/>
    <cellStyle name="Normal 51 4 4 3" xfId="8874" xr:uid="{8A1C69C4-0A09-4C0C-9876-174C73E5E4E4}"/>
    <cellStyle name="Normal 51 4 4 3 2" xfId="14479" xr:uid="{E164911B-4DA5-437B-A70A-9808DE9ECD1F}"/>
    <cellStyle name="Normal 51 4 4 3 2 2" xfId="25688" xr:uid="{69814642-21F5-4942-82D4-D3BA472564C1}"/>
    <cellStyle name="Normal 51 4 4 3 2 2 2" xfId="41891" xr:uid="{B48B74EB-E899-4F49-8E2D-2329E42DA8A8}"/>
    <cellStyle name="Normal 51 4 4 3 2 3" xfId="34003" xr:uid="{4FB44EB1-9ACA-4AE4-B093-01435DFEFC68}"/>
    <cellStyle name="Normal 51 4 4 3 3" xfId="20084" xr:uid="{3A7A3145-A223-4839-8D63-B7DBAD2F9B31}"/>
    <cellStyle name="Normal 51 4 4 3 3 2" xfId="37947" xr:uid="{747A48D6-1138-422F-837B-2AE71DE86AA3}"/>
    <cellStyle name="Normal 51 4 4 3 4" xfId="30059" xr:uid="{68A078E5-693E-4BBC-A040-B61E18019537}"/>
    <cellStyle name="Normal 51 4 4 4" xfId="11677" xr:uid="{196FBC33-DE52-4492-8CD1-30FD5DF97AFD}"/>
    <cellStyle name="Normal 51 4 4 4 2" xfId="22886" xr:uid="{470BBAFD-1CD3-4D2A-BBE5-10A96448B09D}"/>
    <cellStyle name="Normal 51 4 4 4 2 2" xfId="39919" xr:uid="{F1EFCA81-5D72-4DFA-8DAB-B33E49A3DBBD}"/>
    <cellStyle name="Normal 51 4 4 4 3" xfId="32031" xr:uid="{58B12F01-521B-47D9-A1A8-099086FF1FDB}"/>
    <cellStyle name="Normal 51 4 4 5" xfId="17282" xr:uid="{F5CBA918-791F-4DF3-A97F-465C18C64CFE}"/>
    <cellStyle name="Normal 51 4 4 5 2" xfId="35975" xr:uid="{AD64BC79-33A0-4B66-A9F5-7396D5C2B6B9}"/>
    <cellStyle name="Normal 51 4 4 6" xfId="28087" xr:uid="{D8D9523B-9F40-49DE-94E9-A647011FD5C9}"/>
    <cellStyle name="Normal 51 4 5" xfId="6577" xr:uid="{5A2922D9-14BD-4EE0-8E10-4B9C9A1250F6}"/>
    <cellStyle name="Normal 51 4 5 2" xfId="9379" xr:uid="{76C31445-5CE8-4DF0-B818-D494E8E7E1E3}"/>
    <cellStyle name="Normal 51 4 5 2 2" xfId="14984" xr:uid="{BD832EA5-8C99-4848-A691-4B1704F5D604}"/>
    <cellStyle name="Normal 51 4 5 2 2 2" xfId="26193" xr:uid="{0F89DD74-111C-462A-A083-8DA6B4F9B8A1}"/>
    <cellStyle name="Normal 51 4 5 2 2 2 2" xfId="42383" xr:uid="{DA01C4EF-8B65-4A77-9171-79BA91170225}"/>
    <cellStyle name="Normal 51 4 5 2 2 3" xfId="34495" xr:uid="{1EE98B65-1DA7-4DA5-9C76-7E83D6918B52}"/>
    <cellStyle name="Normal 51 4 5 2 3" xfId="20589" xr:uid="{0769A41A-9395-4AE4-B98E-961D03B02A56}"/>
    <cellStyle name="Normal 51 4 5 2 3 2" xfId="38439" xr:uid="{5B45FA10-94E4-43C1-87A1-D38950F7AD3A}"/>
    <cellStyle name="Normal 51 4 5 2 4" xfId="30551" xr:uid="{27F1D5C5-A3A5-4D94-823F-05B996EF4DFC}"/>
    <cellStyle name="Normal 51 4 5 3" xfId="12182" xr:uid="{ECC2D9A7-DE81-4E63-9B5E-930A7D943AE1}"/>
    <cellStyle name="Normal 51 4 5 3 2" xfId="23391" xr:uid="{349F42FB-FDDF-4A55-AEAF-F55662A41A01}"/>
    <cellStyle name="Normal 51 4 5 3 2 2" xfId="40411" xr:uid="{23FFCB40-CEA1-4DD9-BF73-B5ACCAC54CF0}"/>
    <cellStyle name="Normal 51 4 5 3 3" xfId="32523" xr:uid="{3E537189-D782-4C8B-A4B5-46D018430DEF}"/>
    <cellStyle name="Normal 51 4 5 4" xfId="17787" xr:uid="{1D40E000-C47B-4F54-8455-91E4AA03FAEE}"/>
    <cellStyle name="Normal 51 4 5 4 2" xfId="36467" xr:uid="{5EF8A8C4-8B26-498B-9F12-F4F96A4BECB0}"/>
    <cellStyle name="Normal 51 4 5 5" xfId="28579" xr:uid="{E883E478-2976-41AB-BDB0-ED2A1C79539D}"/>
    <cellStyle name="Normal 51 4 6" xfId="7977" xr:uid="{E01BD4AC-135F-4E49-9467-70BFCCE44F13}"/>
    <cellStyle name="Normal 51 4 6 2" xfId="13582" xr:uid="{2E3C590A-CAC6-43CD-B4C7-D95A827D756C}"/>
    <cellStyle name="Normal 51 4 6 2 2" xfId="24791" xr:uid="{1D3059FE-ACF8-47F3-AAF2-328FE407506E}"/>
    <cellStyle name="Normal 51 4 6 2 2 2" xfId="41397" xr:uid="{264F24CF-3AEF-4DF0-91F5-559739198A14}"/>
    <cellStyle name="Normal 51 4 6 2 3" xfId="33509" xr:uid="{D02415AA-BF5B-49D4-BF9C-3FE93005C076}"/>
    <cellStyle name="Normal 51 4 6 3" xfId="19187" xr:uid="{14A7EB8D-E0B9-4E41-998E-35227A467022}"/>
    <cellStyle name="Normal 51 4 6 3 2" xfId="37453" xr:uid="{2EA2649C-81F5-47EA-B513-7A369964CECA}"/>
    <cellStyle name="Normal 51 4 6 4" xfId="29565" xr:uid="{13B289C7-7558-45B0-B7B1-A181B3BF12A8}"/>
    <cellStyle name="Normal 51 4 7" xfId="10780" xr:uid="{C50CBDE7-C178-4D8C-A0FB-113F6F559D1B}"/>
    <cellStyle name="Normal 51 4 7 2" xfId="21989" xr:uid="{D33055F0-7972-4AB3-8033-D13B4F1A8210}"/>
    <cellStyle name="Normal 51 4 7 2 2" xfId="39425" xr:uid="{B061B952-106E-4A87-8712-641543629CBC}"/>
    <cellStyle name="Normal 51 4 7 3" xfId="31537" xr:uid="{7802B26F-0794-499D-BAE6-299711E71117}"/>
    <cellStyle name="Normal 51 4 8" xfId="16385" xr:uid="{5E27BA5A-92EA-4185-8ADE-17FC203888AD}"/>
    <cellStyle name="Normal 51 4 8 2" xfId="35481" xr:uid="{EA5748E5-7FEF-4DA9-9928-905960A0CF54}"/>
    <cellStyle name="Normal 51 4 9" xfId="27593" xr:uid="{CEA2DBE6-B1F1-428E-9E87-CA3D700706BA}"/>
    <cellStyle name="Normal 51 5" xfId="5236" xr:uid="{05D18FB3-CA29-4FCC-A5D3-A90C1E01C55F}"/>
    <cellStyle name="Normal 51 5 2" xfId="5482" xr:uid="{B7C4A27D-5D57-49E7-812D-0D8F158D2762}"/>
    <cellStyle name="Normal 51 5 2 2" xfId="6379" xr:uid="{5ABA7055-9D38-4770-9E1A-DC91C31A5A99}"/>
    <cellStyle name="Normal 51 5 2 2 2" xfId="7781" xr:uid="{4AE9B3B0-A257-4F1B-A52B-C5DAEB4231B2}"/>
    <cellStyle name="Normal 51 5 2 2 2 2" xfId="10583" xr:uid="{4B1ECDDA-4B80-4454-BA6D-E0116DC8501B}"/>
    <cellStyle name="Normal 51 5 2 2 2 2 2" xfId="16188" xr:uid="{1C0BA102-DB64-45D2-AF51-BE1AED2EF081}"/>
    <cellStyle name="Normal 51 5 2 2 2 2 2 2" xfId="27397" xr:uid="{47DFFF5A-9178-40DA-AE5C-668ABFD31470}"/>
    <cellStyle name="Normal 51 5 2 2 2 2 2 2 2" xfId="43184" xr:uid="{6A906E75-5040-4395-87A7-E5C3622BCF28}"/>
    <cellStyle name="Normal 51 5 2 2 2 2 2 3" xfId="35296" xr:uid="{E0487B74-9C6D-4129-9630-A31327137758}"/>
    <cellStyle name="Normal 51 5 2 2 2 2 3" xfId="21793" xr:uid="{C185113D-757F-4996-B2A6-E7F606A590F0}"/>
    <cellStyle name="Normal 51 5 2 2 2 2 3 2" xfId="39240" xr:uid="{C0FF9F3E-3F39-49F6-BAC2-4314089423D8}"/>
    <cellStyle name="Normal 51 5 2 2 2 2 4" xfId="31352" xr:uid="{3B64B0C4-C8FC-478F-90CB-6F9E7D37C7D8}"/>
    <cellStyle name="Normal 51 5 2 2 2 3" xfId="13386" xr:uid="{A77B6F8B-C43E-4F9F-AD00-72D1C45B439C}"/>
    <cellStyle name="Normal 51 5 2 2 2 3 2" xfId="24595" xr:uid="{03C11D11-4D7E-4263-8927-EBE7E5C8DCAF}"/>
    <cellStyle name="Normal 51 5 2 2 2 3 2 2" xfId="41212" xr:uid="{E36D9367-6017-491F-84BB-CD7D61E1EDA6}"/>
    <cellStyle name="Normal 51 5 2 2 2 3 3" xfId="33324" xr:uid="{61884E7D-9B49-427F-BEBB-4EE58F0C1180}"/>
    <cellStyle name="Normal 51 5 2 2 2 4" xfId="18991" xr:uid="{AD209ECC-989E-4A0E-B3BF-B1C7B2B9C323}"/>
    <cellStyle name="Normal 51 5 2 2 2 4 2" xfId="37268" xr:uid="{87A604D3-3226-4BF6-AC61-323EE37419BD}"/>
    <cellStyle name="Normal 51 5 2 2 2 5" xfId="29380" xr:uid="{92E39D56-3B3C-4282-98E4-9ACC3A8FE8DA}"/>
    <cellStyle name="Normal 51 5 2 2 3" xfId="9181" xr:uid="{4DED990A-D2C8-4E84-9694-BA47FB1A51EE}"/>
    <cellStyle name="Normal 51 5 2 2 3 2" xfId="14786" xr:uid="{5E4A932A-3B89-4516-B2B9-32022E06E40F}"/>
    <cellStyle name="Normal 51 5 2 2 3 2 2" xfId="25995" xr:uid="{6F45B4D5-62AC-46A8-9711-A247D77ECF7B}"/>
    <cellStyle name="Normal 51 5 2 2 3 2 2 2" xfId="42198" xr:uid="{7DC44BAF-2167-4DEC-B793-056598676E9E}"/>
    <cellStyle name="Normal 51 5 2 2 3 2 3" xfId="34310" xr:uid="{AC755973-15CA-4F53-A9AD-AA9F0627E2F7}"/>
    <cellStyle name="Normal 51 5 2 2 3 3" xfId="20391" xr:uid="{FA287DA5-D086-4D4C-88E0-BB8A846E17B9}"/>
    <cellStyle name="Normal 51 5 2 2 3 3 2" xfId="38254" xr:uid="{5278FC89-2F50-41DF-94D8-AD62212FFE25}"/>
    <cellStyle name="Normal 51 5 2 2 3 4" xfId="30366" xr:uid="{6E6729F6-F5E7-4C57-84BB-B5BDE4CE69A3}"/>
    <cellStyle name="Normal 51 5 2 2 4" xfId="11984" xr:uid="{1E52E106-DCBF-4C68-A027-2683C05331CD}"/>
    <cellStyle name="Normal 51 5 2 2 4 2" xfId="23193" xr:uid="{862267BB-55A3-4565-9CEC-D064C3133044}"/>
    <cellStyle name="Normal 51 5 2 2 4 2 2" xfId="40226" xr:uid="{C759EA3C-D483-4894-A7D0-A291906DFCA1}"/>
    <cellStyle name="Normal 51 5 2 2 4 3" xfId="32338" xr:uid="{8AB1F951-59FD-44FB-8495-1B7B2B5F9B87}"/>
    <cellStyle name="Normal 51 5 2 2 5" xfId="17589" xr:uid="{7CAB1257-4E49-4642-932C-1FB428347ECA}"/>
    <cellStyle name="Normal 51 5 2 2 5 2" xfId="36282" xr:uid="{C3B62951-AD6A-4C06-B239-42747400F54B}"/>
    <cellStyle name="Normal 51 5 2 2 6" xfId="28394" xr:uid="{C58BA37B-349F-432E-B414-DFC47FF73576}"/>
    <cellStyle name="Normal 51 5 2 3" xfId="6884" xr:uid="{8FE9840F-EB80-4119-88EF-CBC962258ECE}"/>
    <cellStyle name="Normal 51 5 2 3 2" xfId="9686" xr:uid="{14275A8D-FB81-4B6A-96D3-ABB158AD8A01}"/>
    <cellStyle name="Normal 51 5 2 3 2 2" xfId="15291" xr:uid="{FC34610D-C336-40FF-B824-ED84DDBD977D}"/>
    <cellStyle name="Normal 51 5 2 3 2 2 2" xfId="26500" xr:uid="{1D4936A4-E0B9-462B-BBFD-73CBE53DB6F9}"/>
    <cellStyle name="Normal 51 5 2 3 2 2 2 2" xfId="42690" xr:uid="{A534409A-1071-45A5-BA79-01457D52A9C3}"/>
    <cellStyle name="Normal 51 5 2 3 2 2 3" xfId="34802" xr:uid="{AE7E22B0-5619-4B66-93F3-84621FC11778}"/>
    <cellStyle name="Normal 51 5 2 3 2 3" xfId="20896" xr:uid="{3CD85EE7-4FEF-4A0C-9564-CA422EE5313F}"/>
    <cellStyle name="Normal 51 5 2 3 2 3 2" xfId="38746" xr:uid="{C94D8493-B8DE-46B0-A8D1-6628021070A1}"/>
    <cellStyle name="Normal 51 5 2 3 2 4" xfId="30858" xr:uid="{93E638BC-B78D-4629-BB1D-E038B33009ED}"/>
    <cellStyle name="Normal 51 5 2 3 3" xfId="12489" xr:uid="{CEC7F705-48E6-476E-8D70-8B0257D2130A}"/>
    <cellStyle name="Normal 51 5 2 3 3 2" xfId="23698" xr:uid="{D6402888-F012-42E3-8B1F-077A0D6A7C87}"/>
    <cellStyle name="Normal 51 5 2 3 3 2 2" xfId="40718" xr:uid="{297D161E-1ECF-4D4E-98FC-D71D740A6E2C}"/>
    <cellStyle name="Normal 51 5 2 3 3 3" xfId="32830" xr:uid="{50792C43-9D90-4F6B-AB1B-80504ADCD937}"/>
    <cellStyle name="Normal 51 5 2 3 4" xfId="18094" xr:uid="{BF6CEF28-9072-49B3-9487-7D8944EFF063}"/>
    <cellStyle name="Normal 51 5 2 3 4 2" xfId="36774" xr:uid="{8B8FBDFA-A58C-46E9-B6A5-B811304F6412}"/>
    <cellStyle name="Normal 51 5 2 3 5" xfId="28886" xr:uid="{B0F998EE-84D9-44A7-9AD9-8E60DE039202}"/>
    <cellStyle name="Normal 51 5 2 4" xfId="8284" xr:uid="{C03C8988-F47D-4CE0-BD52-6C51300EBB6F}"/>
    <cellStyle name="Normal 51 5 2 4 2" xfId="13889" xr:uid="{9B58C592-7021-4100-9696-E37DD6BC3D39}"/>
    <cellStyle name="Normal 51 5 2 4 2 2" xfId="25098" xr:uid="{CAD846C0-87A5-4989-9CC2-F73BF2F624E1}"/>
    <cellStyle name="Normal 51 5 2 4 2 2 2" xfId="41704" xr:uid="{A85FAF98-BB08-4E3A-A5BB-9679FE7E374C}"/>
    <cellStyle name="Normal 51 5 2 4 2 3" xfId="33816" xr:uid="{AFB431B9-7429-4C9B-B17B-95DCA6F91056}"/>
    <cellStyle name="Normal 51 5 2 4 3" xfId="19494" xr:uid="{8E3785C8-9D9F-4B3A-80A6-99B1B2E960C5}"/>
    <cellStyle name="Normal 51 5 2 4 3 2" xfId="37760" xr:uid="{EC64D66E-FD40-48EF-B563-71D71BDFF75B}"/>
    <cellStyle name="Normal 51 5 2 4 4" xfId="29872" xr:uid="{866FE6CD-E19C-4440-A26D-BFC98DE2211F}"/>
    <cellStyle name="Normal 51 5 2 5" xfId="11087" xr:uid="{181C3318-B620-44AB-9AC5-5494E45C7C75}"/>
    <cellStyle name="Normal 51 5 2 5 2" xfId="22296" xr:uid="{9F748063-C3DB-410D-B03D-975E8CDBF45A}"/>
    <cellStyle name="Normal 51 5 2 5 2 2" xfId="39732" xr:uid="{56FAD90F-6C7A-46B7-893F-1D73207A8958}"/>
    <cellStyle name="Normal 51 5 2 5 3" xfId="31844" xr:uid="{D70B78DC-1793-4CD5-9BB8-53573FE2B3D6}"/>
    <cellStyle name="Normal 51 5 2 6" xfId="16692" xr:uid="{A30B43A4-1A3E-42DB-93ED-55B3CF001787}"/>
    <cellStyle name="Normal 51 5 2 6 2" xfId="35788" xr:uid="{AF091F45-392D-4058-8E5E-507EF0716D2F}"/>
    <cellStyle name="Normal 51 5 2 7" xfId="27900" xr:uid="{A43D7F18-830B-49F6-9911-5716B7A0DA7F}"/>
    <cellStyle name="Normal 51 5 3" xfId="6133" xr:uid="{CBAD1959-81E1-4FBF-80E5-9596A1BD4D5D}"/>
    <cellStyle name="Normal 51 5 3 2" xfId="7535" xr:uid="{4B64ABB1-7B43-489E-A17A-581DC9C318CB}"/>
    <cellStyle name="Normal 51 5 3 2 2" xfId="10337" xr:uid="{D4DB4534-49FA-42FA-A4C4-62E1A33BEDB4}"/>
    <cellStyle name="Normal 51 5 3 2 2 2" xfId="15942" xr:uid="{B0027054-B753-4B45-860F-09DB9E6E9D19}"/>
    <cellStyle name="Normal 51 5 3 2 2 2 2" xfId="27151" xr:uid="{2E55C556-D34E-4631-A3CE-B5C44539E832}"/>
    <cellStyle name="Normal 51 5 3 2 2 2 2 2" xfId="42938" xr:uid="{5335B1C7-F9B9-426A-8E59-21776A377258}"/>
    <cellStyle name="Normal 51 5 3 2 2 2 3" xfId="35050" xr:uid="{91474B1E-61B7-41F9-B48D-637036231567}"/>
    <cellStyle name="Normal 51 5 3 2 2 3" xfId="21547" xr:uid="{59BBA098-078C-47FF-9EC8-46B9604F3C5F}"/>
    <cellStyle name="Normal 51 5 3 2 2 3 2" xfId="38994" xr:uid="{31D91722-BA7C-4CBD-A371-52F8A1D7245B}"/>
    <cellStyle name="Normal 51 5 3 2 2 4" xfId="31106" xr:uid="{6763B949-CCF8-4088-A7F3-0266B146785A}"/>
    <cellStyle name="Normal 51 5 3 2 3" xfId="13140" xr:uid="{65C35194-9B7E-4CBC-82F9-2BB5C35B999D}"/>
    <cellStyle name="Normal 51 5 3 2 3 2" xfId="24349" xr:uid="{DC3ED1E4-91C2-49F7-95AB-12A8A5539490}"/>
    <cellStyle name="Normal 51 5 3 2 3 2 2" xfId="40966" xr:uid="{217723BF-6D16-4FE1-8B76-1C134F4E7797}"/>
    <cellStyle name="Normal 51 5 3 2 3 3" xfId="33078" xr:uid="{EE07FDE6-268C-4CB6-A6F8-C9BEF91C6E21}"/>
    <cellStyle name="Normal 51 5 3 2 4" xfId="18745" xr:uid="{879B62C9-04CD-4AEA-9C07-93EAC5705478}"/>
    <cellStyle name="Normal 51 5 3 2 4 2" xfId="37022" xr:uid="{4A9C5DA8-A108-4ECA-86C9-55E01B05EDFF}"/>
    <cellStyle name="Normal 51 5 3 2 5" xfId="29134" xr:uid="{0058C865-744F-46E6-BB1B-5637605DE428}"/>
    <cellStyle name="Normal 51 5 3 3" xfId="8935" xr:uid="{B31114E6-6342-4517-A2A6-FE7D0580242D}"/>
    <cellStyle name="Normal 51 5 3 3 2" xfId="14540" xr:uid="{0A2C7AC8-4921-415A-A29C-5CD8B1610476}"/>
    <cellStyle name="Normal 51 5 3 3 2 2" xfId="25749" xr:uid="{38D83DC5-64F1-4EF5-80B7-95210A01307B}"/>
    <cellStyle name="Normal 51 5 3 3 2 2 2" xfId="41952" xr:uid="{C8956330-3FEE-40BD-BEA7-C2EC9E1FAC74}"/>
    <cellStyle name="Normal 51 5 3 3 2 3" xfId="34064" xr:uid="{850F4AFC-09BC-4700-8770-C9A6E38BDCF5}"/>
    <cellStyle name="Normal 51 5 3 3 3" xfId="20145" xr:uid="{BF7FC1FF-6440-459B-9663-8F57A9BB0B26}"/>
    <cellStyle name="Normal 51 5 3 3 3 2" xfId="38008" xr:uid="{873EF689-ED33-4D51-A2D0-56999B84A47E}"/>
    <cellStyle name="Normal 51 5 3 3 4" xfId="30120" xr:uid="{AB35940D-687A-4C5F-A4ED-2AF0DD6034DF}"/>
    <cellStyle name="Normal 51 5 3 4" xfId="11738" xr:uid="{55087F81-D7A2-4956-BC12-E5409436ECCA}"/>
    <cellStyle name="Normal 51 5 3 4 2" xfId="22947" xr:uid="{4DA1C4AC-9A74-494A-8B55-B428AFA894C6}"/>
    <cellStyle name="Normal 51 5 3 4 2 2" xfId="39980" xr:uid="{C06311C8-E928-4095-9615-7CD922D11EB6}"/>
    <cellStyle name="Normal 51 5 3 4 3" xfId="32092" xr:uid="{AA01EA7B-D4EC-4139-B7A3-6A24173067F3}"/>
    <cellStyle name="Normal 51 5 3 5" xfId="17343" xr:uid="{9349EA50-D81A-4EB6-813B-71B66B00A75C}"/>
    <cellStyle name="Normal 51 5 3 5 2" xfId="36036" xr:uid="{CF71C84D-91DC-44F2-9FEC-E43F6B84A1E5}"/>
    <cellStyle name="Normal 51 5 3 6" xfId="28148" xr:uid="{8101222C-B2C7-4091-BE49-712BB0D82FD4}"/>
    <cellStyle name="Normal 51 5 4" xfId="6638" xr:uid="{76473B46-7BFE-4B16-AA2A-EC3BBC6F5457}"/>
    <cellStyle name="Normal 51 5 4 2" xfId="9440" xr:uid="{8E2175A0-1B8C-461B-9F72-609A99C2A05D}"/>
    <cellStyle name="Normal 51 5 4 2 2" xfId="15045" xr:uid="{00778AA2-806F-4873-A035-800DD6162F42}"/>
    <cellStyle name="Normal 51 5 4 2 2 2" xfId="26254" xr:uid="{1F764D51-34DE-4114-B1E9-4609DEA0DC75}"/>
    <cellStyle name="Normal 51 5 4 2 2 2 2" xfId="42444" xr:uid="{C64E9360-905D-4E4C-B3A4-9E4C9D9C5841}"/>
    <cellStyle name="Normal 51 5 4 2 2 3" xfId="34556" xr:uid="{7DCEF1F4-D8AD-48F7-B298-EDE607106D05}"/>
    <cellStyle name="Normal 51 5 4 2 3" xfId="20650" xr:uid="{C18BE594-D7B3-41D2-8D83-79AF6CAFF063}"/>
    <cellStyle name="Normal 51 5 4 2 3 2" xfId="38500" xr:uid="{FF672992-4AF7-4085-9910-E3085A2C0E69}"/>
    <cellStyle name="Normal 51 5 4 2 4" xfId="30612" xr:uid="{DBA40DE1-6C2F-4D20-81A8-9FE4B85ED749}"/>
    <cellStyle name="Normal 51 5 4 3" xfId="12243" xr:uid="{A9421708-FF31-4E26-83BE-71096AA0AB03}"/>
    <cellStyle name="Normal 51 5 4 3 2" xfId="23452" xr:uid="{7819BE2E-3FA5-4707-8D0F-7A477E8F3F99}"/>
    <cellStyle name="Normal 51 5 4 3 2 2" xfId="40472" xr:uid="{FAC0511C-228E-40D4-BEDD-123C50AC6B6E}"/>
    <cellStyle name="Normal 51 5 4 3 3" xfId="32584" xr:uid="{E88A4230-3C9E-43F0-905B-4111D2C47956}"/>
    <cellStyle name="Normal 51 5 4 4" xfId="17848" xr:uid="{2EE9D6B6-B036-4B4B-997C-624894F4FC5E}"/>
    <cellStyle name="Normal 51 5 4 4 2" xfId="36528" xr:uid="{9134ACED-C882-46C7-986C-F9B46EC16A25}"/>
    <cellStyle name="Normal 51 5 4 5" xfId="28640" xr:uid="{4ACE6510-F3BA-42D2-BAA7-81A4F1C8056B}"/>
    <cellStyle name="Normal 51 5 5" xfId="8038" xr:uid="{41C315A4-853C-4C83-AF4D-8F566F074E9D}"/>
    <cellStyle name="Normal 51 5 5 2" xfId="13643" xr:uid="{61B6D169-AE76-4E81-829E-9661DD207156}"/>
    <cellStyle name="Normal 51 5 5 2 2" xfId="24852" xr:uid="{D19F160E-BFAA-424C-86FC-45D2031E9870}"/>
    <cellStyle name="Normal 51 5 5 2 2 2" xfId="41458" xr:uid="{7FA1F2EB-4E20-41FA-9A43-5EF2615EEB0F}"/>
    <cellStyle name="Normal 51 5 5 2 3" xfId="33570" xr:uid="{CBB28A6C-1344-4A68-A922-2BA4D9A50828}"/>
    <cellStyle name="Normal 51 5 5 3" xfId="19248" xr:uid="{9A3E7461-E63C-4442-85F2-4B0654B2C3F9}"/>
    <cellStyle name="Normal 51 5 5 3 2" xfId="37514" xr:uid="{72320DBB-4BC7-4197-A4ED-59597CF9886C}"/>
    <cellStyle name="Normal 51 5 5 4" xfId="29626" xr:uid="{4E0AE582-51AF-430C-B041-952A16B9FAE1}"/>
    <cellStyle name="Normal 51 5 6" xfId="10841" xr:uid="{DEFBE073-B64A-415E-810B-5D545E094349}"/>
    <cellStyle name="Normal 51 5 6 2" xfId="22050" xr:uid="{1E5A1DD9-9047-457C-AF69-AFE0B0DA7F8C}"/>
    <cellStyle name="Normal 51 5 6 2 2" xfId="39486" xr:uid="{950EB3EA-0ED3-4B7D-8685-21775415C37D}"/>
    <cellStyle name="Normal 51 5 6 3" xfId="31598" xr:uid="{8E731E75-68F8-4B77-A6FF-9F88247F6A7A}"/>
    <cellStyle name="Normal 51 5 7" xfId="16446" xr:uid="{A8C74405-707E-4F18-A54A-F669AF3B93C8}"/>
    <cellStyle name="Normal 51 5 7 2" xfId="35542" xr:uid="{A8AED865-A8FE-42E9-8354-0CC2A334390D}"/>
    <cellStyle name="Normal 51 5 8" xfId="27654" xr:uid="{CB8EFABE-9569-4363-BC72-44BF18A36D40}"/>
    <cellStyle name="Normal 51 6" xfId="5358" xr:uid="{FBC4B03F-0A59-4C68-88E3-A48E3429C89E}"/>
    <cellStyle name="Normal 51 6 2" xfId="6255" xr:uid="{A302D57B-C1B4-4984-B645-06B2686383FE}"/>
    <cellStyle name="Normal 51 6 2 2" xfId="7657" xr:uid="{FA0CA2FC-604D-4D08-9761-784E7AB0C5A8}"/>
    <cellStyle name="Normal 51 6 2 2 2" xfId="10459" xr:uid="{49A1BB2D-196F-4AD9-9434-EE4AE9202248}"/>
    <cellStyle name="Normal 51 6 2 2 2 2" xfId="16064" xr:uid="{7AF87DD7-F61C-4E5F-B02D-EEA0E09EF4FC}"/>
    <cellStyle name="Normal 51 6 2 2 2 2 2" xfId="27273" xr:uid="{2C43EC65-73C8-4412-990F-ADDDE3B20AA0}"/>
    <cellStyle name="Normal 51 6 2 2 2 2 2 2" xfId="43060" xr:uid="{870462CB-3539-4C4A-951E-73B5671F5E74}"/>
    <cellStyle name="Normal 51 6 2 2 2 2 3" xfId="35172" xr:uid="{D114C5E7-4B11-42E3-9CA0-AE7413FFB634}"/>
    <cellStyle name="Normal 51 6 2 2 2 3" xfId="21669" xr:uid="{874CC1EC-E382-4C21-A125-B9BC8F99641F}"/>
    <cellStyle name="Normal 51 6 2 2 2 3 2" xfId="39116" xr:uid="{599F497A-5003-4AE2-9DC8-A7BE2CDDF0A3}"/>
    <cellStyle name="Normal 51 6 2 2 2 4" xfId="31228" xr:uid="{AD039FFB-F6FD-4240-864D-5FA7BFBF51FA}"/>
    <cellStyle name="Normal 51 6 2 2 3" xfId="13262" xr:uid="{8F731544-65E6-427A-A32E-D17A6C9B8107}"/>
    <cellStyle name="Normal 51 6 2 2 3 2" xfId="24471" xr:uid="{2EDE5F0E-514C-4CB7-8AD4-54E3202C3DA7}"/>
    <cellStyle name="Normal 51 6 2 2 3 2 2" xfId="41088" xr:uid="{AC9698E8-4BE3-41B5-ACF4-954D667DAFFF}"/>
    <cellStyle name="Normal 51 6 2 2 3 3" xfId="33200" xr:uid="{C88E5360-3014-41CC-B8BC-4EF6FE1017ED}"/>
    <cellStyle name="Normal 51 6 2 2 4" xfId="18867" xr:uid="{084C0C8C-C2BF-4115-8A47-D7EDF36CE353}"/>
    <cellStyle name="Normal 51 6 2 2 4 2" xfId="37144" xr:uid="{C82DEB8C-0BE7-4EA3-B0CB-895C15E1D3FF}"/>
    <cellStyle name="Normal 51 6 2 2 5" xfId="29256" xr:uid="{957CE0E3-8E1A-4A4C-B131-79AEA54760F5}"/>
    <cellStyle name="Normal 51 6 2 3" xfId="9057" xr:uid="{BA370B35-564C-4074-A3E2-C7C49E82E94E}"/>
    <cellStyle name="Normal 51 6 2 3 2" xfId="14662" xr:uid="{8C51B9EA-64B1-44A4-A2FD-3063B118FCA5}"/>
    <cellStyle name="Normal 51 6 2 3 2 2" xfId="25871" xr:uid="{B81D4C81-7743-456F-B267-767587DBC87E}"/>
    <cellStyle name="Normal 51 6 2 3 2 2 2" xfId="42074" xr:uid="{4DE31D39-D094-487C-B976-4FC3254F3A34}"/>
    <cellStyle name="Normal 51 6 2 3 2 3" xfId="34186" xr:uid="{FB3AD15F-4D5E-487B-BE9B-90FD9524BF9F}"/>
    <cellStyle name="Normal 51 6 2 3 3" xfId="20267" xr:uid="{02CDF67B-6B46-4651-A7B9-623CF8B4F848}"/>
    <cellStyle name="Normal 51 6 2 3 3 2" xfId="38130" xr:uid="{C9051B4A-2425-4210-98BB-77399225DB4E}"/>
    <cellStyle name="Normal 51 6 2 3 4" xfId="30242" xr:uid="{8A20FB9F-C1AB-4ADF-91F2-88E7C24D7A9A}"/>
    <cellStyle name="Normal 51 6 2 4" xfId="11860" xr:uid="{9FB02F2D-267D-4978-A8DE-AA3D1165FCB3}"/>
    <cellStyle name="Normal 51 6 2 4 2" xfId="23069" xr:uid="{8D68FA17-1964-4C46-9768-4085FA570272}"/>
    <cellStyle name="Normal 51 6 2 4 2 2" xfId="40102" xr:uid="{8EFB7660-A2BA-40E2-9180-A30EB6B316A4}"/>
    <cellStyle name="Normal 51 6 2 4 3" xfId="32214" xr:uid="{C8990FBE-3F0E-4F23-8703-971B2AB4958A}"/>
    <cellStyle name="Normal 51 6 2 5" xfId="17465" xr:uid="{D85D3BB4-68AD-4B1A-B0B3-AA5D71D620ED}"/>
    <cellStyle name="Normal 51 6 2 5 2" xfId="36158" xr:uid="{70884F73-6542-4575-B357-E542A3E150C9}"/>
    <cellStyle name="Normal 51 6 2 6" xfId="28270" xr:uid="{520BD949-65EF-4F56-8082-9EEB198C349E}"/>
    <cellStyle name="Normal 51 6 3" xfId="6760" xr:uid="{60BF1085-3C5A-4A8A-BAEE-A91D872ED158}"/>
    <cellStyle name="Normal 51 6 3 2" xfId="9562" xr:uid="{D72D3F78-589E-456B-BCFA-DF6108AA9800}"/>
    <cellStyle name="Normal 51 6 3 2 2" xfId="15167" xr:uid="{4E2F43E7-B7B2-40B4-8D3C-A4705B1A52C0}"/>
    <cellStyle name="Normal 51 6 3 2 2 2" xfId="26376" xr:uid="{94192BF0-9E59-4518-8947-3BB137F75E52}"/>
    <cellStyle name="Normal 51 6 3 2 2 2 2" xfId="42566" xr:uid="{72BC9FCA-F5AD-49C0-8A08-4B64EDEC1035}"/>
    <cellStyle name="Normal 51 6 3 2 2 3" xfId="34678" xr:uid="{A8547F8A-93C2-46C6-9A7F-86AF15A426DC}"/>
    <cellStyle name="Normal 51 6 3 2 3" xfId="20772" xr:uid="{418E986D-A6BB-4E36-9FBC-8A6F29C3AC0C}"/>
    <cellStyle name="Normal 51 6 3 2 3 2" xfId="38622" xr:uid="{73C83340-6401-4B4F-8C41-56C7BED9D189}"/>
    <cellStyle name="Normal 51 6 3 2 4" xfId="30734" xr:uid="{EF93CD3A-C282-4BD5-A618-AF0B4868A230}"/>
    <cellStyle name="Normal 51 6 3 3" xfId="12365" xr:uid="{3AED40E1-27C2-40B6-B529-40A5A3DA6077}"/>
    <cellStyle name="Normal 51 6 3 3 2" xfId="23574" xr:uid="{E303A42D-3E63-4E12-916A-032D3B8D6FA3}"/>
    <cellStyle name="Normal 51 6 3 3 2 2" xfId="40594" xr:uid="{E5773E09-B1B8-47B5-AE0B-25C82FE97445}"/>
    <cellStyle name="Normal 51 6 3 3 3" xfId="32706" xr:uid="{52925F3E-6D66-4A39-B1E6-34C088A246A2}"/>
    <cellStyle name="Normal 51 6 3 4" xfId="17970" xr:uid="{C5BB0E66-13F8-48AF-8F3F-AA79159AF1B2}"/>
    <cellStyle name="Normal 51 6 3 4 2" xfId="36650" xr:uid="{53C555F1-B19E-4EA1-B0AC-65FEBCE8F948}"/>
    <cellStyle name="Normal 51 6 3 5" xfId="28762" xr:uid="{E4581B6D-9E03-4001-B17F-17785B7D15F3}"/>
    <cellStyle name="Normal 51 6 4" xfId="8160" xr:uid="{F97A2778-B4A7-45D0-8278-92F98CD80843}"/>
    <cellStyle name="Normal 51 6 4 2" xfId="13765" xr:uid="{47A70064-6B88-44A9-A968-B0099B708845}"/>
    <cellStyle name="Normal 51 6 4 2 2" xfId="24974" xr:uid="{F1D0567B-8398-47B7-9F7A-DF0DC4C3E1FF}"/>
    <cellStyle name="Normal 51 6 4 2 2 2" xfId="41580" xr:uid="{CE90DE80-7301-43E1-B7C9-620B946AB154}"/>
    <cellStyle name="Normal 51 6 4 2 3" xfId="33692" xr:uid="{B14C683C-0D82-415C-BCBF-F8243FBCC689}"/>
    <cellStyle name="Normal 51 6 4 3" xfId="19370" xr:uid="{0440C9F2-679A-4DBD-98ED-B35D40619890}"/>
    <cellStyle name="Normal 51 6 4 3 2" xfId="37636" xr:uid="{A5E02BDF-FCE3-4027-AD52-BA8AC989FFEF}"/>
    <cellStyle name="Normal 51 6 4 4" xfId="29748" xr:uid="{5F968DA1-4E98-49F0-BF78-6B06A4247F94}"/>
    <cellStyle name="Normal 51 6 5" xfId="10963" xr:uid="{7BE464E2-9530-4B34-93FD-80D4F9D96181}"/>
    <cellStyle name="Normal 51 6 5 2" xfId="22172" xr:uid="{1D1D2BAC-1CD0-4DED-A83E-03A72392E4A6}"/>
    <cellStyle name="Normal 51 6 5 2 2" xfId="39608" xr:uid="{6F03F110-D8E1-493B-8BA6-9598FA9C219D}"/>
    <cellStyle name="Normal 51 6 5 3" xfId="31720" xr:uid="{662F64BF-38A3-41E4-B2A3-14EF89F9CD96}"/>
    <cellStyle name="Normal 51 6 6" xfId="16568" xr:uid="{4FD4E54E-48AC-4D59-97E1-2CBA99EE4106}"/>
    <cellStyle name="Normal 51 6 6 2" xfId="35664" xr:uid="{15C3D55F-CFFF-4116-B966-264CB84B29B0}"/>
    <cellStyle name="Normal 51 6 7" xfId="27776" xr:uid="{9F138871-AEED-4D47-AEC1-A135FA6119BB}"/>
    <cellStyle name="Normal 51 7" xfId="6009" xr:uid="{9978E7DB-11C1-4A41-B900-56E3F87ADC92}"/>
    <cellStyle name="Normal 51 7 2" xfId="7411" xr:uid="{6A777F78-5CF7-4A34-9C5C-25EA0751FECA}"/>
    <cellStyle name="Normal 51 7 2 2" xfId="10213" xr:uid="{B3CFCC76-C0FA-410B-B768-B2D634DC86FB}"/>
    <cellStyle name="Normal 51 7 2 2 2" xfId="15818" xr:uid="{7AFFEECE-BFAC-4314-9BE6-FB2571E0525C}"/>
    <cellStyle name="Normal 51 7 2 2 2 2" xfId="27027" xr:uid="{1A38538D-1551-47CD-AA29-F78525905813}"/>
    <cellStyle name="Normal 51 7 2 2 2 2 2" xfId="42814" xr:uid="{0B90E741-5B90-4244-8F7D-F2C80121C21C}"/>
    <cellStyle name="Normal 51 7 2 2 2 3" xfId="34926" xr:uid="{3F2392EC-3554-464A-8E52-AC8CCDAE1015}"/>
    <cellStyle name="Normal 51 7 2 2 3" xfId="21423" xr:uid="{5B9D188B-9950-4B6E-8F26-11897D7DD1D2}"/>
    <cellStyle name="Normal 51 7 2 2 3 2" xfId="38870" xr:uid="{ADBAB70B-1BDF-4BDF-9585-269E8567AF3E}"/>
    <cellStyle name="Normal 51 7 2 2 4" xfId="30982" xr:uid="{7E6C2EDA-C494-4D5F-AB83-896B9096FFC3}"/>
    <cellStyle name="Normal 51 7 2 3" xfId="13016" xr:uid="{77A3D3C7-6817-4A89-958C-603B9071666A}"/>
    <cellStyle name="Normal 51 7 2 3 2" xfId="24225" xr:uid="{71C741C4-B2F4-46DE-B593-30EC5FBCB401}"/>
    <cellStyle name="Normal 51 7 2 3 2 2" xfId="40842" xr:uid="{C2A56B91-DE04-4EF2-95DD-045048551645}"/>
    <cellStyle name="Normal 51 7 2 3 3" xfId="32954" xr:uid="{D9E8186E-EDD7-4B73-A810-A0C9AE88276F}"/>
    <cellStyle name="Normal 51 7 2 4" xfId="18621" xr:uid="{0778DC23-3FF6-40E7-82D1-853A5F7758B6}"/>
    <cellStyle name="Normal 51 7 2 4 2" xfId="36898" xr:uid="{D3943EB1-5457-4480-97B1-865ACBD67E81}"/>
    <cellStyle name="Normal 51 7 2 5" xfId="29010" xr:uid="{EC6EF4AF-81DF-4183-A4C1-79EB5B0F8BA9}"/>
    <cellStyle name="Normal 51 7 3" xfId="8811" xr:uid="{A7380F57-82CE-4439-A9AE-47F8A77B3477}"/>
    <cellStyle name="Normal 51 7 3 2" xfId="14416" xr:uid="{7B992EAE-F437-4EB7-B960-C0EF720ACF62}"/>
    <cellStyle name="Normal 51 7 3 2 2" xfId="25625" xr:uid="{4B329355-FC44-4A47-9BDF-798856676A66}"/>
    <cellStyle name="Normal 51 7 3 2 2 2" xfId="41828" xr:uid="{2D2B2294-D53B-4C85-9287-83D2706008A7}"/>
    <cellStyle name="Normal 51 7 3 2 3" xfId="33940" xr:uid="{C276AFF6-5F77-4600-9B46-B9CB5D81732F}"/>
    <cellStyle name="Normal 51 7 3 3" xfId="20021" xr:uid="{387D3BEF-3D82-4114-A507-0536696C92C3}"/>
    <cellStyle name="Normal 51 7 3 3 2" xfId="37884" xr:uid="{BB7D182E-BECA-4B92-ACA6-443C0EC4E2CD}"/>
    <cellStyle name="Normal 51 7 3 4" xfId="29996" xr:uid="{283060DD-87D0-4164-8F2C-4934D4DDF1C4}"/>
    <cellStyle name="Normal 51 7 4" xfId="11614" xr:uid="{862280DE-C00A-417D-BCD1-FE52439AC84B}"/>
    <cellStyle name="Normal 51 7 4 2" xfId="22823" xr:uid="{7E2DF6C5-F7C9-4127-AFF8-704952BE1E87}"/>
    <cellStyle name="Normal 51 7 4 2 2" xfId="39856" xr:uid="{8B2EE342-3299-4555-AAF1-0BAEE0FA81C5}"/>
    <cellStyle name="Normal 51 7 4 3" xfId="31968" xr:uid="{DA84C115-1F60-41F2-9932-D05B9C13BBE2}"/>
    <cellStyle name="Normal 51 7 5" xfId="17219" xr:uid="{3BD980DC-AA20-44FE-A171-1EEEC0DEE6BC}"/>
    <cellStyle name="Normal 51 7 5 2" xfId="35912" xr:uid="{02110363-1E78-4192-95AA-57411B108815}"/>
    <cellStyle name="Normal 51 7 6" xfId="28024" xr:uid="{11E743BC-39F4-4253-BBA1-0DD66D8A7B63}"/>
    <cellStyle name="Normal 51 8" xfId="6513" xr:uid="{40A619D8-9B4C-43EE-B2A4-C8E5CB83BFE5}"/>
    <cellStyle name="Normal 51 8 2" xfId="9315" xr:uid="{5AC340D1-973F-4724-BAF9-A9C5214A948A}"/>
    <cellStyle name="Normal 51 8 2 2" xfId="14920" xr:uid="{950961BF-FCC6-40D5-ABDD-CBCA8CD24A8C}"/>
    <cellStyle name="Normal 51 8 2 2 2" xfId="26129" xr:uid="{957E5E61-5555-4639-A53B-79F0B3C6D84A}"/>
    <cellStyle name="Normal 51 8 2 2 2 2" xfId="42320" xr:uid="{433FB748-1219-434E-9DE4-2B8B0A93B9DC}"/>
    <cellStyle name="Normal 51 8 2 2 3" xfId="34432" xr:uid="{937481F1-1530-4771-98A8-C297B1424017}"/>
    <cellStyle name="Normal 51 8 2 3" xfId="20525" xr:uid="{1C777C3A-0F5F-47BE-9F7A-5689C26C06E1}"/>
    <cellStyle name="Normal 51 8 2 3 2" xfId="38376" xr:uid="{74FC5B11-2F3B-4122-A847-BA8ECA84AC0A}"/>
    <cellStyle name="Normal 51 8 2 4" xfId="30488" xr:uid="{4C1BF0B5-0534-437F-9C26-C0C509D88129}"/>
    <cellStyle name="Normal 51 8 3" xfId="12118" xr:uid="{75819BB2-1B9D-4D25-B0B2-A28E90C2B8FF}"/>
    <cellStyle name="Normal 51 8 3 2" xfId="23327" xr:uid="{4603C229-6FDC-473D-896E-A7B78077DA92}"/>
    <cellStyle name="Normal 51 8 3 2 2" xfId="40348" xr:uid="{C2E2ED20-E89E-4BFE-B263-0C950C509B15}"/>
    <cellStyle name="Normal 51 8 3 3" xfId="32460" xr:uid="{F8E68328-5AE7-42C9-AA1C-68EE10335ABA}"/>
    <cellStyle name="Normal 51 8 4" xfId="17723" xr:uid="{5ADE9CEF-1ECE-4F16-970A-B0AF348F73B6}"/>
    <cellStyle name="Normal 51 8 4 2" xfId="36404" xr:uid="{E6D52590-47C0-4239-80AF-BE431DF17530}"/>
    <cellStyle name="Normal 51 8 5" xfId="28516" xr:uid="{F7DCCA8F-EB1A-493A-9498-D4916CF76D4E}"/>
    <cellStyle name="Normal 51 9" xfId="7914" xr:uid="{C47891EC-4C0B-4908-9985-087A2CDA84F3}"/>
    <cellStyle name="Normal 51 9 2" xfId="13519" xr:uid="{20D6B142-DC84-4111-80D2-0D312C1781E4}"/>
    <cellStyle name="Normal 51 9 2 2" xfId="24728" xr:uid="{851DF8A9-3E20-4C73-90B8-3C99CD7A731C}"/>
    <cellStyle name="Normal 51 9 2 2 2" xfId="41334" xr:uid="{37CA000E-A3E0-45E5-879C-746CE5D3D2B6}"/>
    <cellStyle name="Normal 51 9 2 3" xfId="33446" xr:uid="{5E4DDF26-C457-431B-ACA6-6D5AD33758CC}"/>
    <cellStyle name="Normal 51 9 3" xfId="19124" xr:uid="{EACBA5E7-4635-4613-AD59-7C3DD2C150A0}"/>
    <cellStyle name="Normal 51 9 3 2" xfId="37390" xr:uid="{51843F7C-8592-4BD6-9E5D-8B3964BE49D7}"/>
    <cellStyle name="Normal 51 9 4" xfId="29502" xr:uid="{445704B8-A8EC-44AC-900F-67957075F34B}"/>
    <cellStyle name="Normal 52" xfId="43261" xr:uid="{871508D5-799A-46E8-BEA9-32CDDC9D8F2B}"/>
    <cellStyle name="Normal 52 2" xfId="4067" xr:uid="{A4ECF994-11CF-4F07-B304-6816A6149FC0}"/>
    <cellStyle name="Normal 52 2 2" xfId="4068" xr:uid="{6A4074C7-E086-4CF8-86A4-12CC9C884585}"/>
    <cellStyle name="Normal 52 2 2 2" xfId="44773" xr:uid="{4992F8F7-A0B7-4F3D-8B8C-0E9237CD04B2}"/>
    <cellStyle name="Normal 52 3" xfId="4069" xr:uid="{5D44BF51-4E2D-4468-9551-A75692EFB47D}"/>
    <cellStyle name="Normal 52 3 2" xfId="4070" xr:uid="{BAB3AB70-D238-4577-AC06-057EC525A257}"/>
    <cellStyle name="Normal 52 3 2 2" xfId="44774" xr:uid="{D71EA8AC-CD5F-450B-986F-073F72B623D9}"/>
    <cellStyle name="Normal 53 2" xfId="4071" xr:uid="{AA7C38C0-2916-42D8-9246-E3FFBABE0AC6}"/>
    <cellStyle name="Normal 53 2 2" xfId="4072" xr:uid="{93D55630-6F4A-4916-B7A5-F1E5D6B1D95D}"/>
    <cellStyle name="Normal 53 2 2 2" xfId="44775" xr:uid="{B385C4C2-319A-406B-8E8F-E1BD52E1493C}"/>
    <cellStyle name="Normal 53 3" xfId="4073" xr:uid="{85E5DE0A-7B43-4033-885E-3ACBFC0DDD07}"/>
    <cellStyle name="Normal 53 3 2" xfId="4074" xr:uid="{DA0418CE-CF72-4B74-AE01-C270DC50D4D0}"/>
    <cellStyle name="Normal 53 3 2 2" xfId="44776" xr:uid="{E98F0815-F877-440D-BAE3-8BF9EA4B88C8}"/>
    <cellStyle name="Normal 54 2" xfId="4075" xr:uid="{2A33AF9F-A3A3-4992-BE8A-0B41D7E05915}"/>
    <cellStyle name="Normal 54 2 2" xfId="4076" xr:uid="{D68AF420-5203-4779-AEE4-7C8423795070}"/>
    <cellStyle name="Normal 54 2 2 2" xfId="44777" xr:uid="{C45C0381-297B-4821-B1B1-5C6B1E68D290}"/>
    <cellStyle name="Normal 54 3" xfId="4077" xr:uid="{33E73A2A-3EB4-4CAB-BB85-E3E442F42175}"/>
    <cellStyle name="Normal 54 3 2" xfId="4078" xr:uid="{BE35B068-0AE2-47DE-9C72-A66695A39B95}"/>
    <cellStyle name="Normal 54 3 2 2" xfId="44778" xr:uid="{7A818843-421A-4DBF-A25C-5B70C72901E9}"/>
    <cellStyle name="Normal 55 2" xfId="4079" xr:uid="{6862CE24-79FA-4A85-BE2D-B94714872671}"/>
    <cellStyle name="Normal 55 2 2" xfId="4080" xr:uid="{F18346D1-96E5-40D1-927C-081B54108C3B}"/>
    <cellStyle name="Normal 55 2 2 2" xfId="44779" xr:uid="{EB719AD6-E80C-48C9-AD1C-468F53149E9A}"/>
    <cellStyle name="Normal 55 3" xfId="4081" xr:uid="{CE884FD2-25A3-42DE-9E27-EA3DDBAC6537}"/>
    <cellStyle name="Normal 55 3 2" xfId="4082" xr:uid="{6E6A1394-6A05-4660-AF82-7D356D8586B1}"/>
    <cellStyle name="Normal 55 3 2 2" xfId="44780" xr:uid="{650AC9CA-3C81-4B71-83EB-CEE04446D0FD}"/>
    <cellStyle name="Normal 56 2" xfId="4083" xr:uid="{15802939-B678-4225-BDE6-7B0ADC3218DF}"/>
    <cellStyle name="Normal 56 2 2" xfId="4084" xr:uid="{7465C085-6114-49C3-9B2B-FBC165B40CFE}"/>
    <cellStyle name="Normal 56 2 2 2" xfId="44781" xr:uid="{CBE7DDC1-CAD3-4154-B22B-53AFAE4A6273}"/>
    <cellStyle name="Normal 56 3" xfId="4085" xr:uid="{A0A66B69-7D32-4CDE-94E5-9B372A45B1C9}"/>
    <cellStyle name="Normal 56 3 2" xfId="4086" xr:uid="{07DD3F48-859F-4CEB-8B13-4EAF57AADCC4}"/>
    <cellStyle name="Normal 56 3 2 2" xfId="44782" xr:uid="{06167799-C27B-4703-95B6-9340ECE4FBE1}"/>
    <cellStyle name="Normal 57 2" xfId="4087" xr:uid="{6A15B9B7-BC4D-45DE-8508-F7B598D281C2}"/>
    <cellStyle name="Normal 57 2 2" xfId="4088" xr:uid="{58AF05EF-57B7-480B-B00D-0C13669EA55B}"/>
    <cellStyle name="Normal 57 2 2 2" xfId="44783" xr:uid="{0EC712C3-3FB8-4D40-86C1-8008B6DE0F32}"/>
    <cellStyle name="Normal 57 3" xfId="4089" xr:uid="{F38115D1-A59F-438D-A1AF-2B7286C55EAE}"/>
    <cellStyle name="Normal 57 3 2" xfId="4090" xr:uid="{87C8BCF1-A2BA-4B61-9450-32C92695EAD6}"/>
    <cellStyle name="Normal 57 3 2 2" xfId="44784" xr:uid="{6B6DB377-B864-49A6-B253-204F75B3587D}"/>
    <cellStyle name="Normal 58 2" xfId="4091" xr:uid="{AF853AD2-6DE7-4B0F-AE78-DAF919FFAF5C}"/>
    <cellStyle name="Normal 58 2 2" xfId="4092" xr:uid="{02E85079-DBCA-4AD7-B4BC-0A2E729304EA}"/>
    <cellStyle name="Normal 58 2 2 2" xfId="44785" xr:uid="{3FA78B51-BEA8-4E89-AB2B-C1E80073C5FD}"/>
    <cellStyle name="Normal 58 3" xfId="4093" xr:uid="{CB5175D6-ECF7-4FE3-B939-DB8DF4CC4F88}"/>
    <cellStyle name="Normal 58 3 2" xfId="4094" xr:uid="{766011D7-539C-4C8B-A8E7-033AF6C224D1}"/>
    <cellStyle name="Normal 58 3 2 2" xfId="44786" xr:uid="{799084CC-5A4C-43BD-AF53-6719A425871B}"/>
    <cellStyle name="Normal 59 2" xfId="4095" xr:uid="{A480F6AF-CCF1-4D79-8C2C-5FE08890D846}"/>
    <cellStyle name="Normal 59 2 2" xfId="4096" xr:uid="{32B3E0C0-C380-4B96-9D44-8BC356499F88}"/>
    <cellStyle name="Normal 59 2 2 2" xfId="44787" xr:uid="{08371C8B-3D67-495C-B0C1-5D594A4E294F}"/>
    <cellStyle name="Normal 59 3" xfId="4097" xr:uid="{F71F1CCD-2D88-4354-BB4F-45F865C112FC}"/>
    <cellStyle name="Normal 59 3 2" xfId="4098" xr:uid="{E30CC7C1-CB13-47AF-A875-DF7B862D32CF}"/>
    <cellStyle name="Normal 59 3 2 2" xfId="44788" xr:uid="{AAF0B815-B91A-4CBD-B4BA-44C72097013E}"/>
    <cellStyle name="Normal 6" xfId="4099" xr:uid="{93F33109-C405-4EBD-B6EB-427C7FEB99C1}"/>
    <cellStyle name="Normal 6 2" xfId="4100" xr:uid="{DD932DC3-CA4F-43EA-BCC9-181DA2B7EEAE}"/>
    <cellStyle name="Normal 6 2 2" xfId="44789" xr:uid="{3E4C8BA2-DCAE-440D-8349-CD13B4FEEE7B}"/>
    <cellStyle name="Normal 6 3" xfId="4101" xr:uid="{3EA2AF63-A708-4FAC-9E41-226E434809E7}"/>
    <cellStyle name="Normal 6 3 2" xfId="44790" xr:uid="{F1B4169C-AC48-4871-956F-792C577333FB}"/>
    <cellStyle name="Normal 60 2" xfId="4102" xr:uid="{7762A5B6-A337-4314-AEB8-080EE5DC5CCF}"/>
    <cellStyle name="Normal 60 2 2" xfId="4103" xr:uid="{EEA30255-B682-44E6-BF77-0376305635A4}"/>
    <cellStyle name="Normal 60 2 2 2" xfId="44791" xr:uid="{AEF302C1-2211-4596-B427-4DC99A08DBEB}"/>
    <cellStyle name="Normal 60 3" xfId="4104" xr:uid="{F7D10101-70B6-40C7-BD09-1A5E4694C31E}"/>
    <cellStyle name="Normal 60 3 2" xfId="4105" xr:uid="{82C41163-477D-453B-BACA-6930391AF516}"/>
    <cellStyle name="Normal 60 3 2 2" xfId="44792" xr:uid="{84108EBE-58E6-4655-B4F7-4D8532B88BCC}"/>
    <cellStyle name="Normal 61 2" xfId="4106" xr:uid="{D34BF7A6-C0E5-4223-82A2-349E3D44A071}"/>
    <cellStyle name="Normal 61 2 2" xfId="4107" xr:uid="{4F18B161-59D0-4E5C-99E7-43EDC17EEEDF}"/>
    <cellStyle name="Normal 61 2 2 2" xfId="44793" xr:uid="{0D527204-846B-4D89-9799-546CA0182CEC}"/>
    <cellStyle name="Normal 61 3" xfId="4108" xr:uid="{0DD36732-93C7-4AC4-989C-F20476041326}"/>
    <cellStyle name="Normal 61 3 2" xfId="4109" xr:uid="{93F352C0-E83B-4941-A019-468D9A651A60}"/>
    <cellStyle name="Normal 61 3 2 2" xfId="44794" xr:uid="{88D1C08A-6F76-4D31-9752-AF4B9241668B}"/>
    <cellStyle name="Normal 62 2" xfId="4110" xr:uid="{F9EE0590-2676-4E2A-B2A4-7D19599AF838}"/>
    <cellStyle name="Normal 62 2 2" xfId="4111" xr:uid="{40CCF010-C29D-405F-A3E3-614CBFE35E85}"/>
    <cellStyle name="Normal 62 2 2 2" xfId="44795" xr:uid="{F7198286-A187-46F3-84CE-6EA6E2431BCF}"/>
    <cellStyle name="Normal 62 3" xfId="4112" xr:uid="{3FAE6F6D-CCDB-4B6A-AB80-8A2666A4B02A}"/>
    <cellStyle name="Normal 62 3 2" xfId="4113" xr:uid="{2A0623CE-0763-499C-B5DB-270DDD4E5F2D}"/>
    <cellStyle name="Normal 62 3 2 2" xfId="44796" xr:uid="{3AC84458-3ECC-42F6-9E3A-A15813A30310}"/>
    <cellStyle name="Normal 63 2" xfId="4114" xr:uid="{01B88AA2-689B-4E87-B1AF-4DEC156A79C4}"/>
    <cellStyle name="Normal 63 2 2" xfId="4115" xr:uid="{772EBB93-F7DC-459E-8AB0-8C26105953C2}"/>
    <cellStyle name="Normal 63 2 2 2" xfId="44797" xr:uid="{DE1FBB89-9F1F-4EE6-A85A-52ED5F116243}"/>
    <cellStyle name="Normal 63 3" xfId="4116" xr:uid="{A9CA067B-C099-48D5-9A55-50091EFAB82E}"/>
    <cellStyle name="Normal 63 3 2" xfId="4117" xr:uid="{8FF356B6-2CCD-40C4-8FC1-4065E5314722}"/>
    <cellStyle name="Normal 63 3 2 2" xfId="44798" xr:uid="{68D3DC4B-327D-4ADC-9DCB-84309ACA75C5}"/>
    <cellStyle name="Normal 64 2" xfId="4118" xr:uid="{FB518D4B-74B8-49A7-B0D8-D8801CCC7241}"/>
    <cellStyle name="Normal 64 2 2" xfId="4119" xr:uid="{0E28466F-3B29-44CD-BD5F-F72E1CEA4830}"/>
    <cellStyle name="Normal 64 2 2 2" xfId="44799" xr:uid="{5297DA87-A8E7-46A2-ACD2-2D1ED980BB1F}"/>
    <cellStyle name="Normal 64 3" xfId="4120" xr:uid="{049F8AE6-BA63-4733-A602-8D018CA1CD0F}"/>
    <cellStyle name="Normal 64 3 2" xfId="4121" xr:uid="{17A59339-11C2-4E24-9563-291D30EB8914}"/>
    <cellStyle name="Normal 64 3 2 2" xfId="44800" xr:uid="{A93CB4AA-47FC-4F8D-9FD6-138F8AF6FDC6}"/>
    <cellStyle name="Normal 65 2" xfId="4122" xr:uid="{F3D4B2E0-D12E-4BE4-9C3F-5434FAC73535}"/>
    <cellStyle name="Normal 65 2 2" xfId="4123" xr:uid="{150FF531-1259-49E7-8C15-17E474927DC5}"/>
    <cellStyle name="Normal 65 2 2 2" xfId="44801" xr:uid="{14399865-8795-4211-A795-A3AE9E91ACCA}"/>
    <cellStyle name="Normal 65 3" xfId="4124" xr:uid="{862F61E4-693A-40D0-A671-967BA6977040}"/>
    <cellStyle name="Normal 65 3 2" xfId="4125" xr:uid="{A7D84B48-872A-477F-A500-7CAD83FF8F1F}"/>
    <cellStyle name="Normal 65 3 2 2" xfId="44802" xr:uid="{E399F627-5BEC-4668-A270-A17E6E981087}"/>
    <cellStyle name="Normal 66 2" xfId="4126" xr:uid="{4BB147AF-257E-4AE0-B822-CD4CA1EA9059}"/>
    <cellStyle name="Normal 66 2 2" xfId="4127" xr:uid="{415079D9-724B-4EED-9EC6-FB7436B63F6B}"/>
    <cellStyle name="Normal 66 2 2 2" xfId="44803" xr:uid="{CD70EAC6-F52F-4E70-A0A8-7896C890320D}"/>
    <cellStyle name="Normal 66 3" xfId="4128" xr:uid="{8B76CC5A-1B4F-4173-9EE8-053DF056F3CA}"/>
    <cellStyle name="Normal 66 3 2" xfId="4129" xr:uid="{42F9C735-DB72-463A-9BF9-06BED37C246A}"/>
    <cellStyle name="Normal 66 3 2 2" xfId="44804" xr:uid="{DE32F39D-25A6-4B5E-87C2-53F81FE8FE04}"/>
    <cellStyle name="Normal 67 2" xfId="4130" xr:uid="{67514075-DE0C-4FE0-95CF-2128C2CD0463}"/>
    <cellStyle name="Normal 67 2 2" xfId="4131" xr:uid="{DF6515B2-586C-4E48-B5DE-9179AEFB5868}"/>
    <cellStyle name="Normal 67 2 2 2" xfId="44805" xr:uid="{81908C29-A875-4B80-9D42-DA6627FEAA67}"/>
    <cellStyle name="Normal 67 3" xfId="4132" xr:uid="{664E6CC7-4A71-4703-8949-9090FEC3AD52}"/>
    <cellStyle name="Normal 67 3 2" xfId="4133" xr:uid="{DF1B1DD8-58E4-4A96-A2F3-C715A4171B94}"/>
    <cellStyle name="Normal 67 3 2 2" xfId="44806" xr:uid="{C7FA0EA4-2BA5-414E-A60F-70B9B6FAE5BA}"/>
    <cellStyle name="Normal 68 2" xfId="4134" xr:uid="{46CFC9CE-0AFE-45F1-ADC9-344F1D78B9D1}"/>
    <cellStyle name="Normal 68 2 2" xfId="4135" xr:uid="{4B8448B7-DFAC-4080-BA9C-1BDF547E3DB7}"/>
    <cellStyle name="Normal 68 2 2 2" xfId="44807" xr:uid="{20E8E800-8DFB-418C-9379-91F7643CA613}"/>
    <cellStyle name="Normal 68 3" xfId="4136" xr:uid="{5D74F3D8-8F61-4071-9BD2-FD3BAAF31F96}"/>
    <cellStyle name="Normal 68 3 2" xfId="4137" xr:uid="{99552FAF-67FF-4181-BA12-CC0ACBEA6DDA}"/>
    <cellStyle name="Normal 68 3 2 2" xfId="44808" xr:uid="{2F9ED2A4-BF87-4D61-BF34-68C1C5826FE5}"/>
    <cellStyle name="Normal 69 2" xfId="4138" xr:uid="{C26F24F2-BC21-444E-B7FB-39230B37053B}"/>
    <cellStyle name="Normal 69 2 2" xfId="4139" xr:uid="{9C864F57-D737-416E-B50E-8B79E3D16BEA}"/>
    <cellStyle name="Normal 69 2 2 2" xfId="44809" xr:uid="{3068B99A-72DB-47A9-948E-24397463BD87}"/>
    <cellStyle name="Normal 69 3" xfId="4140" xr:uid="{11CB5FF2-F110-49D5-A1ED-0D4D00582B29}"/>
    <cellStyle name="Normal 69 3 2" xfId="4141" xr:uid="{5D27598C-2650-4316-9200-947A2AFD677B}"/>
    <cellStyle name="Normal 69 3 2 2" xfId="44810" xr:uid="{BF46B3FA-77B1-451C-9103-A2E2CBFCA54F}"/>
    <cellStyle name="Normal 7" xfId="4142" xr:uid="{4093140F-8A08-42DC-8EEC-650CDF1DF24C}"/>
    <cellStyle name="Normal 7 10" xfId="4143" xr:uid="{7A835911-2B31-4193-8CB7-B9FF6BBB981A}"/>
    <cellStyle name="Normal 7 10 2" xfId="4144" xr:uid="{D4E97212-4740-498C-BA3E-2E17D52EBD6F}"/>
    <cellStyle name="Normal 7 10 2 2" xfId="4145" xr:uid="{54E85407-F78F-48E4-ABCF-99BFF793D70B}"/>
    <cellStyle name="Normal 7 10 2 2 2" xfId="44811" xr:uid="{B8C6A067-66A0-40C9-B0DD-1819D9A99C77}"/>
    <cellStyle name="Normal 7 10 3" xfId="4146" xr:uid="{8C6CD082-ACE9-46FD-B20B-9A92F2C82D1D}"/>
    <cellStyle name="Normal 7 10 3 2" xfId="44812" xr:uid="{DFF3E49D-E053-4B77-A422-F17E1D256643}"/>
    <cellStyle name="Normal 7 11" xfId="4147" xr:uid="{97FF6297-0545-46C2-901D-7598CE6C87C4}"/>
    <cellStyle name="Normal 7 11 2" xfId="4148" xr:uid="{C2291F28-2B5D-4265-A307-CBEA571282A7}"/>
    <cellStyle name="Normal 7 11 2 2" xfId="4149" xr:uid="{5EEDB58D-E14C-4499-A9E3-00240D7281B0}"/>
    <cellStyle name="Normal 7 11 2 2 2" xfId="44813" xr:uid="{9E2D026B-E020-441D-A7CD-D1E86058EC8E}"/>
    <cellStyle name="Normal 7 11 3" xfId="4150" xr:uid="{4ACFDC48-D1CF-4548-A8DB-A6B80D715A71}"/>
    <cellStyle name="Normal 7 11 3 2" xfId="44814" xr:uid="{4A8D0709-F486-4D4A-BC6F-7417F93D451C}"/>
    <cellStyle name="Normal 7 12" xfId="4151" xr:uid="{E3017E95-CEEA-49A8-AE58-09416758E461}"/>
    <cellStyle name="Normal 7 12 2" xfId="4152" xr:uid="{CF61B62F-1051-40C1-B1E9-41403A473436}"/>
    <cellStyle name="Normal 7 12 2 2" xfId="4153" xr:uid="{CC325A31-2344-4E3C-91B8-54CEFE3148C0}"/>
    <cellStyle name="Normal 7 12 2 2 2" xfId="44815" xr:uid="{32C73501-6C8E-4FBA-ABC9-35C4FBD11F45}"/>
    <cellStyle name="Normal 7 12 3" xfId="4154" xr:uid="{CD612E54-00FF-43BE-B92E-FEADBFF279CB}"/>
    <cellStyle name="Normal 7 12 3 2" xfId="44816" xr:uid="{1B1DDB27-337B-470F-BF94-7809787124F1}"/>
    <cellStyle name="Normal 7 13" xfId="4155" xr:uid="{E05970C8-9B86-445B-BB84-BB279AE48452}"/>
    <cellStyle name="Normal 7 13 2" xfId="4156" xr:uid="{06C56A8A-8738-4705-92C9-5B059AEC15A8}"/>
    <cellStyle name="Normal 7 13 2 2" xfId="4157" xr:uid="{484B7DBD-5FE5-4171-96E1-E38E3687CF59}"/>
    <cellStyle name="Normal 7 13 2 2 2" xfId="44817" xr:uid="{6DA3A24F-872B-437B-94E4-BC365D2C0C68}"/>
    <cellStyle name="Normal 7 13 3" xfId="4158" xr:uid="{8AB866F0-B3D5-4A06-A948-ED390AA124E7}"/>
    <cellStyle name="Normal 7 13 3 2" xfId="44818" xr:uid="{9F7613C2-89EB-44DE-815E-EE4236954784}"/>
    <cellStyle name="Normal 7 14" xfId="4159" xr:uid="{82AE9E72-23A9-4822-B2AC-3DDC1F002930}"/>
    <cellStyle name="Normal 7 14 2" xfId="4160" xr:uid="{9200F697-55B5-4D16-97BC-E9B6E914C7F6}"/>
    <cellStyle name="Normal 7 14 2 2" xfId="4161" xr:uid="{9949977C-2D25-4752-A606-DD0DA9E1FB95}"/>
    <cellStyle name="Normal 7 14 2 2 2" xfId="44819" xr:uid="{F5A000CC-D41B-4D93-8AE3-DD380A9FA775}"/>
    <cellStyle name="Normal 7 14 3" xfId="4162" xr:uid="{E5D99470-012B-4D92-967A-DD3383BD35EA}"/>
    <cellStyle name="Normal 7 14 3 2" xfId="44820" xr:uid="{466A2BC5-C791-49FC-915F-4F244B479C70}"/>
    <cellStyle name="Normal 7 15" xfId="4163" xr:uid="{23AC7237-2B61-4AEC-96E3-BFB3BD4D58D4}"/>
    <cellStyle name="Normal 7 15 2" xfId="4164" xr:uid="{82FC730B-12CA-44AD-BEBB-B07C68881C2C}"/>
    <cellStyle name="Normal 7 15 2 2" xfId="4165" xr:uid="{067B203D-2F80-4DFC-966D-CEA8CD95C276}"/>
    <cellStyle name="Normal 7 15 2 2 2" xfId="44821" xr:uid="{E6C76652-C296-4052-9B49-2096C7DBC458}"/>
    <cellStyle name="Normal 7 15 3" xfId="4166" xr:uid="{5994AFF4-0151-401C-B3A1-EB48AA4320D1}"/>
    <cellStyle name="Normal 7 15 3 2" xfId="44822" xr:uid="{E25D6C3C-B91B-4213-8345-5C843C66EB4C}"/>
    <cellStyle name="Normal 7 16" xfId="4167" xr:uid="{5A5A3F2D-A63B-42CE-995D-87E4834F60F8}"/>
    <cellStyle name="Normal 7 16 2" xfId="4168" xr:uid="{D3E3F313-8E93-4216-9F5C-804A4D74D3B1}"/>
    <cellStyle name="Normal 7 16 2 2" xfId="4169" xr:uid="{5A0F11F8-2732-4E2B-9ACD-6ED319340129}"/>
    <cellStyle name="Normal 7 16 2 2 2" xfId="44823" xr:uid="{ADC21F9C-DB36-432C-B52D-0EA0FE85AFF3}"/>
    <cellStyle name="Normal 7 16 3" xfId="4170" xr:uid="{58A94DCC-785C-4F05-B405-1D1CB2ABE0CC}"/>
    <cellStyle name="Normal 7 16 3 2" xfId="44824" xr:uid="{E27699EF-8A9C-4B6D-9D8A-166D864CF6C1}"/>
    <cellStyle name="Normal 7 17" xfId="4171" xr:uid="{8455343C-4F2F-4F53-8BD4-E686CA1F3524}"/>
    <cellStyle name="Normal 7 17 2" xfId="4172" xr:uid="{2F147249-406A-48EB-BE0A-517F99E78794}"/>
    <cellStyle name="Normal 7 17 2 2" xfId="4173" xr:uid="{8E71377D-9246-43B2-A4A1-ED5F08FE66CE}"/>
    <cellStyle name="Normal 7 17 2 2 2" xfId="44825" xr:uid="{E28A72C7-811B-4CE1-8CD1-D5ADF4A48C4D}"/>
    <cellStyle name="Normal 7 17 3" xfId="4174" xr:uid="{BDA0937D-E32C-4B32-B5A3-CFB03C5B4628}"/>
    <cellStyle name="Normal 7 17 3 2" xfId="44826" xr:uid="{10FFE3A0-EA45-4AD7-A980-28333209A93B}"/>
    <cellStyle name="Normal 7 18" xfId="4175" xr:uid="{65F95E6B-9E73-4C1D-9472-C68CEB4CD367}"/>
    <cellStyle name="Normal 7 18 2" xfId="4176" xr:uid="{E834662F-F3EC-4145-A615-5D394452735E}"/>
    <cellStyle name="Normal 7 18 2 2" xfId="4177" xr:uid="{EAD80BAF-38DD-44D0-82BB-B889F230CF2B}"/>
    <cellStyle name="Normal 7 18 2 2 2" xfId="44827" xr:uid="{5B13FA76-6C4E-4263-9E60-C6CD47EEA826}"/>
    <cellStyle name="Normal 7 18 3" xfId="4178" xr:uid="{438100E2-15FC-4D05-8E82-8214D44B02EA}"/>
    <cellStyle name="Normal 7 18 3 2" xfId="44828" xr:uid="{2456817D-62FE-4EB7-ABF9-EB52D936A6A8}"/>
    <cellStyle name="Normal 7 19" xfId="4179" xr:uid="{0C237409-A206-483C-9F80-1FA47E9A0A41}"/>
    <cellStyle name="Normal 7 19 2" xfId="44829" xr:uid="{8BA8F02C-E4B8-4FBE-9D60-41B1F0A8616F}"/>
    <cellStyle name="Normal 7 2" xfId="4180" xr:uid="{E4335710-5C87-4D82-B857-2535B65AA65F}"/>
    <cellStyle name="Normal 7 2 2" xfId="4181" xr:uid="{3345F17D-A511-4416-B7B1-240DC39EDDCA}"/>
    <cellStyle name="Normal 7 2 2 2" xfId="4182" xr:uid="{29114C08-41B6-45D5-A3E3-8107C72311BE}"/>
    <cellStyle name="Normal 7 2 2 2 2" xfId="44830" xr:uid="{853A16F7-82F0-476E-A3C9-8778B1EAB542}"/>
    <cellStyle name="Normal 7 2 3" xfId="4183" xr:uid="{78E51BDA-D7C0-4450-8DD7-BCA500070A48}"/>
    <cellStyle name="Normal 7 2 3 2" xfId="44831" xr:uid="{099E03B6-8F20-416C-BD7D-D1F9973EFED6}"/>
    <cellStyle name="Normal 7 2 4" xfId="4184" xr:uid="{4BAD18D3-8D58-465B-8816-4743B5A79B30}"/>
    <cellStyle name="Normal 7 2 4 2" xfId="44832" xr:uid="{2B15302F-5664-4E30-BF41-D9B519AA8FC4}"/>
    <cellStyle name="Normal 7 3" xfId="4185" xr:uid="{A42BB863-8FE5-451B-AD71-ECC289E7F439}"/>
    <cellStyle name="Normal 7 3 2" xfId="4186" xr:uid="{00EDD6EE-FC18-46B1-9F18-B2019E93CF98}"/>
    <cellStyle name="Normal 7 3 2 2" xfId="4187" xr:uid="{7CD8AC0E-8FBC-4289-9788-0B9888131F92}"/>
    <cellStyle name="Normal 7 3 2 2 2" xfId="44833" xr:uid="{147E6922-9461-4799-AD0A-AD6B6ABE3CFA}"/>
    <cellStyle name="Normal 7 3 3" xfId="4188" xr:uid="{A21C203F-9AC6-4690-AA2A-3A87C697FAB3}"/>
    <cellStyle name="Normal 7 3 3 2" xfId="44834" xr:uid="{97F84ABF-320A-49DB-B71A-ED4F288FDE47}"/>
    <cellStyle name="Normal 7 4" xfId="4189" xr:uid="{56059FB0-17DB-48C8-BB07-D6E46DA27037}"/>
    <cellStyle name="Normal 7 4 2" xfId="4190" xr:uid="{96B8C03B-2716-4814-9861-166D0F5F792E}"/>
    <cellStyle name="Normal 7 4 2 2" xfId="4191" xr:uid="{97ED594A-5AD9-49BE-AE9A-A3D53B9E2851}"/>
    <cellStyle name="Normal 7 4 2 2 2" xfId="44835" xr:uid="{095E8DFC-BBC0-4906-B16B-F0813270D4FA}"/>
    <cellStyle name="Normal 7 4 3" xfId="4192" xr:uid="{4C1DEB14-BF62-494C-81B8-B9295CE2EFF1}"/>
    <cellStyle name="Normal 7 4 3 2" xfId="44836" xr:uid="{A114D150-B5B0-4BCC-A2AF-880BE696D525}"/>
    <cellStyle name="Normal 7 5" xfId="4193" xr:uid="{5CE15F63-77F3-4A76-9B6E-2124F637D573}"/>
    <cellStyle name="Normal 7 5 2" xfId="4194" xr:uid="{FD5A0F86-5BC9-4781-A51F-A806E3D70398}"/>
    <cellStyle name="Normal 7 5 2 2" xfId="4195" xr:uid="{54432FCD-99C7-4724-B6D4-949B24933749}"/>
    <cellStyle name="Normal 7 5 2 2 2" xfId="44837" xr:uid="{EDACC61D-E6EA-404A-8791-2D4ED4944481}"/>
    <cellStyle name="Normal 7 5 3" xfId="4196" xr:uid="{8783784D-9543-43DB-9E82-895B8CB2C040}"/>
    <cellStyle name="Normal 7 5 3 2" xfId="44838" xr:uid="{9F94B1C8-0AC9-4390-9A08-372083B0667B}"/>
    <cellStyle name="Normal 7 6" xfId="4197" xr:uid="{2A32A009-E6EB-44DB-8FA6-09C682E9EBC9}"/>
    <cellStyle name="Normal 7 6 2" xfId="4198" xr:uid="{0EADBEA9-F7F2-4927-9F50-4A07047F9C95}"/>
    <cellStyle name="Normal 7 6 2 2" xfId="4199" xr:uid="{98DCA692-79EA-442B-A9BD-EF1F7ECDBBE7}"/>
    <cellStyle name="Normal 7 6 2 2 2" xfId="44839" xr:uid="{8D306982-AA72-4634-90A3-BE153AF07585}"/>
    <cellStyle name="Normal 7 6 3" xfId="4200" xr:uid="{3E4ACF34-5611-4483-831B-C97C280831B5}"/>
    <cellStyle name="Normal 7 6 3 2" xfId="44840" xr:uid="{48F79F26-176B-453D-B085-B90A1F90D7EC}"/>
    <cellStyle name="Normal 7 7" xfId="4201" xr:uid="{7DAFD0F4-EF35-4094-928A-FECABC6F359A}"/>
    <cellStyle name="Normal 7 7 2" xfId="4202" xr:uid="{501DC335-244E-44D6-B69F-C5996D8DCF50}"/>
    <cellStyle name="Normal 7 7 2 2" xfId="4203" xr:uid="{36D00173-E4B6-4F08-9E10-B9B9025FDC47}"/>
    <cellStyle name="Normal 7 7 2 2 2" xfId="44841" xr:uid="{E49F4F31-1B74-47B1-A60F-BEEF338890CF}"/>
    <cellStyle name="Normal 7 7 3" xfId="4204" xr:uid="{31E04A9F-440B-42C0-BA51-F410A1D26676}"/>
    <cellStyle name="Normal 7 7 3 2" xfId="44842" xr:uid="{E824C806-66D4-4B34-8CE9-D0C4BA1DD759}"/>
    <cellStyle name="Normal 7 8" xfId="4205" xr:uid="{4122659F-EDAA-4951-9BCE-DBFAB9F5755B}"/>
    <cellStyle name="Normal 7 8 2" xfId="4206" xr:uid="{FCB9BA29-1DE3-424A-B747-7484F6266C0C}"/>
    <cellStyle name="Normal 7 8 2 2" xfId="4207" xr:uid="{2DD75D0D-7893-427F-9845-E79AB1FBE141}"/>
    <cellStyle name="Normal 7 8 2 2 2" xfId="44843" xr:uid="{3DE8CBB1-613F-42EA-A667-25EBD395FF94}"/>
    <cellStyle name="Normal 7 8 3" xfId="4208" xr:uid="{9B5D4873-F3D4-444D-92CF-06ADD6037D1F}"/>
    <cellStyle name="Normal 7 8 3 2" xfId="44844" xr:uid="{93181C56-C409-4615-8A0F-70D4EE27CC5A}"/>
    <cellStyle name="Normal 7 9" xfId="4209" xr:uid="{CDF1F8DB-F802-4A6F-BB3D-AB5B2EB5C92B}"/>
    <cellStyle name="Normal 7 9 2" xfId="4210" xr:uid="{5CDA8D28-C162-4BDC-82C3-CBB58C18DEA0}"/>
    <cellStyle name="Normal 7 9 2 2" xfId="4211" xr:uid="{47658658-319F-42EB-BFF0-1FE6D7AAD1FD}"/>
    <cellStyle name="Normal 7 9 2 2 2" xfId="44845" xr:uid="{D9138977-8B6C-4DA7-B8B6-2F65B095FDCF}"/>
    <cellStyle name="Normal 7 9 3" xfId="4212" xr:uid="{EA137B3C-68A7-448C-BF0C-575A194FE2AF}"/>
    <cellStyle name="Normal 7 9 3 2" xfId="44846" xr:uid="{8D7DCE5A-7AB7-4798-8113-C4716C976E0A}"/>
    <cellStyle name="Normal 70 2" xfId="4213" xr:uid="{4E89332B-8C52-477C-BC64-39427F936452}"/>
    <cellStyle name="Normal 70 2 2" xfId="4214" xr:uid="{8627DDCA-7C15-43FE-A1B7-046CA7354D76}"/>
    <cellStyle name="Normal 70 2 2 2" xfId="44847" xr:uid="{6BA9E1AF-D004-495B-A001-E26F7212D54A}"/>
    <cellStyle name="Normal 70 3" xfId="4215" xr:uid="{F9172448-E11E-46CF-A43D-B1E3255E268A}"/>
    <cellStyle name="Normal 70 3 2" xfId="4216" xr:uid="{139BB1BA-48ED-462B-8ABB-BE2C225332D8}"/>
    <cellStyle name="Normal 70 3 2 2" xfId="44848" xr:uid="{BBC01AC2-F055-4143-BA50-D35CCD3AC93F}"/>
    <cellStyle name="Normal 71 2" xfId="4217" xr:uid="{369430A0-5DA8-4527-88EE-8D80F048F4FA}"/>
    <cellStyle name="Normal 71 2 2" xfId="4218" xr:uid="{3301D068-80D8-48DC-AFA2-5F285858635E}"/>
    <cellStyle name="Normal 71 2 2 2" xfId="44849" xr:uid="{8969DCDD-B53C-4C91-A109-FB2A878B987D}"/>
    <cellStyle name="Normal 71 3" xfId="4219" xr:uid="{77A0FB8F-F083-4F79-A230-A6096627AD45}"/>
    <cellStyle name="Normal 71 3 2" xfId="4220" xr:uid="{5B3031A8-6DEB-4A5F-9AC2-4584136282B0}"/>
    <cellStyle name="Normal 71 3 2 2" xfId="44850" xr:uid="{26536ED2-B4E1-4D7E-97DB-AE16095B7882}"/>
    <cellStyle name="Normal 72 2" xfId="4221" xr:uid="{39229DEE-D2D2-4FC0-A38A-E3F6611E8BEA}"/>
    <cellStyle name="Normal 72 2 2" xfId="4222" xr:uid="{E02EBF97-EE5D-4355-8938-C178B643D5C0}"/>
    <cellStyle name="Normal 72 2 2 2" xfId="44851" xr:uid="{C4830850-3F34-4A8D-8878-170308D0CCF2}"/>
    <cellStyle name="Normal 72 3" xfId="4223" xr:uid="{3EEBE0A2-6611-4802-94B7-9EBF26484729}"/>
    <cellStyle name="Normal 72 3 2" xfId="4224" xr:uid="{CA618CA0-2F6A-4543-81AC-A840735E89B5}"/>
    <cellStyle name="Normal 72 3 2 2" xfId="44852" xr:uid="{17F28F84-ACB4-4E03-879C-14E6876E420E}"/>
    <cellStyle name="Normal 73 2" xfId="4225" xr:uid="{9AFA881E-3E4A-4B9A-A572-C9931505E3DA}"/>
    <cellStyle name="Normal 73 2 2" xfId="4226" xr:uid="{5FC74037-BC71-4D58-B0A1-11C3D4990C41}"/>
    <cellStyle name="Normal 73 2 2 2" xfId="44853" xr:uid="{96E2F1D1-9390-47CB-859F-2CE502FB5479}"/>
    <cellStyle name="Normal 73 3" xfId="4227" xr:uid="{D8A2604F-87BD-4536-BDB9-2CC78A17F22B}"/>
    <cellStyle name="Normal 73 3 2" xfId="4228" xr:uid="{B846E2C1-72E5-4FF7-9B47-4EE2F387A7FA}"/>
    <cellStyle name="Normal 73 3 2 2" xfId="44854" xr:uid="{0722B954-EE53-44C6-8C12-A0E276B6B13A}"/>
    <cellStyle name="Normal 74 2" xfId="4229" xr:uid="{5988ADF4-DB17-4129-8A64-FE414525296E}"/>
    <cellStyle name="Normal 74 2 2" xfId="4230" xr:uid="{B1418FBA-18BF-40E4-9250-3F3A03425CE3}"/>
    <cellStyle name="Normal 74 2 2 2" xfId="44855" xr:uid="{B0194DB1-9150-47DD-95B5-F3DAF277E685}"/>
    <cellStyle name="Normal 74 3" xfId="4231" xr:uid="{00706023-61DB-4843-90C0-C90680774ED5}"/>
    <cellStyle name="Normal 74 3 2" xfId="4232" xr:uid="{AF650A1F-E6F6-49DC-BAE6-6571C2A9817B}"/>
    <cellStyle name="Normal 74 3 2 2" xfId="44856" xr:uid="{795A615D-B22B-43AC-945C-2012E7D7627D}"/>
    <cellStyle name="Normal 75 2" xfId="4233" xr:uid="{64E29F38-F388-4ADD-AE22-69FA9B7DEA90}"/>
    <cellStyle name="Normal 75 2 2" xfId="4234" xr:uid="{B8239EF5-E27E-4712-848C-3DC090B659EE}"/>
    <cellStyle name="Normal 75 2 2 2" xfId="44857" xr:uid="{3ADBE634-1BEC-479C-A5E0-1D9B07B654AB}"/>
    <cellStyle name="Normal 75 3" xfId="4235" xr:uid="{C57A1362-70EC-4E3C-8003-76D7BF0CFA90}"/>
    <cellStyle name="Normal 75 3 2" xfId="4236" xr:uid="{8D4F98AD-714C-4122-B7BC-DEB76EC7D72C}"/>
    <cellStyle name="Normal 75 3 2 2" xfId="44858" xr:uid="{D2082723-4236-4938-B854-0A43E904D0EA}"/>
    <cellStyle name="Normal 76 2" xfId="4237" xr:uid="{592D37CC-A253-4C6D-9819-4ECEDC33B839}"/>
    <cellStyle name="Normal 76 2 2" xfId="4238" xr:uid="{BEE737EA-FED3-43E2-B3C0-D82FD7CFE4E8}"/>
    <cellStyle name="Normal 76 2 2 2" xfId="44859" xr:uid="{D07BAAA9-F4E3-43B4-B4B6-23AFED12E7EF}"/>
    <cellStyle name="Normal 76 3" xfId="4239" xr:uid="{95886B3C-0E84-48D1-A94C-EBA111121F0A}"/>
    <cellStyle name="Normal 76 3 2" xfId="4240" xr:uid="{A80D0738-7EA8-4DFC-BA82-F23F070D8970}"/>
    <cellStyle name="Normal 76 3 2 2" xfId="44860" xr:uid="{02C7FC3C-0405-4B26-A158-9EB98E7068BF}"/>
    <cellStyle name="Normal 77 2" xfId="4241" xr:uid="{DFE9B4B2-FB27-48B8-BA92-EF19D678D1EA}"/>
    <cellStyle name="Normal 77 2 2" xfId="4242" xr:uid="{350DDAAB-731C-4134-A55C-6F690F9CF0BD}"/>
    <cellStyle name="Normal 77 2 2 2" xfId="44861" xr:uid="{A1EF9805-0F10-4D20-8546-6A0DA4EBF1A4}"/>
    <cellStyle name="Normal 77 3" xfId="4243" xr:uid="{60324FC6-1207-40D0-808D-9616DD63E858}"/>
    <cellStyle name="Normal 77 3 2" xfId="4244" xr:uid="{877AFFCD-002C-4A49-853D-CB75064D6BD1}"/>
    <cellStyle name="Normal 77 3 2 2" xfId="44862" xr:uid="{AC306FFF-0F71-4E89-B281-27B197C17CE4}"/>
    <cellStyle name="Normal 78 2" xfId="4245" xr:uid="{51EDC926-FD99-4B89-8F47-BAA9365F26E5}"/>
    <cellStyle name="Normal 78 2 2" xfId="4246" xr:uid="{8FFCFB30-DA93-4900-88F2-313C01AA73C0}"/>
    <cellStyle name="Normal 78 2 2 2" xfId="44863" xr:uid="{911CAC0A-2A63-4615-8529-6F63A2B95533}"/>
    <cellStyle name="Normal 78 3" xfId="4247" xr:uid="{55B6E4BC-9925-4B2D-AE85-06E68A17C9A8}"/>
    <cellStyle name="Normal 78 3 2" xfId="4248" xr:uid="{DC9445F5-113D-4B85-913D-14817B729322}"/>
    <cellStyle name="Normal 78 3 2 2" xfId="44864" xr:uid="{32490C5A-6C87-43F7-8B9F-29BEB73ED7CF}"/>
    <cellStyle name="Normal 79" xfId="4249" xr:uid="{2E62901F-8643-4915-ACF2-F4BE0E8E4F64}"/>
    <cellStyle name="Normal 79 2" xfId="4250" xr:uid="{D4D1D2B9-0A70-4E41-B68E-02873E7033D0}"/>
    <cellStyle name="Normal 79 2 2" xfId="4251" xr:uid="{903063B3-4D75-4823-9855-AD47D5C8431E}"/>
    <cellStyle name="Normal 79 2 2 2" xfId="4252" xr:uid="{4152C2C9-97F8-44C2-B87F-D47CB7A0106C}"/>
    <cellStyle name="Normal 79 2 2 2 2" xfId="44865" xr:uid="{367E26F1-7D1D-4730-A572-DBEF0DC34FE5}"/>
    <cellStyle name="Normal 79 2 3" xfId="4253" xr:uid="{01941C8B-BDA5-4F52-8EAA-DA55B1FCB034}"/>
    <cellStyle name="Normal 79 2 3 2" xfId="44866" xr:uid="{F160145A-3BEF-4741-A4AD-81488CB509AD}"/>
    <cellStyle name="Normal 79 3" xfId="4254" xr:uid="{74B7D3EE-DD2B-4D70-8A4D-5B386A76A133}"/>
    <cellStyle name="Normal 79 3 2" xfId="4255" xr:uid="{E8848CF8-25B6-4E99-86DB-4F8106BB6EBC}"/>
    <cellStyle name="Normal 79 3 2 2" xfId="4256" xr:uid="{C149D60D-4BD5-4C1C-803D-0DC1BD160F39}"/>
    <cellStyle name="Normal 79 3 2 2 2" xfId="44867" xr:uid="{A558EB2F-F128-499B-86FD-A0B120FDAF6E}"/>
    <cellStyle name="Normal 79 3 3" xfId="4257" xr:uid="{31B64EC4-8E19-4595-988A-AB54D690519E}"/>
    <cellStyle name="Normal 79 3 3 2" xfId="44868" xr:uid="{08F21319-A9CA-4689-969A-494F3B14D845}"/>
    <cellStyle name="Normal 79 4" xfId="4258" xr:uid="{5A8C5C42-35CE-477F-B820-6DD852AB8C4E}"/>
    <cellStyle name="Normal 79 4 2" xfId="4259" xr:uid="{6B49A4B8-6880-4E61-86A4-94F200023AD2}"/>
    <cellStyle name="Normal 79 4 2 2" xfId="44869" xr:uid="{32796330-9288-4861-9F3B-FDB9E52DE974}"/>
    <cellStyle name="Normal 79 5" xfId="4260" xr:uid="{85AA2993-13F7-4DC3-ACF4-6FC455349771}"/>
    <cellStyle name="Normal 79 5 2" xfId="44870" xr:uid="{C95E056E-6AEE-4E23-8617-57E0D960FB35}"/>
    <cellStyle name="Normal 8" xfId="4261" xr:uid="{7FCBB865-AB6D-4981-B746-03275B39901A}"/>
    <cellStyle name="Normal 8 2" xfId="4262" xr:uid="{C9066FDE-912E-4353-8D1C-6B12F0319976}"/>
    <cellStyle name="Normal 8 2 2" xfId="4263" xr:uid="{4C5C737D-C150-4BEB-BED4-DE1B3E2BB9E2}"/>
    <cellStyle name="Normal 8 2 2 2" xfId="4264" xr:uid="{21B7F000-6420-41A1-AAA5-503DFFD04439}"/>
    <cellStyle name="Normal 8 2 2 2 2" xfId="44871" xr:uid="{426ED6F2-1DDA-43E4-B29A-BA571FEDA887}"/>
    <cellStyle name="Normal 8 2 3" xfId="4265" xr:uid="{D2C88C79-B32B-4A68-BA32-A45892B45F0D}"/>
    <cellStyle name="Normal 8 2 3 2" xfId="44872" xr:uid="{AE63CEC9-EA3E-4AF2-8605-FBA2BF4B3AAD}"/>
    <cellStyle name="Normal 8 3" xfId="4266" xr:uid="{173AECF7-C1C7-4CE3-8326-8AA7FB50464F}"/>
    <cellStyle name="Normal 8 3 2" xfId="4267" xr:uid="{395CA353-BA32-494C-B75C-F521BCAB624A}"/>
    <cellStyle name="Normal 8 3 2 2" xfId="4268" xr:uid="{D50CCC49-A4A0-45F0-ABEA-2BEBD2B56911}"/>
    <cellStyle name="Normal 8 3 2 2 2" xfId="44873" xr:uid="{451A0308-2149-4310-994F-05E4D3C7D728}"/>
    <cellStyle name="Normal 8 3 3" xfId="4269" xr:uid="{75858F1C-8240-4B00-86A1-D297982B988B}"/>
    <cellStyle name="Normal 8 3 3 2" xfId="44874" xr:uid="{4F5E5C82-545C-4C4A-9E62-01AE9FBFAC26}"/>
    <cellStyle name="Normal 8 4" xfId="4270" xr:uid="{1D107675-1680-425B-8266-4F00BCFCCE6F}"/>
    <cellStyle name="Normal 8 4 2" xfId="4271" xr:uid="{CF76E206-251C-4499-A7E3-D7ECF3352AB4}"/>
    <cellStyle name="Normal 8 4 2 2" xfId="4272" xr:uid="{02CA127F-FB23-4131-BC8C-8C0D90758902}"/>
    <cellStyle name="Normal 8 4 2 2 2" xfId="44875" xr:uid="{4FC44D55-1959-49AE-A8E0-BD4E5367A6E4}"/>
    <cellStyle name="Normal 8 4 3" xfId="4273" xr:uid="{22C2E680-0A99-438D-9D21-A9A9339B30B8}"/>
    <cellStyle name="Normal 8 4 3 2" xfId="44876" xr:uid="{24A162F0-E936-4A7C-896B-25F961C2EA20}"/>
    <cellStyle name="Normal 8 5" xfId="4274" xr:uid="{372CC6CC-2618-46D3-991E-D982A54B851A}"/>
    <cellStyle name="Normal 8 5 2" xfId="4275" xr:uid="{0B348909-E1AA-408F-9438-9D1D94732FF8}"/>
    <cellStyle name="Normal 8 5 2 2" xfId="4276" xr:uid="{32521411-B1EB-4868-9363-FDEA555E0CE4}"/>
    <cellStyle name="Normal 8 5 2 2 2" xfId="44877" xr:uid="{6DEE79C7-A928-4DD0-8948-BC94DB523A2E}"/>
    <cellStyle name="Normal 8 5 3" xfId="4277" xr:uid="{929DF7FE-1B66-4275-9C11-E1E3DB71D107}"/>
    <cellStyle name="Normal 8 5 3 2" xfId="44878" xr:uid="{7564FAB4-9E5E-4297-AFEB-6D9990089156}"/>
    <cellStyle name="Normal 8 6" xfId="4278" xr:uid="{2073C207-9618-4CEF-B8F7-3F74CB90782A}"/>
    <cellStyle name="Normal 8 6 2" xfId="44879" xr:uid="{FC15FCF9-3FD0-4A19-9F0D-1345D6AD7520}"/>
    <cellStyle name="Normal 80" xfId="4279" xr:uid="{8AB76067-FE1B-43D8-B073-776E88EE6313}"/>
    <cellStyle name="Normal 80 2" xfId="4280" xr:uid="{77CB027A-F7EE-4932-8E0B-BF2982A46526}"/>
    <cellStyle name="Normal 80 2 2" xfId="4281" xr:uid="{7F4F31CE-5817-4DB4-8060-B70819064C38}"/>
    <cellStyle name="Normal 80 2 2 2" xfId="4282" xr:uid="{BBE330B7-13C0-42A8-9B0D-E9899F78C75C}"/>
    <cellStyle name="Normal 80 2 2 2 2" xfId="44880" xr:uid="{AE46CFA8-9FD8-4861-9432-6141BB9A3A88}"/>
    <cellStyle name="Normal 80 2 3" xfId="4283" xr:uid="{5F3FD3DD-79FC-4064-AF82-6A7B4F9E507E}"/>
    <cellStyle name="Normal 80 2 3 2" xfId="44881" xr:uid="{07B74E0A-ED0E-4E44-A434-86BC65D4DAD1}"/>
    <cellStyle name="Normal 80 3" xfId="4284" xr:uid="{8931DF03-B12A-4094-A116-A67F4DAC870F}"/>
    <cellStyle name="Normal 80 3 2" xfId="4285" xr:uid="{81354238-4954-475C-8A12-4BCFD01FCDA9}"/>
    <cellStyle name="Normal 80 3 2 2" xfId="4286" xr:uid="{99286EF7-BAB0-4746-BC2A-8594B9EF1BD8}"/>
    <cellStyle name="Normal 80 3 2 2 2" xfId="44882" xr:uid="{C283A1B5-EDA1-42AA-A101-B92B4CBF8615}"/>
    <cellStyle name="Normal 80 3 3" xfId="4287" xr:uid="{C5AD8B8A-0DDF-453E-AE41-6C4F5E4CC050}"/>
    <cellStyle name="Normal 80 3 3 2" xfId="44883" xr:uid="{AB2D5E07-D648-4C68-ACFC-C439EE573E69}"/>
    <cellStyle name="Normal 80 4" xfId="4288" xr:uid="{866BE485-257E-41B4-A1FA-77851B2389B3}"/>
    <cellStyle name="Normal 80 4 2" xfId="4289" xr:uid="{3867FE21-216F-44AE-9F2C-F472B6705A21}"/>
    <cellStyle name="Normal 80 4 2 2" xfId="44884" xr:uid="{F6167828-2A03-488E-AB61-230D7FFFBE11}"/>
    <cellStyle name="Normal 80 5" xfId="4290" xr:uid="{CDE94A18-2B04-4DAB-81F5-0034BB3CE41A}"/>
    <cellStyle name="Normal 80 5 2" xfId="44885" xr:uid="{CEF2E22D-ABE9-4683-8B77-BE5F9A4DC6D8}"/>
    <cellStyle name="Normal 81" xfId="4291" xr:uid="{BA9B2B08-1B8B-4EDB-B6E7-F5E55AF0DD68}"/>
    <cellStyle name="Normal 81 2" xfId="4292" xr:uid="{2DB57ABB-F7BB-49FC-8170-8E1CB9751FF5}"/>
    <cellStyle name="Normal 81 2 2" xfId="4293" xr:uid="{959B4DE9-CB99-4CE5-BEB7-FF6804FA9B11}"/>
    <cellStyle name="Normal 81 2 2 2" xfId="44886" xr:uid="{71F8CF30-E054-45A4-8375-BAA6F01DE5DD}"/>
    <cellStyle name="Normal 81 3" xfId="4294" xr:uid="{15FB41AA-97C7-4D90-830C-FE515A8F1FAD}"/>
    <cellStyle name="Normal 81 3 2" xfId="4295" xr:uid="{D885906B-D3D5-4ED5-8211-2D1EDD04593B}"/>
    <cellStyle name="Normal 81 3 2 2" xfId="44887" xr:uid="{57CF984D-F9AA-4045-88A8-25DC6D398D57}"/>
    <cellStyle name="Normal 81 4" xfId="4296" xr:uid="{A5AABEAC-A0FA-49FD-833B-A193880486A0}"/>
    <cellStyle name="Normal 81 4 2" xfId="44888" xr:uid="{9E88551F-762C-41E8-9E68-3359F887C0C6}"/>
    <cellStyle name="Normal 82" xfId="4297" xr:uid="{420DE125-B625-4F3F-9AE9-28C95136EF05}"/>
    <cellStyle name="Normal 82 2" xfId="4298" xr:uid="{2189EF7C-CF91-4107-AD42-B6B618277649}"/>
    <cellStyle name="Normal 82 2 2" xfId="4299" xr:uid="{AA573D8D-A4D0-4961-B781-06A5C190562D}"/>
    <cellStyle name="Normal 82 2 2 2" xfId="44889" xr:uid="{311101A4-BC32-4AE7-8FFD-519382A7BF3D}"/>
    <cellStyle name="Normal 82 3" xfId="4300" xr:uid="{886AF323-D360-4B25-8470-1AF7DAC51C53}"/>
    <cellStyle name="Normal 82 3 2" xfId="4301" xr:uid="{4D1CDC13-E8C5-4149-973E-B4625661F03E}"/>
    <cellStyle name="Normal 82 3 2 2" xfId="44890" xr:uid="{2FF18C19-0BB2-4BDF-BC09-C32FA569B2CE}"/>
    <cellStyle name="Normal 82 4" xfId="4302" xr:uid="{3322D25A-056A-4874-ACC1-53B3A5A67D92}"/>
    <cellStyle name="Normal 82 4 2" xfId="44891" xr:uid="{D7EF3E86-E953-42AE-947C-EEDA7A9249C4}"/>
    <cellStyle name="Normal 83" xfId="4303" xr:uid="{877F10BE-3415-49D8-9FC2-10D445011378}"/>
    <cellStyle name="Normal 83 2" xfId="4304" xr:uid="{CFBA63DD-1309-42B8-8677-18E9AF56BF4B}"/>
    <cellStyle name="Normal 83 2 2" xfId="4305" xr:uid="{0CF1D49F-70EA-416B-B630-8B015EEE9E3E}"/>
    <cellStyle name="Normal 83 2 2 2" xfId="44892" xr:uid="{5385E512-29F8-4987-ADE6-5A83B1A53A90}"/>
    <cellStyle name="Normal 83 3" xfId="4306" xr:uid="{5C55194E-3326-48BD-9CF7-2F2B1F24EF47}"/>
    <cellStyle name="Normal 83 3 2" xfId="4307" xr:uid="{EF65BAE9-4667-43D1-9E8D-15D1EF830CDE}"/>
    <cellStyle name="Normal 83 3 2 2" xfId="44893" xr:uid="{EAB768B4-B4DF-47F6-8A72-FFB747F8D71D}"/>
    <cellStyle name="Normal 83 4" xfId="4308" xr:uid="{A5743E22-CC3F-466C-8BE5-2206E05FB35E}"/>
    <cellStyle name="Normal 83 4 2" xfId="44894" xr:uid="{BEB8D159-07DE-4767-B40F-A0ECAEF5F897}"/>
    <cellStyle name="Normal 84" xfId="4309" xr:uid="{13987AA8-2577-4B78-B6FC-ECCDB627FDFC}"/>
    <cellStyle name="Normal 84 2" xfId="4310" xr:uid="{BDF74AD0-0217-4BDD-AC65-9A6CA2738E24}"/>
    <cellStyle name="Normal 84 2 2" xfId="4311" xr:uid="{EF669E6B-DA29-4050-A6FC-7492F10AF8B2}"/>
    <cellStyle name="Normal 84 2 2 2" xfId="44895" xr:uid="{E9D610EB-FCF4-4A66-BF2E-9E5E547A17C7}"/>
    <cellStyle name="Normal 84 3" xfId="4312" xr:uid="{6754F6DF-9A3B-458B-83A3-9293BF345763}"/>
    <cellStyle name="Normal 84 3 2" xfId="4313" xr:uid="{003234F9-9C3E-44FD-A167-B60709205DC4}"/>
    <cellStyle name="Normal 84 3 2 2" xfId="44896" xr:uid="{71BC0535-4E52-4572-9445-8E8E85C80245}"/>
    <cellStyle name="Normal 84 4" xfId="4314" xr:uid="{E92595F8-CF39-4709-92D1-9585DA2D5309}"/>
    <cellStyle name="Normal 84 4 2" xfId="44897" xr:uid="{EA5980FD-936E-4883-990D-5E165308D608}"/>
    <cellStyle name="Normal 85" xfId="4315" xr:uid="{D7789B89-4E86-4FCD-A401-806E479656C0}"/>
    <cellStyle name="Normal 85 2" xfId="4316" xr:uid="{B0B88FFF-BD9B-46D7-A3FE-97C4D0EFEDAF}"/>
    <cellStyle name="Normal 85 2 2" xfId="4317" xr:uid="{4179E212-E00A-419E-A260-328D4B517AEE}"/>
    <cellStyle name="Normal 85 2 2 2" xfId="44898" xr:uid="{BCF68A57-A529-4199-BFA0-5CF9AE7C4A5A}"/>
    <cellStyle name="Normal 85 3" xfId="4318" xr:uid="{3BC96359-E97D-4563-80EA-D2588E8C7197}"/>
    <cellStyle name="Normal 85 3 2" xfId="4319" xr:uid="{7FAD8976-CEED-428C-9901-6F541DB97564}"/>
    <cellStyle name="Normal 85 3 2 2" xfId="44899" xr:uid="{86FD227B-53F7-4C5D-B132-E5B03D38E3E1}"/>
    <cellStyle name="Normal 85 4" xfId="4320" xr:uid="{90E529AE-2ED4-474F-990E-F58A3CDC72CD}"/>
    <cellStyle name="Normal 85 4 2" xfId="44900" xr:uid="{3CEA39C2-1716-4C20-B9E8-2B37F7E346C4}"/>
    <cellStyle name="Normal 86" xfId="4321" xr:uid="{AB2B6885-6A51-4430-9021-DCF74652E194}"/>
    <cellStyle name="Normal 86 2" xfId="4322" xr:uid="{61118D23-A262-4CC0-ACFD-EEC24BE79907}"/>
    <cellStyle name="Normal 86 2 2" xfId="4323" xr:uid="{4E89854E-763B-4A72-ABF3-23B869A4CE9E}"/>
    <cellStyle name="Normal 86 2 2 2" xfId="44901" xr:uid="{765E5A67-E5DC-4A6F-BDED-8FF70E4B36EF}"/>
    <cellStyle name="Normal 86 3" xfId="4324" xr:uid="{093FB9DD-D428-46DF-95E7-0A0C55DD5543}"/>
    <cellStyle name="Normal 86 3 2" xfId="4325" xr:uid="{2A6807D3-AB90-4E39-947A-352CA1ABEB41}"/>
    <cellStyle name="Normal 86 3 2 2" xfId="44902" xr:uid="{087E309D-1DB4-40C6-A49E-381D0106C1FE}"/>
    <cellStyle name="Normal 86 4" xfId="4326" xr:uid="{A6684143-7919-48BA-8E1C-EE37E7202AB6}"/>
    <cellStyle name="Normal 86 4 2" xfId="44903" xr:uid="{56B14E6B-EC5D-4314-A57F-E3A2F4FD8446}"/>
    <cellStyle name="Normal 87" xfId="4327" xr:uid="{3AF6236D-C21E-4AA2-9073-2994B1B17F72}"/>
    <cellStyle name="Normal 87 2" xfId="4328" xr:uid="{CB64D5F4-0B11-46F4-94D0-21A8724F2E15}"/>
    <cellStyle name="Normal 87 2 2" xfId="4329" xr:uid="{E89760B4-A078-4666-89A1-457A0B9B88FF}"/>
    <cellStyle name="Normal 87 2 2 2" xfId="44904" xr:uid="{C470F2FB-D36E-43F6-A143-CF889A1668E8}"/>
    <cellStyle name="Normal 87 3" xfId="4330" xr:uid="{FF0E91CA-6C7B-48E0-8562-8D679FE95018}"/>
    <cellStyle name="Normal 87 3 2" xfId="4331" xr:uid="{F55915C7-F9F3-4A37-B1EC-A19C9661E012}"/>
    <cellStyle name="Normal 87 3 2 2" xfId="44905" xr:uid="{76A08222-135D-44BA-9579-C31103DB4D23}"/>
    <cellStyle name="Normal 87 4" xfId="4332" xr:uid="{9E020866-98A8-42F7-976A-E0CA18D9D171}"/>
    <cellStyle name="Normal 87 4 2" xfId="44906" xr:uid="{97826167-46CE-490A-9011-AD334995A4CA}"/>
    <cellStyle name="Normal 88" xfId="4333" xr:uid="{CD0A64FC-C877-4A3F-B699-08C93E532CC8}"/>
    <cellStyle name="Normal 88 2" xfId="4334" xr:uid="{E60A92F0-6037-42EA-B481-B207FCE0A0A9}"/>
    <cellStyle name="Normal 88 2 2" xfId="4335" xr:uid="{DC152274-E5AE-4629-B9F0-E9D310DC63B9}"/>
    <cellStyle name="Normal 88 2 2 2" xfId="44907" xr:uid="{505D8808-460A-4685-BE80-42AAF7676D95}"/>
    <cellStyle name="Normal 88 3" xfId="4336" xr:uid="{D454E6DF-DED5-417A-B393-52AEFC0704C0}"/>
    <cellStyle name="Normal 88 3 2" xfId="4337" xr:uid="{05ECCA29-B44F-4E7D-9C79-7349D286727C}"/>
    <cellStyle name="Normal 88 3 2 2" xfId="44908" xr:uid="{CD7F99E5-7DDF-4E3B-AF66-0ACEC0D127E6}"/>
    <cellStyle name="Normal 88 4" xfId="4338" xr:uid="{2D3CA138-29B0-46F1-ABEC-C245B0B1EAEE}"/>
    <cellStyle name="Normal 88 4 2" xfId="44909" xr:uid="{2EC6A5D0-E631-4FCE-B2A4-58F97143C09B}"/>
    <cellStyle name="Normal 89" xfId="4339" xr:uid="{172B45A9-279C-42F8-A9E0-344577C7E0EA}"/>
    <cellStyle name="Normal 89 2" xfId="4340" xr:uid="{6E6E39E4-9255-4B6F-A28B-860C781581E7}"/>
    <cellStyle name="Normal 89 2 2" xfId="4341" xr:uid="{1FAC99BC-AB75-4D3D-AB45-263B13BA9E63}"/>
    <cellStyle name="Normal 89 2 2 2" xfId="44910" xr:uid="{0DA12CC6-0C84-4F97-8D94-9B9954D3AD41}"/>
    <cellStyle name="Normal 89 3" xfId="4342" xr:uid="{2A20DF67-E005-4DE9-B225-925F73982712}"/>
    <cellStyle name="Normal 89 3 2" xfId="4343" xr:uid="{03CEF9A7-9179-4CF3-BBB4-9386BF3A0555}"/>
    <cellStyle name="Normal 89 3 2 2" xfId="44911" xr:uid="{09C6C1AF-7EC8-4A0A-91FE-889434C6FD75}"/>
    <cellStyle name="Normal 89 4" xfId="4344" xr:uid="{EB4AF144-63BF-4527-956E-12A9B417383C}"/>
    <cellStyle name="Normal 89 4 2" xfId="44912" xr:uid="{98E02205-0C7B-4640-BA97-1FC05A571382}"/>
    <cellStyle name="Normal 9" xfId="4345" xr:uid="{4FCF8E50-8962-4066-868C-ECD19F197DCC}"/>
    <cellStyle name="Normal 9 2" xfId="4346" xr:uid="{7B515208-661E-40BD-94C4-859FBB01FD2B}"/>
    <cellStyle name="Normal 9 2 2" xfId="4347" xr:uid="{9843EE71-21D1-4499-B76D-03E09C4A0E4D}"/>
    <cellStyle name="Normal 9 2 2 2" xfId="4348" xr:uid="{2A97370E-7B44-4094-9B74-ED8891A2C27C}"/>
    <cellStyle name="Normal 9 2 2 2 2" xfId="44913" xr:uid="{E7AF3034-D6A6-4796-A3AF-C7A1BA4C9953}"/>
    <cellStyle name="Normal 9 2 3" xfId="4349" xr:uid="{6D3D3B15-110F-49AE-9142-6DDC99262EF8}"/>
    <cellStyle name="Normal 9 2 3 2" xfId="44914" xr:uid="{4A484346-A1F6-46D5-86DD-ED7BE752577C}"/>
    <cellStyle name="Normal 9 3" xfId="4350" xr:uid="{C014B26F-59AB-4A1B-A8A0-1D03E7C29824}"/>
    <cellStyle name="Normal 9 3 2" xfId="4351" xr:uid="{6C05FD31-B650-477A-90C8-9F27AEEF5C0B}"/>
    <cellStyle name="Normal 9 3 2 2" xfId="4352" xr:uid="{B425E544-8EE1-428E-A09F-54B7D7128A36}"/>
    <cellStyle name="Normal 9 3 2 2 2" xfId="44915" xr:uid="{F4FB9063-6CBD-4200-89E0-B06BCC0821C0}"/>
    <cellStyle name="Normal 9 3 3" xfId="4353" xr:uid="{D6EF70B4-12E3-462B-AE18-5D8EECE0BE1D}"/>
    <cellStyle name="Normal 9 3 3 2" xfId="44916" xr:uid="{F92BF97B-4397-499A-ADDD-107E3C687F4B}"/>
    <cellStyle name="Normal 9 4" xfId="4354" xr:uid="{8DF17147-5963-4929-A40C-793866682017}"/>
    <cellStyle name="Normal 9 4 2" xfId="4355" xr:uid="{1B740DBF-44A0-47C0-ABDA-9B365235B528}"/>
    <cellStyle name="Normal 9 4 2 2" xfId="4356" xr:uid="{F1B28EF2-F2C5-47CF-B2B4-B6FED019BDA4}"/>
    <cellStyle name="Normal 9 4 2 2 2" xfId="44917" xr:uid="{2CE6B089-6C71-4A49-AF72-9558DD50E456}"/>
    <cellStyle name="Normal 9 4 3" xfId="4357" xr:uid="{A6CD19E5-B4FA-4E79-9450-4B1314CC0C2F}"/>
    <cellStyle name="Normal 9 4 3 2" xfId="44918" xr:uid="{89D8A62A-7F12-437A-8062-0896951833C7}"/>
    <cellStyle name="Normal 9 5" xfId="4358" xr:uid="{C281D814-34A8-4C2E-A4F1-CEA69A8E01CA}"/>
    <cellStyle name="Normal 9 5 2" xfId="4359" xr:uid="{90D2AA5D-10D6-49C1-A73D-6CC73C0D6BA9}"/>
    <cellStyle name="Normal 9 5 2 2" xfId="4360" xr:uid="{017779A0-21A4-457D-91D9-9D6EB36D232A}"/>
    <cellStyle name="Normal 9 5 2 2 2" xfId="44919" xr:uid="{2635AAEF-6ADF-45B3-BBB3-A8A2C4BF1D73}"/>
    <cellStyle name="Normal 9 5 3" xfId="4361" xr:uid="{3C70BDBA-88AF-495D-8FCC-261FFC61EF39}"/>
    <cellStyle name="Normal 9 5 3 2" xfId="44920" xr:uid="{B3DE3E47-4FDF-4E5F-916E-BEF3E36E6567}"/>
    <cellStyle name="Normal 9 6" xfId="4362" xr:uid="{B2D458DF-8FF1-4B35-9F2B-43F2A80E273F}"/>
    <cellStyle name="Normal 9 6 2" xfId="44921" xr:uid="{556D9474-3AFB-493B-9D59-F7669F51A19F}"/>
    <cellStyle name="Normal 90" xfId="4363" xr:uid="{89060140-21F8-4D14-A402-22C69C7F0D37}"/>
    <cellStyle name="Normal 90 2" xfId="4364" xr:uid="{318DA3A0-6F88-4523-A1AB-7049616CAEB4}"/>
    <cellStyle name="Normal 90 2 2" xfId="4365" xr:uid="{709A0756-7AAE-4646-8033-B4AFC9B6A531}"/>
    <cellStyle name="Normal 90 2 2 2" xfId="44922" xr:uid="{CD6175AD-7C0D-4D23-BB3B-4544EFDA0B04}"/>
    <cellStyle name="Normal 90 3" xfId="4366" xr:uid="{1D194E33-6EB7-4075-8788-62E2A326577F}"/>
    <cellStyle name="Normal 90 3 2" xfId="4367" xr:uid="{0D4514BE-FCEB-485B-B948-4286983BDA04}"/>
    <cellStyle name="Normal 90 3 2 2" xfId="44923" xr:uid="{871E5461-6778-4AA2-A852-B95E11726D64}"/>
    <cellStyle name="Normal 90 4" xfId="4368" xr:uid="{479E26BA-6E16-435C-977F-164CE5B1E195}"/>
    <cellStyle name="Normal 90 4 2" xfId="44924" xr:uid="{8E770923-6CC3-49DF-8846-B745358A2286}"/>
    <cellStyle name="Normal 91" xfId="4369" xr:uid="{FBBF691F-797F-4395-A8B2-7C53E0CE6E85}"/>
    <cellStyle name="Normal 91 2" xfId="4370" xr:uid="{580B3223-7028-4166-9E96-961BC7B0702E}"/>
    <cellStyle name="Normal 91 2 2" xfId="4371" xr:uid="{E3CEC104-64F3-4850-BA7A-09682FBEF8A0}"/>
    <cellStyle name="Normal 91 2 2 2" xfId="44925" xr:uid="{21E63DF9-E572-416B-A9E2-A58DCBA1D6BE}"/>
    <cellStyle name="Normal 91 3" xfId="4372" xr:uid="{3FAFECAE-CD53-4239-BB59-B4228DE285FA}"/>
    <cellStyle name="Normal 91 3 2" xfId="4373" xr:uid="{6A9EF1B3-98C2-4BF8-85D0-92B70B0C5EFF}"/>
    <cellStyle name="Normal 91 3 2 2" xfId="44926" xr:uid="{6D9EEF97-381B-499B-BCF4-C4BC02045929}"/>
    <cellStyle name="Normal 91 4" xfId="4374" xr:uid="{DDB6F6DD-7F24-4A6E-96C1-3E296567A1DF}"/>
    <cellStyle name="Normal 91 4 2" xfId="44927" xr:uid="{50F3AD4C-15E7-41B2-870E-11FFA5D28F0F}"/>
    <cellStyle name="Normal 92" xfId="4375" xr:uid="{00A69BD1-59DA-485E-B90F-1306B15C40EC}"/>
    <cellStyle name="Normal 92 2" xfId="4376" xr:uid="{06B0AD0A-AA8F-4305-A4FB-B92AC7D8DE5D}"/>
    <cellStyle name="Normal 92 2 2" xfId="4377" xr:uid="{181AE4FA-A115-478D-911C-70CFF7470E98}"/>
    <cellStyle name="Normal 92 2 2 2" xfId="44928" xr:uid="{1B534F5E-86D6-47C9-AD82-C5B90842ECC8}"/>
    <cellStyle name="Normal 92 3" xfId="4378" xr:uid="{F794DED1-2222-45F1-BE73-93DC9CA7DEB1}"/>
    <cellStyle name="Normal 92 3 2" xfId="4379" xr:uid="{9C350AE0-5B1F-4EB0-89CD-816010207DE6}"/>
    <cellStyle name="Normal 92 3 2 2" xfId="44929" xr:uid="{2351D4EA-E3DE-4D4D-8B90-ED6AA9FEE5C5}"/>
    <cellStyle name="Normal 92 4" xfId="4380" xr:uid="{B14F4A06-6E4C-46F8-943E-36E77EA01871}"/>
    <cellStyle name="Normal 92 4 2" xfId="44930" xr:uid="{E52513DF-4CF6-41B1-A368-5EC1843BDCE8}"/>
    <cellStyle name="Normal 93" xfId="4381" xr:uid="{DD1AB8BE-2416-4C2E-BF27-33DFCBD19868}"/>
    <cellStyle name="Normal 93 2" xfId="4382" xr:uid="{965AC791-21B5-4040-A488-3E260544A79B}"/>
    <cellStyle name="Normal 93 2 2" xfId="4383" xr:uid="{A21B552D-7F1B-405E-A514-86986313EDD0}"/>
    <cellStyle name="Normal 93 2 2 2" xfId="44931" xr:uid="{5FCCA253-353C-43E4-BA38-E42350B4AF78}"/>
    <cellStyle name="Normal 93 3" xfId="4384" xr:uid="{950F61B9-2C82-48EC-8FCA-B1EE00903477}"/>
    <cellStyle name="Normal 93 3 2" xfId="4385" xr:uid="{A56BBEA1-5BD0-4424-8E4B-2544504B389E}"/>
    <cellStyle name="Normal 93 3 2 2" xfId="44932" xr:uid="{04354CFF-BB18-4BC5-B795-29F88C4EFAE3}"/>
    <cellStyle name="Normal 93 4" xfId="4386" xr:uid="{7EF21016-9CBC-4FC0-994D-DB28BE090634}"/>
    <cellStyle name="Normal 93 4 2" xfId="44933" xr:uid="{6099CAED-5973-4B7E-984C-934DF27606E7}"/>
    <cellStyle name="Normal 94" xfId="4387" xr:uid="{766F9F7A-961D-459F-99C2-AD8A104CD55B}"/>
    <cellStyle name="Normal 94 2" xfId="4388" xr:uid="{A2E92911-2639-43C6-BACB-7EADC63C36B5}"/>
    <cellStyle name="Normal 94 2 2" xfId="4389" xr:uid="{51D49B29-34D2-4F3C-BA81-F19F4638B97F}"/>
    <cellStyle name="Normal 94 2 2 2" xfId="44934" xr:uid="{496D9D49-99E9-48BF-A04F-4C8C96BC2D83}"/>
    <cellStyle name="Normal 94 3" xfId="4390" xr:uid="{2AE602E1-337D-4E7E-9AB3-FA352BD5F011}"/>
    <cellStyle name="Normal 94 3 2" xfId="4391" xr:uid="{DE1B38BB-5418-487D-8E6E-5EE4621A651F}"/>
    <cellStyle name="Normal 94 3 2 2" xfId="44935" xr:uid="{877BEFA7-8401-493A-A8ED-04FECA4CF405}"/>
    <cellStyle name="Normal 94 4" xfId="4392" xr:uid="{98C4C3F0-18D0-4EA8-94E6-ADBFAA3B6CC9}"/>
    <cellStyle name="Normal 94 4 2" xfId="44936" xr:uid="{B144C04B-22AA-41E7-BE53-0044FA8613D7}"/>
    <cellStyle name="Normal 95" xfId="4393" xr:uid="{557A7DA1-A0AD-4FA3-8A38-59FCF0875BE5}"/>
    <cellStyle name="Normal 95 2" xfId="4394" xr:uid="{9A95C123-A24A-4030-AA88-277934860A9A}"/>
    <cellStyle name="Normal 95 2 2" xfId="4395" xr:uid="{263724D4-A31A-4228-BF45-DE546DAA3495}"/>
    <cellStyle name="Normal 95 2 2 2" xfId="44937" xr:uid="{E78A3FDF-E7FA-4261-BCD9-AABEAE3514FF}"/>
    <cellStyle name="Normal 95 3" xfId="4396" xr:uid="{BE616496-2F28-460C-A1DD-43C64C450DBD}"/>
    <cellStyle name="Normal 95 3 2" xfId="4397" xr:uid="{B8785984-F0CE-4DCE-8CBA-AE1BBED0C440}"/>
    <cellStyle name="Normal 95 3 2 2" xfId="44938" xr:uid="{0EF3AF09-94F1-4C76-B220-828979CA7F39}"/>
    <cellStyle name="Normal 95 4" xfId="4398" xr:uid="{CBA44799-867A-4900-B566-12C31D1E1C5F}"/>
    <cellStyle name="Normal 95 4 2" xfId="44939" xr:uid="{54CBCE92-71F7-4AAD-9398-B1DD9D9BF009}"/>
    <cellStyle name="Normal 96" xfId="4399" xr:uid="{26DF4F1E-CF8E-462F-A6FD-A57B8A116116}"/>
    <cellStyle name="Normal 96 2" xfId="4400" xr:uid="{0034D1AB-8C5C-412A-9BC6-DDB435682DA4}"/>
    <cellStyle name="Normal 96 2 2" xfId="4401" xr:uid="{8929A451-36E0-4B8A-8A73-FE4CC9A5CF4C}"/>
    <cellStyle name="Normal 96 2 2 2" xfId="4402" xr:uid="{48B00182-C8AC-4385-B595-631A0296AD00}"/>
    <cellStyle name="Normal 96 2 2 2 2" xfId="44940" xr:uid="{8CEC9F1C-9C9E-4F3B-89C9-C23C1417C310}"/>
    <cellStyle name="Normal 96 2 3" xfId="4403" xr:uid="{A4003C9D-0F28-4B4E-B84A-B4C1B96AD57B}"/>
    <cellStyle name="Normal 96 2 3 2" xfId="44941" xr:uid="{54760BD8-A512-4BE5-8432-1F27D9E970F1}"/>
    <cellStyle name="Normal 96 3" xfId="4404" xr:uid="{7E0C46F9-D3E2-402E-B131-8A11CD9C433D}"/>
    <cellStyle name="Normal 96 3 2" xfId="4405" xr:uid="{DB1E4AC8-8D5F-444C-9AD8-E7EAA04F85B4}"/>
    <cellStyle name="Normal 96 3 2 2" xfId="44942" xr:uid="{0F63DDCF-2E43-4831-BB99-C2536C391E66}"/>
    <cellStyle name="Normal 96 4" xfId="4406" xr:uid="{79F180EF-2CF3-4515-9F36-0111084C9FFA}"/>
    <cellStyle name="Normal 96 4 2" xfId="44943" xr:uid="{D91D6C51-9212-40D4-8FA4-2E439E1C96B1}"/>
    <cellStyle name="Normal 97" xfId="4407" xr:uid="{E3435966-FD98-4603-BFE7-B3BEDB796028}"/>
    <cellStyle name="Normal 97 2" xfId="4408" xr:uid="{A168E974-2D95-40A1-8B00-301D959DBF77}"/>
    <cellStyle name="Normal 97 2 2" xfId="4409" xr:uid="{D33CD921-15AE-46D4-88AE-C15CEB059779}"/>
    <cellStyle name="Normal 97 2 2 2" xfId="44944" xr:uid="{5376C84F-A4D8-431D-BE96-965B5CDCA13C}"/>
    <cellStyle name="Normal 97 3" xfId="4410" xr:uid="{FD0CF098-EDA5-4C9C-8F7C-CEB49A281DDF}"/>
    <cellStyle name="Normal 97 3 2" xfId="44945" xr:uid="{B89D168A-6DAE-4D7F-8C74-4380A2F9635B}"/>
    <cellStyle name="Normal_2010 NY-showroom sheet set for JCP 0330" xfId="5113" xr:uid="{767E4753-D87C-4184-990F-A96D59FDF50A}"/>
    <cellStyle name="Normal_March 2011 Macys market quote" xfId="5112" xr:uid="{A6A4E79A-1FB4-446A-B741-2DD378166724}"/>
    <cellStyle name="Normal_Sheet2" xfId="4" xr:uid="{FCFA009A-1D87-4302-8790-1B6333C23933}"/>
    <cellStyle name="Normal1" xfId="4411" xr:uid="{F158364F-8E15-4903-B9E4-13F868D81924}"/>
    <cellStyle name="Normal1 2" xfId="4412" xr:uid="{4A00F132-12F6-42C6-B028-CBA4B0B0B1B9}"/>
    <cellStyle name="Normal1 2 2" xfId="44946" xr:uid="{8C97DD4E-2643-4DBF-B7E7-D26B0C629374}"/>
    <cellStyle name="Note" xfId="44947" xr:uid="{AF423B28-0412-41CB-9655-7248540356F2}"/>
    <cellStyle name="Note 10" xfId="4413" xr:uid="{4766F332-9C35-41E4-8A92-2A0B443AC7C9}"/>
    <cellStyle name="Note 10 10" xfId="5904" xr:uid="{ECFD78AE-4083-43A4-9987-A2E97A619ECF}"/>
    <cellStyle name="Note 10 10 2" xfId="7306" xr:uid="{A8C0449E-1A44-4670-B702-9463BBF84C83}"/>
    <cellStyle name="Note 10 10 2 2" xfId="10108" xr:uid="{557E1FDB-3BF3-4F81-A37C-B3F43EF3F058}"/>
    <cellStyle name="Note 10 10 2 2 2" xfId="15713" xr:uid="{593F3514-31FB-4DD7-A443-06B6BC8E0864}"/>
    <cellStyle name="Note 10 10 2 2 2 2" xfId="26922" xr:uid="{78D7C9DA-F418-48E6-B056-8FAFA904D527}"/>
    <cellStyle name="Note 10 10 2 2 3" xfId="21318" xr:uid="{D070008F-D5AC-4EE5-BDED-57AB792EA31A}"/>
    <cellStyle name="Note 10 10 2 3" xfId="12911" xr:uid="{EA1BAB80-F4E5-48C3-87F6-7966E8463AA0}"/>
    <cellStyle name="Note 10 10 2 3 2" xfId="24120" xr:uid="{45CCDA82-5644-4E90-A7DF-83C3D0E62BF2}"/>
    <cellStyle name="Note 10 10 2 4" xfId="18516" xr:uid="{A39B844B-B319-4B5F-81AC-974EAAE8CE44}"/>
    <cellStyle name="Note 10 10 3" xfId="8706" xr:uid="{1946E3EA-EDAA-47D0-97D6-B25708988565}"/>
    <cellStyle name="Note 10 10 3 2" xfId="14311" xr:uid="{405090AB-FD87-4675-A1F9-974E5F2614E1}"/>
    <cellStyle name="Note 10 10 3 2 2" xfId="25520" xr:uid="{BFB67CEB-1A40-492A-8877-5BB4FE82AA3F}"/>
    <cellStyle name="Note 10 10 3 3" xfId="19916" xr:uid="{A28E9BCA-5E28-4103-AA73-EE1A43477362}"/>
    <cellStyle name="Note 10 10 4" xfId="11509" xr:uid="{6667B1AE-D328-4ABA-90FE-DC8795DB478B}"/>
    <cellStyle name="Note 10 10 4 2" xfId="22718" xr:uid="{4AD93774-9ED8-4E2E-A980-C834217C2073}"/>
    <cellStyle name="Note 10 10 5" xfId="17114" xr:uid="{D5D8648B-84DF-4083-B1A2-60071B4FFEDD}"/>
    <cellStyle name="Note 10 11" xfId="44948" xr:uid="{0104FF49-7105-4DE2-8366-A9016F42FCDB}"/>
    <cellStyle name="Note 10 2" xfId="4414" xr:uid="{11D99EB9-4EC2-4567-B5A2-B85E375F35C3}"/>
    <cellStyle name="Note 10 2 2" xfId="4415" xr:uid="{3661B314-0894-44D4-A7D4-2E5D20B97978}"/>
    <cellStyle name="Note 10 2 2 2" xfId="5902" xr:uid="{9A8B6142-DBE4-406B-8793-DE5FF6827CDE}"/>
    <cellStyle name="Note 10 2 2 2 2" xfId="7304" xr:uid="{2F18B393-914C-4156-8A82-1A8EADBDF2BE}"/>
    <cellStyle name="Note 10 2 2 2 2 2" xfId="10106" xr:uid="{96A58FEE-0285-4FC6-BEC7-49995EE4ACF1}"/>
    <cellStyle name="Note 10 2 2 2 2 2 2" xfId="15711" xr:uid="{A8865C0B-8423-416C-B022-D2F2A8161589}"/>
    <cellStyle name="Note 10 2 2 2 2 2 2 2" xfId="26920" xr:uid="{8A8EB540-BBE3-4E32-8946-24B0E30FC984}"/>
    <cellStyle name="Note 10 2 2 2 2 2 3" xfId="21316" xr:uid="{DD743531-7032-47A2-B4E1-2CFDEF59D3A6}"/>
    <cellStyle name="Note 10 2 2 2 2 3" xfId="12909" xr:uid="{0F9C6787-D69F-4393-9681-57EAB7036397}"/>
    <cellStyle name="Note 10 2 2 2 2 3 2" xfId="24118" xr:uid="{54A6D651-DDC5-41A0-BE34-C50735DD066B}"/>
    <cellStyle name="Note 10 2 2 2 2 4" xfId="18514" xr:uid="{CFAB8881-D00C-4D21-A2EC-209D91DE6B96}"/>
    <cellStyle name="Note 10 2 2 2 3" xfId="8704" xr:uid="{4009602C-A7CF-490C-9DC1-A6155DB123B2}"/>
    <cellStyle name="Note 10 2 2 2 3 2" xfId="14309" xr:uid="{D22781BE-7480-4FB8-83AF-60427BD886C4}"/>
    <cellStyle name="Note 10 2 2 2 3 2 2" xfId="25518" xr:uid="{3C6058F4-F1A7-473E-BA5B-FDEB429DA214}"/>
    <cellStyle name="Note 10 2 2 2 3 3" xfId="19914" xr:uid="{67807FF0-C4EA-4179-A8E3-D461248B27AF}"/>
    <cellStyle name="Note 10 2 2 2 4" xfId="11507" xr:uid="{3F874DA0-1966-4F64-9200-283C2632583D}"/>
    <cellStyle name="Note 10 2 2 2 4 2" xfId="22716" xr:uid="{8F59248E-6773-4CAE-A4F6-2004F69C7367}"/>
    <cellStyle name="Note 10 2 2 2 5" xfId="17112" xr:uid="{DD80A9F3-22D8-4A6D-B607-267B56C5BBA5}"/>
    <cellStyle name="Note 10 2 2 3" xfId="44950" xr:uid="{EF13BAC6-0EC5-4B76-A99F-A7A459C4BD46}"/>
    <cellStyle name="Note 10 2 3" xfId="4416" xr:uid="{DDF13A3D-01BC-48BA-A21B-6A03D7CCC9B9}"/>
    <cellStyle name="Note 10 2 3 2" xfId="5901" xr:uid="{117ABFA8-FC0A-4466-B76F-FB69820620A2}"/>
    <cellStyle name="Note 10 2 3 2 2" xfId="7303" xr:uid="{1A2385B4-53AE-4D02-A30C-8FE304F055A0}"/>
    <cellStyle name="Note 10 2 3 2 2 2" xfId="10105" xr:uid="{AE412AAE-224B-4731-B6B4-A0C5BB296ACF}"/>
    <cellStyle name="Note 10 2 3 2 2 2 2" xfId="15710" xr:uid="{3ACE28FB-A82E-462E-A51C-403E58458D85}"/>
    <cellStyle name="Note 10 2 3 2 2 2 2 2" xfId="26919" xr:uid="{79442529-8BCD-4384-ADE9-D849F45B9627}"/>
    <cellStyle name="Note 10 2 3 2 2 2 3" xfId="21315" xr:uid="{0E711CDC-3BA4-4CFE-8E4B-6846439CA911}"/>
    <cellStyle name="Note 10 2 3 2 2 3" xfId="12908" xr:uid="{D9DFD83C-63B5-461E-B909-AB7D777CB2DF}"/>
    <cellStyle name="Note 10 2 3 2 2 3 2" xfId="24117" xr:uid="{A355D360-817B-4CE0-B7F2-25B51854D629}"/>
    <cellStyle name="Note 10 2 3 2 2 4" xfId="18513" xr:uid="{D12958F3-216D-40BA-AE6C-F382DB6F6745}"/>
    <cellStyle name="Note 10 2 3 2 3" xfId="8703" xr:uid="{A3D7F464-5CD7-4DCB-88F5-0DDE1A9DBCB8}"/>
    <cellStyle name="Note 10 2 3 2 3 2" xfId="14308" xr:uid="{893AF472-E4FC-4C06-B9F1-BE44F617A099}"/>
    <cellStyle name="Note 10 2 3 2 3 2 2" xfId="25517" xr:uid="{5E6E91A2-A109-4086-AF2C-3FEB586DF463}"/>
    <cellStyle name="Note 10 2 3 2 3 3" xfId="19913" xr:uid="{F2CE937C-6967-4C62-A125-4476282D6610}"/>
    <cellStyle name="Note 10 2 3 2 4" xfId="11506" xr:uid="{6F0FA70D-07D1-4659-B043-7CA69C85CBF4}"/>
    <cellStyle name="Note 10 2 3 2 4 2" xfId="22715" xr:uid="{9E9E08A5-0B4C-4A5B-AD05-3502679C6800}"/>
    <cellStyle name="Note 10 2 3 2 5" xfId="17111" xr:uid="{D06BAF60-F0DB-41D0-9755-473F9DB6F542}"/>
    <cellStyle name="Note 10 2 3 3" xfId="44951" xr:uid="{DAA677E5-22A5-4DCA-8588-7893FED7FA5F}"/>
    <cellStyle name="Note 10 2 4" xfId="5903" xr:uid="{6ED8D20E-55B2-48EE-9D8A-DF5BD339AF75}"/>
    <cellStyle name="Note 10 2 4 2" xfId="7305" xr:uid="{B0363CAA-CD29-4249-BE77-4A597B1228C3}"/>
    <cellStyle name="Note 10 2 4 2 2" xfId="10107" xr:uid="{70D1EF49-67E9-4935-99EC-189EA01C569E}"/>
    <cellStyle name="Note 10 2 4 2 2 2" xfId="15712" xr:uid="{49158124-5282-47A3-B284-B604B4B761B8}"/>
    <cellStyle name="Note 10 2 4 2 2 2 2" xfId="26921" xr:uid="{DD95124B-CF0D-40B0-9382-CC962773ABDB}"/>
    <cellStyle name="Note 10 2 4 2 2 3" xfId="21317" xr:uid="{55496E9C-D42A-4610-A43D-DA2973560AF6}"/>
    <cellStyle name="Note 10 2 4 2 3" xfId="12910" xr:uid="{1F5165EF-B739-4F91-9FF1-FFD71EEA1366}"/>
    <cellStyle name="Note 10 2 4 2 3 2" xfId="24119" xr:uid="{BC58E7A9-98BB-4E0E-ABFC-C19941F8C816}"/>
    <cellStyle name="Note 10 2 4 2 4" xfId="18515" xr:uid="{366DAD69-B525-4CAB-81D0-9B314FD07C72}"/>
    <cellStyle name="Note 10 2 4 3" xfId="8705" xr:uid="{717050B3-AB23-4AC7-BB6A-5E52B76F1C46}"/>
    <cellStyle name="Note 10 2 4 3 2" xfId="14310" xr:uid="{2718F274-74F3-4E29-89F1-FBD12C367FD1}"/>
    <cellStyle name="Note 10 2 4 3 2 2" xfId="25519" xr:uid="{9A8FEB45-C46C-4C6D-95FA-0259D38B6B49}"/>
    <cellStyle name="Note 10 2 4 3 3" xfId="19915" xr:uid="{924D0E01-D8A1-4221-99B9-5021202D658C}"/>
    <cellStyle name="Note 10 2 4 4" xfId="11508" xr:uid="{A149A415-A1A5-49BF-A5E0-62DF2659445E}"/>
    <cellStyle name="Note 10 2 4 4 2" xfId="22717" xr:uid="{B2E8278F-3F0C-487A-B4EC-29916012A975}"/>
    <cellStyle name="Note 10 2 4 5" xfId="17113" xr:uid="{E534A19A-2957-42B8-A527-191A8ADE4DB4}"/>
    <cellStyle name="Note 10 2 5" xfId="44949" xr:uid="{276DE511-8E00-417F-A4F6-C6EF48E204BC}"/>
    <cellStyle name="Note 10 3" xfId="4417" xr:uid="{235B0C2B-27EE-4957-B394-CB3E321C65C1}"/>
    <cellStyle name="Note 10 3 2" xfId="4418" xr:uid="{E790C1FF-4327-4054-86AD-FE23912CCF66}"/>
    <cellStyle name="Note 10 3 2 2" xfId="5899" xr:uid="{0134167E-41DD-49FC-A70B-C6A09DCACF03}"/>
    <cellStyle name="Note 10 3 2 2 2" xfId="7301" xr:uid="{B5BEE348-01D9-4BA5-B675-A5C8787F3381}"/>
    <cellStyle name="Note 10 3 2 2 2 2" xfId="10103" xr:uid="{E25EECA0-AB2D-4413-9A96-F8AF9E521925}"/>
    <cellStyle name="Note 10 3 2 2 2 2 2" xfId="15708" xr:uid="{E620BBFC-831C-4360-B056-B5271CF8C2E2}"/>
    <cellStyle name="Note 10 3 2 2 2 2 2 2" xfId="26917" xr:uid="{41B7CC8A-53B8-4948-835E-3DEDD6A18DAC}"/>
    <cellStyle name="Note 10 3 2 2 2 2 3" xfId="21313" xr:uid="{0436E676-8CA6-4EAD-B0EC-707A59468B6B}"/>
    <cellStyle name="Note 10 3 2 2 2 3" xfId="12906" xr:uid="{344CB8D3-BA9D-4301-A567-C2E685D20905}"/>
    <cellStyle name="Note 10 3 2 2 2 3 2" xfId="24115" xr:uid="{2D8A4B11-C325-4E87-9385-FDD228023101}"/>
    <cellStyle name="Note 10 3 2 2 2 4" xfId="18511" xr:uid="{375A0803-AE12-4F00-9C1B-4D58BCB41180}"/>
    <cellStyle name="Note 10 3 2 2 3" xfId="8701" xr:uid="{E479A8D5-F86A-4B3F-A02E-576D7DF1AC29}"/>
    <cellStyle name="Note 10 3 2 2 3 2" xfId="14306" xr:uid="{C1495B9E-DF27-4E94-B4FF-3016972628E1}"/>
    <cellStyle name="Note 10 3 2 2 3 2 2" xfId="25515" xr:uid="{F49C9001-F41A-4CAE-AA34-282B332672C2}"/>
    <cellStyle name="Note 10 3 2 2 3 3" xfId="19911" xr:uid="{B72A1D22-5518-4A41-A226-60C98AAFC43B}"/>
    <cellStyle name="Note 10 3 2 2 4" xfId="11504" xr:uid="{EC6196C1-1FC8-459A-8EF0-C11EC796EFD4}"/>
    <cellStyle name="Note 10 3 2 2 4 2" xfId="22713" xr:uid="{73C6C80B-4E5A-4746-BFA6-F8B502706FF2}"/>
    <cellStyle name="Note 10 3 2 2 5" xfId="17109" xr:uid="{DA6B050C-50DD-4D1C-A970-BC063BB83102}"/>
    <cellStyle name="Note 10 3 2 3" xfId="44953" xr:uid="{2D8A75D9-F3DE-4D99-9331-99B8D36B2FE1}"/>
    <cellStyle name="Note 10 3 3" xfId="4419" xr:uid="{DDAD819E-6DF0-4466-8F42-0D7A6CF55E24}"/>
    <cellStyle name="Note 10 3 3 2" xfId="5898" xr:uid="{42E6E505-E94C-49EB-A19A-92D70621A5B1}"/>
    <cellStyle name="Note 10 3 3 2 2" xfId="7300" xr:uid="{1C52A098-BF4B-483C-9D2E-75A02C88B2D3}"/>
    <cellStyle name="Note 10 3 3 2 2 2" xfId="10102" xr:uid="{42D1B5F0-6F1D-48B5-A0A8-A027EB1212F5}"/>
    <cellStyle name="Note 10 3 3 2 2 2 2" xfId="15707" xr:uid="{6F93479A-0794-42AB-BFC2-9B6401A5728E}"/>
    <cellStyle name="Note 10 3 3 2 2 2 2 2" xfId="26916" xr:uid="{44F12B07-38BF-4CB9-873E-E045A40CDFFB}"/>
    <cellStyle name="Note 10 3 3 2 2 2 3" xfId="21312" xr:uid="{CD990202-475A-4F67-959F-AB013C5455C1}"/>
    <cellStyle name="Note 10 3 3 2 2 3" xfId="12905" xr:uid="{72BC39BE-DBF1-4851-BE38-1C5C772E51F9}"/>
    <cellStyle name="Note 10 3 3 2 2 3 2" xfId="24114" xr:uid="{5814F5AB-6284-4DCA-9989-17286645BDF4}"/>
    <cellStyle name="Note 10 3 3 2 2 4" xfId="18510" xr:uid="{420D2202-B874-4BFE-8DD8-5DAAAFA1CD5F}"/>
    <cellStyle name="Note 10 3 3 2 3" xfId="8700" xr:uid="{CE042325-3BDE-4DD0-A73F-8E4B2B55C6D7}"/>
    <cellStyle name="Note 10 3 3 2 3 2" xfId="14305" xr:uid="{795C0F60-8145-496D-9D19-F73410599CDC}"/>
    <cellStyle name="Note 10 3 3 2 3 2 2" xfId="25514" xr:uid="{6D8711E2-E792-463E-8367-DA97DA7C3DC9}"/>
    <cellStyle name="Note 10 3 3 2 3 3" xfId="19910" xr:uid="{D5547E90-44DB-42CD-8589-48DF0544D229}"/>
    <cellStyle name="Note 10 3 3 2 4" xfId="11503" xr:uid="{A8BBB09C-1D3C-4CDA-BF02-BD4FF6BED7B5}"/>
    <cellStyle name="Note 10 3 3 2 4 2" xfId="22712" xr:uid="{AE90AB65-D6C9-441A-B9B4-02189F92207D}"/>
    <cellStyle name="Note 10 3 3 2 5" xfId="17108" xr:uid="{E2D5C223-61C3-4D1C-A7B1-C2AE2FFB14F2}"/>
    <cellStyle name="Note 10 3 3 3" xfId="44954" xr:uid="{A79B83FD-FCF6-4277-8A77-3A2576D0648B}"/>
    <cellStyle name="Note 10 3 4" xfId="5900" xr:uid="{1F0C2888-A930-4BDF-94CB-0AA8C42AA991}"/>
    <cellStyle name="Note 10 3 4 2" xfId="7302" xr:uid="{16714319-C1B1-4A9F-B512-CC9BFE893F33}"/>
    <cellStyle name="Note 10 3 4 2 2" xfId="10104" xr:uid="{179CB683-E378-41B6-84C5-2C664812A825}"/>
    <cellStyle name="Note 10 3 4 2 2 2" xfId="15709" xr:uid="{29E35F4C-7F50-486D-BD39-14D448AFEB08}"/>
    <cellStyle name="Note 10 3 4 2 2 2 2" xfId="26918" xr:uid="{62CDEE81-C5A9-4916-BEC6-A652BF3C5919}"/>
    <cellStyle name="Note 10 3 4 2 2 3" xfId="21314" xr:uid="{C505708C-2433-4AC2-9A4E-400209E0D94E}"/>
    <cellStyle name="Note 10 3 4 2 3" xfId="12907" xr:uid="{77492DE7-C01B-43ED-B276-3BB841B2EFF9}"/>
    <cellStyle name="Note 10 3 4 2 3 2" xfId="24116" xr:uid="{87F4BC38-BAF8-4A3C-A528-62C4C1229507}"/>
    <cellStyle name="Note 10 3 4 2 4" xfId="18512" xr:uid="{6217FAFA-EAF5-4E1D-9AC8-C9E35F135E5B}"/>
    <cellStyle name="Note 10 3 4 3" xfId="8702" xr:uid="{C7ECC82E-2BD4-44F3-BA38-EACE4968547F}"/>
    <cellStyle name="Note 10 3 4 3 2" xfId="14307" xr:uid="{8210BAB5-1D81-4FE9-B7E6-8011033E8975}"/>
    <cellStyle name="Note 10 3 4 3 2 2" xfId="25516" xr:uid="{92A584F9-48E4-40CE-83F1-2923B083ED50}"/>
    <cellStyle name="Note 10 3 4 3 3" xfId="19912" xr:uid="{4E25C90F-793C-4297-9515-306B547F3726}"/>
    <cellStyle name="Note 10 3 4 4" xfId="11505" xr:uid="{A47D2A2C-A536-4817-AA5C-2C8A6BEAF35A}"/>
    <cellStyle name="Note 10 3 4 4 2" xfId="22714" xr:uid="{BB816FA5-5EF7-4EA3-993E-0988778B6C51}"/>
    <cellStyle name="Note 10 3 4 5" xfId="17110" xr:uid="{2435B569-9CE8-4836-AA1A-3FE0072CF8BE}"/>
    <cellStyle name="Note 10 3 5" xfId="44952" xr:uid="{382F94A6-FF86-4D3B-B62E-2C6EB55EFA09}"/>
    <cellStyle name="Note 10 4" xfId="4420" xr:uid="{14A4F1FC-AC04-4DC9-A5D8-0DA76DF471A6}"/>
    <cellStyle name="Note 10 4 2" xfId="4421" xr:uid="{59700285-FE01-4079-92A7-A23C20051F3F}"/>
    <cellStyle name="Note 10 4 2 2" xfId="5896" xr:uid="{CB05E66B-6C7E-4B79-93DB-ECE8923EB8FD}"/>
    <cellStyle name="Note 10 4 2 2 2" xfId="7298" xr:uid="{A63BBA15-7128-4201-BC49-605D75C78A32}"/>
    <cellStyle name="Note 10 4 2 2 2 2" xfId="10100" xr:uid="{4F6E6D4B-AFAF-46B2-97A0-85085DF4B11F}"/>
    <cellStyle name="Note 10 4 2 2 2 2 2" xfId="15705" xr:uid="{4A62A009-4065-4283-BFC2-CE853F9EF66C}"/>
    <cellStyle name="Note 10 4 2 2 2 2 2 2" xfId="26914" xr:uid="{D4F043D2-FEC6-4141-A3D0-51728ABBA1B4}"/>
    <cellStyle name="Note 10 4 2 2 2 2 3" xfId="21310" xr:uid="{B369F766-39E8-42FE-8718-5F87ADD662A2}"/>
    <cellStyle name="Note 10 4 2 2 2 3" xfId="12903" xr:uid="{F3FBDEDD-4084-4D83-B2A7-EE64DB7955DB}"/>
    <cellStyle name="Note 10 4 2 2 2 3 2" xfId="24112" xr:uid="{6F484142-CB3B-4681-9E58-984E763C6B0A}"/>
    <cellStyle name="Note 10 4 2 2 2 4" xfId="18508" xr:uid="{B227DA4B-AA97-405D-B91E-A61657427210}"/>
    <cellStyle name="Note 10 4 2 2 3" xfId="8698" xr:uid="{1223F115-8CB2-405E-AA37-15FCD34C28A1}"/>
    <cellStyle name="Note 10 4 2 2 3 2" xfId="14303" xr:uid="{31BB75BD-84D1-4777-B8F6-A1F126CDC27E}"/>
    <cellStyle name="Note 10 4 2 2 3 2 2" xfId="25512" xr:uid="{C6DA6AE5-BFB3-4B15-AC1F-B61244109A37}"/>
    <cellStyle name="Note 10 4 2 2 3 3" xfId="19908" xr:uid="{1A81CB60-E9D2-425F-AEA0-640A8F8A75E4}"/>
    <cellStyle name="Note 10 4 2 2 4" xfId="11501" xr:uid="{249591BD-01ED-4573-903A-64EE6EEB46CE}"/>
    <cellStyle name="Note 10 4 2 2 4 2" xfId="22710" xr:uid="{D4F7DDE7-BBF7-4CA5-9A42-29A4CE4C7C3D}"/>
    <cellStyle name="Note 10 4 2 2 5" xfId="17106" xr:uid="{FE5CECB1-3C55-4176-9D5F-3B9B73180314}"/>
    <cellStyle name="Note 10 4 2 3" xfId="44956" xr:uid="{8D9A1C50-DBC3-4027-AA1A-75C6E21DA1F0}"/>
    <cellStyle name="Note 10 4 3" xfId="4422" xr:uid="{5C30BCBF-9515-4CC1-ACCA-EC93CDAED287}"/>
    <cellStyle name="Note 10 4 3 2" xfId="5895" xr:uid="{89E0E883-233B-40C8-9C21-27F02B108439}"/>
    <cellStyle name="Note 10 4 3 2 2" xfId="7297" xr:uid="{4AA932D2-F774-4CAA-B94F-F099FCD65BA1}"/>
    <cellStyle name="Note 10 4 3 2 2 2" xfId="10099" xr:uid="{BF79612E-43A9-4FA5-8F67-E708CAAB2A78}"/>
    <cellStyle name="Note 10 4 3 2 2 2 2" xfId="15704" xr:uid="{0FB0B1A1-C8A4-448B-AC26-D7F7E54D0776}"/>
    <cellStyle name="Note 10 4 3 2 2 2 2 2" xfId="26913" xr:uid="{E803849F-06F1-4F77-A5AC-B7DC5667B0FE}"/>
    <cellStyle name="Note 10 4 3 2 2 2 3" xfId="21309" xr:uid="{11B0C69C-6FEF-4FD8-8E3F-2DD758276F5B}"/>
    <cellStyle name="Note 10 4 3 2 2 3" xfId="12902" xr:uid="{113AE9C9-D79C-41E1-B835-1C9E4ED34445}"/>
    <cellStyle name="Note 10 4 3 2 2 3 2" xfId="24111" xr:uid="{72C92BA2-5AC7-452F-914F-4CC94504AEE6}"/>
    <cellStyle name="Note 10 4 3 2 2 4" xfId="18507" xr:uid="{A78ADB33-7517-49C9-A14C-0F04CFD455D9}"/>
    <cellStyle name="Note 10 4 3 2 3" xfId="8697" xr:uid="{F9BF3CA5-0DFE-456F-810D-E81DC2DCC5E9}"/>
    <cellStyle name="Note 10 4 3 2 3 2" xfId="14302" xr:uid="{CD10F132-F4A4-412E-A8EE-3B16BC84B972}"/>
    <cellStyle name="Note 10 4 3 2 3 2 2" xfId="25511" xr:uid="{A9CD6B49-5055-4328-8435-D28F70DB9C0B}"/>
    <cellStyle name="Note 10 4 3 2 3 3" xfId="19907" xr:uid="{F84EFFE4-6E50-4933-9102-23FF461D6C30}"/>
    <cellStyle name="Note 10 4 3 2 4" xfId="11500" xr:uid="{FDF3A70D-DF8B-45C5-BD1B-BEE7E3C35130}"/>
    <cellStyle name="Note 10 4 3 2 4 2" xfId="22709" xr:uid="{1AEDEB9B-AB18-4794-94C4-AB6CBA0C304A}"/>
    <cellStyle name="Note 10 4 3 2 5" xfId="17105" xr:uid="{ECB78436-B6FB-4001-820E-C61A226CFEB4}"/>
    <cellStyle name="Note 10 4 3 3" xfId="44957" xr:uid="{E0F640FF-9FA4-4B35-81A8-50F46FFD3214}"/>
    <cellStyle name="Note 10 4 4" xfId="5897" xr:uid="{F81234AD-1AB8-49A8-9EA7-081D44E78041}"/>
    <cellStyle name="Note 10 4 4 2" xfId="7299" xr:uid="{6096466A-20FC-4E56-A2C4-BD0DCCC31262}"/>
    <cellStyle name="Note 10 4 4 2 2" xfId="10101" xr:uid="{A5EDB41D-D1B7-4408-9AF7-D5EE0950F40C}"/>
    <cellStyle name="Note 10 4 4 2 2 2" xfId="15706" xr:uid="{3B397FF6-A5DB-4B0D-96DA-92C3A5885D71}"/>
    <cellStyle name="Note 10 4 4 2 2 2 2" xfId="26915" xr:uid="{8C58D7E4-9F85-48D1-94F0-05E80B517A1A}"/>
    <cellStyle name="Note 10 4 4 2 2 3" xfId="21311" xr:uid="{4F62045D-256A-45A4-8A46-8BF3B1BC85F8}"/>
    <cellStyle name="Note 10 4 4 2 3" xfId="12904" xr:uid="{26F52794-2BA7-4132-89C7-4A0103116C56}"/>
    <cellStyle name="Note 10 4 4 2 3 2" xfId="24113" xr:uid="{502A2D69-BB8E-4EB2-9F78-BDA1DEB7531F}"/>
    <cellStyle name="Note 10 4 4 2 4" xfId="18509" xr:uid="{2C383E06-03E8-4985-ABF3-D71B5CC8B4E6}"/>
    <cellStyle name="Note 10 4 4 3" xfId="8699" xr:uid="{C647E9D7-85A3-4D2D-84B1-55BFC9B83992}"/>
    <cellStyle name="Note 10 4 4 3 2" xfId="14304" xr:uid="{7642C315-031D-422E-B233-BC5316126AC0}"/>
    <cellStyle name="Note 10 4 4 3 2 2" xfId="25513" xr:uid="{7336135F-FB8A-4B89-86BC-1682E9C301B2}"/>
    <cellStyle name="Note 10 4 4 3 3" xfId="19909" xr:uid="{F2F50AAC-DAC0-4B9F-8129-660656EB2274}"/>
    <cellStyle name="Note 10 4 4 4" xfId="11502" xr:uid="{8B4A3F00-3367-46DB-BE11-0B6FAC96F554}"/>
    <cellStyle name="Note 10 4 4 4 2" xfId="22711" xr:uid="{930B795D-1CE4-473D-8422-13B8F6A6A6B6}"/>
    <cellStyle name="Note 10 4 4 5" xfId="17107" xr:uid="{6DAC3F5C-19F1-42C1-A9CA-BE307628DA64}"/>
    <cellStyle name="Note 10 4 5" xfId="44955" xr:uid="{2FBE4FE1-41E8-4019-8B0E-4B177AF23E60}"/>
    <cellStyle name="Note 10 5" xfId="4423" xr:uid="{3BA3A072-3532-406D-BB56-09E228987EB5}"/>
    <cellStyle name="Note 10 5 2" xfId="4424" xr:uid="{D92673EB-A600-4D66-97D8-FD78A28ACE9B}"/>
    <cellStyle name="Note 10 5 2 2" xfId="5893" xr:uid="{8F815C53-9E32-4F85-AA99-5A42B2B998E8}"/>
    <cellStyle name="Note 10 5 2 2 2" xfId="7295" xr:uid="{870B48E9-ADF0-4EC6-BF50-CFCBCBD08D37}"/>
    <cellStyle name="Note 10 5 2 2 2 2" xfId="10097" xr:uid="{973ADC38-25E4-46DF-841B-14D3300966BE}"/>
    <cellStyle name="Note 10 5 2 2 2 2 2" xfId="15702" xr:uid="{6B1CA4ED-0961-41A1-8203-1807ABC7DAC3}"/>
    <cellStyle name="Note 10 5 2 2 2 2 2 2" xfId="26911" xr:uid="{9DD2174F-2A4C-4195-A1D4-6E599C80280E}"/>
    <cellStyle name="Note 10 5 2 2 2 2 3" xfId="21307" xr:uid="{28A90102-AC0E-4371-AC5E-8B47A69CA4FF}"/>
    <cellStyle name="Note 10 5 2 2 2 3" xfId="12900" xr:uid="{A905B490-1CDB-4617-87F4-0F8183A91CED}"/>
    <cellStyle name="Note 10 5 2 2 2 3 2" xfId="24109" xr:uid="{33107C5F-3A1E-4518-AF87-2FC293C899A3}"/>
    <cellStyle name="Note 10 5 2 2 2 4" xfId="18505" xr:uid="{FAF4CEE8-E961-42CF-B761-FA57602DDADC}"/>
    <cellStyle name="Note 10 5 2 2 3" xfId="8695" xr:uid="{6E044D66-1AE5-4CA6-BCCF-C5C6613D0725}"/>
    <cellStyle name="Note 10 5 2 2 3 2" xfId="14300" xr:uid="{5CE94F94-FA06-42D5-835C-7B40074F3242}"/>
    <cellStyle name="Note 10 5 2 2 3 2 2" xfId="25509" xr:uid="{972265B4-40F4-4C73-B5F2-7AA97C2B2383}"/>
    <cellStyle name="Note 10 5 2 2 3 3" xfId="19905" xr:uid="{D6E28127-2682-430C-BFEA-6E9DA39B0FB0}"/>
    <cellStyle name="Note 10 5 2 2 4" xfId="11498" xr:uid="{84247BD3-D84A-410B-B484-9C2026982037}"/>
    <cellStyle name="Note 10 5 2 2 4 2" xfId="22707" xr:uid="{1543DC51-A262-4A2E-AEF8-5F727EAFDA15}"/>
    <cellStyle name="Note 10 5 2 2 5" xfId="17103" xr:uid="{B3605307-0171-492F-A479-B676DDF69409}"/>
    <cellStyle name="Note 10 5 2 3" xfId="44959" xr:uid="{B6B53157-5EF6-4474-9FA4-099893630B65}"/>
    <cellStyle name="Note 10 5 3" xfId="4425" xr:uid="{84CAAC3D-ECD2-46BA-A0F1-B45393BA0FF6}"/>
    <cellStyle name="Note 10 5 3 2" xfId="5892" xr:uid="{04A72F61-5598-4161-999D-12D30308D1B2}"/>
    <cellStyle name="Note 10 5 3 2 2" xfId="7294" xr:uid="{3FBBFD75-4C20-4620-8CCD-4D1CDC10EC1F}"/>
    <cellStyle name="Note 10 5 3 2 2 2" xfId="10096" xr:uid="{07A1F568-8B41-4308-9A8B-9D87D39B96E0}"/>
    <cellStyle name="Note 10 5 3 2 2 2 2" xfId="15701" xr:uid="{DC1D1045-3543-4C0F-99C3-DA13DA9E528C}"/>
    <cellStyle name="Note 10 5 3 2 2 2 2 2" xfId="26910" xr:uid="{B12DBF1C-442E-4941-90CF-20A4DA64A253}"/>
    <cellStyle name="Note 10 5 3 2 2 2 3" xfId="21306" xr:uid="{AB1373A0-6B94-4E2D-8B9A-E9E51196CF8D}"/>
    <cellStyle name="Note 10 5 3 2 2 3" xfId="12899" xr:uid="{C7800AAB-A260-435C-AD5F-9F9469F5A1AF}"/>
    <cellStyle name="Note 10 5 3 2 2 3 2" xfId="24108" xr:uid="{9C4E4E0D-4CE6-4025-87D7-23D51696F032}"/>
    <cellStyle name="Note 10 5 3 2 2 4" xfId="18504" xr:uid="{FF59F0E2-CAC8-452B-85FA-0EF1ADD739F5}"/>
    <cellStyle name="Note 10 5 3 2 3" xfId="8694" xr:uid="{0B268265-8392-4694-BDE7-85F9A383AC23}"/>
    <cellStyle name="Note 10 5 3 2 3 2" xfId="14299" xr:uid="{8CF25483-F3E1-42D1-B51F-0A2287114533}"/>
    <cellStyle name="Note 10 5 3 2 3 2 2" xfId="25508" xr:uid="{7CFB2019-2CCE-472C-A7C5-A8F8EEB9B0CE}"/>
    <cellStyle name="Note 10 5 3 2 3 3" xfId="19904" xr:uid="{94A41581-5647-4B0E-A05A-734C7B623019}"/>
    <cellStyle name="Note 10 5 3 2 4" xfId="11497" xr:uid="{D3AE1D49-3F94-4BC7-AADF-007B82B003AE}"/>
    <cellStyle name="Note 10 5 3 2 4 2" xfId="22706" xr:uid="{4ACF8B6B-B4CA-4626-82C3-B4A84C405343}"/>
    <cellStyle name="Note 10 5 3 2 5" xfId="17102" xr:uid="{25181EB2-65B9-4DD4-B4B3-A1DA77EC689B}"/>
    <cellStyle name="Note 10 5 3 3" xfId="44960" xr:uid="{039540EC-D5D2-497F-A8E3-66F846DEEBB2}"/>
    <cellStyle name="Note 10 5 4" xfId="5894" xr:uid="{C6224985-A177-4D94-88D8-71D6F5B97A91}"/>
    <cellStyle name="Note 10 5 4 2" xfId="7296" xr:uid="{D212F276-0ECF-480D-926F-C9F5A06CD1CE}"/>
    <cellStyle name="Note 10 5 4 2 2" xfId="10098" xr:uid="{60E064E6-0943-41F5-9BA8-24129BAD24AA}"/>
    <cellStyle name="Note 10 5 4 2 2 2" xfId="15703" xr:uid="{3F49192E-492F-4ABF-9817-7F8CAEC5C785}"/>
    <cellStyle name="Note 10 5 4 2 2 2 2" xfId="26912" xr:uid="{90B8356E-F484-4FF0-8B2E-8BC5A7BFEEEB}"/>
    <cellStyle name="Note 10 5 4 2 2 3" xfId="21308" xr:uid="{7BDFAE9A-CB65-4B55-BB6B-7ED53A45F8EB}"/>
    <cellStyle name="Note 10 5 4 2 3" xfId="12901" xr:uid="{182AD2CC-6FE1-4806-A081-E4D586D57FCE}"/>
    <cellStyle name="Note 10 5 4 2 3 2" xfId="24110" xr:uid="{8875AF65-8621-473B-9D30-4624B278E7D8}"/>
    <cellStyle name="Note 10 5 4 2 4" xfId="18506" xr:uid="{C731E6ED-2D5D-4000-9D3C-ECADA4FF58F0}"/>
    <cellStyle name="Note 10 5 4 3" xfId="8696" xr:uid="{062156CD-5F85-4EF8-800E-5B909A07970F}"/>
    <cellStyle name="Note 10 5 4 3 2" xfId="14301" xr:uid="{5C3D1C1B-004D-459A-B9CD-3F46512E863C}"/>
    <cellStyle name="Note 10 5 4 3 2 2" xfId="25510" xr:uid="{5869895D-AAA2-4D5D-90AD-E226859D8484}"/>
    <cellStyle name="Note 10 5 4 3 3" xfId="19906" xr:uid="{1D810638-0A75-421E-836B-4A8E7BFD10BC}"/>
    <cellStyle name="Note 10 5 4 4" xfId="11499" xr:uid="{E26E5B16-5866-49AD-841D-19B98039B289}"/>
    <cellStyle name="Note 10 5 4 4 2" xfId="22708" xr:uid="{059C494E-6606-4400-B246-031E9737B056}"/>
    <cellStyle name="Note 10 5 4 5" xfId="17104" xr:uid="{4EEE28D5-74DC-4441-A766-0077C6832869}"/>
    <cellStyle name="Note 10 5 5" xfId="44958" xr:uid="{04CE9A1E-EB0A-4CC1-8207-67F3EF243A8D}"/>
    <cellStyle name="Note 10 6" xfId="4426" xr:uid="{D6875895-A3D3-4738-A5B0-C9E1500BE1B8}"/>
    <cellStyle name="Note 10 6 2" xfId="4427" xr:uid="{90FBC8A5-48CE-41A3-A155-E6DB6625B86D}"/>
    <cellStyle name="Note 10 6 2 2" xfId="5890" xr:uid="{A61D6BA5-10B6-47F5-9621-854C79778690}"/>
    <cellStyle name="Note 10 6 2 2 2" xfId="7292" xr:uid="{1B5C433F-275D-414F-B067-D9A758D5518F}"/>
    <cellStyle name="Note 10 6 2 2 2 2" xfId="10094" xr:uid="{941CB75A-F446-4D8D-8E27-523746422920}"/>
    <cellStyle name="Note 10 6 2 2 2 2 2" xfId="15699" xr:uid="{998A6581-B734-4C01-A713-C29A0DE79580}"/>
    <cellStyle name="Note 10 6 2 2 2 2 2 2" xfId="26908" xr:uid="{D45162F4-2E0B-443F-8F90-997C2ED51E5A}"/>
    <cellStyle name="Note 10 6 2 2 2 2 3" xfId="21304" xr:uid="{C4B6E50B-5F5B-4840-BEBE-6FE47F37B81D}"/>
    <cellStyle name="Note 10 6 2 2 2 3" xfId="12897" xr:uid="{63250E61-A38F-4912-9CEE-7128156794F3}"/>
    <cellStyle name="Note 10 6 2 2 2 3 2" xfId="24106" xr:uid="{3EFC64A1-F7EB-4AB5-A5B1-D2240FD7D96B}"/>
    <cellStyle name="Note 10 6 2 2 2 4" xfId="18502" xr:uid="{4EB6B122-F3A9-477A-8B00-4C8D61B748BC}"/>
    <cellStyle name="Note 10 6 2 2 3" xfId="8692" xr:uid="{60A70D96-EB75-4476-A8F2-EB05AC870396}"/>
    <cellStyle name="Note 10 6 2 2 3 2" xfId="14297" xr:uid="{10B7ED92-72AA-4781-8C3A-E9092710EEFA}"/>
    <cellStyle name="Note 10 6 2 2 3 2 2" xfId="25506" xr:uid="{68F56B3B-EF58-406E-9385-B766C30CA5AA}"/>
    <cellStyle name="Note 10 6 2 2 3 3" xfId="19902" xr:uid="{7E86021B-7886-4F85-9F66-F239C64B3377}"/>
    <cellStyle name="Note 10 6 2 2 4" xfId="11495" xr:uid="{40B4E503-4B06-4FFD-B941-1E502C5E03A4}"/>
    <cellStyle name="Note 10 6 2 2 4 2" xfId="22704" xr:uid="{82926F27-CD50-46F3-8818-C2EBD92D1992}"/>
    <cellStyle name="Note 10 6 2 2 5" xfId="17100" xr:uid="{7F455B9E-6F65-430B-8CDC-0E7E54A6D6CE}"/>
    <cellStyle name="Note 10 6 2 3" xfId="44962" xr:uid="{31C5A74C-F79B-4CF7-B93B-EF277ABD9749}"/>
    <cellStyle name="Note 10 6 3" xfId="4428" xr:uid="{C3723E07-020E-4919-82E0-AA371C831D46}"/>
    <cellStyle name="Note 10 6 3 2" xfId="5889" xr:uid="{D43B5D5A-78DE-4C22-AB88-CFA130FD4590}"/>
    <cellStyle name="Note 10 6 3 2 2" xfId="7291" xr:uid="{535C432C-5A81-42CF-914E-CF62040B41B9}"/>
    <cellStyle name="Note 10 6 3 2 2 2" xfId="10093" xr:uid="{1D4C6E40-634A-44D2-AD1D-D090F90CC851}"/>
    <cellStyle name="Note 10 6 3 2 2 2 2" xfId="15698" xr:uid="{F326803A-C116-41EA-A88D-2EB0B80237E4}"/>
    <cellStyle name="Note 10 6 3 2 2 2 2 2" xfId="26907" xr:uid="{8D8052A5-ED97-47AF-829C-F6322F4D6983}"/>
    <cellStyle name="Note 10 6 3 2 2 2 3" xfId="21303" xr:uid="{29EEF73F-9024-4830-8285-AC43DA3904A2}"/>
    <cellStyle name="Note 10 6 3 2 2 3" xfId="12896" xr:uid="{BAE73393-D6BE-4F7E-8827-5723395CCC36}"/>
    <cellStyle name="Note 10 6 3 2 2 3 2" xfId="24105" xr:uid="{39F43DD5-8BE6-4EFE-B77F-626548972477}"/>
    <cellStyle name="Note 10 6 3 2 2 4" xfId="18501" xr:uid="{23EB69A5-FFFF-4CFB-A5EF-70C75EDE2B64}"/>
    <cellStyle name="Note 10 6 3 2 3" xfId="8691" xr:uid="{22FEC6B5-A0E7-4E27-AAD9-0CCF7B626069}"/>
    <cellStyle name="Note 10 6 3 2 3 2" xfId="14296" xr:uid="{839AD114-B3CD-4780-AC50-61EDD29CA484}"/>
    <cellStyle name="Note 10 6 3 2 3 2 2" xfId="25505" xr:uid="{22F319D0-CE47-45AA-A29A-26EF9D3921B7}"/>
    <cellStyle name="Note 10 6 3 2 3 3" xfId="19901" xr:uid="{D6C8AD50-D4E8-404A-B3F6-4443019C0662}"/>
    <cellStyle name="Note 10 6 3 2 4" xfId="11494" xr:uid="{1C41F920-E08A-40DB-A5DD-CB7954D8103D}"/>
    <cellStyle name="Note 10 6 3 2 4 2" xfId="22703" xr:uid="{3C9CF533-EABD-4008-9099-7F5F59475F1D}"/>
    <cellStyle name="Note 10 6 3 2 5" xfId="17099" xr:uid="{E30E4D68-4836-4F77-83C8-1275BA19948E}"/>
    <cellStyle name="Note 10 6 3 3" xfId="44963" xr:uid="{BFA16975-4E88-443B-BB12-D77133337134}"/>
    <cellStyle name="Note 10 6 4" xfId="5891" xr:uid="{8E39E4E0-496B-4046-9BF9-B422C5BC7702}"/>
    <cellStyle name="Note 10 6 4 2" xfId="7293" xr:uid="{68B9F39C-DB6B-43C1-9921-897901FE7E56}"/>
    <cellStyle name="Note 10 6 4 2 2" xfId="10095" xr:uid="{C24ADE3D-FA00-429A-B70B-4552C6B7900B}"/>
    <cellStyle name="Note 10 6 4 2 2 2" xfId="15700" xr:uid="{8481D078-FB42-49D9-A685-53F02C9CB546}"/>
    <cellStyle name="Note 10 6 4 2 2 2 2" xfId="26909" xr:uid="{8747D404-9F47-46AA-88B8-F61DCBECB25D}"/>
    <cellStyle name="Note 10 6 4 2 2 3" xfId="21305" xr:uid="{CBBC06F0-9A8C-4694-9731-8F9828966F35}"/>
    <cellStyle name="Note 10 6 4 2 3" xfId="12898" xr:uid="{D08875A0-C82B-48B7-98BA-7BCF4033E46B}"/>
    <cellStyle name="Note 10 6 4 2 3 2" xfId="24107" xr:uid="{099FDA7F-4A88-4510-B6DE-074A24B3CE31}"/>
    <cellStyle name="Note 10 6 4 2 4" xfId="18503" xr:uid="{32E43310-7F95-4C79-A1D1-4A4163BF8857}"/>
    <cellStyle name="Note 10 6 4 3" xfId="8693" xr:uid="{93F7F3E7-E259-4F92-8CEC-D251263633A7}"/>
    <cellStyle name="Note 10 6 4 3 2" xfId="14298" xr:uid="{DC49F99F-7A49-45BA-94E3-749368F32361}"/>
    <cellStyle name="Note 10 6 4 3 2 2" xfId="25507" xr:uid="{34033D39-61EA-4C8E-BF7F-269382730040}"/>
    <cellStyle name="Note 10 6 4 3 3" xfId="19903" xr:uid="{0426F0A8-1F54-4B30-BC14-0A5BD3D166A3}"/>
    <cellStyle name="Note 10 6 4 4" xfId="11496" xr:uid="{432B44E9-577D-46CC-A8EA-27E8362F1D2D}"/>
    <cellStyle name="Note 10 6 4 4 2" xfId="22705" xr:uid="{F2B6EF22-DCE0-4DE2-9DED-FDE3A8ED5C21}"/>
    <cellStyle name="Note 10 6 4 5" xfId="17101" xr:uid="{CDE2ECA0-2601-438A-AD2E-33F93718877D}"/>
    <cellStyle name="Note 10 6 5" xfId="44961" xr:uid="{BF3F143B-5C38-4580-92D4-559D6079C487}"/>
    <cellStyle name="Note 10 7" xfId="4429" xr:uid="{ECE9CC5C-9951-49E6-AA66-4A60EC6B2EC0}"/>
    <cellStyle name="Note 10 7 2" xfId="4430" xr:uid="{19FAD167-B13F-4738-84A3-B85E285C535E}"/>
    <cellStyle name="Note 10 7 2 2" xfId="5887" xr:uid="{8F698ABE-0F1A-4505-9FFE-899873ED8C95}"/>
    <cellStyle name="Note 10 7 2 2 2" xfId="7289" xr:uid="{99CDDC78-5FBD-443F-8561-730F9ABD45E5}"/>
    <cellStyle name="Note 10 7 2 2 2 2" xfId="10091" xr:uid="{8F97F0DA-46D1-49F9-90A4-F6E25483D9E3}"/>
    <cellStyle name="Note 10 7 2 2 2 2 2" xfId="15696" xr:uid="{BBB1F91F-7C98-4F1C-BFA0-246FB8EA4DC3}"/>
    <cellStyle name="Note 10 7 2 2 2 2 2 2" xfId="26905" xr:uid="{5CA953F8-4C28-4EB4-8ACA-C2334C2CA9D4}"/>
    <cellStyle name="Note 10 7 2 2 2 2 3" xfId="21301" xr:uid="{E9365512-188A-415D-9F3F-EE9B6FFE1EDE}"/>
    <cellStyle name="Note 10 7 2 2 2 3" xfId="12894" xr:uid="{1E70F7BF-5ECF-4938-BBA7-F66C37B8332D}"/>
    <cellStyle name="Note 10 7 2 2 2 3 2" xfId="24103" xr:uid="{DDB42A89-ED37-4130-85CA-D588449A67FE}"/>
    <cellStyle name="Note 10 7 2 2 2 4" xfId="18499" xr:uid="{B1768409-9A43-436C-929B-92026F1C7EF8}"/>
    <cellStyle name="Note 10 7 2 2 3" xfId="8689" xr:uid="{8DD918E8-BA4B-43F0-92C7-8633615C4F7B}"/>
    <cellStyle name="Note 10 7 2 2 3 2" xfId="14294" xr:uid="{C8D7B389-9664-4067-B5C5-81D59B94A0A7}"/>
    <cellStyle name="Note 10 7 2 2 3 2 2" xfId="25503" xr:uid="{E18FE590-2B3A-4211-B43E-FAA3F35F46F4}"/>
    <cellStyle name="Note 10 7 2 2 3 3" xfId="19899" xr:uid="{B82387DA-6D74-4D92-A25C-B9B29CD54E52}"/>
    <cellStyle name="Note 10 7 2 2 4" xfId="11492" xr:uid="{2C1390F2-C5F2-4042-A2FD-FE74CC99D53F}"/>
    <cellStyle name="Note 10 7 2 2 4 2" xfId="22701" xr:uid="{B5B5B303-DA5F-41F1-92BA-8DA157B978DD}"/>
    <cellStyle name="Note 10 7 2 2 5" xfId="17097" xr:uid="{65A637CF-1832-45F1-B322-EE17D1A26F08}"/>
    <cellStyle name="Note 10 7 2 3" xfId="44965" xr:uid="{F4745AE6-B671-4928-A16C-45EC8AABFEDC}"/>
    <cellStyle name="Note 10 7 3" xfId="4431" xr:uid="{FC93DDF9-61C0-4A6E-897A-0F2B12374FA0}"/>
    <cellStyle name="Note 10 7 3 2" xfId="5886" xr:uid="{574CE743-ADFE-49A5-B0F7-BA3479E92F7F}"/>
    <cellStyle name="Note 10 7 3 2 2" xfId="7288" xr:uid="{FBD8818F-AA01-4255-8E6E-F2623596D752}"/>
    <cellStyle name="Note 10 7 3 2 2 2" xfId="10090" xr:uid="{36EE3422-A78C-49F0-93DD-9F16D5D3152D}"/>
    <cellStyle name="Note 10 7 3 2 2 2 2" xfId="15695" xr:uid="{DFB9E86E-87A3-48F2-AED7-912287B5DB98}"/>
    <cellStyle name="Note 10 7 3 2 2 2 2 2" xfId="26904" xr:uid="{CC8F43C9-5C1C-46D0-A5F5-C3C096DAD591}"/>
    <cellStyle name="Note 10 7 3 2 2 2 3" xfId="21300" xr:uid="{88950483-EEAF-467A-B796-55E57D635FBF}"/>
    <cellStyle name="Note 10 7 3 2 2 3" xfId="12893" xr:uid="{2D4948F6-0381-4D37-8FB7-798F78F04A75}"/>
    <cellStyle name="Note 10 7 3 2 2 3 2" xfId="24102" xr:uid="{BA873EA2-F2CB-4FB5-AD66-E6E9447AF1EE}"/>
    <cellStyle name="Note 10 7 3 2 2 4" xfId="18498" xr:uid="{008EF2C9-5198-4CAF-9B4D-42277B5558A5}"/>
    <cellStyle name="Note 10 7 3 2 3" xfId="8688" xr:uid="{C8FFD567-FE38-413C-9436-2A278CF10231}"/>
    <cellStyle name="Note 10 7 3 2 3 2" xfId="14293" xr:uid="{578B0574-E44E-4792-8D42-4DEEE353610E}"/>
    <cellStyle name="Note 10 7 3 2 3 2 2" xfId="25502" xr:uid="{B725E810-9A0F-4459-BE83-238F274DF13D}"/>
    <cellStyle name="Note 10 7 3 2 3 3" xfId="19898" xr:uid="{1A5C6F13-B3BD-48E9-9F48-3D43AF9DDBC8}"/>
    <cellStyle name="Note 10 7 3 2 4" xfId="11491" xr:uid="{CB452365-12D7-4A1A-A7CB-24BCDDA576FF}"/>
    <cellStyle name="Note 10 7 3 2 4 2" xfId="22700" xr:uid="{A6841776-B9E6-47BC-86D0-097BEA5CC609}"/>
    <cellStyle name="Note 10 7 3 2 5" xfId="17096" xr:uid="{4B43898F-B186-4855-B3DB-AF8CE017045A}"/>
    <cellStyle name="Note 10 7 3 3" xfId="44966" xr:uid="{B3B61DCD-F518-4468-B8E5-CBD172E9AA94}"/>
    <cellStyle name="Note 10 7 4" xfId="5888" xr:uid="{CF14654E-3D09-4B59-A2C8-C6C6B51A8627}"/>
    <cellStyle name="Note 10 7 4 2" xfId="7290" xr:uid="{38C8B64C-BB0A-4916-8854-ECF392006811}"/>
    <cellStyle name="Note 10 7 4 2 2" xfId="10092" xr:uid="{C8DC6177-66CF-496F-B288-6E6ACB05967B}"/>
    <cellStyle name="Note 10 7 4 2 2 2" xfId="15697" xr:uid="{11EEA218-ECA7-4805-A9CA-476D4F00C02F}"/>
    <cellStyle name="Note 10 7 4 2 2 2 2" xfId="26906" xr:uid="{F3EB14B0-6D4D-404E-AC0E-9B367589DB36}"/>
    <cellStyle name="Note 10 7 4 2 2 3" xfId="21302" xr:uid="{2C180377-A490-4EBD-BDF6-5A113C20AECD}"/>
    <cellStyle name="Note 10 7 4 2 3" xfId="12895" xr:uid="{98A4DD03-FFDC-4BA8-AF2A-5A58DA4585CF}"/>
    <cellStyle name="Note 10 7 4 2 3 2" xfId="24104" xr:uid="{2D403393-AA4A-41E0-8F43-DA00C6117FA8}"/>
    <cellStyle name="Note 10 7 4 2 4" xfId="18500" xr:uid="{B5859D65-5F6F-4672-9389-A988F3843804}"/>
    <cellStyle name="Note 10 7 4 3" xfId="8690" xr:uid="{A214B1DE-0867-4A35-8F46-2B3E7EE81C88}"/>
    <cellStyle name="Note 10 7 4 3 2" xfId="14295" xr:uid="{CAF8C0A2-5389-4322-8A78-7D3165F3D583}"/>
    <cellStyle name="Note 10 7 4 3 2 2" xfId="25504" xr:uid="{9DC363B4-0F3D-4E7C-98AE-F5752E300B98}"/>
    <cellStyle name="Note 10 7 4 3 3" xfId="19900" xr:uid="{10946B1A-B2C6-4E7C-AAA2-1A86F51130C1}"/>
    <cellStyle name="Note 10 7 4 4" xfId="11493" xr:uid="{F5FD74C9-980A-4E13-88A1-C537DF26106D}"/>
    <cellStyle name="Note 10 7 4 4 2" xfId="22702" xr:uid="{4E079941-8021-43C7-B451-D44BE56B4956}"/>
    <cellStyle name="Note 10 7 4 5" xfId="17098" xr:uid="{A2284B65-18F7-4CE1-93A3-66EC8E7AD8A9}"/>
    <cellStyle name="Note 10 7 5" xfId="44964" xr:uid="{73E45C15-84B5-40BB-9B4A-2E5DCA220018}"/>
    <cellStyle name="Note 10 8" xfId="4432" xr:uid="{EA1F91F2-5542-41B7-995E-BF11ABDD8C4D}"/>
    <cellStyle name="Note 10 8 2" xfId="5885" xr:uid="{B261BD2E-AA9E-4EC8-A165-051FC8340685}"/>
    <cellStyle name="Note 10 8 2 2" xfId="7287" xr:uid="{3423138D-BF48-4417-B58E-7C8D5B993925}"/>
    <cellStyle name="Note 10 8 2 2 2" xfId="10089" xr:uid="{F87AC6C4-6760-40E5-999E-2ECA5CE3D32E}"/>
    <cellStyle name="Note 10 8 2 2 2 2" xfId="15694" xr:uid="{74748FB2-3627-438E-B77B-863EFF0E1110}"/>
    <cellStyle name="Note 10 8 2 2 2 2 2" xfId="26903" xr:uid="{23BD48A7-E61F-4FE6-890B-7BBCD389515F}"/>
    <cellStyle name="Note 10 8 2 2 2 3" xfId="21299" xr:uid="{B5FBEC22-DE1C-477C-800C-744BFACF7387}"/>
    <cellStyle name="Note 10 8 2 2 3" xfId="12892" xr:uid="{0CDE79D8-101C-4E22-ADC8-66074A777084}"/>
    <cellStyle name="Note 10 8 2 2 3 2" xfId="24101" xr:uid="{315FBE7E-59AD-4296-9D2E-CF0A0FF6EBA9}"/>
    <cellStyle name="Note 10 8 2 2 4" xfId="18497" xr:uid="{F2D050AA-9C06-46AF-A360-6963DF6B8804}"/>
    <cellStyle name="Note 10 8 2 3" xfId="8687" xr:uid="{457772BC-4056-44B4-8C0C-668BF36828FC}"/>
    <cellStyle name="Note 10 8 2 3 2" xfId="14292" xr:uid="{D920A9A8-D91F-4D1C-B7ED-295DBE345F44}"/>
    <cellStyle name="Note 10 8 2 3 2 2" xfId="25501" xr:uid="{69731260-1605-4EE3-99AE-0564539F2386}"/>
    <cellStyle name="Note 10 8 2 3 3" xfId="19897" xr:uid="{291A61DA-68A0-41E9-A073-ECE148B7245D}"/>
    <cellStyle name="Note 10 8 2 4" xfId="11490" xr:uid="{5734DD69-A996-48F4-AC82-CA277A34B8DA}"/>
    <cellStyle name="Note 10 8 2 4 2" xfId="22699" xr:uid="{2D958496-B5FF-4C39-9BDE-C4FEA9A1A416}"/>
    <cellStyle name="Note 10 8 2 5" xfId="17095" xr:uid="{BE18EA9E-FF52-4AF4-8165-9CA6F11553C8}"/>
    <cellStyle name="Note 10 8 3" xfId="44967" xr:uid="{919309F9-9773-4365-BB7E-E1CE21055AC0}"/>
    <cellStyle name="Note 10 9" xfId="4433" xr:uid="{581FC955-86E9-4CF4-BBD3-E868819673C8}"/>
    <cellStyle name="Note 10 9 2" xfId="5884" xr:uid="{03237291-6AF2-4B53-BE3A-A63C99083406}"/>
    <cellStyle name="Note 10 9 2 2" xfId="7286" xr:uid="{2886D262-7340-4C25-8A89-1B7A901D4C27}"/>
    <cellStyle name="Note 10 9 2 2 2" xfId="10088" xr:uid="{25ABA5BC-76DF-4B17-813D-AB0E9D506D8F}"/>
    <cellStyle name="Note 10 9 2 2 2 2" xfId="15693" xr:uid="{16E8D331-EAEB-485E-9CFE-11B1838551E3}"/>
    <cellStyle name="Note 10 9 2 2 2 2 2" xfId="26902" xr:uid="{44B84960-D3DA-4FFC-9FB6-3E311DEE54B5}"/>
    <cellStyle name="Note 10 9 2 2 2 3" xfId="21298" xr:uid="{D72E15AE-E960-4E25-B789-5CF721F13138}"/>
    <cellStyle name="Note 10 9 2 2 3" xfId="12891" xr:uid="{467C1F95-FA60-4FEB-B116-34147B275A18}"/>
    <cellStyle name="Note 10 9 2 2 3 2" xfId="24100" xr:uid="{BB5F100D-ADCE-44C1-B482-9E0FBF46EA4F}"/>
    <cellStyle name="Note 10 9 2 2 4" xfId="18496" xr:uid="{066309EE-E3CC-4FB7-A5E6-0C368DBBB5B2}"/>
    <cellStyle name="Note 10 9 2 3" xfId="8686" xr:uid="{FF34CD3F-DE9E-4A98-9D54-8AE54CE5A412}"/>
    <cellStyle name="Note 10 9 2 3 2" xfId="14291" xr:uid="{D569E5B9-688A-408E-B67B-0460B5A412C4}"/>
    <cellStyle name="Note 10 9 2 3 2 2" xfId="25500" xr:uid="{D5BC2A43-B41B-4D3C-B6F9-889D474635EC}"/>
    <cellStyle name="Note 10 9 2 3 3" xfId="19896" xr:uid="{3DD390C4-59A0-4800-8A3C-0E5FF89650E5}"/>
    <cellStyle name="Note 10 9 2 4" xfId="11489" xr:uid="{5D9554C0-FD9D-4C18-83F9-D68D2A330FC7}"/>
    <cellStyle name="Note 10 9 2 4 2" xfId="22698" xr:uid="{6BA4C23C-22FD-4625-A2C2-FA05A47AD859}"/>
    <cellStyle name="Note 10 9 2 5" xfId="17094" xr:uid="{4F302D6C-488D-48D1-9B13-629B50595373}"/>
    <cellStyle name="Note 10 9 3" xfId="44968" xr:uid="{6F6C40BE-A403-477B-B26F-6325A11EE607}"/>
    <cellStyle name="Note 10_Jersey" xfId="4434" xr:uid="{98B0AEB9-3F1E-4972-A12A-4DB3216553A8}"/>
    <cellStyle name="Note 11" xfId="4435" xr:uid="{D13E10B5-8828-4239-A8E5-3D3597D489CE}"/>
    <cellStyle name="Note 11 10" xfId="5883" xr:uid="{8AFD319C-04DF-49ED-B9E3-C84DB88071D3}"/>
    <cellStyle name="Note 11 10 2" xfId="7285" xr:uid="{7EB570E3-6D15-422B-B61D-E8DF965224ED}"/>
    <cellStyle name="Note 11 10 2 2" xfId="10087" xr:uid="{4A6264F6-546F-4643-923F-987508796E19}"/>
    <cellStyle name="Note 11 10 2 2 2" xfId="15692" xr:uid="{56D6F3B4-B63D-447D-B2F7-125172EFD31E}"/>
    <cellStyle name="Note 11 10 2 2 2 2" xfId="26901" xr:uid="{DB74C387-569E-4535-AF7D-983FA10D19F7}"/>
    <cellStyle name="Note 11 10 2 2 3" xfId="21297" xr:uid="{BBE6774A-7463-4227-8F85-595F7561CDDF}"/>
    <cellStyle name="Note 11 10 2 3" xfId="12890" xr:uid="{42D0DD7C-CD4D-429A-A74E-62B5ED37CBA1}"/>
    <cellStyle name="Note 11 10 2 3 2" xfId="24099" xr:uid="{867BDB87-BFA6-45F9-BE19-B3A5E761A7CD}"/>
    <cellStyle name="Note 11 10 2 4" xfId="18495" xr:uid="{5C0A66E3-DF17-47A4-9548-5334875026AA}"/>
    <cellStyle name="Note 11 10 3" xfId="8685" xr:uid="{995E5800-C36C-403E-A80D-A1CB86343CF3}"/>
    <cellStyle name="Note 11 10 3 2" xfId="14290" xr:uid="{8AAE7BF5-63A0-4DDD-9985-18BB6A5ACCA7}"/>
    <cellStyle name="Note 11 10 3 2 2" xfId="25499" xr:uid="{AAC4DEC8-73E0-467B-AC1E-86BA6B1EFF78}"/>
    <cellStyle name="Note 11 10 3 3" xfId="19895" xr:uid="{B29C081C-67CE-4C0E-BB83-5FFA514D18A0}"/>
    <cellStyle name="Note 11 10 4" xfId="11488" xr:uid="{D317470E-D14C-44EC-9628-66D0B9D7E55A}"/>
    <cellStyle name="Note 11 10 4 2" xfId="22697" xr:uid="{29753AA6-0480-4A48-BC3A-6E3BC467C26A}"/>
    <cellStyle name="Note 11 10 5" xfId="17093" xr:uid="{D7BF38D6-D2C5-4939-85E2-0832416CA445}"/>
    <cellStyle name="Note 11 11" xfId="44969" xr:uid="{B7431722-5CE0-4829-849A-9788DE75AB8B}"/>
    <cellStyle name="Note 11 2" xfId="4436" xr:uid="{5232514A-2221-462F-9050-823FD9675D63}"/>
    <cellStyle name="Note 11 2 2" xfId="4437" xr:uid="{EA7388FE-B5D2-48DA-8878-D07439862F46}"/>
    <cellStyle name="Note 11 2 2 2" xfId="5881" xr:uid="{2C107691-D5FF-4CBA-857B-F098BA637E95}"/>
    <cellStyle name="Note 11 2 2 2 2" xfId="7283" xr:uid="{7BAE3A7A-923E-46EA-B786-03B05312A1CD}"/>
    <cellStyle name="Note 11 2 2 2 2 2" xfId="10085" xr:uid="{D6E09902-7942-4D5B-BB49-070A19245DF5}"/>
    <cellStyle name="Note 11 2 2 2 2 2 2" xfId="15690" xr:uid="{498A28E7-9BFD-448C-99B4-EF2DB7CBF381}"/>
    <cellStyle name="Note 11 2 2 2 2 2 2 2" xfId="26899" xr:uid="{55C94423-2EF5-44B7-8623-8F3A909C345F}"/>
    <cellStyle name="Note 11 2 2 2 2 2 3" xfId="21295" xr:uid="{319C9A4A-4034-4409-8720-E8809AA465E5}"/>
    <cellStyle name="Note 11 2 2 2 2 3" xfId="12888" xr:uid="{6CD7562A-9319-4F76-B422-079BAE6DAA03}"/>
    <cellStyle name="Note 11 2 2 2 2 3 2" xfId="24097" xr:uid="{27704811-E223-4927-AF66-1CA6093DF44B}"/>
    <cellStyle name="Note 11 2 2 2 2 4" xfId="18493" xr:uid="{EC8CB79D-9C8A-4960-81A5-86EFEE2D1C8B}"/>
    <cellStyle name="Note 11 2 2 2 3" xfId="8683" xr:uid="{6124B41F-99B0-4D24-95B7-1D716F7A36F3}"/>
    <cellStyle name="Note 11 2 2 2 3 2" xfId="14288" xr:uid="{2A634904-EB43-4ED9-BA06-3B1B07CB7387}"/>
    <cellStyle name="Note 11 2 2 2 3 2 2" xfId="25497" xr:uid="{140203E2-C482-4C13-B1C6-7CAEE7FA2F4B}"/>
    <cellStyle name="Note 11 2 2 2 3 3" xfId="19893" xr:uid="{940C5D35-32E5-48DA-B1B4-C12955763DF2}"/>
    <cellStyle name="Note 11 2 2 2 4" xfId="11486" xr:uid="{510001D0-A34C-45BC-9545-428716420BB9}"/>
    <cellStyle name="Note 11 2 2 2 4 2" xfId="22695" xr:uid="{01197217-B49A-4652-B4C7-1599C05DEBD3}"/>
    <cellStyle name="Note 11 2 2 2 5" xfId="17091" xr:uid="{9D2FDB3F-8D06-4C8F-BC3D-43F54F3296F3}"/>
    <cellStyle name="Note 11 2 2 3" xfId="44971" xr:uid="{3B977714-4142-4453-8E57-4EA721BE8308}"/>
    <cellStyle name="Note 11 2 3" xfId="4438" xr:uid="{1891FF46-5767-4731-BE2A-EA213A5CB86C}"/>
    <cellStyle name="Note 11 2 3 2" xfId="5880" xr:uid="{B9D88D27-E8B6-4411-B42C-61098491531D}"/>
    <cellStyle name="Note 11 2 3 2 2" xfId="7282" xr:uid="{7732898B-6A55-44D7-8951-B0E98182C97D}"/>
    <cellStyle name="Note 11 2 3 2 2 2" xfId="10084" xr:uid="{6F800856-9D50-47FC-A139-F4D3AEA6CAA1}"/>
    <cellStyle name="Note 11 2 3 2 2 2 2" xfId="15689" xr:uid="{4A9A11E3-AF5D-4482-9EBD-56286B40D47C}"/>
    <cellStyle name="Note 11 2 3 2 2 2 2 2" xfId="26898" xr:uid="{1D3FB201-C425-44C4-A9E8-57DB5CC87CC2}"/>
    <cellStyle name="Note 11 2 3 2 2 2 3" xfId="21294" xr:uid="{9A5D2BE5-64BA-49F7-9AAF-2E7E79380550}"/>
    <cellStyle name="Note 11 2 3 2 2 3" xfId="12887" xr:uid="{D62EB701-BB6E-4787-9E0B-636EBD3C601B}"/>
    <cellStyle name="Note 11 2 3 2 2 3 2" xfId="24096" xr:uid="{9DFBA868-28FA-46BF-A3AB-734D3F5297CC}"/>
    <cellStyle name="Note 11 2 3 2 2 4" xfId="18492" xr:uid="{FA7C7D53-C934-4C00-9AFB-BCC0943A821D}"/>
    <cellStyle name="Note 11 2 3 2 3" xfId="8682" xr:uid="{CE7724E4-AE8B-4293-A3FC-CBF9DDE2B148}"/>
    <cellStyle name="Note 11 2 3 2 3 2" xfId="14287" xr:uid="{0FBA5FF1-B297-4B98-B69D-26EA450CA5D7}"/>
    <cellStyle name="Note 11 2 3 2 3 2 2" xfId="25496" xr:uid="{5B5C4364-8455-42B2-AA65-0A073F2E54A2}"/>
    <cellStyle name="Note 11 2 3 2 3 3" xfId="19892" xr:uid="{871AF6D7-D994-4BF4-84B8-68D351B3217C}"/>
    <cellStyle name="Note 11 2 3 2 4" xfId="11485" xr:uid="{D742C2C1-5385-4E62-9F93-3D24B403835E}"/>
    <cellStyle name="Note 11 2 3 2 4 2" xfId="22694" xr:uid="{F2191576-2B2C-42F9-9565-C574B51A88CC}"/>
    <cellStyle name="Note 11 2 3 2 5" xfId="17090" xr:uid="{2EF98EC2-FCB6-42B0-8FDF-82B2B15CC82B}"/>
    <cellStyle name="Note 11 2 3 3" xfId="44972" xr:uid="{B71E4FCA-280E-4B21-8534-E47E5396E30B}"/>
    <cellStyle name="Note 11 2 4" xfId="5882" xr:uid="{D52118EF-A088-43F1-9408-917315D531AE}"/>
    <cellStyle name="Note 11 2 4 2" xfId="7284" xr:uid="{71E063AB-E3D8-47BB-BF5D-7E19D2952837}"/>
    <cellStyle name="Note 11 2 4 2 2" xfId="10086" xr:uid="{766B3E0D-4453-4620-A6A3-3D1DBD68B23B}"/>
    <cellStyle name="Note 11 2 4 2 2 2" xfId="15691" xr:uid="{50D9BC4F-7D7C-4262-A571-146933416E78}"/>
    <cellStyle name="Note 11 2 4 2 2 2 2" xfId="26900" xr:uid="{7D42CA3B-B114-4CC5-84D3-307D467C782C}"/>
    <cellStyle name="Note 11 2 4 2 2 3" xfId="21296" xr:uid="{3308AB64-78F9-4C25-8FC6-DE7149CCF31A}"/>
    <cellStyle name="Note 11 2 4 2 3" xfId="12889" xr:uid="{10C4FCFD-5739-47F0-BD45-36AC68941E40}"/>
    <cellStyle name="Note 11 2 4 2 3 2" xfId="24098" xr:uid="{029D4CC0-5E57-42E1-A7F3-F1B2D8B107CC}"/>
    <cellStyle name="Note 11 2 4 2 4" xfId="18494" xr:uid="{D8054011-D346-4901-B28A-A194F1975EBD}"/>
    <cellStyle name="Note 11 2 4 3" xfId="8684" xr:uid="{AF71346F-BBBE-4EF1-B9C1-2FD9032E1051}"/>
    <cellStyle name="Note 11 2 4 3 2" xfId="14289" xr:uid="{928A1A85-F648-473A-9300-A6C7DEE11113}"/>
    <cellStyle name="Note 11 2 4 3 2 2" xfId="25498" xr:uid="{8AB086ED-7710-4A3B-AAC4-9952D20508A5}"/>
    <cellStyle name="Note 11 2 4 3 3" xfId="19894" xr:uid="{837FE564-0DE2-462F-B88A-C66B0FCB8314}"/>
    <cellStyle name="Note 11 2 4 4" xfId="11487" xr:uid="{5F462613-99EF-4F65-B19C-63177FF1C5C5}"/>
    <cellStyle name="Note 11 2 4 4 2" xfId="22696" xr:uid="{EE526EC5-C7BB-437D-AE4C-E7BBB51DB3F5}"/>
    <cellStyle name="Note 11 2 4 5" xfId="17092" xr:uid="{45249DF3-7A08-4218-BCB2-F53DF46FE7B1}"/>
    <cellStyle name="Note 11 2 5" xfId="44970" xr:uid="{4F0992DF-2E62-4422-B04A-8353D12DBC6A}"/>
    <cellStyle name="Note 11 3" xfId="4439" xr:uid="{39DC5A94-2C92-4EE1-8CA3-55366E5813A6}"/>
    <cellStyle name="Note 11 3 2" xfId="4440" xr:uid="{C8E709D7-65D2-49F2-9EAA-2620AD999D98}"/>
    <cellStyle name="Note 11 3 2 2" xfId="5878" xr:uid="{D1E66152-1059-4027-9E26-9BB0D6DCCB3E}"/>
    <cellStyle name="Note 11 3 2 2 2" xfId="7280" xr:uid="{DF854485-4063-447D-990F-8BCE45985A96}"/>
    <cellStyle name="Note 11 3 2 2 2 2" xfId="10082" xr:uid="{EC8DF66A-53C2-459E-9CC4-6AB4E789B262}"/>
    <cellStyle name="Note 11 3 2 2 2 2 2" xfId="15687" xr:uid="{CCCB715C-C06C-45C6-BE9E-15F95E9CE357}"/>
    <cellStyle name="Note 11 3 2 2 2 2 2 2" xfId="26896" xr:uid="{A05D8454-A9DE-4203-A2FC-CE093808EF99}"/>
    <cellStyle name="Note 11 3 2 2 2 2 3" xfId="21292" xr:uid="{74DBA945-AC00-439A-B23B-7288F749ABDD}"/>
    <cellStyle name="Note 11 3 2 2 2 3" xfId="12885" xr:uid="{3611C9B1-D3EE-4D83-8945-68B930F0B6C2}"/>
    <cellStyle name="Note 11 3 2 2 2 3 2" xfId="24094" xr:uid="{1B9AC45F-DB68-460F-B5C4-D00B5A58C238}"/>
    <cellStyle name="Note 11 3 2 2 2 4" xfId="18490" xr:uid="{95E0A851-7001-4719-A06E-F51C62EC8230}"/>
    <cellStyle name="Note 11 3 2 2 3" xfId="8680" xr:uid="{930DAE82-2A9B-4FA6-B0F1-687D191076E5}"/>
    <cellStyle name="Note 11 3 2 2 3 2" xfId="14285" xr:uid="{9F403D94-4443-4E47-912F-AE551CBB97BE}"/>
    <cellStyle name="Note 11 3 2 2 3 2 2" xfId="25494" xr:uid="{43317CB8-8F4C-4BDF-BBF3-B4FF3ED44107}"/>
    <cellStyle name="Note 11 3 2 2 3 3" xfId="19890" xr:uid="{E4D49AA8-AB85-482E-81CD-37C74DB364A9}"/>
    <cellStyle name="Note 11 3 2 2 4" xfId="11483" xr:uid="{72FA5731-A0AD-4C8D-84BE-7BD93520A470}"/>
    <cellStyle name="Note 11 3 2 2 4 2" xfId="22692" xr:uid="{3321C644-2D2C-4F63-AE76-96D98769B4A4}"/>
    <cellStyle name="Note 11 3 2 2 5" xfId="17088" xr:uid="{3DA1BD52-4511-4380-A8E3-BD027FD7A654}"/>
    <cellStyle name="Note 11 3 2 3" xfId="44974" xr:uid="{A64D2170-6914-4625-900F-9DB500D1AF97}"/>
    <cellStyle name="Note 11 3 3" xfId="4441" xr:uid="{084B1291-5F8F-4104-8FCD-9C62F3F98D7E}"/>
    <cellStyle name="Note 11 3 3 2" xfId="5877" xr:uid="{7811C2B8-C934-44E9-9292-78049944F559}"/>
    <cellStyle name="Note 11 3 3 2 2" xfId="7279" xr:uid="{5FD57B40-A1FB-4401-AC04-7A73947D8515}"/>
    <cellStyle name="Note 11 3 3 2 2 2" xfId="10081" xr:uid="{CDD94977-9D77-4606-B600-67D4B93AAAA8}"/>
    <cellStyle name="Note 11 3 3 2 2 2 2" xfId="15686" xr:uid="{ACE73D36-F7A0-4080-9FB0-24B60DBBDE3B}"/>
    <cellStyle name="Note 11 3 3 2 2 2 2 2" xfId="26895" xr:uid="{F323ECE1-AB22-4541-A440-6E2CFAD58966}"/>
    <cellStyle name="Note 11 3 3 2 2 2 3" xfId="21291" xr:uid="{0CA7458E-B08D-4352-8545-17DA5832044A}"/>
    <cellStyle name="Note 11 3 3 2 2 3" xfId="12884" xr:uid="{2781BFF7-564B-425F-8AEE-E276D01C8030}"/>
    <cellStyle name="Note 11 3 3 2 2 3 2" xfId="24093" xr:uid="{6026AF8F-726F-49F7-B812-A62BDD032A6F}"/>
    <cellStyle name="Note 11 3 3 2 2 4" xfId="18489" xr:uid="{7B3E39A5-267B-4FF9-8F3C-697B43117C73}"/>
    <cellStyle name="Note 11 3 3 2 3" xfId="8679" xr:uid="{936DB7F4-792E-4361-AEB9-A764F64A2ABA}"/>
    <cellStyle name="Note 11 3 3 2 3 2" xfId="14284" xr:uid="{1257879C-D589-4CDD-9416-00DE374F8D6C}"/>
    <cellStyle name="Note 11 3 3 2 3 2 2" xfId="25493" xr:uid="{8359689A-8B3A-41ED-A6F6-EDB103E2AB7B}"/>
    <cellStyle name="Note 11 3 3 2 3 3" xfId="19889" xr:uid="{9F4EEA6E-1993-4134-A52C-B00DF591879B}"/>
    <cellStyle name="Note 11 3 3 2 4" xfId="11482" xr:uid="{197E998B-FA53-4684-9241-AB81DA433409}"/>
    <cellStyle name="Note 11 3 3 2 4 2" xfId="22691" xr:uid="{5ACD8D3E-0054-4C5F-8326-14B88890195C}"/>
    <cellStyle name="Note 11 3 3 2 5" xfId="17087" xr:uid="{BBC6097D-3434-450F-9B81-7C0D8156104C}"/>
    <cellStyle name="Note 11 3 3 3" xfId="44975" xr:uid="{62AE16A4-1EB3-48EF-AAD6-09086AAB3D35}"/>
    <cellStyle name="Note 11 3 4" xfId="5879" xr:uid="{006A2393-B928-4205-9E94-ED1D335CD296}"/>
    <cellStyle name="Note 11 3 4 2" xfId="7281" xr:uid="{62C0D40B-9A43-4337-896A-6EA50D2EB09C}"/>
    <cellStyle name="Note 11 3 4 2 2" xfId="10083" xr:uid="{C1BD553F-D07D-41D0-8458-EDB7F516B51C}"/>
    <cellStyle name="Note 11 3 4 2 2 2" xfId="15688" xr:uid="{53374F5E-5400-478F-BDC2-AAC225BFF547}"/>
    <cellStyle name="Note 11 3 4 2 2 2 2" xfId="26897" xr:uid="{CE0594EF-DB39-47C5-A331-DFFE55FDB679}"/>
    <cellStyle name="Note 11 3 4 2 2 3" xfId="21293" xr:uid="{6A660AB1-6DCF-4584-8492-ADCA5104A50D}"/>
    <cellStyle name="Note 11 3 4 2 3" xfId="12886" xr:uid="{6CFE969E-46C9-4770-B390-CC549EFD7177}"/>
    <cellStyle name="Note 11 3 4 2 3 2" xfId="24095" xr:uid="{D0D0EA00-F83B-4A7E-A552-8E7FA86ADC6F}"/>
    <cellStyle name="Note 11 3 4 2 4" xfId="18491" xr:uid="{0CF0E1CE-3650-4443-AADA-E3B4590364C3}"/>
    <cellStyle name="Note 11 3 4 3" xfId="8681" xr:uid="{70A7BA3B-86F1-4235-BFE0-9875C382761B}"/>
    <cellStyle name="Note 11 3 4 3 2" xfId="14286" xr:uid="{AA70B4CC-8C8F-444B-AAA6-24CACD929AFD}"/>
    <cellStyle name="Note 11 3 4 3 2 2" xfId="25495" xr:uid="{34F64C9A-4045-432D-ABBD-BD766C115F5F}"/>
    <cellStyle name="Note 11 3 4 3 3" xfId="19891" xr:uid="{1A4FE142-3708-455C-B456-879BE24F960C}"/>
    <cellStyle name="Note 11 3 4 4" xfId="11484" xr:uid="{54693B9A-FFF7-4A4A-A227-5399921BD662}"/>
    <cellStyle name="Note 11 3 4 4 2" xfId="22693" xr:uid="{49F19092-0E8F-4508-9918-ED477670520C}"/>
    <cellStyle name="Note 11 3 4 5" xfId="17089" xr:uid="{B4C289CE-3C9D-4741-B76B-94F713672EEE}"/>
    <cellStyle name="Note 11 3 5" xfId="44973" xr:uid="{6D5EA2D0-B413-42CE-AFA6-4256641FB48A}"/>
    <cellStyle name="Note 11 4" xfId="4442" xr:uid="{5DC8D20B-75B0-4DFA-B55E-38A1D64C43D3}"/>
    <cellStyle name="Note 11 4 2" xfId="4443" xr:uid="{86E3AE34-3F5A-4C12-AF71-86C5E0FC740A}"/>
    <cellStyle name="Note 11 4 2 2" xfId="5875" xr:uid="{E3924FC5-91ED-41B9-834E-CF862975E7CE}"/>
    <cellStyle name="Note 11 4 2 2 2" xfId="7277" xr:uid="{4F9D87C6-94C4-41FB-9848-815695189FA6}"/>
    <cellStyle name="Note 11 4 2 2 2 2" xfId="10079" xr:uid="{0DDCBC86-19F6-424F-9D34-91AC2410CFE3}"/>
    <cellStyle name="Note 11 4 2 2 2 2 2" xfId="15684" xr:uid="{A02112F5-C647-48BE-8A8E-5A58300430C3}"/>
    <cellStyle name="Note 11 4 2 2 2 2 2 2" xfId="26893" xr:uid="{E1FF7DE8-81F7-4630-B5EC-BD65788EABE7}"/>
    <cellStyle name="Note 11 4 2 2 2 2 3" xfId="21289" xr:uid="{0476DA0D-2658-4717-B181-A559218C255B}"/>
    <cellStyle name="Note 11 4 2 2 2 3" xfId="12882" xr:uid="{A9212ECC-4221-4872-BFD8-6D8AEFCC2D43}"/>
    <cellStyle name="Note 11 4 2 2 2 3 2" xfId="24091" xr:uid="{581E5ED9-5142-498C-A853-16F915173EFD}"/>
    <cellStyle name="Note 11 4 2 2 2 4" xfId="18487" xr:uid="{93912EA8-2D64-43D9-B945-2638DF117A03}"/>
    <cellStyle name="Note 11 4 2 2 3" xfId="8677" xr:uid="{1B1E16DD-E1AA-4E04-BFFB-EE77229D4D51}"/>
    <cellStyle name="Note 11 4 2 2 3 2" xfId="14282" xr:uid="{00434CA0-6F82-4E50-9379-84246971F159}"/>
    <cellStyle name="Note 11 4 2 2 3 2 2" xfId="25491" xr:uid="{87FEEEE3-CD52-4ABE-9A0E-D65C27EF9944}"/>
    <cellStyle name="Note 11 4 2 2 3 3" xfId="19887" xr:uid="{56872088-32BC-4366-BD6F-C410ABBC684C}"/>
    <cellStyle name="Note 11 4 2 2 4" xfId="11480" xr:uid="{F1E5EE64-7F4A-4492-9CC5-17CF8156A83C}"/>
    <cellStyle name="Note 11 4 2 2 4 2" xfId="22689" xr:uid="{6AA82EF5-0084-4EA7-847A-EB5C84B38C83}"/>
    <cellStyle name="Note 11 4 2 2 5" xfId="17085" xr:uid="{FDEA3D4D-F6FE-424F-9090-7FD7232C0DC4}"/>
    <cellStyle name="Note 11 4 2 3" xfId="44977" xr:uid="{EFB68759-2557-484C-B3C1-C37761A66355}"/>
    <cellStyle name="Note 11 4 3" xfId="4444" xr:uid="{E7A8250E-171E-4EF2-B291-BFFB202CE2B2}"/>
    <cellStyle name="Note 11 4 3 2" xfId="5874" xr:uid="{6147FC20-5D0D-492D-AC55-7676D784ECBA}"/>
    <cellStyle name="Note 11 4 3 2 2" xfId="7276" xr:uid="{AB233351-4679-4D9D-BA03-DD46CCAD94B0}"/>
    <cellStyle name="Note 11 4 3 2 2 2" xfId="10078" xr:uid="{5C7CA9B3-E73A-4418-B054-065605421867}"/>
    <cellStyle name="Note 11 4 3 2 2 2 2" xfId="15683" xr:uid="{50AD683A-99E8-4740-A7D0-8FF4142CFEF2}"/>
    <cellStyle name="Note 11 4 3 2 2 2 2 2" xfId="26892" xr:uid="{83DAEC81-48F1-4ED2-9C3A-92677D633497}"/>
    <cellStyle name="Note 11 4 3 2 2 2 3" xfId="21288" xr:uid="{03B0A39B-F732-426B-A6E6-76512932857A}"/>
    <cellStyle name="Note 11 4 3 2 2 3" xfId="12881" xr:uid="{E9B55484-05FA-4300-8AE2-1C413188F3AC}"/>
    <cellStyle name="Note 11 4 3 2 2 3 2" xfId="24090" xr:uid="{993F8970-BE6D-4D43-B4CE-8B1BD22300CF}"/>
    <cellStyle name="Note 11 4 3 2 2 4" xfId="18486" xr:uid="{2158AA13-18E6-4D7A-92FB-9050FB7FCBD3}"/>
    <cellStyle name="Note 11 4 3 2 3" xfId="8676" xr:uid="{F0D50C04-F547-4385-86F8-ACDED4A06218}"/>
    <cellStyle name="Note 11 4 3 2 3 2" xfId="14281" xr:uid="{47BCC0D3-E5EE-4F80-B8A8-90FCF9AA03B0}"/>
    <cellStyle name="Note 11 4 3 2 3 2 2" xfId="25490" xr:uid="{265DB9E6-A611-4569-A4FC-F42A9F61736E}"/>
    <cellStyle name="Note 11 4 3 2 3 3" xfId="19886" xr:uid="{3A656F83-ADD0-4B47-B3B2-B242BE8ED50E}"/>
    <cellStyle name="Note 11 4 3 2 4" xfId="11479" xr:uid="{D19E8E96-34D6-4DE4-8BA0-B60327DAF51D}"/>
    <cellStyle name="Note 11 4 3 2 4 2" xfId="22688" xr:uid="{30B934FE-B516-447A-A997-BABE0E54428D}"/>
    <cellStyle name="Note 11 4 3 2 5" xfId="17084" xr:uid="{E011EBFD-1873-4CC4-9DB3-30F3F9E4F696}"/>
    <cellStyle name="Note 11 4 3 3" xfId="44978" xr:uid="{866A1414-A38F-4171-87CD-114FA5B8C25E}"/>
    <cellStyle name="Note 11 4 4" xfId="5876" xr:uid="{9C90DE21-E621-4077-A63D-1FC6F616E926}"/>
    <cellStyle name="Note 11 4 4 2" xfId="7278" xr:uid="{BCEA5E5B-A875-461D-B4B5-E3D3319E3A17}"/>
    <cellStyle name="Note 11 4 4 2 2" xfId="10080" xr:uid="{598E517B-4811-4789-9C06-22787E2D4FFC}"/>
    <cellStyle name="Note 11 4 4 2 2 2" xfId="15685" xr:uid="{A63CC5F5-20DC-4B94-BC48-4061774D5A2E}"/>
    <cellStyle name="Note 11 4 4 2 2 2 2" xfId="26894" xr:uid="{E69DD298-C028-4823-8EEB-85D802002385}"/>
    <cellStyle name="Note 11 4 4 2 2 3" xfId="21290" xr:uid="{A170BC66-8A30-45EF-8722-CCA49E1305AC}"/>
    <cellStyle name="Note 11 4 4 2 3" xfId="12883" xr:uid="{4BB78125-0114-4CF6-B90B-1EA41047AC69}"/>
    <cellStyle name="Note 11 4 4 2 3 2" xfId="24092" xr:uid="{2B9D6747-2303-42D2-9221-E06C1A3EC752}"/>
    <cellStyle name="Note 11 4 4 2 4" xfId="18488" xr:uid="{CD157A46-3D16-40CD-98E2-0E87C8C26E5B}"/>
    <cellStyle name="Note 11 4 4 3" xfId="8678" xr:uid="{8B11BDDB-1A73-4E89-B76D-365F456D23AE}"/>
    <cellStyle name="Note 11 4 4 3 2" xfId="14283" xr:uid="{5CBCC513-8505-49BE-8296-7575EE4760BB}"/>
    <cellStyle name="Note 11 4 4 3 2 2" xfId="25492" xr:uid="{2BFEDA71-305E-4729-837E-AF12E7A4F7E2}"/>
    <cellStyle name="Note 11 4 4 3 3" xfId="19888" xr:uid="{5DA8E809-60BA-44B1-8DC9-F57D55EEA98A}"/>
    <cellStyle name="Note 11 4 4 4" xfId="11481" xr:uid="{E694012D-0F75-41FC-8840-81C760BEE902}"/>
    <cellStyle name="Note 11 4 4 4 2" xfId="22690" xr:uid="{E65D4492-CB5F-495E-B322-3E28FF6C5071}"/>
    <cellStyle name="Note 11 4 4 5" xfId="17086" xr:uid="{9A9F1CDB-78F3-4822-8AF0-DAED38D10B74}"/>
    <cellStyle name="Note 11 4 5" xfId="44976" xr:uid="{0F2A8260-D252-4CAA-9A92-6BB07B178EE9}"/>
    <cellStyle name="Note 11 5" xfId="4445" xr:uid="{481B3E9C-5A55-4CFA-A574-9B83742038F1}"/>
    <cellStyle name="Note 11 5 2" xfId="4446" xr:uid="{6A2A8B54-40D4-483D-A4D0-B60E82056DCF}"/>
    <cellStyle name="Note 11 5 2 2" xfId="5872" xr:uid="{38AD0E44-B8B3-4732-9EC3-560D7750034B}"/>
    <cellStyle name="Note 11 5 2 2 2" xfId="7274" xr:uid="{1E4B1F01-3D04-4B26-B383-AC81B3138B04}"/>
    <cellStyle name="Note 11 5 2 2 2 2" xfId="10076" xr:uid="{BA561E77-5199-47E8-8A53-72483E0ED123}"/>
    <cellStyle name="Note 11 5 2 2 2 2 2" xfId="15681" xr:uid="{AF089D52-DFC1-46C7-AD88-21317045F00F}"/>
    <cellStyle name="Note 11 5 2 2 2 2 2 2" xfId="26890" xr:uid="{D2BACBCF-BC3C-4777-8ABB-64ADE28A5DCC}"/>
    <cellStyle name="Note 11 5 2 2 2 2 3" xfId="21286" xr:uid="{687B73E8-BC13-4DFC-9BDC-ED600D2373AB}"/>
    <cellStyle name="Note 11 5 2 2 2 3" xfId="12879" xr:uid="{EE6E574E-AEFF-435D-AFA8-6402A7E2720D}"/>
    <cellStyle name="Note 11 5 2 2 2 3 2" xfId="24088" xr:uid="{20DFB28C-924E-49CF-8E7B-8458DB71F1D0}"/>
    <cellStyle name="Note 11 5 2 2 2 4" xfId="18484" xr:uid="{D11A23C8-CFAF-47A4-8E5A-4F7E25CBFD07}"/>
    <cellStyle name="Note 11 5 2 2 3" xfId="8674" xr:uid="{7231BB87-858F-45C5-A38C-9B53A774C0FC}"/>
    <cellStyle name="Note 11 5 2 2 3 2" xfId="14279" xr:uid="{58B463CB-F4BB-4BB7-B5BB-3F51751B723D}"/>
    <cellStyle name="Note 11 5 2 2 3 2 2" xfId="25488" xr:uid="{1DE0F939-282A-4FBE-9F73-5E0C1AC8597C}"/>
    <cellStyle name="Note 11 5 2 2 3 3" xfId="19884" xr:uid="{01C61B71-9E3C-4FF9-B17D-CE25B3B5BE95}"/>
    <cellStyle name="Note 11 5 2 2 4" xfId="11477" xr:uid="{9D2062FA-A0D3-4F09-A5EA-D65B9C9A2FE8}"/>
    <cellStyle name="Note 11 5 2 2 4 2" xfId="22686" xr:uid="{36689461-3785-4F68-AD6A-21CCA01B56F0}"/>
    <cellStyle name="Note 11 5 2 2 5" xfId="17082" xr:uid="{16156B93-92FE-42B3-8F7D-EEFC641C6C45}"/>
    <cellStyle name="Note 11 5 2 3" xfId="44980" xr:uid="{FEDE9FFF-6E75-4D78-B7F1-DD22B795D15D}"/>
    <cellStyle name="Note 11 5 3" xfId="4447" xr:uid="{19E8B459-FC65-4DC4-B598-F3284A2825D1}"/>
    <cellStyle name="Note 11 5 3 2" xfId="5871" xr:uid="{41F6B1B9-21D8-455E-8264-E633CC146AC1}"/>
    <cellStyle name="Note 11 5 3 2 2" xfId="7273" xr:uid="{C89C8C05-E978-4826-9575-7B8B4B4E5A99}"/>
    <cellStyle name="Note 11 5 3 2 2 2" xfId="10075" xr:uid="{17B7E187-F0BE-489D-B66F-BEE293D05763}"/>
    <cellStyle name="Note 11 5 3 2 2 2 2" xfId="15680" xr:uid="{DD76504B-0734-455B-B480-97B2DEC6A7BC}"/>
    <cellStyle name="Note 11 5 3 2 2 2 2 2" xfId="26889" xr:uid="{83535A02-C784-40C7-AEB1-8C9D1388806B}"/>
    <cellStyle name="Note 11 5 3 2 2 2 3" xfId="21285" xr:uid="{689617B3-B20D-433B-9938-58350A83C806}"/>
    <cellStyle name="Note 11 5 3 2 2 3" xfId="12878" xr:uid="{813ED136-06B8-4351-9568-EBD85F2BD411}"/>
    <cellStyle name="Note 11 5 3 2 2 3 2" xfId="24087" xr:uid="{035EE4CA-EA2B-40F1-A520-C429FFCCFB81}"/>
    <cellStyle name="Note 11 5 3 2 2 4" xfId="18483" xr:uid="{B4BBE734-58DD-4B15-945C-8B1B0A2726F2}"/>
    <cellStyle name="Note 11 5 3 2 3" xfId="8673" xr:uid="{833F84A9-BBB1-4035-BDAC-4EDA670D0A53}"/>
    <cellStyle name="Note 11 5 3 2 3 2" xfId="14278" xr:uid="{19BE96C0-B97F-4105-90B6-6F870D5858F1}"/>
    <cellStyle name="Note 11 5 3 2 3 2 2" xfId="25487" xr:uid="{0CB9F0B7-FF85-4A81-84B0-00361AAE6639}"/>
    <cellStyle name="Note 11 5 3 2 3 3" xfId="19883" xr:uid="{98F5426E-4B0F-4521-8650-24C9E55CB7F0}"/>
    <cellStyle name="Note 11 5 3 2 4" xfId="11476" xr:uid="{C3BF0F21-98E2-4C8E-AD17-F5F2745CE46F}"/>
    <cellStyle name="Note 11 5 3 2 4 2" xfId="22685" xr:uid="{B8996682-1509-4664-ACD1-2AB7CD1DF7AF}"/>
    <cellStyle name="Note 11 5 3 2 5" xfId="17081" xr:uid="{647B2670-04F2-4F22-9C04-8C9CB025DB01}"/>
    <cellStyle name="Note 11 5 3 3" xfId="44981" xr:uid="{1E278256-6090-4FAC-B67E-E0640E7D7639}"/>
    <cellStyle name="Note 11 5 4" xfId="5873" xr:uid="{A64710F5-5A88-4585-8C2D-4285D1BA62BD}"/>
    <cellStyle name="Note 11 5 4 2" xfId="7275" xr:uid="{8154DCF5-9592-42EF-BEFF-D65468538F37}"/>
    <cellStyle name="Note 11 5 4 2 2" xfId="10077" xr:uid="{9246C1E4-58E6-443E-8B61-80953145F096}"/>
    <cellStyle name="Note 11 5 4 2 2 2" xfId="15682" xr:uid="{F901AEA9-39F3-4E49-9008-0E1A0ECB0E87}"/>
    <cellStyle name="Note 11 5 4 2 2 2 2" xfId="26891" xr:uid="{F18E5693-DB96-4BA1-93D4-62F3DA15C675}"/>
    <cellStyle name="Note 11 5 4 2 2 3" xfId="21287" xr:uid="{6EFF68A4-72DF-4DA7-AA1A-D6F551477ED4}"/>
    <cellStyle name="Note 11 5 4 2 3" xfId="12880" xr:uid="{D8CEA97C-5664-4ED2-8B9E-3BF799D5D62F}"/>
    <cellStyle name="Note 11 5 4 2 3 2" xfId="24089" xr:uid="{CF213F73-D3D7-4723-826F-9B184616A2B9}"/>
    <cellStyle name="Note 11 5 4 2 4" xfId="18485" xr:uid="{A927134F-F0CA-4552-AEF8-364D8651CD56}"/>
    <cellStyle name="Note 11 5 4 3" xfId="8675" xr:uid="{F72076AB-010B-4D0F-8E17-9A646FD13691}"/>
    <cellStyle name="Note 11 5 4 3 2" xfId="14280" xr:uid="{4727C1BF-4E42-4FDA-BD52-05DDD25C6235}"/>
    <cellStyle name="Note 11 5 4 3 2 2" xfId="25489" xr:uid="{688D4CE1-9F24-4EAD-9BBA-213931D4D2E8}"/>
    <cellStyle name="Note 11 5 4 3 3" xfId="19885" xr:uid="{3ACB3A5B-28AE-4B30-9A27-EC1B59981292}"/>
    <cellStyle name="Note 11 5 4 4" xfId="11478" xr:uid="{4D812C0B-4811-44A3-A3F1-F116891A453B}"/>
    <cellStyle name="Note 11 5 4 4 2" xfId="22687" xr:uid="{213367CC-F35C-4819-B167-A2EC98A7BC83}"/>
    <cellStyle name="Note 11 5 4 5" xfId="17083" xr:uid="{DAADC28B-EFE0-418D-AEE3-9BDCAF7F8E46}"/>
    <cellStyle name="Note 11 5 5" xfId="44979" xr:uid="{FD817039-48E9-4F49-8231-9B78F1C9D352}"/>
    <cellStyle name="Note 11 6" xfId="4448" xr:uid="{2C7CD18B-64FE-4767-9AD7-695E58D19A8D}"/>
    <cellStyle name="Note 11 6 2" xfId="4449" xr:uid="{057ACE0D-62A9-4CE1-B442-13857EFC4F66}"/>
    <cellStyle name="Note 11 6 2 2" xfId="5869" xr:uid="{81F38231-678C-4F99-8E90-20E39D8811AC}"/>
    <cellStyle name="Note 11 6 2 2 2" xfId="7271" xr:uid="{C9106A9C-3626-40C6-8EBC-6B67530F5835}"/>
    <cellStyle name="Note 11 6 2 2 2 2" xfId="10073" xr:uid="{C08FA832-F861-47E3-A2D0-08484974551A}"/>
    <cellStyle name="Note 11 6 2 2 2 2 2" xfId="15678" xr:uid="{34301311-A7D7-4020-B7C4-5D73576BAF1C}"/>
    <cellStyle name="Note 11 6 2 2 2 2 2 2" xfId="26887" xr:uid="{EF9C0221-25BF-4779-ACDA-97FA39DD71DA}"/>
    <cellStyle name="Note 11 6 2 2 2 2 3" xfId="21283" xr:uid="{2526651F-BF0C-47FA-9617-E695E6CCF332}"/>
    <cellStyle name="Note 11 6 2 2 2 3" xfId="12876" xr:uid="{1617BD3F-210A-4431-8D9E-F470C5842DF7}"/>
    <cellStyle name="Note 11 6 2 2 2 3 2" xfId="24085" xr:uid="{000BD652-0177-4B13-93C8-82E67A0E6989}"/>
    <cellStyle name="Note 11 6 2 2 2 4" xfId="18481" xr:uid="{95F8AAF8-1E1D-4346-9A63-011F6CE014E5}"/>
    <cellStyle name="Note 11 6 2 2 3" xfId="8671" xr:uid="{E5D2666A-0898-4639-B731-CCB0D271D55A}"/>
    <cellStyle name="Note 11 6 2 2 3 2" xfId="14276" xr:uid="{FD6DAAD0-58DE-496E-8E4C-936CA329247F}"/>
    <cellStyle name="Note 11 6 2 2 3 2 2" xfId="25485" xr:uid="{690E3D52-C3C1-4F91-A948-E4EFE15D8FF9}"/>
    <cellStyle name="Note 11 6 2 2 3 3" xfId="19881" xr:uid="{07CAD192-3225-4DAA-BA34-341AF84A895D}"/>
    <cellStyle name="Note 11 6 2 2 4" xfId="11474" xr:uid="{6BA06A92-13ED-4D82-955C-8A10B4BA9CDD}"/>
    <cellStyle name="Note 11 6 2 2 4 2" xfId="22683" xr:uid="{64410199-1F50-4E11-9226-986FFAD15CE4}"/>
    <cellStyle name="Note 11 6 2 2 5" xfId="17079" xr:uid="{E28E7105-B95A-4213-9FCB-FB4CEF762CE0}"/>
    <cellStyle name="Note 11 6 2 3" xfId="44983" xr:uid="{AA03316F-3CB1-47B3-8AEB-BE5A99B07F23}"/>
    <cellStyle name="Note 11 6 3" xfId="4450" xr:uid="{6D54FA6F-1B86-44B2-9AD2-521BBC866699}"/>
    <cellStyle name="Note 11 6 3 2" xfId="5868" xr:uid="{AB9AD6AC-431A-49D3-A8FF-D7CEC6111A74}"/>
    <cellStyle name="Note 11 6 3 2 2" xfId="7270" xr:uid="{12362F1F-1004-4BD9-996B-3B04381E68D0}"/>
    <cellStyle name="Note 11 6 3 2 2 2" xfId="10072" xr:uid="{7045B244-E4D6-4D82-8622-00A2D7181C7B}"/>
    <cellStyle name="Note 11 6 3 2 2 2 2" xfId="15677" xr:uid="{0B859425-866C-4409-82C5-06A48A57102A}"/>
    <cellStyle name="Note 11 6 3 2 2 2 2 2" xfId="26886" xr:uid="{3460ACC5-317D-40D7-9A0B-96ED534E9BC3}"/>
    <cellStyle name="Note 11 6 3 2 2 2 3" xfId="21282" xr:uid="{3BB0D961-6099-4215-9C59-15B4F7C2F23E}"/>
    <cellStyle name="Note 11 6 3 2 2 3" xfId="12875" xr:uid="{84E3D51B-D73C-4824-BB74-C4F4B780F723}"/>
    <cellStyle name="Note 11 6 3 2 2 3 2" xfId="24084" xr:uid="{55DE3BC1-43FA-42A4-AB51-AE2DDDC6C37F}"/>
    <cellStyle name="Note 11 6 3 2 2 4" xfId="18480" xr:uid="{F5C52CC5-2DDD-4778-8711-08C709DC8ADB}"/>
    <cellStyle name="Note 11 6 3 2 3" xfId="8670" xr:uid="{B568A1C3-F859-4A9D-A5A3-328ADE79DBBC}"/>
    <cellStyle name="Note 11 6 3 2 3 2" xfId="14275" xr:uid="{02065CAA-1E22-4561-9EFF-9E26D63DA1B5}"/>
    <cellStyle name="Note 11 6 3 2 3 2 2" xfId="25484" xr:uid="{C5A12F8C-E5F7-4700-B069-A4D7C9330CEF}"/>
    <cellStyle name="Note 11 6 3 2 3 3" xfId="19880" xr:uid="{1282E615-5F57-48D4-8949-851EC3DF72D2}"/>
    <cellStyle name="Note 11 6 3 2 4" xfId="11473" xr:uid="{466FD6B9-8182-4033-A1EF-DC49979E5E74}"/>
    <cellStyle name="Note 11 6 3 2 4 2" xfId="22682" xr:uid="{5B97AAB9-AB77-4EA4-9E27-06F231C55D94}"/>
    <cellStyle name="Note 11 6 3 2 5" xfId="17078" xr:uid="{8989F370-477B-4193-8F7F-91145D6D7FD1}"/>
    <cellStyle name="Note 11 6 3 3" xfId="44984" xr:uid="{003CE52F-4C44-40D1-89EC-5504CC354E77}"/>
    <cellStyle name="Note 11 6 4" xfId="5870" xr:uid="{216B2DC5-F710-4ACF-82B2-CEEA270BF1E0}"/>
    <cellStyle name="Note 11 6 4 2" xfId="7272" xr:uid="{48E32B48-3347-433B-8118-4DE818C23B68}"/>
    <cellStyle name="Note 11 6 4 2 2" xfId="10074" xr:uid="{E42DFFA9-8230-435B-ACD3-F23CE5B86141}"/>
    <cellStyle name="Note 11 6 4 2 2 2" xfId="15679" xr:uid="{7853632A-5F0F-4431-8D99-B3E7C71F749C}"/>
    <cellStyle name="Note 11 6 4 2 2 2 2" xfId="26888" xr:uid="{AEC93C49-13B1-4625-8F12-1B92A253FA91}"/>
    <cellStyle name="Note 11 6 4 2 2 3" xfId="21284" xr:uid="{9C88F1B8-0AA8-41E4-9116-754670BB1866}"/>
    <cellStyle name="Note 11 6 4 2 3" xfId="12877" xr:uid="{938C6AD8-0BC0-4699-B9A9-9E368F533A34}"/>
    <cellStyle name="Note 11 6 4 2 3 2" xfId="24086" xr:uid="{76C4D4AA-A82C-47CA-A521-A32414D93AF0}"/>
    <cellStyle name="Note 11 6 4 2 4" xfId="18482" xr:uid="{33D059C1-B0F0-4458-8B08-D2DCFA5E3B64}"/>
    <cellStyle name="Note 11 6 4 3" xfId="8672" xr:uid="{1ACA5376-8BFD-442A-9077-3E06D3FEF0DD}"/>
    <cellStyle name="Note 11 6 4 3 2" xfId="14277" xr:uid="{8F9B753C-E4EF-479F-8AD9-855C231C89BE}"/>
    <cellStyle name="Note 11 6 4 3 2 2" xfId="25486" xr:uid="{4728D43E-B679-43C4-B48D-D5841166FEA9}"/>
    <cellStyle name="Note 11 6 4 3 3" xfId="19882" xr:uid="{7A962F04-BCFB-4F08-B7C4-5CF1D5454635}"/>
    <cellStyle name="Note 11 6 4 4" xfId="11475" xr:uid="{FE729D9F-120A-4AF8-B5AF-F3DDF3EB9905}"/>
    <cellStyle name="Note 11 6 4 4 2" xfId="22684" xr:uid="{C58BE4FD-9B82-4559-99F3-663759F2B31A}"/>
    <cellStyle name="Note 11 6 4 5" xfId="17080" xr:uid="{D85CD793-74FB-4352-839C-E59BA5D98B40}"/>
    <cellStyle name="Note 11 6 5" xfId="44982" xr:uid="{A8DEF97A-C11B-4AD7-BA5A-4C4904DEE81B}"/>
    <cellStyle name="Note 11 7" xfId="4451" xr:uid="{AA252F26-0D53-4511-8966-D2162F8D5DC0}"/>
    <cellStyle name="Note 11 7 2" xfId="4452" xr:uid="{3D7F7CD4-0C84-4FE6-BA0A-1F5B688264CE}"/>
    <cellStyle name="Note 11 7 2 2" xfId="5866" xr:uid="{BB23C44F-F31E-420A-BF0F-9CF7107B2C92}"/>
    <cellStyle name="Note 11 7 2 2 2" xfId="7268" xr:uid="{B440C4C4-605E-430C-9D49-C1196865FBD2}"/>
    <cellStyle name="Note 11 7 2 2 2 2" xfId="10070" xr:uid="{B31290EB-C4D7-47D3-8521-5B20F467888B}"/>
    <cellStyle name="Note 11 7 2 2 2 2 2" xfId="15675" xr:uid="{174F97C8-826B-411B-B44B-D43FC9B5063E}"/>
    <cellStyle name="Note 11 7 2 2 2 2 2 2" xfId="26884" xr:uid="{2D4B4317-5182-4883-AA65-345C1EAF2D09}"/>
    <cellStyle name="Note 11 7 2 2 2 2 3" xfId="21280" xr:uid="{4598A7F0-7ED3-4D52-A103-60149884F0BE}"/>
    <cellStyle name="Note 11 7 2 2 2 3" xfId="12873" xr:uid="{90F03B6D-B634-49A6-A708-D340A2D9D0E6}"/>
    <cellStyle name="Note 11 7 2 2 2 3 2" xfId="24082" xr:uid="{E8155E46-7131-4E19-8BC2-31392B036F16}"/>
    <cellStyle name="Note 11 7 2 2 2 4" xfId="18478" xr:uid="{B2F15595-7AFC-4B52-BD0E-BE3FA71AA7F7}"/>
    <cellStyle name="Note 11 7 2 2 3" xfId="8668" xr:uid="{D5FAEFB3-31CC-4EF1-AEAE-66CE7196364F}"/>
    <cellStyle name="Note 11 7 2 2 3 2" xfId="14273" xr:uid="{FF09EC54-1F3A-4F86-82C4-B8AC8BA4114A}"/>
    <cellStyle name="Note 11 7 2 2 3 2 2" xfId="25482" xr:uid="{D633A9D5-DF4E-4A2E-B280-C9D9BFCE7AD9}"/>
    <cellStyle name="Note 11 7 2 2 3 3" xfId="19878" xr:uid="{40F029D8-DB9B-4496-9E79-C5FE8F1BB613}"/>
    <cellStyle name="Note 11 7 2 2 4" xfId="11471" xr:uid="{A3A5F1E5-C501-4D73-8BF5-2DB344D4CFA7}"/>
    <cellStyle name="Note 11 7 2 2 4 2" xfId="22680" xr:uid="{C687FBAB-7AD0-49BC-9AB2-79352980E4DA}"/>
    <cellStyle name="Note 11 7 2 2 5" xfId="17076" xr:uid="{C0230116-325F-408C-8992-273439FD8A8B}"/>
    <cellStyle name="Note 11 7 2 3" xfId="44986" xr:uid="{3A0E490C-40D7-4842-8F0F-3DD15407490A}"/>
    <cellStyle name="Note 11 7 3" xfId="4453" xr:uid="{8B72169E-6066-4B87-AD87-7AA896FF3FE8}"/>
    <cellStyle name="Note 11 7 3 2" xfId="5865" xr:uid="{61E36219-E17E-4FE5-8D7B-74A67356FB08}"/>
    <cellStyle name="Note 11 7 3 2 2" xfId="7267" xr:uid="{FD51C556-D3BD-4E1C-9CA5-F4915E2A1E3E}"/>
    <cellStyle name="Note 11 7 3 2 2 2" xfId="10069" xr:uid="{34C297AD-9969-4E0B-8216-7F54FFD817C1}"/>
    <cellStyle name="Note 11 7 3 2 2 2 2" xfId="15674" xr:uid="{73C04F88-383A-4984-A919-7A0174C976DB}"/>
    <cellStyle name="Note 11 7 3 2 2 2 2 2" xfId="26883" xr:uid="{68D413F6-5BBF-4AE8-8D79-B708E6ECCD39}"/>
    <cellStyle name="Note 11 7 3 2 2 2 3" xfId="21279" xr:uid="{691E197E-B58E-41BA-BB8F-1B2CE25C44BC}"/>
    <cellStyle name="Note 11 7 3 2 2 3" xfId="12872" xr:uid="{0478522E-4207-43A3-90E0-6C93538A2EEB}"/>
    <cellStyle name="Note 11 7 3 2 2 3 2" xfId="24081" xr:uid="{9BDC3C83-A65E-4098-8DF0-FCD1BA5C27FC}"/>
    <cellStyle name="Note 11 7 3 2 2 4" xfId="18477" xr:uid="{15C5A3A1-375D-4E44-B478-CEE4F76ED236}"/>
    <cellStyle name="Note 11 7 3 2 3" xfId="8667" xr:uid="{93D75C37-4D61-45A0-8ECD-FD005F60DB1F}"/>
    <cellStyle name="Note 11 7 3 2 3 2" xfId="14272" xr:uid="{34EAE660-A72F-41E1-AE7D-F73A9E4556FD}"/>
    <cellStyle name="Note 11 7 3 2 3 2 2" xfId="25481" xr:uid="{AC4721E1-6D3A-485B-A11A-4AC4801328CE}"/>
    <cellStyle name="Note 11 7 3 2 3 3" xfId="19877" xr:uid="{A9F50860-34B8-4EBD-A59B-DC4B0AE3C65A}"/>
    <cellStyle name="Note 11 7 3 2 4" xfId="11470" xr:uid="{B6DB27FC-5D8F-4A3D-BE33-3A86E8070F6F}"/>
    <cellStyle name="Note 11 7 3 2 4 2" xfId="22679" xr:uid="{E27A5BC6-04BB-4175-95FD-C3009FBFA497}"/>
    <cellStyle name="Note 11 7 3 2 5" xfId="17075" xr:uid="{B82D200A-41CB-415E-9699-53380E5EF59E}"/>
    <cellStyle name="Note 11 7 3 3" xfId="44987" xr:uid="{A782778C-A620-4486-B107-43B11AFF858E}"/>
    <cellStyle name="Note 11 7 4" xfId="5867" xr:uid="{EC1D3596-EF82-406C-A04A-654C556604A0}"/>
    <cellStyle name="Note 11 7 4 2" xfId="7269" xr:uid="{0DD6410B-FE34-412A-9F66-176C874EAC55}"/>
    <cellStyle name="Note 11 7 4 2 2" xfId="10071" xr:uid="{390E59F8-900B-4BD8-9E6F-6A9673D7E277}"/>
    <cellStyle name="Note 11 7 4 2 2 2" xfId="15676" xr:uid="{D0B714A1-08EE-41CA-9B37-B43E6C11A08F}"/>
    <cellStyle name="Note 11 7 4 2 2 2 2" xfId="26885" xr:uid="{0EA9A566-C335-47DB-9578-0905F3ABF01F}"/>
    <cellStyle name="Note 11 7 4 2 2 3" xfId="21281" xr:uid="{E9BCD0F7-23DF-4D47-A9C1-04EFC4B4FBA9}"/>
    <cellStyle name="Note 11 7 4 2 3" xfId="12874" xr:uid="{A40AB0F8-9887-436C-B8A0-B3ACA3399610}"/>
    <cellStyle name="Note 11 7 4 2 3 2" xfId="24083" xr:uid="{A112ED4A-4C37-4B6C-8A5C-ACA52CA47AB0}"/>
    <cellStyle name="Note 11 7 4 2 4" xfId="18479" xr:uid="{5C6F9947-2529-4CAC-AFCE-B9D344DFFAB0}"/>
    <cellStyle name="Note 11 7 4 3" xfId="8669" xr:uid="{EB1D546A-A331-4C00-AA10-3FAF03DDC8C0}"/>
    <cellStyle name="Note 11 7 4 3 2" xfId="14274" xr:uid="{40E837F5-DE15-4AC1-96DD-3F216B805369}"/>
    <cellStyle name="Note 11 7 4 3 2 2" xfId="25483" xr:uid="{155B5BF9-444A-4AE8-AA05-F7D7993A7B4A}"/>
    <cellStyle name="Note 11 7 4 3 3" xfId="19879" xr:uid="{2CB9A293-E5E0-42B1-912E-2ECBAF80F2C2}"/>
    <cellStyle name="Note 11 7 4 4" xfId="11472" xr:uid="{19D3AB47-03FF-4298-A572-125340DBEBDA}"/>
    <cellStyle name="Note 11 7 4 4 2" xfId="22681" xr:uid="{EB951660-54EF-4B6D-A854-0237252D60A5}"/>
    <cellStyle name="Note 11 7 4 5" xfId="17077" xr:uid="{A367D06A-22CB-4126-A48C-668D1BAFFA3F}"/>
    <cellStyle name="Note 11 7 5" xfId="44985" xr:uid="{A6260593-EAE9-433A-AF04-A3A8F2B2C337}"/>
    <cellStyle name="Note 11 8" xfId="4454" xr:uid="{F77E9CCE-6539-41A2-8266-D5775A6AB931}"/>
    <cellStyle name="Note 11 8 2" xfId="5864" xr:uid="{47D07926-4443-4A77-8C96-B45656732B2A}"/>
    <cellStyle name="Note 11 8 2 2" xfId="7266" xr:uid="{CFA2083F-A44B-4FDD-992E-4E32A384B29E}"/>
    <cellStyle name="Note 11 8 2 2 2" xfId="10068" xr:uid="{5F888B55-98EF-4EBC-9318-C2E09F0DF4CF}"/>
    <cellStyle name="Note 11 8 2 2 2 2" xfId="15673" xr:uid="{3E909C64-1493-470C-A0ED-5562AF09F14B}"/>
    <cellStyle name="Note 11 8 2 2 2 2 2" xfId="26882" xr:uid="{1E50A663-0DDC-4255-ADAE-048A2D1A2DFC}"/>
    <cellStyle name="Note 11 8 2 2 2 3" xfId="21278" xr:uid="{957AB05C-6649-4FEB-BD5E-7BE3D7741075}"/>
    <cellStyle name="Note 11 8 2 2 3" xfId="12871" xr:uid="{F7BDAFA3-8211-45F0-B0D6-B48A06C360AB}"/>
    <cellStyle name="Note 11 8 2 2 3 2" xfId="24080" xr:uid="{C7ED669E-3020-4668-8EEE-B927E10A97F1}"/>
    <cellStyle name="Note 11 8 2 2 4" xfId="18476" xr:uid="{748E97C5-F41C-46D4-BA1D-26781B6DF2A8}"/>
    <cellStyle name="Note 11 8 2 3" xfId="8666" xr:uid="{2BB61D7B-8E7F-46FA-930B-890D9CE636DB}"/>
    <cellStyle name="Note 11 8 2 3 2" xfId="14271" xr:uid="{A9B862E5-55D1-44F7-9F36-52DCCC24E40B}"/>
    <cellStyle name="Note 11 8 2 3 2 2" xfId="25480" xr:uid="{4604EAAD-E667-4976-A548-6577B212519F}"/>
    <cellStyle name="Note 11 8 2 3 3" xfId="19876" xr:uid="{8C0DC6D2-8B88-44B3-9509-183F03772D7D}"/>
    <cellStyle name="Note 11 8 2 4" xfId="11469" xr:uid="{12F7ED33-EEAE-44F1-B230-0485F1A85484}"/>
    <cellStyle name="Note 11 8 2 4 2" xfId="22678" xr:uid="{9C90157B-CCB6-4C8D-BF30-27A4AE44E370}"/>
    <cellStyle name="Note 11 8 2 5" xfId="17074" xr:uid="{D7259E7F-EC82-4BDD-BA15-EB863B296EFA}"/>
    <cellStyle name="Note 11 8 3" xfId="44988" xr:uid="{C141A579-0BE1-44DC-95EA-B6518109A192}"/>
    <cellStyle name="Note 11 9" xfId="4455" xr:uid="{DA61D7C4-C9E3-47D3-ADAC-CE9AB0077C8C}"/>
    <cellStyle name="Note 11 9 2" xfId="5863" xr:uid="{CD4375A6-23B7-4FDC-96E7-6F9EBFE2FC46}"/>
    <cellStyle name="Note 11 9 2 2" xfId="7265" xr:uid="{ACDEFA3C-43BA-4BD1-90E5-91B467BD5553}"/>
    <cellStyle name="Note 11 9 2 2 2" xfId="10067" xr:uid="{7142288E-9B3C-4CF9-826A-CFC3DDC7A928}"/>
    <cellStyle name="Note 11 9 2 2 2 2" xfId="15672" xr:uid="{01A6CC8C-E9C1-4C9D-B572-EF1F033E3707}"/>
    <cellStyle name="Note 11 9 2 2 2 2 2" xfId="26881" xr:uid="{DC2943C4-AB41-4F1D-9E45-53AFA8BFCAB5}"/>
    <cellStyle name="Note 11 9 2 2 2 3" xfId="21277" xr:uid="{49B72B8E-8F56-4760-A3B5-4F5227F3FE94}"/>
    <cellStyle name="Note 11 9 2 2 3" xfId="12870" xr:uid="{F02DF580-DBE6-4A79-AB75-7DF91450E13A}"/>
    <cellStyle name="Note 11 9 2 2 3 2" xfId="24079" xr:uid="{1A7EFD57-A9EF-4D80-8143-5F67109D92A6}"/>
    <cellStyle name="Note 11 9 2 2 4" xfId="18475" xr:uid="{A1B3310C-A2FF-4EA0-A045-028F28E9A59E}"/>
    <cellStyle name="Note 11 9 2 3" xfId="8665" xr:uid="{BBFB48F0-7157-49D1-9F66-7258B461FF55}"/>
    <cellStyle name="Note 11 9 2 3 2" xfId="14270" xr:uid="{F68BC212-C9E9-4621-BE3C-F79B727DFB3A}"/>
    <cellStyle name="Note 11 9 2 3 2 2" xfId="25479" xr:uid="{7CCEC30D-150F-418C-A108-967C1A54BE0C}"/>
    <cellStyle name="Note 11 9 2 3 3" xfId="19875" xr:uid="{E0A542CB-1CAC-4CB2-A7A9-C2C4AD095D3F}"/>
    <cellStyle name="Note 11 9 2 4" xfId="11468" xr:uid="{B31DEDF0-A93A-463D-BCD8-056F20DE2233}"/>
    <cellStyle name="Note 11 9 2 4 2" xfId="22677" xr:uid="{A926D254-7570-4EF3-B994-FDA7C87EB6AB}"/>
    <cellStyle name="Note 11 9 2 5" xfId="17073" xr:uid="{D6D2E6F2-BB74-4F99-B35A-5004AB4F7CC8}"/>
    <cellStyle name="Note 11 9 3" xfId="44989" xr:uid="{2334FFD5-463D-459A-952E-27DEDEFE80DE}"/>
    <cellStyle name="Note 11_Jersey" xfId="4456" xr:uid="{17F973C4-A4B3-4D9E-996E-FAD88E108A97}"/>
    <cellStyle name="Note 12" xfId="4457" xr:uid="{89D232C1-65E5-40C1-B517-1CE4DB422762}"/>
    <cellStyle name="Note 12 10" xfId="5862" xr:uid="{116F6FEE-E0D6-4062-B108-9C6ACC910662}"/>
    <cellStyle name="Note 12 10 2" xfId="7264" xr:uid="{9EE04904-6873-42AF-AB64-B0459DD12F5E}"/>
    <cellStyle name="Note 12 10 2 2" xfId="10066" xr:uid="{71C0495A-F388-4AC6-8D8B-01DFC2130F74}"/>
    <cellStyle name="Note 12 10 2 2 2" xfId="15671" xr:uid="{CF1459B7-F676-4F08-B62A-797F807600D0}"/>
    <cellStyle name="Note 12 10 2 2 2 2" xfId="26880" xr:uid="{549F65AC-918E-4FB3-BDA8-91D4BBF11984}"/>
    <cellStyle name="Note 12 10 2 2 3" xfId="21276" xr:uid="{FAF73E8D-37C7-4BDC-A825-DE2BF4D19B4B}"/>
    <cellStyle name="Note 12 10 2 3" xfId="12869" xr:uid="{35FD236A-A993-4388-8182-A2322C0EB996}"/>
    <cellStyle name="Note 12 10 2 3 2" xfId="24078" xr:uid="{280AA1E9-05D7-4EA8-9FB8-854FF5E3DD4E}"/>
    <cellStyle name="Note 12 10 2 4" xfId="18474" xr:uid="{4C36BBCF-1D40-4691-BD0C-89CB1A7096FF}"/>
    <cellStyle name="Note 12 10 3" xfId="8664" xr:uid="{89C65183-814D-434B-8A94-8ECEFE133B67}"/>
    <cellStyle name="Note 12 10 3 2" xfId="14269" xr:uid="{1D69C52C-F0AE-4031-B885-E5808DA60E82}"/>
    <cellStyle name="Note 12 10 3 2 2" xfId="25478" xr:uid="{25502027-816B-4A32-905E-288ABE208FAE}"/>
    <cellStyle name="Note 12 10 3 3" xfId="19874" xr:uid="{C85F0FC1-E460-446E-A092-DBE69BEEC61B}"/>
    <cellStyle name="Note 12 10 4" xfId="11467" xr:uid="{DEC6490B-0910-488F-BAF9-1E21EEB0525B}"/>
    <cellStyle name="Note 12 10 4 2" xfId="22676" xr:uid="{C6C852D1-1779-4381-AB6C-92C52B8F88E0}"/>
    <cellStyle name="Note 12 10 5" xfId="17072" xr:uid="{3FE11E99-1D35-49BE-8BB6-2073A73BCF26}"/>
    <cellStyle name="Note 12 11" xfId="44990" xr:uid="{74FA7930-17B1-437F-B3FF-811F97F396CC}"/>
    <cellStyle name="Note 12 2" xfId="4458" xr:uid="{6F9726E4-BBB6-4056-ABFF-F42DDE7CA172}"/>
    <cellStyle name="Note 12 2 2" xfId="4459" xr:uid="{BC814C99-21DC-4FB1-8B88-C726093909B3}"/>
    <cellStyle name="Note 12 2 2 2" xfId="5860" xr:uid="{2DEB5331-FFF9-45A6-B5B1-DBC6790EAD7D}"/>
    <cellStyle name="Note 12 2 2 2 2" xfId="7262" xr:uid="{EFF65AD3-1F03-4ADE-93AE-645AE03DF780}"/>
    <cellStyle name="Note 12 2 2 2 2 2" xfId="10064" xr:uid="{C50C25DF-C7ED-484F-9427-28D1470BB29C}"/>
    <cellStyle name="Note 12 2 2 2 2 2 2" xfId="15669" xr:uid="{36D20966-D99F-44DE-9B24-F046FDDC8941}"/>
    <cellStyle name="Note 12 2 2 2 2 2 2 2" xfId="26878" xr:uid="{855281BB-A29E-476C-A68C-2C6AB7464C31}"/>
    <cellStyle name="Note 12 2 2 2 2 2 3" xfId="21274" xr:uid="{BF559139-F826-4DF5-842F-4FC4014297FE}"/>
    <cellStyle name="Note 12 2 2 2 2 3" xfId="12867" xr:uid="{58463602-E27D-4F7B-A797-0F410E51E634}"/>
    <cellStyle name="Note 12 2 2 2 2 3 2" xfId="24076" xr:uid="{2FFA5A2F-98BB-4AB4-9A99-913FA833F91B}"/>
    <cellStyle name="Note 12 2 2 2 2 4" xfId="18472" xr:uid="{1CABAC78-7EBE-4F49-9785-5A49DBE070B7}"/>
    <cellStyle name="Note 12 2 2 2 3" xfId="8662" xr:uid="{3E48CEB8-471A-4397-B08D-F67BD322FB03}"/>
    <cellStyle name="Note 12 2 2 2 3 2" xfId="14267" xr:uid="{11680BCD-5F11-49EA-80CF-1130B99EE52B}"/>
    <cellStyle name="Note 12 2 2 2 3 2 2" xfId="25476" xr:uid="{52EFCA7B-C06F-4953-831B-10FA699032BA}"/>
    <cellStyle name="Note 12 2 2 2 3 3" xfId="19872" xr:uid="{0F6CA493-3B3C-4F70-B6C1-A4CF2174EFB2}"/>
    <cellStyle name="Note 12 2 2 2 4" xfId="11465" xr:uid="{6F198A25-53BF-498F-87DC-55C9052C62DC}"/>
    <cellStyle name="Note 12 2 2 2 4 2" xfId="22674" xr:uid="{FB12D6C1-68D1-4149-AEC2-C3C51DBEF63D}"/>
    <cellStyle name="Note 12 2 2 2 5" xfId="17070" xr:uid="{30E44645-8DFA-4A44-B1E6-F5BA9B162684}"/>
    <cellStyle name="Note 12 2 2 3" xfId="44992" xr:uid="{F52F2635-5BD3-43A9-B55D-99AC4DA1BB0D}"/>
    <cellStyle name="Note 12 2 3" xfId="4460" xr:uid="{536A05F0-AC35-4AE6-8758-608D08A3DCFB}"/>
    <cellStyle name="Note 12 2 3 2" xfId="5859" xr:uid="{E2A22F9A-CE03-46F8-8561-9168D2142D89}"/>
    <cellStyle name="Note 12 2 3 2 2" xfId="7261" xr:uid="{EFBBCE0B-F57D-4A83-87C5-3AFA909008B7}"/>
    <cellStyle name="Note 12 2 3 2 2 2" xfId="10063" xr:uid="{00663ABB-4DA1-4155-9E05-91F0A245D0A0}"/>
    <cellStyle name="Note 12 2 3 2 2 2 2" xfId="15668" xr:uid="{4071CBD8-B4AB-4F42-A896-F42AB2A6D986}"/>
    <cellStyle name="Note 12 2 3 2 2 2 2 2" xfId="26877" xr:uid="{4842D384-8DD0-4AE0-BA6A-EC6584495B58}"/>
    <cellStyle name="Note 12 2 3 2 2 2 3" xfId="21273" xr:uid="{C3B34040-0937-4332-AE40-BFD208F5D30D}"/>
    <cellStyle name="Note 12 2 3 2 2 3" xfId="12866" xr:uid="{7B4573EF-8173-4844-A696-C487C780BB3A}"/>
    <cellStyle name="Note 12 2 3 2 2 3 2" xfId="24075" xr:uid="{C9FBD178-43F6-4DDC-A315-2B2920FD09D6}"/>
    <cellStyle name="Note 12 2 3 2 2 4" xfId="18471" xr:uid="{93050627-1158-4138-81C0-964DE57AFC51}"/>
    <cellStyle name="Note 12 2 3 2 3" xfId="8661" xr:uid="{868AAD66-2D9B-4A88-A220-46CA49EB24B8}"/>
    <cellStyle name="Note 12 2 3 2 3 2" xfId="14266" xr:uid="{A03010FC-00DB-49ED-94C1-939705E46957}"/>
    <cellStyle name="Note 12 2 3 2 3 2 2" xfId="25475" xr:uid="{C30DEDA2-5CDE-47E7-ABF7-68A59B1E32E9}"/>
    <cellStyle name="Note 12 2 3 2 3 3" xfId="19871" xr:uid="{3DD95C4F-1471-4CB8-A3AA-C88F25AE58FE}"/>
    <cellStyle name="Note 12 2 3 2 4" xfId="11464" xr:uid="{7FADAAAC-AFDB-4763-84F8-D81DEC581B85}"/>
    <cellStyle name="Note 12 2 3 2 4 2" xfId="22673" xr:uid="{6B39182B-B719-4E1C-8BA3-938F903E1A1E}"/>
    <cellStyle name="Note 12 2 3 2 5" xfId="17069" xr:uid="{A02F0FE7-D9F1-4D20-BD9C-E858956BB404}"/>
    <cellStyle name="Note 12 2 3 3" xfId="44993" xr:uid="{C8833DA3-8A6F-4986-BAE6-0E0ADF5944A0}"/>
    <cellStyle name="Note 12 2 4" xfId="5861" xr:uid="{B5B2B172-CBF1-4AE6-8240-196BA91AED47}"/>
    <cellStyle name="Note 12 2 4 2" xfId="7263" xr:uid="{2E3D911F-F822-452B-BAE5-40735A3D31B7}"/>
    <cellStyle name="Note 12 2 4 2 2" xfId="10065" xr:uid="{60AE25FE-1B1E-4E0A-9154-CCDD1E2A2ED6}"/>
    <cellStyle name="Note 12 2 4 2 2 2" xfId="15670" xr:uid="{9C0A2D87-761A-4297-8FDF-DCCA64D3D889}"/>
    <cellStyle name="Note 12 2 4 2 2 2 2" xfId="26879" xr:uid="{FC900FE2-5883-43C6-8256-12CE8C2C2CF9}"/>
    <cellStyle name="Note 12 2 4 2 2 3" xfId="21275" xr:uid="{57D7B86E-1DF7-4297-ABFF-0EDB91E583E5}"/>
    <cellStyle name="Note 12 2 4 2 3" xfId="12868" xr:uid="{EA69EA87-1773-481A-B0DD-E23B62B1FEA0}"/>
    <cellStyle name="Note 12 2 4 2 3 2" xfId="24077" xr:uid="{DF8F03ED-40F8-4635-A20D-2C6E0C3D660E}"/>
    <cellStyle name="Note 12 2 4 2 4" xfId="18473" xr:uid="{F4628F4E-6237-4845-B902-581264285EF2}"/>
    <cellStyle name="Note 12 2 4 3" xfId="8663" xr:uid="{4E27F288-D905-4FEB-84A0-BE9F81515960}"/>
    <cellStyle name="Note 12 2 4 3 2" xfId="14268" xr:uid="{3C0CE1A5-9FFC-41BD-9CB0-6F3245060D2D}"/>
    <cellStyle name="Note 12 2 4 3 2 2" xfId="25477" xr:uid="{375CEC71-A567-452D-8E2D-05FFC3D9C547}"/>
    <cellStyle name="Note 12 2 4 3 3" xfId="19873" xr:uid="{6E8C0F0F-99FA-4384-A3D5-C82FEB56F36E}"/>
    <cellStyle name="Note 12 2 4 4" xfId="11466" xr:uid="{C43679CB-1A1C-415D-B082-449609748474}"/>
    <cellStyle name="Note 12 2 4 4 2" xfId="22675" xr:uid="{505CEAF9-25F4-475D-80DB-BF0B159916E0}"/>
    <cellStyle name="Note 12 2 4 5" xfId="17071" xr:uid="{554182C6-E8C3-4F97-86B1-61F488A681AD}"/>
    <cellStyle name="Note 12 2 5" xfId="44991" xr:uid="{77F50F7C-730E-4342-8354-052C8EEED81C}"/>
    <cellStyle name="Note 12 3" xfId="4461" xr:uid="{A2A706EB-01AE-4B55-BE2D-4479140F7AB7}"/>
    <cellStyle name="Note 12 3 2" xfId="4462" xr:uid="{14745B6D-BF44-4B7B-B48D-D90607F92278}"/>
    <cellStyle name="Note 12 3 2 2" xfId="5857" xr:uid="{DACDF864-2368-4651-B3EE-96F20CE61AAD}"/>
    <cellStyle name="Note 12 3 2 2 2" xfId="7259" xr:uid="{AB7C7090-A594-4EE4-A267-2F468C1CF6B7}"/>
    <cellStyle name="Note 12 3 2 2 2 2" xfId="10061" xr:uid="{8F3FEE35-FCF8-40B6-9CA8-1255C0405902}"/>
    <cellStyle name="Note 12 3 2 2 2 2 2" xfId="15666" xr:uid="{92C0D966-CF16-4E80-BAF8-6D6C1C66CE6A}"/>
    <cellStyle name="Note 12 3 2 2 2 2 2 2" xfId="26875" xr:uid="{22E23AB2-0986-4F77-BBAE-1C443E3B6039}"/>
    <cellStyle name="Note 12 3 2 2 2 2 3" xfId="21271" xr:uid="{8EF8F275-3D3C-43B1-8FEF-05B713802E4B}"/>
    <cellStyle name="Note 12 3 2 2 2 3" xfId="12864" xr:uid="{1AEBA8C9-4BB3-4FE8-AA5D-2A3FE2B2DEF4}"/>
    <cellStyle name="Note 12 3 2 2 2 3 2" xfId="24073" xr:uid="{56DA574C-59E0-49F5-95CE-368ED5DFD441}"/>
    <cellStyle name="Note 12 3 2 2 2 4" xfId="18469" xr:uid="{7E6869B5-A755-483E-B19B-70476E848B7A}"/>
    <cellStyle name="Note 12 3 2 2 3" xfId="8659" xr:uid="{DEA35CD1-D927-43A3-9583-112315C77DC7}"/>
    <cellStyle name="Note 12 3 2 2 3 2" xfId="14264" xr:uid="{FE263AD0-1A12-439E-8B52-335CF70C07E6}"/>
    <cellStyle name="Note 12 3 2 2 3 2 2" xfId="25473" xr:uid="{66A894CB-7A2E-49B2-BA48-BCD58506FBAC}"/>
    <cellStyle name="Note 12 3 2 2 3 3" xfId="19869" xr:uid="{6FEA4F7E-EC57-4EED-B285-18EAE0AAEA96}"/>
    <cellStyle name="Note 12 3 2 2 4" xfId="11462" xr:uid="{B50F07F6-B0CE-45E9-895E-75ACC6217EEF}"/>
    <cellStyle name="Note 12 3 2 2 4 2" xfId="22671" xr:uid="{158AC1AD-1D39-4D1D-B1A6-FC2188500670}"/>
    <cellStyle name="Note 12 3 2 2 5" xfId="17067" xr:uid="{BEE89B95-257D-4EA7-9623-B9912F59E918}"/>
    <cellStyle name="Note 12 3 2 3" xfId="44995" xr:uid="{900810E0-B99E-4554-A4E7-5F5AD6667EDB}"/>
    <cellStyle name="Note 12 3 3" xfId="4463" xr:uid="{88AA2112-3A50-4B4C-B6F3-6FF0B296DF67}"/>
    <cellStyle name="Note 12 3 3 2" xfId="5856" xr:uid="{8A266E06-0FD0-405F-B5EA-19D67AD1AA87}"/>
    <cellStyle name="Note 12 3 3 2 2" xfId="7258" xr:uid="{67D7BB08-C780-474F-80AD-34AFB2D5DF9E}"/>
    <cellStyle name="Note 12 3 3 2 2 2" xfId="10060" xr:uid="{D89803BC-BE5C-4808-835B-895F38733C0D}"/>
    <cellStyle name="Note 12 3 3 2 2 2 2" xfId="15665" xr:uid="{7AE2445A-29C1-419B-9ACC-C4F8875AD0D9}"/>
    <cellStyle name="Note 12 3 3 2 2 2 2 2" xfId="26874" xr:uid="{DC377FAC-5613-4106-A1D4-F5383733E753}"/>
    <cellStyle name="Note 12 3 3 2 2 2 3" xfId="21270" xr:uid="{A2D448DF-9A82-4804-BC4B-A4C71652301D}"/>
    <cellStyle name="Note 12 3 3 2 2 3" xfId="12863" xr:uid="{421316EF-7344-41F1-BCD2-E5062B1F87A1}"/>
    <cellStyle name="Note 12 3 3 2 2 3 2" xfId="24072" xr:uid="{BE496925-7276-497C-AC6F-C1BD6D497A77}"/>
    <cellStyle name="Note 12 3 3 2 2 4" xfId="18468" xr:uid="{7EA478EC-1038-4A7F-BC26-30D5206C28F1}"/>
    <cellStyle name="Note 12 3 3 2 3" xfId="8658" xr:uid="{441A3BAD-1889-40A4-A1F5-9881841C0C1D}"/>
    <cellStyle name="Note 12 3 3 2 3 2" xfId="14263" xr:uid="{ED357F0D-ABD4-4924-A1AA-7C6ECD31771C}"/>
    <cellStyle name="Note 12 3 3 2 3 2 2" xfId="25472" xr:uid="{F6E909C1-6888-4E8E-A5BE-C6E4E79A06B1}"/>
    <cellStyle name="Note 12 3 3 2 3 3" xfId="19868" xr:uid="{AAF144C4-B6B7-496F-88B7-36A80A00E2AA}"/>
    <cellStyle name="Note 12 3 3 2 4" xfId="11461" xr:uid="{127EC3B8-2684-4B37-A075-9103E3E0328A}"/>
    <cellStyle name="Note 12 3 3 2 4 2" xfId="22670" xr:uid="{F85EB11A-27A2-43E7-A232-07C71AA2CF00}"/>
    <cellStyle name="Note 12 3 3 2 5" xfId="17066" xr:uid="{7DB4ECB9-8669-4971-A143-A429B603FD91}"/>
    <cellStyle name="Note 12 3 3 3" xfId="44996" xr:uid="{B2E8D38F-DD5B-4A7B-883B-01AAC4825334}"/>
    <cellStyle name="Note 12 3 4" xfId="5858" xr:uid="{9CA01C09-35FC-441C-A478-A5CB21D721C5}"/>
    <cellStyle name="Note 12 3 4 2" xfId="7260" xr:uid="{B71AAAE7-F751-4CE8-A614-DEA68F6D1F12}"/>
    <cellStyle name="Note 12 3 4 2 2" xfId="10062" xr:uid="{4F008965-09F4-479E-A1B2-D80C98110CCA}"/>
    <cellStyle name="Note 12 3 4 2 2 2" xfId="15667" xr:uid="{A0EFD932-73B0-475D-A17C-A55474170085}"/>
    <cellStyle name="Note 12 3 4 2 2 2 2" xfId="26876" xr:uid="{0F2623A5-BAA9-4E45-8D60-32C47155E810}"/>
    <cellStyle name="Note 12 3 4 2 2 3" xfId="21272" xr:uid="{610A4268-9395-4287-A7B2-6214BEDDBE83}"/>
    <cellStyle name="Note 12 3 4 2 3" xfId="12865" xr:uid="{3EC041E8-48F7-4BB9-9D52-91559540B954}"/>
    <cellStyle name="Note 12 3 4 2 3 2" xfId="24074" xr:uid="{3151C5DB-F87D-4E42-8F42-5EDE355ECB19}"/>
    <cellStyle name="Note 12 3 4 2 4" xfId="18470" xr:uid="{1E9D2694-691F-4810-9931-1A76E45B5D8B}"/>
    <cellStyle name="Note 12 3 4 3" xfId="8660" xr:uid="{950E9F87-C387-401A-B6B4-31F97A5ADFE0}"/>
    <cellStyle name="Note 12 3 4 3 2" xfId="14265" xr:uid="{F75DB85D-E602-4A68-8D1A-A1BCB4C8F6BE}"/>
    <cellStyle name="Note 12 3 4 3 2 2" xfId="25474" xr:uid="{60CA2EA8-8730-4B83-AC29-ADE4342D5BF5}"/>
    <cellStyle name="Note 12 3 4 3 3" xfId="19870" xr:uid="{DAA607EB-1FDE-4E36-BBA7-67E772303D0F}"/>
    <cellStyle name="Note 12 3 4 4" xfId="11463" xr:uid="{05935967-CD76-497B-A9E1-4A218A4B9A97}"/>
    <cellStyle name="Note 12 3 4 4 2" xfId="22672" xr:uid="{FCA20FF7-0B9B-4635-BE36-A8218931808B}"/>
    <cellStyle name="Note 12 3 4 5" xfId="17068" xr:uid="{8D10A9FF-00E3-4321-BD8D-877D7ADA675F}"/>
    <cellStyle name="Note 12 3 5" xfId="44994" xr:uid="{435F2195-B6FC-4DAE-9778-BD53B96E2C60}"/>
    <cellStyle name="Note 12 4" xfId="4464" xr:uid="{845596F9-9700-4693-8797-7327ED2BC1BC}"/>
    <cellStyle name="Note 12 4 2" xfId="4465" xr:uid="{0E453F05-2C07-4AA3-8739-BD0C1EB1F72D}"/>
    <cellStyle name="Note 12 4 2 2" xfId="5854" xr:uid="{CEE28596-F830-4EC2-B594-0F70280B338A}"/>
    <cellStyle name="Note 12 4 2 2 2" xfId="7256" xr:uid="{862A4D41-1182-486C-B78D-E47FE094F9E3}"/>
    <cellStyle name="Note 12 4 2 2 2 2" xfId="10058" xr:uid="{3F9846A0-3D67-4C2A-A16E-E47656652ABD}"/>
    <cellStyle name="Note 12 4 2 2 2 2 2" xfId="15663" xr:uid="{45C88148-20A9-429F-9C9B-CE1A75A4AF5F}"/>
    <cellStyle name="Note 12 4 2 2 2 2 2 2" xfId="26872" xr:uid="{B050FAC7-8F71-4A8A-B012-F5B5A9A7B0FF}"/>
    <cellStyle name="Note 12 4 2 2 2 2 3" xfId="21268" xr:uid="{CF2A1B82-7E5F-4CC5-BBD1-5A5E08B0E693}"/>
    <cellStyle name="Note 12 4 2 2 2 3" xfId="12861" xr:uid="{E54422AD-5710-4798-98EF-C51F5425AC4E}"/>
    <cellStyle name="Note 12 4 2 2 2 3 2" xfId="24070" xr:uid="{A61D3236-183F-4A9A-8A84-67BE1B36144E}"/>
    <cellStyle name="Note 12 4 2 2 2 4" xfId="18466" xr:uid="{0E7F61AA-B472-46F6-8C2F-2545E6C507E6}"/>
    <cellStyle name="Note 12 4 2 2 3" xfId="8656" xr:uid="{F358BD4B-5FB5-41E4-A9EC-8E81BCBA7776}"/>
    <cellStyle name="Note 12 4 2 2 3 2" xfId="14261" xr:uid="{CDAF42C0-37A2-452A-9DD9-9628752E187C}"/>
    <cellStyle name="Note 12 4 2 2 3 2 2" xfId="25470" xr:uid="{653905BF-3A30-4F7E-9346-A71623C2ED15}"/>
    <cellStyle name="Note 12 4 2 2 3 3" xfId="19866" xr:uid="{A130563B-8684-4193-BEDC-26AC4D2C9FFF}"/>
    <cellStyle name="Note 12 4 2 2 4" xfId="11459" xr:uid="{ED09659E-96AC-4FBE-ADEB-DC9378F5C474}"/>
    <cellStyle name="Note 12 4 2 2 4 2" xfId="22668" xr:uid="{C2CA4D6C-B677-42D6-BD8B-C50155761D85}"/>
    <cellStyle name="Note 12 4 2 2 5" xfId="17064" xr:uid="{CE35EE76-E41E-4DC9-ACB5-E1545D678B40}"/>
    <cellStyle name="Note 12 4 2 3" xfId="44998" xr:uid="{460A6FBD-9F20-418E-8D9F-14B4DAE3BF40}"/>
    <cellStyle name="Note 12 4 3" xfId="4466" xr:uid="{4AD22DB4-E6B5-467B-AE0F-696B4327B553}"/>
    <cellStyle name="Note 12 4 3 2" xfId="5853" xr:uid="{34854B95-4190-4D4C-A673-705D78CB1235}"/>
    <cellStyle name="Note 12 4 3 2 2" xfId="7255" xr:uid="{8C924586-E112-4D6C-820D-F607219A94CD}"/>
    <cellStyle name="Note 12 4 3 2 2 2" xfId="10057" xr:uid="{C9D12C63-CC56-4FC4-8E19-16AF38877B1F}"/>
    <cellStyle name="Note 12 4 3 2 2 2 2" xfId="15662" xr:uid="{794EF517-BF99-4612-ACEA-82155ABE853F}"/>
    <cellStyle name="Note 12 4 3 2 2 2 2 2" xfId="26871" xr:uid="{5FCCB1D5-D452-4152-B9D2-DB09362F1AE9}"/>
    <cellStyle name="Note 12 4 3 2 2 2 3" xfId="21267" xr:uid="{BCB05126-65FF-4510-A6C6-74471CF3C163}"/>
    <cellStyle name="Note 12 4 3 2 2 3" xfId="12860" xr:uid="{8D8B99C7-9450-4AAE-ABE8-F460C565BCEA}"/>
    <cellStyle name="Note 12 4 3 2 2 3 2" xfId="24069" xr:uid="{3FFDC1B3-C6A1-433A-B130-7B1AB55D7D65}"/>
    <cellStyle name="Note 12 4 3 2 2 4" xfId="18465" xr:uid="{92FC5D45-B15C-428C-AE19-2581EAD6785C}"/>
    <cellStyle name="Note 12 4 3 2 3" xfId="8655" xr:uid="{A8500337-6E8A-419A-AEA3-9F26DDC8D4CD}"/>
    <cellStyle name="Note 12 4 3 2 3 2" xfId="14260" xr:uid="{D4105977-590B-49D7-9C79-5FBA8306C3C3}"/>
    <cellStyle name="Note 12 4 3 2 3 2 2" xfId="25469" xr:uid="{05609884-7BD0-4131-994E-2CEEDC925EC4}"/>
    <cellStyle name="Note 12 4 3 2 3 3" xfId="19865" xr:uid="{4211C90A-3653-45F1-A5F6-65D748630242}"/>
    <cellStyle name="Note 12 4 3 2 4" xfId="11458" xr:uid="{A38D0C11-5993-40DA-8DCF-441523767911}"/>
    <cellStyle name="Note 12 4 3 2 4 2" xfId="22667" xr:uid="{A0E70954-9C47-45E9-967C-AB5A35A05154}"/>
    <cellStyle name="Note 12 4 3 2 5" xfId="17063" xr:uid="{CBF0213A-547F-4CC2-BFA1-06FE8443919C}"/>
    <cellStyle name="Note 12 4 3 3" xfId="44999" xr:uid="{FF101F5C-BB7C-407B-8EAF-4C510457F216}"/>
    <cellStyle name="Note 12 4 4" xfId="5855" xr:uid="{FE77B8BD-BC78-4A6B-BF53-0B8B4DF709D6}"/>
    <cellStyle name="Note 12 4 4 2" xfId="7257" xr:uid="{00A94E9E-FB5C-4101-A279-1A5BCBEE277E}"/>
    <cellStyle name="Note 12 4 4 2 2" xfId="10059" xr:uid="{1726F89E-D2DE-42ED-84B6-F85B9CB0A0C4}"/>
    <cellStyle name="Note 12 4 4 2 2 2" xfId="15664" xr:uid="{5233DCBE-2326-416D-BF1F-6A0DA198C5B7}"/>
    <cellStyle name="Note 12 4 4 2 2 2 2" xfId="26873" xr:uid="{52B7D808-5FB5-492C-AD1B-A56DE0453733}"/>
    <cellStyle name="Note 12 4 4 2 2 3" xfId="21269" xr:uid="{8C0795D0-6B0D-4786-AAC7-2B54A6BC640A}"/>
    <cellStyle name="Note 12 4 4 2 3" xfId="12862" xr:uid="{14E6A1D0-C775-4DC2-839B-09E9F865D36A}"/>
    <cellStyle name="Note 12 4 4 2 3 2" xfId="24071" xr:uid="{A5E6DB39-82BE-4669-9C13-EC95B056A516}"/>
    <cellStyle name="Note 12 4 4 2 4" xfId="18467" xr:uid="{3EF08CC8-583B-4829-8007-42A065892DB8}"/>
    <cellStyle name="Note 12 4 4 3" xfId="8657" xr:uid="{99B81551-BA67-4544-9468-72A7A8816C60}"/>
    <cellStyle name="Note 12 4 4 3 2" xfId="14262" xr:uid="{E417369D-DB20-44C5-A324-0B610F03CA4F}"/>
    <cellStyle name="Note 12 4 4 3 2 2" xfId="25471" xr:uid="{6D7372EA-06BF-4F43-AAA5-5F916B749BEE}"/>
    <cellStyle name="Note 12 4 4 3 3" xfId="19867" xr:uid="{4AC85BA2-CC99-4FEF-9712-757C48D3B4E6}"/>
    <cellStyle name="Note 12 4 4 4" xfId="11460" xr:uid="{9CAC34D7-E32F-411F-9916-2770941421F9}"/>
    <cellStyle name="Note 12 4 4 4 2" xfId="22669" xr:uid="{B19408B5-0AE1-4BD7-BD03-6F463FF00761}"/>
    <cellStyle name="Note 12 4 4 5" xfId="17065" xr:uid="{E7840C1B-B94C-478B-9751-30790FCB7AD6}"/>
    <cellStyle name="Note 12 4 5" xfId="44997" xr:uid="{547BA8B0-D532-46F7-8D55-52878835CA8B}"/>
    <cellStyle name="Note 12 5" xfId="4467" xr:uid="{408097A9-9196-477F-8335-CA287B43A830}"/>
    <cellStyle name="Note 12 5 2" xfId="4468" xr:uid="{097DA5D0-7A38-4ABC-B9BD-EE542EC476EC}"/>
    <cellStyle name="Note 12 5 2 2" xfId="5851" xr:uid="{FBBE6838-DC95-4A6F-86CA-FA51229F3DE3}"/>
    <cellStyle name="Note 12 5 2 2 2" xfId="7253" xr:uid="{EF389C56-D12D-41CE-970C-9AEC4E67F25D}"/>
    <cellStyle name="Note 12 5 2 2 2 2" xfId="10055" xr:uid="{D5D3B1F2-9210-450E-A644-474D473D9418}"/>
    <cellStyle name="Note 12 5 2 2 2 2 2" xfId="15660" xr:uid="{534055F3-6C2B-446F-83A4-7A6708D91FC9}"/>
    <cellStyle name="Note 12 5 2 2 2 2 2 2" xfId="26869" xr:uid="{9BB812EC-8E57-4B71-8E36-420A3A6FB2F2}"/>
    <cellStyle name="Note 12 5 2 2 2 2 3" xfId="21265" xr:uid="{A19B4688-66CA-4BDB-9138-567641F915B4}"/>
    <cellStyle name="Note 12 5 2 2 2 3" xfId="12858" xr:uid="{27D32BAD-5C04-4421-A508-BE1D76E673DC}"/>
    <cellStyle name="Note 12 5 2 2 2 3 2" xfId="24067" xr:uid="{3ACD7EB7-A28C-40BE-9690-DD541523F72C}"/>
    <cellStyle name="Note 12 5 2 2 2 4" xfId="18463" xr:uid="{7804FF2D-9796-445F-85B5-037D35D01575}"/>
    <cellStyle name="Note 12 5 2 2 3" xfId="8653" xr:uid="{62B9D8C0-A6BE-47B9-9C27-672A3AB6EEFB}"/>
    <cellStyle name="Note 12 5 2 2 3 2" xfId="14258" xr:uid="{12D043C7-82FF-4A48-8C37-E59864EC27C7}"/>
    <cellStyle name="Note 12 5 2 2 3 2 2" xfId="25467" xr:uid="{D12D2B1B-B1A8-44A6-AEB3-013795D89B7B}"/>
    <cellStyle name="Note 12 5 2 2 3 3" xfId="19863" xr:uid="{CCAADFFB-D93F-4B45-BCE4-07B5E9C28AE0}"/>
    <cellStyle name="Note 12 5 2 2 4" xfId="11456" xr:uid="{37963E46-2023-43E3-976A-62CB35CFAB5A}"/>
    <cellStyle name="Note 12 5 2 2 4 2" xfId="22665" xr:uid="{F53B302B-DBBE-460B-9C15-87320C2E04CA}"/>
    <cellStyle name="Note 12 5 2 2 5" xfId="17061" xr:uid="{BCAA042C-7C00-47D3-8B5E-AF91D4620974}"/>
    <cellStyle name="Note 12 5 2 3" xfId="45001" xr:uid="{64D07B26-5730-442F-B034-FD66A0F2EF45}"/>
    <cellStyle name="Note 12 5 3" xfId="4469" xr:uid="{8BFB1BBD-DA97-4336-8AA1-F8C88271A007}"/>
    <cellStyle name="Note 12 5 3 2" xfId="5850" xr:uid="{63C22D00-D4BF-4DB0-9E5E-186DFE2D668F}"/>
    <cellStyle name="Note 12 5 3 2 2" xfId="7252" xr:uid="{849706B8-3E08-4A74-ACDE-2546B4919762}"/>
    <cellStyle name="Note 12 5 3 2 2 2" xfId="10054" xr:uid="{D42EB73A-CAE0-484F-A7D1-2BBC367A46BA}"/>
    <cellStyle name="Note 12 5 3 2 2 2 2" xfId="15659" xr:uid="{71D2AA14-C98A-42E9-B073-9820229F92A6}"/>
    <cellStyle name="Note 12 5 3 2 2 2 2 2" xfId="26868" xr:uid="{8E6D2F2B-4CA8-4928-A3C9-518BC1B56820}"/>
    <cellStyle name="Note 12 5 3 2 2 2 3" xfId="21264" xr:uid="{370B06FA-535A-49EF-BD53-4F445FCA3D5A}"/>
    <cellStyle name="Note 12 5 3 2 2 3" xfId="12857" xr:uid="{42065D41-0D4E-4F3C-8F9C-53D6AE979F38}"/>
    <cellStyle name="Note 12 5 3 2 2 3 2" xfId="24066" xr:uid="{543F721F-D333-4E37-98E1-BC0BD1575327}"/>
    <cellStyle name="Note 12 5 3 2 2 4" xfId="18462" xr:uid="{A433CDC7-EEEE-48C0-BD39-BA02FE76186B}"/>
    <cellStyle name="Note 12 5 3 2 3" xfId="8652" xr:uid="{52913FE1-11EA-4592-A670-7FE34E575C04}"/>
    <cellStyle name="Note 12 5 3 2 3 2" xfId="14257" xr:uid="{0A39CB5F-002A-4CC6-8B08-832B79931AC1}"/>
    <cellStyle name="Note 12 5 3 2 3 2 2" xfId="25466" xr:uid="{72372125-D5F8-4D2B-B7BF-1C350B34E1C3}"/>
    <cellStyle name="Note 12 5 3 2 3 3" xfId="19862" xr:uid="{AA3ADC4D-5123-4A4F-AE94-C09DF20215FB}"/>
    <cellStyle name="Note 12 5 3 2 4" xfId="11455" xr:uid="{FB581E44-A54A-4D87-864D-FD7677F742D3}"/>
    <cellStyle name="Note 12 5 3 2 4 2" xfId="22664" xr:uid="{E18EA75C-2219-4DEB-8E5A-C128D4604596}"/>
    <cellStyle name="Note 12 5 3 2 5" xfId="17060" xr:uid="{5490B185-64FA-40C6-AC64-9FAAD33C6006}"/>
    <cellStyle name="Note 12 5 3 3" xfId="45002" xr:uid="{D8B5B08B-F3DD-4257-83CC-9CC39DEE6E3D}"/>
    <cellStyle name="Note 12 5 4" xfId="5852" xr:uid="{444CAAE5-59BD-4DB3-B88B-D1C24E4CF108}"/>
    <cellStyle name="Note 12 5 4 2" xfId="7254" xr:uid="{C5CB0D5C-CB34-4809-8A83-C7483C27531F}"/>
    <cellStyle name="Note 12 5 4 2 2" xfId="10056" xr:uid="{B616256D-745E-4469-99ED-DE3AD21DB553}"/>
    <cellStyle name="Note 12 5 4 2 2 2" xfId="15661" xr:uid="{72B8B1BA-71AE-4248-AAE7-98BE6F8CF9AA}"/>
    <cellStyle name="Note 12 5 4 2 2 2 2" xfId="26870" xr:uid="{77DCA435-2C66-4D09-8BF2-4582D08A9EFA}"/>
    <cellStyle name="Note 12 5 4 2 2 3" xfId="21266" xr:uid="{16DE49BF-5FAA-49B9-AF84-0F4E541C01B0}"/>
    <cellStyle name="Note 12 5 4 2 3" xfId="12859" xr:uid="{AA1DCD21-817C-4647-81EE-6F5A75368397}"/>
    <cellStyle name="Note 12 5 4 2 3 2" xfId="24068" xr:uid="{9C54D8BC-1788-4A93-A9CE-4F4706104F21}"/>
    <cellStyle name="Note 12 5 4 2 4" xfId="18464" xr:uid="{026F125B-C5DD-45E2-BEC5-FB282DBC266D}"/>
    <cellStyle name="Note 12 5 4 3" xfId="8654" xr:uid="{FE0572C6-3CF9-40A6-B247-D909378915BB}"/>
    <cellStyle name="Note 12 5 4 3 2" xfId="14259" xr:uid="{045B1720-8B7D-4B58-A1FD-6977A7EE351B}"/>
    <cellStyle name="Note 12 5 4 3 2 2" xfId="25468" xr:uid="{F36E04D5-7613-4CCD-A23D-CFA9523A9A3A}"/>
    <cellStyle name="Note 12 5 4 3 3" xfId="19864" xr:uid="{E9323012-1429-43E2-A85F-DB112F9F4EE5}"/>
    <cellStyle name="Note 12 5 4 4" xfId="11457" xr:uid="{3A24560D-9D0C-4F84-B561-1D134FA0461C}"/>
    <cellStyle name="Note 12 5 4 4 2" xfId="22666" xr:uid="{642D55BE-C2CD-49F9-86BC-FC8ED537490C}"/>
    <cellStyle name="Note 12 5 4 5" xfId="17062" xr:uid="{072FE65E-5172-41F7-98FC-A23483442F10}"/>
    <cellStyle name="Note 12 5 5" xfId="45000" xr:uid="{CB6E4AA5-434F-480B-9FAE-6312E119E6FD}"/>
    <cellStyle name="Note 12 6" xfId="4470" xr:uid="{02A45312-2067-4000-9DE3-202BF109E0AA}"/>
    <cellStyle name="Note 12 6 2" xfId="4471" xr:uid="{EB231404-DCD9-4E4E-89C4-A22E98CCB358}"/>
    <cellStyle name="Note 12 6 2 2" xfId="5848" xr:uid="{BD63B9A8-E07D-4A72-ACA4-A8774A1500CF}"/>
    <cellStyle name="Note 12 6 2 2 2" xfId="7250" xr:uid="{3729D4F7-49E0-4C4F-852A-563A7E43FFFC}"/>
    <cellStyle name="Note 12 6 2 2 2 2" xfId="10052" xr:uid="{ABD6D943-ACB7-45D3-B48C-1FB31A245AFF}"/>
    <cellStyle name="Note 12 6 2 2 2 2 2" xfId="15657" xr:uid="{753F56B0-2B6F-44F3-B702-12DF03D9A37E}"/>
    <cellStyle name="Note 12 6 2 2 2 2 2 2" xfId="26866" xr:uid="{9E932B0C-5B09-4BC8-AEB9-146F80195C46}"/>
    <cellStyle name="Note 12 6 2 2 2 2 3" xfId="21262" xr:uid="{2C3B7E51-EEF3-4A72-B2C4-2BF3F2F8C242}"/>
    <cellStyle name="Note 12 6 2 2 2 3" xfId="12855" xr:uid="{965D281E-4085-4084-8B65-B0ED77BE3947}"/>
    <cellStyle name="Note 12 6 2 2 2 3 2" xfId="24064" xr:uid="{75CD5FD0-F2FF-483D-BEC3-090C96F0CABE}"/>
    <cellStyle name="Note 12 6 2 2 2 4" xfId="18460" xr:uid="{A8D29BF9-3EB0-40E0-B241-C83EACEC19CB}"/>
    <cellStyle name="Note 12 6 2 2 3" xfId="8650" xr:uid="{5EA9B1C8-B787-44D8-BCEA-6781899BD20C}"/>
    <cellStyle name="Note 12 6 2 2 3 2" xfId="14255" xr:uid="{681D3714-8782-43CC-BBF4-E4EC2073F743}"/>
    <cellStyle name="Note 12 6 2 2 3 2 2" xfId="25464" xr:uid="{5083B05C-2500-4E32-800B-BA144C73D825}"/>
    <cellStyle name="Note 12 6 2 2 3 3" xfId="19860" xr:uid="{B4033E69-05F8-4AB9-84C6-51861F11D30C}"/>
    <cellStyle name="Note 12 6 2 2 4" xfId="11453" xr:uid="{027E0956-014E-4279-86D9-C387F1E703E1}"/>
    <cellStyle name="Note 12 6 2 2 4 2" xfId="22662" xr:uid="{B1108896-32EA-4488-8FDA-6D26A7976917}"/>
    <cellStyle name="Note 12 6 2 2 5" xfId="17058" xr:uid="{145C1379-D17E-451D-A028-E6D11E8E3878}"/>
    <cellStyle name="Note 12 6 2 3" xfId="45004" xr:uid="{579EE5CC-E701-48E5-9CA5-60E72DF09A1F}"/>
    <cellStyle name="Note 12 6 3" xfId="4472" xr:uid="{D361E096-4D3B-4C2E-9082-85236D67A8CB}"/>
    <cellStyle name="Note 12 6 3 2" xfId="5847" xr:uid="{4CBFF9B9-1474-4D30-8D90-6A984C697851}"/>
    <cellStyle name="Note 12 6 3 2 2" xfId="7249" xr:uid="{0674FFA6-1CFB-479A-AA9D-268545AF546D}"/>
    <cellStyle name="Note 12 6 3 2 2 2" xfId="10051" xr:uid="{73C75096-EE84-4DD6-BC30-9668A1FE352B}"/>
    <cellStyle name="Note 12 6 3 2 2 2 2" xfId="15656" xr:uid="{79F5D075-7611-45A1-B168-5C12FE3FC2A7}"/>
    <cellStyle name="Note 12 6 3 2 2 2 2 2" xfId="26865" xr:uid="{340E9064-46B4-4507-8D48-3DC9044E21AE}"/>
    <cellStyle name="Note 12 6 3 2 2 2 3" xfId="21261" xr:uid="{0B1A9421-D0A8-4F60-A5E7-C3664F589D14}"/>
    <cellStyle name="Note 12 6 3 2 2 3" xfId="12854" xr:uid="{AD4BB2B5-975E-492E-8D7A-D507B64E55F9}"/>
    <cellStyle name="Note 12 6 3 2 2 3 2" xfId="24063" xr:uid="{B2BA2C0D-6FA4-4F14-86C1-C88900CAF676}"/>
    <cellStyle name="Note 12 6 3 2 2 4" xfId="18459" xr:uid="{ACCC93BC-DEEA-4ECA-B8AA-7E0767A5106F}"/>
    <cellStyle name="Note 12 6 3 2 3" xfId="8649" xr:uid="{B6B6B987-1B5E-44E9-810C-E369D43C0858}"/>
    <cellStyle name="Note 12 6 3 2 3 2" xfId="14254" xr:uid="{4C49EE59-23A7-4D89-BDE6-B96E48E246F9}"/>
    <cellStyle name="Note 12 6 3 2 3 2 2" xfId="25463" xr:uid="{B8C01513-E1E1-477B-9F80-2FFD13693705}"/>
    <cellStyle name="Note 12 6 3 2 3 3" xfId="19859" xr:uid="{07A855B5-832E-45A9-A2D2-643B6F44252A}"/>
    <cellStyle name="Note 12 6 3 2 4" xfId="11452" xr:uid="{4E2A0829-D227-4009-B93B-C9449B16CB7A}"/>
    <cellStyle name="Note 12 6 3 2 4 2" xfId="22661" xr:uid="{F6D78183-6830-43DD-A49A-F4B2D823060A}"/>
    <cellStyle name="Note 12 6 3 2 5" xfId="17057" xr:uid="{582CA7A4-F697-4CCB-8EBF-46F41128CCD9}"/>
    <cellStyle name="Note 12 6 3 3" xfId="45005" xr:uid="{3EDFEDC4-31F5-4AC1-84D6-2E90DEBE47D7}"/>
    <cellStyle name="Note 12 6 4" xfId="5849" xr:uid="{9EB0C3EF-F2A9-405C-85B5-5B4EAAF1B910}"/>
    <cellStyle name="Note 12 6 4 2" xfId="7251" xr:uid="{35795723-C0D5-44E1-8A21-7F1FC921E899}"/>
    <cellStyle name="Note 12 6 4 2 2" xfId="10053" xr:uid="{ED28EF7F-2786-4BCB-BDA3-FD32F6B77E50}"/>
    <cellStyle name="Note 12 6 4 2 2 2" xfId="15658" xr:uid="{624F8F14-EE96-4410-95D8-00C5DF943133}"/>
    <cellStyle name="Note 12 6 4 2 2 2 2" xfId="26867" xr:uid="{85DB0BCC-75E2-46C4-A9C3-86C3F4126382}"/>
    <cellStyle name="Note 12 6 4 2 2 3" xfId="21263" xr:uid="{3B9B0E8A-F9CA-4872-A346-02CDA580F59D}"/>
    <cellStyle name="Note 12 6 4 2 3" xfId="12856" xr:uid="{826032FF-1CE4-4850-B1F5-3E55FBE70CD1}"/>
    <cellStyle name="Note 12 6 4 2 3 2" xfId="24065" xr:uid="{81949B8C-13E0-49AF-BACF-2086ED81FC19}"/>
    <cellStyle name="Note 12 6 4 2 4" xfId="18461" xr:uid="{9C61E2F7-018A-4B63-ADEB-7C97F5631A60}"/>
    <cellStyle name="Note 12 6 4 3" xfId="8651" xr:uid="{6D06EDF3-C7B7-4499-A83B-9F3AB6D51162}"/>
    <cellStyle name="Note 12 6 4 3 2" xfId="14256" xr:uid="{9EE178A4-8957-48FE-A703-C559D5AFC6AF}"/>
    <cellStyle name="Note 12 6 4 3 2 2" xfId="25465" xr:uid="{88DAA28F-EF83-4CE4-9173-BAD8E4834C36}"/>
    <cellStyle name="Note 12 6 4 3 3" xfId="19861" xr:uid="{C74EBFAA-F778-4168-8349-42E183C8BA6A}"/>
    <cellStyle name="Note 12 6 4 4" xfId="11454" xr:uid="{A5F104DA-CC79-41CF-9B85-3ED210839B19}"/>
    <cellStyle name="Note 12 6 4 4 2" xfId="22663" xr:uid="{51C91B0C-1EE1-46B5-BFFE-A57585A276AC}"/>
    <cellStyle name="Note 12 6 4 5" xfId="17059" xr:uid="{A487649B-D253-48FD-B6A2-D97ED6CA85BE}"/>
    <cellStyle name="Note 12 6 5" xfId="45003" xr:uid="{746968BB-4C43-4CF3-AD0F-906B97EEFA70}"/>
    <cellStyle name="Note 12 7" xfId="4473" xr:uid="{588A5BBD-AB28-4BCE-A61E-0BE426891DE9}"/>
    <cellStyle name="Note 12 7 2" xfId="4474" xr:uid="{A16974B1-433D-46A8-A4FB-AA989B258EAC}"/>
    <cellStyle name="Note 12 7 2 2" xfId="5845" xr:uid="{F7C6D828-FFA1-4303-BE97-1FD1894307D3}"/>
    <cellStyle name="Note 12 7 2 2 2" xfId="7247" xr:uid="{6070DA74-6875-4693-97C1-C178B1468FF5}"/>
    <cellStyle name="Note 12 7 2 2 2 2" xfId="10049" xr:uid="{718FF953-87C5-4227-B3AD-043C5613CC63}"/>
    <cellStyle name="Note 12 7 2 2 2 2 2" xfId="15654" xr:uid="{5F2B6592-3FCE-45EE-A712-35C12A12AD31}"/>
    <cellStyle name="Note 12 7 2 2 2 2 2 2" xfId="26863" xr:uid="{43D2E026-C850-4154-85E3-AC0807191EBF}"/>
    <cellStyle name="Note 12 7 2 2 2 2 3" xfId="21259" xr:uid="{852BB47A-9D63-403B-A5E4-3351AC47F032}"/>
    <cellStyle name="Note 12 7 2 2 2 3" xfId="12852" xr:uid="{63517942-E88C-4903-B407-AF3023AC0AB1}"/>
    <cellStyle name="Note 12 7 2 2 2 3 2" xfId="24061" xr:uid="{7BDA7887-F36B-408F-AE00-C9F25BF582A8}"/>
    <cellStyle name="Note 12 7 2 2 2 4" xfId="18457" xr:uid="{DF1DB568-ED6A-4FEB-A478-A6DE98F88EA5}"/>
    <cellStyle name="Note 12 7 2 2 3" xfId="8647" xr:uid="{4EEE8C13-53FC-4D92-B479-D4AABC44E0AA}"/>
    <cellStyle name="Note 12 7 2 2 3 2" xfId="14252" xr:uid="{BDAAB0A7-F7B0-4645-AF6D-BBEAF2C076E7}"/>
    <cellStyle name="Note 12 7 2 2 3 2 2" xfId="25461" xr:uid="{337B82F2-47A0-45DA-9DB9-BE83427EA67C}"/>
    <cellStyle name="Note 12 7 2 2 3 3" xfId="19857" xr:uid="{105DAADE-8E29-466E-B049-8EB19D376FF9}"/>
    <cellStyle name="Note 12 7 2 2 4" xfId="11450" xr:uid="{D89CA482-FB05-4CA7-83C1-F41A2BB2B720}"/>
    <cellStyle name="Note 12 7 2 2 4 2" xfId="22659" xr:uid="{6E280D94-4D38-407A-89BA-D9C5ED93C4F7}"/>
    <cellStyle name="Note 12 7 2 2 5" xfId="17055" xr:uid="{C32192E9-D636-466D-9246-C0F23DD87CE5}"/>
    <cellStyle name="Note 12 7 2 3" xfId="45007" xr:uid="{D860A82C-C90B-47B6-8CD6-D775AE376580}"/>
    <cellStyle name="Note 12 7 3" xfId="4475" xr:uid="{459B171E-DCC2-40D9-AC89-1649E5C3C8B4}"/>
    <cellStyle name="Note 12 7 3 2" xfId="5844" xr:uid="{2BBC85BB-5A7A-404B-A58B-E60A4E3533E9}"/>
    <cellStyle name="Note 12 7 3 2 2" xfId="7246" xr:uid="{DF888B3B-DDD5-49B1-9769-FE8DD3295DAD}"/>
    <cellStyle name="Note 12 7 3 2 2 2" xfId="10048" xr:uid="{0D7463AF-D3A3-4330-8251-79DC223FCC84}"/>
    <cellStyle name="Note 12 7 3 2 2 2 2" xfId="15653" xr:uid="{AFE6B163-BA24-4613-91DE-48A90459B47E}"/>
    <cellStyle name="Note 12 7 3 2 2 2 2 2" xfId="26862" xr:uid="{A1FCBFF3-7FC6-485F-94EA-053D0D538F61}"/>
    <cellStyle name="Note 12 7 3 2 2 2 3" xfId="21258" xr:uid="{FA219CAE-0CDE-48BE-857E-CE59662B4BC9}"/>
    <cellStyle name="Note 12 7 3 2 2 3" xfId="12851" xr:uid="{C41A4936-C857-4CAC-ABC5-95BD47C55D34}"/>
    <cellStyle name="Note 12 7 3 2 2 3 2" xfId="24060" xr:uid="{5BED5883-D08B-474D-AAB3-0EAF05D21D17}"/>
    <cellStyle name="Note 12 7 3 2 2 4" xfId="18456" xr:uid="{2EF4D075-89F6-4961-B8FE-45242D576CF4}"/>
    <cellStyle name="Note 12 7 3 2 3" xfId="8646" xr:uid="{7E30B27B-4A10-4E80-BAC3-4A2F8E7D367E}"/>
    <cellStyle name="Note 12 7 3 2 3 2" xfId="14251" xr:uid="{825D234F-FEFC-466E-93DA-B0F475B10DCA}"/>
    <cellStyle name="Note 12 7 3 2 3 2 2" xfId="25460" xr:uid="{30A7B336-84A7-427F-800B-0B7792B6703C}"/>
    <cellStyle name="Note 12 7 3 2 3 3" xfId="19856" xr:uid="{C4C03DE3-A88E-4D44-818E-70847CEAA5FA}"/>
    <cellStyle name="Note 12 7 3 2 4" xfId="11449" xr:uid="{8C99526D-E454-4FD0-9CD6-CCD39EA82467}"/>
    <cellStyle name="Note 12 7 3 2 4 2" xfId="22658" xr:uid="{D3AC7EE9-C4E5-4F63-95D2-FB13FEA4EE29}"/>
    <cellStyle name="Note 12 7 3 2 5" xfId="17054" xr:uid="{CBCE9308-EB8A-4BF2-BE68-BE41B84EEE37}"/>
    <cellStyle name="Note 12 7 3 3" xfId="45008" xr:uid="{7BB1B755-6875-4CFA-A653-92364B254DCF}"/>
    <cellStyle name="Note 12 7 4" xfId="5846" xr:uid="{991FA1B3-AC75-4EBE-B1C2-3306A8ED260F}"/>
    <cellStyle name="Note 12 7 4 2" xfId="7248" xr:uid="{89FAC685-55DC-43DD-84CF-52DF81DBF3C1}"/>
    <cellStyle name="Note 12 7 4 2 2" xfId="10050" xr:uid="{8CF94C57-B70B-4000-BB4D-8708B2C88022}"/>
    <cellStyle name="Note 12 7 4 2 2 2" xfId="15655" xr:uid="{91CF05CD-0DA9-440F-818E-0BBCA48D3226}"/>
    <cellStyle name="Note 12 7 4 2 2 2 2" xfId="26864" xr:uid="{829264FB-CE31-4105-8166-E0830F2F6EC7}"/>
    <cellStyle name="Note 12 7 4 2 2 3" xfId="21260" xr:uid="{5694C136-DAD4-4BFF-BD77-C314DFC59667}"/>
    <cellStyle name="Note 12 7 4 2 3" xfId="12853" xr:uid="{C4A07A78-C5B3-4F25-B588-644105226F07}"/>
    <cellStyle name="Note 12 7 4 2 3 2" xfId="24062" xr:uid="{91000C97-7BF5-4750-85A2-9BB5CF6B48FE}"/>
    <cellStyle name="Note 12 7 4 2 4" xfId="18458" xr:uid="{BE47AFC6-53CD-427C-856C-58C58DC69D21}"/>
    <cellStyle name="Note 12 7 4 3" xfId="8648" xr:uid="{C5366C9F-7AB9-4EE9-A9A2-DE2D40EB6002}"/>
    <cellStyle name="Note 12 7 4 3 2" xfId="14253" xr:uid="{57F5E1B9-4CF5-4FA5-8A18-3DA9035C7A6B}"/>
    <cellStyle name="Note 12 7 4 3 2 2" xfId="25462" xr:uid="{D62631DC-8491-4B3A-9550-CFEED3EF4D1A}"/>
    <cellStyle name="Note 12 7 4 3 3" xfId="19858" xr:uid="{29B14E33-63EB-4067-BAAE-E2D1BAE02321}"/>
    <cellStyle name="Note 12 7 4 4" xfId="11451" xr:uid="{8B0D6066-4A08-4F58-89A7-6F2A3B060307}"/>
    <cellStyle name="Note 12 7 4 4 2" xfId="22660" xr:uid="{00C42E0F-8DE8-4B6C-AA86-B332300520E4}"/>
    <cellStyle name="Note 12 7 4 5" xfId="17056" xr:uid="{B2626B81-B4AE-401B-93F4-B7D81AF604AA}"/>
    <cellStyle name="Note 12 7 5" xfId="45006" xr:uid="{E61D8AE9-EB92-4760-A2CE-1238227F42A7}"/>
    <cellStyle name="Note 12 8" xfId="4476" xr:uid="{D984AF53-2466-49EC-8B81-E1E08EF01F49}"/>
    <cellStyle name="Note 12 8 2" xfId="5843" xr:uid="{6CF2335E-BDBB-4A18-A2BE-B260A172FAAB}"/>
    <cellStyle name="Note 12 8 2 2" xfId="7245" xr:uid="{CA70A29E-2C3B-4E52-8D61-F40E73B00E59}"/>
    <cellStyle name="Note 12 8 2 2 2" xfId="10047" xr:uid="{519E6333-AE3B-41C4-B548-608ACE61082E}"/>
    <cellStyle name="Note 12 8 2 2 2 2" xfId="15652" xr:uid="{1A89E8DE-0F73-42B7-9FB5-B8863D2FBA81}"/>
    <cellStyle name="Note 12 8 2 2 2 2 2" xfId="26861" xr:uid="{2DCC3234-65A5-4276-A303-1BAFA91D7728}"/>
    <cellStyle name="Note 12 8 2 2 2 3" xfId="21257" xr:uid="{EDFD119A-F187-426C-8A10-A3D958FC7039}"/>
    <cellStyle name="Note 12 8 2 2 3" xfId="12850" xr:uid="{1008209D-7A06-4BCE-B09C-9427E5EE137B}"/>
    <cellStyle name="Note 12 8 2 2 3 2" xfId="24059" xr:uid="{A4DE5232-89FF-437A-ABB2-FE654E5A2B80}"/>
    <cellStyle name="Note 12 8 2 2 4" xfId="18455" xr:uid="{136DA298-053F-4C2C-BA6E-AD9D1C1849AD}"/>
    <cellStyle name="Note 12 8 2 3" xfId="8645" xr:uid="{C11C355A-3B84-4114-BBF8-AB116D3134C8}"/>
    <cellStyle name="Note 12 8 2 3 2" xfId="14250" xr:uid="{FDCE5058-B958-4F84-93FB-2BAD04AEAA6D}"/>
    <cellStyle name="Note 12 8 2 3 2 2" xfId="25459" xr:uid="{9013C6C3-2DEB-4F2E-BF24-9F207F5FFA81}"/>
    <cellStyle name="Note 12 8 2 3 3" xfId="19855" xr:uid="{F0F492B7-D749-473F-92A3-E61087D73863}"/>
    <cellStyle name="Note 12 8 2 4" xfId="11448" xr:uid="{36B2683E-DDFF-49A4-B461-96733398CC25}"/>
    <cellStyle name="Note 12 8 2 4 2" xfId="22657" xr:uid="{0B0E0658-BAC4-43FF-8060-D22DF2DC919D}"/>
    <cellStyle name="Note 12 8 2 5" xfId="17053" xr:uid="{B08AAFE6-1D03-4232-8B66-ED33FDDC15B4}"/>
    <cellStyle name="Note 12 8 3" xfId="45009" xr:uid="{F342862D-EEF5-4933-ABB5-E7E1704F8B50}"/>
    <cellStyle name="Note 12 9" xfId="4477" xr:uid="{C9425E63-45C3-4DE0-A44C-728DF8BCEA07}"/>
    <cellStyle name="Note 12 9 2" xfId="5842" xr:uid="{02E32851-73AC-4F2E-BC99-2952A5B08C6B}"/>
    <cellStyle name="Note 12 9 2 2" xfId="7244" xr:uid="{7C818151-C4D4-4127-9291-61C211B3C9C3}"/>
    <cellStyle name="Note 12 9 2 2 2" xfId="10046" xr:uid="{8E8733C7-DA0F-4F5E-AE48-629A60E0F2B7}"/>
    <cellStyle name="Note 12 9 2 2 2 2" xfId="15651" xr:uid="{7605900F-1B61-4A76-BC30-76C684B66801}"/>
    <cellStyle name="Note 12 9 2 2 2 2 2" xfId="26860" xr:uid="{A6EF6E1C-1C58-4BFA-BCBA-1848D22CF9FF}"/>
    <cellStyle name="Note 12 9 2 2 2 3" xfId="21256" xr:uid="{A4AF1B77-4E98-4C3F-8AC2-27C8BBE0E96F}"/>
    <cellStyle name="Note 12 9 2 2 3" xfId="12849" xr:uid="{D19F4B05-6A71-4C2E-8376-35817875865D}"/>
    <cellStyle name="Note 12 9 2 2 3 2" xfId="24058" xr:uid="{AB13F0FF-921A-4099-8E16-8BEA386F83A5}"/>
    <cellStyle name="Note 12 9 2 2 4" xfId="18454" xr:uid="{22418196-D40A-4539-8A06-B7D740EC7BFF}"/>
    <cellStyle name="Note 12 9 2 3" xfId="8644" xr:uid="{6AD7C3EF-D47B-4FE5-B0CD-A91CBA1DF126}"/>
    <cellStyle name="Note 12 9 2 3 2" xfId="14249" xr:uid="{EAC3866D-C2AC-4CBC-B40F-03BB52CE8EF3}"/>
    <cellStyle name="Note 12 9 2 3 2 2" xfId="25458" xr:uid="{79749221-8BDB-4D61-A0EA-6E572B9194A9}"/>
    <cellStyle name="Note 12 9 2 3 3" xfId="19854" xr:uid="{F8D1824F-3454-4690-8619-7FB1353F5A43}"/>
    <cellStyle name="Note 12 9 2 4" xfId="11447" xr:uid="{BA74AD6E-2443-49E2-814B-89EE7420C0ED}"/>
    <cellStyle name="Note 12 9 2 4 2" xfId="22656" xr:uid="{F592947A-6BE9-49FC-ABCF-FA19353920C0}"/>
    <cellStyle name="Note 12 9 2 5" xfId="17052" xr:uid="{2709C42C-88D9-409B-9C3D-9150C539F23D}"/>
    <cellStyle name="Note 12 9 3" xfId="45010" xr:uid="{AE083DB5-FB21-4BF4-80AF-90CC6FF33C06}"/>
    <cellStyle name="Note 12_Jersey" xfId="4478" xr:uid="{AFF007F8-8C17-4E31-8E36-FE9B48755F40}"/>
    <cellStyle name="Note 13" xfId="4479" xr:uid="{450617C1-0324-4547-8035-9C2502E5EA37}"/>
    <cellStyle name="Note 13 10" xfId="5841" xr:uid="{CA12984A-1DE6-45B5-B0CB-40DF5FBC27D6}"/>
    <cellStyle name="Note 13 10 2" xfId="7243" xr:uid="{A295F8C1-91DD-4AE3-83F2-7D39642BCC92}"/>
    <cellStyle name="Note 13 10 2 2" xfId="10045" xr:uid="{282B6629-240C-402B-9AFC-DA943564A755}"/>
    <cellStyle name="Note 13 10 2 2 2" xfId="15650" xr:uid="{24942690-BDBE-4DDB-A3B3-59FB48BD43D2}"/>
    <cellStyle name="Note 13 10 2 2 2 2" xfId="26859" xr:uid="{E9238A28-76E1-4CDF-80F2-6F4E0207BCE7}"/>
    <cellStyle name="Note 13 10 2 2 3" xfId="21255" xr:uid="{4EABB7FC-B75C-40AE-895E-223401AC5D0C}"/>
    <cellStyle name="Note 13 10 2 3" xfId="12848" xr:uid="{20952BCF-3AB2-4EB2-AB96-27927F5423E9}"/>
    <cellStyle name="Note 13 10 2 3 2" xfId="24057" xr:uid="{D57F5C5D-3E40-4B80-846D-47B964709F68}"/>
    <cellStyle name="Note 13 10 2 4" xfId="18453" xr:uid="{C054C218-10DB-4862-9710-E8BA706983CC}"/>
    <cellStyle name="Note 13 10 3" xfId="8643" xr:uid="{FA6E34B7-B8E6-4B73-9DD9-37ED428A7BBC}"/>
    <cellStyle name="Note 13 10 3 2" xfId="14248" xr:uid="{7A3A34D8-4A66-44AE-BC3D-6ED4FFF9949B}"/>
    <cellStyle name="Note 13 10 3 2 2" xfId="25457" xr:uid="{34E467EE-AD7E-46CF-9D4A-C19A0211DB74}"/>
    <cellStyle name="Note 13 10 3 3" xfId="19853" xr:uid="{4E71B27C-219F-4961-970A-C36CC7BD0A4F}"/>
    <cellStyle name="Note 13 10 4" xfId="11446" xr:uid="{CB07EAA8-AD95-418A-B4ED-29EB1ABA8F6F}"/>
    <cellStyle name="Note 13 10 4 2" xfId="22655" xr:uid="{EB05496A-90A5-40B9-927E-53B45C246AB2}"/>
    <cellStyle name="Note 13 10 5" xfId="17051" xr:uid="{CE57258A-DD21-4422-88DF-4715B35D7159}"/>
    <cellStyle name="Note 13 11" xfId="45011" xr:uid="{4803276C-13DA-4214-BAA4-3F662C8132DE}"/>
    <cellStyle name="Note 13 2" xfId="4480" xr:uid="{BD163308-A4C6-4B75-A771-23B68812456D}"/>
    <cellStyle name="Note 13 2 2" xfId="4481" xr:uid="{01DBEB49-83D6-4204-9E0F-CF810FB23FE4}"/>
    <cellStyle name="Note 13 2 2 2" xfId="5839" xr:uid="{C34BA5FC-D2AD-4575-813B-8901730DC29A}"/>
    <cellStyle name="Note 13 2 2 2 2" xfId="7241" xr:uid="{02FFAB2B-888C-466C-AC36-EE0450DB41D8}"/>
    <cellStyle name="Note 13 2 2 2 2 2" xfId="10043" xr:uid="{F6DC2FB7-9C8B-4C8A-A2D7-BAD639D83342}"/>
    <cellStyle name="Note 13 2 2 2 2 2 2" xfId="15648" xr:uid="{C8339382-C3D3-4E84-AB95-2C73433DD96B}"/>
    <cellStyle name="Note 13 2 2 2 2 2 2 2" xfId="26857" xr:uid="{1AE6DBBB-41E4-4387-9A74-8F753A143E1D}"/>
    <cellStyle name="Note 13 2 2 2 2 2 3" xfId="21253" xr:uid="{B3EA10D5-3D62-4AC5-8D3D-F3EFEC8DFDB5}"/>
    <cellStyle name="Note 13 2 2 2 2 3" xfId="12846" xr:uid="{1097520C-A946-4FE7-A979-602C7104153C}"/>
    <cellStyle name="Note 13 2 2 2 2 3 2" xfId="24055" xr:uid="{45812A0D-D47E-4134-98AA-C3BA945C7ABE}"/>
    <cellStyle name="Note 13 2 2 2 2 4" xfId="18451" xr:uid="{22813FB7-A118-46E2-BE84-71F95E2FCF2D}"/>
    <cellStyle name="Note 13 2 2 2 3" xfId="8641" xr:uid="{BA06A869-8BE6-43B4-933B-2852B3BE1F7F}"/>
    <cellStyle name="Note 13 2 2 2 3 2" xfId="14246" xr:uid="{F26BD66F-FC5D-4B52-9758-8BC616A606B9}"/>
    <cellStyle name="Note 13 2 2 2 3 2 2" xfId="25455" xr:uid="{E223D985-66E0-4CA1-92F1-C32C4C3FF997}"/>
    <cellStyle name="Note 13 2 2 2 3 3" xfId="19851" xr:uid="{3E2A775E-4F5F-4368-9577-1484E796E138}"/>
    <cellStyle name="Note 13 2 2 2 4" xfId="11444" xr:uid="{1BEA45E5-35B5-499A-8E54-2BE4FAF888E4}"/>
    <cellStyle name="Note 13 2 2 2 4 2" xfId="22653" xr:uid="{0F77F56E-902C-4099-BDB8-8DA009C20FD6}"/>
    <cellStyle name="Note 13 2 2 2 5" xfId="17049" xr:uid="{5B288CC8-0659-4D02-BC8B-33DD7B933059}"/>
    <cellStyle name="Note 13 2 2 3" xfId="45013" xr:uid="{E594AE5D-F01C-4B20-A0A8-61BE2005475B}"/>
    <cellStyle name="Note 13 2 3" xfId="4482" xr:uid="{DDDD0F61-1D2E-4326-AE39-B4A088CEA269}"/>
    <cellStyle name="Note 13 2 3 2" xfId="5838" xr:uid="{B5D12F73-FCEC-473D-AA4C-FF9CF2B8133B}"/>
    <cellStyle name="Note 13 2 3 2 2" xfId="7240" xr:uid="{48554B11-E62C-45DB-B478-83FDF5601052}"/>
    <cellStyle name="Note 13 2 3 2 2 2" xfId="10042" xr:uid="{38B22BF9-189D-44AA-A936-477121B8CDD3}"/>
    <cellStyle name="Note 13 2 3 2 2 2 2" xfId="15647" xr:uid="{7EA012D6-BA04-48CB-82EB-25F19E18E49D}"/>
    <cellStyle name="Note 13 2 3 2 2 2 2 2" xfId="26856" xr:uid="{94C874C8-38AA-4CB9-899C-D97D3F7D7947}"/>
    <cellStyle name="Note 13 2 3 2 2 2 3" xfId="21252" xr:uid="{B9BE66A2-B126-4177-B897-D92A5130343A}"/>
    <cellStyle name="Note 13 2 3 2 2 3" xfId="12845" xr:uid="{AB6DF78D-17D3-4537-9883-ACB611832455}"/>
    <cellStyle name="Note 13 2 3 2 2 3 2" xfId="24054" xr:uid="{8C8EC306-3B65-44B4-AD18-B5B848D81FD3}"/>
    <cellStyle name="Note 13 2 3 2 2 4" xfId="18450" xr:uid="{7913811F-1448-46A5-9E57-BF91181C7DC9}"/>
    <cellStyle name="Note 13 2 3 2 3" xfId="8640" xr:uid="{B8AF8790-2C63-4E15-92DB-6C999A5CAB55}"/>
    <cellStyle name="Note 13 2 3 2 3 2" xfId="14245" xr:uid="{37A9DB98-8C6C-4233-9DFE-99D9768F4916}"/>
    <cellStyle name="Note 13 2 3 2 3 2 2" xfId="25454" xr:uid="{CE308554-746B-42C3-939A-00BA8F50D062}"/>
    <cellStyle name="Note 13 2 3 2 3 3" xfId="19850" xr:uid="{F8EF69C7-A7FF-4C67-BB46-C0140B237EDA}"/>
    <cellStyle name="Note 13 2 3 2 4" xfId="11443" xr:uid="{2E98E6A8-D2E1-4F42-9534-E5D8399A6E2C}"/>
    <cellStyle name="Note 13 2 3 2 4 2" xfId="22652" xr:uid="{88773EFF-A0CC-4439-9CDC-1B01F9EABC8A}"/>
    <cellStyle name="Note 13 2 3 2 5" xfId="17048" xr:uid="{53C0F3F5-E937-4244-99C0-9BC0611DCDB9}"/>
    <cellStyle name="Note 13 2 3 3" xfId="45014" xr:uid="{A3B54A2C-A5FE-478E-9603-707BF60CAEDB}"/>
    <cellStyle name="Note 13 2 4" xfId="5840" xr:uid="{E326C5FE-8FD8-4157-A275-BE58CFB59A34}"/>
    <cellStyle name="Note 13 2 4 2" xfId="7242" xr:uid="{BFE10D91-D196-4A2E-B1F0-A23C60E6E7A9}"/>
    <cellStyle name="Note 13 2 4 2 2" xfId="10044" xr:uid="{B852BCF5-B23B-4F16-91E1-DCC9BA5AA8D4}"/>
    <cellStyle name="Note 13 2 4 2 2 2" xfId="15649" xr:uid="{2A0CA9D2-4C71-4826-AF67-36BF3D9A1F3D}"/>
    <cellStyle name="Note 13 2 4 2 2 2 2" xfId="26858" xr:uid="{FB9CCD75-5930-443A-93BB-812E94982DDB}"/>
    <cellStyle name="Note 13 2 4 2 2 3" xfId="21254" xr:uid="{96A04C1E-9B38-4CD3-B280-810EFB8A2881}"/>
    <cellStyle name="Note 13 2 4 2 3" xfId="12847" xr:uid="{2853EB35-4E11-45DD-91A8-DA57688B4670}"/>
    <cellStyle name="Note 13 2 4 2 3 2" xfId="24056" xr:uid="{97D5BDE3-C116-4395-B685-BEEBAB60FBFC}"/>
    <cellStyle name="Note 13 2 4 2 4" xfId="18452" xr:uid="{42609180-1E8A-49C0-8971-E592F889DC77}"/>
    <cellStyle name="Note 13 2 4 3" xfId="8642" xr:uid="{C876FE2D-D1C3-4C7A-A5C0-48FEF237BB67}"/>
    <cellStyle name="Note 13 2 4 3 2" xfId="14247" xr:uid="{9EACEA60-27F8-46DC-8C84-E7D4A8DA5290}"/>
    <cellStyle name="Note 13 2 4 3 2 2" xfId="25456" xr:uid="{A99C76E7-5540-4C82-B899-3C887D09E0D7}"/>
    <cellStyle name="Note 13 2 4 3 3" xfId="19852" xr:uid="{FAA20190-7C0A-46C3-B767-021920721DAF}"/>
    <cellStyle name="Note 13 2 4 4" xfId="11445" xr:uid="{8A50C4C7-7957-48AE-AF2D-B7A36651ED5F}"/>
    <cellStyle name="Note 13 2 4 4 2" xfId="22654" xr:uid="{61BEEE92-F45F-42D3-A1D5-30E491E82A99}"/>
    <cellStyle name="Note 13 2 4 5" xfId="17050" xr:uid="{1D69D74A-2275-42B8-9C19-73603DE7BBF8}"/>
    <cellStyle name="Note 13 2 5" xfId="45012" xr:uid="{235F88FA-94D0-4629-90E7-DE3D9E2610A9}"/>
    <cellStyle name="Note 13 3" xfId="4483" xr:uid="{14152A0E-5428-4252-AD09-7C034A78714D}"/>
    <cellStyle name="Note 13 3 2" xfId="4484" xr:uid="{E17C1879-8F0F-4E47-9618-30F194B38CCB}"/>
    <cellStyle name="Note 13 3 2 2" xfId="5836" xr:uid="{67B9B6AE-13D7-490A-8A80-A14D2156239C}"/>
    <cellStyle name="Note 13 3 2 2 2" xfId="7238" xr:uid="{42C00675-E7F8-42CB-9559-C71D48798521}"/>
    <cellStyle name="Note 13 3 2 2 2 2" xfId="10040" xr:uid="{38218F4D-3483-4E24-9889-4A35CF9BA4DC}"/>
    <cellStyle name="Note 13 3 2 2 2 2 2" xfId="15645" xr:uid="{312BD096-1A90-4FE2-BB54-27148BAA1C63}"/>
    <cellStyle name="Note 13 3 2 2 2 2 2 2" xfId="26854" xr:uid="{8FFCE868-54A1-43C1-9687-AF9A0DC606CC}"/>
    <cellStyle name="Note 13 3 2 2 2 2 3" xfId="21250" xr:uid="{37ACCD18-D724-4E7C-ADFD-FA3BB34E9324}"/>
    <cellStyle name="Note 13 3 2 2 2 3" xfId="12843" xr:uid="{F551773F-3EBD-44F4-B89F-5F0186CA844D}"/>
    <cellStyle name="Note 13 3 2 2 2 3 2" xfId="24052" xr:uid="{500B5173-3280-46B0-B313-09A2730427D2}"/>
    <cellStyle name="Note 13 3 2 2 2 4" xfId="18448" xr:uid="{1B588278-9AA7-4229-894C-4A60B2C32BEF}"/>
    <cellStyle name="Note 13 3 2 2 3" xfId="8638" xr:uid="{18500C06-B48E-4540-8957-264DA04FEB03}"/>
    <cellStyle name="Note 13 3 2 2 3 2" xfId="14243" xr:uid="{6F80ECC0-36D5-443F-91B2-D0FCDD9EF9B6}"/>
    <cellStyle name="Note 13 3 2 2 3 2 2" xfId="25452" xr:uid="{E3BAFC35-30F6-437B-BBF5-2E0E501B18C4}"/>
    <cellStyle name="Note 13 3 2 2 3 3" xfId="19848" xr:uid="{554D3B43-7288-4B53-B79E-4A22E76169C6}"/>
    <cellStyle name="Note 13 3 2 2 4" xfId="11441" xr:uid="{BA3D0248-D6BA-4FDA-BAAB-F4DD5FA5BCB1}"/>
    <cellStyle name="Note 13 3 2 2 4 2" xfId="22650" xr:uid="{E7939EDA-E6DF-4FB8-ABD3-AF9F3D2EB57C}"/>
    <cellStyle name="Note 13 3 2 2 5" xfId="17046" xr:uid="{3E17EFE0-1994-488A-B001-02E9EC3C52CB}"/>
    <cellStyle name="Note 13 3 2 3" xfId="45016" xr:uid="{F30C5215-A0EC-4872-80A7-45A3FB28134F}"/>
    <cellStyle name="Note 13 3 3" xfId="4485" xr:uid="{C5EB5DAB-817D-4D88-9700-05A4226C8785}"/>
    <cellStyle name="Note 13 3 3 2" xfId="5835" xr:uid="{404DBD9D-6676-4027-A28E-60FE516ED511}"/>
    <cellStyle name="Note 13 3 3 2 2" xfId="7237" xr:uid="{62CA798F-ABEC-4CFF-8E73-717FEB72CCE8}"/>
    <cellStyle name="Note 13 3 3 2 2 2" xfId="10039" xr:uid="{CD0C42BA-ABEC-425C-B913-145923366ECF}"/>
    <cellStyle name="Note 13 3 3 2 2 2 2" xfId="15644" xr:uid="{894F585B-7C99-466C-81B6-8279BA0D0652}"/>
    <cellStyle name="Note 13 3 3 2 2 2 2 2" xfId="26853" xr:uid="{72188E68-8CDD-4FD3-A8E8-746AF68345B0}"/>
    <cellStyle name="Note 13 3 3 2 2 2 3" xfId="21249" xr:uid="{39553402-5746-4013-AA5D-CEED2FD67019}"/>
    <cellStyle name="Note 13 3 3 2 2 3" xfId="12842" xr:uid="{EBA01E3F-9132-4D73-B6A6-1DDFB9FEEB18}"/>
    <cellStyle name="Note 13 3 3 2 2 3 2" xfId="24051" xr:uid="{CD072C4F-1997-40CA-94E9-6967A3A20138}"/>
    <cellStyle name="Note 13 3 3 2 2 4" xfId="18447" xr:uid="{A94D9F5E-AAB2-4415-9D81-122A8096A845}"/>
    <cellStyle name="Note 13 3 3 2 3" xfId="8637" xr:uid="{665E2E3F-30B8-4F4D-A409-DD4BF66E2225}"/>
    <cellStyle name="Note 13 3 3 2 3 2" xfId="14242" xr:uid="{6D96723C-751D-4722-B4FC-0CB8E6E9EFD3}"/>
    <cellStyle name="Note 13 3 3 2 3 2 2" xfId="25451" xr:uid="{5AF193C5-A8A7-4086-B24F-F3365821491F}"/>
    <cellStyle name="Note 13 3 3 2 3 3" xfId="19847" xr:uid="{8E352877-FEDE-482B-9F75-2E41CEDB2CC8}"/>
    <cellStyle name="Note 13 3 3 2 4" xfId="11440" xr:uid="{472B1884-65E3-45EC-80B0-E158BE8664E4}"/>
    <cellStyle name="Note 13 3 3 2 4 2" xfId="22649" xr:uid="{DA131B58-7E98-4C81-8E5A-4E1265439DEF}"/>
    <cellStyle name="Note 13 3 3 2 5" xfId="17045" xr:uid="{F1A537D8-5DD2-461B-A0F2-C07F9489BCB2}"/>
    <cellStyle name="Note 13 3 3 3" xfId="45017" xr:uid="{FE682CF4-5581-4B12-B047-C2BA69B95960}"/>
    <cellStyle name="Note 13 3 4" xfId="5837" xr:uid="{CD05FF68-268F-402E-AC83-D8C8FD9549C8}"/>
    <cellStyle name="Note 13 3 4 2" xfId="7239" xr:uid="{4BFDF08B-BA0F-4E48-9165-C548E65B3BCA}"/>
    <cellStyle name="Note 13 3 4 2 2" xfId="10041" xr:uid="{AA906B27-F872-490E-8062-B7009DD8F397}"/>
    <cellStyle name="Note 13 3 4 2 2 2" xfId="15646" xr:uid="{47558EE4-7787-4531-AA7C-CF874ED55C1B}"/>
    <cellStyle name="Note 13 3 4 2 2 2 2" xfId="26855" xr:uid="{21E91133-655C-4732-BE9B-863B8588A43C}"/>
    <cellStyle name="Note 13 3 4 2 2 3" xfId="21251" xr:uid="{9C2E6A8D-301E-477E-BDA0-5AEB9A5F772F}"/>
    <cellStyle name="Note 13 3 4 2 3" xfId="12844" xr:uid="{E51A7071-8363-4958-966C-98A2015F26AE}"/>
    <cellStyle name="Note 13 3 4 2 3 2" xfId="24053" xr:uid="{786A0CD7-8410-4C3A-99B0-0AD03C41A29B}"/>
    <cellStyle name="Note 13 3 4 2 4" xfId="18449" xr:uid="{DC919DA3-AB80-427F-B9D0-BF895AFEC1D2}"/>
    <cellStyle name="Note 13 3 4 3" xfId="8639" xr:uid="{ADD1AAE2-7967-4FB5-8235-16E0C89D18F3}"/>
    <cellStyle name="Note 13 3 4 3 2" xfId="14244" xr:uid="{3B044083-5ACF-4689-82BD-90725D573FF0}"/>
    <cellStyle name="Note 13 3 4 3 2 2" xfId="25453" xr:uid="{33071324-6ED9-49F3-888B-04A4248744AF}"/>
    <cellStyle name="Note 13 3 4 3 3" xfId="19849" xr:uid="{359AC067-EB16-4BD6-AE54-AF3330CA5CE8}"/>
    <cellStyle name="Note 13 3 4 4" xfId="11442" xr:uid="{6634E544-332A-4839-8176-756F62ED6730}"/>
    <cellStyle name="Note 13 3 4 4 2" xfId="22651" xr:uid="{9A0B5CAD-4EAF-4848-BAE1-A84273427B2D}"/>
    <cellStyle name="Note 13 3 4 5" xfId="17047" xr:uid="{EC315075-E9B9-4CFF-B379-07D055233FAC}"/>
    <cellStyle name="Note 13 3 5" xfId="45015" xr:uid="{E6E89716-6E95-4386-AE62-DF976F8B2727}"/>
    <cellStyle name="Note 13 4" xfId="4486" xr:uid="{B39D9616-470B-4B41-86FF-D180A64D76B5}"/>
    <cellStyle name="Note 13 4 2" xfId="4487" xr:uid="{4675FFEF-4861-4A14-AFE2-DAFC649364FA}"/>
    <cellStyle name="Note 13 4 2 2" xfId="5833" xr:uid="{E6C51071-C6F7-4E6D-A9EC-BD3B609EFB16}"/>
    <cellStyle name="Note 13 4 2 2 2" xfId="7235" xr:uid="{57A7AAF2-604D-401F-A023-772B33622F8A}"/>
    <cellStyle name="Note 13 4 2 2 2 2" xfId="10037" xr:uid="{A6609019-2703-4356-AC69-9F5D327A15B4}"/>
    <cellStyle name="Note 13 4 2 2 2 2 2" xfId="15642" xr:uid="{FC670B86-5271-4B2D-B47C-F9C1306BDFBB}"/>
    <cellStyle name="Note 13 4 2 2 2 2 2 2" xfId="26851" xr:uid="{1729A167-026D-49A2-A9AD-28C803925DA8}"/>
    <cellStyle name="Note 13 4 2 2 2 2 3" xfId="21247" xr:uid="{9A718F3C-0357-4495-A457-21D86F91AF7D}"/>
    <cellStyle name="Note 13 4 2 2 2 3" xfId="12840" xr:uid="{665BFD70-9B15-4BBE-B5FA-BCCF8473661F}"/>
    <cellStyle name="Note 13 4 2 2 2 3 2" xfId="24049" xr:uid="{F6C1457D-7934-43D8-AE88-23BAC6A7C5B9}"/>
    <cellStyle name="Note 13 4 2 2 2 4" xfId="18445" xr:uid="{3E506E2B-4D8D-4322-94EB-097A932E0E9A}"/>
    <cellStyle name="Note 13 4 2 2 3" xfId="8635" xr:uid="{79FE9637-A4B9-4D94-A032-BBA7DF14A577}"/>
    <cellStyle name="Note 13 4 2 2 3 2" xfId="14240" xr:uid="{9AD7402E-6942-4D2D-8FA9-370FDD142904}"/>
    <cellStyle name="Note 13 4 2 2 3 2 2" xfId="25449" xr:uid="{955E6A12-D803-4D48-8740-74C85E244B61}"/>
    <cellStyle name="Note 13 4 2 2 3 3" xfId="19845" xr:uid="{1D5C80B8-F341-4756-A88A-E9477BA4959F}"/>
    <cellStyle name="Note 13 4 2 2 4" xfId="11438" xr:uid="{9886FF50-04ED-4A68-A38C-9AE820B4C913}"/>
    <cellStyle name="Note 13 4 2 2 4 2" xfId="22647" xr:uid="{83F2E5BF-700C-4E9B-9D93-2E9231B34869}"/>
    <cellStyle name="Note 13 4 2 2 5" xfId="17043" xr:uid="{E5665076-4E60-477F-823D-CC2019C1666A}"/>
    <cellStyle name="Note 13 4 2 3" xfId="45019" xr:uid="{75C314C1-2648-456E-BE9C-CDF0F0B88390}"/>
    <cellStyle name="Note 13 4 3" xfId="4488" xr:uid="{DBB11C21-C257-476D-BB93-81F75163E907}"/>
    <cellStyle name="Note 13 4 3 2" xfId="5832" xr:uid="{F815A9AC-F518-4711-9E9C-508E2B9A9AB4}"/>
    <cellStyle name="Note 13 4 3 2 2" xfId="7234" xr:uid="{8AEE787D-5CCF-4996-8ED8-7E532C4E351F}"/>
    <cellStyle name="Note 13 4 3 2 2 2" xfId="10036" xr:uid="{7EC6CF48-1453-4C79-AFAA-0935D2BC0F09}"/>
    <cellStyle name="Note 13 4 3 2 2 2 2" xfId="15641" xr:uid="{3CA15B42-9C89-4B12-82FA-18927DB42C22}"/>
    <cellStyle name="Note 13 4 3 2 2 2 2 2" xfId="26850" xr:uid="{FFBA814A-5D45-45F2-995B-E5917ABB4620}"/>
    <cellStyle name="Note 13 4 3 2 2 2 3" xfId="21246" xr:uid="{67C008E2-547F-4C99-83C4-9467B089D474}"/>
    <cellStyle name="Note 13 4 3 2 2 3" xfId="12839" xr:uid="{9482B15A-0238-41DB-9E78-54FE8BD1EFD6}"/>
    <cellStyle name="Note 13 4 3 2 2 3 2" xfId="24048" xr:uid="{6BE727BB-32D8-45F5-B14E-B94E37F689D5}"/>
    <cellStyle name="Note 13 4 3 2 2 4" xfId="18444" xr:uid="{9E642A18-AE6A-41CF-8D5C-BD591DF21931}"/>
    <cellStyle name="Note 13 4 3 2 3" xfId="8634" xr:uid="{EC13889F-9EB9-4B68-A34B-511CF9C7A2D6}"/>
    <cellStyle name="Note 13 4 3 2 3 2" xfId="14239" xr:uid="{FBED3A2B-90C0-4625-900D-18DF027ED20C}"/>
    <cellStyle name="Note 13 4 3 2 3 2 2" xfId="25448" xr:uid="{7620567C-9AA5-4DEF-A5C7-546497ED185D}"/>
    <cellStyle name="Note 13 4 3 2 3 3" xfId="19844" xr:uid="{AE3D4CB1-6A97-4444-AEC5-56781C7CA832}"/>
    <cellStyle name="Note 13 4 3 2 4" xfId="11437" xr:uid="{346FD412-EDE5-405B-827D-8BE2F42BBC54}"/>
    <cellStyle name="Note 13 4 3 2 4 2" xfId="22646" xr:uid="{656D7DBB-CA7F-4B8E-9CAD-5A1B93505F8F}"/>
    <cellStyle name="Note 13 4 3 2 5" xfId="17042" xr:uid="{03C5EF02-2CCC-4C35-85E8-BA80B1098522}"/>
    <cellStyle name="Note 13 4 3 3" xfId="45020" xr:uid="{39D865C0-D913-4ABA-80D6-14A6C9DBDC08}"/>
    <cellStyle name="Note 13 4 4" xfId="5834" xr:uid="{B3C548A8-2482-460F-B6A3-A4DB7D28FA66}"/>
    <cellStyle name="Note 13 4 4 2" xfId="7236" xr:uid="{F53A93F3-39B2-4A6D-925D-E46DDDFF58D3}"/>
    <cellStyle name="Note 13 4 4 2 2" xfId="10038" xr:uid="{673A2065-9A74-459D-9FF1-DF95DDBA28B3}"/>
    <cellStyle name="Note 13 4 4 2 2 2" xfId="15643" xr:uid="{3F505AFC-B790-4452-B5A9-F9903C75ED02}"/>
    <cellStyle name="Note 13 4 4 2 2 2 2" xfId="26852" xr:uid="{D91C3017-1CD2-4F26-BD09-EE3C7F3AD66F}"/>
    <cellStyle name="Note 13 4 4 2 2 3" xfId="21248" xr:uid="{912287CA-6243-4669-B940-785D7FF66417}"/>
    <cellStyle name="Note 13 4 4 2 3" xfId="12841" xr:uid="{8BB549B9-F4F1-4517-9026-CD3D45FC6F4C}"/>
    <cellStyle name="Note 13 4 4 2 3 2" xfId="24050" xr:uid="{E58899CF-C85C-4A9F-B0C9-60B7DCC6E494}"/>
    <cellStyle name="Note 13 4 4 2 4" xfId="18446" xr:uid="{38604679-8551-4B33-AFB0-FB32D63AC314}"/>
    <cellStyle name="Note 13 4 4 3" xfId="8636" xr:uid="{DF1DB3DC-8301-49CC-87E7-7458ADD817CE}"/>
    <cellStyle name="Note 13 4 4 3 2" xfId="14241" xr:uid="{EEE0FB86-A011-417A-AA2F-6999E8480988}"/>
    <cellStyle name="Note 13 4 4 3 2 2" xfId="25450" xr:uid="{B6F7B2A4-E548-4697-8E07-DAA802D28DF4}"/>
    <cellStyle name="Note 13 4 4 3 3" xfId="19846" xr:uid="{BAF67860-764D-4DDF-B7B9-67433B9DD3D6}"/>
    <cellStyle name="Note 13 4 4 4" xfId="11439" xr:uid="{CCC2CF4F-426D-4890-AEF0-225DCED21D7D}"/>
    <cellStyle name="Note 13 4 4 4 2" xfId="22648" xr:uid="{534A6DF2-D76C-4A26-A2B0-224452CBDB4F}"/>
    <cellStyle name="Note 13 4 4 5" xfId="17044" xr:uid="{5082BCCD-255D-4E2A-BDA0-66D16AD8601D}"/>
    <cellStyle name="Note 13 4 5" xfId="45018" xr:uid="{9A057243-A8C8-4B7F-9D53-CD4EF900A93F}"/>
    <cellStyle name="Note 13 5" xfId="4489" xr:uid="{467D8D33-F0DF-4E25-9C9B-B92AAD7E7FC1}"/>
    <cellStyle name="Note 13 5 2" xfId="4490" xr:uid="{BED234B0-4263-455F-B49C-8AF7CD08CF7C}"/>
    <cellStyle name="Note 13 5 2 2" xfId="5830" xr:uid="{2AE5386F-1E03-4823-A57E-719EC5B0BAA4}"/>
    <cellStyle name="Note 13 5 2 2 2" xfId="7232" xr:uid="{DF3DC2D9-5F3E-4F47-83B1-3F710AD1A265}"/>
    <cellStyle name="Note 13 5 2 2 2 2" xfId="10034" xr:uid="{3A668F24-2A51-4BFC-BD70-E7273AFD36A5}"/>
    <cellStyle name="Note 13 5 2 2 2 2 2" xfId="15639" xr:uid="{F03AB03D-522A-4042-A124-EBBD36AB2B49}"/>
    <cellStyle name="Note 13 5 2 2 2 2 2 2" xfId="26848" xr:uid="{CF08FA33-5E4E-4600-BBE6-4BCC97E9A0CA}"/>
    <cellStyle name="Note 13 5 2 2 2 2 3" xfId="21244" xr:uid="{1FE59626-2332-4350-9DF5-B7637995B7FC}"/>
    <cellStyle name="Note 13 5 2 2 2 3" xfId="12837" xr:uid="{D9DA1190-8B9D-4B2B-8B4C-BBB1A188EE2E}"/>
    <cellStyle name="Note 13 5 2 2 2 3 2" xfId="24046" xr:uid="{861CF29E-D089-48CF-8C46-99325ED70ADB}"/>
    <cellStyle name="Note 13 5 2 2 2 4" xfId="18442" xr:uid="{4C84EF4A-DFCC-4360-8FFE-20FAB43147FB}"/>
    <cellStyle name="Note 13 5 2 2 3" xfId="8632" xr:uid="{ABC9883F-CE2F-4CEC-BE3B-642B5B2017E9}"/>
    <cellStyle name="Note 13 5 2 2 3 2" xfId="14237" xr:uid="{F01978C5-B8C3-4483-957D-A438A3698D4F}"/>
    <cellStyle name="Note 13 5 2 2 3 2 2" xfId="25446" xr:uid="{F4F146C1-1451-492E-9427-137F38A32D6D}"/>
    <cellStyle name="Note 13 5 2 2 3 3" xfId="19842" xr:uid="{D8DC407F-CDEC-43FC-98A1-DF35EA6DAF59}"/>
    <cellStyle name="Note 13 5 2 2 4" xfId="11435" xr:uid="{93B41E57-F100-4302-9E6E-16DC3CD02B5E}"/>
    <cellStyle name="Note 13 5 2 2 4 2" xfId="22644" xr:uid="{61B7F863-E106-4684-AEBA-6992D54CA039}"/>
    <cellStyle name="Note 13 5 2 2 5" xfId="17040" xr:uid="{D8020959-CF77-48BD-BB9A-C16CB991BA2F}"/>
    <cellStyle name="Note 13 5 2 3" xfId="45022" xr:uid="{E10A8731-09BE-4013-B0FB-6CC55786767D}"/>
    <cellStyle name="Note 13 5 3" xfId="4491" xr:uid="{55963E78-76D5-4F74-916B-50D6ADFF9939}"/>
    <cellStyle name="Note 13 5 3 2" xfId="5829" xr:uid="{CD78BD7C-A0BA-498C-BCC8-C841BE620C8C}"/>
    <cellStyle name="Note 13 5 3 2 2" xfId="7231" xr:uid="{DF87AABB-A8C6-405F-A476-68A2AB2E4670}"/>
    <cellStyle name="Note 13 5 3 2 2 2" xfId="10033" xr:uid="{156B3B6D-1CE6-4869-8D73-25C129EAB3B9}"/>
    <cellStyle name="Note 13 5 3 2 2 2 2" xfId="15638" xr:uid="{C62A0CBC-DC90-4F8C-9F3B-C5BB34B37543}"/>
    <cellStyle name="Note 13 5 3 2 2 2 2 2" xfId="26847" xr:uid="{9C3AFE0D-A119-4649-82A7-F0D9D2F63A21}"/>
    <cellStyle name="Note 13 5 3 2 2 2 3" xfId="21243" xr:uid="{132177C1-2825-47CD-9E37-CA5DE9A408BB}"/>
    <cellStyle name="Note 13 5 3 2 2 3" xfId="12836" xr:uid="{92B1525F-233C-4322-B74F-3C6738C27608}"/>
    <cellStyle name="Note 13 5 3 2 2 3 2" xfId="24045" xr:uid="{C611C8CE-5B72-466E-8D9A-AC979E2E7072}"/>
    <cellStyle name="Note 13 5 3 2 2 4" xfId="18441" xr:uid="{D8613FB5-D75E-4762-99B3-320CF047C16C}"/>
    <cellStyle name="Note 13 5 3 2 3" xfId="8631" xr:uid="{E4BEA5F3-7DAC-4442-A59F-A51FAF97B3C9}"/>
    <cellStyle name="Note 13 5 3 2 3 2" xfId="14236" xr:uid="{AE283E3F-C05C-4E32-8D6B-9276385C9E98}"/>
    <cellStyle name="Note 13 5 3 2 3 2 2" xfId="25445" xr:uid="{78C36E4C-D69F-42AD-AFA0-9950D19E7526}"/>
    <cellStyle name="Note 13 5 3 2 3 3" xfId="19841" xr:uid="{FCCEC339-12D8-4AEA-B996-D0A2C56A1127}"/>
    <cellStyle name="Note 13 5 3 2 4" xfId="11434" xr:uid="{05AA8F15-41A8-4981-AF29-5834AE202F02}"/>
    <cellStyle name="Note 13 5 3 2 4 2" xfId="22643" xr:uid="{BE20FF66-504C-49C4-897F-6104639F8333}"/>
    <cellStyle name="Note 13 5 3 2 5" xfId="17039" xr:uid="{827954EB-19B6-422F-9A4E-E8FFCA88248E}"/>
    <cellStyle name="Note 13 5 3 3" xfId="45023" xr:uid="{7F701332-EC1E-4B8C-B1E7-3F10D8871556}"/>
    <cellStyle name="Note 13 5 4" xfId="5831" xr:uid="{1774758F-4ADD-41BE-90F6-7E23E45E48B5}"/>
    <cellStyle name="Note 13 5 4 2" xfId="7233" xr:uid="{5EE5D54E-2D3F-45E3-B93F-6B61DB94D491}"/>
    <cellStyle name="Note 13 5 4 2 2" xfId="10035" xr:uid="{26E0D94C-DD4D-44B2-8754-EEFD9C21DE0A}"/>
    <cellStyle name="Note 13 5 4 2 2 2" xfId="15640" xr:uid="{4353D56B-C26E-4114-88AF-B911DCA936B3}"/>
    <cellStyle name="Note 13 5 4 2 2 2 2" xfId="26849" xr:uid="{E78FC095-C295-42B4-A2E7-2F5DF35DA160}"/>
    <cellStyle name="Note 13 5 4 2 2 3" xfId="21245" xr:uid="{FCB59079-3D74-48B2-A192-A0F1BC0BAB91}"/>
    <cellStyle name="Note 13 5 4 2 3" xfId="12838" xr:uid="{6BC2749C-6945-47D6-982D-3253C2EFE619}"/>
    <cellStyle name="Note 13 5 4 2 3 2" xfId="24047" xr:uid="{DF6D354D-3924-4FD5-877E-286E578E1F1E}"/>
    <cellStyle name="Note 13 5 4 2 4" xfId="18443" xr:uid="{326CA067-E514-487F-8585-11CEDAFDA41E}"/>
    <cellStyle name="Note 13 5 4 3" xfId="8633" xr:uid="{6F54BFBE-611A-4EA3-B184-28396C528E34}"/>
    <cellStyle name="Note 13 5 4 3 2" xfId="14238" xr:uid="{734C8796-81D1-48BB-ADFB-0BD6D4147271}"/>
    <cellStyle name="Note 13 5 4 3 2 2" xfId="25447" xr:uid="{CFD30CA4-7C07-4517-AB0A-DB5D326B36C8}"/>
    <cellStyle name="Note 13 5 4 3 3" xfId="19843" xr:uid="{A3F12358-BBB8-4718-A228-BAB57D01060B}"/>
    <cellStyle name="Note 13 5 4 4" xfId="11436" xr:uid="{8BC8F78A-D651-41BE-B038-0D559DD1BD4A}"/>
    <cellStyle name="Note 13 5 4 4 2" xfId="22645" xr:uid="{E7F8AB72-56A3-4F1C-94EF-3464C2F84AB8}"/>
    <cellStyle name="Note 13 5 4 5" xfId="17041" xr:uid="{6B3371C3-95A6-47D7-A821-6D8D2BB076B6}"/>
    <cellStyle name="Note 13 5 5" xfId="45021" xr:uid="{6A4CBEC5-1E7A-455E-9096-85079A6A7E44}"/>
    <cellStyle name="Note 13 6" xfId="4492" xr:uid="{5659F518-6739-4E52-A333-CE719942263E}"/>
    <cellStyle name="Note 13 6 2" xfId="4493" xr:uid="{3EC709AD-FC4D-4B62-97AB-091991A6CA53}"/>
    <cellStyle name="Note 13 6 2 2" xfId="5827" xr:uid="{BDEAE99E-FA20-4816-B0EE-EDB9E89DDB7A}"/>
    <cellStyle name="Note 13 6 2 2 2" xfId="7229" xr:uid="{DD93E139-7E8B-4A94-AC3E-A88E3711C4A6}"/>
    <cellStyle name="Note 13 6 2 2 2 2" xfId="10031" xr:uid="{C7951B56-46AC-4A55-96CE-FBFA418BC622}"/>
    <cellStyle name="Note 13 6 2 2 2 2 2" xfId="15636" xr:uid="{685D9B53-3C60-490B-98EB-8D7F232DD27A}"/>
    <cellStyle name="Note 13 6 2 2 2 2 2 2" xfId="26845" xr:uid="{5AA42A09-3E29-40D3-8A0D-39BBE1C59FD7}"/>
    <cellStyle name="Note 13 6 2 2 2 2 3" xfId="21241" xr:uid="{F34BC96D-8AFB-4C8D-8351-7E3C5B5B3B1F}"/>
    <cellStyle name="Note 13 6 2 2 2 3" xfId="12834" xr:uid="{147D4D67-D688-48DC-B9CA-2CB37FC16C52}"/>
    <cellStyle name="Note 13 6 2 2 2 3 2" xfId="24043" xr:uid="{B703808F-E20C-49D4-A457-34CE521034AF}"/>
    <cellStyle name="Note 13 6 2 2 2 4" xfId="18439" xr:uid="{6879A9EF-514D-4FB0-95A4-8A159FE574FC}"/>
    <cellStyle name="Note 13 6 2 2 3" xfId="8629" xr:uid="{14A5570C-69BC-400B-AF0F-11DB38298B0A}"/>
    <cellStyle name="Note 13 6 2 2 3 2" xfId="14234" xr:uid="{DD3C02DE-BF8C-4322-87AF-9EAAD6D3359B}"/>
    <cellStyle name="Note 13 6 2 2 3 2 2" xfId="25443" xr:uid="{24CABF15-CE12-412B-83E3-690638E503D5}"/>
    <cellStyle name="Note 13 6 2 2 3 3" xfId="19839" xr:uid="{01E06CEA-2F81-4CD5-A0B5-E158AF8751A6}"/>
    <cellStyle name="Note 13 6 2 2 4" xfId="11432" xr:uid="{C7C3A255-FC89-40CA-A3FE-3FAA42A08C65}"/>
    <cellStyle name="Note 13 6 2 2 4 2" xfId="22641" xr:uid="{F1534DF6-DBF6-4A50-B779-96CA942749B0}"/>
    <cellStyle name="Note 13 6 2 2 5" xfId="17037" xr:uid="{E646823B-8DF5-4249-82C2-31D85639860A}"/>
    <cellStyle name="Note 13 6 2 3" xfId="45025" xr:uid="{7799CA2A-DE54-439B-98AA-1213C7724E05}"/>
    <cellStyle name="Note 13 6 3" xfId="4494" xr:uid="{6151A7C6-EFA8-4899-B9CE-6D7ACDE60B99}"/>
    <cellStyle name="Note 13 6 3 2" xfId="5826" xr:uid="{97AF0110-D38A-4C01-B0EB-E774369513F2}"/>
    <cellStyle name="Note 13 6 3 2 2" xfId="7228" xr:uid="{18662D1E-EA49-4E77-9304-8C4B7332ED73}"/>
    <cellStyle name="Note 13 6 3 2 2 2" xfId="10030" xr:uid="{B905C550-AADA-4B99-BFA9-66A763206DC0}"/>
    <cellStyle name="Note 13 6 3 2 2 2 2" xfId="15635" xr:uid="{5D7C0D62-C82F-4718-B86C-0D4069E29556}"/>
    <cellStyle name="Note 13 6 3 2 2 2 2 2" xfId="26844" xr:uid="{D75D1E49-87F1-492B-87EF-272B88747369}"/>
    <cellStyle name="Note 13 6 3 2 2 2 3" xfId="21240" xr:uid="{81E9BECF-F280-495B-BF34-E700DDAF11E4}"/>
    <cellStyle name="Note 13 6 3 2 2 3" xfId="12833" xr:uid="{767E107D-6554-46F2-BE6E-7A6D1C1557FC}"/>
    <cellStyle name="Note 13 6 3 2 2 3 2" xfId="24042" xr:uid="{1930C538-14BB-4398-A2D1-BFE9F1C39C8E}"/>
    <cellStyle name="Note 13 6 3 2 2 4" xfId="18438" xr:uid="{C04D0CA0-A8CF-4602-89A3-B9E54D60AEF5}"/>
    <cellStyle name="Note 13 6 3 2 3" xfId="8628" xr:uid="{649E7740-F904-4883-B692-09FD52B202B5}"/>
    <cellStyle name="Note 13 6 3 2 3 2" xfId="14233" xr:uid="{E665CEFA-723F-4A12-94F7-A18F6E5269C3}"/>
    <cellStyle name="Note 13 6 3 2 3 2 2" xfId="25442" xr:uid="{F7C0C506-A58E-435A-97B0-C73EC0796DB0}"/>
    <cellStyle name="Note 13 6 3 2 3 3" xfId="19838" xr:uid="{C368F7A0-510F-4F37-A474-38EF67C5265A}"/>
    <cellStyle name="Note 13 6 3 2 4" xfId="11431" xr:uid="{4E65A1C1-BEB4-40D8-BAE6-47A8C46F11A4}"/>
    <cellStyle name="Note 13 6 3 2 4 2" xfId="22640" xr:uid="{14F23404-EAFD-40A4-A769-51B6B0203242}"/>
    <cellStyle name="Note 13 6 3 2 5" xfId="17036" xr:uid="{E1862F62-AA87-4859-B9AB-97CC1E79F89B}"/>
    <cellStyle name="Note 13 6 3 3" xfId="45026" xr:uid="{E5359CA2-0F35-4C8E-B838-CEB3F018CF90}"/>
    <cellStyle name="Note 13 6 4" xfId="5828" xr:uid="{F13553F6-CEAD-4A90-94F4-7994F188BF76}"/>
    <cellStyle name="Note 13 6 4 2" xfId="7230" xr:uid="{8218C118-702E-41E6-9670-26EDE9B27FAC}"/>
    <cellStyle name="Note 13 6 4 2 2" xfId="10032" xr:uid="{068C18AC-AA7A-4400-99C7-54B6B8808BBB}"/>
    <cellStyle name="Note 13 6 4 2 2 2" xfId="15637" xr:uid="{FAF35C1A-5550-4AAA-B890-E4E26120FB62}"/>
    <cellStyle name="Note 13 6 4 2 2 2 2" xfId="26846" xr:uid="{7E8AB0DD-DDEE-4895-89E6-E1961F192777}"/>
    <cellStyle name="Note 13 6 4 2 2 3" xfId="21242" xr:uid="{2294B7C0-2520-46C7-B5A3-BFACE16C9BD9}"/>
    <cellStyle name="Note 13 6 4 2 3" xfId="12835" xr:uid="{8B5EEDEC-008B-454B-8EF0-D8BECAD80DF3}"/>
    <cellStyle name="Note 13 6 4 2 3 2" xfId="24044" xr:uid="{57BF0755-9904-4E92-B57E-F5DC26DAC257}"/>
    <cellStyle name="Note 13 6 4 2 4" xfId="18440" xr:uid="{8E5ECF73-C5E0-42AF-BD50-12552A6EBFD6}"/>
    <cellStyle name="Note 13 6 4 3" xfId="8630" xr:uid="{BCDD7834-F578-4FDE-8011-D256BDF46A2E}"/>
    <cellStyle name="Note 13 6 4 3 2" xfId="14235" xr:uid="{FD968C7E-130C-4665-B9BC-08FE5CC1A12A}"/>
    <cellStyle name="Note 13 6 4 3 2 2" xfId="25444" xr:uid="{443F5176-D77E-4A67-A3B0-CE602BDBAA0C}"/>
    <cellStyle name="Note 13 6 4 3 3" xfId="19840" xr:uid="{2FDCDB1C-B0D5-465A-ACFC-2F016F4AF4A8}"/>
    <cellStyle name="Note 13 6 4 4" xfId="11433" xr:uid="{2F839EE4-D698-49E7-B3A5-C1B5ADE543FE}"/>
    <cellStyle name="Note 13 6 4 4 2" xfId="22642" xr:uid="{3B73151E-EDB3-4B9F-97CF-8AE82ECC2625}"/>
    <cellStyle name="Note 13 6 4 5" xfId="17038" xr:uid="{31E749C7-EBDB-412F-B52B-D3B750C39806}"/>
    <cellStyle name="Note 13 6 5" xfId="45024" xr:uid="{9D2915BF-C7F2-43BF-A55D-E99D19B9DFA4}"/>
    <cellStyle name="Note 13 7" xfId="4495" xr:uid="{9268A054-3391-4BBE-9AE7-244CEAC0AC3F}"/>
    <cellStyle name="Note 13 7 2" xfId="4496" xr:uid="{0651DB7A-B775-44B6-8B7C-8673B491AC40}"/>
    <cellStyle name="Note 13 7 2 2" xfId="5824" xr:uid="{CDAABD09-60DE-4426-8AA2-C10976578A32}"/>
    <cellStyle name="Note 13 7 2 2 2" xfId="7226" xr:uid="{36C382C9-6240-43E4-A344-C862074EADF7}"/>
    <cellStyle name="Note 13 7 2 2 2 2" xfId="10028" xr:uid="{CB073C13-BCF8-4E34-9FCA-A243D542C87A}"/>
    <cellStyle name="Note 13 7 2 2 2 2 2" xfId="15633" xr:uid="{5599B175-D9E0-4120-B10D-05F74ADEDCF1}"/>
    <cellStyle name="Note 13 7 2 2 2 2 2 2" xfId="26842" xr:uid="{C33DCF71-6115-4F1C-B14C-8B1417C4491E}"/>
    <cellStyle name="Note 13 7 2 2 2 2 3" xfId="21238" xr:uid="{443E0CAF-AA14-43AD-9923-FA8C16D09E05}"/>
    <cellStyle name="Note 13 7 2 2 2 3" xfId="12831" xr:uid="{49621156-BFF4-4A7A-AD39-3D8B32701C80}"/>
    <cellStyle name="Note 13 7 2 2 2 3 2" xfId="24040" xr:uid="{72B130B3-2B38-40B8-A856-D0DA2AC112B3}"/>
    <cellStyle name="Note 13 7 2 2 2 4" xfId="18436" xr:uid="{A16D705A-5BF7-47A4-8233-B178A40EA740}"/>
    <cellStyle name="Note 13 7 2 2 3" xfId="8626" xr:uid="{17363C0E-D017-459B-B072-4B533D8E862C}"/>
    <cellStyle name="Note 13 7 2 2 3 2" xfId="14231" xr:uid="{1AF2AA79-C0CA-4E47-9799-F54ADA23B278}"/>
    <cellStyle name="Note 13 7 2 2 3 2 2" xfId="25440" xr:uid="{0BBD79A8-223E-441B-91A0-883F7B91F859}"/>
    <cellStyle name="Note 13 7 2 2 3 3" xfId="19836" xr:uid="{63D89BC2-A721-4130-8476-033793056197}"/>
    <cellStyle name="Note 13 7 2 2 4" xfId="11429" xr:uid="{A89B85AF-2942-40CA-AEBB-DAA864EFF593}"/>
    <cellStyle name="Note 13 7 2 2 4 2" xfId="22638" xr:uid="{51C6B09F-3A08-437E-8798-C9ED80BF41D5}"/>
    <cellStyle name="Note 13 7 2 2 5" xfId="17034" xr:uid="{2341B351-8722-4813-9B78-B47F2B8E716C}"/>
    <cellStyle name="Note 13 7 2 3" xfId="45028" xr:uid="{423C3CCC-3D4F-43EB-9066-BFFFE2414E47}"/>
    <cellStyle name="Note 13 7 3" xfId="4497" xr:uid="{C1C9C6BA-6C03-4DA7-8404-F747AE11889A}"/>
    <cellStyle name="Note 13 7 3 2" xfId="5823" xr:uid="{C499D048-BBF3-49A4-AC70-D0D30AB643C2}"/>
    <cellStyle name="Note 13 7 3 2 2" xfId="7225" xr:uid="{2B738263-2DB2-4D53-9197-938B22D7C126}"/>
    <cellStyle name="Note 13 7 3 2 2 2" xfId="10027" xr:uid="{4720A8BA-42C6-4DEC-8961-CDF4380ED176}"/>
    <cellStyle name="Note 13 7 3 2 2 2 2" xfId="15632" xr:uid="{C4492EE6-01EB-4D9F-BDBE-7812FF53E904}"/>
    <cellStyle name="Note 13 7 3 2 2 2 2 2" xfId="26841" xr:uid="{23FC2624-17A0-46C4-9D5C-1F800FBFDC45}"/>
    <cellStyle name="Note 13 7 3 2 2 2 3" xfId="21237" xr:uid="{47B63EBD-8B1B-48E2-9A2F-90A927112A64}"/>
    <cellStyle name="Note 13 7 3 2 2 3" xfId="12830" xr:uid="{028FB135-74CC-4D49-9DE7-6D5DBE942E89}"/>
    <cellStyle name="Note 13 7 3 2 2 3 2" xfId="24039" xr:uid="{DEA84342-9D59-44AF-A279-29110B436ADF}"/>
    <cellStyle name="Note 13 7 3 2 2 4" xfId="18435" xr:uid="{A472BB14-91D1-4C23-A98D-673E5A291D3C}"/>
    <cellStyle name="Note 13 7 3 2 3" xfId="8625" xr:uid="{4BBDF759-BE71-4138-8FBB-13E081E3E3FE}"/>
    <cellStyle name="Note 13 7 3 2 3 2" xfId="14230" xr:uid="{BB632341-D989-4C2E-A4F4-0969CC6FB34F}"/>
    <cellStyle name="Note 13 7 3 2 3 2 2" xfId="25439" xr:uid="{4F8D9272-2428-42E5-9FE3-645BD1703FB2}"/>
    <cellStyle name="Note 13 7 3 2 3 3" xfId="19835" xr:uid="{E2CCF521-9CE6-4911-A582-5F3C9A171282}"/>
    <cellStyle name="Note 13 7 3 2 4" xfId="11428" xr:uid="{A95B3227-4AC7-44FB-9740-0FB5B76EC9E9}"/>
    <cellStyle name="Note 13 7 3 2 4 2" xfId="22637" xr:uid="{E3433180-DF07-4B7D-B280-7711BCEA49AE}"/>
    <cellStyle name="Note 13 7 3 2 5" xfId="17033" xr:uid="{C4530063-98B3-4443-8AF4-108E0D9962EC}"/>
    <cellStyle name="Note 13 7 3 3" xfId="45029" xr:uid="{31A82146-F026-439D-BFFC-8B9F8BADEF47}"/>
    <cellStyle name="Note 13 7 4" xfId="5825" xr:uid="{866BD382-78C9-47F8-BAE0-DAF8AFFEAF30}"/>
    <cellStyle name="Note 13 7 4 2" xfId="7227" xr:uid="{98D298BC-8BF4-49BA-AA39-5BA11E443307}"/>
    <cellStyle name="Note 13 7 4 2 2" xfId="10029" xr:uid="{DEC2E1E9-6410-449A-A0D3-2A62A9E17928}"/>
    <cellStyle name="Note 13 7 4 2 2 2" xfId="15634" xr:uid="{7CF68EBB-558B-4A25-A6B1-00B05F6B31B3}"/>
    <cellStyle name="Note 13 7 4 2 2 2 2" xfId="26843" xr:uid="{E8D0D10E-5FA3-41B2-9EBD-10E1D0E4EC98}"/>
    <cellStyle name="Note 13 7 4 2 2 3" xfId="21239" xr:uid="{1AAE7C71-797C-4EBE-93C2-E1B4810BC6EC}"/>
    <cellStyle name="Note 13 7 4 2 3" xfId="12832" xr:uid="{D3646F69-734B-4FD1-8AF2-AA64B61ACB90}"/>
    <cellStyle name="Note 13 7 4 2 3 2" xfId="24041" xr:uid="{AA57A0E7-D813-4240-BED6-2F1AB0585943}"/>
    <cellStyle name="Note 13 7 4 2 4" xfId="18437" xr:uid="{46003EA9-C90B-4CAB-A90C-284A97989BE3}"/>
    <cellStyle name="Note 13 7 4 3" xfId="8627" xr:uid="{1E726F1E-0E9F-4E91-BA1C-E44BD1836E21}"/>
    <cellStyle name="Note 13 7 4 3 2" xfId="14232" xr:uid="{8F487463-8E31-43D9-8F89-32284052B225}"/>
    <cellStyle name="Note 13 7 4 3 2 2" xfId="25441" xr:uid="{622DE25C-1CE2-4A0C-8978-1BEA8277CDAB}"/>
    <cellStyle name="Note 13 7 4 3 3" xfId="19837" xr:uid="{0D6E9CF3-2D6C-4DF2-BF39-AE2C809BB2EE}"/>
    <cellStyle name="Note 13 7 4 4" xfId="11430" xr:uid="{733138ED-A0C3-46A4-B59C-965DCEE203A5}"/>
    <cellStyle name="Note 13 7 4 4 2" xfId="22639" xr:uid="{6FAED016-4F1C-4233-9822-18B15AC544B0}"/>
    <cellStyle name="Note 13 7 4 5" xfId="17035" xr:uid="{A86D1C77-FECB-4A78-B824-AEF790FF64AF}"/>
    <cellStyle name="Note 13 7 5" xfId="45027" xr:uid="{61787A69-4A10-4B70-BCFC-6E6E494D51C0}"/>
    <cellStyle name="Note 13 8" xfId="4498" xr:uid="{A2618160-FC2F-4836-B321-387ED0C716EE}"/>
    <cellStyle name="Note 13 8 2" xfId="5822" xr:uid="{B8553222-F431-4BFF-BBD3-82300294B9E7}"/>
    <cellStyle name="Note 13 8 2 2" xfId="7224" xr:uid="{CF16A3C4-7368-4772-89BF-0DD9CB1A5A24}"/>
    <cellStyle name="Note 13 8 2 2 2" xfId="10026" xr:uid="{28FC5754-888B-4771-A1D9-BE6F6B7EF2E1}"/>
    <cellStyle name="Note 13 8 2 2 2 2" xfId="15631" xr:uid="{21755AB3-C016-4AE3-8077-167CFC0C22A0}"/>
    <cellStyle name="Note 13 8 2 2 2 2 2" xfId="26840" xr:uid="{2687C001-333F-4AD1-A695-7FD523003631}"/>
    <cellStyle name="Note 13 8 2 2 2 3" xfId="21236" xr:uid="{B53A7E8A-B15E-4B83-8227-98CFACBC3972}"/>
    <cellStyle name="Note 13 8 2 2 3" xfId="12829" xr:uid="{DCF39AB8-E120-4D41-9158-2938C0169732}"/>
    <cellStyle name="Note 13 8 2 2 3 2" xfId="24038" xr:uid="{839F1263-EB7B-465D-B7DF-CDB0677D5310}"/>
    <cellStyle name="Note 13 8 2 2 4" xfId="18434" xr:uid="{875C509A-5E36-4840-B29D-E698B4CC6B2B}"/>
    <cellStyle name="Note 13 8 2 3" xfId="8624" xr:uid="{8EEB83E0-F490-461E-8ECB-E170FD9EF31E}"/>
    <cellStyle name="Note 13 8 2 3 2" xfId="14229" xr:uid="{A81D5AF5-C432-4690-A6E9-F3100C6B8751}"/>
    <cellStyle name="Note 13 8 2 3 2 2" xfId="25438" xr:uid="{5AC45037-7254-426B-A7C8-54A5F5616B4F}"/>
    <cellStyle name="Note 13 8 2 3 3" xfId="19834" xr:uid="{7607A7D1-BDDB-4100-ABB8-F923785C1450}"/>
    <cellStyle name="Note 13 8 2 4" xfId="11427" xr:uid="{8A5EFFA8-5CE2-41E2-BAC1-049484E18A63}"/>
    <cellStyle name="Note 13 8 2 4 2" xfId="22636" xr:uid="{74B68169-56C0-4B52-8DC2-671BF43765BA}"/>
    <cellStyle name="Note 13 8 2 5" xfId="17032" xr:uid="{09D219CD-BF76-4D90-8085-B0DB9204DFDC}"/>
    <cellStyle name="Note 13 8 3" xfId="45030" xr:uid="{6B701282-0443-4569-A7FF-64E8BF931D3A}"/>
    <cellStyle name="Note 13 9" xfId="4499" xr:uid="{C164E628-501D-45F1-8CBB-E758F230B3DE}"/>
    <cellStyle name="Note 13 9 2" xfId="5821" xr:uid="{EB2F7DC0-EF42-48E7-A285-ECFDE0EB25E5}"/>
    <cellStyle name="Note 13 9 2 2" xfId="7223" xr:uid="{7EBA3F4F-0D4F-4BA3-A32E-8344E572F3FC}"/>
    <cellStyle name="Note 13 9 2 2 2" xfId="10025" xr:uid="{3EC1AA4B-B1FE-4D24-A6CA-4227A74ECF75}"/>
    <cellStyle name="Note 13 9 2 2 2 2" xfId="15630" xr:uid="{232C6C0C-E731-40E6-96E9-5A8B0D7ACBC3}"/>
    <cellStyle name="Note 13 9 2 2 2 2 2" xfId="26839" xr:uid="{816098EE-8A5E-4CB3-A0B1-BB3A27ACF06F}"/>
    <cellStyle name="Note 13 9 2 2 2 3" xfId="21235" xr:uid="{5B670D46-D61E-4B46-8668-75B7FF0D4AD7}"/>
    <cellStyle name="Note 13 9 2 2 3" xfId="12828" xr:uid="{D4227AB3-BF9A-403A-92F7-2869718B6F5C}"/>
    <cellStyle name="Note 13 9 2 2 3 2" xfId="24037" xr:uid="{E806B296-FBD4-45E8-87CD-C95DD7AA62E5}"/>
    <cellStyle name="Note 13 9 2 2 4" xfId="18433" xr:uid="{C1DC9914-4265-4CD2-959A-7DB45A2713F4}"/>
    <cellStyle name="Note 13 9 2 3" xfId="8623" xr:uid="{F80938DF-A4D3-4A5A-B1BC-B5D7831DAFBA}"/>
    <cellStyle name="Note 13 9 2 3 2" xfId="14228" xr:uid="{CBDF5EBB-E9C9-43BD-A8A2-654BE3635CDC}"/>
    <cellStyle name="Note 13 9 2 3 2 2" xfId="25437" xr:uid="{F4A2A644-156B-49F9-85FC-4B9533F55378}"/>
    <cellStyle name="Note 13 9 2 3 3" xfId="19833" xr:uid="{8F7B435B-43E2-4DC7-B694-A0B1684ED5EB}"/>
    <cellStyle name="Note 13 9 2 4" xfId="11426" xr:uid="{39270FD0-1AAC-47B4-880D-7D09FD33B76D}"/>
    <cellStyle name="Note 13 9 2 4 2" xfId="22635" xr:uid="{C4F1F159-04DC-47D5-B708-44235D93046E}"/>
    <cellStyle name="Note 13 9 2 5" xfId="17031" xr:uid="{6CD5AD1A-BA5D-47B0-9D4A-80ACD2485752}"/>
    <cellStyle name="Note 13 9 3" xfId="45031" xr:uid="{CA3F022B-0871-4DE4-97B5-7756734CB171}"/>
    <cellStyle name="Note 13_Jersey" xfId="4500" xr:uid="{B4FFBB4D-F02F-4DD7-B857-2E57DE252EBE}"/>
    <cellStyle name="Note 14" xfId="4501" xr:uid="{BBFB4E93-7AC7-4A92-B7D1-74F3BE6FD023}"/>
    <cellStyle name="Note 14 10" xfId="5820" xr:uid="{D6223AAC-5A99-47CD-8EFD-29F99988DECA}"/>
    <cellStyle name="Note 14 10 2" xfId="7222" xr:uid="{55F4880A-B0CE-490E-B64F-0A70C2C5ED81}"/>
    <cellStyle name="Note 14 10 2 2" xfId="10024" xr:uid="{00D4182E-080B-4F28-A9C4-B03CA10490E1}"/>
    <cellStyle name="Note 14 10 2 2 2" xfId="15629" xr:uid="{FBA827ED-95E2-4473-8F7C-D34A1DAC2251}"/>
    <cellStyle name="Note 14 10 2 2 2 2" xfId="26838" xr:uid="{EF342B39-F324-440E-8BD3-EDCA4F6ADD10}"/>
    <cellStyle name="Note 14 10 2 2 3" xfId="21234" xr:uid="{AB3940D8-3188-473A-B272-35FE40B86684}"/>
    <cellStyle name="Note 14 10 2 3" xfId="12827" xr:uid="{4FE76DC7-04E5-436E-991B-F36FA4D40926}"/>
    <cellStyle name="Note 14 10 2 3 2" xfId="24036" xr:uid="{3706A261-AD26-4F8A-B865-6A9ECB06A30E}"/>
    <cellStyle name="Note 14 10 2 4" xfId="18432" xr:uid="{58F0C1BD-15FE-4EF2-AC08-5E516C653987}"/>
    <cellStyle name="Note 14 10 3" xfId="8622" xr:uid="{DDA203B0-697A-4BF8-BED6-C8CAD38F4262}"/>
    <cellStyle name="Note 14 10 3 2" xfId="14227" xr:uid="{AC3E3747-0C0F-41B2-982D-B419DCB70338}"/>
    <cellStyle name="Note 14 10 3 2 2" xfId="25436" xr:uid="{D8A2A08A-C0F6-459E-B954-C2EC3479B5D3}"/>
    <cellStyle name="Note 14 10 3 3" xfId="19832" xr:uid="{7DE6B5CC-4916-4B14-A1AC-E4AC009A40EC}"/>
    <cellStyle name="Note 14 10 4" xfId="11425" xr:uid="{3586405E-88B1-4029-A8F1-D0C88286589B}"/>
    <cellStyle name="Note 14 10 4 2" xfId="22634" xr:uid="{2AE2D727-6F8B-4794-B7D7-6EDB2839F103}"/>
    <cellStyle name="Note 14 10 5" xfId="17030" xr:uid="{B61F7659-B5C1-45E3-99CA-0A134759D724}"/>
    <cellStyle name="Note 14 11" xfId="45032" xr:uid="{D9259308-523E-48AA-94AA-9121504BFC9B}"/>
    <cellStyle name="Note 14 2" xfId="4502" xr:uid="{3993700F-F198-4AA5-933F-B48F13824E33}"/>
    <cellStyle name="Note 14 2 2" xfId="4503" xr:uid="{EE7E7A09-F99A-4FA2-BCE9-7C1915D3F978}"/>
    <cellStyle name="Note 14 2 2 2" xfId="5818" xr:uid="{F406BBEF-C948-48E4-8007-9E64AF34D925}"/>
    <cellStyle name="Note 14 2 2 2 2" xfId="7220" xr:uid="{8CC7DA6A-FD34-487E-8C43-FEE1AE6291CE}"/>
    <cellStyle name="Note 14 2 2 2 2 2" xfId="10022" xr:uid="{1DBAABE4-2F8B-4859-B8F1-EE8826E71382}"/>
    <cellStyle name="Note 14 2 2 2 2 2 2" xfId="15627" xr:uid="{8546A584-4CB5-440B-8494-D2BB5B4FF4BF}"/>
    <cellStyle name="Note 14 2 2 2 2 2 2 2" xfId="26836" xr:uid="{03D7B06E-4159-439C-888B-07A0A14A6094}"/>
    <cellStyle name="Note 14 2 2 2 2 2 3" xfId="21232" xr:uid="{35B54FF0-450F-4CA2-9A6B-0A840B3259F8}"/>
    <cellStyle name="Note 14 2 2 2 2 3" xfId="12825" xr:uid="{5AD9AFCB-F055-4F59-B9C9-2602F7433A9A}"/>
    <cellStyle name="Note 14 2 2 2 2 3 2" xfId="24034" xr:uid="{AA0B2738-32C3-43A8-99A1-03BBCC9B720A}"/>
    <cellStyle name="Note 14 2 2 2 2 4" xfId="18430" xr:uid="{D97BB284-FD70-49E1-BDEA-C5A919EF2E8E}"/>
    <cellStyle name="Note 14 2 2 2 3" xfId="8620" xr:uid="{85AC7961-CED7-450D-A116-17E52B8DBC8F}"/>
    <cellStyle name="Note 14 2 2 2 3 2" xfId="14225" xr:uid="{B6B2E7B3-5440-4FAD-A59B-993E10FDC848}"/>
    <cellStyle name="Note 14 2 2 2 3 2 2" xfId="25434" xr:uid="{C5E28E7F-6C1A-4D2E-8ED3-16369A53A378}"/>
    <cellStyle name="Note 14 2 2 2 3 3" xfId="19830" xr:uid="{A8D58C26-C00B-49BA-99B1-FA7EC42A2719}"/>
    <cellStyle name="Note 14 2 2 2 4" xfId="11423" xr:uid="{36291152-4D16-4CA1-A80E-1BEB508730BC}"/>
    <cellStyle name="Note 14 2 2 2 4 2" xfId="22632" xr:uid="{C744C41B-C912-4B5E-82C2-46579E02DDA0}"/>
    <cellStyle name="Note 14 2 2 2 5" xfId="17028" xr:uid="{3139FE18-2368-471D-BD54-BAD0A3C5DEC2}"/>
    <cellStyle name="Note 14 2 2 3" xfId="45034" xr:uid="{7EC881AC-2713-448C-AC0D-3D394C7F879F}"/>
    <cellStyle name="Note 14 2 3" xfId="4504" xr:uid="{FD8E9779-620D-486B-AD9D-1969A6A524AE}"/>
    <cellStyle name="Note 14 2 3 2" xfId="5817" xr:uid="{0304CBBB-6579-4B90-BB99-00F3A17855D5}"/>
    <cellStyle name="Note 14 2 3 2 2" xfId="7219" xr:uid="{2F66DA48-0045-4B76-BD8E-1F032B1D57E6}"/>
    <cellStyle name="Note 14 2 3 2 2 2" xfId="10021" xr:uid="{F958E65B-7547-4CF6-8A52-C6B9EBAFC39B}"/>
    <cellStyle name="Note 14 2 3 2 2 2 2" xfId="15626" xr:uid="{1A409137-6DF9-4DCC-BDCF-E93ADC95F0E6}"/>
    <cellStyle name="Note 14 2 3 2 2 2 2 2" xfId="26835" xr:uid="{D0E9A025-5CF3-48D2-85EB-BAB84A15F904}"/>
    <cellStyle name="Note 14 2 3 2 2 2 3" xfId="21231" xr:uid="{6CFC2740-9DAB-42BF-8F0C-69339B968F16}"/>
    <cellStyle name="Note 14 2 3 2 2 3" xfId="12824" xr:uid="{5D97714F-97A6-4D11-9511-FAAAD9593660}"/>
    <cellStyle name="Note 14 2 3 2 2 3 2" xfId="24033" xr:uid="{FD3FC8A6-D56A-4CDE-B8D5-F2A3AA3FFC95}"/>
    <cellStyle name="Note 14 2 3 2 2 4" xfId="18429" xr:uid="{AD8CF22A-180E-49B2-A75A-E63312F9F10D}"/>
    <cellStyle name="Note 14 2 3 2 3" xfId="8619" xr:uid="{0E4CBD89-6C5C-4C44-8850-159DC706E485}"/>
    <cellStyle name="Note 14 2 3 2 3 2" xfId="14224" xr:uid="{0AE5E330-0617-4E51-B780-D40935BEF042}"/>
    <cellStyle name="Note 14 2 3 2 3 2 2" xfId="25433" xr:uid="{91B744C8-45E7-482B-8297-27E1A04CB356}"/>
    <cellStyle name="Note 14 2 3 2 3 3" xfId="19829" xr:uid="{1BEFD0FC-8BA4-4A8B-99F1-FF4BCF258DE4}"/>
    <cellStyle name="Note 14 2 3 2 4" xfId="11422" xr:uid="{ABD155F2-03FA-4126-A8F6-7888A3C8213B}"/>
    <cellStyle name="Note 14 2 3 2 4 2" xfId="22631" xr:uid="{70B01141-21CC-4C0F-A8D7-614AB16C66C7}"/>
    <cellStyle name="Note 14 2 3 2 5" xfId="17027" xr:uid="{AA0F2E7C-1A92-48F8-A692-0D2C8506E93E}"/>
    <cellStyle name="Note 14 2 3 3" xfId="45035" xr:uid="{1455E45F-2A54-4542-B359-1D354AF2C828}"/>
    <cellStyle name="Note 14 2 4" xfId="5819" xr:uid="{419CF682-A100-4285-8BF7-AFDD31FFA04B}"/>
    <cellStyle name="Note 14 2 4 2" xfId="7221" xr:uid="{701F73EB-0CC9-48B9-A6FC-75147D937633}"/>
    <cellStyle name="Note 14 2 4 2 2" xfId="10023" xr:uid="{467BDB21-D545-4DED-9F20-B5817B07B7BB}"/>
    <cellStyle name="Note 14 2 4 2 2 2" xfId="15628" xr:uid="{DA31C797-3AA5-4A5F-AF75-1B355B020A2E}"/>
    <cellStyle name="Note 14 2 4 2 2 2 2" xfId="26837" xr:uid="{47948461-FEAB-443E-8FB3-5D9F2BE4B51A}"/>
    <cellStyle name="Note 14 2 4 2 2 3" xfId="21233" xr:uid="{5979ABAC-6D63-40B8-A6E5-D4F9375E6A4E}"/>
    <cellStyle name="Note 14 2 4 2 3" xfId="12826" xr:uid="{EA6F4655-4523-483D-8CB7-ABB5274E9A98}"/>
    <cellStyle name="Note 14 2 4 2 3 2" xfId="24035" xr:uid="{74CAA438-76E5-470B-ACBF-65F2C11C0125}"/>
    <cellStyle name="Note 14 2 4 2 4" xfId="18431" xr:uid="{CE933157-A70D-40FC-91B9-DA5B7A7BB297}"/>
    <cellStyle name="Note 14 2 4 3" xfId="8621" xr:uid="{194798D8-7594-489B-B853-A251D681D285}"/>
    <cellStyle name="Note 14 2 4 3 2" xfId="14226" xr:uid="{5A7CFDD2-B64B-43B7-BCA8-29E784584082}"/>
    <cellStyle name="Note 14 2 4 3 2 2" xfId="25435" xr:uid="{1B0FEF98-5397-4822-BB58-703B723FA17E}"/>
    <cellStyle name="Note 14 2 4 3 3" xfId="19831" xr:uid="{EBA731B4-C524-4D75-8249-3B6033C65917}"/>
    <cellStyle name="Note 14 2 4 4" xfId="11424" xr:uid="{36BB1DA2-ED66-4BA6-9C3A-845C916D4F6D}"/>
    <cellStyle name="Note 14 2 4 4 2" xfId="22633" xr:uid="{F1EDDFD1-CCF7-46D0-8224-DA8971785387}"/>
    <cellStyle name="Note 14 2 4 5" xfId="17029" xr:uid="{38BF8322-54F4-4142-B74F-23C9E2673A69}"/>
    <cellStyle name="Note 14 2 5" xfId="45033" xr:uid="{626608AE-DB2D-4BD3-82EC-A5DBB9774E00}"/>
    <cellStyle name="Note 14 3" xfId="4505" xr:uid="{03960E86-7861-496B-BE79-CAC0F565CC24}"/>
    <cellStyle name="Note 14 3 2" xfId="4506" xr:uid="{709AE9FE-09CA-4916-B26F-AAF9606285AF}"/>
    <cellStyle name="Note 14 3 2 2" xfId="5815" xr:uid="{7598117D-F55C-4CE2-86D7-D80FF4E1EF2C}"/>
    <cellStyle name="Note 14 3 2 2 2" xfId="7217" xr:uid="{AC2764E2-1821-4556-BE01-FE2952DBFF81}"/>
    <cellStyle name="Note 14 3 2 2 2 2" xfId="10019" xr:uid="{1FACF282-5B30-4397-8E65-13DA671063D5}"/>
    <cellStyle name="Note 14 3 2 2 2 2 2" xfId="15624" xr:uid="{7CBA36A1-56FC-484A-8626-5BBA999222CB}"/>
    <cellStyle name="Note 14 3 2 2 2 2 2 2" xfId="26833" xr:uid="{4316B4B6-9425-4F08-B34D-24A3130BB4A8}"/>
    <cellStyle name="Note 14 3 2 2 2 2 3" xfId="21229" xr:uid="{650D6FEA-4A6A-486C-8404-43EDE54FFBC7}"/>
    <cellStyle name="Note 14 3 2 2 2 3" xfId="12822" xr:uid="{E7C18080-18B1-4670-B65B-6DB2C3B4323D}"/>
    <cellStyle name="Note 14 3 2 2 2 3 2" xfId="24031" xr:uid="{6A53B3CC-71C7-4DA0-B525-11C66F03FE4E}"/>
    <cellStyle name="Note 14 3 2 2 2 4" xfId="18427" xr:uid="{04974B87-4186-4DC6-AB08-08C4F7D96A6F}"/>
    <cellStyle name="Note 14 3 2 2 3" xfId="8617" xr:uid="{900FDE1F-CBE1-4333-8834-47EC4B48E865}"/>
    <cellStyle name="Note 14 3 2 2 3 2" xfId="14222" xr:uid="{BDCDBE31-A80D-4903-B70D-9DFB85F4B42F}"/>
    <cellStyle name="Note 14 3 2 2 3 2 2" xfId="25431" xr:uid="{0871C736-BB3B-4BB3-A671-32AF9F047AD8}"/>
    <cellStyle name="Note 14 3 2 2 3 3" xfId="19827" xr:uid="{CD06C498-3D1F-4D0D-AACE-7B8DA06A68AF}"/>
    <cellStyle name="Note 14 3 2 2 4" xfId="11420" xr:uid="{3E0C5CE6-5E1A-4FCE-B973-2169AD75235B}"/>
    <cellStyle name="Note 14 3 2 2 4 2" xfId="22629" xr:uid="{3D2ECF67-1296-411C-80A3-0C8290714273}"/>
    <cellStyle name="Note 14 3 2 2 5" xfId="17025" xr:uid="{D55B4488-A001-49B8-86CE-A57D6D8C6F18}"/>
    <cellStyle name="Note 14 3 2 3" xfId="45037" xr:uid="{0F71FB02-DE1A-48E1-87C1-4ED2A55FC51C}"/>
    <cellStyle name="Note 14 3 3" xfId="4507" xr:uid="{26C9BA43-DFE4-4671-AD1A-2838C8A18677}"/>
    <cellStyle name="Note 14 3 3 2" xfId="5814" xr:uid="{373ABECB-B59E-4C29-A041-B73ED6F774E1}"/>
    <cellStyle name="Note 14 3 3 2 2" xfId="7216" xr:uid="{C7AE6D34-20CC-4B25-A8F9-35C32579E4C4}"/>
    <cellStyle name="Note 14 3 3 2 2 2" xfId="10018" xr:uid="{3113E94E-3615-45B4-BBA7-E137E8391447}"/>
    <cellStyle name="Note 14 3 3 2 2 2 2" xfId="15623" xr:uid="{5C127A0D-A744-49ED-8F5B-130A7314AC47}"/>
    <cellStyle name="Note 14 3 3 2 2 2 2 2" xfId="26832" xr:uid="{48C0F8AC-D648-4463-ABE5-E4C203D1DE6D}"/>
    <cellStyle name="Note 14 3 3 2 2 2 3" xfId="21228" xr:uid="{E56D2DD4-F2FB-43A0-B00E-D7C9223C48E1}"/>
    <cellStyle name="Note 14 3 3 2 2 3" xfId="12821" xr:uid="{50A3B5C4-5E57-4FB1-AD41-7F7EA1F292BB}"/>
    <cellStyle name="Note 14 3 3 2 2 3 2" xfId="24030" xr:uid="{DE0FD3AF-D675-4C98-90CF-CA5ABA02C075}"/>
    <cellStyle name="Note 14 3 3 2 2 4" xfId="18426" xr:uid="{1C099ECB-A6A5-4329-A7C1-A5BA19E57334}"/>
    <cellStyle name="Note 14 3 3 2 3" xfId="8616" xr:uid="{136D965B-7FB8-47B0-BFCB-1BF09AEB0F76}"/>
    <cellStyle name="Note 14 3 3 2 3 2" xfId="14221" xr:uid="{CC286B32-2574-415B-9AA9-1116D5C4255E}"/>
    <cellStyle name="Note 14 3 3 2 3 2 2" xfId="25430" xr:uid="{0C1C7001-4268-4CBD-9A26-FF0C52A30F67}"/>
    <cellStyle name="Note 14 3 3 2 3 3" xfId="19826" xr:uid="{C7B2BFEF-A4DD-418E-B1C3-566875BB5ED4}"/>
    <cellStyle name="Note 14 3 3 2 4" xfId="11419" xr:uid="{E57B4A01-094D-4BB1-8E67-27EDC1204CAA}"/>
    <cellStyle name="Note 14 3 3 2 4 2" xfId="22628" xr:uid="{4E3067A1-97DF-48B0-8632-AF4D441A3075}"/>
    <cellStyle name="Note 14 3 3 2 5" xfId="17024" xr:uid="{3BB26E78-5895-46F3-9ED4-F722CA381323}"/>
    <cellStyle name="Note 14 3 3 3" xfId="45038" xr:uid="{94DAB0F9-9D57-44C1-A57D-87B9CF080ADE}"/>
    <cellStyle name="Note 14 3 4" xfId="5816" xr:uid="{508F71B6-08B1-4B65-9628-03A3F009EE4A}"/>
    <cellStyle name="Note 14 3 4 2" xfId="7218" xr:uid="{C96870A1-856A-4EC8-86FC-07587428D52C}"/>
    <cellStyle name="Note 14 3 4 2 2" xfId="10020" xr:uid="{A68ABA7C-72B9-432F-AB32-3FAFA00BA99A}"/>
    <cellStyle name="Note 14 3 4 2 2 2" xfId="15625" xr:uid="{59CFBC96-7669-4C08-898C-DC89BEE2A7EC}"/>
    <cellStyle name="Note 14 3 4 2 2 2 2" xfId="26834" xr:uid="{7D5AE833-8371-425B-A4F9-2CBB461F721D}"/>
    <cellStyle name="Note 14 3 4 2 2 3" xfId="21230" xr:uid="{DDD980AD-B171-4BFB-8AAE-E8F398F4F3AF}"/>
    <cellStyle name="Note 14 3 4 2 3" xfId="12823" xr:uid="{206F88BB-8D34-45F0-8CA6-ECC709264AE8}"/>
    <cellStyle name="Note 14 3 4 2 3 2" xfId="24032" xr:uid="{AF331204-D4B2-461D-96DA-C995431172F6}"/>
    <cellStyle name="Note 14 3 4 2 4" xfId="18428" xr:uid="{C1D33D49-ACB3-4F52-AD33-D5E14A19AAFB}"/>
    <cellStyle name="Note 14 3 4 3" xfId="8618" xr:uid="{63DC3DF8-50F2-4F6C-9388-6DD1124A11BA}"/>
    <cellStyle name="Note 14 3 4 3 2" xfId="14223" xr:uid="{FAB4AB19-F902-4A5A-A334-17F3C3B0C797}"/>
    <cellStyle name="Note 14 3 4 3 2 2" xfId="25432" xr:uid="{135332A4-2D3E-4785-AD9D-12DDD204C6C4}"/>
    <cellStyle name="Note 14 3 4 3 3" xfId="19828" xr:uid="{9C2AEBAC-85E2-432B-83AD-72ACC82EF440}"/>
    <cellStyle name="Note 14 3 4 4" xfId="11421" xr:uid="{293F25D1-B87A-48F8-8772-02F32054AD19}"/>
    <cellStyle name="Note 14 3 4 4 2" xfId="22630" xr:uid="{0485FAC9-3983-48A9-BA2C-4E8A238AE0F6}"/>
    <cellStyle name="Note 14 3 4 5" xfId="17026" xr:uid="{BE666010-7832-4546-BC24-015EEB39D28A}"/>
    <cellStyle name="Note 14 3 5" xfId="45036" xr:uid="{3A514510-6584-4624-86C6-86C6C4E7DDD7}"/>
    <cellStyle name="Note 14 4" xfId="4508" xr:uid="{7E561CF5-F3F7-4080-B4BE-D07BB45AE90B}"/>
    <cellStyle name="Note 14 4 2" xfId="4509" xr:uid="{9E01209C-2CB0-42AE-9DE5-A60CCF44E328}"/>
    <cellStyle name="Note 14 4 2 2" xfId="5812" xr:uid="{827061CB-5D1B-4334-A972-DCFA1E704AB6}"/>
    <cellStyle name="Note 14 4 2 2 2" xfId="7214" xr:uid="{475443F6-73CD-4287-B463-E61604B9588A}"/>
    <cellStyle name="Note 14 4 2 2 2 2" xfId="10016" xr:uid="{DE502C8F-F811-422C-A4A9-D5FE4E5EDD71}"/>
    <cellStyle name="Note 14 4 2 2 2 2 2" xfId="15621" xr:uid="{8325FCD7-76FE-40DB-9CDF-9DDC4D7D1B4C}"/>
    <cellStyle name="Note 14 4 2 2 2 2 2 2" xfId="26830" xr:uid="{6B6C6DD7-2283-4F0C-8BC8-C0BE6C0F9470}"/>
    <cellStyle name="Note 14 4 2 2 2 2 3" xfId="21226" xr:uid="{261E4D63-0095-4840-9506-C67304607B5B}"/>
    <cellStyle name="Note 14 4 2 2 2 3" xfId="12819" xr:uid="{619106B3-40C5-468D-8BE8-BFBD789762FB}"/>
    <cellStyle name="Note 14 4 2 2 2 3 2" xfId="24028" xr:uid="{B07B0DD0-B2CF-43A0-B996-B2AE0BC59018}"/>
    <cellStyle name="Note 14 4 2 2 2 4" xfId="18424" xr:uid="{568789F5-3E19-4C7C-A8CF-B84A62ABFA39}"/>
    <cellStyle name="Note 14 4 2 2 3" xfId="8614" xr:uid="{2C47F9EA-3AF0-4A77-A475-B3183C3F1BE4}"/>
    <cellStyle name="Note 14 4 2 2 3 2" xfId="14219" xr:uid="{FC499A59-5930-4B1C-9B54-5F30CAC1CB81}"/>
    <cellStyle name="Note 14 4 2 2 3 2 2" xfId="25428" xr:uid="{0BAE3EC5-C103-424F-A76B-EEC0769535EB}"/>
    <cellStyle name="Note 14 4 2 2 3 3" xfId="19824" xr:uid="{FBA79261-3ADC-4D83-B6E3-0AE92D0943A0}"/>
    <cellStyle name="Note 14 4 2 2 4" xfId="11417" xr:uid="{F19289D6-20BE-46E2-A2B9-5AC62DBBC207}"/>
    <cellStyle name="Note 14 4 2 2 4 2" xfId="22626" xr:uid="{6E651FE4-EBBB-4445-8197-387C1480B55B}"/>
    <cellStyle name="Note 14 4 2 2 5" xfId="17022" xr:uid="{F87AEB1F-7EF1-45C9-ABDE-85CC4D1B70E6}"/>
    <cellStyle name="Note 14 4 2 3" xfId="45040" xr:uid="{2E27AB57-656B-426A-A5C5-F3A6ED83D1F4}"/>
    <cellStyle name="Note 14 4 3" xfId="4510" xr:uid="{DACBA52A-139F-4011-A8A8-E89CEC2D20CF}"/>
    <cellStyle name="Note 14 4 3 2" xfId="5811" xr:uid="{85B259B1-B530-45F2-A131-574367FD0F56}"/>
    <cellStyle name="Note 14 4 3 2 2" xfId="7213" xr:uid="{689E1EAC-8501-4CD7-BE0C-0AF2564A6A19}"/>
    <cellStyle name="Note 14 4 3 2 2 2" xfId="10015" xr:uid="{4EF58516-E072-438C-BCDE-B6DACCA4CAF0}"/>
    <cellStyle name="Note 14 4 3 2 2 2 2" xfId="15620" xr:uid="{AE9A7A89-FA34-4BFF-8DA8-4C6A3CE7F7D5}"/>
    <cellStyle name="Note 14 4 3 2 2 2 2 2" xfId="26829" xr:uid="{57195EAD-BB8C-4142-B124-2A0DAE1F7159}"/>
    <cellStyle name="Note 14 4 3 2 2 2 3" xfId="21225" xr:uid="{FFAB395D-2518-48B9-8DF2-718814A7D692}"/>
    <cellStyle name="Note 14 4 3 2 2 3" xfId="12818" xr:uid="{4C4F3BE9-8E5D-4DB9-8192-CB345051E1F1}"/>
    <cellStyle name="Note 14 4 3 2 2 3 2" xfId="24027" xr:uid="{1CFEFF82-16A8-4AE8-ADC3-8E3CE707A18F}"/>
    <cellStyle name="Note 14 4 3 2 2 4" xfId="18423" xr:uid="{9BB70E32-E06D-4607-819E-D258881C2AA3}"/>
    <cellStyle name="Note 14 4 3 2 3" xfId="8613" xr:uid="{DC05AB3E-9D49-48F9-A151-44758391E381}"/>
    <cellStyle name="Note 14 4 3 2 3 2" xfId="14218" xr:uid="{A9668301-48D6-48B9-87E2-5BE082B4B0AC}"/>
    <cellStyle name="Note 14 4 3 2 3 2 2" xfId="25427" xr:uid="{DC97D84B-964C-496A-B693-153C3F72770E}"/>
    <cellStyle name="Note 14 4 3 2 3 3" xfId="19823" xr:uid="{384058D0-9EF2-42DD-B044-2885A6FC93CD}"/>
    <cellStyle name="Note 14 4 3 2 4" xfId="11416" xr:uid="{1D6DBDA2-0DBC-40BC-A9AC-50854146B189}"/>
    <cellStyle name="Note 14 4 3 2 4 2" xfId="22625" xr:uid="{30772EB7-C956-4060-8532-819C0D52E818}"/>
    <cellStyle name="Note 14 4 3 2 5" xfId="17021" xr:uid="{6A67D057-38FA-42E6-BD8E-94458AD8EA32}"/>
    <cellStyle name="Note 14 4 3 3" xfId="45041" xr:uid="{12AFC1CE-FCAF-44FA-B526-09091B1FA8F0}"/>
    <cellStyle name="Note 14 4 4" xfId="5813" xr:uid="{324DEE2C-1E3F-4F7C-985C-7460ACAA2187}"/>
    <cellStyle name="Note 14 4 4 2" xfId="7215" xr:uid="{DBB8CEDD-8152-4C9B-BE87-EA032C91E932}"/>
    <cellStyle name="Note 14 4 4 2 2" xfId="10017" xr:uid="{30B79E72-7295-45D1-81D0-0D73E4064C91}"/>
    <cellStyle name="Note 14 4 4 2 2 2" xfId="15622" xr:uid="{C172853E-B9BA-4F6C-B884-37D9A2BD26C3}"/>
    <cellStyle name="Note 14 4 4 2 2 2 2" xfId="26831" xr:uid="{A83E86EB-DBDE-43D7-93B6-94E49E119444}"/>
    <cellStyle name="Note 14 4 4 2 2 3" xfId="21227" xr:uid="{39B0B873-7190-4A5B-B3AB-6624BFB56E03}"/>
    <cellStyle name="Note 14 4 4 2 3" xfId="12820" xr:uid="{13C580B4-9804-4C31-ABAA-328DF3C3E7EC}"/>
    <cellStyle name="Note 14 4 4 2 3 2" xfId="24029" xr:uid="{09CF7DEF-3C37-4857-A1D2-648C7175EA6F}"/>
    <cellStyle name="Note 14 4 4 2 4" xfId="18425" xr:uid="{56A4D317-4C0C-46EB-9409-21A26B7DA119}"/>
    <cellStyle name="Note 14 4 4 3" xfId="8615" xr:uid="{87F728E4-0E84-4E68-B53E-9CBD8D11B9B0}"/>
    <cellStyle name="Note 14 4 4 3 2" xfId="14220" xr:uid="{E2739330-D04F-4EF6-8971-C4A36C7CF815}"/>
    <cellStyle name="Note 14 4 4 3 2 2" xfId="25429" xr:uid="{79C733E3-15B7-4CE6-86BA-C6FC314CB0FD}"/>
    <cellStyle name="Note 14 4 4 3 3" xfId="19825" xr:uid="{0750D947-8C6D-4FB3-8922-16E20CD049E8}"/>
    <cellStyle name="Note 14 4 4 4" xfId="11418" xr:uid="{CBDFB519-6F4E-4F31-A4E8-C42F23CAA5D0}"/>
    <cellStyle name="Note 14 4 4 4 2" xfId="22627" xr:uid="{4E3335B7-8A36-449F-958F-3A6F79897D15}"/>
    <cellStyle name="Note 14 4 4 5" xfId="17023" xr:uid="{184D33D7-4123-411D-B2E1-3EFBE0D433CE}"/>
    <cellStyle name="Note 14 4 5" xfId="45039" xr:uid="{BF24C378-B2B3-4A5C-83BF-244A855B5356}"/>
    <cellStyle name="Note 14 5" xfId="4511" xr:uid="{531358D4-7179-4545-A03E-0C222C9894C6}"/>
    <cellStyle name="Note 14 5 2" xfId="4512" xr:uid="{82769A5E-E43E-4C16-8E5A-9302F48667A5}"/>
    <cellStyle name="Note 14 5 2 2" xfId="5809" xr:uid="{5CFC9EB7-0D91-428E-A9DB-9BF754A64986}"/>
    <cellStyle name="Note 14 5 2 2 2" xfId="7211" xr:uid="{D2D1870B-0465-4BC2-9536-960242455EE1}"/>
    <cellStyle name="Note 14 5 2 2 2 2" xfId="10013" xr:uid="{0301BC18-8EC7-4062-A8BB-CF2DD2F1A892}"/>
    <cellStyle name="Note 14 5 2 2 2 2 2" xfId="15618" xr:uid="{76B26A04-7ED0-4D17-991B-7B0985A003A3}"/>
    <cellStyle name="Note 14 5 2 2 2 2 2 2" xfId="26827" xr:uid="{3B66137C-0175-45CB-8E44-D229D985A2AA}"/>
    <cellStyle name="Note 14 5 2 2 2 2 3" xfId="21223" xr:uid="{1200B250-91C1-4E09-A6E0-18452241A7D9}"/>
    <cellStyle name="Note 14 5 2 2 2 3" xfId="12816" xr:uid="{279AD22A-E79B-409E-BD29-7DD659DD04C3}"/>
    <cellStyle name="Note 14 5 2 2 2 3 2" xfId="24025" xr:uid="{5E148102-81B8-4623-A643-91CA11CF4354}"/>
    <cellStyle name="Note 14 5 2 2 2 4" xfId="18421" xr:uid="{9A18EBF7-1F75-4B33-BB5A-515DE85AAD78}"/>
    <cellStyle name="Note 14 5 2 2 3" xfId="8611" xr:uid="{5DD27301-917B-40E4-AEA2-134CE7F22A86}"/>
    <cellStyle name="Note 14 5 2 2 3 2" xfId="14216" xr:uid="{BDEE4B13-B55E-48B9-8527-35EB05CA8E35}"/>
    <cellStyle name="Note 14 5 2 2 3 2 2" xfId="25425" xr:uid="{BC418E96-A315-427F-91CF-57DF6D883E24}"/>
    <cellStyle name="Note 14 5 2 2 3 3" xfId="19821" xr:uid="{CCB85EB2-DAD9-4D27-9647-95038C7D4052}"/>
    <cellStyle name="Note 14 5 2 2 4" xfId="11414" xr:uid="{ECF6E236-8D07-4CA4-910D-C2CDE768851C}"/>
    <cellStyle name="Note 14 5 2 2 4 2" xfId="22623" xr:uid="{7F61CA08-2A26-4ACE-A037-3B2BB945A636}"/>
    <cellStyle name="Note 14 5 2 2 5" xfId="17019" xr:uid="{AE759B78-B0AE-40B1-BF2C-B9D4EBC9C913}"/>
    <cellStyle name="Note 14 5 2 3" xfId="45043" xr:uid="{899EB0E6-EA5D-40BA-B404-D6AADA26DDBD}"/>
    <cellStyle name="Note 14 5 3" xfId="4513" xr:uid="{2A191975-3F6F-4DC8-9DAB-EADB614714CA}"/>
    <cellStyle name="Note 14 5 3 2" xfId="5808" xr:uid="{4710B686-94DD-4225-A1FD-A0635C8EDED7}"/>
    <cellStyle name="Note 14 5 3 2 2" xfId="7210" xr:uid="{1AAC8CE9-BCA1-4E3A-84E9-D3319D35D541}"/>
    <cellStyle name="Note 14 5 3 2 2 2" xfId="10012" xr:uid="{C7AEBD4E-3176-4757-9B48-67CEAC5F7D6B}"/>
    <cellStyle name="Note 14 5 3 2 2 2 2" xfId="15617" xr:uid="{003C0CF9-761C-48F2-B005-FF82BC4530EC}"/>
    <cellStyle name="Note 14 5 3 2 2 2 2 2" xfId="26826" xr:uid="{ECF81FE6-46FD-4A08-9E6C-71D8FE349E0E}"/>
    <cellStyle name="Note 14 5 3 2 2 2 3" xfId="21222" xr:uid="{32D61105-3DAE-4553-BAC9-F5F8B3F31473}"/>
    <cellStyle name="Note 14 5 3 2 2 3" xfId="12815" xr:uid="{A6EF8229-4FFA-4093-8566-F3F4C20E9DE5}"/>
    <cellStyle name="Note 14 5 3 2 2 3 2" xfId="24024" xr:uid="{84BAE1B2-2342-4F49-A12F-B0E540492DB9}"/>
    <cellStyle name="Note 14 5 3 2 2 4" xfId="18420" xr:uid="{EE35C01F-6CB3-476D-879B-B5229A48CAC5}"/>
    <cellStyle name="Note 14 5 3 2 3" xfId="8610" xr:uid="{A2241333-E3D6-4CEC-86C0-3B9CAB5A3427}"/>
    <cellStyle name="Note 14 5 3 2 3 2" xfId="14215" xr:uid="{BAAEC10F-5ECA-4E89-A2D0-A63839ABE46B}"/>
    <cellStyle name="Note 14 5 3 2 3 2 2" xfId="25424" xr:uid="{12D47CE4-D98F-4990-9D2E-063D1FF62CDF}"/>
    <cellStyle name="Note 14 5 3 2 3 3" xfId="19820" xr:uid="{EDC9ACEA-BF25-436D-85F1-6E03C3AFE6D9}"/>
    <cellStyle name="Note 14 5 3 2 4" xfId="11413" xr:uid="{A1F714E6-B187-463D-9133-A389B10C8543}"/>
    <cellStyle name="Note 14 5 3 2 4 2" xfId="22622" xr:uid="{023B94A3-D00D-4645-B537-C5422F0F5193}"/>
    <cellStyle name="Note 14 5 3 2 5" xfId="17018" xr:uid="{84D223F3-51A9-4656-B148-7A3CEA6E36A7}"/>
    <cellStyle name="Note 14 5 3 3" xfId="45044" xr:uid="{30392A69-11F2-428F-AC30-3664087D84F5}"/>
    <cellStyle name="Note 14 5 4" xfId="5810" xr:uid="{28851B65-9264-4274-BF06-35B85B385314}"/>
    <cellStyle name="Note 14 5 4 2" xfId="7212" xr:uid="{F99E7F78-3F8F-417C-82CC-3B40292098F6}"/>
    <cellStyle name="Note 14 5 4 2 2" xfId="10014" xr:uid="{504D4EC4-EEA9-4919-AD5D-7D29CB5E30A6}"/>
    <cellStyle name="Note 14 5 4 2 2 2" xfId="15619" xr:uid="{08ECDBF8-4D49-4DE1-85CC-75836F49B6F9}"/>
    <cellStyle name="Note 14 5 4 2 2 2 2" xfId="26828" xr:uid="{22156D48-6560-4DDC-B4F0-2C464BDF935A}"/>
    <cellStyle name="Note 14 5 4 2 2 3" xfId="21224" xr:uid="{825B335A-7F14-47A6-8B35-8427C0A24087}"/>
    <cellStyle name="Note 14 5 4 2 3" xfId="12817" xr:uid="{86BAEC10-19C3-48AA-B4F6-AED81EE6818B}"/>
    <cellStyle name="Note 14 5 4 2 3 2" xfId="24026" xr:uid="{005A2A7D-85EE-42FB-9361-3ADE09131758}"/>
    <cellStyle name="Note 14 5 4 2 4" xfId="18422" xr:uid="{8B476289-5DF1-4785-B8AE-2FAD621DB5F1}"/>
    <cellStyle name="Note 14 5 4 3" xfId="8612" xr:uid="{F38B9B6C-3FCA-4FBD-A64C-6EB64A82A14E}"/>
    <cellStyle name="Note 14 5 4 3 2" xfId="14217" xr:uid="{9D946B07-CB6F-492A-B4D8-E452405008A6}"/>
    <cellStyle name="Note 14 5 4 3 2 2" xfId="25426" xr:uid="{79BD9EEF-C39A-4AD0-97FE-91355E634270}"/>
    <cellStyle name="Note 14 5 4 3 3" xfId="19822" xr:uid="{47729D46-A62D-4A28-A1B7-B24252140641}"/>
    <cellStyle name="Note 14 5 4 4" xfId="11415" xr:uid="{A40F5885-C610-4FF2-AD47-5C2CA8777E4C}"/>
    <cellStyle name="Note 14 5 4 4 2" xfId="22624" xr:uid="{7DA0D433-CE51-46C6-AFF6-8AF2B33B4F45}"/>
    <cellStyle name="Note 14 5 4 5" xfId="17020" xr:uid="{A3AB66EC-57EB-454B-AC25-847725F9E8D9}"/>
    <cellStyle name="Note 14 5 5" xfId="45042" xr:uid="{C63EA095-4613-4BEB-A35A-7B59A3392E27}"/>
    <cellStyle name="Note 14 6" xfId="4514" xr:uid="{E47E7298-19A7-4014-AB18-2CD1737F4BA8}"/>
    <cellStyle name="Note 14 6 2" xfId="4515" xr:uid="{688259DC-22CB-4367-AEF0-79E535C4F264}"/>
    <cellStyle name="Note 14 6 2 2" xfId="5806" xr:uid="{DD5ED11D-07D3-41BE-9659-6FE350C4A2B5}"/>
    <cellStyle name="Note 14 6 2 2 2" xfId="7208" xr:uid="{842818B0-A570-4E67-B459-55874ECBBAE5}"/>
    <cellStyle name="Note 14 6 2 2 2 2" xfId="10010" xr:uid="{420F5130-7659-4848-B5DE-2853BD686BB5}"/>
    <cellStyle name="Note 14 6 2 2 2 2 2" xfId="15615" xr:uid="{A454962F-D62F-422E-95FE-86D869DE5B1E}"/>
    <cellStyle name="Note 14 6 2 2 2 2 2 2" xfId="26824" xr:uid="{75E98E52-7364-454C-ADCE-A9AF592679E7}"/>
    <cellStyle name="Note 14 6 2 2 2 2 3" xfId="21220" xr:uid="{ED9A81ED-B417-4695-AB76-593E5A32B42E}"/>
    <cellStyle name="Note 14 6 2 2 2 3" xfId="12813" xr:uid="{282E93D9-5467-4C34-B8D9-6184628D78B3}"/>
    <cellStyle name="Note 14 6 2 2 2 3 2" xfId="24022" xr:uid="{1E55F8DD-C5D2-4F32-96AA-382076D45652}"/>
    <cellStyle name="Note 14 6 2 2 2 4" xfId="18418" xr:uid="{1D605AFB-8327-460C-A29D-6BA384C671E8}"/>
    <cellStyle name="Note 14 6 2 2 3" xfId="8608" xr:uid="{30ED4FA6-9491-4F99-ACB8-3D9301E50C4A}"/>
    <cellStyle name="Note 14 6 2 2 3 2" xfId="14213" xr:uid="{8A56C34E-48E7-4029-AFD5-8392399866FD}"/>
    <cellStyle name="Note 14 6 2 2 3 2 2" xfId="25422" xr:uid="{5C08F1BE-E80B-444B-8546-4AB9D2E06B58}"/>
    <cellStyle name="Note 14 6 2 2 3 3" xfId="19818" xr:uid="{90F1D831-88AC-46AC-8A15-DF228343BEE1}"/>
    <cellStyle name="Note 14 6 2 2 4" xfId="11411" xr:uid="{D170E5F9-A6FA-4D49-B586-600428B27131}"/>
    <cellStyle name="Note 14 6 2 2 4 2" xfId="22620" xr:uid="{AE7DA52D-208F-4EC7-8BFE-281BA3287225}"/>
    <cellStyle name="Note 14 6 2 2 5" xfId="17016" xr:uid="{593C0157-6781-4CAD-854D-F8C1376F6D51}"/>
    <cellStyle name="Note 14 6 2 3" xfId="45046" xr:uid="{048816C2-8FC3-4A24-ABEF-537FB6AB5051}"/>
    <cellStyle name="Note 14 6 3" xfId="4516" xr:uid="{0A0A4FE1-FB47-4C99-840C-45AC76B3BD0A}"/>
    <cellStyle name="Note 14 6 3 2" xfId="5805" xr:uid="{60557B22-D91C-4F10-B1A8-D19CE3C8166B}"/>
    <cellStyle name="Note 14 6 3 2 2" xfId="7207" xr:uid="{298F80E9-F58F-4C65-97BF-00B4BCB8FB45}"/>
    <cellStyle name="Note 14 6 3 2 2 2" xfId="10009" xr:uid="{1E0C19D9-506E-4120-83EA-EC561EAE0073}"/>
    <cellStyle name="Note 14 6 3 2 2 2 2" xfId="15614" xr:uid="{F0B2149A-04FA-4900-AA37-11B5B4BA35AE}"/>
    <cellStyle name="Note 14 6 3 2 2 2 2 2" xfId="26823" xr:uid="{3072CB00-0F06-4A1E-AD96-88020AC6601A}"/>
    <cellStyle name="Note 14 6 3 2 2 2 3" xfId="21219" xr:uid="{577D65F9-54CA-453E-9184-76FEA78ADC4B}"/>
    <cellStyle name="Note 14 6 3 2 2 3" xfId="12812" xr:uid="{0E46BD17-04D6-48B0-9901-62536B9412F0}"/>
    <cellStyle name="Note 14 6 3 2 2 3 2" xfId="24021" xr:uid="{38A7EE2D-CA87-4E5F-A7E6-26E3D56C28AB}"/>
    <cellStyle name="Note 14 6 3 2 2 4" xfId="18417" xr:uid="{A87CB53B-FD25-472A-9101-8D0C153F23D4}"/>
    <cellStyle name="Note 14 6 3 2 3" xfId="8607" xr:uid="{2B33043E-DEC1-421F-97E6-73F181352752}"/>
    <cellStyle name="Note 14 6 3 2 3 2" xfId="14212" xr:uid="{353F71C9-BF1B-4EE5-AE21-09327A3C08EF}"/>
    <cellStyle name="Note 14 6 3 2 3 2 2" xfId="25421" xr:uid="{303C6CBC-0DEA-47E2-9927-E4DFBB30A50F}"/>
    <cellStyle name="Note 14 6 3 2 3 3" xfId="19817" xr:uid="{46336B96-DE62-453E-AF65-F6CCBCB652B9}"/>
    <cellStyle name="Note 14 6 3 2 4" xfId="11410" xr:uid="{08F1F083-B976-4352-89DE-FBBA2489E263}"/>
    <cellStyle name="Note 14 6 3 2 4 2" xfId="22619" xr:uid="{B55DE8C6-A3F3-4C83-9A20-347E08DB1930}"/>
    <cellStyle name="Note 14 6 3 2 5" xfId="17015" xr:uid="{B7A4B0DA-EBF5-45A0-A9FB-D77EB97C6E80}"/>
    <cellStyle name="Note 14 6 3 3" xfId="45047" xr:uid="{21A9EF5C-A4A3-4016-A37B-FFAA8387D9B4}"/>
    <cellStyle name="Note 14 6 4" xfId="5807" xr:uid="{5BF7BEA3-511E-464B-83C0-51E060B3F27B}"/>
    <cellStyle name="Note 14 6 4 2" xfId="7209" xr:uid="{54E62779-B3E2-4320-A2E5-FD6C39DB2D37}"/>
    <cellStyle name="Note 14 6 4 2 2" xfId="10011" xr:uid="{C29208A2-410A-40EB-86CE-14195807BC6A}"/>
    <cellStyle name="Note 14 6 4 2 2 2" xfId="15616" xr:uid="{ECCE6DD9-FFC0-49BB-94E6-182F6C956A5E}"/>
    <cellStyle name="Note 14 6 4 2 2 2 2" xfId="26825" xr:uid="{E7B786C3-3E93-40BA-BD7B-831EE9178ECF}"/>
    <cellStyle name="Note 14 6 4 2 2 3" xfId="21221" xr:uid="{490E8583-A3BB-460A-86C2-286CDD6A81E5}"/>
    <cellStyle name="Note 14 6 4 2 3" xfId="12814" xr:uid="{FD00E814-1685-4908-9FDC-C142E6493F82}"/>
    <cellStyle name="Note 14 6 4 2 3 2" xfId="24023" xr:uid="{47AE2A4D-C280-49F5-B4CA-DD8B597A0DC4}"/>
    <cellStyle name="Note 14 6 4 2 4" xfId="18419" xr:uid="{8E141709-A01D-4642-804B-7A0855C3363E}"/>
    <cellStyle name="Note 14 6 4 3" xfId="8609" xr:uid="{9C4798EB-4A0C-46A9-8FD2-0FEF7BFD3040}"/>
    <cellStyle name="Note 14 6 4 3 2" xfId="14214" xr:uid="{448D4D84-0895-4845-9C38-A00E25AFB77C}"/>
    <cellStyle name="Note 14 6 4 3 2 2" xfId="25423" xr:uid="{F2EC2BB1-DC53-4116-AAE3-E6706CEBA9D1}"/>
    <cellStyle name="Note 14 6 4 3 3" xfId="19819" xr:uid="{030634EB-BE9F-44A2-A68D-0D5BA9B85F31}"/>
    <cellStyle name="Note 14 6 4 4" xfId="11412" xr:uid="{FC775F75-CC04-46C7-AC87-412205AB235A}"/>
    <cellStyle name="Note 14 6 4 4 2" xfId="22621" xr:uid="{D7629112-573E-4FF9-82A8-DD0B90C50F04}"/>
    <cellStyle name="Note 14 6 4 5" xfId="17017" xr:uid="{ECD5ED8A-A251-4928-B5AF-D735C6DA89B7}"/>
    <cellStyle name="Note 14 6 5" xfId="45045" xr:uid="{5B37D16B-D8A0-4C3D-A5B3-9630ADAE3331}"/>
    <cellStyle name="Note 14 7" xfId="4517" xr:uid="{E394E865-BA8A-4EBA-A2E9-24D8962C72BA}"/>
    <cellStyle name="Note 14 7 2" xfId="4518" xr:uid="{B17C6AD8-0B92-4AE9-B0D1-B614EECCE8FC}"/>
    <cellStyle name="Note 14 7 2 2" xfId="5803" xr:uid="{2C634DE0-99CF-4882-B168-A410706B10CD}"/>
    <cellStyle name="Note 14 7 2 2 2" xfId="7205" xr:uid="{F6AB99DD-5202-4BA5-B8D9-B9A940A923F1}"/>
    <cellStyle name="Note 14 7 2 2 2 2" xfId="10007" xr:uid="{997668AB-65A2-4D54-898E-0F91D662B4FC}"/>
    <cellStyle name="Note 14 7 2 2 2 2 2" xfId="15612" xr:uid="{88FBDFCD-7C19-49EA-AF97-E29B7CCF4A15}"/>
    <cellStyle name="Note 14 7 2 2 2 2 2 2" xfId="26821" xr:uid="{814B9256-32BF-409D-88BE-BD14973B2BA8}"/>
    <cellStyle name="Note 14 7 2 2 2 2 3" xfId="21217" xr:uid="{359F84CF-B463-480D-93A4-87A98B526B89}"/>
    <cellStyle name="Note 14 7 2 2 2 3" xfId="12810" xr:uid="{1583AA96-55C1-46FD-A935-B9B07F504ADD}"/>
    <cellStyle name="Note 14 7 2 2 2 3 2" xfId="24019" xr:uid="{C2787560-F7B4-45E7-9AD9-984F4A94B309}"/>
    <cellStyle name="Note 14 7 2 2 2 4" xfId="18415" xr:uid="{E31E3E96-C7FA-4F36-B4D4-19E14B9C81BE}"/>
    <cellStyle name="Note 14 7 2 2 3" xfId="8605" xr:uid="{DADE6051-0CA9-4D34-A0CF-D6B7456AF89D}"/>
    <cellStyle name="Note 14 7 2 2 3 2" xfId="14210" xr:uid="{A3ACEB11-B8E2-40F8-8F5B-9EA9958E67F4}"/>
    <cellStyle name="Note 14 7 2 2 3 2 2" xfId="25419" xr:uid="{949E9768-F710-49A4-9AD8-1FF0C97071EE}"/>
    <cellStyle name="Note 14 7 2 2 3 3" xfId="19815" xr:uid="{1BF936F6-5E55-42D3-8A7D-101C286B6F3C}"/>
    <cellStyle name="Note 14 7 2 2 4" xfId="11408" xr:uid="{4FE600D7-39F7-4F81-BB6C-5C0A7561AA2C}"/>
    <cellStyle name="Note 14 7 2 2 4 2" xfId="22617" xr:uid="{D15965A2-29EA-4396-B015-63EEBC77B222}"/>
    <cellStyle name="Note 14 7 2 2 5" xfId="17013" xr:uid="{23BF1EB0-FA80-474F-B899-E70C80EDA361}"/>
    <cellStyle name="Note 14 7 2 3" xfId="45049" xr:uid="{A4C48ACD-EAD2-48CC-B25D-8B98B228D1DB}"/>
    <cellStyle name="Note 14 7 3" xfId="4519" xr:uid="{8BD071A0-8F66-4E05-844E-ED39D4CC6452}"/>
    <cellStyle name="Note 14 7 3 2" xfId="5802" xr:uid="{870D7264-E470-41B0-BCA1-6FE5099A844B}"/>
    <cellStyle name="Note 14 7 3 2 2" xfId="7204" xr:uid="{C61FDA92-3649-4FEC-8A7B-3B6D8A9E925E}"/>
    <cellStyle name="Note 14 7 3 2 2 2" xfId="10006" xr:uid="{B9A7CFB2-61EF-4A87-BC3A-E5E92492504C}"/>
    <cellStyle name="Note 14 7 3 2 2 2 2" xfId="15611" xr:uid="{3315CA8E-94E1-4B70-BE52-00B2B28F03A6}"/>
    <cellStyle name="Note 14 7 3 2 2 2 2 2" xfId="26820" xr:uid="{973002E1-C5A5-4182-8255-6392E4A4E2F0}"/>
    <cellStyle name="Note 14 7 3 2 2 2 3" xfId="21216" xr:uid="{A8B2CADA-3609-4CE3-B04D-D6B30C18BA03}"/>
    <cellStyle name="Note 14 7 3 2 2 3" xfId="12809" xr:uid="{CC5760A7-5028-4AB9-BB14-677AF2E4128F}"/>
    <cellStyle name="Note 14 7 3 2 2 3 2" xfId="24018" xr:uid="{52B337EC-0FF6-4583-81E4-B54E62BA8408}"/>
    <cellStyle name="Note 14 7 3 2 2 4" xfId="18414" xr:uid="{E332CB26-E03A-4031-8451-299962837D20}"/>
    <cellStyle name="Note 14 7 3 2 3" xfId="8604" xr:uid="{58949811-9DF5-4880-B6B2-C567AF296F06}"/>
    <cellStyle name="Note 14 7 3 2 3 2" xfId="14209" xr:uid="{21C140A4-1ADD-4BDB-9A10-F14CB14978BE}"/>
    <cellStyle name="Note 14 7 3 2 3 2 2" xfId="25418" xr:uid="{2115848D-DFD5-45ED-A60F-D63CFE0EBC02}"/>
    <cellStyle name="Note 14 7 3 2 3 3" xfId="19814" xr:uid="{FCD163A7-FADC-4F6E-B8A1-FDB27DF717AF}"/>
    <cellStyle name="Note 14 7 3 2 4" xfId="11407" xr:uid="{8DE8D224-F3CB-41F6-A3DF-9EE29A20F6B0}"/>
    <cellStyle name="Note 14 7 3 2 4 2" xfId="22616" xr:uid="{0B72085D-36EC-4ADE-A44B-A61966B28D54}"/>
    <cellStyle name="Note 14 7 3 2 5" xfId="17012" xr:uid="{CF654FF0-FE3F-4D1A-B70E-9CE0EFF2C231}"/>
    <cellStyle name="Note 14 7 3 3" xfId="45050" xr:uid="{F4095B99-FE59-49DC-A82B-38E08F0DF26B}"/>
    <cellStyle name="Note 14 7 4" xfId="5804" xr:uid="{B182B9A0-D956-41AC-BAB2-FF200A2564E7}"/>
    <cellStyle name="Note 14 7 4 2" xfId="7206" xr:uid="{1D461E04-1B04-462D-B9D3-D785FCE41A22}"/>
    <cellStyle name="Note 14 7 4 2 2" xfId="10008" xr:uid="{D20AF069-8868-4FBB-8E0C-EDB0369F0907}"/>
    <cellStyle name="Note 14 7 4 2 2 2" xfId="15613" xr:uid="{7A051875-2AD1-4DB0-B66F-6AAF2BFB1991}"/>
    <cellStyle name="Note 14 7 4 2 2 2 2" xfId="26822" xr:uid="{93621B59-4597-41E6-A4DE-BC983EA2653D}"/>
    <cellStyle name="Note 14 7 4 2 2 3" xfId="21218" xr:uid="{725C9789-905A-4FD8-9031-90EE9748E20D}"/>
    <cellStyle name="Note 14 7 4 2 3" xfId="12811" xr:uid="{3BF4B399-CA13-4DB0-A80A-BCA738282CF7}"/>
    <cellStyle name="Note 14 7 4 2 3 2" xfId="24020" xr:uid="{DDDE96E2-28F3-40D1-B2A6-FCF7F46EC003}"/>
    <cellStyle name="Note 14 7 4 2 4" xfId="18416" xr:uid="{114362C3-007D-40BC-8379-D4B074D312EB}"/>
    <cellStyle name="Note 14 7 4 3" xfId="8606" xr:uid="{E8C67326-DD7B-4E22-9086-44CCC998FE13}"/>
    <cellStyle name="Note 14 7 4 3 2" xfId="14211" xr:uid="{6A515C80-80DF-4435-A973-ED2BCEA2F283}"/>
    <cellStyle name="Note 14 7 4 3 2 2" xfId="25420" xr:uid="{FDC84166-BD32-4AAD-8DE5-40904EF0AED6}"/>
    <cellStyle name="Note 14 7 4 3 3" xfId="19816" xr:uid="{941E9222-0B54-49C0-8A6C-C050F2107885}"/>
    <cellStyle name="Note 14 7 4 4" xfId="11409" xr:uid="{2486E14C-2DA3-4912-B5B4-5B7E46CE7EC4}"/>
    <cellStyle name="Note 14 7 4 4 2" xfId="22618" xr:uid="{68CEC232-370B-4911-B598-2380EFF03E76}"/>
    <cellStyle name="Note 14 7 4 5" xfId="17014" xr:uid="{3A0D2455-468C-410A-8A91-AAA708023B35}"/>
    <cellStyle name="Note 14 7 5" xfId="45048" xr:uid="{A5717C8A-2E81-4EE8-BE06-E157DD8366F5}"/>
    <cellStyle name="Note 14 8" xfId="4520" xr:uid="{F4E70779-CE5C-4ACE-B6BB-819404E7E39C}"/>
    <cellStyle name="Note 14 8 2" xfId="5801" xr:uid="{7AB26267-CB0C-4261-92D1-ED022F6A1FD3}"/>
    <cellStyle name="Note 14 8 2 2" xfId="7203" xr:uid="{307FBE2B-6C7B-4040-8FEC-3643E772C119}"/>
    <cellStyle name="Note 14 8 2 2 2" xfId="10005" xr:uid="{724B2B07-FED4-4814-985F-AF1C1A99983B}"/>
    <cellStyle name="Note 14 8 2 2 2 2" xfId="15610" xr:uid="{AD416AEF-45C7-42A4-91DB-3A6E357C107F}"/>
    <cellStyle name="Note 14 8 2 2 2 2 2" xfId="26819" xr:uid="{03D9EE28-9221-4CE7-A336-15BC0D2BEDCC}"/>
    <cellStyle name="Note 14 8 2 2 2 3" xfId="21215" xr:uid="{2D81EAEF-A280-4242-AD93-0317BF1EB0D3}"/>
    <cellStyle name="Note 14 8 2 2 3" xfId="12808" xr:uid="{938A5400-E750-427F-93C0-C004D3018FB3}"/>
    <cellStyle name="Note 14 8 2 2 3 2" xfId="24017" xr:uid="{6B37D599-8283-4308-B7C8-DDFF3AA99AFB}"/>
    <cellStyle name="Note 14 8 2 2 4" xfId="18413" xr:uid="{3F7AE81E-0EB0-4CFE-8416-576A5148641D}"/>
    <cellStyle name="Note 14 8 2 3" xfId="8603" xr:uid="{8CD77F9F-6130-4B3C-86A1-FACCE30F12BE}"/>
    <cellStyle name="Note 14 8 2 3 2" xfId="14208" xr:uid="{59A94C33-7FB6-48ED-9539-04E6C7562ACD}"/>
    <cellStyle name="Note 14 8 2 3 2 2" xfId="25417" xr:uid="{4482CEC7-2CAB-4748-A9BC-0EA93BE9BECE}"/>
    <cellStyle name="Note 14 8 2 3 3" xfId="19813" xr:uid="{EE2E2463-5A4A-4CC4-A087-E167639E53CB}"/>
    <cellStyle name="Note 14 8 2 4" xfId="11406" xr:uid="{33E864DC-1C66-46E1-ABD2-E13E680B9E7E}"/>
    <cellStyle name="Note 14 8 2 4 2" xfId="22615" xr:uid="{05427BEF-CBA0-42C0-91D0-248A1710DB85}"/>
    <cellStyle name="Note 14 8 2 5" xfId="17011" xr:uid="{42E249E8-71D2-4E13-A153-4975762900FB}"/>
    <cellStyle name="Note 14 8 3" xfId="45051" xr:uid="{B9E98ECF-B19B-42B8-9611-98C2595D79FA}"/>
    <cellStyle name="Note 14 9" xfId="4521" xr:uid="{246B1AEA-5402-4023-B126-702B917E6730}"/>
    <cellStyle name="Note 14 9 2" xfId="5800" xr:uid="{4B32DDD4-CBB8-4A9E-8612-1F77AB2BB047}"/>
    <cellStyle name="Note 14 9 2 2" xfId="7202" xr:uid="{65F17768-6C37-47B4-A404-24287C18667C}"/>
    <cellStyle name="Note 14 9 2 2 2" xfId="10004" xr:uid="{E28748C4-CD3C-4FBE-A50F-66AC4CEAC082}"/>
    <cellStyle name="Note 14 9 2 2 2 2" xfId="15609" xr:uid="{952CBBBC-102E-47FB-AE32-7373C2C8A686}"/>
    <cellStyle name="Note 14 9 2 2 2 2 2" xfId="26818" xr:uid="{FE7BAAFA-1D87-4C96-A635-B4C052893F00}"/>
    <cellStyle name="Note 14 9 2 2 2 3" xfId="21214" xr:uid="{FE0FF576-0187-473E-A67B-641045E074E9}"/>
    <cellStyle name="Note 14 9 2 2 3" xfId="12807" xr:uid="{C920FAD7-2180-4280-AB21-482DBA26028E}"/>
    <cellStyle name="Note 14 9 2 2 3 2" xfId="24016" xr:uid="{178D7162-5A4F-42C6-9995-450D28C16B21}"/>
    <cellStyle name="Note 14 9 2 2 4" xfId="18412" xr:uid="{A2458DBB-24DE-4725-A3CB-ADF729CD38FC}"/>
    <cellStyle name="Note 14 9 2 3" xfId="8602" xr:uid="{B0D4280F-4DA7-46E1-8020-C07EBB0484C2}"/>
    <cellStyle name="Note 14 9 2 3 2" xfId="14207" xr:uid="{D470586E-E4EC-4EA8-84E5-EB88BC2CC9B6}"/>
    <cellStyle name="Note 14 9 2 3 2 2" xfId="25416" xr:uid="{9477DFF7-89ED-41A5-972E-9E60D7795575}"/>
    <cellStyle name="Note 14 9 2 3 3" xfId="19812" xr:uid="{F17F98C7-B220-4B41-9CE8-9FA4CBB570CB}"/>
    <cellStyle name="Note 14 9 2 4" xfId="11405" xr:uid="{12F81EDE-8EE8-4297-B4D7-EA365D6DB691}"/>
    <cellStyle name="Note 14 9 2 4 2" xfId="22614" xr:uid="{9FEABC8A-CFC4-4689-AB29-695D0F0928CF}"/>
    <cellStyle name="Note 14 9 2 5" xfId="17010" xr:uid="{6B3C80A1-7941-4379-9206-8E5839C3D3BA}"/>
    <cellStyle name="Note 14 9 3" xfId="45052" xr:uid="{0CDEDE20-7A52-4799-B35C-9554B4AAC66C}"/>
    <cellStyle name="Note 14_Jersey" xfId="4522" xr:uid="{9403A83D-65E4-4AD1-B144-D9CE8372647E}"/>
    <cellStyle name="Note 15" xfId="4523" xr:uid="{24D7334E-C8D7-4703-8723-26BE1FCE8118}"/>
    <cellStyle name="Note 15 2" xfId="4524" xr:uid="{B3F74CC4-3858-4678-B6A3-14C89B623AB1}"/>
    <cellStyle name="Note 15 2 2" xfId="4525" xr:uid="{2AAC0B52-BD87-4A3A-946B-5E900E636946}"/>
    <cellStyle name="Note 15 2 2 2" xfId="5797" xr:uid="{66A4DE63-D6E0-4A90-AF67-7A9F106A6D47}"/>
    <cellStyle name="Note 15 2 2 2 2" xfId="7199" xr:uid="{786A16D5-499D-487C-B5C0-448FDBC64F3D}"/>
    <cellStyle name="Note 15 2 2 2 2 2" xfId="10001" xr:uid="{F4492D36-8870-479C-9DD8-40C75E0AE0FF}"/>
    <cellStyle name="Note 15 2 2 2 2 2 2" xfId="15606" xr:uid="{16C54421-EC42-48FE-8980-59ED6F7AF6E7}"/>
    <cellStyle name="Note 15 2 2 2 2 2 2 2" xfId="26815" xr:uid="{33FA29C5-BCE6-468F-B489-C9171A9BA593}"/>
    <cellStyle name="Note 15 2 2 2 2 2 3" xfId="21211" xr:uid="{2E3CEA9C-DF82-4D3D-B025-E32216C43022}"/>
    <cellStyle name="Note 15 2 2 2 2 3" xfId="12804" xr:uid="{AA89FC2E-1A9A-4252-A870-CFDB7B030397}"/>
    <cellStyle name="Note 15 2 2 2 2 3 2" xfId="24013" xr:uid="{EE20CD17-51FD-4843-9D59-72A67CA5FD8E}"/>
    <cellStyle name="Note 15 2 2 2 2 4" xfId="18409" xr:uid="{25135E74-055B-466D-9A16-A55C691E4486}"/>
    <cellStyle name="Note 15 2 2 2 3" xfId="8599" xr:uid="{E779D156-6E10-4DFE-AE84-34BC516C456D}"/>
    <cellStyle name="Note 15 2 2 2 3 2" xfId="14204" xr:uid="{C6D36788-A9AD-48FB-8510-ADBDA58D78DE}"/>
    <cellStyle name="Note 15 2 2 2 3 2 2" xfId="25413" xr:uid="{F89DE632-4CBD-45D8-B193-D4827A7E8F07}"/>
    <cellStyle name="Note 15 2 2 2 3 3" xfId="19809" xr:uid="{0ECB1356-5A66-43E9-AB5E-A8FEB591FCF5}"/>
    <cellStyle name="Note 15 2 2 2 4" xfId="11402" xr:uid="{C53D5A44-E572-4A17-8926-930A8E847A1D}"/>
    <cellStyle name="Note 15 2 2 2 4 2" xfId="22611" xr:uid="{25F799C0-3E2C-487D-9AC1-C143845C70A8}"/>
    <cellStyle name="Note 15 2 2 2 5" xfId="17007" xr:uid="{FDFE7025-E930-4BDA-A9D0-87F93C6F0809}"/>
    <cellStyle name="Note 15 2 2 3" xfId="45055" xr:uid="{30B02C3F-5278-4923-B9F8-93A740CFD557}"/>
    <cellStyle name="Note 15 2 3" xfId="4526" xr:uid="{6A19DEA7-BF57-4FBE-8868-AEF6420BE773}"/>
    <cellStyle name="Note 15 2 3 2" xfId="5796" xr:uid="{378CB521-2359-437D-8FF5-BE02894B6A0A}"/>
    <cellStyle name="Note 15 2 3 2 2" xfId="7198" xr:uid="{5B8765EB-DB6A-4E11-AA3F-5DAE027C6EEA}"/>
    <cellStyle name="Note 15 2 3 2 2 2" xfId="10000" xr:uid="{0C8174FB-0968-463C-A47E-11839CA48B28}"/>
    <cellStyle name="Note 15 2 3 2 2 2 2" xfId="15605" xr:uid="{128CC798-848F-4075-B1BE-4E0CA43BB756}"/>
    <cellStyle name="Note 15 2 3 2 2 2 2 2" xfId="26814" xr:uid="{8F6B11DF-A8BC-42D1-9B6F-5E9CEBCC98B0}"/>
    <cellStyle name="Note 15 2 3 2 2 2 3" xfId="21210" xr:uid="{4BA859F9-31E2-43C6-9413-766F2A84E567}"/>
    <cellStyle name="Note 15 2 3 2 2 3" xfId="12803" xr:uid="{BDC95059-B85E-40FB-A990-1822D89B7FB4}"/>
    <cellStyle name="Note 15 2 3 2 2 3 2" xfId="24012" xr:uid="{54970796-DC1E-4568-A8AC-147FB68CAE53}"/>
    <cellStyle name="Note 15 2 3 2 2 4" xfId="18408" xr:uid="{950DD4B0-22D2-47A9-A579-98F5EB2F3CD2}"/>
    <cellStyle name="Note 15 2 3 2 3" xfId="8598" xr:uid="{E2401B63-5758-4B38-8747-7EA900985AB1}"/>
    <cellStyle name="Note 15 2 3 2 3 2" xfId="14203" xr:uid="{7A8916E6-5DAD-422A-A128-58975E08BE30}"/>
    <cellStyle name="Note 15 2 3 2 3 2 2" xfId="25412" xr:uid="{F05C22CC-B2C5-4161-9EAA-7D1A4CF7B19F}"/>
    <cellStyle name="Note 15 2 3 2 3 3" xfId="19808" xr:uid="{19E2A349-607A-439F-A08A-0D9B59524699}"/>
    <cellStyle name="Note 15 2 3 2 4" xfId="11401" xr:uid="{1471E8C6-33BC-4CA9-BB0C-8E81DC6E8541}"/>
    <cellStyle name="Note 15 2 3 2 4 2" xfId="22610" xr:uid="{E2594B8B-949E-46E0-9F45-024412023346}"/>
    <cellStyle name="Note 15 2 3 2 5" xfId="17006" xr:uid="{3F1B02F1-50E5-4AA2-8ED9-48381694F22B}"/>
    <cellStyle name="Note 15 2 3 3" xfId="45056" xr:uid="{60133FB1-189E-4115-B3AC-A9BD344A02C6}"/>
    <cellStyle name="Note 15 2 4" xfId="5798" xr:uid="{FFBE9BEA-21A0-4B35-80BE-E1D43A1A05F3}"/>
    <cellStyle name="Note 15 2 4 2" xfId="7200" xr:uid="{D2D66593-29D8-4761-AA4E-45C13E3090F8}"/>
    <cellStyle name="Note 15 2 4 2 2" xfId="10002" xr:uid="{CF99C11F-2353-44F0-8970-97718ABB51DB}"/>
    <cellStyle name="Note 15 2 4 2 2 2" xfId="15607" xr:uid="{0A7A0213-2EA5-45AA-BAE1-6523D3E5D826}"/>
    <cellStyle name="Note 15 2 4 2 2 2 2" xfId="26816" xr:uid="{469E3157-0414-47E2-B724-48B502DA9D7B}"/>
    <cellStyle name="Note 15 2 4 2 2 3" xfId="21212" xr:uid="{DB2DB7D6-988C-4681-B3EA-AD3C60DD5EBB}"/>
    <cellStyle name="Note 15 2 4 2 3" xfId="12805" xr:uid="{799C2992-BE24-4822-A41E-1EF3E7B41E2B}"/>
    <cellStyle name="Note 15 2 4 2 3 2" xfId="24014" xr:uid="{A765CFE5-E188-4C27-9A86-B63A9B895A4B}"/>
    <cellStyle name="Note 15 2 4 2 4" xfId="18410" xr:uid="{A78BB2A5-6B03-4A0A-9366-B081A30A45EB}"/>
    <cellStyle name="Note 15 2 4 3" xfId="8600" xr:uid="{16BCE5C9-78B6-4F6A-A732-C2C5A9AF6643}"/>
    <cellStyle name="Note 15 2 4 3 2" xfId="14205" xr:uid="{B3B81352-9E3E-4382-95EC-866650F0E43D}"/>
    <cellStyle name="Note 15 2 4 3 2 2" xfId="25414" xr:uid="{DBA5E24B-E582-4F5B-A072-1BB542BCF8C6}"/>
    <cellStyle name="Note 15 2 4 3 3" xfId="19810" xr:uid="{8D7D2DB1-49CB-44F6-918F-D38D26EC9C3C}"/>
    <cellStyle name="Note 15 2 4 4" xfId="11403" xr:uid="{7568DF41-52EF-426B-9E61-99638BBCFC96}"/>
    <cellStyle name="Note 15 2 4 4 2" xfId="22612" xr:uid="{66AC03CA-6392-45C0-8185-A93B3C9F3E76}"/>
    <cellStyle name="Note 15 2 4 5" xfId="17008" xr:uid="{46C28129-D4BD-4A15-914E-D0077E232FBE}"/>
    <cellStyle name="Note 15 2 5" xfId="45054" xr:uid="{B03BEF06-E770-4AD0-9616-065728131D26}"/>
    <cellStyle name="Note 15 3" xfId="4527" xr:uid="{1FA7B183-79B3-4AA5-BF5C-12965A73AEC2}"/>
    <cellStyle name="Note 15 3 2" xfId="4528" xr:uid="{0F68D193-9C64-4CE1-BBA6-A5A9348322ED}"/>
    <cellStyle name="Note 15 3 2 2" xfId="5794" xr:uid="{22CBFA06-5B08-47FB-ADF4-CEF9B8FE7FD7}"/>
    <cellStyle name="Note 15 3 2 2 2" xfId="7196" xr:uid="{8A3A9F6C-9822-4976-A14E-0CF61A1DA41D}"/>
    <cellStyle name="Note 15 3 2 2 2 2" xfId="9998" xr:uid="{EB8BBF33-C562-48CC-8D81-BB804964D3F2}"/>
    <cellStyle name="Note 15 3 2 2 2 2 2" xfId="15603" xr:uid="{CE845DA6-926C-4090-A365-AE51D730544B}"/>
    <cellStyle name="Note 15 3 2 2 2 2 2 2" xfId="26812" xr:uid="{3F1C6EE9-102A-408C-B36C-0B6D3A2B91E8}"/>
    <cellStyle name="Note 15 3 2 2 2 2 3" xfId="21208" xr:uid="{C81E997A-CE40-4659-A699-BC090178552F}"/>
    <cellStyle name="Note 15 3 2 2 2 3" xfId="12801" xr:uid="{643841A9-45FD-4385-804D-40C2CBD73CBB}"/>
    <cellStyle name="Note 15 3 2 2 2 3 2" xfId="24010" xr:uid="{05FC059B-06A9-4F55-98E4-0A53016A85E0}"/>
    <cellStyle name="Note 15 3 2 2 2 4" xfId="18406" xr:uid="{BCA8E479-CBF8-4E3A-A47B-25C3A165B2EF}"/>
    <cellStyle name="Note 15 3 2 2 3" xfId="8596" xr:uid="{6D8B4B2C-60E4-4B7D-851A-036CCF9C8EB0}"/>
    <cellStyle name="Note 15 3 2 2 3 2" xfId="14201" xr:uid="{062883B7-719F-42AC-B4F0-A1947AA5E26C}"/>
    <cellStyle name="Note 15 3 2 2 3 2 2" xfId="25410" xr:uid="{6CD41D6F-BB35-4EED-998D-390769C2F014}"/>
    <cellStyle name="Note 15 3 2 2 3 3" xfId="19806" xr:uid="{1FBD5F3E-671E-4D97-95E6-BE2D5C1077FE}"/>
    <cellStyle name="Note 15 3 2 2 4" xfId="11399" xr:uid="{C3143C2B-F092-4D7E-96B0-382668E393B9}"/>
    <cellStyle name="Note 15 3 2 2 4 2" xfId="22608" xr:uid="{57B99485-5B82-443F-9A26-F796C9B22552}"/>
    <cellStyle name="Note 15 3 2 2 5" xfId="17004" xr:uid="{396AD2EE-FDF8-4203-B56D-C0CDCC3E0D1F}"/>
    <cellStyle name="Note 15 3 2 3" xfId="45058" xr:uid="{8FF65D7C-E669-4510-9ED2-2A4E7E3B26BE}"/>
    <cellStyle name="Note 15 3 3" xfId="4529" xr:uid="{8B8CAE63-8241-4EC4-A934-F29EFA9B880A}"/>
    <cellStyle name="Note 15 3 3 2" xfId="5793" xr:uid="{21C9000C-25EE-4908-AA4E-7DCD2F065198}"/>
    <cellStyle name="Note 15 3 3 2 2" xfId="7195" xr:uid="{EE5468F6-E6A0-4B03-A457-80A2C7D481E3}"/>
    <cellStyle name="Note 15 3 3 2 2 2" xfId="9997" xr:uid="{2777FA7F-EA9D-4D31-A110-E875871F6B73}"/>
    <cellStyle name="Note 15 3 3 2 2 2 2" xfId="15602" xr:uid="{C6A90959-2983-42C8-87D1-B79351500EE5}"/>
    <cellStyle name="Note 15 3 3 2 2 2 2 2" xfId="26811" xr:uid="{1FB1790E-F0D1-478B-A5D1-87B73171030C}"/>
    <cellStyle name="Note 15 3 3 2 2 2 3" xfId="21207" xr:uid="{C21BAA3C-7153-4D6E-AB32-31D8D2E841EE}"/>
    <cellStyle name="Note 15 3 3 2 2 3" xfId="12800" xr:uid="{8F2E6751-5B67-4A3B-8320-640108696CE5}"/>
    <cellStyle name="Note 15 3 3 2 2 3 2" xfId="24009" xr:uid="{63E528B4-B119-4F62-9E10-164ADAD5C8A7}"/>
    <cellStyle name="Note 15 3 3 2 2 4" xfId="18405" xr:uid="{C6CD2650-DA80-48B6-81E3-340E38A25576}"/>
    <cellStyle name="Note 15 3 3 2 3" xfId="8595" xr:uid="{D931251A-FFDD-4AF2-8B8E-61CFF1454BB7}"/>
    <cellStyle name="Note 15 3 3 2 3 2" xfId="14200" xr:uid="{3BA2CDBA-2E18-430E-B9ED-72ACB292E591}"/>
    <cellStyle name="Note 15 3 3 2 3 2 2" xfId="25409" xr:uid="{7E995B1C-340C-4711-962C-66C64EBF721B}"/>
    <cellStyle name="Note 15 3 3 2 3 3" xfId="19805" xr:uid="{F91B47F9-A66F-4358-B037-FCDA30CD4843}"/>
    <cellStyle name="Note 15 3 3 2 4" xfId="11398" xr:uid="{8D6FC7AD-732B-4CF6-AF8B-27B43FB0A7CF}"/>
    <cellStyle name="Note 15 3 3 2 4 2" xfId="22607" xr:uid="{1B766F99-7808-4F59-A981-F6070AF4F0D6}"/>
    <cellStyle name="Note 15 3 3 2 5" xfId="17003" xr:uid="{E1FF7E3E-E3E5-469B-B9BF-AAE4ED07B8BF}"/>
    <cellStyle name="Note 15 3 3 3" xfId="45059" xr:uid="{E447B58F-8000-41EB-8BEC-5F4ADFA93154}"/>
    <cellStyle name="Note 15 3 4" xfId="5795" xr:uid="{6DB685BC-2F6D-480A-8F86-6B6DE451A6AA}"/>
    <cellStyle name="Note 15 3 4 2" xfId="7197" xr:uid="{91C33805-2960-4F52-96E3-003788C06717}"/>
    <cellStyle name="Note 15 3 4 2 2" xfId="9999" xr:uid="{44151B47-D386-4538-8CCE-F4A613238C53}"/>
    <cellStyle name="Note 15 3 4 2 2 2" xfId="15604" xr:uid="{0EBC7D80-9C29-4CCF-924E-F3AFDB24D21E}"/>
    <cellStyle name="Note 15 3 4 2 2 2 2" xfId="26813" xr:uid="{FB1BD947-F418-4161-BEA7-2DD703FF0C2E}"/>
    <cellStyle name="Note 15 3 4 2 2 3" xfId="21209" xr:uid="{78EA08AC-4821-4AF6-9F14-EA15096043EA}"/>
    <cellStyle name="Note 15 3 4 2 3" xfId="12802" xr:uid="{2D24B8D4-EBD2-4EF0-BEC0-9178C36DE70F}"/>
    <cellStyle name="Note 15 3 4 2 3 2" xfId="24011" xr:uid="{A118CE47-6DB3-4CDA-B277-CB4B6A68A90E}"/>
    <cellStyle name="Note 15 3 4 2 4" xfId="18407" xr:uid="{BEBF061E-FDBF-4418-92A5-2BF25CBC1ABE}"/>
    <cellStyle name="Note 15 3 4 3" xfId="8597" xr:uid="{148604A6-789E-4310-AB7F-3EB6C4CFA030}"/>
    <cellStyle name="Note 15 3 4 3 2" xfId="14202" xr:uid="{C7E47995-F288-4D63-B682-6CDB46758C54}"/>
    <cellStyle name="Note 15 3 4 3 2 2" xfId="25411" xr:uid="{CEA074AA-02BA-42E3-979B-E71CBFFA5FAE}"/>
    <cellStyle name="Note 15 3 4 3 3" xfId="19807" xr:uid="{F7CF6E50-CDA6-4016-BC60-6CC80633BB4E}"/>
    <cellStyle name="Note 15 3 4 4" xfId="11400" xr:uid="{D00DA7B3-8DC4-46F9-A6AC-922044B78755}"/>
    <cellStyle name="Note 15 3 4 4 2" xfId="22609" xr:uid="{083692EA-E76B-4F12-A4F2-34934CA1E0DD}"/>
    <cellStyle name="Note 15 3 4 5" xfId="17005" xr:uid="{1BDF98CB-D824-46D2-B2EA-5E5124A26D6B}"/>
    <cellStyle name="Note 15 3 5" xfId="45057" xr:uid="{858B9376-795A-40F1-BB98-2A8D7A4F25ED}"/>
    <cellStyle name="Note 15 4" xfId="4530" xr:uid="{CBE1BD5B-FB65-48A1-B04A-7FB8FD1058B6}"/>
    <cellStyle name="Note 15 4 2" xfId="5792" xr:uid="{3CE08533-7F87-4D14-9FA7-54AA66D7D2B8}"/>
    <cellStyle name="Note 15 4 2 2" xfId="7194" xr:uid="{12B0C18A-0D30-4E13-9C30-10D3C8E29FAE}"/>
    <cellStyle name="Note 15 4 2 2 2" xfId="9996" xr:uid="{22601C64-2395-4FDB-BA34-30324001393C}"/>
    <cellStyle name="Note 15 4 2 2 2 2" xfId="15601" xr:uid="{9C582140-5242-4B4A-8E96-63D5037B2CAB}"/>
    <cellStyle name="Note 15 4 2 2 2 2 2" xfId="26810" xr:uid="{86E75D41-B3AD-4517-ACD1-F91D6CC48006}"/>
    <cellStyle name="Note 15 4 2 2 2 3" xfId="21206" xr:uid="{9882C04D-2754-4019-B3D6-1439281E20F5}"/>
    <cellStyle name="Note 15 4 2 2 3" xfId="12799" xr:uid="{C4FC4E37-A0F1-4E4E-9FEC-6810156FD4FF}"/>
    <cellStyle name="Note 15 4 2 2 3 2" xfId="24008" xr:uid="{405D3C2D-1DBE-4ECB-99BC-E91659E92404}"/>
    <cellStyle name="Note 15 4 2 2 4" xfId="18404" xr:uid="{D13D2FA0-E06B-45D1-A491-F154FC67BE4D}"/>
    <cellStyle name="Note 15 4 2 3" xfId="8594" xr:uid="{0BAFFF33-E8FC-4958-9431-88EC2DEF0DD3}"/>
    <cellStyle name="Note 15 4 2 3 2" xfId="14199" xr:uid="{138F80EF-2D15-41DB-812E-0F397DA02994}"/>
    <cellStyle name="Note 15 4 2 3 2 2" xfId="25408" xr:uid="{82DE6745-C66E-40AA-A9F9-41CE471DB3EA}"/>
    <cellStyle name="Note 15 4 2 3 3" xfId="19804" xr:uid="{F5FC082C-4A85-4FAB-B5C4-614EC10AB4EC}"/>
    <cellStyle name="Note 15 4 2 4" xfId="11397" xr:uid="{6F3A9DC5-4F4B-455D-880D-244D0C6CAE9E}"/>
    <cellStyle name="Note 15 4 2 4 2" xfId="22606" xr:uid="{E6A8FA6E-F234-43BA-96F4-6E434DEA6C25}"/>
    <cellStyle name="Note 15 4 2 5" xfId="17002" xr:uid="{CDD8C175-AB5C-45A1-A513-418ED5CA90C9}"/>
    <cellStyle name="Note 15 4 3" xfId="45060" xr:uid="{1A964729-3D56-4E73-8698-A288963EF083}"/>
    <cellStyle name="Note 15 5" xfId="4531" xr:uid="{4030C342-0D7E-4A43-9367-4918992E2D76}"/>
    <cellStyle name="Note 15 5 2" xfId="5791" xr:uid="{737C8621-6182-496E-B11A-5894A1803848}"/>
    <cellStyle name="Note 15 5 2 2" xfId="7193" xr:uid="{B8F19571-B3EA-4D6D-AF8E-B022D5E8CDA8}"/>
    <cellStyle name="Note 15 5 2 2 2" xfId="9995" xr:uid="{BD5EFC91-E496-4CA6-A518-CCACCBD7CA1E}"/>
    <cellStyle name="Note 15 5 2 2 2 2" xfId="15600" xr:uid="{B944463F-254E-43F0-9E94-B48967FFEBF6}"/>
    <cellStyle name="Note 15 5 2 2 2 2 2" xfId="26809" xr:uid="{B665ACAB-3402-4D52-9C7B-08BDE5175E89}"/>
    <cellStyle name="Note 15 5 2 2 2 3" xfId="21205" xr:uid="{28565AA9-9C7D-4C70-9D4E-3EFA33E97E13}"/>
    <cellStyle name="Note 15 5 2 2 3" xfId="12798" xr:uid="{382EB9A4-29CF-4352-9C0D-65D9CB806A05}"/>
    <cellStyle name="Note 15 5 2 2 3 2" xfId="24007" xr:uid="{3B563933-DBAF-4277-9DF2-A59F40D528A8}"/>
    <cellStyle name="Note 15 5 2 2 4" xfId="18403" xr:uid="{58F833A7-F0BD-4728-9244-6B1152BF5FC6}"/>
    <cellStyle name="Note 15 5 2 3" xfId="8593" xr:uid="{B10ED928-1707-4E82-BB19-49647CFFE1EB}"/>
    <cellStyle name="Note 15 5 2 3 2" xfId="14198" xr:uid="{B5FC146E-DC29-456A-B99C-E42CAF7E8C50}"/>
    <cellStyle name="Note 15 5 2 3 2 2" xfId="25407" xr:uid="{F857ABD2-48F6-4745-83F5-03FC60C863A2}"/>
    <cellStyle name="Note 15 5 2 3 3" xfId="19803" xr:uid="{FBDE76C7-D298-493F-89B1-6C21A3DEB823}"/>
    <cellStyle name="Note 15 5 2 4" xfId="11396" xr:uid="{43CC09A0-364B-4A57-AF02-0E02BC87BC95}"/>
    <cellStyle name="Note 15 5 2 4 2" xfId="22605" xr:uid="{3E80195F-CA54-495F-874F-D6A04FE08488}"/>
    <cellStyle name="Note 15 5 2 5" xfId="17001" xr:uid="{7678A85A-7E0C-4CD5-9A80-327A2638178A}"/>
    <cellStyle name="Note 15 5 3" xfId="45061" xr:uid="{7913705B-1A4B-4B98-A515-0DEB2004FC23}"/>
    <cellStyle name="Note 15 6" xfId="5799" xr:uid="{BBB218F1-1379-42E3-8D79-25EF18724DCE}"/>
    <cellStyle name="Note 15 6 2" xfId="7201" xr:uid="{F61A9838-73CA-41B7-9E61-DEBE5458D73D}"/>
    <cellStyle name="Note 15 6 2 2" xfId="10003" xr:uid="{CFD49158-5D2E-4495-BF3B-4044918B2BE9}"/>
    <cellStyle name="Note 15 6 2 2 2" xfId="15608" xr:uid="{C4A57794-8EC6-44EA-9C73-67233441E27A}"/>
    <cellStyle name="Note 15 6 2 2 2 2" xfId="26817" xr:uid="{CA39FE1B-EB4A-40F0-8E7B-07D4A3C1D24B}"/>
    <cellStyle name="Note 15 6 2 2 3" xfId="21213" xr:uid="{95F8E585-900D-4248-A26F-87DC12A14350}"/>
    <cellStyle name="Note 15 6 2 3" xfId="12806" xr:uid="{BB8FAB7D-7819-424B-A67E-DFB0F6173D41}"/>
    <cellStyle name="Note 15 6 2 3 2" xfId="24015" xr:uid="{E2EE2B68-B9A6-4715-88BE-76C6B42C6484}"/>
    <cellStyle name="Note 15 6 2 4" xfId="18411" xr:uid="{F51665D3-9A43-4E53-82E8-CF3392C2839C}"/>
    <cellStyle name="Note 15 6 3" xfId="8601" xr:uid="{98C9D377-A0E9-4A15-AE6A-74DD94E8475C}"/>
    <cellStyle name="Note 15 6 3 2" xfId="14206" xr:uid="{C2CC1557-07DE-4BF8-AE1D-8D21F9022A91}"/>
    <cellStyle name="Note 15 6 3 2 2" xfId="25415" xr:uid="{D801A2B7-067C-459E-BE0C-26B8D917F60D}"/>
    <cellStyle name="Note 15 6 3 3" xfId="19811" xr:uid="{2230DBC6-0936-45C3-B640-8ECC2CEC91C4}"/>
    <cellStyle name="Note 15 6 4" xfId="11404" xr:uid="{C365E2AC-408D-49AB-8A5D-6D51449E8EFD}"/>
    <cellStyle name="Note 15 6 4 2" xfId="22613" xr:uid="{CBFEB55C-6336-46FA-82CF-10FA36A88929}"/>
    <cellStyle name="Note 15 6 5" xfId="17009" xr:uid="{7ECF30BC-E8CD-4106-9D0B-7905DBA0E810}"/>
    <cellStyle name="Note 15 7" xfId="45053" xr:uid="{4688C79D-E54E-49B6-8E9F-4F99689A053B}"/>
    <cellStyle name="Note 15_Jersey" xfId="4532" xr:uid="{32B5E970-67B4-4711-B4E9-01EA76B2FE41}"/>
    <cellStyle name="Note 16" xfId="4533" xr:uid="{06624FDE-3491-49B0-9AAF-EDBDE3783BD3}"/>
    <cellStyle name="Note 16 2" xfId="4534" xr:uid="{2E500380-4865-4907-A825-672210075652}"/>
    <cellStyle name="Note 16 2 2" xfId="4535" xr:uid="{9AB2ACC3-B16A-4414-B8DF-161359948EAD}"/>
    <cellStyle name="Note 16 2 2 2" xfId="5788" xr:uid="{BE46E487-93D0-401F-BF28-51CF963B2843}"/>
    <cellStyle name="Note 16 2 2 2 2" xfId="7190" xr:uid="{45D5EF14-C380-4590-8834-22B20C0C5B34}"/>
    <cellStyle name="Note 16 2 2 2 2 2" xfId="9992" xr:uid="{7844D597-3411-477C-B35C-A58F4011E7A5}"/>
    <cellStyle name="Note 16 2 2 2 2 2 2" xfId="15597" xr:uid="{A0563C90-83AF-466B-B5D6-E45B4872B6E5}"/>
    <cellStyle name="Note 16 2 2 2 2 2 2 2" xfId="26806" xr:uid="{E16382AC-8397-4ACA-9022-C1507A935995}"/>
    <cellStyle name="Note 16 2 2 2 2 2 3" xfId="21202" xr:uid="{476A868D-0342-427F-B65D-900F603BC32A}"/>
    <cellStyle name="Note 16 2 2 2 2 3" xfId="12795" xr:uid="{0FAE026B-C955-4CEC-B7C2-AEC20CCDE6EA}"/>
    <cellStyle name="Note 16 2 2 2 2 3 2" xfId="24004" xr:uid="{8235B43E-4DBA-44C1-AAB5-AA06B5375A3A}"/>
    <cellStyle name="Note 16 2 2 2 2 4" xfId="18400" xr:uid="{3A5756BE-10D0-4FBE-AE39-94205B8182AB}"/>
    <cellStyle name="Note 16 2 2 2 3" xfId="8590" xr:uid="{EA34ABAB-2D6A-4E19-ACAA-8318AE645664}"/>
    <cellStyle name="Note 16 2 2 2 3 2" xfId="14195" xr:uid="{927465DF-913D-47E9-AEA5-828049AE7B7C}"/>
    <cellStyle name="Note 16 2 2 2 3 2 2" xfId="25404" xr:uid="{29789EB6-6755-4FD5-B5B9-81E869A719AF}"/>
    <cellStyle name="Note 16 2 2 2 3 3" xfId="19800" xr:uid="{2FF774AA-5F2B-4510-BE74-6F0CD770ACE0}"/>
    <cellStyle name="Note 16 2 2 2 4" xfId="11393" xr:uid="{E2F78814-51F8-431E-B69F-F00B721D16DB}"/>
    <cellStyle name="Note 16 2 2 2 4 2" xfId="22602" xr:uid="{D205AA6C-DD5A-43F3-B189-2FE9C9890AFD}"/>
    <cellStyle name="Note 16 2 2 2 5" xfId="16998" xr:uid="{55EB9BAB-4099-469C-8A05-C8DA00053742}"/>
    <cellStyle name="Note 16 2 2 3" xfId="45064" xr:uid="{3AEA4AA5-F76A-4A74-BCDE-8A1D8BE9D0D8}"/>
    <cellStyle name="Note 16 2 3" xfId="4536" xr:uid="{A24B0A98-545D-44EC-9D4D-E975346CAACB}"/>
    <cellStyle name="Note 16 2 3 2" xfId="5787" xr:uid="{04C20D01-27A7-404C-9C3A-A28C549E6CD5}"/>
    <cellStyle name="Note 16 2 3 2 2" xfId="7189" xr:uid="{C2DEC5CA-F6A4-434E-A8F8-4C8705AB5B02}"/>
    <cellStyle name="Note 16 2 3 2 2 2" xfId="9991" xr:uid="{84472687-0527-476E-89A6-F996BEAFEB2B}"/>
    <cellStyle name="Note 16 2 3 2 2 2 2" xfId="15596" xr:uid="{C9EF6822-66F2-4726-B9B7-B99AAA86977A}"/>
    <cellStyle name="Note 16 2 3 2 2 2 2 2" xfId="26805" xr:uid="{77CCF80E-6D69-49FA-8003-E8BF01D6A942}"/>
    <cellStyle name="Note 16 2 3 2 2 2 3" xfId="21201" xr:uid="{43A00AA7-605D-4411-9D6B-A95B3FF3EB41}"/>
    <cellStyle name="Note 16 2 3 2 2 3" xfId="12794" xr:uid="{B9BB8C2A-55C9-44E0-AD9F-793FCD6A17FA}"/>
    <cellStyle name="Note 16 2 3 2 2 3 2" xfId="24003" xr:uid="{FB054F2A-502D-4DAA-84B1-13B9296D4754}"/>
    <cellStyle name="Note 16 2 3 2 2 4" xfId="18399" xr:uid="{3E511CE9-983B-433A-986F-01D7588500A6}"/>
    <cellStyle name="Note 16 2 3 2 3" xfId="8589" xr:uid="{9155E155-7B5E-4DB6-A37F-444D7DADC337}"/>
    <cellStyle name="Note 16 2 3 2 3 2" xfId="14194" xr:uid="{50BBC156-6EF7-4F45-89C4-A9C3A4FB6AC4}"/>
    <cellStyle name="Note 16 2 3 2 3 2 2" xfId="25403" xr:uid="{5A90DEA9-7E81-4EBF-96C2-C3D1DBD8A89A}"/>
    <cellStyle name="Note 16 2 3 2 3 3" xfId="19799" xr:uid="{6A0461EE-AB2C-419D-8F71-12376CFEEB3B}"/>
    <cellStyle name="Note 16 2 3 2 4" xfId="11392" xr:uid="{062313DE-1F7E-4AD5-A86B-C00EC7C9C71A}"/>
    <cellStyle name="Note 16 2 3 2 4 2" xfId="22601" xr:uid="{CDD0CB54-9A8A-4510-9E1A-92A73BC39D93}"/>
    <cellStyle name="Note 16 2 3 2 5" xfId="16997" xr:uid="{83847D6F-28B0-4752-9185-1FA2B32220F6}"/>
    <cellStyle name="Note 16 2 3 3" xfId="45065" xr:uid="{6E094B48-BF03-4878-BB34-08C1A325C24C}"/>
    <cellStyle name="Note 16 2 4" xfId="5789" xr:uid="{D9850AA8-FDF3-40F0-9797-AA9A17F1C50B}"/>
    <cellStyle name="Note 16 2 4 2" xfId="7191" xr:uid="{6831DA37-91D8-4981-B0C2-5FBBDDFD703D}"/>
    <cellStyle name="Note 16 2 4 2 2" xfId="9993" xr:uid="{106DBF80-2192-4518-A5A6-6F372CD00040}"/>
    <cellStyle name="Note 16 2 4 2 2 2" xfId="15598" xr:uid="{634AE9D0-17E5-4D13-A10C-C4D4AAF9A7BC}"/>
    <cellStyle name="Note 16 2 4 2 2 2 2" xfId="26807" xr:uid="{87FFBC28-82B5-4AC9-9DCA-A0637E1BB8A2}"/>
    <cellStyle name="Note 16 2 4 2 2 3" xfId="21203" xr:uid="{A22B5E12-618C-48B0-BE32-3060501A96D4}"/>
    <cellStyle name="Note 16 2 4 2 3" xfId="12796" xr:uid="{71DA5DF2-93E0-42CB-A2D7-08E92979D7C4}"/>
    <cellStyle name="Note 16 2 4 2 3 2" xfId="24005" xr:uid="{87A807B7-99A5-4D84-BA17-094426BEB73C}"/>
    <cellStyle name="Note 16 2 4 2 4" xfId="18401" xr:uid="{7FB41ADD-4206-4242-99EC-7321A841AC50}"/>
    <cellStyle name="Note 16 2 4 3" xfId="8591" xr:uid="{3F29FBB5-95EA-466F-B983-04C224FD9724}"/>
    <cellStyle name="Note 16 2 4 3 2" xfId="14196" xr:uid="{B2F43988-CFD6-43F5-AB46-9719BD8B4793}"/>
    <cellStyle name="Note 16 2 4 3 2 2" xfId="25405" xr:uid="{E0348509-9E10-4ADA-8C10-E7A9C1A661BB}"/>
    <cellStyle name="Note 16 2 4 3 3" xfId="19801" xr:uid="{8A232D08-8454-42BF-9B5C-62034ACBBC88}"/>
    <cellStyle name="Note 16 2 4 4" xfId="11394" xr:uid="{33969D7A-5982-4500-8518-73E05760A7D9}"/>
    <cellStyle name="Note 16 2 4 4 2" xfId="22603" xr:uid="{97CBB8D0-EBCB-4C60-97BB-6A05B7E6B2D2}"/>
    <cellStyle name="Note 16 2 4 5" xfId="16999" xr:uid="{62C4326C-7302-4D51-8945-BA5961B627CB}"/>
    <cellStyle name="Note 16 2 5" xfId="45063" xr:uid="{E792FDA3-9CC7-4A54-B07D-0FE8EE9EBCD4}"/>
    <cellStyle name="Note 16 3" xfId="4537" xr:uid="{0CBC01E8-E546-49E0-90FF-0245852E2BCF}"/>
    <cellStyle name="Note 16 3 2" xfId="4538" xr:uid="{6AFD3ACA-A409-452D-AAB8-5264E70A508D}"/>
    <cellStyle name="Note 16 3 2 2" xfId="5785" xr:uid="{8E137CD0-8791-46AA-AF6B-710E2068C86A}"/>
    <cellStyle name="Note 16 3 2 2 2" xfId="7187" xr:uid="{51BB7D3B-C3C7-4DB5-8ECC-CE31C511D245}"/>
    <cellStyle name="Note 16 3 2 2 2 2" xfId="9989" xr:uid="{EB364EC6-350C-4A37-BE48-648264488201}"/>
    <cellStyle name="Note 16 3 2 2 2 2 2" xfId="15594" xr:uid="{6F1D42B9-7A12-4BE5-8027-937E4800A16F}"/>
    <cellStyle name="Note 16 3 2 2 2 2 2 2" xfId="26803" xr:uid="{8A95944A-AA67-4E24-A4F9-962040D2A832}"/>
    <cellStyle name="Note 16 3 2 2 2 2 3" xfId="21199" xr:uid="{D8404D65-997C-427A-BDD0-E401B2A8353E}"/>
    <cellStyle name="Note 16 3 2 2 2 3" xfId="12792" xr:uid="{15892733-4D93-4D98-AB88-22B746ED1E3D}"/>
    <cellStyle name="Note 16 3 2 2 2 3 2" xfId="24001" xr:uid="{C4CAE159-DEDB-4474-B3D1-E16A24375897}"/>
    <cellStyle name="Note 16 3 2 2 2 4" xfId="18397" xr:uid="{CF0F62B4-7109-44CC-866C-4E7EB5897A92}"/>
    <cellStyle name="Note 16 3 2 2 3" xfId="8587" xr:uid="{AD41D54E-FB9B-4112-84B2-43B66D1D9339}"/>
    <cellStyle name="Note 16 3 2 2 3 2" xfId="14192" xr:uid="{D844BDB6-816E-4443-A29C-F2174E286FEE}"/>
    <cellStyle name="Note 16 3 2 2 3 2 2" xfId="25401" xr:uid="{F868241D-3E2B-4116-A2A4-49E24DCDB8BB}"/>
    <cellStyle name="Note 16 3 2 2 3 3" xfId="19797" xr:uid="{49767115-E5D4-4237-9F37-3FD6E7FDB845}"/>
    <cellStyle name="Note 16 3 2 2 4" xfId="11390" xr:uid="{A19BFF2A-6C91-423D-A1B5-61DAFAD7D163}"/>
    <cellStyle name="Note 16 3 2 2 4 2" xfId="22599" xr:uid="{BDF34CEC-19E5-41DF-8040-802AED988DC9}"/>
    <cellStyle name="Note 16 3 2 2 5" xfId="16995" xr:uid="{6134CBED-B203-4E3C-845D-EEB0E19B8B39}"/>
    <cellStyle name="Note 16 3 2 3" xfId="45067" xr:uid="{1B5F3082-A147-4C83-BB40-762C9FFA9439}"/>
    <cellStyle name="Note 16 3 3" xfId="4539" xr:uid="{5C51DA53-BCC4-4658-8124-B575AF06B3DC}"/>
    <cellStyle name="Note 16 3 3 2" xfId="5784" xr:uid="{25135509-3D15-4772-A852-D7BF72A9AE36}"/>
    <cellStyle name="Note 16 3 3 2 2" xfId="7186" xr:uid="{537C3B5A-BFB7-411F-9E5E-C5744B2511C1}"/>
    <cellStyle name="Note 16 3 3 2 2 2" xfId="9988" xr:uid="{77C9C8B2-F652-4F8D-8F26-36BB577CAD5A}"/>
    <cellStyle name="Note 16 3 3 2 2 2 2" xfId="15593" xr:uid="{476836C0-C054-4B6D-A138-35164DFCA8CF}"/>
    <cellStyle name="Note 16 3 3 2 2 2 2 2" xfId="26802" xr:uid="{44A897E6-F486-4F2F-AB96-990B8EB3E685}"/>
    <cellStyle name="Note 16 3 3 2 2 2 3" xfId="21198" xr:uid="{F6D52D2F-ACC6-41CF-A879-5B87A6C20A13}"/>
    <cellStyle name="Note 16 3 3 2 2 3" xfId="12791" xr:uid="{C3AEC133-36FD-4230-88F5-F7E85C204B72}"/>
    <cellStyle name="Note 16 3 3 2 2 3 2" xfId="24000" xr:uid="{8F67787D-C788-45F4-9C9F-C203C7F26BCD}"/>
    <cellStyle name="Note 16 3 3 2 2 4" xfId="18396" xr:uid="{2BD3443B-E31C-4994-ABAD-425C7F2C1C20}"/>
    <cellStyle name="Note 16 3 3 2 3" xfId="8586" xr:uid="{1EE335BE-8016-4130-A650-9761DC399230}"/>
    <cellStyle name="Note 16 3 3 2 3 2" xfId="14191" xr:uid="{6D8E7FA4-27A8-4479-BBE0-746AF4E5D67C}"/>
    <cellStyle name="Note 16 3 3 2 3 2 2" xfId="25400" xr:uid="{B6F759E3-3F21-4D84-98FD-B11F88DACE35}"/>
    <cellStyle name="Note 16 3 3 2 3 3" xfId="19796" xr:uid="{5BEB7FAD-EF51-4C72-AAC8-180E3DD2DEB0}"/>
    <cellStyle name="Note 16 3 3 2 4" xfId="11389" xr:uid="{0D55A955-635D-4ADE-9480-64E967A0EA6A}"/>
    <cellStyle name="Note 16 3 3 2 4 2" xfId="22598" xr:uid="{D97F9FA1-A29D-4FE7-BF32-0A4B26BD3508}"/>
    <cellStyle name="Note 16 3 3 2 5" xfId="16994" xr:uid="{75E23E13-40DB-4D74-A659-0EA6F50FF4B4}"/>
    <cellStyle name="Note 16 3 3 3" xfId="45068" xr:uid="{12AF077F-3A1A-4582-BADB-70C461E1A279}"/>
    <cellStyle name="Note 16 3 4" xfId="5786" xr:uid="{C0A663E4-9B5F-4134-ACA8-F79924D43AD2}"/>
    <cellStyle name="Note 16 3 4 2" xfId="7188" xr:uid="{77D521B8-9E1C-47B8-8723-DECC7885A604}"/>
    <cellStyle name="Note 16 3 4 2 2" xfId="9990" xr:uid="{19C2A458-75F6-4541-9773-046C9BEE6BA5}"/>
    <cellStyle name="Note 16 3 4 2 2 2" xfId="15595" xr:uid="{05584676-E671-4CFF-B336-D5D665BB4A9B}"/>
    <cellStyle name="Note 16 3 4 2 2 2 2" xfId="26804" xr:uid="{67CD76AD-461C-42B5-9A07-9FBA369616E1}"/>
    <cellStyle name="Note 16 3 4 2 2 3" xfId="21200" xr:uid="{213B7574-8A84-4D0C-8064-2B9C465BA7D9}"/>
    <cellStyle name="Note 16 3 4 2 3" xfId="12793" xr:uid="{F3112B83-DDCF-42CD-9CAF-C0DFED601645}"/>
    <cellStyle name="Note 16 3 4 2 3 2" xfId="24002" xr:uid="{C7479833-CC10-47D1-8EE3-CEE11552278F}"/>
    <cellStyle name="Note 16 3 4 2 4" xfId="18398" xr:uid="{22EC82A2-2843-41A9-BD99-FA56A9576277}"/>
    <cellStyle name="Note 16 3 4 3" xfId="8588" xr:uid="{4DD7198D-2080-4A15-8954-417146958F66}"/>
    <cellStyle name="Note 16 3 4 3 2" xfId="14193" xr:uid="{8AA1E710-74BA-49A8-981B-C538748819D1}"/>
    <cellStyle name="Note 16 3 4 3 2 2" xfId="25402" xr:uid="{B283EE40-4341-43A4-BABD-F8380691FA62}"/>
    <cellStyle name="Note 16 3 4 3 3" xfId="19798" xr:uid="{A2C2EBC1-EB09-4329-9F1F-CF7EC257F95B}"/>
    <cellStyle name="Note 16 3 4 4" xfId="11391" xr:uid="{18BEEA08-B673-47DF-B466-97E1E9F358F9}"/>
    <cellStyle name="Note 16 3 4 4 2" xfId="22600" xr:uid="{1E3B7480-25DF-4DB6-BC55-EB90DB0EEC22}"/>
    <cellStyle name="Note 16 3 4 5" xfId="16996" xr:uid="{4AAC1789-9A09-4DDA-8304-34C2CC34FDF6}"/>
    <cellStyle name="Note 16 3 5" xfId="45066" xr:uid="{BC1FE8F8-B0A0-4B15-9D15-AFFEAACF1AF7}"/>
    <cellStyle name="Note 16 4" xfId="4540" xr:uid="{6B088A67-07E1-47F7-B995-09F42EBF1D26}"/>
    <cellStyle name="Note 16 4 2" xfId="5783" xr:uid="{2D913D30-987F-4E5E-9241-00C0D35C0BCA}"/>
    <cellStyle name="Note 16 4 2 2" xfId="7185" xr:uid="{42775CFC-B43E-446A-9389-E3C700E393C2}"/>
    <cellStyle name="Note 16 4 2 2 2" xfId="9987" xr:uid="{9466B8A0-C1B8-45DE-B1E3-8338A3B10064}"/>
    <cellStyle name="Note 16 4 2 2 2 2" xfId="15592" xr:uid="{5E5D1C2F-E8F8-4C6A-B4BF-A77BF2ED38A1}"/>
    <cellStyle name="Note 16 4 2 2 2 2 2" xfId="26801" xr:uid="{22EA5F18-B0A0-43F6-A060-6C6B7C33E929}"/>
    <cellStyle name="Note 16 4 2 2 2 3" xfId="21197" xr:uid="{08544D55-3E1C-4802-A94B-4BB101FE9E44}"/>
    <cellStyle name="Note 16 4 2 2 3" xfId="12790" xr:uid="{F13CCA81-B49B-4D08-B549-C43A5F88AE1E}"/>
    <cellStyle name="Note 16 4 2 2 3 2" xfId="23999" xr:uid="{EBA97F89-FEF4-437D-A598-400138782637}"/>
    <cellStyle name="Note 16 4 2 2 4" xfId="18395" xr:uid="{FA54C89B-7677-456A-A322-FB8FB17A3BD5}"/>
    <cellStyle name="Note 16 4 2 3" xfId="8585" xr:uid="{BAC3D127-04E2-4D7E-B603-627E071979DF}"/>
    <cellStyle name="Note 16 4 2 3 2" xfId="14190" xr:uid="{00653E6F-E38E-4DCE-9D27-AD514715273E}"/>
    <cellStyle name="Note 16 4 2 3 2 2" xfId="25399" xr:uid="{A667C275-C22E-4131-B2FC-E1219330DD4E}"/>
    <cellStyle name="Note 16 4 2 3 3" xfId="19795" xr:uid="{FA2DE8DE-5941-469D-8CAD-796C8E3566C3}"/>
    <cellStyle name="Note 16 4 2 4" xfId="11388" xr:uid="{6EF75100-4B49-4781-9120-BCF51689A9CC}"/>
    <cellStyle name="Note 16 4 2 4 2" xfId="22597" xr:uid="{CE7477E5-BBF6-40CE-8FA3-9A65FEFCC10E}"/>
    <cellStyle name="Note 16 4 2 5" xfId="16993" xr:uid="{D7A71EB3-068B-46C9-9FF8-B4DCDB8DEBFF}"/>
    <cellStyle name="Note 16 4 3" xfId="45069" xr:uid="{8DB0CF8D-7461-4560-9142-86B9A6EEE462}"/>
    <cellStyle name="Note 16 5" xfId="4541" xr:uid="{D1912A31-DC99-40F8-A660-E854DFC3CDC5}"/>
    <cellStyle name="Note 16 5 2" xfId="5782" xr:uid="{CEFDBB14-5AA9-42F3-B7B2-9784AF7E3E6C}"/>
    <cellStyle name="Note 16 5 2 2" xfId="7184" xr:uid="{2BF606D8-9511-4019-B8C8-63CDC7BFD98C}"/>
    <cellStyle name="Note 16 5 2 2 2" xfId="9986" xr:uid="{E1F9CBF8-53C2-4171-9395-4B87BEA3E36E}"/>
    <cellStyle name="Note 16 5 2 2 2 2" xfId="15591" xr:uid="{F7F855A0-7383-41B4-8297-9AB9DBE795C7}"/>
    <cellStyle name="Note 16 5 2 2 2 2 2" xfId="26800" xr:uid="{AE910CC8-D8D9-4FA3-8519-8FD5C0E30DFD}"/>
    <cellStyle name="Note 16 5 2 2 2 3" xfId="21196" xr:uid="{70893869-A0CA-4DE8-9C8D-7B4C057C2A2F}"/>
    <cellStyle name="Note 16 5 2 2 3" xfId="12789" xr:uid="{A02AC3DA-8754-42CE-AF2C-4B7C8F704F3C}"/>
    <cellStyle name="Note 16 5 2 2 3 2" xfId="23998" xr:uid="{B55F109B-5B48-48AF-8CCC-3A348510164C}"/>
    <cellStyle name="Note 16 5 2 2 4" xfId="18394" xr:uid="{1555CAD6-CC08-4934-A00A-1DDB5D761E50}"/>
    <cellStyle name="Note 16 5 2 3" xfId="8584" xr:uid="{818BA1E6-8AF4-45AB-A748-B5F5E15D9B6E}"/>
    <cellStyle name="Note 16 5 2 3 2" xfId="14189" xr:uid="{BCE62B2B-E22D-4402-A48D-678FB5C8CC12}"/>
    <cellStyle name="Note 16 5 2 3 2 2" xfId="25398" xr:uid="{A21E43FA-AE08-4986-AA51-B373584C4834}"/>
    <cellStyle name="Note 16 5 2 3 3" xfId="19794" xr:uid="{C170E75F-8CAD-492C-AFFD-E7FEFB6A106B}"/>
    <cellStyle name="Note 16 5 2 4" xfId="11387" xr:uid="{E2458920-DE8B-4DBB-8451-5B8DF7C0BE6E}"/>
    <cellStyle name="Note 16 5 2 4 2" xfId="22596" xr:uid="{509BA250-7743-4407-873F-B21B02C6D8AC}"/>
    <cellStyle name="Note 16 5 2 5" xfId="16992" xr:uid="{226FE964-D33F-41DD-967C-8FEC5580E68E}"/>
    <cellStyle name="Note 16 5 3" xfId="45070" xr:uid="{B74F5583-A4FA-4F72-8AF7-61E0D8585A60}"/>
    <cellStyle name="Note 16 6" xfId="5790" xr:uid="{2839C404-9A5F-49B4-B3D9-F148C282B027}"/>
    <cellStyle name="Note 16 6 2" xfId="7192" xr:uid="{0065A5DC-3B93-4196-BE87-D98668D2A1F5}"/>
    <cellStyle name="Note 16 6 2 2" xfId="9994" xr:uid="{AEA9EE91-BFF4-43CB-B9DA-A5CB472890E8}"/>
    <cellStyle name="Note 16 6 2 2 2" xfId="15599" xr:uid="{32C80D19-4562-44DC-A83F-289721AEF782}"/>
    <cellStyle name="Note 16 6 2 2 2 2" xfId="26808" xr:uid="{57C912E7-27E7-4DEE-9784-A4F2854726DF}"/>
    <cellStyle name="Note 16 6 2 2 3" xfId="21204" xr:uid="{3591957A-303E-4ED4-93A7-3E394CAC20C9}"/>
    <cellStyle name="Note 16 6 2 3" xfId="12797" xr:uid="{BA05304E-AF41-46EA-A957-D720938B4B2F}"/>
    <cellStyle name="Note 16 6 2 3 2" xfId="24006" xr:uid="{48773A06-142B-440D-B1DA-15DE464CF446}"/>
    <cellStyle name="Note 16 6 2 4" xfId="18402" xr:uid="{DD2CE93F-AF1F-400E-86AD-0B699B2D5EE8}"/>
    <cellStyle name="Note 16 6 3" xfId="8592" xr:uid="{E2874CC6-C301-4472-8CB9-2D718AB67134}"/>
    <cellStyle name="Note 16 6 3 2" xfId="14197" xr:uid="{E825A799-F266-428F-B935-01342C853960}"/>
    <cellStyle name="Note 16 6 3 2 2" xfId="25406" xr:uid="{90C98355-ECA0-412B-93C5-B80CEB938FFE}"/>
    <cellStyle name="Note 16 6 3 3" xfId="19802" xr:uid="{E424B7B8-12CA-45B3-8B72-0050AADE59F9}"/>
    <cellStyle name="Note 16 6 4" xfId="11395" xr:uid="{660A30DB-CCA7-44FD-A2AE-7B1F61DF9153}"/>
    <cellStyle name="Note 16 6 4 2" xfId="22604" xr:uid="{C337708B-1060-463B-9EE1-50B222BF07F1}"/>
    <cellStyle name="Note 16 6 5" xfId="17000" xr:uid="{EDD3D322-A671-4E91-982F-EC7CEA86852D}"/>
    <cellStyle name="Note 16 7" xfId="45062" xr:uid="{01ADA5D7-CD98-4DAD-83FF-CC40F2073F7D}"/>
    <cellStyle name="Note 16_Jersey" xfId="4542" xr:uid="{BFED9BC1-12F8-4886-A343-F19BE02FDFA3}"/>
    <cellStyle name="Note 17" xfId="4543" xr:uid="{EBBDC8A2-221C-4667-931C-C48EFDF68C8D}"/>
    <cellStyle name="Note 17 2" xfId="4544" xr:uid="{97904F60-FB1C-44AD-9508-F1A1BEAD7EE5}"/>
    <cellStyle name="Note 17 2 2" xfId="5780" xr:uid="{6AB4BB07-D9F4-48C2-A8FA-31E16FBE726C}"/>
    <cellStyle name="Note 17 2 2 2" xfId="7182" xr:uid="{A1072F91-97A0-4C21-BEAE-1208A8C4D083}"/>
    <cellStyle name="Note 17 2 2 2 2" xfId="9984" xr:uid="{9C854C6C-9A28-450A-90FF-BADA022953F0}"/>
    <cellStyle name="Note 17 2 2 2 2 2" xfId="15589" xr:uid="{57731D61-CB29-4470-83A2-9C1E94F23376}"/>
    <cellStyle name="Note 17 2 2 2 2 2 2" xfId="26798" xr:uid="{31CCC0F5-7F76-4768-9D66-9B24301E2860}"/>
    <cellStyle name="Note 17 2 2 2 2 3" xfId="21194" xr:uid="{8E753836-42E4-47F3-82D5-2EB9C08ABD16}"/>
    <cellStyle name="Note 17 2 2 2 3" xfId="12787" xr:uid="{6632610B-C1D6-4021-8883-3C4B601D406B}"/>
    <cellStyle name="Note 17 2 2 2 3 2" xfId="23996" xr:uid="{FCF388EB-4BBD-4D84-87F7-8CF80ABF2809}"/>
    <cellStyle name="Note 17 2 2 2 4" xfId="18392" xr:uid="{0DC4D08F-D187-4DE0-AE8C-843A80282180}"/>
    <cellStyle name="Note 17 2 2 3" xfId="8582" xr:uid="{D13FB136-78A3-4775-873C-225B2DF5F3B6}"/>
    <cellStyle name="Note 17 2 2 3 2" xfId="14187" xr:uid="{742BE661-2C14-4E8D-8F5E-09FDD0287A7A}"/>
    <cellStyle name="Note 17 2 2 3 2 2" xfId="25396" xr:uid="{C1DBB228-263F-47AE-A447-1D21FF375078}"/>
    <cellStyle name="Note 17 2 2 3 3" xfId="19792" xr:uid="{D7662B51-705B-408A-A48E-EEC97079BF7C}"/>
    <cellStyle name="Note 17 2 2 4" xfId="11385" xr:uid="{F75865E3-DD67-4418-888A-28551526FB98}"/>
    <cellStyle name="Note 17 2 2 4 2" xfId="22594" xr:uid="{FB36F67B-B0F0-4B13-BD84-1C0ABB56580E}"/>
    <cellStyle name="Note 17 2 2 5" xfId="16990" xr:uid="{C755B6D9-C0B7-4983-AF46-4BFD849DD8E2}"/>
    <cellStyle name="Note 17 2 3" xfId="45072" xr:uid="{253536AB-4CE9-4CBB-8636-16D3AE8E995E}"/>
    <cellStyle name="Note 17 3" xfId="5781" xr:uid="{95941BDA-270E-4EC5-9366-1B86C88DFB19}"/>
    <cellStyle name="Note 17 3 2" xfId="7183" xr:uid="{98DD1D62-EA71-45D1-9109-5A82070AC0A7}"/>
    <cellStyle name="Note 17 3 2 2" xfId="9985" xr:uid="{F3C19E3C-E6DB-4994-8FF2-91739702EE4E}"/>
    <cellStyle name="Note 17 3 2 2 2" xfId="15590" xr:uid="{B0E1281D-FFA5-4297-BC5D-C1E7B445262D}"/>
    <cellStyle name="Note 17 3 2 2 2 2" xfId="26799" xr:uid="{08D45B7C-5884-47EA-8B8E-76AC9E1240ED}"/>
    <cellStyle name="Note 17 3 2 2 3" xfId="21195" xr:uid="{3B9379F0-01EA-4A87-8DE7-A69584168062}"/>
    <cellStyle name="Note 17 3 2 3" xfId="12788" xr:uid="{E4C60A60-AE53-4A1F-BA99-44D5B54A8383}"/>
    <cellStyle name="Note 17 3 2 3 2" xfId="23997" xr:uid="{5AD87534-CF7C-4D92-B25B-18E4141C9B7B}"/>
    <cellStyle name="Note 17 3 2 4" xfId="18393" xr:uid="{FD4FA872-2E43-4D95-8FEA-35E6B394CD52}"/>
    <cellStyle name="Note 17 3 3" xfId="8583" xr:uid="{14B2AE3D-5A9A-499C-A09E-E74EEFCCF468}"/>
    <cellStyle name="Note 17 3 3 2" xfId="14188" xr:uid="{9B504823-DE09-4889-82D7-6271BBF83CEF}"/>
    <cellStyle name="Note 17 3 3 2 2" xfId="25397" xr:uid="{0B16F288-12E0-48F9-86E4-4FDB032A3399}"/>
    <cellStyle name="Note 17 3 3 3" xfId="19793" xr:uid="{B530FB8E-A7B5-4F7C-8B42-58DE1514C4A7}"/>
    <cellStyle name="Note 17 3 4" xfId="11386" xr:uid="{C2D2CDE1-316E-4BCD-9209-598DC4387235}"/>
    <cellStyle name="Note 17 3 4 2" xfId="22595" xr:uid="{9F534FCE-BE37-4EC8-823F-DFADCBB4FCFE}"/>
    <cellStyle name="Note 17 3 5" xfId="16991" xr:uid="{D5B1712C-EDB0-4AA1-B350-31C6250714DD}"/>
    <cellStyle name="Note 17 3 6" xfId="45073" xr:uid="{7ACAE4E8-CD77-4580-94FA-55A2A26FFD93}"/>
    <cellStyle name="Note 17 4" xfId="45071" xr:uid="{AE1A3DE7-0896-4627-A1D5-DEF03A8DDE5F}"/>
    <cellStyle name="Note 18" xfId="4545" xr:uid="{5C380030-2DD7-4086-905D-E81A772D2E27}"/>
    <cellStyle name="Note 18 2" xfId="5779" xr:uid="{5859B8F0-3C48-438D-879D-BBAE5D6D600B}"/>
    <cellStyle name="Note 18 2 2" xfId="7181" xr:uid="{DF6EA915-DB41-4C65-9EEB-8B2FFBA36EF1}"/>
    <cellStyle name="Note 18 2 2 2" xfId="9983" xr:uid="{775E4EE2-AC84-45A7-BB9B-1BA00B52C5D8}"/>
    <cellStyle name="Note 18 2 2 2 2" xfId="15588" xr:uid="{AEA21499-CE97-467D-8723-CA182E350514}"/>
    <cellStyle name="Note 18 2 2 2 2 2" xfId="26797" xr:uid="{90CA5B01-D172-4112-B312-A2148F7A8FF1}"/>
    <cellStyle name="Note 18 2 2 2 3" xfId="21193" xr:uid="{C9F163FC-1136-4ADC-925A-846A9AF0AB95}"/>
    <cellStyle name="Note 18 2 2 3" xfId="12786" xr:uid="{052680BC-C278-41F5-B533-33D8C46334FF}"/>
    <cellStyle name="Note 18 2 2 3 2" xfId="23995" xr:uid="{1B28BB39-92F5-4172-BC0A-B166485F0CFF}"/>
    <cellStyle name="Note 18 2 2 4" xfId="18391" xr:uid="{A61960D2-D85A-47C2-A1E5-78E04160B872}"/>
    <cellStyle name="Note 18 2 3" xfId="8581" xr:uid="{CED6328E-39E1-4044-9A91-82EE499FB259}"/>
    <cellStyle name="Note 18 2 3 2" xfId="14186" xr:uid="{51A81142-777A-4724-94D9-729542DA6C08}"/>
    <cellStyle name="Note 18 2 3 2 2" xfId="25395" xr:uid="{C2568389-2D49-4A6C-BA8A-BF94E6A89D50}"/>
    <cellStyle name="Note 18 2 3 3" xfId="19791" xr:uid="{76C0873D-1793-4C99-A99A-AABF96749466}"/>
    <cellStyle name="Note 18 2 4" xfId="11384" xr:uid="{965F7E55-8DD1-4BCF-80D5-41EDAC3CE05A}"/>
    <cellStyle name="Note 18 2 4 2" xfId="22593" xr:uid="{B61E2172-F1C2-49EC-8C8B-A70190F08468}"/>
    <cellStyle name="Note 18 2 5" xfId="16989" xr:uid="{C29F31EB-AF37-414F-AD11-589C8C864356}"/>
    <cellStyle name="Note 18 2 6" xfId="45075" xr:uid="{74057528-F850-413E-A785-74E41A2906BA}"/>
    <cellStyle name="Note 18 3" xfId="45076" xr:uid="{02577EC3-BDFC-446B-B475-330CB3DBD5CD}"/>
    <cellStyle name="Note 18 4" xfId="45074" xr:uid="{EBE52A63-B773-4D6B-950D-7B88BA4763D6}"/>
    <cellStyle name="Note 19" xfId="45077" xr:uid="{E279C0ED-A448-4FC5-A2F7-36F37011A128}"/>
    <cellStyle name="Note 19 2" xfId="45078" xr:uid="{CA0C81E8-667D-47D8-9046-CE6CCA06382B}"/>
    <cellStyle name="Note 2" xfId="45" xr:uid="{180C98FE-E5DB-4E63-9810-F394A38A63CE}"/>
    <cellStyle name="Note 2 10" xfId="4547" xr:uid="{CDEFD700-D3EC-4286-9FA7-8E3B7F105E06}"/>
    <cellStyle name="Note 2 10 2" xfId="5777" xr:uid="{A6D2E2B1-8F52-458F-A6C8-33599EA674E9}"/>
    <cellStyle name="Note 2 10 2 2" xfId="7179" xr:uid="{40F84FE4-B5D8-40C6-9A32-8B878AC59423}"/>
    <cellStyle name="Note 2 10 2 2 2" xfId="9981" xr:uid="{AD6A75AE-316A-4CA7-9D4E-D419047B8293}"/>
    <cellStyle name="Note 2 10 2 2 2 2" xfId="15586" xr:uid="{907908D7-85B6-4AF2-AE00-947BB6E84D60}"/>
    <cellStyle name="Note 2 10 2 2 2 2 2" xfId="26795" xr:uid="{83D3341A-7248-49EF-ABAE-2C0E47B462F9}"/>
    <cellStyle name="Note 2 10 2 2 2 3" xfId="21191" xr:uid="{7293BA98-2006-4228-89FD-261EDBD0F537}"/>
    <cellStyle name="Note 2 10 2 2 3" xfId="12784" xr:uid="{BFACA00D-F69C-428B-BD1E-3F3D57A18293}"/>
    <cellStyle name="Note 2 10 2 2 3 2" xfId="23993" xr:uid="{A2DD910F-D985-4CE5-B3BA-96BF48FBD750}"/>
    <cellStyle name="Note 2 10 2 2 4" xfId="18389" xr:uid="{9A628382-AD83-400B-BFD3-F818C2A1DF40}"/>
    <cellStyle name="Note 2 10 2 3" xfId="8579" xr:uid="{5703D866-BD2B-40FD-BCC9-0886BECCB730}"/>
    <cellStyle name="Note 2 10 2 3 2" xfId="14184" xr:uid="{81509B52-B867-4363-992F-D543FDBCB389}"/>
    <cellStyle name="Note 2 10 2 3 2 2" xfId="25393" xr:uid="{B2743004-1B17-4A8C-BC5D-7717626E62F9}"/>
    <cellStyle name="Note 2 10 2 3 3" xfId="19789" xr:uid="{36A7F1C5-AA7C-4704-9178-2B5E138A08EE}"/>
    <cellStyle name="Note 2 10 2 4" xfId="11382" xr:uid="{253285AF-5806-4156-94F9-8E89485378B9}"/>
    <cellStyle name="Note 2 10 2 4 2" xfId="22591" xr:uid="{EB28FD81-5E53-43DF-BCFC-BD43FB7F2CC6}"/>
    <cellStyle name="Note 2 10 2 5" xfId="16987" xr:uid="{4AD8E901-4094-4EE0-B7D5-79F7CC6B0883}"/>
    <cellStyle name="Note 2 10 3" xfId="45080" xr:uid="{67F945F9-FDCB-4AEC-9745-AAC5D5E0AA47}"/>
    <cellStyle name="Note 2 11" xfId="4546" xr:uid="{3604B5B2-2EE2-4603-88A5-DFC6E8ED6974}"/>
    <cellStyle name="Note 2 11 2" xfId="5778" xr:uid="{C54B5445-5C3A-4D45-8761-A991B164BB6C}"/>
    <cellStyle name="Note 2 11 2 2" xfId="7180" xr:uid="{50AC9360-7E6D-4E0F-A787-E76D525C59FA}"/>
    <cellStyle name="Note 2 11 2 2 2" xfId="9982" xr:uid="{5834CB7C-1727-46DB-9F28-5190A0CF742D}"/>
    <cellStyle name="Note 2 11 2 2 2 2" xfId="15587" xr:uid="{0CE2FAFC-01FB-446B-BCC8-78427DE0393D}"/>
    <cellStyle name="Note 2 11 2 2 2 2 2" xfId="26796" xr:uid="{417509D5-7055-40EA-A8B0-87F62C16CF78}"/>
    <cellStyle name="Note 2 11 2 2 2 3" xfId="21192" xr:uid="{9C9B5762-C1DC-40F8-8D8A-B4B7AD1A4196}"/>
    <cellStyle name="Note 2 11 2 2 3" xfId="12785" xr:uid="{E65C628B-9423-4647-97C6-63163393F55C}"/>
    <cellStyle name="Note 2 11 2 2 3 2" xfId="23994" xr:uid="{FB2BE26E-BD15-4397-9905-C8E5253971DC}"/>
    <cellStyle name="Note 2 11 2 2 4" xfId="18390" xr:uid="{4D1E377E-97CB-45B9-BE13-690F5A730ECD}"/>
    <cellStyle name="Note 2 11 2 3" xfId="8580" xr:uid="{4473C71A-2500-4C88-84D4-8D48A87E51A9}"/>
    <cellStyle name="Note 2 11 2 3 2" xfId="14185" xr:uid="{7474BE65-1783-4861-B9FB-2A0DA70040AA}"/>
    <cellStyle name="Note 2 11 2 3 2 2" xfId="25394" xr:uid="{E41D5C62-6C7C-4ED3-814C-30136D8749B2}"/>
    <cellStyle name="Note 2 11 2 3 3" xfId="19790" xr:uid="{5496EC07-5126-43A3-9B8F-EAE387181378}"/>
    <cellStyle name="Note 2 11 2 4" xfId="11383" xr:uid="{2D011892-9B5E-460C-9C73-F4E188948E96}"/>
    <cellStyle name="Note 2 11 2 4 2" xfId="22592" xr:uid="{14AA1FE4-C5F1-4FDF-B015-F4A73CD2A357}"/>
    <cellStyle name="Note 2 11 2 5" xfId="16988" xr:uid="{B19A362F-E47E-4175-92B5-B1AD30A677D3}"/>
    <cellStyle name="Note 2 12" xfId="5129" xr:uid="{17E58E0E-63B8-4E72-8C15-1ABBFB453BAF}"/>
    <cellStyle name="Note 2 12 2" xfId="5254" xr:uid="{7785B9DD-AFE7-44AB-B6CF-4A451EE773C8}"/>
    <cellStyle name="Note 2 12 2 2" xfId="5500" xr:uid="{07BBF987-9893-4C9D-8120-9FCB4816A921}"/>
    <cellStyle name="Note 2 12 2 2 2" xfId="6397" xr:uid="{EDF8C696-225D-46BA-8044-A784C045DF01}"/>
    <cellStyle name="Note 2 12 2 2 2 2" xfId="7799" xr:uid="{81B07073-53A6-4A56-9E1F-C6A40FCF1195}"/>
    <cellStyle name="Note 2 12 2 2 2 2 2" xfId="10601" xr:uid="{DAEC3EB5-AD64-48EA-B2C9-1885F873A01E}"/>
    <cellStyle name="Note 2 12 2 2 2 2 2 2" xfId="16206" xr:uid="{0874E9EE-7AD5-4BB6-8B4F-6759A9DAC9A2}"/>
    <cellStyle name="Note 2 12 2 2 2 2 2 2 2" xfId="27415" xr:uid="{FFD7199A-0332-467D-94D6-7A1F2BDE84B5}"/>
    <cellStyle name="Note 2 12 2 2 2 2 2 2 2 2" xfId="43202" xr:uid="{26E54274-470F-48F1-8D84-4B3F315BCEA7}"/>
    <cellStyle name="Note 2 12 2 2 2 2 2 2 3" xfId="35314" xr:uid="{667881BA-56AB-4D14-BC28-9DD84AFCB740}"/>
    <cellStyle name="Note 2 12 2 2 2 2 2 3" xfId="21811" xr:uid="{6983C836-8348-4C6D-BCD5-8A10B30D8C80}"/>
    <cellStyle name="Note 2 12 2 2 2 2 2 3 2" xfId="39258" xr:uid="{296D459E-1332-479A-B65C-62633C451601}"/>
    <cellStyle name="Note 2 12 2 2 2 2 2 4" xfId="31370" xr:uid="{DAEE9554-0C6C-497C-87E1-A3CCE0F6D0E2}"/>
    <cellStyle name="Note 2 12 2 2 2 2 3" xfId="13404" xr:uid="{73D75FBA-4ABE-4F77-830D-1B832A5BC813}"/>
    <cellStyle name="Note 2 12 2 2 2 2 3 2" xfId="24613" xr:uid="{01C5ED5E-9539-4B03-9465-C6A2BD6BCE38}"/>
    <cellStyle name="Note 2 12 2 2 2 2 3 2 2" xfId="41230" xr:uid="{027111F7-3B08-4286-A9FF-24B6BA14A29A}"/>
    <cellStyle name="Note 2 12 2 2 2 2 3 3" xfId="33342" xr:uid="{0EC54389-0B2E-4142-946C-72A69030E073}"/>
    <cellStyle name="Note 2 12 2 2 2 2 4" xfId="19009" xr:uid="{66BA1B5F-9651-43F0-BA7B-8274F237898C}"/>
    <cellStyle name="Note 2 12 2 2 2 2 4 2" xfId="37286" xr:uid="{51B08650-6A94-4F6F-A074-D0A722770542}"/>
    <cellStyle name="Note 2 12 2 2 2 2 5" xfId="29398" xr:uid="{E9C7D3A6-3603-4F03-B561-82929F3D54F3}"/>
    <cellStyle name="Note 2 12 2 2 2 3" xfId="9199" xr:uid="{684A763F-5A04-44FB-96EA-9EB24AE5C5B6}"/>
    <cellStyle name="Note 2 12 2 2 2 3 2" xfId="14804" xr:uid="{91B8B931-19AE-467A-8B75-0E8FE58CB340}"/>
    <cellStyle name="Note 2 12 2 2 2 3 2 2" xfId="26013" xr:uid="{27AB6566-1805-427A-97D9-E2CA42FF401E}"/>
    <cellStyle name="Note 2 12 2 2 2 3 2 2 2" xfId="42216" xr:uid="{D951B773-D570-4FF4-A063-5D710D06F61A}"/>
    <cellStyle name="Note 2 12 2 2 2 3 2 3" xfId="34328" xr:uid="{F42CD909-8B06-4BE0-BC49-EA4A72EE4B91}"/>
    <cellStyle name="Note 2 12 2 2 2 3 3" xfId="20409" xr:uid="{C039A848-63A6-43FA-9904-6303C65FFCA4}"/>
    <cellStyle name="Note 2 12 2 2 2 3 3 2" xfId="38272" xr:uid="{358A3B9A-B66C-4C3F-BFC6-DEDD647C412A}"/>
    <cellStyle name="Note 2 12 2 2 2 3 4" xfId="30384" xr:uid="{E5FE26BB-32FC-4C30-A35D-612F7DAA8B5C}"/>
    <cellStyle name="Note 2 12 2 2 2 4" xfId="12002" xr:uid="{AC352E9A-F9A9-4F82-92F1-CA02950E5BE9}"/>
    <cellStyle name="Note 2 12 2 2 2 4 2" xfId="23211" xr:uid="{A62D2534-5762-4DEA-93F0-D353488B0D9C}"/>
    <cellStyle name="Note 2 12 2 2 2 4 2 2" xfId="40244" xr:uid="{DBD23BF5-CE22-44B4-A837-94018A36FFC7}"/>
    <cellStyle name="Note 2 12 2 2 2 4 3" xfId="32356" xr:uid="{51911A79-7BBA-42B7-B729-7162FC1851EF}"/>
    <cellStyle name="Note 2 12 2 2 2 5" xfId="17607" xr:uid="{CD3E2D4F-DA9F-4E30-AC2E-14712BE8FC61}"/>
    <cellStyle name="Note 2 12 2 2 2 5 2" xfId="36300" xr:uid="{991B14BC-F324-42F3-881D-EEB4EF357493}"/>
    <cellStyle name="Note 2 12 2 2 2 6" xfId="28412" xr:uid="{FFCA19C0-E894-44E6-82D5-B39B0D8F6D47}"/>
    <cellStyle name="Note 2 12 2 2 3" xfId="6902" xr:uid="{00A14558-6845-450F-B24B-36B59A21D815}"/>
    <cellStyle name="Note 2 12 2 2 3 2" xfId="9704" xr:uid="{A3E782A9-119D-443E-B389-1372745E09A2}"/>
    <cellStyle name="Note 2 12 2 2 3 2 2" xfId="15309" xr:uid="{7210E393-ED22-4BFD-AEB1-78A63FD87E46}"/>
    <cellStyle name="Note 2 12 2 2 3 2 2 2" xfId="26518" xr:uid="{B2C9B7DB-8594-44C4-B8C7-6647CC820A20}"/>
    <cellStyle name="Note 2 12 2 2 3 2 2 2 2" xfId="42708" xr:uid="{9DACC5CA-48E3-4992-A4F0-301AAD5162A2}"/>
    <cellStyle name="Note 2 12 2 2 3 2 2 3" xfId="34820" xr:uid="{FC12D529-D410-4BF6-8C74-B81B67ECEBB2}"/>
    <cellStyle name="Note 2 12 2 2 3 2 3" xfId="20914" xr:uid="{34C6AEA0-5EF3-426C-BFF1-9AB113BBD76A}"/>
    <cellStyle name="Note 2 12 2 2 3 2 3 2" xfId="38764" xr:uid="{FCFCC362-83E3-432C-BAE4-000023BF6A9C}"/>
    <cellStyle name="Note 2 12 2 2 3 2 4" xfId="30876" xr:uid="{9AAA2F21-4EFB-4674-B3F4-0C10C0F6D6BA}"/>
    <cellStyle name="Note 2 12 2 2 3 3" xfId="12507" xr:uid="{0A833CE9-65BE-442C-AB3C-974C6B6E5148}"/>
    <cellStyle name="Note 2 12 2 2 3 3 2" xfId="23716" xr:uid="{8DD8DE75-E3F4-4D09-94AF-0343E61626DD}"/>
    <cellStyle name="Note 2 12 2 2 3 3 2 2" xfId="40736" xr:uid="{181E7E79-5848-439D-B9A4-C3D4C0D19671}"/>
    <cellStyle name="Note 2 12 2 2 3 3 3" xfId="32848" xr:uid="{ED0A0296-0309-4B8B-B5F4-699EC5585AC0}"/>
    <cellStyle name="Note 2 12 2 2 3 4" xfId="18112" xr:uid="{5A573A6D-D9DF-41B0-B018-01D964BEF99E}"/>
    <cellStyle name="Note 2 12 2 2 3 4 2" xfId="36792" xr:uid="{EFF1E6E1-AF20-4024-8CBE-1B107D912152}"/>
    <cellStyle name="Note 2 12 2 2 3 5" xfId="28904" xr:uid="{2116C98E-9C3D-48BC-8F8D-E401FF32A05A}"/>
    <cellStyle name="Note 2 12 2 2 4" xfId="8302" xr:uid="{2344B415-D097-43BC-9979-F3378197842E}"/>
    <cellStyle name="Note 2 12 2 2 4 2" xfId="13907" xr:uid="{2E9B74A7-BE59-437F-976A-EDA9A90AA8D1}"/>
    <cellStyle name="Note 2 12 2 2 4 2 2" xfId="25116" xr:uid="{1B6218DA-BE80-41A2-B7A6-CF599B4B4797}"/>
    <cellStyle name="Note 2 12 2 2 4 2 2 2" xfId="41722" xr:uid="{BDBF0100-AAA7-4E29-A923-F7F2D3D1CFDA}"/>
    <cellStyle name="Note 2 12 2 2 4 2 3" xfId="33834" xr:uid="{608A8770-C00A-4010-BC16-8A021C4D6744}"/>
    <cellStyle name="Note 2 12 2 2 4 3" xfId="19512" xr:uid="{A3595528-7211-4A6A-B9EF-8CC758BFF43C}"/>
    <cellStyle name="Note 2 12 2 2 4 3 2" xfId="37778" xr:uid="{0F5377AC-C7FF-4F4E-8A67-6DEA9981B2FC}"/>
    <cellStyle name="Note 2 12 2 2 4 4" xfId="29890" xr:uid="{3AC1AEA5-F587-4958-A750-F355A891DCC5}"/>
    <cellStyle name="Note 2 12 2 2 5" xfId="11105" xr:uid="{0C1947AF-3C7A-40C9-94D9-523D86E5AC70}"/>
    <cellStyle name="Note 2 12 2 2 5 2" xfId="22314" xr:uid="{CF39CB0B-86B2-493B-8A72-CE5480E956A4}"/>
    <cellStyle name="Note 2 12 2 2 5 2 2" xfId="39750" xr:uid="{D9F1DF0A-BBBA-405B-B207-16E06E1D4642}"/>
    <cellStyle name="Note 2 12 2 2 5 3" xfId="31862" xr:uid="{D27D0998-F576-4C29-9C89-486B636A33C1}"/>
    <cellStyle name="Note 2 12 2 2 6" xfId="16710" xr:uid="{26CC3806-6A8D-492A-BB45-479393D437A3}"/>
    <cellStyle name="Note 2 12 2 2 6 2" xfId="35806" xr:uid="{FF67BEA0-F1E4-483F-9BCB-189635229559}"/>
    <cellStyle name="Note 2 12 2 2 7" xfId="27918" xr:uid="{F637DCBD-8A93-42D7-8295-83808CE4BD5D}"/>
    <cellStyle name="Note 2 12 2 3" xfId="6151" xr:uid="{A190C89B-6C7F-48D9-9A0C-37B92F3D847C}"/>
    <cellStyle name="Note 2 12 2 3 2" xfId="7553" xr:uid="{9F6ABA75-DDB5-4F5A-AA59-0001B9C0AAF3}"/>
    <cellStyle name="Note 2 12 2 3 2 2" xfId="10355" xr:uid="{B054C211-AB89-45FB-8174-A307EAB2A161}"/>
    <cellStyle name="Note 2 12 2 3 2 2 2" xfId="15960" xr:uid="{34A698BC-EBB5-4205-869B-FF673EFF311E}"/>
    <cellStyle name="Note 2 12 2 3 2 2 2 2" xfId="27169" xr:uid="{0E8F3FDD-1542-40A0-8A13-10DD41CAFE05}"/>
    <cellStyle name="Note 2 12 2 3 2 2 2 2 2" xfId="42956" xr:uid="{687FEDFB-7621-4889-9485-7F3A2C903C29}"/>
    <cellStyle name="Note 2 12 2 3 2 2 2 3" xfId="35068" xr:uid="{DB3C97BC-9A41-490B-8F32-10C073C39EED}"/>
    <cellStyle name="Note 2 12 2 3 2 2 3" xfId="21565" xr:uid="{ED7864DF-E2A4-45C6-8E3C-C1808BC72130}"/>
    <cellStyle name="Note 2 12 2 3 2 2 3 2" xfId="39012" xr:uid="{3C33247B-4CC2-4D8E-86CA-D572F08DCF6E}"/>
    <cellStyle name="Note 2 12 2 3 2 2 4" xfId="31124" xr:uid="{0055E059-E856-49A1-B9FE-D718B9A05E65}"/>
    <cellStyle name="Note 2 12 2 3 2 3" xfId="13158" xr:uid="{25BADAE1-A65B-4913-B953-D04774842E6B}"/>
    <cellStyle name="Note 2 12 2 3 2 3 2" xfId="24367" xr:uid="{A743D1CD-5E07-44B9-8D50-BE895C103A79}"/>
    <cellStyle name="Note 2 12 2 3 2 3 2 2" xfId="40984" xr:uid="{46E0A4C4-CD51-498A-98FF-6E4B710885CB}"/>
    <cellStyle name="Note 2 12 2 3 2 3 3" xfId="33096" xr:uid="{C8AD6F1E-7E52-437A-A2BA-2B5EAEF0688A}"/>
    <cellStyle name="Note 2 12 2 3 2 4" xfId="18763" xr:uid="{A9593F87-04A8-4BBE-B39F-CFDA66FD18C8}"/>
    <cellStyle name="Note 2 12 2 3 2 4 2" xfId="37040" xr:uid="{70563704-3C7A-4034-A53E-B72C693F1B85}"/>
    <cellStyle name="Note 2 12 2 3 2 5" xfId="29152" xr:uid="{65021836-F383-4875-938F-915455119094}"/>
    <cellStyle name="Note 2 12 2 3 3" xfId="8953" xr:uid="{8A8CCF6D-DBB4-4AAE-9EEA-BF103034E3A9}"/>
    <cellStyle name="Note 2 12 2 3 3 2" xfId="14558" xr:uid="{BD8E8494-413B-49A8-B512-28B74DC9885C}"/>
    <cellStyle name="Note 2 12 2 3 3 2 2" xfId="25767" xr:uid="{3BC0B348-7D28-40EF-8989-E7A3136D9BDF}"/>
    <cellStyle name="Note 2 12 2 3 3 2 2 2" xfId="41970" xr:uid="{0188BE33-378F-42DE-B7CA-CB1A390925D5}"/>
    <cellStyle name="Note 2 12 2 3 3 2 3" xfId="34082" xr:uid="{3914A9DA-7B67-494A-847C-B2FA71E75353}"/>
    <cellStyle name="Note 2 12 2 3 3 3" xfId="20163" xr:uid="{FB7C119C-C354-4620-91CC-9D84F4A4FBD4}"/>
    <cellStyle name="Note 2 12 2 3 3 3 2" xfId="38026" xr:uid="{AF628E56-D947-4F38-ACEA-02CFEF56A3F7}"/>
    <cellStyle name="Note 2 12 2 3 3 4" xfId="30138" xr:uid="{1A941B7C-2908-4F36-82A9-40BF36434376}"/>
    <cellStyle name="Note 2 12 2 3 4" xfId="11756" xr:uid="{F0BB3EA7-3978-483A-997B-937DC2704A82}"/>
    <cellStyle name="Note 2 12 2 3 4 2" xfId="22965" xr:uid="{05518C2B-B670-4C92-B174-D01A8DF2DD1F}"/>
    <cellStyle name="Note 2 12 2 3 4 2 2" xfId="39998" xr:uid="{8B69226F-828F-4724-90B3-2B4EFA214E60}"/>
    <cellStyle name="Note 2 12 2 3 4 3" xfId="32110" xr:uid="{9647E165-D8D1-4CEB-91FE-42CB2B161CE2}"/>
    <cellStyle name="Note 2 12 2 3 5" xfId="17361" xr:uid="{F5B70916-EE8E-49FB-A021-E85D9FA1AB46}"/>
    <cellStyle name="Note 2 12 2 3 5 2" xfId="36054" xr:uid="{563DAC83-89ED-4059-89A5-2293D6A475F8}"/>
    <cellStyle name="Note 2 12 2 3 6" xfId="28166" xr:uid="{4A8541C2-A590-4067-83E7-F86CD8A7F579}"/>
    <cellStyle name="Note 2 12 2 4" xfId="6656" xr:uid="{640A5AFA-196C-4B99-A4A2-2807B0F1B09B}"/>
    <cellStyle name="Note 2 12 2 4 2" xfId="9458" xr:uid="{854B4D40-F557-4169-B0D5-E6046347937D}"/>
    <cellStyle name="Note 2 12 2 4 2 2" xfId="15063" xr:uid="{493A796D-3F2A-4EAB-8399-A0C4103E13B7}"/>
    <cellStyle name="Note 2 12 2 4 2 2 2" xfId="26272" xr:uid="{9BF44406-2F02-4376-8F91-5A438B329D4C}"/>
    <cellStyle name="Note 2 12 2 4 2 2 2 2" xfId="42462" xr:uid="{4C96F231-06A8-45D6-AF40-812F54BB86F8}"/>
    <cellStyle name="Note 2 12 2 4 2 2 3" xfId="34574" xr:uid="{3F870F94-A4AC-43F9-89FE-9920F0159103}"/>
    <cellStyle name="Note 2 12 2 4 2 3" xfId="20668" xr:uid="{F8104FEB-05EC-4292-8DF4-0C75373100F8}"/>
    <cellStyle name="Note 2 12 2 4 2 3 2" xfId="38518" xr:uid="{0A6BD48F-AC55-4768-9D60-9C0427B4B092}"/>
    <cellStyle name="Note 2 12 2 4 2 4" xfId="30630" xr:uid="{B8FBFDB4-EDA2-4BB1-9CC7-FB32F693A5E1}"/>
    <cellStyle name="Note 2 12 2 4 3" xfId="12261" xr:uid="{D30C5721-0956-49B5-80B2-4E87909D4746}"/>
    <cellStyle name="Note 2 12 2 4 3 2" xfId="23470" xr:uid="{D9BA9AD6-7450-441A-ADD2-34DA11BB05EE}"/>
    <cellStyle name="Note 2 12 2 4 3 2 2" xfId="40490" xr:uid="{03DBF128-406C-4200-B9C4-E5810CFA247F}"/>
    <cellStyle name="Note 2 12 2 4 3 3" xfId="32602" xr:uid="{95B3A5FD-C64B-489C-A7E9-F187F7D3D06F}"/>
    <cellStyle name="Note 2 12 2 4 4" xfId="17866" xr:uid="{302C1671-EA94-4277-A0EC-ACC6B100FA6F}"/>
    <cellStyle name="Note 2 12 2 4 4 2" xfId="36546" xr:uid="{C4C94C5F-E55B-4634-988D-E92876DE0474}"/>
    <cellStyle name="Note 2 12 2 4 5" xfId="28658" xr:uid="{647B626D-C717-404B-8E64-5D3DFA0E9C33}"/>
    <cellStyle name="Note 2 12 2 5" xfId="8056" xr:uid="{52251215-57B2-495A-9A01-C15AB0DA9BBE}"/>
    <cellStyle name="Note 2 12 2 5 2" xfId="13661" xr:uid="{0DD7E895-DCE8-427F-8047-A33C5D28299A}"/>
    <cellStyle name="Note 2 12 2 5 2 2" xfId="24870" xr:uid="{0E38AA2A-B329-4AF1-AA52-68BCB336099A}"/>
    <cellStyle name="Note 2 12 2 5 2 2 2" xfId="41476" xr:uid="{BCE9A491-8BB0-42DB-8A91-C7C84DA99C95}"/>
    <cellStyle name="Note 2 12 2 5 2 3" xfId="33588" xr:uid="{7099403C-AC69-4678-852E-4208786338D1}"/>
    <cellStyle name="Note 2 12 2 5 3" xfId="19266" xr:uid="{3D2C1A66-D43F-4160-B786-3795958F09A9}"/>
    <cellStyle name="Note 2 12 2 5 3 2" xfId="37532" xr:uid="{DC15B41E-4664-4C27-B2DC-1E5E8194B405}"/>
    <cellStyle name="Note 2 12 2 5 4" xfId="29644" xr:uid="{9BE29480-E1C0-452A-9F94-D2DE6590177B}"/>
    <cellStyle name="Note 2 12 2 6" xfId="10859" xr:uid="{9EBF98A1-9C11-4521-86DB-30AABE89BAC2}"/>
    <cellStyle name="Note 2 12 2 6 2" xfId="22068" xr:uid="{814D4575-5C20-431D-BCEA-C433872C966C}"/>
    <cellStyle name="Note 2 12 2 6 2 2" xfId="39504" xr:uid="{B4090452-B69A-4D19-8EFB-A10D69532E05}"/>
    <cellStyle name="Note 2 12 2 6 3" xfId="31616" xr:uid="{E94C08DE-472B-4A72-9C06-2FC7498F66DB}"/>
    <cellStyle name="Note 2 12 2 7" xfId="16464" xr:uid="{FCBF0805-F123-43ED-8553-FCB394C2673D}"/>
    <cellStyle name="Note 2 12 2 7 2" xfId="35560" xr:uid="{AAF116D4-043C-4BED-96BD-C3783DFA762F}"/>
    <cellStyle name="Note 2 12 2 8" xfId="27672" xr:uid="{BB7C69A8-01D9-45BD-B0B9-02DF4092A87D}"/>
    <cellStyle name="Note 2 12 3" xfId="5376" xr:uid="{4DE2F1E9-2478-4A7B-9D61-8E14DC214DEC}"/>
    <cellStyle name="Note 2 12 3 2" xfId="6273" xr:uid="{7E6B326F-BF23-4D9A-A40A-61785D2BF8DE}"/>
    <cellStyle name="Note 2 12 3 2 2" xfId="7675" xr:uid="{7E05217D-1E23-4A89-914B-48F238480670}"/>
    <cellStyle name="Note 2 12 3 2 2 2" xfId="10477" xr:uid="{ABA197BD-BA3D-4FB8-A6D0-CD1E02C03D7E}"/>
    <cellStyle name="Note 2 12 3 2 2 2 2" xfId="16082" xr:uid="{0BC7377C-C442-431C-A813-7FF2C01B00A9}"/>
    <cellStyle name="Note 2 12 3 2 2 2 2 2" xfId="27291" xr:uid="{1BEA61F8-B16F-4105-AC3F-DE29D03DF206}"/>
    <cellStyle name="Note 2 12 3 2 2 2 2 2 2" xfId="43078" xr:uid="{17C5FE9D-4F8F-4A79-96A3-65747D91D67A}"/>
    <cellStyle name="Note 2 12 3 2 2 2 2 3" xfId="35190" xr:uid="{2FB57EE6-2BF5-440A-9156-C95110EFD4EE}"/>
    <cellStyle name="Note 2 12 3 2 2 2 3" xfId="21687" xr:uid="{C3EB4F96-EEC5-41B2-9D50-C630E5B0BDBB}"/>
    <cellStyle name="Note 2 12 3 2 2 2 3 2" xfId="39134" xr:uid="{47E13D79-B35C-4AED-BEDC-6B8E93A675FB}"/>
    <cellStyle name="Note 2 12 3 2 2 2 4" xfId="31246" xr:uid="{BCDFCFBD-9F13-4EB9-8ACB-8B4209C3E226}"/>
    <cellStyle name="Note 2 12 3 2 2 3" xfId="13280" xr:uid="{3C8B0044-A1E0-4E06-8ED9-0D34D8152A1F}"/>
    <cellStyle name="Note 2 12 3 2 2 3 2" xfId="24489" xr:uid="{6FF82A08-1B0B-4D2E-9840-692050B66E1B}"/>
    <cellStyle name="Note 2 12 3 2 2 3 2 2" xfId="41106" xr:uid="{23CFDE6C-D097-4554-B2BC-D7BFA48E4022}"/>
    <cellStyle name="Note 2 12 3 2 2 3 3" xfId="33218" xr:uid="{A134EAA2-0CD4-4285-AD11-01E332A6BE4C}"/>
    <cellStyle name="Note 2 12 3 2 2 4" xfId="18885" xr:uid="{7CABA2C1-5527-440D-BFD4-7AFBB6C35B61}"/>
    <cellStyle name="Note 2 12 3 2 2 4 2" xfId="37162" xr:uid="{873A31DA-68BC-4BB3-8CC3-7A65C06ED571}"/>
    <cellStyle name="Note 2 12 3 2 2 5" xfId="29274" xr:uid="{E0FC7059-820A-4839-9E75-5F1F9620B927}"/>
    <cellStyle name="Note 2 12 3 2 3" xfId="9075" xr:uid="{34479B0C-46C6-4B28-B338-37048153C118}"/>
    <cellStyle name="Note 2 12 3 2 3 2" xfId="14680" xr:uid="{12125ABC-03D3-4FE0-A1F2-4AAD441523ED}"/>
    <cellStyle name="Note 2 12 3 2 3 2 2" xfId="25889" xr:uid="{CB0E8ED7-1991-4F65-A32A-3239814134D1}"/>
    <cellStyle name="Note 2 12 3 2 3 2 2 2" xfId="42092" xr:uid="{257443B9-3F3F-4DCB-B9CB-794C4E01ED0A}"/>
    <cellStyle name="Note 2 12 3 2 3 2 3" xfId="34204" xr:uid="{91476581-B506-42F7-AA47-2D72E47CCC0F}"/>
    <cellStyle name="Note 2 12 3 2 3 3" xfId="20285" xr:uid="{AC0B5A62-0F94-4A7A-A247-E437FD92245F}"/>
    <cellStyle name="Note 2 12 3 2 3 3 2" xfId="38148" xr:uid="{C9EDF23A-E0C3-4878-BC4D-1746F63324BD}"/>
    <cellStyle name="Note 2 12 3 2 3 4" xfId="30260" xr:uid="{1361C2F1-E46E-48A9-A3F2-2E4927F59C5E}"/>
    <cellStyle name="Note 2 12 3 2 4" xfId="11878" xr:uid="{349016C3-7543-4B61-A2E0-7899EC7FFDBC}"/>
    <cellStyle name="Note 2 12 3 2 4 2" xfId="23087" xr:uid="{9325ABDE-D4A9-487A-A46F-C60C22B3A455}"/>
    <cellStyle name="Note 2 12 3 2 4 2 2" xfId="40120" xr:uid="{2EBD3F3D-6B05-4156-967D-83A91F49FA97}"/>
    <cellStyle name="Note 2 12 3 2 4 3" xfId="32232" xr:uid="{71C4D894-6D07-428A-85D2-2ABF1C459207}"/>
    <cellStyle name="Note 2 12 3 2 5" xfId="17483" xr:uid="{7ECE0D8B-35D1-496C-AD11-2C26B92098A9}"/>
    <cellStyle name="Note 2 12 3 2 5 2" xfId="36176" xr:uid="{16B83DBC-9047-4239-B6DE-1956C86B9218}"/>
    <cellStyle name="Note 2 12 3 2 6" xfId="28288" xr:uid="{80F09685-56EC-4CF4-A4D3-AAD988D18E6E}"/>
    <cellStyle name="Note 2 12 3 3" xfId="6778" xr:uid="{2AE113F3-FDEF-4D8D-91BD-01C8DBD5709A}"/>
    <cellStyle name="Note 2 12 3 3 2" xfId="9580" xr:uid="{41A3E23E-7E4B-4964-83D1-9B6D2CFDE147}"/>
    <cellStyle name="Note 2 12 3 3 2 2" xfId="15185" xr:uid="{C4E29457-320E-4207-89E3-7D56EB35418C}"/>
    <cellStyle name="Note 2 12 3 3 2 2 2" xfId="26394" xr:uid="{D82C60CC-A41D-4D4C-884A-F48F66476133}"/>
    <cellStyle name="Note 2 12 3 3 2 2 2 2" xfId="42584" xr:uid="{23E66D40-4A52-4784-913C-F7A54CE18522}"/>
    <cellStyle name="Note 2 12 3 3 2 2 3" xfId="34696" xr:uid="{1876B2EF-EE65-431D-AC2A-6DCD6F606E21}"/>
    <cellStyle name="Note 2 12 3 3 2 3" xfId="20790" xr:uid="{83F1F732-0286-4ECC-9F51-4427D45673CC}"/>
    <cellStyle name="Note 2 12 3 3 2 3 2" xfId="38640" xr:uid="{3D917217-2F3E-4C27-862D-DDD35946D44E}"/>
    <cellStyle name="Note 2 12 3 3 2 4" xfId="30752" xr:uid="{5DEAEECB-97EA-4510-8590-DF3F0B89D41E}"/>
    <cellStyle name="Note 2 12 3 3 3" xfId="12383" xr:uid="{88EF9EFC-B454-42F8-A34D-C63C0BAF8101}"/>
    <cellStyle name="Note 2 12 3 3 3 2" xfId="23592" xr:uid="{75006188-0CAA-4B97-9898-B522E7563B41}"/>
    <cellStyle name="Note 2 12 3 3 3 2 2" xfId="40612" xr:uid="{9232D935-B11C-4D91-9999-8B7461958422}"/>
    <cellStyle name="Note 2 12 3 3 3 3" xfId="32724" xr:uid="{AFB34F43-5FAF-43E5-91D8-BE08F6846C12}"/>
    <cellStyle name="Note 2 12 3 3 4" xfId="17988" xr:uid="{0E5204CD-EF18-4ACE-80BA-FC4AAE6CD09A}"/>
    <cellStyle name="Note 2 12 3 3 4 2" xfId="36668" xr:uid="{2DB44A5C-37D2-49CD-B7BB-280EE7501FED}"/>
    <cellStyle name="Note 2 12 3 3 5" xfId="28780" xr:uid="{E45ADA73-50B9-438E-B94D-B8FDF69B9BA4}"/>
    <cellStyle name="Note 2 12 3 4" xfId="8178" xr:uid="{110B06F4-E0B2-41AC-BECF-5669E6FDF0FD}"/>
    <cellStyle name="Note 2 12 3 4 2" xfId="13783" xr:uid="{3D0C84F5-38E3-4DB1-AD38-69216B89E821}"/>
    <cellStyle name="Note 2 12 3 4 2 2" xfId="24992" xr:uid="{19B36923-2F31-41B7-BDBD-AD4518BB42EF}"/>
    <cellStyle name="Note 2 12 3 4 2 2 2" xfId="41598" xr:uid="{50B589B6-3090-4F9C-A44B-D77FF9178B0E}"/>
    <cellStyle name="Note 2 12 3 4 2 3" xfId="33710" xr:uid="{915E3F13-1584-4EE7-A6D9-22DC9104F1FE}"/>
    <cellStyle name="Note 2 12 3 4 3" xfId="19388" xr:uid="{023876F3-CD25-4382-93FB-CC4948FFD403}"/>
    <cellStyle name="Note 2 12 3 4 3 2" xfId="37654" xr:uid="{2AD97251-7813-459B-BF71-984022919D96}"/>
    <cellStyle name="Note 2 12 3 4 4" xfId="29766" xr:uid="{94F87299-1E9C-4936-B73C-7905B39B8718}"/>
    <cellStyle name="Note 2 12 3 5" xfId="10981" xr:uid="{C4ED43A9-0A13-4FE6-8C4A-83D0A302C6FE}"/>
    <cellStyle name="Note 2 12 3 5 2" xfId="22190" xr:uid="{5033652C-F632-48A4-B9B6-1E34AD8FA66D}"/>
    <cellStyle name="Note 2 12 3 5 2 2" xfId="39626" xr:uid="{6DD72833-F593-4B35-A728-88532D2BB3B2}"/>
    <cellStyle name="Note 2 12 3 5 3" xfId="31738" xr:uid="{AAC75966-494B-44BA-A7DC-8566A935D925}"/>
    <cellStyle name="Note 2 12 3 6" xfId="16586" xr:uid="{72380970-5514-4446-A05A-F2B443931F80}"/>
    <cellStyle name="Note 2 12 3 6 2" xfId="35682" xr:uid="{AE20D5BA-D720-4EF3-A26F-9BB44F78454D}"/>
    <cellStyle name="Note 2 12 3 7" xfId="27794" xr:uid="{DEDD262D-F55E-4D76-89D7-66665FE5E7C7}"/>
    <cellStyle name="Note 2 12 4" xfId="6027" xr:uid="{DDF17679-33E0-45C4-99D9-10E968CD9632}"/>
    <cellStyle name="Note 2 12 4 2" xfId="7429" xr:uid="{B833645E-33B0-46A5-9608-7F558848087C}"/>
    <cellStyle name="Note 2 12 4 2 2" xfId="10231" xr:uid="{C064F8F8-60D2-4B0F-ACFF-AD812EBAE92E}"/>
    <cellStyle name="Note 2 12 4 2 2 2" xfId="15836" xr:uid="{1C45364D-222A-4D4F-B983-943BAE509A81}"/>
    <cellStyle name="Note 2 12 4 2 2 2 2" xfId="27045" xr:uid="{A30AEB98-EAB9-4A3F-BE00-2006D13ECAB7}"/>
    <cellStyle name="Note 2 12 4 2 2 2 2 2" xfId="42832" xr:uid="{92A86A15-6B2A-4D93-8EB6-78AFACA0F577}"/>
    <cellStyle name="Note 2 12 4 2 2 2 3" xfId="34944" xr:uid="{46FE9768-1F96-42A6-9F3D-5F5542CE6C13}"/>
    <cellStyle name="Note 2 12 4 2 2 3" xfId="21441" xr:uid="{586D6725-FC8A-48C0-889A-86BB584194A2}"/>
    <cellStyle name="Note 2 12 4 2 2 3 2" xfId="38888" xr:uid="{005ECC73-8B9A-4392-89FA-57AABCB8A217}"/>
    <cellStyle name="Note 2 12 4 2 2 4" xfId="31000" xr:uid="{AB6BC18C-EB1C-40CB-A2BD-87ED62900774}"/>
    <cellStyle name="Note 2 12 4 2 3" xfId="13034" xr:uid="{068F09AB-7776-40EB-BDF2-517E67BC84E4}"/>
    <cellStyle name="Note 2 12 4 2 3 2" xfId="24243" xr:uid="{366BA179-F074-4233-A584-33658D75ECC6}"/>
    <cellStyle name="Note 2 12 4 2 3 2 2" xfId="40860" xr:uid="{534C939B-0507-4655-81F2-9BC4D06050F6}"/>
    <cellStyle name="Note 2 12 4 2 3 3" xfId="32972" xr:uid="{9C6A6EB1-1E8A-4C31-9DAB-17BAF568DEC2}"/>
    <cellStyle name="Note 2 12 4 2 4" xfId="18639" xr:uid="{57E8C02F-73F1-46FB-8716-49220B16799B}"/>
    <cellStyle name="Note 2 12 4 2 4 2" xfId="36916" xr:uid="{F8B99340-C75E-4817-98EF-7DEB1D61465A}"/>
    <cellStyle name="Note 2 12 4 2 5" xfId="29028" xr:uid="{7E4A6ACD-6B5A-4FC9-8399-089E2F214B6A}"/>
    <cellStyle name="Note 2 12 4 3" xfId="8829" xr:uid="{DB490E7C-F8EC-461F-B0E9-A5CC5100939D}"/>
    <cellStyle name="Note 2 12 4 3 2" xfId="14434" xr:uid="{8F58700E-7175-4902-AA0F-3C6703CB91BA}"/>
    <cellStyle name="Note 2 12 4 3 2 2" xfId="25643" xr:uid="{0602CE5E-6FF5-470E-8F2A-BF3F86E8B77E}"/>
    <cellStyle name="Note 2 12 4 3 2 2 2" xfId="41846" xr:uid="{F6E3DFA5-717D-4CA7-A71A-5E9FF21DF703}"/>
    <cellStyle name="Note 2 12 4 3 2 3" xfId="33958" xr:uid="{B47C9245-0643-42C2-8D8D-83AC13205838}"/>
    <cellStyle name="Note 2 12 4 3 3" xfId="20039" xr:uid="{F758C937-B66E-4978-AC4D-8FD2184566C0}"/>
    <cellStyle name="Note 2 12 4 3 3 2" xfId="37902" xr:uid="{1735DC0E-5922-408A-814E-C2B4E992B5BE}"/>
    <cellStyle name="Note 2 12 4 3 4" xfId="30014" xr:uid="{D5518AFE-F73A-443D-A9C7-5F6629271903}"/>
    <cellStyle name="Note 2 12 4 4" xfId="11632" xr:uid="{9CFA6675-1AB2-4906-95DC-4538CB2F462F}"/>
    <cellStyle name="Note 2 12 4 4 2" xfId="22841" xr:uid="{3DCE2B11-A88D-4791-AB92-2FEF5B59B3CB}"/>
    <cellStyle name="Note 2 12 4 4 2 2" xfId="39874" xr:uid="{D72AC620-CB0E-4C1F-9295-83CB96AEC906}"/>
    <cellStyle name="Note 2 12 4 4 3" xfId="31986" xr:uid="{D421C1E7-6DEA-4BA5-A032-EED61E4DA94D}"/>
    <cellStyle name="Note 2 12 4 5" xfId="17237" xr:uid="{175D48B1-674C-454F-909C-2E76D1584D12}"/>
    <cellStyle name="Note 2 12 4 5 2" xfId="35930" xr:uid="{A0D163CA-EED0-47D9-BF7C-A16929042B5E}"/>
    <cellStyle name="Note 2 12 4 6" xfId="28042" xr:uid="{9B145FAF-051C-45B0-B643-90EF34F149E3}"/>
    <cellStyle name="Note 2 12 5" xfId="6531" xr:uid="{AE9F53BE-5B64-4FE7-95DD-8F35F1A9AE81}"/>
    <cellStyle name="Note 2 12 5 2" xfId="9333" xr:uid="{0938420C-4C1E-457B-8DE4-2BE7AF9C69CE}"/>
    <cellStyle name="Note 2 12 5 2 2" xfId="14938" xr:uid="{21822893-3666-44DE-9B58-F1DAEE4D070B}"/>
    <cellStyle name="Note 2 12 5 2 2 2" xfId="26147" xr:uid="{CC3E6721-C7FB-4A06-8A83-FCCEC1C3C682}"/>
    <cellStyle name="Note 2 12 5 2 2 2 2" xfId="42338" xr:uid="{0FFCF55F-8F46-4AF4-AC72-2B46D5551358}"/>
    <cellStyle name="Note 2 12 5 2 2 3" xfId="34450" xr:uid="{0014797B-9DDC-429D-80D2-A6EF8A6396AF}"/>
    <cellStyle name="Note 2 12 5 2 3" xfId="20543" xr:uid="{E88B73EB-9DB0-4B92-A648-2D8D79D74332}"/>
    <cellStyle name="Note 2 12 5 2 3 2" xfId="38394" xr:uid="{F0AAC49E-E02B-417F-9637-55CAFAB5FD1B}"/>
    <cellStyle name="Note 2 12 5 2 4" xfId="30506" xr:uid="{184B4FA1-9D76-44D5-9F12-9F31D146B477}"/>
    <cellStyle name="Note 2 12 5 3" xfId="12136" xr:uid="{243AB56A-3965-4BFD-8668-C2B7CE600149}"/>
    <cellStyle name="Note 2 12 5 3 2" xfId="23345" xr:uid="{A1F4F29C-73D5-4AEA-B2A6-315A15FCEB31}"/>
    <cellStyle name="Note 2 12 5 3 2 2" xfId="40366" xr:uid="{A046B473-4C6D-41BF-836E-6B2913BB2C6A}"/>
    <cellStyle name="Note 2 12 5 3 3" xfId="32478" xr:uid="{FC904105-3FCF-47FF-B327-7B2F1273FD7D}"/>
    <cellStyle name="Note 2 12 5 4" xfId="17741" xr:uid="{8F7E4BC2-AA9D-43E9-B450-94AD523C5532}"/>
    <cellStyle name="Note 2 12 5 4 2" xfId="36422" xr:uid="{FBA43992-6E4A-477E-B6FF-5C44BA95382B}"/>
    <cellStyle name="Note 2 12 5 5" xfId="28534" xr:uid="{8C971C2C-A26F-493F-BDF7-8EF8213FADF3}"/>
    <cellStyle name="Note 2 12 6" xfId="7932" xr:uid="{6D53B77C-C715-4D57-B3C0-B3834307B215}"/>
    <cellStyle name="Note 2 12 6 2" xfId="13537" xr:uid="{A950AEA0-082A-44E3-97B1-F36509DADF8F}"/>
    <cellStyle name="Note 2 12 6 2 2" xfId="24746" xr:uid="{130094AB-9731-452C-B4F2-389AD01F8B5D}"/>
    <cellStyle name="Note 2 12 6 2 2 2" xfId="41352" xr:uid="{A830E718-ECA4-4C0E-B450-0F2117A6CFC9}"/>
    <cellStyle name="Note 2 12 6 2 3" xfId="33464" xr:uid="{D7EC8D34-E891-4313-A46B-B59D3E492EF3}"/>
    <cellStyle name="Note 2 12 6 3" xfId="19142" xr:uid="{A55FFEDE-F5BF-47EA-A0EF-5A8345D5A7BE}"/>
    <cellStyle name="Note 2 12 6 3 2" xfId="37408" xr:uid="{2CE30FE0-6522-4357-8C24-3DC31D97A098}"/>
    <cellStyle name="Note 2 12 6 4" xfId="29520" xr:uid="{EA38C066-F10D-4A26-8A9F-34FED2215191}"/>
    <cellStyle name="Note 2 12 7" xfId="10735" xr:uid="{36AE5F18-85B2-43E9-BBD6-73D0F0F82B35}"/>
    <cellStyle name="Note 2 12 7 2" xfId="21944" xr:uid="{76B9BBFA-6C0B-47B4-A41C-26FF4CD39159}"/>
    <cellStyle name="Note 2 12 7 2 2" xfId="39380" xr:uid="{71C170A2-664D-480F-BC9C-FE23449F609A}"/>
    <cellStyle name="Note 2 12 7 3" xfId="31492" xr:uid="{3B3ECDC8-39D9-48E6-903D-58024C225896}"/>
    <cellStyle name="Note 2 12 8" xfId="16340" xr:uid="{99CF903D-FF29-4EA2-81F4-787787DEE9A2}"/>
    <cellStyle name="Note 2 12 8 2" xfId="35436" xr:uid="{C2B29AAF-F91F-44A3-8C53-A31F9B511950}"/>
    <cellStyle name="Note 2 12 9" xfId="27548" xr:uid="{B8380E09-8E3C-4644-939D-A91A6351192A}"/>
    <cellStyle name="Note 2 13" xfId="5194" xr:uid="{AF28A68D-2B3D-4CAA-A8C6-ADB064D62A39}"/>
    <cellStyle name="Note 2 13 2" xfId="5440" xr:uid="{92B6F588-285E-4FDD-BB70-9D9DF258072E}"/>
    <cellStyle name="Note 2 13 2 2" xfId="6337" xr:uid="{6EB76A1C-8819-4015-8C7F-7B805475DE7A}"/>
    <cellStyle name="Note 2 13 2 2 2" xfId="7739" xr:uid="{9E9A83B0-9039-473E-B47A-353898105668}"/>
    <cellStyle name="Note 2 13 2 2 2 2" xfId="10541" xr:uid="{A61583D2-69CD-48A9-970F-6A4510CFD72F}"/>
    <cellStyle name="Note 2 13 2 2 2 2 2" xfId="16146" xr:uid="{B021C444-649F-47BF-8347-BD652BD9C23A}"/>
    <cellStyle name="Note 2 13 2 2 2 2 2 2" xfId="27355" xr:uid="{DDEEBB32-E339-49BA-9755-363ED09A6961}"/>
    <cellStyle name="Note 2 13 2 2 2 2 2 2 2" xfId="43142" xr:uid="{A5CEE847-1BA2-4AC3-9898-8FDD2822D040}"/>
    <cellStyle name="Note 2 13 2 2 2 2 2 3" xfId="35254" xr:uid="{8C80DB54-13D3-470C-975A-5F381A1B9345}"/>
    <cellStyle name="Note 2 13 2 2 2 2 3" xfId="21751" xr:uid="{9633EB32-295F-4BCB-ADA6-A2240B8BE147}"/>
    <cellStyle name="Note 2 13 2 2 2 2 3 2" xfId="39198" xr:uid="{92F2A140-CFB9-42F1-823E-530578FAF4AD}"/>
    <cellStyle name="Note 2 13 2 2 2 2 4" xfId="31310" xr:uid="{CB4603DB-DFF0-4A76-A6D4-C06BDB7CCE9C}"/>
    <cellStyle name="Note 2 13 2 2 2 3" xfId="13344" xr:uid="{7C5E144C-60A7-4A01-A9C1-475038960A60}"/>
    <cellStyle name="Note 2 13 2 2 2 3 2" xfId="24553" xr:uid="{F8C5BE0F-B011-43E0-9CF7-B40D74337F69}"/>
    <cellStyle name="Note 2 13 2 2 2 3 2 2" xfId="41170" xr:uid="{055A7F0D-8784-400F-ACB2-D89F92F80D26}"/>
    <cellStyle name="Note 2 13 2 2 2 3 3" xfId="33282" xr:uid="{9FB25964-3C55-4478-9A0A-9D0D17984F95}"/>
    <cellStyle name="Note 2 13 2 2 2 4" xfId="18949" xr:uid="{28E3F67E-B9FE-438E-B1AF-43DC426C9B69}"/>
    <cellStyle name="Note 2 13 2 2 2 4 2" xfId="37226" xr:uid="{A3714FD0-D8E0-4B20-BBBE-B583F5B95BE6}"/>
    <cellStyle name="Note 2 13 2 2 2 5" xfId="29338" xr:uid="{762D9F76-63CC-4906-AA50-5FDCDC1C3D50}"/>
    <cellStyle name="Note 2 13 2 2 3" xfId="9139" xr:uid="{4CF6767B-2207-4388-A46A-DA05BF930491}"/>
    <cellStyle name="Note 2 13 2 2 3 2" xfId="14744" xr:uid="{3C658AF7-857C-487D-A2BF-5B1643168873}"/>
    <cellStyle name="Note 2 13 2 2 3 2 2" xfId="25953" xr:uid="{83DA3357-FD60-4706-B21D-429B750FC1BF}"/>
    <cellStyle name="Note 2 13 2 2 3 2 2 2" xfId="42156" xr:uid="{4ECCC0E9-696E-4CBD-9617-CE5EBADAC977}"/>
    <cellStyle name="Note 2 13 2 2 3 2 3" xfId="34268" xr:uid="{1CB6CB53-D010-41E9-944A-65F02F767D3E}"/>
    <cellStyle name="Note 2 13 2 2 3 3" xfId="20349" xr:uid="{76215B74-5A01-45B1-ADDD-41C2A039F348}"/>
    <cellStyle name="Note 2 13 2 2 3 3 2" xfId="38212" xr:uid="{86091AFE-5781-48C4-83AB-6F932FEF819F}"/>
    <cellStyle name="Note 2 13 2 2 3 4" xfId="30324" xr:uid="{3E7251AD-1775-446E-8D7D-A71302656E51}"/>
    <cellStyle name="Note 2 13 2 2 4" xfId="11942" xr:uid="{2535DE97-D3A1-4E92-8F37-26E5342CB27B}"/>
    <cellStyle name="Note 2 13 2 2 4 2" xfId="23151" xr:uid="{9A6612B5-DEB1-4AF4-AD23-52020CB86DB6}"/>
    <cellStyle name="Note 2 13 2 2 4 2 2" xfId="40184" xr:uid="{86DD7151-70A5-4C52-86C3-1726D19424DC}"/>
    <cellStyle name="Note 2 13 2 2 4 3" xfId="32296" xr:uid="{6087832B-84AF-4400-B00B-36F81669FED8}"/>
    <cellStyle name="Note 2 13 2 2 5" xfId="17547" xr:uid="{B2C846B6-1154-4ECA-A924-54FA877600CD}"/>
    <cellStyle name="Note 2 13 2 2 5 2" xfId="36240" xr:uid="{2728CF03-F827-48BE-AA8B-AAC5304C6553}"/>
    <cellStyle name="Note 2 13 2 2 6" xfId="28352" xr:uid="{5AF0C72D-C759-4945-AB05-B66744D910C8}"/>
    <cellStyle name="Note 2 13 2 3" xfId="6842" xr:uid="{5B343BA4-950B-46D9-A909-44B6B16D860D}"/>
    <cellStyle name="Note 2 13 2 3 2" xfId="9644" xr:uid="{6F62895D-ADFE-4B80-A78E-EF44A5D681FF}"/>
    <cellStyle name="Note 2 13 2 3 2 2" xfId="15249" xr:uid="{7FFBA55D-9CEC-47EF-BE15-643DAAB44B72}"/>
    <cellStyle name="Note 2 13 2 3 2 2 2" xfId="26458" xr:uid="{101388C2-5DEB-46DC-BC2D-E0D635EB1538}"/>
    <cellStyle name="Note 2 13 2 3 2 2 2 2" xfId="42648" xr:uid="{3B57E424-3806-4014-8F03-C4161BC0D69A}"/>
    <cellStyle name="Note 2 13 2 3 2 2 3" xfId="34760" xr:uid="{06248BD7-EFB2-4F8A-B2E4-BA796FCA2CB0}"/>
    <cellStyle name="Note 2 13 2 3 2 3" xfId="20854" xr:uid="{36CBFD1B-6F9C-4D8F-8AF6-C1AF8016BAC6}"/>
    <cellStyle name="Note 2 13 2 3 2 3 2" xfId="38704" xr:uid="{65AD6121-AD4B-4F6E-8C3B-8B9F95BA27BA}"/>
    <cellStyle name="Note 2 13 2 3 2 4" xfId="30816" xr:uid="{BC1D81A0-20ED-4744-954A-23278719B7A5}"/>
    <cellStyle name="Note 2 13 2 3 3" xfId="12447" xr:uid="{CF378D61-2D2E-49F8-A541-13FC2AA811FD}"/>
    <cellStyle name="Note 2 13 2 3 3 2" xfId="23656" xr:uid="{F70D453A-5BC5-4A16-B0E3-A807BB37C6ED}"/>
    <cellStyle name="Note 2 13 2 3 3 2 2" xfId="40676" xr:uid="{F28527B8-B3D3-46A8-B476-25ECFF8F87CB}"/>
    <cellStyle name="Note 2 13 2 3 3 3" xfId="32788" xr:uid="{AE88B4D9-003B-4599-82DD-AD62D947662F}"/>
    <cellStyle name="Note 2 13 2 3 4" xfId="18052" xr:uid="{CC35C71A-6383-4C18-A718-35E924F541C3}"/>
    <cellStyle name="Note 2 13 2 3 4 2" xfId="36732" xr:uid="{7D5ADD9E-1D53-43F1-A41C-C282A0694DBB}"/>
    <cellStyle name="Note 2 13 2 3 5" xfId="28844" xr:uid="{308A7610-B161-4512-AE2F-072017D39C6F}"/>
    <cellStyle name="Note 2 13 2 4" xfId="8242" xr:uid="{E8745B76-0469-430A-99C7-A6146F0E63AD}"/>
    <cellStyle name="Note 2 13 2 4 2" xfId="13847" xr:uid="{0F9041E6-5A69-47F7-B1C7-F20B1A4D10F7}"/>
    <cellStyle name="Note 2 13 2 4 2 2" xfId="25056" xr:uid="{40F6FE06-123B-409D-B071-E22A89119880}"/>
    <cellStyle name="Note 2 13 2 4 2 2 2" xfId="41662" xr:uid="{3C02DEEF-D49A-430C-87C3-C9C529C6048E}"/>
    <cellStyle name="Note 2 13 2 4 2 3" xfId="33774" xr:uid="{36147E62-2932-4B66-A7CD-979BD1B3757B}"/>
    <cellStyle name="Note 2 13 2 4 3" xfId="19452" xr:uid="{EF1804D8-B3DF-4B23-A2F2-015FF3FABB82}"/>
    <cellStyle name="Note 2 13 2 4 3 2" xfId="37718" xr:uid="{D82C9DCD-2D9E-4DA8-A366-99EAC517A893}"/>
    <cellStyle name="Note 2 13 2 4 4" xfId="29830" xr:uid="{F868E314-B7CE-4B7B-B261-BE3CC83B64AD}"/>
    <cellStyle name="Note 2 13 2 5" xfId="11045" xr:uid="{093AC299-9B0C-4D0D-891B-86C77C42E034}"/>
    <cellStyle name="Note 2 13 2 5 2" xfId="22254" xr:uid="{6886B410-C699-44C2-8C5C-510E1DEDF8D2}"/>
    <cellStyle name="Note 2 13 2 5 2 2" xfId="39690" xr:uid="{9F5829E9-BAEF-41AB-8A72-A9337839D0D6}"/>
    <cellStyle name="Note 2 13 2 5 3" xfId="31802" xr:uid="{E407E5B5-FD45-4A06-BCA7-5EC81CA72DDA}"/>
    <cellStyle name="Note 2 13 2 6" xfId="16650" xr:uid="{0D4A7261-DF5E-434D-968A-2FC8D816850C}"/>
    <cellStyle name="Note 2 13 2 6 2" xfId="35746" xr:uid="{A7952DD3-DB8F-4A99-A8E2-38E4E539C423}"/>
    <cellStyle name="Note 2 13 2 7" xfId="27858" xr:uid="{0CC38600-6F11-4074-A93A-4B02C05A46F4}"/>
    <cellStyle name="Note 2 13 3" xfId="6091" xr:uid="{CCA9F1E0-2DDA-47D0-BCB4-3F866FD57376}"/>
    <cellStyle name="Note 2 13 3 2" xfId="7493" xr:uid="{FFA39447-2A6D-4AB7-975D-D2E011B37A23}"/>
    <cellStyle name="Note 2 13 3 2 2" xfId="10295" xr:uid="{4C12BCAD-18D9-4E20-AF42-122FAFAF9C9D}"/>
    <cellStyle name="Note 2 13 3 2 2 2" xfId="15900" xr:uid="{675E1FCE-CF50-4DF3-8ED0-981D2C4EC931}"/>
    <cellStyle name="Note 2 13 3 2 2 2 2" xfId="27109" xr:uid="{7D01695A-0511-4D14-A38A-330C90BE0DD5}"/>
    <cellStyle name="Note 2 13 3 2 2 2 2 2" xfId="42896" xr:uid="{6554A5B0-5351-4F49-82BD-53F3C9F33996}"/>
    <cellStyle name="Note 2 13 3 2 2 2 3" xfId="35008" xr:uid="{E0FE5501-B049-4D8B-8787-917B4C93CACB}"/>
    <cellStyle name="Note 2 13 3 2 2 3" xfId="21505" xr:uid="{0EF6E4CF-9C1C-424E-BA5F-9100BB0EEDFD}"/>
    <cellStyle name="Note 2 13 3 2 2 3 2" xfId="38952" xr:uid="{12EC3B69-141E-4BFB-9855-3D95ECEBF1C2}"/>
    <cellStyle name="Note 2 13 3 2 2 4" xfId="31064" xr:uid="{E67E6072-0FBD-4B2C-B238-CD6F0C88B2F3}"/>
    <cellStyle name="Note 2 13 3 2 3" xfId="13098" xr:uid="{E961F116-C223-4659-839F-4C4DCA840D55}"/>
    <cellStyle name="Note 2 13 3 2 3 2" xfId="24307" xr:uid="{CE2E9BCF-A947-4195-B1AD-F06626BD5220}"/>
    <cellStyle name="Note 2 13 3 2 3 2 2" xfId="40924" xr:uid="{CD05E8D7-B81F-4C77-A86D-77B1544E1B3E}"/>
    <cellStyle name="Note 2 13 3 2 3 3" xfId="33036" xr:uid="{7E61A665-1AA3-42FE-809B-557D196E446E}"/>
    <cellStyle name="Note 2 13 3 2 4" xfId="18703" xr:uid="{998D8591-4FF2-4C6C-926A-6856E5C478DD}"/>
    <cellStyle name="Note 2 13 3 2 4 2" xfId="36980" xr:uid="{34D0FC40-BAE7-4CA3-B242-ED5685474A0C}"/>
    <cellStyle name="Note 2 13 3 2 5" xfId="29092" xr:uid="{7832D139-825C-4B8B-9052-3AE5769116ED}"/>
    <cellStyle name="Note 2 13 3 3" xfId="8893" xr:uid="{D5537649-4381-4FD9-9A4A-840EA46BDD69}"/>
    <cellStyle name="Note 2 13 3 3 2" xfId="14498" xr:uid="{5546637D-6A4C-4FE1-893E-5AAE450DFC2E}"/>
    <cellStyle name="Note 2 13 3 3 2 2" xfId="25707" xr:uid="{32AEF282-89A7-4212-A856-120C48EE4461}"/>
    <cellStyle name="Note 2 13 3 3 2 2 2" xfId="41910" xr:uid="{DC70CEA7-E555-4AD2-87AE-F8C866996248}"/>
    <cellStyle name="Note 2 13 3 3 2 3" xfId="34022" xr:uid="{6546BB2A-85C4-46A8-95A5-7C9906063B72}"/>
    <cellStyle name="Note 2 13 3 3 3" xfId="20103" xr:uid="{CD1A77FA-B1FC-4223-BD7E-E4C51B355E4D}"/>
    <cellStyle name="Note 2 13 3 3 3 2" xfId="37966" xr:uid="{1C955F1F-C1BE-4094-8B59-186D75D1A7B1}"/>
    <cellStyle name="Note 2 13 3 3 4" xfId="30078" xr:uid="{964C1DF6-C16F-4C8C-8C51-066C67CF3601}"/>
    <cellStyle name="Note 2 13 3 4" xfId="11696" xr:uid="{7DB123EB-C53B-457C-90D4-E53A60EAA19C}"/>
    <cellStyle name="Note 2 13 3 4 2" xfId="22905" xr:uid="{7ED3AA2D-6348-41C9-81C3-E9623ADCACE4}"/>
    <cellStyle name="Note 2 13 3 4 2 2" xfId="39938" xr:uid="{54B11E6E-F2F6-466C-8AC7-76150BB712E9}"/>
    <cellStyle name="Note 2 13 3 4 3" xfId="32050" xr:uid="{166F19FB-6243-4682-BE9C-D301B10A0171}"/>
    <cellStyle name="Note 2 13 3 5" xfId="17301" xr:uid="{FD462D11-C2C3-4162-A060-7836B463ADE1}"/>
    <cellStyle name="Note 2 13 3 5 2" xfId="35994" xr:uid="{C7BED5B7-E00C-4609-831A-904B9BA625E4}"/>
    <cellStyle name="Note 2 13 3 6" xfId="28106" xr:uid="{14E702E7-7E86-49CC-80F2-02491CC57B1F}"/>
    <cellStyle name="Note 2 13 4" xfId="6596" xr:uid="{D160E46F-2E6F-4A13-8430-FB279B26031A}"/>
    <cellStyle name="Note 2 13 4 2" xfId="9398" xr:uid="{F4F940D6-ACC4-40DF-B935-8CF4D4A7D48F}"/>
    <cellStyle name="Note 2 13 4 2 2" xfId="15003" xr:uid="{B5F8DA42-59D4-4028-A97E-2B4DA9563078}"/>
    <cellStyle name="Note 2 13 4 2 2 2" xfId="26212" xr:uid="{666F98F3-2EB8-4DA7-AA74-F645EAFF7895}"/>
    <cellStyle name="Note 2 13 4 2 2 2 2" xfId="42402" xr:uid="{84A7168D-0757-4822-90CA-2F56E00B745D}"/>
    <cellStyle name="Note 2 13 4 2 2 3" xfId="34514" xr:uid="{70953DB8-F3C6-454C-B48B-C2DFF4F5538E}"/>
    <cellStyle name="Note 2 13 4 2 3" xfId="20608" xr:uid="{F09FB2A4-8739-4EC3-9C21-69D3CD4A66E1}"/>
    <cellStyle name="Note 2 13 4 2 3 2" xfId="38458" xr:uid="{6ACD0B0C-6979-4482-A654-CDAB687B288D}"/>
    <cellStyle name="Note 2 13 4 2 4" xfId="30570" xr:uid="{B8E96DDA-2BDB-49D8-BE2F-59AE87374431}"/>
    <cellStyle name="Note 2 13 4 3" xfId="12201" xr:uid="{6B3974E8-3537-4AF6-A965-1ABB207BA130}"/>
    <cellStyle name="Note 2 13 4 3 2" xfId="23410" xr:uid="{3ECA1C4D-0323-43F4-8EAD-9A88CC118112}"/>
    <cellStyle name="Note 2 13 4 3 2 2" xfId="40430" xr:uid="{071D6111-ED85-43FE-8BB1-9EAEDE65A743}"/>
    <cellStyle name="Note 2 13 4 3 3" xfId="32542" xr:uid="{E5619DBE-A8AA-445A-BB13-BC7A0A275E49}"/>
    <cellStyle name="Note 2 13 4 4" xfId="17806" xr:uid="{F17DB5D0-F2C1-4B28-96E3-E0DE3937A2A7}"/>
    <cellStyle name="Note 2 13 4 4 2" xfId="36486" xr:uid="{2DD66528-9BFE-46AF-A7E0-1D6D2C74B202}"/>
    <cellStyle name="Note 2 13 4 5" xfId="28598" xr:uid="{D3FC4E2A-564B-4AF9-81C2-724E29D3F8D3}"/>
    <cellStyle name="Note 2 13 5" xfId="7996" xr:uid="{62F17F07-9341-4C03-8F24-4E1354F30C66}"/>
    <cellStyle name="Note 2 13 5 2" xfId="13601" xr:uid="{1537F41B-5BD4-4F4E-A089-D0CECF5181A5}"/>
    <cellStyle name="Note 2 13 5 2 2" xfId="24810" xr:uid="{8425E88C-A7BF-42D8-B86F-7DC863EDD29D}"/>
    <cellStyle name="Note 2 13 5 2 2 2" xfId="41416" xr:uid="{ECA8ABA7-148E-496E-ADFC-258FDA43ED21}"/>
    <cellStyle name="Note 2 13 5 2 3" xfId="33528" xr:uid="{35ACE301-4D3E-443D-80D0-B7B164DBDABB}"/>
    <cellStyle name="Note 2 13 5 3" xfId="19206" xr:uid="{AFDE6667-4F6B-4E28-BEA4-9FC04842A285}"/>
    <cellStyle name="Note 2 13 5 3 2" xfId="37472" xr:uid="{8D3A7331-044F-4378-8017-7028E407B316}"/>
    <cellStyle name="Note 2 13 5 4" xfId="29584" xr:uid="{9AF14CF2-097E-4251-8B65-1AEC7F6B15E5}"/>
    <cellStyle name="Note 2 13 6" xfId="10799" xr:uid="{E930330A-1EF1-4948-BA4D-0C8A1C3E6AAD}"/>
    <cellStyle name="Note 2 13 6 2" xfId="22008" xr:uid="{A4B43AB0-22B2-418A-9F79-DFA649F7A0CA}"/>
    <cellStyle name="Note 2 13 6 2 2" xfId="39444" xr:uid="{4F58BF1E-D0C8-495B-B60B-D4A5370C2DA7}"/>
    <cellStyle name="Note 2 13 6 3" xfId="31556" xr:uid="{5D6E9280-4217-4196-8A92-E5B50A04E429}"/>
    <cellStyle name="Note 2 13 7" xfId="16404" xr:uid="{CCB9C0D3-8A9B-443A-BC35-C56C11BE8EF7}"/>
    <cellStyle name="Note 2 13 7 2" xfId="35500" xr:uid="{A575E06F-AE2E-41E3-8E7D-17582E0DD810}"/>
    <cellStyle name="Note 2 13 8" xfId="27612" xr:uid="{597B6E69-04E0-47A1-BED2-F2A8984B7AE2}"/>
    <cellStyle name="Note 2 14" xfId="5317" xr:uid="{B643CA85-A813-44C3-892A-944ADC7B54D6}"/>
    <cellStyle name="Note 2 14 2" xfId="6214" xr:uid="{7D8A668F-EC84-4950-A313-D96794601656}"/>
    <cellStyle name="Note 2 14 2 2" xfId="7616" xr:uid="{D9BD8D38-C039-4566-8C58-CB37CA725771}"/>
    <cellStyle name="Note 2 14 2 2 2" xfId="10418" xr:uid="{A60FA3D6-A302-46F8-8F83-FE27477EA8F0}"/>
    <cellStyle name="Note 2 14 2 2 2 2" xfId="16023" xr:uid="{9791EA67-7BB7-4C20-9569-82EFDCBE7B2A}"/>
    <cellStyle name="Note 2 14 2 2 2 2 2" xfId="27232" xr:uid="{384206C6-5106-4AD3-AFEC-FCD54F3AC242}"/>
    <cellStyle name="Note 2 14 2 2 2 2 2 2" xfId="43019" xr:uid="{8B9F0A6F-7F74-44A2-B819-76CED8CE303C}"/>
    <cellStyle name="Note 2 14 2 2 2 2 3" xfId="35131" xr:uid="{6AABCC3A-92F3-47ED-8403-5870F8456B2E}"/>
    <cellStyle name="Note 2 14 2 2 2 3" xfId="21628" xr:uid="{5FA22136-FE2B-4342-8A1C-F098CFBD1C58}"/>
    <cellStyle name="Note 2 14 2 2 2 3 2" xfId="39075" xr:uid="{91A43BBD-8219-4B84-9D6D-56307AB4547B}"/>
    <cellStyle name="Note 2 14 2 2 2 4" xfId="31187" xr:uid="{6C3210FB-6348-4A3F-B7C8-3346AC92BF84}"/>
    <cellStyle name="Note 2 14 2 2 3" xfId="13221" xr:uid="{F75B2462-CF26-4533-BC41-48A23721E4EC}"/>
    <cellStyle name="Note 2 14 2 2 3 2" xfId="24430" xr:uid="{AD242B36-ADFE-43E7-AC51-54793855A88D}"/>
    <cellStyle name="Note 2 14 2 2 3 2 2" xfId="41047" xr:uid="{B1AD39BD-BBAB-42EC-9AD4-8982267EDC0D}"/>
    <cellStyle name="Note 2 14 2 2 3 3" xfId="33159" xr:uid="{9D6348DB-ABBF-4720-BD5E-05FA0628669C}"/>
    <cellStyle name="Note 2 14 2 2 4" xfId="18826" xr:uid="{43AC4EB6-6BBC-48CB-8107-4FBAA372464C}"/>
    <cellStyle name="Note 2 14 2 2 4 2" xfId="37103" xr:uid="{5EE0F51B-400F-40F3-B8BD-EC9F9958D777}"/>
    <cellStyle name="Note 2 14 2 2 5" xfId="29215" xr:uid="{385CC776-6266-466F-A109-747C0424723E}"/>
    <cellStyle name="Note 2 14 2 3" xfId="9016" xr:uid="{5446FE80-25FF-4B74-98F6-DF7D39B38872}"/>
    <cellStyle name="Note 2 14 2 3 2" xfId="14621" xr:uid="{8A92DB60-DC33-47B6-8281-66873C902CA9}"/>
    <cellStyle name="Note 2 14 2 3 2 2" xfId="25830" xr:uid="{159DB31C-C01C-419D-97E8-70577D17CA17}"/>
    <cellStyle name="Note 2 14 2 3 2 2 2" xfId="42033" xr:uid="{8DDE5416-6F64-4671-A2F3-CF029E0EDD2B}"/>
    <cellStyle name="Note 2 14 2 3 2 3" xfId="34145" xr:uid="{F09E0919-CA22-40EF-B518-908AB168710A}"/>
    <cellStyle name="Note 2 14 2 3 3" xfId="20226" xr:uid="{0EC1F3D7-C782-46B7-B43D-B05148375DD1}"/>
    <cellStyle name="Note 2 14 2 3 3 2" xfId="38089" xr:uid="{12ABB579-20EA-4D55-AC29-E2C3AB6FD17F}"/>
    <cellStyle name="Note 2 14 2 3 4" xfId="30201" xr:uid="{DF955433-3B9B-4B4B-8D3A-EA8D292A61F2}"/>
    <cellStyle name="Note 2 14 2 4" xfId="11819" xr:uid="{48BC0CBB-495E-46DC-BF5E-00846E64E11B}"/>
    <cellStyle name="Note 2 14 2 4 2" xfId="23028" xr:uid="{B9A25176-EE90-4C01-8368-FAB0157DBDA0}"/>
    <cellStyle name="Note 2 14 2 4 2 2" xfId="40061" xr:uid="{4AAD81A0-6CDF-4AEC-B1C5-5BA010878942}"/>
    <cellStyle name="Note 2 14 2 4 3" xfId="32173" xr:uid="{B17555B8-6B89-4B44-AC91-762A384E54B2}"/>
    <cellStyle name="Note 2 14 2 5" xfId="17424" xr:uid="{5CB468E1-03E1-4B55-BE5D-1F8A40C2192B}"/>
    <cellStyle name="Note 2 14 2 5 2" xfId="36117" xr:uid="{5F2275A2-2205-458C-9659-F4A749B90865}"/>
    <cellStyle name="Note 2 14 2 6" xfId="28229" xr:uid="{ECA39DED-B145-4BAD-B212-2F2A5B15A052}"/>
    <cellStyle name="Note 2 14 3" xfId="6719" xr:uid="{1C303FFD-B103-45C4-A4DE-E02FC9F1A9BF}"/>
    <cellStyle name="Note 2 14 3 2" xfId="9521" xr:uid="{86E6AD92-4900-4B84-B56A-1CC6C798803A}"/>
    <cellStyle name="Note 2 14 3 2 2" xfId="15126" xr:uid="{5E9DC232-0EC6-45CC-AA39-10C0630F4F7E}"/>
    <cellStyle name="Note 2 14 3 2 2 2" xfId="26335" xr:uid="{5F157B24-D891-4EB9-87FB-EAD5407B2E25}"/>
    <cellStyle name="Note 2 14 3 2 2 2 2" xfId="42525" xr:uid="{F6850E2A-9EA9-4826-8AC6-C127B33E33AC}"/>
    <cellStyle name="Note 2 14 3 2 2 3" xfId="34637" xr:uid="{84570840-B9B9-4911-8DC1-F36AD049D5F6}"/>
    <cellStyle name="Note 2 14 3 2 3" xfId="20731" xr:uid="{70E825F7-8844-45AF-AABD-A0EDF2176D1E}"/>
    <cellStyle name="Note 2 14 3 2 3 2" xfId="38581" xr:uid="{C9E263DB-18E7-4875-ACE9-61B58C2CD8A1}"/>
    <cellStyle name="Note 2 14 3 2 4" xfId="30693" xr:uid="{94DF23A4-A7CC-4D18-8FCC-0FA8D632B0BD}"/>
    <cellStyle name="Note 2 14 3 3" xfId="12324" xr:uid="{5417D4B1-81CE-4019-9C02-80A2BCA428A8}"/>
    <cellStyle name="Note 2 14 3 3 2" xfId="23533" xr:uid="{991F0DAB-A6CC-4440-B0BB-FA77C55196F3}"/>
    <cellStyle name="Note 2 14 3 3 2 2" xfId="40553" xr:uid="{1EB85341-BF9C-4B3B-9514-0DE3167181AB}"/>
    <cellStyle name="Note 2 14 3 3 3" xfId="32665" xr:uid="{01395CA1-7B1F-4BFA-8FCB-9EF9E14BB665}"/>
    <cellStyle name="Note 2 14 3 4" xfId="17929" xr:uid="{E144F258-48EF-44A9-A5F7-8488DB5B4F1B}"/>
    <cellStyle name="Note 2 14 3 4 2" xfId="36609" xr:uid="{DE352C33-04E5-443E-B6FA-DE45DC3024AE}"/>
    <cellStyle name="Note 2 14 3 5" xfId="28721" xr:uid="{84D60B5F-F92D-4FEF-AA4C-6F4B4C8106CE}"/>
    <cellStyle name="Note 2 14 4" xfId="8119" xr:uid="{69D5E775-CB28-4DDD-BF13-FB46C67074DA}"/>
    <cellStyle name="Note 2 14 4 2" xfId="13724" xr:uid="{E1BA7527-7790-4DEF-BF3D-6FAFDBD71C4D}"/>
    <cellStyle name="Note 2 14 4 2 2" xfId="24933" xr:uid="{19FC3431-5E04-4030-8834-D25F827A55A9}"/>
    <cellStyle name="Note 2 14 4 2 2 2" xfId="41539" xr:uid="{D588F085-3DC7-4673-87AF-328ECE90D292}"/>
    <cellStyle name="Note 2 14 4 2 3" xfId="33651" xr:uid="{630022AE-2611-498D-80F9-6751AB3D0B21}"/>
    <cellStyle name="Note 2 14 4 3" xfId="19329" xr:uid="{B86EA9D4-4BA3-4B93-9123-4BD02C86D24C}"/>
    <cellStyle name="Note 2 14 4 3 2" xfId="37595" xr:uid="{2A001EEF-C410-42F7-A341-92590255A2A4}"/>
    <cellStyle name="Note 2 14 4 4" xfId="29707" xr:uid="{23C4C854-0A01-44B2-B793-C0FD41E18259}"/>
    <cellStyle name="Note 2 14 5" xfId="10922" xr:uid="{BDA4044F-BF17-40F6-93CD-813F0170486F}"/>
    <cellStyle name="Note 2 14 5 2" xfId="22131" xr:uid="{909FF307-66F8-4B3A-BC35-586BB28844AD}"/>
    <cellStyle name="Note 2 14 5 2 2" xfId="39567" xr:uid="{DF26CE22-3ABA-4E44-818F-611B6CFC6407}"/>
    <cellStyle name="Note 2 14 5 3" xfId="31679" xr:uid="{E85FD834-052C-4025-988E-6F21ED24096B}"/>
    <cellStyle name="Note 2 14 6" xfId="16527" xr:uid="{D9BA9972-298B-487A-B27C-79F0BF0D97B5}"/>
    <cellStyle name="Note 2 14 6 2" xfId="35623" xr:uid="{D797F434-4C3D-4DE1-931B-BE24254608E9}"/>
    <cellStyle name="Note 2 14 7" xfId="27735" xr:uid="{2CF8FFAD-8A3C-43A8-9D24-77D15A162E5F}"/>
    <cellStyle name="Note 2 15" xfId="5563" xr:uid="{4AC80B35-FBEE-4DD0-BF15-EC909BB51456}"/>
    <cellStyle name="Note 2 15 2" xfId="6965" xr:uid="{FC2DE486-0DB0-4924-88DD-7D050A9C14D2}"/>
    <cellStyle name="Note 2 15 2 2" xfId="9767" xr:uid="{5604ABA5-7E66-40F5-86FB-EE945B410B2B}"/>
    <cellStyle name="Note 2 15 2 2 2" xfId="15372" xr:uid="{DCFFAC32-BC3A-4B2C-A052-9D23225066DC}"/>
    <cellStyle name="Note 2 15 2 2 2 2" xfId="26581" xr:uid="{16E8ABBC-A8AA-45C7-A275-3D246C390390}"/>
    <cellStyle name="Note 2 15 2 2 2 2 2" xfId="42771" xr:uid="{89F1E713-A937-4C8B-B70B-DD33B2A7DC0F}"/>
    <cellStyle name="Note 2 15 2 2 2 3" xfId="34883" xr:uid="{C2665B9A-15BC-4108-BC58-3B5319C68BF9}"/>
    <cellStyle name="Note 2 15 2 2 3" xfId="20977" xr:uid="{9AE55374-438D-4A37-A81B-22FB8009C89D}"/>
    <cellStyle name="Note 2 15 2 2 3 2" xfId="38827" xr:uid="{50A50CE8-8CE2-4B76-9A6D-5A531D9A8E25}"/>
    <cellStyle name="Note 2 15 2 2 4" xfId="30939" xr:uid="{2D85B9B7-FC2F-4084-BAFC-D21C9E787990}"/>
    <cellStyle name="Note 2 15 2 3" xfId="12570" xr:uid="{6F29A661-92AF-4701-B2D1-D5464A72FD41}"/>
    <cellStyle name="Note 2 15 2 3 2" xfId="23779" xr:uid="{1A60EE45-430D-4E7B-BDAA-3895A7225A5C}"/>
    <cellStyle name="Note 2 15 2 3 2 2" xfId="40799" xr:uid="{2A920891-BDE2-490B-AFBF-ED5F0C068DF2}"/>
    <cellStyle name="Note 2 15 2 3 3" xfId="32911" xr:uid="{C796B1CD-AC04-4A8E-8CD1-EF120E30EF85}"/>
    <cellStyle name="Note 2 15 2 4" xfId="18175" xr:uid="{8F7D4485-35AD-4C78-ADC8-3DD7228998C7}"/>
    <cellStyle name="Note 2 15 2 4 2" xfId="36855" xr:uid="{5071811A-AB79-4293-8779-133853E009DB}"/>
    <cellStyle name="Note 2 15 2 5" xfId="28967" xr:uid="{E6514E07-DEAB-4566-9CC4-866347081906}"/>
    <cellStyle name="Note 2 15 3" xfId="8365" xr:uid="{3A254E32-C513-4544-A528-9E1187CF5F7B}"/>
    <cellStyle name="Note 2 15 3 2" xfId="13970" xr:uid="{634B2501-AC10-4AF0-8A68-740F9281C0A0}"/>
    <cellStyle name="Note 2 15 3 2 2" xfId="25179" xr:uid="{03D70C2F-3102-41D6-92C1-BBA5BF89019F}"/>
    <cellStyle name="Note 2 15 3 2 2 2" xfId="41785" xr:uid="{3113AC12-FE1C-4423-8B3A-BBD4DF456DAC}"/>
    <cellStyle name="Note 2 15 3 2 3" xfId="33897" xr:uid="{576EDC0C-4CF1-4BD1-A8AB-6061285BFB18}"/>
    <cellStyle name="Note 2 15 3 3" xfId="19575" xr:uid="{938E5B28-D0AB-4AE9-B4FE-5ADE9867F3C5}"/>
    <cellStyle name="Note 2 15 3 3 2" xfId="37841" xr:uid="{CE4228A0-947F-4CBE-993D-9944760F718B}"/>
    <cellStyle name="Note 2 15 3 4" xfId="29953" xr:uid="{109E1C54-05F5-483B-A7FA-E0E760AA492F}"/>
    <cellStyle name="Note 2 15 4" xfId="11168" xr:uid="{B6937570-6B8A-4974-9F28-B67FA4179771}"/>
    <cellStyle name="Note 2 15 4 2" xfId="22377" xr:uid="{70E789A4-A219-4693-89D1-546E31F31130}"/>
    <cellStyle name="Note 2 15 4 2 2" xfId="39813" xr:uid="{D639ACCC-D8F5-460A-96E0-808F1FCDD4E6}"/>
    <cellStyle name="Note 2 15 4 3" xfId="31925" xr:uid="{A4263F76-6EE9-4B47-905B-10B30605032C}"/>
    <cellStyle name="Note 2 15 5" xfId="16773" xr:uid="{2CCC0783-5956-455F-BCE4-6B83D27746ED}"/>
    <cellStyle name="Note 2 15 5 2" xfId="35869" xr:uid="{5B8B1D59-4E8C-4DFA-B6F7-764610F5363C}"/>
    <cellStyle name="Note 2 15 6" xfId="27981" xr:uid="{343C71CC-507C-46C6-A020-13DB4A22F75B}"/>
    <cellStyle name="Note 2 16" xfId="6471" xr:uid="{485019FE-0B29-4FFA-8719-6D50441CDB74}"/>
    <cellStyle name="Note 2 16 2" xfId="9273" xr:uid="{D7183559-F3EF-40F4-87F2-3F0AF7CB1FC3}"/>
    <cellStyle name="Note 2 16 2 2" xfId="14878" xr:uid="{311DF4EE-7302-4FC7-9AC9-91609433263F}"/>
    <cellStyle name="Note 2 16 2 2 2" xfId="26087" xr:uid="{B70A90A9-35C2-4853-8D82-ED7D032E3EC1}"/>
    <cellStyle name="Note 2 16 2 2 2 2" xfId="42279" xr:uid="{007B93EA-30B4-4799-8ED2-82AD9331FFA7}"/>
    <cellStyle name="Note 2 16 2 2 3" xfId="34391" xr:uid="{AD3243F1-E207-44B8-B70F-678D6D275FA0}"/>
    <cellStyle name="Note 2 16 2 3" xfId="20483" xr:uid="{F3E34E9F-43C4-46A9-A701-417E3CBEF1F1}"/>
    <cellStyle name="Note 2 16 2 3 2" xfId="38335" xr:uid="{F5F0750B-8031-4C50-A252-827A9EA1BFF1}"/>
    <cellStyle name="Note 2 16 2 4" xfId="30447" xr:uid="{9905B3C3-397C-4353-8B05-3D0ACAEDCE89}"/>
    <cellStyle name="Note 2 16 3" xfId="12076" xr:uid="{6C266A82-D77E-4CEC-BFDB-007629B4D423}"/>
    <cellStyle name="Note 2 16 3 2" xfId="23285" xr:uid="{1812E455-8B83-4D67-B480-DC892EE40151}"/>
    <cellStyle name="Note 2 16 3 2 2" xfId="40307" xr:uid="{745E588C-57D4-4AD3-8345-AF74F9DBDECF}"/>
    <cellStyle name="Note 2 16 3 3" xfId="32419" xr:uid="{905D0C42-47A0-4A98-9132-672FA696AEF3}"/>
    <cellStyle name="Note 2 16 4" xfId="17681" xr:uid="{C86F0C54-62B1-4C1A-BAC1-55654FF7A3B7}"/>
    <cellStyle name="Note 2 16 4 2" xfId="36363" xr:uid="{E1BB3531-B29E-4014-AEAF-197CA4F5C611}"/>
    <cellStyle name="Note 2 16 5" xfId="28475" xr:uid="{049DBFA1-4155-4A7D-B8CF-B23328FFC2BB}"/>
    <cellStyle name="Note 2 17" xfId="7873" xr:uid="{FCCE67F6-AEDA-493A-8658-FA7841452923}"/>
    <cellStyle name="Note 2 17 2" xfId="13478" xr:uid="{7DDDE3E5-C41F-413C-BEED-2825B2CB24CE}"/>
    <cellStyle name="Note 2 17 2 2" xfId="24687" xr:uid="{7B0C9BDE-5EDF-4A8E-AE29-1AA7D9826787}"/>
    <cellStyle name="Note 2 17 2 2 2" xfId="41293" xr:uid="{5F43A283-D949-41C1-9A51-A25A172C3B9C}"/>
    <cellStyle name="Note 2 17 2 3" xfId="33405" xr:uid="{822B2B87-0635-485E-960E-CC0132EF33C9}"/>
    <cellStyle name="Note 2 17 3" xfId="19083" xr:uid="{AB082240-4D20-4399-8C8C-A7FE8B397909}"/>
    <cellStyle name="Note 2 17 3 2" xfId="37349" xr:uid="{DF8A9723-70DC-4B94-9369-48BB9FA1526E}"/>
    <cellStyle name="Note 2 17 4" xfId="29461" xr:uid="{C0A66BDE-4C74-4581-B147-AE85177742E9}"/>
    <cellStyle name="Note 2 18" xfId="10675" xr:uid="{E1AF5C01-7533-4F41-9CBF-642844EBF31A}"/>
    <cellStyle name="Note 2 18 2" xfId="21885" xr:uid="{13777430-F15A-4A20-B6FF-62F5E009B04B}"/>
    <cellStyle name="Note 2 18 2 2" xfId="39321" xr:uid="{BC2A6111-93D6-411C-BA0A-15A322C6D1F5}"/>
    <cellStyle name="Note 2 18 3" xfId="31433" xr:uid="{F682CB31-1AC3-4D61-BF30-30C8650BB3C4}"/>
    <cellStyle name="Note 2 19" xfId="16281" xr:uid="{DB524CC2-0379-4ECD-BF69-14A3321F7139}"/>
    <cellStyle name="Note 2 19 2" xfId="35377" xr:uid="{1E23A1B4-1497-4061-8352-0CB70632A5A0}"/>
    <cellStyle name="Note 2 2" xfId="4548" xr:uid="{B1EDE67C-5AE2-42F0-9E58-3DB03A6B0976}"/>
    <cellStyle name="Note 2 2 2" xfId="4549" xr:uid="{FC0F9145-B3A5-46BD-A885-DF69B16D9F41}"/>
    <cellStyle name="Note 2 2 2 2" xfId="5775" xr:uid="{76BDE4D1-3D89-4643-8EB0-FB624A4A13B3}"/>
    <cellStyle name="Note 2 2 2 2 2" xfId="7177" xr:uid="{83571F33-3D16-471F-BE9B-F0D0681FB44C}"/>
    <cellStyle name="Note 2 2 2 2 2 2" xfId="9979" xr:uid="{BD116D34-47DD-4F64-888E-11BF086E24EC}"/>
    <cellStyle name="Note 2 2 2 2 2 2 2" xfId="15584" xr:uid="{0DE64385-9E59-44B3-8905-F8D5F8BB1F25}"/>
    <cellStyle name="Note 2 2 2 2 2 2 2 2" xfId="26793" xr:uid="{98949743-6756-4A89-BBDE-3C85A6C8DE1B}"/>
    <cellStyle name="Note 2 2 2 2 2 2 3" xfId="21189" xr:uid="{CC2FA691-5B77-4E18-A9BE-679175EB86E3}"/>
    <cellStyle name="Note 2 2 2 2 2 3" xfId="12782" xr:uid="{F632E898-CF5B-4324-B943-5597DCF9280E}"/>
    <cellStyle name="Note 2 2 2 2 2 3 2" xfId="23991" xr:uid="{A2655F17-102E-4E22-840C-8779B8E3C016}"/>
    <cellStyle name="Note 2 2 2 2 2 4" xfId="18387" xr:uid="{68D8F153-94F7-4B63-B905-674C1352DF9F}"/>
    <cellStyle name="Note 2 2 2 2 3" xfId="8577" xr:uid="{848002D8-8C3F-40EC-9EB3-9B0720FECF62}"/>
    <cellStyle name="Note 2 2 2 2 3 2" xfId="14182" xr:uid="{35D2A223-5A31-49B4-840B-D0BA7D077A7D}"/>
    <cellStyle name="Note 2 2 2 2 3 2 2" xfId="25391" xr:uid="{007C2FAC-3252-497B-A160-09F3F46E35F3}"/>
    <cellStyle name="Note 2 2 2 2 3 3" xfId="19787" xr:uid="{EB94B551-43A6-491C-A249-C1704A5DA8B6}"/>
    <cellStyle name="Note 2 2 2 2 4" xfId="11380" xr:uid="{91FC230F-9749-4A6C-8D23-B2E1E3E89EFB}"/>
    <cellStyle name="Note 2 2 2 2 4 2" xfId="22589" xr:uid="{B5C7BEF7-D923-4962-980F-45329B38AA05}"/>
    <cellStyle name="Note 2 2 2 2 5" xfId="16985" xr:uid="{C5F8CE7A-6D10-477C-AD87-BA6FC4400038}"/>
    <cellStyle name="Note 2 2 2 3" xfId="45082" xr:uid="{B74DDC8E-F0C6-4799-B1A5-575C5DBC26A6}"/>
    <cellStyle name="Note 2 2 3" xfId="4550" xr:uid="{8B3AFD28-AA7A-4BEB-BC7A-260F42969039}"/>
    <cellStyle name="Note 2 2 3 2" xfId="5774" xr:uid="{752C9AB7-C51D-4805-B292-9F5A181C141B}"/>
    <cellStyle name="Note 2 2 3 2 2" xfId="7176" xr:uid="{CA1ACC24-FA12-4058-BC7E-05637A7E0CE9}"/>
    <cellStyle name="Note 2 2 3 2 2 2" xfId="9978" xr:uid="{A1B07B78-17E9-4B4A-B155-F1E24E3AE2FA}"/>
    <cellStyle name="Note 2 2 3 2 2 2 2" xfId="15583" xr:uid="{D8D9E4F1-3324-433B-ACC3-0623A1597692}"/>
    <cellStyle name="Note 2 2 3 2 2 2 2 2" xfId="26792" xr:uid="{4D1EEE7D-C34A-44F4-BAE7-08E560559F36}"/>
    <cellStyle name="Note 2 2 3 2 2 2 3" xfId="21188" xr:uid="{822445A0-51BC-47ED-BA22-EF8476529978}"/>
    <cellStyle name="Note 2 2 3 2 2 3" xfId="12781" xr:uid="{97E5D5BA-0CFE-4D53-8614-27C2E2D84171}"/>
    <cellStyle name="Note 2 2 3 2 2 3 2" xfId="23990" xr:uid="{373D5A54-ABD7-4DEF-95C7-CBDFB8039E84}"/>
    <cellStyle name="Note 2 2 3 2 2 4" xfId="18386" xr:uid="{3F280263-7F50-4EBD-9471-93860963E927}"/>
    <cellStyle name="Note 2 2 3 2 3" xfId="8576" xr:uid="{4B49C00F-86D6-434F-BCA1-C661F299042B}"/>
    <cellStyle name="Note 2 2 3 2 3 2" xfId="14181" xr:uid="{0E6C5355-83DB-413A-994A-E2AFA4BF9FED}"/>
    <cellStyle name="Note 2 2 3 2 3 2 2" xfId="25390" xr:uid="{93ED4BA4-7F1D-4265-B038-7D022852E603}"/>
    <cellStyle name="Note 2 2 3 2 3 3" xfId="19786" xr:uid="{23E0C065-9385-407F-85D4-EAEC58F01249}"/>
    <cellStyle name="Note 2 2 3 2 4" xfId="11379" xr:uid="{509C7030-77AF-45DE-ABBA-EF9EBBD79091}"/>
    <cellStyle name="Note 2 2 3 2 4 2" xfId="22588" xr:uid="{293AA80A-209A-4680-BAA2-4CE5EE62C24E}"/>
    <cellStyle name="Note 2 2 3 2 5" xfId="16984" xr:uid="{88ECFD11-56C2-411A-9229-BF04785F0FCA}"/>
    <cellStyle name="Note 2 2 3 3" xfId="45083" xr:uid="{75652FB1-41C8-4A2E-B3D8-41028DE155EB}"/>
    <cellStyle name="Note 2 2 4" xfId="5776" xr:uid="{CE50514B-2652-4E11-83A5-61F557ECC5B1}"/>
    <cellStyle name="Note 2 2 4 2" xfId="7178" xr:uid="{96D3BE7A-86B0-4CB8-8C6B-8E723EBE6EA0}"/>
    <cellStyle name="Note 2 2 4 2 2" xfId="9980" xr:uid="{A8A2FDEB-8BCD-417B-961D-42F6E369037A}"/>
    <cellStyle name="Note 2 2 4 2 2 2" xfId="15585" xr:uid="{598CB76E-6707-4DEF-8440-9AA7EE960638}"/>
    <cellStyle name="Note 2 2 4 2 2 2 2" xfId="26794" xr:uid="{8790EF25-0F10-4EF8-B331-42F468250630}"/>
    <cellStyle name="Note 2 2 4 2 2 3" xfId="21190" xr:uid="{A1A4EF7D-B0E8-4C14-9B67-2A3BAE1C25CC}"/>
    <cellStyle name="Note 2 2 4 2 3" xfId="12783" xr:uid="{52918E25-F334-48FA-94E7-EEE90A12BFD3}"/>
    <cellStyle name="Note 2 2 4 2 3 2" xfId="23992" xr:uid="{92838C7E-14B9-4FF0-BEF2-F97FB01FE7A6}"/>
    <cellStyle name="Note 2 2 4 2 4" xfId="18388" xr:uid="{FC77687A-9ACB-4EEF-A987-088588514039}"/>
    <cellStyle name="Note 2 2 4 3" xfId="8578" xr:uid="{D8981FB0-1070-472B-AF33-CE2FE66D3F24}"/>
    <cellStyle name="Note 2 2 4 3 2" xfId="14183" xr:uid="{CF9DADB3-4784-4B0A-8251-A21873D77A7B}"/>
    <cellStyle name="Note 2 2 4 3 2 2" xfId="25392" xr:uid="{284ADBC2-C14B-4CCF-83E9-6D38530B797E}"/>
    <cellStyle name="Note 2 2 4 3 3" xfId="19788" xr:uid="{9A3020EC-B84B-4CDA-B5CF-D864997DB3CF}"/>
    <cellStyle name="Note 2 2 4 4" xfId="11381" xr:uid="{BB41198E-A786-42AC-9D37-A649FF34F157}"/>
    <cellStyle name="Note 2 2 4 4 2" xfId="22590" xr:uid="{A6BC0591-5C7B-416A-972D-7775BB44572C}"/>
    <cellStyle name="Note 2 2 4 5" xfId="16986" xr:uid="{9E933D14-ACAA-4F68-BFCB-79F4011CEB60}"/>
    <cellStyle name="Note 2 2 5" xfId="45081" xr:uid="{0474AE7C-1EBC-4FC6-97C9-DB48D271F137}"/>
    <cellStyle name="Note 2 20" xfId="27489" xr:uid="{C9814B75-5DD5-4492-8459-D34F1B9E2A5B}"/>
    <cellStyle name="Note 2 21" xfId="45079" xr:uid="{6BAEEA31-5DEA-4704-8E63-01E02A9E2789}"/>
    <cellStyle name="Note 2 3" xfId="4551" xr:uid="{72433C8E-6C28-4A7B-AC0F-0B8891232C06}"/>
    <cellStyle name="Note 2 3 2" xfId="4552" xr:uid="{75F676B8-C161-426A-B240-4DF78D396701}"/>
    <cellStyle name="Note 2 3 2 2" xfId="5772" xr:uid="{1AE73DA7-542A-467C-9A0E-F69E148E3381}"/>
    <cellStyle name="Note 2 3 2 2 2" xfId="7174" xr:uid="{50D143AF-E5AC-42A1-B51D-5291A631EE8D}"/>
    <cellStyle name="Note 2 3 2 2 2 2" xfId="9976" xr:uid="{C471CEEC-5B3F-4571-AE7F-C4256FD16E2F}"/>
    <cellStyle name="Note 2 3 2 2 2 2 2" xfId="15581" xr:uid="{50154C53-9705-4584-9F2A-E33520403AD4}"/>
    <cellStyle name="Note 2 3 2 2 2 2 2 2" xfId="26790" xr:uid="{81DF72FE-25AF-4955-AAC6-1CB9B9ABEC81}"/>
    <cellStyle name="Note 2 3 2 2 2 2 3" xfId="21186" xr:uid="{65F21E88-9470-4BBA-9773-E04527598EF6}"/>
    <cellStyle name="Note 2 3 2 2 2 3" xfId="12779" xr:uid="{91E6B1DF-A6EB-4730-A08C-C94AE219EC58}"/>
    <cellStyle name="Note 2 3 2 2 2 3 2" xfId="23988" xr:uid="{17A63678-1537-4EB8-A1A8-D9E6FC71BE65}"/>
    <cellStyle name="Note 2 3 2 2 2 4" xfId="18384" xr:uid="{F96D682D-EE0A-4E48-8126-9452242F85C1}"/>
    <cellStyle name="Note 2 3 2 2 3" xfId="8574" xr:uid="{BE54DA5A-4141-4B79-8C5D-22300D3A25D0}"/>
    <cellStyle name="Note 2 3 2 2 3 2" xfId="14179" xr:uid="{4687A940-791F-4935-A9BB-0569616E213E}"/>
    <cellStyle name="Note 2 3 2 2 3 2 2" xfId="25388" xr:uid="{16E3390F-309A-4D31-A15A-FCC9EEF08724}"/>
    <cellStyle name="Note 2 3 2 2 3 3" xfId="19784" xr:uid="{3708F03B-4657-4020-8D56-D7F7C781B879}"/>
    <cellStyle name="Note 2 3 2 2 4" xfId="11377" xr:uid="{814ADC0D-30AA-44F5-8360-41FF3A20A5D2}"/>
    <cellStyle name="Note 2 3 2 2 4 2" xfId="22586" xr:uid="{CCD8BB06-82F2-4A64-8F4D-804B3A125B62}"/>
    <cellStyle name="Note 2 3 2 2 5" xfId="16982" xr:uid="{936F4EAB-F0FB-49DE-8357-44C31B8191EF}"/>
    <cellStyle name="Note 2 3 2 3" xfId="45085" xr:uid="{03BB1D27-DB2E-439B-B750-02DB63F5D493}"/>
    <cellStyle name="Note 2 3 3" xfId="4553" xr:uid="{263AC757-A425-4E8B-8C1B-D2F463DCF80F}"/>
    <cellStyle name="Note 2 3 3 2" xfId="5771" xr:uid="{D2A28337-1EFE-4CE9-B88F-F39BCF5EAB24}"/>
    <cellStyle name="Note 2 3 3 2 2" xfId="7173" xr:uid="{127C6EA0-A49E-4C84-A3FC-2E692EE188F1}"/>
    <cellStyle name="Note 2 3 3 2 2 2" xfId="9975" xr:uid="{F2A30CD7-2F74-4B0D-8328-E7F9A4530A0A}"/>
    <cellStyle name="Note 2 3 3 2 2 2 2" xfId="15580" xr:uid="{23110AF6-41E4-4EC5-94B2-130E312A74EE}"/>
    <cellStyle name="Note 2 3 3 2 2 2 2 2" xfId="26789" xr:uid="{F2BDC3FC-6FE6-4C07-81A8-1162DFB526DC}"/>
    <cellStyle name="Note 2 3 3 2 2 2 3" xfId="21185" xr:uid="{9B9A3BB1-6ACF-47F5-B884-D41ADB566B9B}"/>
    <cellStyle name="Note 2 3 3 2 2 3" xfId="12778" xr:uid="{FA9B6BB5-5AB7-4C16-853B-E1BACD6E1469}"/>
    <cellStyle name="Note 2 3 3 2 2 3 2" xfId="23987" xr:uid="{35515538-538C-4CEC-B5D8-A72E3B5451A0}"/>
    <cellStyle name="Note 2 3 3 2 2 4" xfId="18383" xr:uid="{54F38EA5-FA58-4940-AFDA-7889AE735FAC}"/>
    <cellStyle name="Note 2 3 3 2 3" xfId="8573" xr:uid="{B9F42085-D5CE-4B66-AA0D-8016E955F7BE}"/>
    <cellStyle name="Note 2 3 3 2 3 2" xfId="14178" xr:uid="{3AC70544-8B6F-4930-A501-66CA8396E73A}"/>
    <cellStyle name="Note 2 3 3 2 3 2 2" xfId="25387" xr:uid="{0C431933-3C43-4B15-8571-F8276712A6D1}"/>
    <cellStyle name="Note 2 3 3 2 3 3" xfId="19783" xr:uid="{45072D12-E283-4FF5-95DA-0B9865253A60}"/>
    <cellStyle name="Note 2 3 3 2 4" xfId="11376" xr:uid="{9C6B369D-E5C3-432A-9B36-F3CD0214E5A7}"/>
    <cellStyle name="Note 2 3 3 2 4 2" xfId="22585" xr:uid="{F4606799-E183-4558-BAB3-3F13EE3BB58C}"/>
    <cellStyle name="Note 2 3 3 2 5" xfId="16981" xr:uid="{C66FC060-5A3E-46C4-935D-EE445725A188}"/>
    <cellStyle name="Note 2 3 3 3" xfId="45086" xr:uid="{55CA8724-4D93-46E8-BC97-464E1E0EA477}"/>
    <cellStyle name="Note 2 3 4" xfId="5773" xr:uid="{E8DD080D-7383-4FCF-A099-62237D48BF5F}"/>
    <cellStyle name="Note 2 3 4 2" xfId="7175" xr:uid="{E5FAC8A7-142A-4B08-A8F5-43FBE84AF85A}"/>
    <cellStyle name="Note 2 3 4 2 2" xfId="9977" xr:uid="{9288019C-F1E3-4887-AAA2-15177FF1AD07}"/>
    <cellStyle name="Note 2 3 4 2 2 2" xfId="15582" xr:uid="{7BC208D9-A056-4005-A655-CB76C57FA71C}"/>
    <cellStyle name="Note 2 3 4 2 2 2 2" xfId="26791" xr:uid="{D1B28C2A-5DBA-49D7-87CA-5FE442E0759C}"/>
    <cellStyle name="Note 2 3 4 2 2 3" xfId="21187" xr:uid="{1E832A0C-0FC3-4F69-BCD1-7FFCD64F4ED0}"/>
    <cellStyle name="Note 2 3 4 2 3" xfId="12780" xr:uid="{F55B5C04-233C-4698-8E6A-1D99EDA96C81}"/>
    <cellStyle name="Note 2 3 4 2 3 2" xfId="23989" xr:uid="{9353A5E4-C336-4295-909A-71700F3153DC}"/>
    <cellStyle name="Note 2 3 4 2 4" xfId="18385" xr:uid="{F0BA1F41-0FB7-42B7-877E-148FAF068D75}"/>
    <cellStyle name="Note 2 3 4 3" xfId="8575" xr:uid="{108173E6-5E6C-4A2E-B52B-3F4657AED39D}"/>
    <cellStyle name="Note 2 3 4 3 2" xfId="14180" xr:uid="{C787D8CC-19C8-4006-BDE1-872A0D0B7B4E}"/>
    <cellStyle name="Note 2 3 4 3 2 2" xfId="25389" xr:uid="{34BE18BD-283F-4C14-AEDB-C0C48B3CC1EA}"/>
    <cellStyle name="Note 2 3 4 3 3" xfId="19785" xr:uid="{0835BF5E-02E2-41D9-8A4B-FC871B3AB01B}"/>
    <cellStyle name="Note 2 3 4 4" xfId="11378" xr:uid="{05EBBC5D-84F0-4C39-9CA9-8D1D7269DA67}"/>
    <cellStyle name="Note 2 3 4 4 2" xfId="22587" xr:uid="{98CE2F1C-C4E9-436F-B93B-FB500743D561}"/>
    <cellStyle name="Note 2 3 4 5" xfId="16983" xr:uid="{7210052D-7DC7-42DC-AE74-785C7168B37D}"/>
    <cellStyle name="Note 2 3 5" xfId="45084" xr:uid="{B5E457C8-1C65-4E25-BC69-BC25F734741A}"/>
    <cellStyle name="Note 2 4" xfId="4554" xr:uid="{43471A23-1998-4B70-999E-47B8AB765A37}"/>
    <cellStyle name="Note 2 4 2" xfId="4555" xr:uid="{1DAAA0B6-9591-4542-9CB4-A7E8E9F15184}"/>
    <cellStyle name="Note 2 4 2 2" xfId="5769" xr:uid="{BAF5CC91-5548-45DA-8ADE-8058FB653FE6}"/>
    <cellStyle name="Note 2 4 2 2 2" xfId="7171" xr:uid="{4CAEBDD3-45E7-4217-9697-5E5B5693B4D1}"/>
    <cellStyle name="Note 2 4 2 2 2 2" xfId="9973" xr:uid="{A92C09CC-0091-4A2D-BA4D-22E51A3B0F26}"/>
    <cellStyle name="Note 2 4 2 2 2 2 2" xfId="15578" xr:uid="{A2B3D276-73D7-4450-91D0-B5B2C6FCAC18}"/>
    <cellStyle name="Note 2 4 2 2 2 2 2 2" xfId="26787" xr:uid="{CEC60084-98C5-40B6-82E7-144320D0A6FC}"/>
    <cellStyle name="Note 2 4 2 2 2 2 3" xfId="21183" xr:uid="{0C5225AA-C7CB-4A3F-89F5-D6A8C16E6ED9}"/>
    <cellStyle name="Note 2 4 2 2 2 3" xfId="12776" xr:uid="{E6F48892-0AE5-421C-AF63-853240D7B365}"/>
    <cellStyle name="Note 2 4 2 2 2 3 2" xfId="23985" xr:uid="{56B25B7D-FA63-43F5-9B57-E27A5C7960A0}"/>
    <cellStyle name="Note 2 4 2 2 2 4" xfId="18381" xr:uid="{1FD37936-D82B-4154-B7BA-4E65E354B4A3}"/>
    <cellStyle name="Note 2 4 2 2 3" xfId="8571" xr:uid="{44D7B4F0-5E82-4512-9EA1-A04342CF2593}"/>
    <cellStyle name="Note 2 4 2 2 3 2" xfId="14176" xr:uid="{8EBC129D-9E8C-4081-9C37-9472A916CB0B}"/>
    <cellStyle name="Note 2 4 2 2 3 2 2" xfId="25385" xr:uid="{EA2DFEA4-BF65-4CD7-96AC-6DA21F24EFA5}"/>
    <cellStyle name="Note 2 4 2 2 3 3" xfId="19781" xr:uid="{5EED77EB-AB2E-4903-9526-1EEC38B33D29}"/>
    <cellStyle name="Note 2 4 2 2 4" xfId="11374" xr:uid="{61B2AFFB-7125-4C4C-ACB1-8FC41C1C38ED}"/>
    <cellStyle name="Note 2 4 2 2 4 2" xfId="22583" xr:uid="{E9CCCD1E-CB83-487C-B9DF-E342B0CC265E}"/>
    <cellStyle name="Note 2 4 2 2 5" xfId="16979" xr:uid="{B89F2820-C1DD-444A-B8D1-B85224541776}"/>
    <cellStyle name="Note 2 4 2 3" xfId="45088" xr:uid="{A0851A43-136D-4F64-8141-E5DCE93A501A}"/>
    <cellStyle name="Note 2 4 3" xfId="4556" xr:uid="{EE4C2A2E-16DA-4AA7-AF87-E5F945162671}"/>
    <cellStyle name="Note 2 4 3 2" xfId="5768" xr:uid="{E4391CD4-22CC-485B-883A-BADF01C3C087}"/>
    <cellStyle name="Note 2 4 3 2 2" xfId="7170" xr:uid="{F9AD947E-E6AE-4936-BAD2-B75F2FF71DC9}"/>
    <cellStyle name="Note 2 4 3 2 2 2" xfId="9972" xr:uid="{FE1C6376-581E-44F3-90CB-446272449D10}"/>
    <cellStyle name="Note 2 4 3 2 2 2 2" xfId="15577" xr:uid="{5E5871B8-809E-4FB3-A260-A7B521521DC2}"/>
    <cellStyle name="Note 2 4 3 2 2 2 2 2" xfId="26786" xr:uid="{E3588E30-69C9-40A0-9374-D2FB72F60A82}"/>
    <cellStyle name="Note 2 4 3 2 2 2 3" xfId="21182" xr:uid="{917B0EA4-45CC-4BC9-9C69-D31DCFBBB529}"/>
    <cellStyle name="Note 2 4 3 2 2 3" xfId="12775" xr:uid="{E86C0351-3BCF-46A2-95A9-0C7D67F7834D}"/>
    <cellStyle name="Note 2 4 3 2 2 3 2" xfId="23984" xr:uid="{7EF66769-DCE3-4830-AAAD-C63DEECED98D}"/>
    <cellStyle name="Note 2 4 3 2 2 4" xfId="18380" xr:uid="{E3AC53A4-65C3-4B86-ABAB-858DB7C9B4FA}"/>
    <cellStyle name="Note 2 4 3 2 3" xfId="8570" xr:uid="{5402E4C1-BA3D-425D-B0BA-040E510E9C5B}"/>
    <cellStyle name="Note 2 4 3 2 3 2" xfId="14175" xr:uid="{631F0E85-0BC6-44DB-AD61-A42EB6F0C737}"/>
    <cellStyle name="Note 2 4 3 2 3 2 2" xfId="25384" xr:uid="{764C90D7-5FD7-487A-9065-89B8F9B1F1C1}"/>
    <cellStyle name="Note 2 4 3 2 3 3" xfId="19780" xr:uid="{2C8F0356-007D-4963-AA11-CB911E5A2401}"/>
    <cellStyle name="Note 2 4 3 2 4" xfId="11373" xr:uid="{7A58537D-BB61-4F5F-BB87-A73881F2CB60}"/>
    <cellStyle name="Note 2 4 3 2 4 2" xfId="22582" xr:uid="{1F216254-797A-4FD2-A1A9-1BDAC30B576D}"/>
    <cellStyle name="Note 2 4 3 2 5" xfId="16978" xr:uid="{2DFF6315-4ADF-4EED-AC68-8C8038C0F9E8}"/>
    <cellStyle name="Note 2 4 3 3" xfId="45089" xr:uid="{8313DB71-04F9-4436-8FBF-CF833B7CFB9A}"/>
    <cellStyle name="Note 2 4 4" xfId="5770" xr:uid="{0F6A895C-99A3-4F64-B4C0-257E0C750192}"/>
    <cellStyle name="Note 2 4 4 2" xfId="7172" xr:uid="{6EEC841D-EBD0-4994-8329-80DE90C4EBB8}"/>
    <cellStyle name="Note 2 4 4 2 2" xfId="9974" xr:uid="{9DDC486E-1993-4367-B599-905966E67CF0}"/>
    <cellStyle name="Note 2 4 4 2 2 2" xfId="15579" xr:uid="{CA078A36-4608-430C-9028-8A8B5DDF8BB7}"/>
    <cellStyle name="Note 2 4 4 2 2 2 2" xfId="26788" xr:uid="{DF649009-1230-4854-BDA5-DF12873E6AC3}"/>
    <cellStyle name="Note 2 4 4 2 2 3" xfId="21184" xr:uid="{A027B650-0E8E-492B-A722-0B7A8ED8818F}"/>
    <cellStyle name="Note 2 4 4 2 3" xfId="12777" xr:uid="{9CBC856C-D3CD-43BF-A41C-716B7FCB72A8}"/>
    <cellStyle name="Note 2 4 4 2 3 2" xfId="23986" xr:uid="{5FE59072-46E7-4E65-BF8F-4CC7F6BF9173}"/>
    <cellStyle name="Note 2 4 4 2 4" xfId="18382" xr:uid="{BD4EA722-5A01-48C2-89F2-F05DFBCE5E65}"/>
    <cellStyle name="Note 2 4 4 3" xfId="8572" xr:uid="{87461A4B-C5DE-4F9C-869D-04CEE207F1C9}"/>
    <cellStyle name="Note 2 4 4 3 2" xfId="14177" xr:uid="{864B80AE-C43B-4155-8640-AED990448244}"/>
    <cellStyle name="Note 2 4 4 3 2 2" xfId="25386" xr:uid="{6EEF7181-47E9-4ED8-A663-C5AD4BB47C5C}"/>
    <cellStyle name="Note 2 4 4 3 3" xfId="19782" xr:uid="{699F80BB-5AEA-43BB-85FA-6FE196430033}"/>
    <cellStyle name="Note 2 4 4 4" xfId="11375" xr:uid="{B1F9E388-D765-4134-AA3D-2AC5BF7B69F2}"/>
    <cellStyle name="Note 2 4 4 4 2" xfId="22584" xr:uid="{8D5175E7-9C32-4DF2-AD76-28C86897108D}"/>
    <cellStyle name="Note 2 4 4 5" xfId="16980" xr:uid="{901CDA9D-3EB7-4AED-A9E4-E5FCF99C5397}"/>
    <cellStyle name="Note 2 4 5" xfId="45087" xr:uid="{9697DF5A-D274-4742-AC89-2EBCB3E3DDD0}"/>
    <cellStyle name="Note 2 5" xfId="4557" xr:uid="{41B9F9B4-F00F-402A-AF71-7E3B5795C516}"/>
    <cellStyle name="Note 2 5 2" xfId="4558" xr:uid="{BDBDAA3B-89E9-46A7-94C4-B55F93D672F8}"/>
    <cellStyle name="Note 2 5 2 2" xfId="5766" xr:uid="{1491E4D1-0679-4895-B19E-7E62E33309B4}"/>
    <cellStyle name="Note 2 5 2 2 2" xfId="7168" xr:uid="{BF7A9817-509F-417C-98FE-56F7D5C1664E}"/>
    <cellStyle name="Note 2 5 2 2 2 2" xfId="9970" xr:uid="{8F83AA00-3D06-4FBB-93AC-95905930FAA3}"/>
    <cellStyle name="Note 2 5 2 2 2 2 2" xfId="15575" xr:uid="{0A367853-B14B-49C8-AD2C-94BA17B33ECD}"/>
    <cellStyle name="Note 2 5 2 2 2 2 2 2" xfId="26784" xr:uid="{AF7A2A3D-DA5B-4B7A-9BE4-BB8AA0B1BEC6}"/>
    <cellStyle name="Note 2 5 2 2 2 2 3" xfId="21180" xr:uid="{4B68C061-7590-459E-8719-55CA6AE68B32}"/>
    <cellStyle name="Note 2 5 2 2 2 3" xfId="12773" xr:uid="{A152A0FD-50BE-4FBA-8599-1E65CE358BD1}"/>
    <cellStyle name="Note 2 5 2 2 2 3 2" xfId="23982" xr:uid="{49D68930-E0BA-4C6A-A536-2AC2C20DCED9}"/>
    <cellStyle name="Note 2 5 2 2 2 4" xfId="18378" xr:uid="{FFD58B2B-8BC3-4F37-97CF-C8B6627B8E6A}"/>
    <cellStyle name="Note 2 5 2 2 3" xfId="8568" xr:uid="{949F3BF7-AF24-4537-82CC-64B9047BBA33}"/>
    <cellStyle name="Note 2 5 2 2 3 2" xfId="14173" xr:uid="{E981A7F4-EEB3-4661-AC08-355E8B9B191C}"/>
    <cellStyle name="Note 2 5 2 2 3 2 2" xfId="25382" xr:uid="{6B82C9C1-7288-4258-AF33-74683A8321C1}"/>
    <cellStyle name="Note 2 5 2 2 3 3" xfId="19778" xr:uid="{6BA689E3-8DD6-4CEB-8509-35903289EC10}"/>
    <cellStyle name="Note 2 5 2 2 4" xfId="11371" xr:uid="{5573A954-1BD7-48EF-9BBE-0D16C089D950}"/>
    <cellStyle name="Note 2 5 2 2 4 2" xfId="22580" xr:uid="{E4FB3EE7-0F5B-4F48-A064-F2639FD82E21}"/>
    <cellStyle name="Note 2 5 2 2 5" xfId="16976" xr:uid="{A9FD08F8-5246-4686-B0F3-DE9A7A667B0F}"/>
    <cellStyle name="Note 2 5 2 3" xfId="45091" xr:uid="{CA7BF8BC-2C77-4ECB-9977-1C5C8347E753}"/>
    <cellStyle name="Note 2 5 3" xfId="4559" xr:uid="{C483CD31-B102-4B78-8148-25994BE2F533}"/>
    <cellStyle name="Note 2 5 3 2" xfId="5765" xr:uid="{126F1572-2700-4067-A518-EBDDF171D88E}"/>
    <cellStyle name="Note 2 5 3 2 2" xfId="7167" xr:uid="{AD0658F9-470C-4216-ABB1-ABD6A04D0E19}"/>
    <cellStyle name="Note 2 5 3 2 2 2" xfId="9969" xr:uid="{874CBBE9-F3C8-4DBF-A467-A3D8113DB16E}"/>
    <cellStyle name="Note 2 5 3 2 2 2 2" xfId="15574" xr:uid="{F560BB7B-1B8F-493F-8777-A2BCD474F6F2}"/>
    <cellStyle name="Note 2 5 3 2 2 2 2 2" xfId="26783" xr:uid="{4A9016E4-7A6C-4E52-8352-113F8601453B}"/>
    <cellStyle name="Note 2 5 3 2 2 2 3" xfId="21179" xr:uid="{6DF13E01-CDC0-4742-903C-F2A0E96BD028}"/>
    <cellStyle name="Note 2 5 3 2 2 3" xfId="12772" xr:uid="{AF40256F-EABD-47CE-9FC9-75AAA19179BD}"/>
    <cellStyle name="Note 2 5 3 2 2 3 2" xfId="23981" xr:uid="{558DD2ED-F758-4215-A4E9-10B2B263A068}"/>
    <cellStyle name="Note 2 5 3 2 2 4" xfId="18377" xr:uid="{67AE2393-6495-4F94-97B9-62ED48753998}"/>
    <cellStyle name="Note 2 5 3 2 3" xfId="8567" xr:uid="{D3EB768D-EC45-49AF-946E-8A1701A4770C}"/>
    <cellStyle name="Note 2 5 3 2 3 2" xfId="14172" xr:uid="{33BB8D7B-AB07-479C-AE03-373D6DC27BDF}"/>
    <cellStyle name="Note 2 5 3 2 3 2 2" xfId="25381" xr:uid="{A12A8D45-B2F8-4AF9-A965-E9482496870E}"/>
    <cellStyle name="Note 2 5 3 2 3 3" xfId="19777" xr:uid="{931EEDCB-2C65-4A3E-8D52-556A2DE5E8C6}"/>
    <cellStyle name="Note 2 5 3 2 4" xfId="11370" xr:uid="{AFA6D173-7D35-4AC9-89E1-24E02A0E281D}"/>
    <cellStyle name="Note 2 5 3 2 4 2" xfId="22579" xr:uid="{4677C313-2D46-453F-AC2E-FA5FB5FDABCA}"/>
    <cellStyle name="Note 2 5 3 2 5" xfId="16975" xr:uid="{C68B4570-22BF-490E-BA1A-DEDA367EF369}"/>
    <cellStyle name="Note 2 5 3 3" xfId="45092" xr:uid="{585AF7AE-2A33-4FA6-BCA9-8475873A5000}"/>
    <cellStyle name="Note 2 5 4" xfId="5767" xr:uid="{BC9742A9-ACC6-4CED-97B9-5C7DFB3C2C57}"/>
    <cellStyle name="Note 2 5 4 2" xfId="7169" xr:uid="{425F873D-425C-43C3-937A-A40035BC872A}"/>
    <cellStyle name="Note 2 5 4 2 2" xfId="9971" xr:uid="{FC66BC53-B061-420B-BCA8-3D5907FA5ACF}"/>
    <cellStyle name="Note 2 5 4 2 2 2" xfId="15576" xr:uid="{30EF86E1-EF0E-456C-9BD9-40271D9F95C8}"/>
    <cellStyle name="Note 2 5 4 2 2 2 2" xfId="26785" xr:uid="{9239FF8C-F53C-4FE4-9087-A3C2676963AB}"/>
    <cellStyle name="Note 2 5 4 2 2 3" xfId="21181" xr:uid="{E4291BFB-552E-4FD7-8E4F-02FF0698CAB5}"/>
    <cellStyle name="Note 2 5 4 2 3" xfId="12774" xr:uid="{84D9587C-4819-4BFF-A56E-1C698ACADE4A}"/>
    <cellStyle name="Note 2 5 4 2 3 2" xfId="23983" xr:uid="{5713A3D2-B138-47F6-8D76-FD06DD3ECA30}"/>
    <cellStyle name="Note 2 5 4 2 4" xfId="18379" xr:uid="{2ED8DAB0-F015-4459-8ECA-7ED05A01588F}"/>
    <cellStyle name="Note 2 5 4 3" xfId="8569" xr:uid="{D7C04498-0E21-4091-8002-7FC64B498342}"/>
    <cellStyle name="Note 2 5 4 3 2" xfId="14174" xr:uid="{F34B1D19-E364-4547-88B4-D5FA69F66023}"/>
    <cellStyle name="Note 2 5 4 3 2 2" xfId="25383" xr:uid="{E845DD37-500C-4C0F-B987-2285E64F6BA0}"/>
    <cellStyle name="Note 2 5 4 3 3" xfId="19779" xr:uid="{AEC1F747-9C09-427A-B91D-8ADB83D93E3D}"/>
    <cellStyle name="Note 2 5 4 4" xfId="11372" xr:uid="{A7BF453C-C78E-44CE-83A5-D54E38E3A3A8}"/>
    <cellStyle name="Note 2 5 4 4 2" xfId="22581" xr:uid="{1A27E5DC-2848-4D42-B57E-E759636CB420}"/>
    <cellStyle name="Note 2 5 4 5" xfId="16977" xr:uid="{4DA9906D-BB16-49CB-98F0-52165F7EF97A}"/>
    <cellStyle name="Note 2 5 5" xfId="45090" xr:uid="{DC01A501-BC46-43F9-A31B-AA11E0132066}"/>
    <cellStyle name="Note 2 6" xfId="4560" xr:uid="{5B44AE1D-912E-466E-8C98-54E503BFEAF2}"/>
    <cellStyle name="Note 2 6 2" xfId="4561" xr:uid="{C0B30176-5B6D-4619-8786-D7560D960E38}"/>
    <cellStyle name="Note 2 6 2 2" xfId="5763" xr:uid="{38CBE26E-7FB2-499E-97FE-B078DEAAF862}"/>
    <cellStyle name="Note 2 6 2 2 2" xfId="7165" xr:uid="{604D7CAD-4960-441A-A3CB-CB110F39A371}"/>
    <cellStyle name="Note 2 6 2 2 2 2" xfId="9967" xr:uid="{12F87565-09C2-4C3B-B6CA-2F29FDC5D496}"/>
    <cellStyle name="Note 2 6 2 2 2 2 2" xfId="15572" xr:uid="{C5D3D33E-A0B1-4FD0-9E3C-22E3A49B11E5}"/>
    <cellStyle name="Note 2 6 2 2 2 2 2 2" xfId="26781" xr:uid="{D28B8F11-9E0F-445A-A800-3C3B8F0C32AF}"/>
    <cellStyle name="Note 2 6 2 2 2 2 3" xfId="21177" xr:uid="{B56BC5B8-A67C-47E1-80EA-058A22C7AD40}"/>
    <cellStyle name="Note 2 6 2 2 2 3" xfId="12770" xr:uid="{A19E47FF-7047-4C37-BDDF-4A815E2005B9}"/>
    <cellStyle name="Note 2 6 2 2 2 3 2" xfId="23979" xr:uid="{10C18DE5-888B-4529-87F7-83886B5F8767}"/>
    <cellStyle name="Note 2 6 2 2 2 4" xfId="18375" xr:uid="{2D32643A-0687-4EED-A837-72DFAEC6D016}"/>
    <cellStyle name="Note 2 6 2 2 3" xfId="8565" xr:uid="{041A580F-5DE0-485C-AF31-97D22B949B01}"/>
    <cellStyle name="Note 2 6 2 2 3 2" xfId="14170" xr:uid="{122762CE-3CA8-400D-B0D8-35F8E2A9F058}"/>
    <cellStyle name="Note 2 6 2 2 3 2 2" xfId="25379" xr:uid="{3821254B-E9D7-4786-8827-5EC09CAA4EE7}"/>
    <cellStyle name="Note 2 6 2 2 3 3" xfId="19775" xr:uid="{8BA80AA2-5EB0-40F9-B656-648377BF5D3B}"/>
    <cellStyle name="Note 2 6 2 2 4" xfId="11368" xr:uid="{DFA3D6A7-82C9-44E2-B312-7BDCB3B46DF0}"/>
    <cellStyle name="Note 2 6 2 2 4 2" xfId="22577" xr:uid="{4C027EDD-CA66-42A0-8DE4-13DB7AF006F5}"/>
    <cellStyle name="Note 2 6 2 2 5" xfId="16973" xr:uid="{4C1DB821-4F46-47AA-A11B-7280DEF1C08B}"/>
    <cellStyle name="Note 2 6 2 3" xfId="45094" xr:uid="{D4F56D21-FC0D-430D-A95D-E1FD0B1ED512}"/>
    <cellStyle name="Note 2 6 3" xfId="4562" xr:uid="{535FB1E3-0121-4640-AA36-83C8E521125D}"/>
    <cellStyle name="Note 2 6 3 2" xfId="5762" xr:uid="{C7E01346-E2EE-4139-868C-43B27330330A}"/>
    <cellStyle name="Note 2 6 3 2 2" xfId="7164" xr:uid="{68A168D7-364D-49C0-B750-CBBD967A9ADE}"/>
    <cellStyle name="Note 2 6 3 2 2 2" xfId="9966" xr:uid="{6461158B-00D2-4B3E-B3A7-6B0B92ECDAC0}"/>
    <cellStyle name="Note 2 6 3 2 2 2 2" xfId="15571" xr:uid="{E3752199-F651-4DDA-9E91-9B0BCCD230DF}"/>
    <cellStyle name="Note 2 6 3 2 2 2 2 2" xfId="26780" xr:uid="{BE8EF187-8A62-43E0-94CF-CAB32224AC69}"/>
    <cellStyle name="Note 2 6 3 2 2 2 3" xfId="21176" xr:uid="{B08A1C4C-FD3E-42D0-BD94-86535BAAC252}"/>
    <cellStyle name="Note 2 6 3 2 2 3" xfId="12769" xr:uid="{85A4F0F3-4AD8-49E0-A901-7A1A154F0B6B}"/>
    <cellStyle name="Note 2 6 3 2 2 3 2" xfId="23978" xr:uid="{B2106805-7EE7-412D-A575-FEEEB3234870}"/>
    <cellStyle name="Note 2 6 3 2 2 4" xfId="18374" xr:uid="{F1C1C555-097D-4843-87B1-A8ABB35987BE}"/>
    <cellStyle name="Note 2 6 3 2 3" xfId="8564" xr:uid="{37527205-5C4E-4D2D-8FC5-5343765538C4}"/>
    <cellStyle name="Note 2 6 3 2 3 2" xfId="14169" xr:uid="{B8048DC3-33B3-496D-B30C-0F9715024DE9}"/>
    <cellStyle name="Note 2 6 3 2 3 2 2" xfId="25378" xr:uid="{3FD84960-C2E1-4AD1-9D95-18462F7779CE}"/>
    <cellStyle name="Note 2 6 3 2 3 3" xfId="19774" xr:uid="{64A75705-2779-4AD8-9CCB-E7215ABC2C55}"/>
    <cellStyle name="Note 2 6 3 2 4" xfId="11367" xr:uid="{083370BC-3814-4D59-B379-92D0B7672168}"/>
    <cellStyle name="Note 2 6 3 2 4 2" xfId="22576" xr:uid="{8350BAAB-FD91-4CDC-A6E3-A6005B93AC0F}"/>
    <cellStyle name="Note 2 6 3 2 5" xfId="16972" xr:uid="{771F41CE-8C36-4DD3-B62A-53D32BD9E935}"/>
    <cellStyle name="Note 2 6 3 3" xfId="45095" xr:uid="{C7A906EB-5BCE-4F33-B0C5-F848D0B80A02}"/>
    <cellStyle name="Note 2 6 4" xfId="5764" xr:uid="{F308E8D2-4D65-4529-8BDD-1FF4F7BCAF2A}"/>
    <cellStyle name="Note 2 6 4 2" xfId="7166" xr:uid="{886C85E1-0C39-4C2F-8A26-A93B7A400EDD}"/>
    <cellStyle name="Note 2 6 4 2 2" xfId="9968" xr:uid="{276AFD77-D000-499F-988D-B34C6306ECB6}"/>
    <cellStyle name="Note 2 6 4 2 2 2" xfId="15573" xr:uid="{5C8D725D-464F-4B86-8DB5-EFC0784A29DD}"/>
    <cellStyle name="Note 2 6 4 2 2 2 2" xfId="26782" xr:uid="{D7004D3A-EEA9-431D-B671-7390ECA9724C}"/>
    <cellStyle name="Note 2 6 4 2 2 3" xfId="21178" xr:uid="{40BC5CB4-E6A8-4E44-9021-4A0A28CB5EAF}"/>
    <cellStyle name="Note 2 6 4 2 3" xfId="12771" xr:uid="{11951623-F4D9-4794-9763-7E5449654035}"/>
    <cellStyle name="Note 2 6 4 2 3 2" xfId="23980" xr:uid="{2B29DDB5-07AD-457C-996F-11BDC7F28876}"/>
    <cellStyle name="Note 2 6 4 2 4" xfId="18376" xr:uid="{3F562312-5245-498F-BDCE-B9A450F6F2BF}"/>
    <cellStyle name="Note 2 6 4 3" xfId="8566" xr:uid="{011CE8CD-E01E-4641-AC44-5A5FCAEE98AF}"/>
    <cellStyle name="Note 2 6 4 3 2" xfId="14171" xr:uid="{979B81A3-0F6A-44EB-AADC-35B0F5E81A69}"/>
    <cellStyle name="Note 2 6 4 3 2 2" xfId="25380" xr:uid="{8C8FDAA8-99F3-4448-B936-305101A0B313}"/>
    <cellStyle name="Note 2 6 4 3 3" xfId="19776" xr:uid="{E5204384-AAFF-47BC-842A-B993EAC6A340}"/>
    <cellStyle name="Note 2 6 4 4" xfId="11369" xr:uid="{316A0CB7-12AD-4C8F-9F88-40AA63336732}"/>
    <cellStyle name="Note 2 6 4 4 2" xfId="22578" xr:uid="{0CBBD2BC-795E-4D17-8A5F-0D074D16921D}"/>
    <cellStyle name="Note 2 6 4 5" xfId="16974" xr:uid="{F6AA8955-3700-4202-8F2B-B98761213310}"/>
    <cellStyle name="Note 2 6 5" xfId="45093" xr:uid="{B5873C96-7B3B-425F-B0A6-CBF11AF3FC80}"/>
    <cellStyle name="Note 2 7" xfId="4563" xr:uid="{2A2E9917-722C-45AC-A02A-770143FB15C6}"/>
    <cellStyle name="Note 2 7 2" xfId="4564" xr:uid="{ACFDAB79-4576-4571-AFDB-A5E60EC7B2B4}"/>
    <cellStyle name="Note 2 7 2 2" xfId="5760" xr:uid="{7D2C531F-5D54-46CE-AF26-EA725E79B55D}"/>
    <cellStyle name="Note 2 7 2 2 2" xfId="7162" xr:uid="{3B8F5BAF-2BBF-4C1B-88E4-3F9F6EB5CCD7}"/>
    <cellStyle name="Note 2 7 2 2 2 2" xfId="9964" xr:uid="{0A1D2387-86C9-43E1-9A80-AE638C2E8151}"/>
    <cellStyle name="Note 2 7 2 2 2 2 2" xfId="15569" xr:uid="{4534560E-346B-40CF-A947-2565BAADBBBF}"/>
    <cellStyle name="Note 2 7 2 2 2 2 2 2" xfId="26778" xr:uid="{F1D4F2E0-3DEF-4CB8-A888-2FF17CE9A04D}"/>
    <cellStyle name="Note 2 7 2 2 2 2 3" xfId="21174" xr:uid="{0D7002A7-A0E9-4A2F-ABFA-141A18176C61}"/>
    <cellStyle name="Note 2 7 2 2 2 3" xfId="12767" xr:uid="{23B1EECB-4E2C-4EE8-B706-14577AB83D0F}"/>
    <cellStyle name="Note 2 7 2 2 2 3 2" xfId="23976" xr:uid="{5A4B1E2F-BB58-4C42-9928-8DD2A53B84D0}"/>
    <cellStyle name="Note 2 7 2 2 2 4" xfId="18372" xr:uid="{D26DDCEE-74C3-41BD-A5B8-01761413AECE}"/>
    <cellStyle name="Note 2 7 2 2 3" xfId="8562" xr:uid="{0A20A1E8-2D45-4680-9337-45A8E911AC00}"/>
    <cellStyle name="Note 2 7 2 2 3 2" xfId="14167" xr:uid="{A085A0DD-13A5-48B3-B2F6-69878CD31163}"/>
    <cellStyle name="Note 2 7 2 2 3 2 2" xfId="25376" xr:uid="{B0583C79-E1B7-4F32-928D-5CAE0CC0B853}"/>
    <cellStyle name="Note 2 7 2 2 3 3" xfId="19772" xr:uid="{EDE374C0-4D15-4646-B284-1E9B553F905A}"/>
    <cellStyle name="Note 2 7 2 2 4" xfId="11365" xr:uid="{F2C30741-CD13-48BC-8004-20C74C839339}"/>
    <cellStyle name="Note 2 7 2 2 4 2" xfId="22574" xr:uid="{18D56C32-2083-4336-A82B-56D7F195FFBF}"/>
    <cellStyle name="Note 2 7 2 2 5" xfId="16970" xr:uid="{B8005DE7-847B-4166-AB58-20AB1A7E20DD}"/>
    <cellStyle name="Note 2 7 2 3" xfId="45097" xr:uid="{894F9E4F-81EB-4641-872A-6809B31AC13B}"/>
    <cellStyle name="Note 2 7 3" xfId="4565" xr:uid="{7D793BD6-B3F7-440E-8A0A-35ECEC98FE5B}"/>
    <cellStyle name="Note 2 7 3 2" xfId="5759" xr:uid="{0E99BD9A-BED2-4814-85C8-26DFE02678EB}"/>
    <cellStyle name="Note 2 7 3 2 2" xfId="7161" xr:uid="{DD8F1553-2034-476D-B46A-F5217FEBB7ED}"/>
    <cellStyle name="Note 2 7 3 2 2 2" xfId="9963" xr:uid="{7042DE1B-6078-444C-BD13-E76FDD25FD79}"/>
    <cellStyle name="Note 2 7 3 2 2 2 2" xfId="15568" xr:uid="{5697E8AF-FE4E-4526-835C-8495558D12E0}"/>
    <cellStyle name="Note 2 7 3 2 2 2 2 2" xfId="26777" xr:uid="{C1B11F2C-DAD0-4526-BB9A-7BB3BECD1617}"/>
    <cellStyle name="Note 2 7 3 2 2 2 3" xfId="21173" xr:uid="{AC398953-C56B-464C-A36C-DB8FDC294692}"/>
    <cellStyle name="Note 2 7 3 2 2 3" xfId="12766" xr:uid="{C1AAFB63-1F7F-4D41-94CA-3A3341C98C96}"/>
    <cellStyle name="Note 2 7 3 2 2 3 2" xfId="23975" xr:uid="{6F167C33-8996-4AD5-8DD6-65EDA2881F7A}"/>
    <cellStyle name="Note 2 7 3 2 2 4" xfId="18371" xr:uid="{885285E0-BA5C-48DF-8706-E6A79B96C52E}"/>
    <cellStyle name="Note 2 7 3 2 3" xfId="8561" xr:uid="{BC1A42C5-3D4F-4FBC-B4E1-2A2D608F53D4}"/>
    <cellStyle name="Note 2 7 3 2 3 2" xfId="14166" xr:uid="{4938C260-8520-42A0-8B1B-7D735BFA1135}"/>
    <cellStyle name="Note 2 7 3 2 3 2 2" xfId="25375" xr:uid="{777C57C4-A025-446C-AC08-2CBDA8E23B83}"/>
    <cellStyle name="Note 2 7 3 2 3 3" xfId="19771" xr:uid="{F0C4ACE2-9FFF-461D-8602-CBD4C6D8D341}"/>
    <cellStyle name="Note 2 7 3 2 4" xfId="11364" xr:uid="{5A002376-D5D7-40C5-9A30-D552E145933C}"/>
    <cellStyle name="Note 2 7 3 2 4 2" xfId="22573" xr:uid="{4A052066-CD96-473B-A8D0-F7AC441A66F6}"/>
    <cellStyle name="Note 2 7 3 2 5" xfId="16969" xr:uid="{F19675C7-4F82-495D-8AD7-3829E0DEFD12}"/>
    <cellStyle name="Note 2 7 3 3" xfId="45098" xr:uid="{5FDB0313-EBDE-4DF2-9F9A-8B74E8D456F8}"/>
    <cellStyle name="Note 2 7 4" xfId="5761" xr:uid="{728033D3-3209-4708-AC03-3B0F7EF587B7}"/>
    <cellStyle name="Note 2 7 4 2" xfId="7163" xr:uid="{FB7D21EF-ED1B-4369-961D-4EA317AD38DC}"/>
    <cellStyle name="Note 2 7 4 2 2" xfId="9965" xr:uid="{72C45351-74AA-43F4-81E4-6A3883AF7CF9}"/>
    <cellStyle name="Note 2 7 4 2 2 2" xfId="15570" xr:uid="{4FAF5016-92E9-430E-BF1E-2099B8A67A53}"/>
    <cellStyle name="Note 2 7 4 2 2 2 2" xfId="26779" xr:uid="{AEF6DA2E-E552-4861-BACD-E41FEF1975AD}"/>
    <cellStyle name="Note 2 7 4 2 2 3" xfId="21175" xr:uid="{4492EB45-3AC2-42F3-9611-7C5EDD49C440}"/>
    <cellStyle name="Note 2 7 4 2 3" xfId="12768" xr:uid="{9DB1FD98-1A2B-4F80-8497-D20F3221B07F}"/>
    <cellStyle name="Note 2 7 4 2 3 2" xfId="23977" xr:uid="{27C7E3C3-17AC-4378-A165-1A60A86888CE}"/>
    <cellStyle name="Note 2 7 4 2 4" xfId="18373" xr:uid="{EBC6DF33-A876-45BD-B01F-3EF0F99D2923}"/>
    <cellStyle name="Note 2 7 4 3" xfId="8563" xr:uid="{B36996C3-18C4-41D4-A3F7-6CD596DDC8D8}"/>
    <cellStyle name="Note 2 7 4 3 2" xfId="14168" xr:uid="{0C2F4CB1-CE75-46A5-94A7-514977AB3CC8}"/>
    <cellStyle name="Note 2 7 4 3 2 2" xfId="25377" xr:uid="{1EF582B6-B55D-45DA-BB16-395A0391A9E3}"/>
    <cellStyle name="Note 2 7 4 3 3" xfId="19773" xr:uid="{B7ACA64E-2214-4A6F-BED8-9A098AAA365A}"/>
    <cellStyle name="Note 2 7 4 4" xfId="11366" xr:uid="{7D44F739-C7BA-468B-A1C5-CD73165BC4FA}"/>
    <cellStyle name="Note 2 7 4 4 2" xfId="22575" xr:uid="{3C6F012F-3013-4415-BA23-884D58642E3F}"/>
    <cellStyle name="Note 2 7 4 5" xfId="16971" xr:uid="{F006B231-E7F5-4CBC-8321-6D53377C3103}"/>
    <cellStyle name="Note 2 7 5" xfId="45096" xr:uid="{C5EC4184-94B2-48E0-BBE3-D0E4C067FE21}"/>
    <cellStyle name="Note 2 8" xfId="4566" xr:uid="{4290CF54-A45E-4957-82F4-677CBCF28DED}"/>
    <cellStyle name="Note 2 8 2" xfId="4567" xr:uid="{1140CAEC-C255-4652-8442-E769AD286D71}"/>
    <cellStyle name="Note 2 8 2 2" xfId="5757" xr:uid="{4BAE4F26-9B48-4255-8AF5-478EC426BD5A}"/>
    <cellStyle name="Note 2 8 2 2 2" xfId="7159" xr:uid="{AF2786FB-D4E9-40A2-8FA8-CE41A9FB55FB}"/>
    <cellStyle name="Note 2 8 2 2 2 2" xfId="9961" xr:uid="{BBB33808-F718-4929-A429-3EA3A4F8EB3A}"/>
    <cellStyle name="Note 2 8 2 2 2 2 2" xfId="15566" xr:uid="{45ECAE7D-7272-46E4-8BD4-CF1C7286B489}"/>
    <cellStyle name="Note 2 8 2 2 2 2 2 2" xfId="26775" xr:uid="{A0E6A6CD-4734-4705-81BB-AB2B10E48330}"/>
    <cellStyle name="Note 2 8 2 2 2 2 3" xfId="21171" xr:uid="{BF5AC2DC-D4E4-4448-B364-5B4C8A2E6BF3}"/>
    <cellStyle name="Note 2 8 2 2 2 3" xfId="12764" xr:uid="{538B10FB-B4A5-40BF-AB53-A2ABD8499AB1}"/>
    <cellStyle name="Note 2 8 2 2 2 3 2" xfId="23973" xr:uid="{E8AF09CA-FBAF-4009-AC2B-D0B363295CDA}"/>
    <cellStyle name="Note 2 8 2 2 2 4" xfId="18369" xr:uid="{4FB8F6B9-86C4-4C0A-8F1B-B39AB48A00A0}"/>
    <cellStyle name="Note 2 8 2 2 3" xfId="8559" xr:uid="{976B83B5-1758-40A7-A731-C33231372097}"/>
    <cellStyle name="Note 2 8 2 2 3 2" xfId="14164" xr:uid="{451A55E8-AEE6-4918-BE0E-F2DCFF4DD7B5}"/>
    <cellStyle name="Note 2 8 2 2 3 2 2" xfId="25373" xr:uid="{CCD15F42-0CE9-4544-B0B1-EED19979BA04}"/>
    <cellStyle name="Note 2 8 2 2 3 3" xfId="19769" xr:uid="{078A6B36-A50F-4E42-A9D7-D87ECCDDCB48}"/>
    <cellStyle name="Note 2 8 2 2 4" xfId="11362" xr:uid="{FCB631A5-4B45-4FA1-9CA8-AAB8B7D9F17A}"/>
    <cellStyle name="Note 2 8 2 2 4 2" xfId="22571" xr:uid="{1B81F80B-A252-4F8A-BFAD-ED2FED3124C3}"/>
    <cellStyle name="Note 2 8 2 2 5" xfId="16967" xr:uid="{AB2A6215-7D04-4099-90A7-985D526881A7}"/>
    <cellStyle name="Note 2 8 2 3" xfId="45100" xr:uid="{B1F503D1-8A88-4BAE-A0E5-5C020AC9D0F4}"/>
    <cellStyle name="Note 2 8 3" xfId="4568" xr:uid="{C30AB8BD-8A8F-4F5D-B092-C2360614A610}"/>
    <cellStyle name="Note 2 8 3 2" xfId="5756" xr:uid="{5EAC5F0E-C2B1-4135-BAB4-216589AFB7E5}"/>
    <cellStyle name="Note 2 8 3 2 2" xfId="7158" xr:uid="{49E3E722-6F36-4A3B-A3DA-AC7442FE7033}"/>
    <cellStyle name="Note 2 8 3 2 2 2" xfId="9960" xr:uid="{6787DA79-3891-4307-8B5A-E404CD61E4E2}"/>
    <cellStyle name="Note 2 8 3 2 2 2 2" xfId="15565" xr:uid="{3E2AF7F8-97C3-47B4-9145-6A9CB534D2D4}"/>
    <cellStyle name="Note 2 8 3 2 2 2 2 2" xfId="26774" xr:uid="{C3366002-165F-442C-81DB-27444AC394EA}"/>
    <cellStyle name="Note 2 8 3 2 2 2 3" xfId="21170" xr:uid="{C304E176-D16B-40D8-9234-F5D342206D15}"/>
    <cellStyle name="Note 2 8 3 2 2 3" xfId="12763" xr:uid="{045C80F0-7E0C-4A6D-B7D4-61520D9B4505}"/>
    <cellStyle name="Note 2 8 3 2 2 3 2" xfId="23972" xr:uid="{B226851A-7820-4713-B468-9C24ADEEB43F}"/>
    <cellStyle name="Note 2 8 3 2 2 4" xfId="18368" xr:uid="{09275C88-69B3-4862-9A6C-AFD6D7B5AC95}"/>
    <cellStyle name="Note 2 8 3 2 3" xfId="8558" xr:uid="{FCABF49A-1F71-408F-9AFD-EAFD280C29F2}"/>
    <cellStyle name="Note 2 8 3 2 3 2" xfId="14163" xr:uid="{3C65A9A4-15F6-4971-824C-425F679D82C4}"/>
    <cellStyle name="Note 2 8 3 2 3 2 2" xfId="25372" xr:uid="{51C55AE9-0B4E-470F-9670-CD790BCE6073}"/>
    <cellStyle name="Note 2 8 3 2 3 3" xfId="19768" xr:uid="{32DA822F-096D-4928-9D82-6D40DDF57FC7}"/>
    <cellStyle name="Note 2 8 3 2 4" xfId="11361" xr:uid="{EAFF8CD9-C264-4F4B-9028-5A263CE01856}"/>
    <cellStyle name="Note 2 8 3 2 4 2" xfId="22570" xr:uid="{65544D4D-86E2-450A-97B4-A56D24652B13}"/>
    <cellStyle name="Note 2 8 3 2 5" xfId="16966" xr:uid="{3C7B8A8B-2CCE-4585-AD23-C9A2F2D53F53}"/>
    <cellStyle name="Note 2 8 3 3" xfId="45101" xr:uid="{9E75D14E-B8AD-431E-9C64-EE43E12CE791}"/>
    <cellStyle name="Note 2 8 4" xfId="5758" xr:uid="{8C0F1828-5E67-4BA3-BB4A-1BB58FBA8074}"/>
    <cellStyle name="Note 2 8 4 2" xfId="7160" xr:uid="{92B6974E-3FC5-4274-8802-247C1F107EFB}"/>
    <cellStyle name="Note 2 8 4 2 2" xfId="9962" xr:uid="{DA9320AC-044B-4AF5-BFB9-7797DED31CA5}"/>
    <cellStyle name="Note 2 8 4 2 2 2" xfId="15567" xr:uid="{75BBCE03-C64E-4A56-B640-4D31C70F7530}"/>
    <cellStyle name="Note 2 8 4 2 2 2 2" xfId="26776" xr:uid="{E55C3609-CC11-4244-8688-20ECC9E97E87}"/>
    <cellStyle name="Note 2 8 4 2 2 3" xfId="21172" xr:uid="{58D98079-17E8-480B-B577-5C55C876848B}"/>
    <cellStyle name="Note 2 8 4 2 3" xfId="12765" xr:uid="{ED99ECA2-5E4C-4460-AAF4-9168A862FCE3}"/>
    <cellStyle name="Note 2 8 4 2 3 2" xfId="23974" xr:uid="{801BA838-0A60-4351-8A9C-EFE44151D20B}"/>
    <cellStyle name="Note 2 8 4 2 4" xfId="18370" xr:uid="{1DAC3785-CE17-4858-A485-2E285537CEDC}"/>
    <cellStyle name="Note 2 8 4 3" xfId="8560" xr:uid="{C2C5A589-64F3-488E-9B73-F8CA8A56F4AF}"/>
    <cellStyle name="Note 2 8 4 3 2" xfId="14165" xr:uid="{E0738C88-75B8-489D-AB6F-9CF1BEC9061C}"/>
    <cellStyle name="Note 2 8 4 3 2 2" xfId="25374" xr:uid="{89A3C43D-35B9-410A-B9FC-AB8D630FDD16}"/>
    <cellStyle name="Note 2 8 4 3 3" xfId="19770" xr:uid="{36258E76-7ABB-4C7A-B36A-622DF9CDD39F}"/>
    <cellStyle name="Note 2 8 4 4" xfId="11363" xr:uid="{B233B1B4-2D93-4AF4-9C58-77F418EDA2B9}"/>
    <cellStyle name="Note 2 8 4 4 2" xfId="22572" xr:uid="{D0F52365-67C6-4E79-8A55-3F3A672C27BB}"/>
    <cellStyle name="Note 2 8 4 5" xfId="16968" xr:uid="{6E07B7FB-D0C1-4754-BBA0-14681FD516A7}"/>
    <cellStyle name="Note 2 8 5" xfId="45099" xr:uid="{60B3E00E-952E-438D-8204-6C8AB3CEDB78}"/>
    <cellStyle name="Note 2 9" xfId="4569" xr:uid="{4115AF77-2DA9-4CB2-A537-FE47267D36DA}"/>
    <cellStyle name="Note 2 9 2" xfId="5755" xr:uid="{F643260C-32BC-4714-94C2-F4A04A5DF726}"/>
    <cellStyle name="Note 2 9 2 2" xfId="7157" xr:uid="{6DC3F36F-6514-49FD-B2EE-D968C24810BD}"/>
    <cellStyle name="Note 2 9 2 2 2" xfId="9959" xr:uid="{D94848A9-CD48-4849-9BEC-22CFCA307C09}"/>
    <cellStyle name="Note 2 9 2 2 2 2" xfId="15564" xr:uid="{62265034-F9C1-473B-A7CC-DE13B862F3CD}"/>
    <cellStyle name="Note 2 9 2 2 2 2 2" xfId="26773" xr:uid="{E53E6718-0217-42E7-9016-D41884050B9C}"/>
    <cellStyle name="Note 2 9 2 2 2 3" xfId="21169" xr:uid="{22E55831-B70B-4568-AA94-29A73C57038C}"/>
    <cellStyle name="Note 2 9 2 2 3" xfId="12762" xr:uid="{454B88D5-29FB-44F3-9B29-A64BDEE419C3}"/>
    <cellStyle name="Note 2 9 2 2 3 2" xfId="23971" xr:uid="{2C50AD22-1842-4CE5-9DA2-CFA14E28CEA3}"/>
    <cellStyle name="Note 2 9 2 2 4" xfId="18367" xr:uid="{725D13C9-960E-46D6-9DDA-BA93E078CF97}"/>
    <cellStyle name="Note 2 9 2 3" xfId="8557" xr:uid="{C7077C48-BD5B-4353-BCC9-73FD1B919653}"/>
    <cellStyle name="Note 2 9 2 3 2" xfId="14162" xr:uid="{45DAF165-F107-4242-8CE1-F7A808139023}"/>
    <cellStyle name="Note 2 9 2 3 2 2" xfId="25371" xr:uid="{658406EE-D197-4983-BBE5-6E9F6DCDE75C}"/>
    <cellStyle name="Note 2 9 2 3 3" xfId="19767" xr:uid="{8EBA69CC-BD83-4CFA-AC42-135459F24287}"/>
    <cellStyle name="Note 2 9 2 4" xfId="11360" xr:uid="{EF2E77EC-CF08-4A05-A87B-BE8CF2BA082D}"/>
    <cellStyle name="Note 2 9 2 4 2" xfId="22569" xr:uid="{44517914-2602-4062-A267-9F471A446DC8}"/>
    <cellStyle name="Note 2 9 2 5" xfId="16965" xr:uid="{FAF93E72-25D4-4BE7-8B1A-E239B32FA1A8}"/>
    <cellStyle name="Note 2 9 3" xfId="45102" xr:uid="{939C83DD-695F-42FA-97D0-021D613FF0DA}"/>
    <cellStyle name="Note 2_Jersey" xfId="4570" xr:uid="{CBEEE135-EC8D-403E-818D-2E8C902D9015}"/>
    <cellStyle name="Note 20" xfId="45103" xr:uid="{F69EA380-F7D5-4FF1-8BD9-C2307885BABB}"/>
    <cellStyle name="Note 21" xfId="45104" xr:uid="{D847DA0C-AE8E-4127-A99F-F65B9DBAE4C4}"/>
    <cellStyle name="Note 22" xfId="45720" xr:uid="{D808EDB6-0562-42FF-AFD0-9A7DD569D754}"/>
    <cellStyle name="Note 23" xfId="45727" xr:uid="{F7857268-07E4-46C8-9901-17E659D8E437}"/>
    <cellStyle name="Note 3" xfId="4571" xr:uid="{60C6C7EE-F83B-4D35-8BCC-D3E56FD409B9}"/>
    <cellStyle name="Note 3 10" xfId="5754" xr:uid="{AB6E7AD5-C2C5-4AC9-A802-172379642B89}"/>
    <cellStyle name="Note 3 10 2" xfId="7156" xr:uid="{2EF79420-C5A0-4A5F-9CCF-CB4ADC75E773}"/>
    <cellStyle name="Note 3 10 2 2" xfId="9958" xr:uid="{75B2A256-A8A2-405B-8325-9E0B3D74077B}"/>
    <cellStyle name="Note 3 10 2 2 2" xfId="15563" xr:uid="{E642FBCB-0AEA-451E-8595-3FB80C264F63}"/>
    <cellStyle name="Note 3 10 2 2 2 2" xfId="26772" xr:uid="{1559A196-1C8E-434C-8CE0-9AE5A35E52AA}"/>
    <cellStyle name="Note 3 10 2 2 3" xfId="21168" xr:uid="{713C8B57-DA94-44F9-A55F-3300330567E4}"/>
    <cellStyle name="Note 3 10 2 3" xfId="12761" xr:uid="{9E2006E3-46B3-4F12-A66C-9CA04D557C8E}"/>
    <cellStyle name="Note 3 10 2 3 2" xfId="23970" xr:uid="{A6C15973-0136-4D60-9C67-409F29C83D6C}"/>
    <cellStyle name="Note 3 10 2 4" xfId="18366" xr:uid="{FDC5058B-5EFE-4668-8DEE-F18D8ECA3D69}"/>
    <cellStyle name="Note 3 10 3" xfId="8556" xr:uid="{CAC627B8-6101-4F90-9FB1-776F0E1A7F0D}"/>
    <cellStyle name="Note 3 10 3 2" xfId="14161" xr:uid="{0B187156-D5C5-47F2-BC48-D8935AB855B7}"/>
    <cellStyle name="Note 3 10 3 2 2" xfId="25370" xr:uid="{4B96FB86-25AE-4362-862E-DF658EC7CEE2}"/>
    <cellStyle name="Note 3 10 3 3" xfId="19766" xr:uid="{15D2AD19-0087-41F4-8955-1570A7E6CC6F}"/>
    <cellStyle name="Note 3 10 4" xfId="11359" xr:uid="{ABBA7B34-DB20-48D8-BDF4-CCC28434E2BA}"/>
    <cellStyle name="Note 3 10 4 2" xfId="22568" xr:uid="{B4953B18-24D4-45CE-8211-F5FFE7101EDE}"/>
    <cellStyle name="Note 3 10 5" xfId="16964" xr:uid="{23C66DFD-D102-4DBA-AAA3-397D863DB52C}"/>
    <cellStyle name="Note 3 11" xfId="45105" xr:uid="{7E8DF375-263C-4EC8-A286-B705C9FF7E7E}"/>
    <cellStyle name="Note 3 2" xfId="4572" xr:uid="{B55C3B1E-EC66-41A7-AA72-908598EF7EAC}"/>
    <cellStyle name="Note 3 2 2" xfId="4573" xr:uid="{311464CA-DEB0-41E1-B71C-A4F54322A000}"/>
    <cellStyle name="Note 3 2 2 2" xfId="5752" xr:uid="{0C1438C1-F89D-46B5-A125-49F2BC31FC18}"/>
    <cellStyle name="Note 3 2 2 2 2" xfId="7154" xr:uid="{87CAC8F5-4292-485B-911B-1DA7325216F1}"/>
    <cellStyle name="Note 3 2 2 2 2 2" xfId="9956" xr:uid="{625DD350-9525-43E0-94E9-8E935A9D2B6C}"/>
    <cellStyle name="Note 3 2 2 2 2 2 2" xfId="15561" xr:uid="{8942D9AF-4E12-4496-A7FD-D550D3ECF7F1}"/>
    <cellStyle name="Note 3 2 2 2 2 2 2 2" xfId="26770" xr:uid="{5C25E5D1-F962-4971-9306-D675A67DF8DA}"/>
    <cellStyle name="Note 3 2 2 2 2 2 3" xfId="21166" xr:uid="{4B247E9B-1731-4374-ABA8-EB7BD55FD77F}"/>
    <cellStyle name="Note 3 2 2 2 2 3" xfId="12759" xr:uid="{E3470516-721F-4A59-9668-A502370DDE3A}"/>
    <cellStyle name="Note 3 2 2 2 2 3 2" xfId="23968" xr:uid="{BC89D977-A052-4994-BBF4-4F4816CDD1B0}"/>
    <cellStyle name="Note 3 2 2 2 2 4" xfId="18364" xr:uid="{14F11DFD-5C57-4E1A-8C7A-0B77942C5B83}"/>
    <cellStyle name="Note 3 2 2 2 3" xfId="8554" xr:uid="{A84EABFF-D666-464A-8AED-2C61AB41E9EC}"/>
    <cellStyle name="Note 3 2 2 2 3 2" xfId="14159" xr:uid="{153328AC-07EC-4D04-80E2-8183A3EC6F35}"/>
    <cellStyle name="Note 3 2 2 2 3 2 2" xfId="25368" xr:uid="{BE41457F-E705-44C4-A6B4-D7E080B60FC7}"/>
    <cellStyle name="Note 3 2 2 2 3 3" xfId="19764" xr:uid="{72F7ABC5-6B4C-48F0-B1F0-6202C4734F79}"/>
    <cellStyle name="Note 3 2 2 2 4" xfId="11357" xr:uid="{3409B851-4B27-4ED6-BD19-189995EF4F84}"/>
    <cellStyle name="Note 3 2 2 2 4 2" xfId="22566" xr:uid="{755A28DF-F75B-451B-A8A1-839DE87462F9}"/>
    <cellStyle name="Note 3 2 2 2 5" xfId="16962" xr:uid="{15B07515-4BDB-4D67-8F86-C53B253695E1}"/>
    <cellStyle name="Note 3 2 2 3" xfId="45107" xr:uid="{B5417958-FF3D-4FAC-9481-836BD0293609}"/>
    <cellStyle name="Note 3 2 3" xfId="4574" xr:uid="{57F76B30-BEDC-41C9-BBDA-6C0837A596E7}"/>
    <cellStyle name="Note 3 2 3 2" xfId="5751" xr:uid="{1B43752B-6A83-453F-A31D-71B0096F2069}"/>
    <cellStyle name="Note 3 2 3 2 2" xfId="7153" xr:uid="{47EA9999-239C-4F52-97A4-8A6C0089B83C}"/>
    <cellStyle name="Note 3 2 3 2 2 2" xfId="9955" xr:uid="{9DDE1CCC-4315-4679-AC34-6E54885DC78E}"/>
    <cellStyle name="Note 3 2 3 2 2 2 2" xfId="15560" xr:uid="{73040EF4-B6F7-4024-86F1-1193D3AC9CA4}"/>
    <cellStyle name="Note 3 2 3 2 2 2 2 2" xfId="26769" xr:uid="{DBA7036C-A485-45A9-892B-F44CCBC41BCE}"/>
    <cellStyle name="Note 3 2 3 2 2 2 3" xfId="21165" xr:uid="{F53ACD59-B324-4464-9318-7CC3BCE8B032}"/>
    <cellStyle name="Note 3 2 3 2 2 3" xfId="12758" xr:uid="{9F861436-FC64-4D09-B9CB-10C28BA0F312}"/>
    <cellStyle name="Note 3 2 3 2 2 3 2" xfId="23967" xr:uid="{ACF34E5F-A115-472F-8C78-CC78FA46C285}"/>
    <cellStyle name="Note 3 2 3 2 2 4" xfId="18363" xr:uid="{8B0B3062-3430-4751-B411-45F060371CEC}"/>
    <cellStyle name="Note 3 2 3 2 3" xfId="8553" xr:uid="{B32DBC7F-F3EA-445A-A98A-A76D8EE9BBC1}"/>
    <cellStyle name="Note 3 2 3 2 3 2" xfId="14158" xr:uid="{C2BE4297-167D-4CA6-A2A7-4537C3F233B4}"/>
    <cellStyle name="Note 3 2 3 2 3 2 2" xfId="25367" xr:uid="{79E3DC3A-FF3C-4F73-9E56-341E7D44F90C}"/>
    <cellStyle name="Note 3 2 3 2 3 3" xfId="19763" xr:uid="{B0A3497F-66C7-4C02-AAF4-4396D27A7F76}"/>
    <cellStyle name="Note 3 2 3 2 4" xfId="11356" xr:uid="{85ED070B-C886-4FC9-AF46-E3AC3AC1D533}"/>
    <cellStyle name="Note 3 2 3 2 4 2" xfId="22565" xr:uid="{A7B2F4DF-723C-4F0D-BE11-F3C955073AA0}"/>
    <cellStyle name="Note 3 2 3 2 5" xfId="16961" xr:uid="{6D5288A7-54ED-4FD9-BF01-F9B31CB31340}"/>
    <cellStyle name="Note 3 2 3 3" xfId="45108" xr:uid="{D0040E43-0ED0-4BB7-9176-E26872411BFB}"/>
    <cellStyle name="Note 3 2 4" xfId="5753" xr:uid="{CB74EF7F-DB5A-47F1-99C2-8DCCFDBBB2F9}"/>
    <cellStyle name="Note 3 2 4 2" xfId="7155" xr:uid="{E6C4EBE7-946D-4EE0-90C5-7D990984C150}"/>
    <cellStyle name="Note 3 2 4 2 2" xfId="9957" xr:uid="{14B1FDE3-5EA2-4D8F-B77A-BB6EB8DAC4CC}"/>
    <cellStyle name="Note 3 2 4 2 2 2" xfId="15562" xr:uid="{C69D7856-3FA5-4691-834F-774FB0F33FD0}"/>
    <cellStyle name="Note 3 2 4 2 2 2 2" xfId="26771" xr:uid="{6B43955F-7DE5-4F47-A405-CC800C303B7B}"/>
    <cellStyle name="Note 3 2 4 2 2 3" xfId="21167" xr:uid="{C7FA972D-DE82-4449-89B9-A60D036AA309}"/>
    <cellStyle name="Note 3 2 4 2 3" xfId="12760" xr:uid="{22FF4078-1CE4-440B-B05B-C1077A059D83}"/>
    <cellStyle name="Note 3 2 4 2 3 2" xfId="23969" xr:uid="{1CCE4997-EA6C-411B-99CD-A0C57EC4748F}"/>
    <cellStyle name="Note 3 2 4 2 4" xfId="18365" xr:uid="{962D703E-8E69-4B91-B637-B876ADA7C4D7}"/>
    <cellStyle name="Note 3 2 4 3" xfId="8555" xr:uid="{6ADA08AB-7BCA-4359-96A9-DF51D0FF9FE4}"/>
    <cellStyle name="Note 3 2 4 3 2" xfId="14160" xr:uid="{65E5F467-2EC6-4A19-9E3F-4D8E4EF8DA25}"/>
    <cellStyle name="Note 3 2 4 3 2 2" xfId="25369" xr:uid="{DA21AF8A-15E5-419A-8AA9-9F909C76D7D2}"/>
    <cellStyle name="Note 3 2 4 3 3" xfId="19765" xr:uid="{061D0178-47D5-4722-ACC0-1B96EDB6DB13}"/>
    <cellStyle name="Note 3 2 4 4" xfId="11358" xr:uid="{B2F8C0D4-4805-404A-A208-F864A7BF9A70}"/>
    <cellStyle name="Note 3 2 4 4 2" xfId="22567" xr:uid="{B7339998-F7C1-439C-9450-3D02F4ED2406}"/>
    <cellStyle name="Note 3 2 4 5" xfId="16963" xr:uid="{1B198F12-1AAE-4627-A467-BEE67E59786D}"/>
    <cellStyle name="Note 3 2 5" xfId="45106" xr:uid="{CE08352C-08E8-4770-822C-984F1F0DA418}"/>
    <cellStyle name="Note 3 3" xfId="4575" xr:uid="{5974242F-7DD4-4D33-ACC7-733D8FCFB3C9}"/>
    <cellStyle name="Note 3 3 2" xfId="4576" xr:uid="{94DAD3A5-AC43-4C03-BC55-11EAE15D7382}"/>
    <cellStyle name="Note 3 3 2 2" xfId="5749" xr:uid="{07CAA166-202D-4A53-ADDC-E3422C7CB19F}"/>
    <cellStyle name="Note 3 3 2 2 2" xfId="7151" xr:uid="{5ED46889-FA6F-4951-9A4D-36F499C5F412}"/>
    <cellStyle name="Note 3 3 2 2 2 2" xfId="9953" xr:uid="{8603DFF8-C734-46D8-84BF-FDC0382FD0E9}"/>
    <cellStyle name="Note 3 3 2 2 2 2 2" xfId="15558" xr:uid="{0A5C4671-A4D7-49A0-A79C-3F634D6E7908}"/>
    <cellStyle name="Note 3 3 2 2 2 2 2 2" xfId="26767" xr:uid="{04C185FF-60DD-43C2-B01C-8C64D78A988A}"/>
    <cellStyle name="Note 3 3 2 2 2 2 3" xfId="21163" xr:uid="{898832C1-2548-4D46-8974-FD9FBDAFE912}"/>
    <cellStyle name="Note 3 3 2 2 2 3" xfId="12756" xr:uid="{F5532A86-1910-47CE-8D07-FF2083BFF6B8}"/>
    <cellStyle name="Note 3 3 2 2 2 3 2" xfId="23965" xr:uid="{A7A22A38-9421-4807-8AB1-8CDE32624EDF}"/>
    <cellStyle name="Note 3 3 2 2 2 4" xfId="18361" xr:uid="{01C3AC4F-5601-4307-A7D7-A22FAAF4508A}"/>
    <cellStyle name="Note 3 3 2 2 3" xfId="8551" xr:uid="{345EB13A-749B-40FD-B8D3-2150C50C0F43}"/>
    <cellStyle name="Note 3 3 2 2 3 2" xfId="14156" xr:uid="{B528E4B6-0D6D-4FEF-BE7D-0DBE6ECA5815}"/>
    <cellStyle name="Note 3 3 2 2 3 2 2" xfId="25365" xr:uid="{B2524798-CFA6-4A04-9780-2028E5974F5E}"/>
    <cellStyle name="Note 3 3 2 2 3 3" xfId="19761" xr:uid="{826DEAF2-87BA-4D92-B89F-367A6C34693E}"/>
    <cellStyle name="Note 3 3 2 2 4" xfId="11354" xr:uid="{0AC618EF-3CEC-40B2-91C5-802715ABBA42}"/>
    <cellStyle name="Note 3 3 2 2 4 2" xfId="22563" xr:uid="{6C5AF868-C834-4FD7-90C6-DA9F7AE3E1A7}"/>
    <cellStyle name="Note 3 3 2 2 5" xfId="16959" xr:uid="{ECC7021C-5335-4C9F-8AED-F1E53720E84B}"/>
    <cellStyle name="Note 3 3 2 3" xfId="45110" xr:uid="{5205CF65-CBFA-4787-AF1D-CE9EA4E7E45D}"/>
    <cellStyle name="Note 3 3 3" xfId="4577" xr:uid="{609F0C6D-594E-4D5A-A4C4-79DAA15B8EAC}"/>
    <cellStyle name="Note 3 3 3 2" xfId="5748" xr:uid="{055B3BC4-EB5C-4592-94BD-3BCB4FDF5FAD}"/>
    <cellStyle name="Note 3 3 3 2 2" xfId="7150" xr:uid="{6887B9F9-26AC-4C93-909F-E759C4F2B6D6}"/>
    <cellStyle name="Note 3 3 3 2 2 2" xfId="9952" xr:uid="{E7229274-C813-46F6-821E-F3FE10BD5A56}"/>
    <cellStyle name="Note 3 3 3 2 2 2 2" xfId="15557" xr:uid="{302F1704-2865-4468-94F8-63F75283C36D}"/>
    <cellStyle name="Note 3 3 3 2 2 2 2 2" xfId="26766" xr:uid="{F3FB9BE7-5A57-43A1-8E25-DFC1F98C2BF9}"/>
    <cellStyle name="Note 3 3 3 2 2 2 3" xfId="21162" xr:uid="{1CB534F9-2326-48AE-8053-04E09B093B63}"/>
    <cellStyle name="Note 3 3 3 2 2 3" xfId="12755" xr:uid="{3CABCEFA-7D82-47F3-881F-3037AF44D958}"/>
    <cellStyle name="Note 3 3 3 2 2 3 2" xfId="23964" xr:uid="{BE0A1C28-B8A6-437B-A8AE-F27125B8953C}"/>
    <cellStyle name="Note 3 3 3 2 2 4" xfId="18360" xr:uid="{A17EED68-602D-491E-BC9D-8B11CA06DC65}"/>
    <cellStyle name="Note 3 3 3 2 3" xfId="8550" xr:uid="{A9913095-2154-47BE-BD9F-54315963209E}"/>
    <cellStyle name="Note 3 3 3 2 3 2" xfId="14155" xr:uid="{6D448712-9777-4CBC-B668-F6BD61CF30D9}"/>
    <cellStyle name="Note 3 3 3 2 3 2 2" xfId="25364" xr:uid="{2F1EEAF1-7AD3-4D31-A087-769E16FD19E3}"/>
    <cellStyle name="Note 3 3 3 2 3 3" xfId="19760" xr:uid="{C01B8F7A-9D68-47A1-9B09-828014955AF1}"/>
    <cellStyle name="Note 3 3 3 2 4" xfId="11353" xr:uid="{1AF3C598-77ED-44D4-A6B0-0118F272BD9B}"/>
    <cellStyle name="Note 3 3 3 2 4 2" xfId="22562" xr:uid="{CB3B0524-4380-4B40-8332-22FBCE8873D1}"/>
    <cellStyle name="Note 3 3 3 2 5" xfId="16958" xr:uid="{06FC80F5-E84D-4E90-A98F-B0C5E2B44FE7}"/>
    <cellStyle name="Note 3 3 3 3" xfId="45111" xr:uid="{2258C167-A3F0-48D9-8127-F811208F6C1D}"/>
    <cellStyle name="Note 3 3 4" xfId="5750" xr:uid="{64170B2C-F3BC-45FD-B504-D9AA657CD0C6}"/>
    <cellStyle name="Note 3 3 4 2" xfId="7152" xr:uid="{348BD255-5A00-461D-BCE2-E4A1C9B5B218}"/>
    <cellStyle name="Note 3 3 4 2 2" xfId="9954" xr:uid="{BC8C37A3-738C-4CE3-A345-FF5CA33F564F}"/>
    <cellStyle name="Note 3 3 4 2 2 2" xfId="15559" xr:uid="{72EC1A82-4809-40B5-A6A1-B244C7C31562}"/>
    <cellStyle name="Note 3 3 4 2 2 2 2" xfId="26768" xr:uid="{653F5DD9-9DE4-4438-832E-73D458E4A2E4}"/>
    <cellStyle name="Note 3 3 4 2 2 3" xfId="21164" xr:uid="{BB055726-7B44-4C22-A69E-5FC1ECA4812C}"/>
    <cellStyle name="Note 3 3 4 2 3" xfId="12757" xr:uid="{63ACFBB9-89BE-4DC3-8FFF-3135EFC6407C}"/>
    <cellStyle name="Note 3 3 4 2 3 2" xfId="23966" xr:uid="{FA550B23-C603-4F07-9925-C46A31236879}"/>
    <cellStyle name="Note 3 3 4 2 4" xfId="18362" xr:uid="{BF836412-688C-4406-A5E0-B8A8466A197B}"/>
    <cellStyle name="Note 3 3 4 3" xfId="8552" xr:uid="{192F28E8-0A96-46C1-AAB9-5C0903972B81}"/>
    <cellStyle name="Note 3 3 4 3 2" xfId="14157" xr:uid="{ADCDEB76-DAD9-4528-859D-0B3D844AA52B}"/>
    <cellStyle name="Note 3 3 4 3 2 2" xfId="25366" xr:uid="{26A632CC-8E25-4264-B2EC-B3CF7D93815A}"/>
    <cellStyle name="Note 3 3 4 3 3" xfId="19762" xr:uid="{ED6076D6-7781-4004-9D4A-787CF98C881F}"/>
    <cellStyle name="Note 3 3 4 4" xfId="11355" xr:uid="{7F32CEE3-F4DC-4CFD-B668-4DF48FDA3E97}"/>
    <cellStyle name="Note 3 3 4 4 2" xfId="22564" xr:uid="{F71C22C6-E984-4250-830C-C88E997402AC}"/>
    <cellStyle name="Note 3 3 4 5" xfId="16960" xr:uid="{AD9A82BD-630F-400E-BA94-D7DCD2636E68}"/>
    <cellStyle name="Note 3 3 5" xfId="45109" xr:uid="{B324B74A-152D-4621-AF9B-286828DCD9F4}"/>
    <cellStyle name="Note 3 4" xfId="4578" xr:uid="{7985CDC7-6EF7-4098-8DC4-66EA671C5632}"/>
    <cellStyle name="Note 3 4 2" xfId="4579" xr:uid="{18E8F0CD-4338-4308-98E3-7E5F037E6638}"/>
    <cellStyle name="Note 3 4 2 2" xfId="5746" xr:uid="{E1189CF0-D30D-4199-97CB-F1B7689B9336}"/>
    <cellStyle name="Note 3 4 2 2 2" xfId="7148" xr:uid="{8FCA9A9D-CB50-41C4-9296-58C8BE69C21A}"/>
    <cellStyle name="Note 3 4 2 2 2 2" xfId="9950" xr:uid="{7395979D-5C3D-4E2F-B367-C944E919B5EA}"/>
    <cellStyle name="Note 3 4 2 2 2 2 2" xfId="15555" xr:uid="{01BE86A8-295B-4842-BD44-140F9964CE47}"/>
    <cellStyle name="Note 3 4 2 2 2 2 2 2" xfId="26764" xr:uid="{FD069BC2-E206-4AF8-A8B9-0BD40F138E7E}"/>
    <cellStyle name="Note 3 4 2 2 2 2 3" xfId="21160" xr:uid="{ECB29AC9-D0D6-44A3-85FE-A5490F524441}"/>
    <cellStyle name="Note 3 4 2 2 2 3" xfId="12753" xr:uid="{86F61456-B4A5-4824-B909-16739402043A}"/>
    <cellStyle name="Note 3 4 2 2 2 3 2" xfId="23962" xr:uid="{C32B89DA-0AF2-45F9-9ED0-9722FDF15D6E}"/>
    <cellStyle name="Note 3 4 2 2 2 4" xfId="18358" xr:uid="{4A31F68A-FAE6-4B7D-9C22-D7D8993D8A02}"/>
    <cellStyle name="Note 3 4 2 2 3" xfId="8548" xr:uid="{C51A22C8-7A16-4278-94F1-F792B914D1A2}"/>
    <cellStyle name="Note 3 4 2 2 3 2" xfId="14153" xr:uid="{EB055632-073C-4DF4-BC08-C51303AEA3BC}"/>
    <cellStyle name="Note 3 4 2 2 3 2 2" xfId="25362" xr:uid="{A6387F58-CB24-493D-BE76-6CD82CE51CB8}"/>
    <cellStyle name="Note 3 4 2 2 3 3" xfId="19758" xr:uid="{3398EC66-C258-4186-89CF-E6CBC4DDA590}"/>
    <cellStyle name="Note 3 4 2 2 4" xfId="11351" xr:uid="{087C83D5-7BDC-4C76-8156-E0151ECEBC3C}"/>
    <cellStyle name="Note 3 4 2 2 4 2" xfId="22560" xr:uid="{5C4D6D8B-4DFA-4BD8-AA8B-92F43C21B1EB}"/>
    <cellStyle name="Note 3 4 2 2 5" xfId="16956" xr:uid="{64B33FF3-4126-4C28-9AA9-DFE2A9182FBE}"/>
    <cellStyle name="Note 3 4 2 3" xfId="45113" xr:uid="{DB075B94-C578-496F-B171-016CDB648FFC}"/>
    <cellStyle name="Note 3 4 3" xfId="4580" xr:uid="{8AC0853D-C9B6-44B4-A927-1B869E823700}"/>
    <cellStyle name="Note 3 4 3 2" xfId="5745" xr:uid="{A8C1AC07-07C2-4735-A4F0-4B69D2D25A52}"/>
    <cellStyle name="Note 3 4 3 2 2" xfId="7147" xr:uid="{9AB2C578-42F7-4F72-A5F0-DA9C9A34B454}"/>
    <cellStyle name="Note 3 4 3 2 2 2" xfId="9949" xr:uid="{0FB119B4-893C-463C-B103-A0AE97A08AE6}"/>
    <cellStyle name="Note 3 4 3 2 2 2 2" xfId="15554" xr:uid="{C609B97C-659F-430A-86FB-9BE8176CC9FD}"/>
    <cellStyle name="Note 3 4 3 2 2 2 2 2" xfId="26763" xr:uid="{045D50FC-FA76-42AD-8128-03D875C1CAFE}"/>
    <cellStyle name="Note 3 4 3 2 2 2 3" xfId="21159" xr:uid="{F029EFA4-ACDE-49ED-8C29-AA2FCEA587EE}"/>
    <cellStyle name="Note 3 4 3 2 2 3" xfId="12752" xr:uid="{AF62C71F-A081-44B9-87E8-FC4DBD8BA398}"/>
    <cellStyle name="Note 3 4 3 2 2 3 2" xfId="23961" xr:uid="{B07A7678-63D6-4C20-B4AA-3AB01B1FE038}"/>
    <cellStyle name="Note 3 4 3 2 2 4" xfId="18357" xr:uid="{AA1E5360-CCC4-4830-97FC-60582B9CA2BC}"/>
    <cellStyle name="Note 3 4 3 2 3" xfId="8547" xr:uid="{EA3CCCA9-D3C9-4A0F-A6A4-13B3137ECCF1}"/>
    <cellStyle name="Note 3 4 3 2 3 2" xfId="14152" xr:uid="{C9FDFD47-23B9-4C7E-8BAC-6B49790315C4}"/>
    <cellStyle name="Note 3 4 3 2 3 2 2" xfId="25361" xr:uid="{DBEEF3CE-2820-418E-8290-85478E0B98D2}"/>
    <cellStyle name="Note 3 4 3 2 3 3" xfId="19757" xr:uid="{79D1373E-7FFC-47A7-A46E-A7C4E655BB1A}"/>
    <cellStyle name="Note 3 4 3 2 4" xfId="11350" xr:uid="{740EF62C-0895-4A34-BE83-5B9F715AD3F3}"/>
    <cellStyle name="Note 3 4 3 2 4 2" xfId="22559" xr:uid="{B84B86F2-7A93-4FD0-9603-95AC43D7CA77}"/>
    <cellStyle name="Note 3 4 3 2 5" xfId="16955" xr:uid="{AF149074-D452-455F-B1F4-3CC277CB5705}"/>
    <cellStyle name="Note 3 4 3 3" xfId="45114" xr:uid="{4D8BA568-9C7F-4F58-9AC9-223102FE5B95}"/>
    <cellStyle name="Note 3 4 4" xfId="5747" xr:uid="{90F91CD3-11B9-4408-891E-030808A7DC75}"/>
    <cellStyle name="Note 3 4 4 2" xfId="7149" xr:uid="{3161B20E-CC5B-4416-86CA-FCC6CB56AA5B}"/>
    <cellStyle name="Note 3 4 4 2 2" xfId="9951" xr:uid="{86F82A6F-4CDC-4760-BDDF-D2B78BCEE908}"/>
    <cellStyle name="Note 3 4 4 2 2 2" xfId="15556" xr:uid="{ABE6941F-6915-4E81-8ED1-53C4C7236DAE}"/>
    <cellStyle name="Note 3 4 4 2 2 2 2" xfId="26765" xr:uid="{0F08D851-5071-4BCF-AD87-4203AD0A12C2}"/>
    <cellStyle name="Note 3 4 4 2 2 3" xfId="21161" xr:uid="{DABA7C49-6644-4917-9D66-BC6061B74CFB}"/>
    <cellStyle name="Note 3 4 4 2 3" xfId="12754" xr:uid="{D29329FC-9686-4C19-A6DB-FC19397CA7F9}"/>
    <cellStyle name="Note 3 4 4 2 3 2" xfId="23963" xr:uid="{FA3FE460-8B49-4934-A1FB-D41E65C507BA}"/>
    <cellStyle name="Note 3 4 4 2 4" xfId="18359" xr:uid="{20B13C38-E17E-45A3-AEFE-04E8910BCB37}"/>
    <cellStyle name="Note 3 4 4 3" xfId="8549" xr:uid="{98E9122A-E6CE-4271-8B46-2E2E080BB48E}"/>
    <cellStyle name="Note 3 4 4 3 2" xfId="14154" xr:uid="{FD223331-415F-410B-B9C9-852C54B0DEFA}"/>
    <cellStyle name="Note 3 4 4 3 2 2" xfId="25363" xr:uid="{F0CB2314-E64D-4D73-810A-72F4BF11F24F}"/>
    <cellStyle name="Note 3 4 4 3 3" xfId="19759" xr:uid="{9BE273A0-8B84-4B43-9362-6E082F7948D8}"/>
    <cellStyle name="Note 3 4 4 4" xfId="11352" xr:uid="{72B8CDEA-A375-41B6-AA2E-8D4DB21831A5}"/>
    <cellStyle name="Note 3 4 4 4 2" xfId="22561" xr:uid="{9D06FAFD-1250-4C2C-885A-3C328B678285}"/>
    <cellStyle name="Note 3 4 4 5" xfId="16957" xr:uid="{BC657A6A-0EBF-42C0-A40B-41AFC98CE962}"/>
    <cellStyle name="Note 3 4 5" xfId="45112" xr:uid="{76BE1E62-732C-4A70-A131-895DE4E99624}"/>
    <cellStyle name="Note 3 5" xfId="4581" xr:uid="{B45DCDC0-A316-4428-89D0-A1CB7C254136}"/>
    <cellStyle name="Note 3 5 2" xfId="4582" xr:uid="{A9304E44-2B10-4FE7-B38D-2CC99FF09FD2}"/>
    <cellStyle name="Note 3 5 2 2" xfId="5743" xr:uid="{BB0F28A8-6E5F-4D7D-930A-C200C37AA773}"/>
    <cellStyle name="Note 3 5 2 2 2" xfId="7145" xr:uid="{CFD798EB-D8D8-49E8-BAEE-8FB7BED37978}"/>
    <cellStyle name="Note 3 5 2 2 2 2" xfId="9947" xr:uid="{7C1822E6-B1C7-44E6-829B-AC15BFC6E788}"/>
    <cellStyle name="Note 3 5 2 2 2 2 2" xfId="15552" xr:uid="{128F09DC-B5D1-45FD-8939-F3B8FAEC3D09}"/>
    <cellStyle name="Note 3 5 2 2 2 2 2 2" xfId="26761" xr:uid="{A44B4E34-9E14-4F77-B50E-290506B4A641}"/>
    <cellStyle name="Note 3 5 2 2 2 2 3" xfId="21157" xr:uid="{E6BAC0EC-2086-4632-A688-AF06F092DB7C}"/>
    <cellStyle name="Note 3 5 2 2 2 3" xfId="12750" xr:uid="{F01B40F3-21CE-4F68-AA4C-25FA85A69BA5}"/>
    <cellStyle name="Note 3 5 2 2 2 3 2" xfId="23959" xr:uid="{CE896785-FBC8-4B8E-BF3A-44ED88AE3B3B}"/>
    <cellStyle name="Note 3 5 2 2 2 4" xfId="18355" xr:uid="{EAFAB661-6BDE-4A86-B06A-088106050B51}"/>
    <cellStyle name="Note 3 5 2 2 3" xfId="8545" xr:uid="{EBACB248-A96D-4D04-8A4D-723F1516DBBF}"/>
    <cellStyle name="Note 3 5 2 2 3 2" xfId="14150" xr:uid="{9E699414-4CF4-4DB3-A96C-44AFDB916F4A}"/>
    <cellStyle name="Note 3 5 2 2 3 2 2" xfId="25359" xr:uid="{4DEAA8B1-2A27-4D07-B2E5-F0739FA4365E}"/>
    <cellStyle name="Note 3 5 2 2 3 3" xfId="19755" xr:uid="{CF330D84-7192-4217-97B2-0B50C2019917}"/>
    <cellStyle name="Note 3 5 2 2 4" xfId="11348" xr:uid="{F39E1A95-2747-484B-B34C-AB75D220990C}"/>
    <cellStyle name="Note 3 5 2 2 4 2" xfId="22557" xr:uid="{66A23255-AF84-4BFD-B308-9739FF0245D7}"/>
    <cellStyle name="Note 3 5 2 2 5" xfId="16953" xr:uid="{3EB28079-3D03-4A89-B6E1-AD83B704D8C0}"/>
    <cellStyle name="Note 3 5 2 3" xfId="45116" xr:uid="{800359BC-5040-4C0F-A3D8-13B7F59A585B}"/>
    <cellStyle name="Note 3 5 3" xfId="4583" xr:uid="{58CB585A-28B4-4142-BD30-E7BF38D4445E}"/>
    <cellStyle name="Note 3 5 3 2" xfId="5742" xr:uid="{FA3E7619-B0C4-4FE5-BCC1-73B593FB31E1}"/>
    <cellStyle name="Note 3 5 3 2 2" xfId="7144" xr:uid="{4B4B7181-723B-460E-A589-68E88EDE9C65}"/>
    <cellStyle name="Note 3 5 3 2 2 2" xfId="9946" xr:uid="{2767FE2C-4F67-4BDA-A385-5626C5C18EC2}"/>
    <cellStyle name="Note 3 5 3 2 2 2 2" xfId="15551" xr:uid="{1BAF3066-0AB1-4DA8-9A79-EDE9E128D08C}"/>
    <cellStyle name="Note 3 5 3 2 2 2 2 2" xfId="26760" xr:uid="{9EB5795B-BB0F-4276-A8A1-092E1FA7B40A}"/>
    <cellStyle name="Note 3 5 3 2 2 2 3" xfId="21156" xr:uid="{9D54730D-EE80-484E-8E38-BE90D1324EC6}"/>
    <cellStyle name="Note 3 5 3 2 2 3" xfId="12749" xr:uid="{A6A2781E-7606-4AE6-984E-D32DBA314422}"/>
    <cellStyle name="Note 3 5 3 2 2 3 2" xfId="23958" xr:uid="{275BBCAC-F341-455C-BB3D-9E4D754946AE}"/>
    <cellStyle name="Note 3 5 3 2 2 4" xfId="18354" xr:uid="{9B785883-3D29-487C-845C-A620B5C531B1}"/>
    <cellStyle name="Note 3 5 3 2 3" xfId="8544" xr:uid="{78656B33-6211-40EA-8741-D4AB64A19A29}"/>
    <cellStyle name="Note 3 5 3 2 3 2" xfId="14149" xr:uid="{25D38EE5-47F9-4BF2-B2D8-66DA5A9375DB}"/>
    <cellStyle name="Note 3 5 3 2 3 2 2" xfId="25358" xr:uid="{8822B971-736F-4A80-98C6-EE1CC31805DA}"/>
    <cellStyle name="Note 3 5 3 2 3 3" xfId="19754" xr:uid="{B5F854D8-2027-4D29-AFA8-46B3521DAEC8}"/>
    <cellStyle name="Note 3 5 3 2 4" xfId="11347" xr:uid="{EC0F9A03-179A-44CB-8CF7-CE4A24E99B19}"/>
    <cellStyle name="Note 3 5 3 2 4 2" xfId="22556" xr:uid="{6D34CED5-14F0-4CB3-A49F-A7FAA42301F7}"/>
    <cellStyle name="Note 3 5 3 2 5" xfId="16952" xr:uid="{1398F867-01E1-45D5-91BD-94B61E90BBE7}"/>
    <cellStyle name="Note 3 5 3 3" xfId="45117" xr:uid="{8FF5BB4B-F26E-4EBE-A4D6-0A89135D1B73}"/>
    <cellStyle name="Note 3 5 4" xfId="5744" xr:uid="{97918FB0-0233-4CA9-92AC-7413C31C7728}"/>
    <cellStyle name="Note 3 5 4 2" xfId="7146" xr:uid="{8601EE7E-1621-4A1F-952C-BA73239D362E}"/>
    <cellStyle name="Note 3 5 4 2 2" xfId="9948" xr:uid="{8341531D-DE06-446D-A881-EE2DD9930C99}"/>
    <cellStyle name="Note 3 5 4 2 2 2" xfId="15553" xr:uid="{7E242451-34A2-49F3-AF6C-32333E6D698C}"/>
    <cellStyle name="Note 3 5 4 2 2 2 2" xfId="26762" xr:uid="{F0E99398-F0B5-434A-8A38-ECB55D9A53ED}"/>
    <cellStyle name="Note 3 5 4 2 2 3" xfId="21158" xr:uid="{04CBE52E-2F30-45A1-B142-C1C85AF92061}"/>
    <cellStyle name="Note 3 5 4 2 3" xfId="12751" xr:uid="{D13A4E3E-66E1-4EF7-A9E1-D8331EE7CA52}"/>
    <cellStyle name="Note 3 5 4 2 3 2" xfId="23960" xr:uid="{6514ABE7-8E30-4652-9B18-9893EDA3700B}"/>
    <cellStyle name="Note 3 5 4 2 4" xfId="18356" xr:uid="{08DBDCFF-99CA-431A-9CC1-7E4BD61B05FA}"/>
    <cellStyle name="Note 3 5 4 3" xfId="8546" xr:uid="{6A85AEBD-DC9B-400D-ACC3-557C9A67D053}"/>
    <cellStyle name="Note 3 5 4 3 2" xfId="14151" xr:uid="{0BFD23A4-0381-4F66-AF40-F492F7933296}"/>
    <cellStyle name="Note 3 5 4 3 2 2" xfId="25360" xr:uid="{0949B21C-4468-44B8-956C-8AECC3CCE297}"/>
    <cellStyle name="Note 3 5 4 3 3" xfId="19756" xr:uid="{5949AE66-43F7-4B45-928C-8D604C13F9E8}"/>
    <cellStyle name="Note 3 5 4 4" xfId="11349" xr:uid="{BC145975-5DE0-438B-BFBA-B9935ADFC3EB}"/>
    <cellStyle name="Note 3 5 4 4 2" xfId="22558" xr:uid="{ED701007-E8AB-4864-9C14-8CF34314CE72}"/>
    <cellStyle name="Note 3 5 4 5" xfId="16954" xr:uid="{E15A0D4D-AE0B-42B2-A58A-8BD9007C65C0}"/>
    <cellStyle name="Note 3 5 5" xfId="45115" xr:uid="{F152CC47-F875-4FE2-9941-CC11F43C55B2}"/>
    <cellStyle name="Note 3 6" xfId="4584" xr:uid="{0B7607F0-5003-436C-A85A-4B7C308E879D}"/>
    <cellStyle name="Note 3 6 2" xfId="4585" xr:uid="{A36C2C60-9644-4767-973A-AAC0AC8478C1}"/>
    <cellStyle name="Note 3 6 2 2" xfId="5740" xr:uid="{94C6B819-481B-4853-9D2A-81FC5E83C8E8}"/>
    <cellStyle name="Note 3 6 2 2 2" xfId="7142" xr:uid="{B5957F43-E774-471D-B76D-9E915696DAF5}"/>
    <cellStyle name="Note 3 6 2 2 2 2" xfId="9944" xr:uid="{BB1FEA1F-A742-4C8E-BBCB-28875728B7F0}"/>
    <cellStyle name="Note 3 6 2 2 2 2 2" xfId="15549" xr:uid="{8C55ECCD-9383-4F37-A06B-172AC4DDB1D1}"/>
    <cellStyle name="Note 3 6 2 2 2 2 2 2" xfId="26758" xr:uid="{CDE4FE63-C93F-468B-858F-8A47E9B59DF7}"/>
    <cellStyle name="Note 3 6 2 2 2 2 3" xfId="21154" xr:uid="{A12BF4D4-4E98-4A1B-A33A-5DC34ED4C495}"/>
    <cellStyle name="Note 3 6 2 2 2 3" xfId="12747" xr:uid="{0F035168-0BB0-4552-A4F6-C20494ED314B}"/>
    <cellStyle name="Note 3 6 2 2 2 3 2" xfId="23956" xr:uid="{C3305068-5CAA-4272-99D6-667774F7637B}"/>
    <cellStyle name="Note 3 6 2 2 2 4" xfId="18352" xr:uid="{617AB3B2-6B32-4592-95CE-168C31FD1E75}"/>
    <cellStyle name="Note 3 6 2 2 3" xfId="8542" xr:uid="{F2FA0D95-A547-4C83-9971-5EB40FDC7F75}"/>
    <cellStyle name="Note 3 6 2 2 3 2" xfId="14147" xr:uid="{FE372983-8714-4016-9ED0-B057C551E8D6}"/>
    <cellStyle name="Note 3 6 2 2 3 2 2" xfId="25356" xr:uid="{5CCA1900-C6C6-4214-AFCD-79E172E46110}"/>
    <cellStyle name="Note 3 6 2 2 3 3" xfId="19752" xr:uid="{3F14B12D-D873-4323-8A64-0D4CEFDB991F}"/>
    <cellStyle name="Note 3 6 2 2 4" xfId="11345" xr:uid="{A55ECB83-E451-4B2E-9ABC-A3468AEE1B1C}"/>
    <cellStyle name="Note 3 6 2 2 4 2" xfId="22554" xr:uid="{C108CF38-7B2F-4EBC-BB33-D6CFD7A3EF0C}"/>
    <cellStyle name="Note 3 6 2 2 5" xfId="16950" xr:uid="{5F9AB82E-C6B2-4AF5-A0EA-0F2F2B3B3C84}"/>
    <cellStyle name="Note 3 6 2 3" xfId="45119" xr:uid="{31F86A7C-D9C2-4124-BC7C-1D8315394528}"/>
    <cellStyle name="Note 3 6 3" xfId="4586" xr:uid="{02BD8A94-3363-45B3-BD9C-4054A3970734}"/>
    <cellStyle name="Note 3 6 3 2" xfId="5739" xr:uid="{1C9D15D4-24D2-4D42-B46B-37128BCB698B}"/>
    <cellStyle name="Note 3 6 3 2 2" xfId="7141" xr:uid="{AAEAA14D-AB12-4E95-8A0C-A6C4997135C6}"/>
    <cellStyle name="Note 3 6 3 2 2 2" xfId="9943" xr:uid="{A8B8CD7F-55CB-4754-8B8A-32DCD8DB314E}"/>
    <cellStyle name="Note 3 6 3 2 2 2 2" xfId="15548" xr:uid="{0307E9EA-BEFA-4871-9E32-CCDF99B454C2}"/>
    <cellStyle name="Note 3 6 3 2 2 2 2 2" xfId="26757" xr:uid="{6DF4ED62-653A-4EB4-A37E-130F1FA3A47A}"/>
    <cellStyle name="Note 3 6 3 2 2 2 3" xfId="21153" xr:uid="{3CDDB7EF-ED1B-4512-977B-D1A59F378E4C}"/>
    <cellStyle name="Note 3 6 3 2 2 3" xfId="12746" xr:uid="{89FED82B-95F0-45BE-ACC3-568FC9DC3BD6}"/>
    <cellStyle name="Note 3 6 3 2 2 3 2" xfId="23955" xr:uid="{D8914B96-6E4C-4AAC-AF24-E0DAA8203FAD}"/>
    <cellStyle name="Note 3 6 3 2 2 4" xfId="18351" xr:uid="{9E60CB01-7BDB-4D81-A8FF-C27DE9707476}"/>
    <cellStyle name="Note 3 6 3 2 3" xfId="8541" xr:uid="{D92D1040-E124-411D-97E3-EC2DCE639495}"/>
    <cellStyle name="Note 3 6 3 2 3 2" xfId="14146" xr:uid="{1640E134-008D-460A-8F54-EA45DDCC2FC5}"/>
    <cellStyle name="Note 3 6 3 2 3 2 2" xfId="25355" xr:uid="{F9E939B5-7358-4CC5-9D48-C743F6D3F838}"/>
    <cellStyle name="Note 3 6 3 2 3 3" xfId="19751" xr:uid="{6CF780FF-CB01-4177-B2A6-E151E4EB1988}"/>
    <cellStyle name="Note 3 6 3 2 4" xfId="11344" xr:uid="{E874276F-4826-449F-B0AD-E45092392E73}"/>
    <cellStyle name="Note 3 6 3 2 4 2" xfId="22553" xr:uid="{AE71E9F0-5C49-4563-A5DA-1ABCD065D52E}"/>
    <cellStyle name="Note 3 6 3 2 5" xfId="16949" xr:uid="{783F55B0-89E4-49C4-8CF5-1C3C20B12DE0}"/>
    <cellStyle name="Note 3 6 3 3" xfId="45120" xr:uid="{1E167A2C-D31B-49AC-BC45-C058DD169C9A}"/>
    <cellStyle name="Note 3 6 4" xfId="5741" xr:uid="{8A51CE7E-15C8-4215-9D36-EE90B3E170D3}"/>
    <cellStyle name="Note 3 6 4 2" xfId="7143" xr:uid="{014F6148-7972-4498-97FC-7B9956A1224A}"/>
    <cellStyle name="Note 3 6 4 2 2" xfId="9945" xr:uid="{08BC410F-8806-4137-A35E-4D4211782C58}"/>
    <cellStyle name="Note 3 6 4 2 2 2" xfId="15550" xr:uid="{90D18AFC-BC23-4A34-9118-3E95B786CAA9}"/>
    <cellStyle name="Note 3 6 4 2 2 2 2" xfId="26759" xr:uid="{9C16AD1D-EC8C-464F-9320-3A2E7371363E}"/>
    <cellStyle name="Note 3 6 4 2 2 3" xfId="21155" xr:uid="{2A25759F-06A6-43D0-9974-B801D1BBF40C}"/>
    <cellStyle name="Note 3 6 4 2 3" xfId="12748" xr:uid="{C74ACFDE-BC7F-487A-B383-7D6C7DA60FBB}"/>
    <cellStyle name="Note 3 6 4 2 3 2" xfId="23957" xr:uid="{90D0BA9B-5A87-4B20-BDE3-57864612CAF5}"/>
    <cellStyle name="Note 3 6 4 2 4" xfId="18353" xr:uid="{34779269-FCA3-47D1-B167-3F144AFFECF6}"/>
    <cellStyle name="Note 3 6 4 3" xfId="8543" xr:uid="{478C6720-B7D3-4986-8853-9454D9001DC4}"/>
    <cellStyle name="Note 3 6 4 3 2" xfId="14148" xr:uid="{D15CD222-58F0-4931-A8F4-A4B0D90AB125}"/>
    <cellStyle name="Note 3 6 4 3 2 2" xfId="25357" xr:uid="{4890A6CF-1FA7-4C10-ACCA-DB0041A68C5F}"/>
    <cellStyle name="Note 3 6 4 3 3" xfId="19753" xr:uid="{DB7A8F6F-715C-405F-A6AD-A1794D2A2D3A}"/>
    <cellStyle name="Note 3 6 4 4" xfId="11346" xr:uid="{A77D5FDD-CD8D-4146-BB1A-CCFB4B7929D1}"/>
    <cellStyle name="Note 3 6 4 4 2" xfId="22555" xr:uid="{BFA6D089-D0EB-47DE-83FD-85A2E1C9EC6E}"/>
    <cellStyle name="Note 3 6 4 5" xfId="16951" xr:uid="{ADAD11EE-4794-4FFB-8184-732D6E09946D}"/>
    <cellStyle name="Note 3 6 5" xfId="45118" xr:uid="{77187BFB-5756-4DF2-B751-4D54E24DC36F}"/>
    <cellStyle name="Note 3 7" xfId="4587" xr:uid="{D6EDEC91-E755-4B3D-B3EF-EDEBD5B0FFB3}"/>
    <cellStyle name="Note 3 7 2" xfId="4588" xr:uid="{B27F1724-99A4-4DDF-ADF1-A38171F1F265}"/>
    <cellStyle name="Note 3 7 2 2" xfId="5737" xr:uid="{8C0C0512-BB52-4BCE-814C-442E2F349E08}"/>
    <cellStyle name="Note 3 7 2 2 2" xfId="7139" xr:uid="{A4A6082C-3DE1-4503-B73F-13FE15F22958}"/>
    <cellStyle name="Note 3 7 2 2 2 2" xfId="9941" xr:uid="{26D72C08-C134-4844-BD4C-BF76BA28E878}"/>
    <cellStyle name="Note 3 7 2 2 2 2 2" xfId="15546" xr:uid="{608BF547-C4D2-4741-BE0B-88D1FE0E483F}"/>
    <cellStyle name="Note 3 7 2 2 2 2 2 2" xfId="26755" xr:uid="{32CED6CA-498D-4998-90E8-77FD78B72487}"/>
    <cellStyle name="Note 3 7 2 2 2 2 3" xfId="21151" xr:uid="{FE52897B-A575-45FD-B533-6A58E2CC3E63}"/>
    <cellStyle name="Note 3 7 2 2 2 3" xfId="12744" xr:uid="{A27EB6D6-82A4-451B-BD92-153FD87B4984}"/>
    <cellStyle name="Note 3 7 2 2 2 3 2" xfId="23953" xr:uid="{DF6B0FD7-9B63-4EFE-B72E-2C5CFFA87451}"/>
    <cellStyle name="Note 3 7 2 2 2 4" xfId="18349" xr:uid="{296B1F57-72B9-47E8-9181-81449250E498}"/>
    <cellStyle name="Note 3 7 2 2 3" xfId="8539" xr:uid="{1E76B0E4-A6DB-4FA9-9316-F84A9D5827CC}"/>
    <cellStyle name="Note 3 7 2 2 3 2" xfId="14144" xr:uid="{B3A1445A-8E1D-414D-98B8-DF1E17736953}"/>
    <cellStyle name="Note 3 7 2 2 3 2 2" xfId="25353" xr:uid="{2B4F2304-CD85-4F9C-BF3B-B15171FE37B6}"/>
    <cellStyle name="Note 3 7 2 2 3 3" xfId="19749" xr:uid="{A5C680BF-EE5C-4C10-BB47-38C5A83527CE}"/>
    <cellStyle name="Note 3 7 2 2 4" xfId="11342" xr:uid="{1E442B1D-55BA-47D1-BEF8-9F94D08CDC81}"/>
    <cellStyle name="Note 3 7 2 2 4 2" xfId="22551" xr:uid="{C3DD4A38-C0E8-4499-8D93-18801466B9F5}"/>
    <cellStyle name="Note 3 7 2 2 5" xfId="16947" xr:uid="{1A574C87-7FE2-4556-8E65-FE3EE3DF8789}"/>
    <cellStyle name="Note 3 7 2 3" xfId="45122" xr:uid="{CE026051-BE86-4F57-9E4E-69C751F3CF13}"/>
    <cellStyle name="Note 3 7 3" xfId="4589" xr:uid="{58189A36-260F-4816-BFDB-5A181816A0BB}"/>
    <cellStyle name="Note 3 7 3 2" xfId="5736" xr:uid="{8E098C2F-FA8D-464B-B6B2-074D5CD79482}"/>
    <cellStyle name="Note 3 7 3 2 2" xfId="7138" xr:uid="{62F27B14-797B-44D2-9B5C-514A8FB813DD}"/>
    <cellStyle name="Note 3 7 3 2 2 2" xfId="9940" xr:uid="{CEACE721-81E4-40FE-960C-A36039494FC1}"/>
    <cellStyle name="Note 3 7 3 2 2 2 2" xfId="15545" xr:uid="{A23151DD-B422-4CA5-8422-EA4F3F77E854}"/>
    <cellStyle name="Note 3 7 3 2 2 2 2 2" xfId="26754" xr:uid="{A03DEAA3-2E3D-43E0-AB4B-02C3A6D3D525}"/>
    <cellStyle name="Note 3 7 3 2 2 2 3" xfId="21150" xr:uid="{0A905E9A-31B1-4F0E-A22D-FE5B12D6105C}"/>
    <cellStyle name="Note 3 7 3 2 2 3" xfId="12743" xr:uid="{20DE0E51-B82B-4E6D-90D5-FB2124BD2F81}"/>
    <cellStyle name="Note 3 7 3 2 2 3 2" xfId="23952" xr:uid="{8FBA1057-8E27-416B-BD95-89277A672418}"/>
    <cellStyle name="Note 3 7 3 2 2 4" xfId="18348" xr:uid="{DC4800BD-D194-49B4-89C3-5844EC8E2D47}"/>
    <cellStyle name="Note 3 7 3 2 3" xfId="8538" xr:uid="{5FE9F5FF-F059-4F18-BA1A-C406B403E9FD}"/>
    <cellStyle name="Note 3 7 3 2 3 2" xfId="14143" xr:uid="{BC12B215-953A-4775-94C8-358C319F3BFA}"/>
    <cellStyle name="Note 3 7 3 2 3 2 2" xfId="25352" xr:uid="{35D8FF9E-27EB-4D92-A12A-2F3921955C17}"/>
    <cellStyle name="Note 3 7 3 2 3 3" xfId="19748" xr:uid="{F834FF9B-1185-42EC-9CEC-28619BEDE0DD}"/>
    <cellStyle name="Note 3 7 3 2 4" xfId="11341" xr:uid="{FD25FE5F-2A2C-44D9-912B-57FF3699DFFC}"/>
    <cellStyle name="Note 3 7 3 2 4 2" xfId="22550" xr:uid="{26BA5547-1845-4479-BAC1-226A151FDB08}"/>
    <cellStyle name="Note 3 7 3 2 5" xfId="16946" xr:uid="{9850E3C4-3466-47AC-A35E-D9595658AD32}"/>
    <cellStyle name="Note 3 7 3 3" xfId="45123" xr:uid="{3484FDF7-140E-4BCF-8EB0-12DAE2388AD9}"/>
    <cellStyle name="Note 3 7 4" xfId="5738" xr:uid="{10E12EF5-5EE3-4BCB-91BF-8C963BD60BF4}"/>
    <cellStyle name="Note 3 7 4 2" xfId="7140" xr:uid="{E46961E2-CD9F-42DB-8141-6711F4BBD170}"/>
    <cellStyle name="Note 3 7 4 2 2" xfId="9942" xr:uid="{44A30131-4381-4317-91C9-F98DD50FF9A9}"/>
    <cellStyle name="Note 3 7 4 2 2 2" xfId="15547" xr:uid="{FA728B04-F070-429D-9B43-A281DE91B519}"/>
    <cellStyle name="Note 3 7 4 2 2 2 2" xfId="26756" xr:uid="{DFC36FD7-D975-4D15-8348-FB53C1DEB11A}"/>
    <cellStyle name="Note 3 7 4 2 2 3" xfId="21152" xr:uid="{2586FA0D-133C-4BBE-AFA0-5E7FB5819271}"/>
    <cellStyle name="Note 3 7 4 2 3" xfId="12745" xr:uid="{7ADDEEE7-EC41-447E-A100-C91D420D4839}"/>
    <cellStyle name="Note 3 7 4 2 3 2" xfId="23954" xr:uid="{A4FD4A26-A41A-4651-838F-8FB4DA42AE31}"/>
    <cellStyle name="Note 3 7 4 2 4" xfId="18350" xr:uid="{C91E3534-3394-4513-9280-7E6C7FD84D2C}"/>
    <cellStyle name="Note 3 7 4 3" xfId="8540" xr:uid="{984DB134-950E-48F4-986F-6740B3ECE036}"/>
    <cellStyle name="Note 3 7 4 3 2" xfId="14145" xr:uid="{232BA9C3-4FE2-45E9-AF4A-28B7AB8CC2FA}"/>
    <cellStyle name="Note 3 7 4 3 2 2" xfId="25354" xr:uid="{F564FC9B-86A9-48E6-A30E-A0690B6CD456}"/>
    <cellStyle name="Note 3 7 4 3 3" xfId="19750" xr:uid="{B6603C75-30B5-4EC6-B443-7C982B09314D}"/>
    <cellStyle name="Note 3 7 4 4" xfId="11343" xr:uid="{B6224C00-6F1D-402F-9D09-99E3C39BB684}"/>
    <cellStyle name="Note 3 7 4 4 2" xfId="22552" xr:uid="{23D41F1C-1F38-4C05-B1FD-1428692A4D11}"/>
    <cellStyle name="Note 3 7 4 5" xfId="16948" xr:uid="{6A8E8D72-F4EA-46AF-955C-734609D4C0BC}"/>
    <cellStyle name="Note 3 7 5" xfId="45121" xr:uid="{EF8DDFB6-DDDA-40C2-83D9-CB344D6844AB}"/>
    <cellStyle name="Note 3 8" xfId="4590" xr:uid="{EB5BAD54-D2A8-4587-A17C-708EDB97F792}"/>
    <cellStyle name="Note 3 8 2" xfId="5735" xr:uid="{8421088A-754F-421F-ACF4-43B03414E6AE}"/>
    <cellStyle name="Note 3 8 2 2" xfId="7137" xr:uid="{B891735F-69BD-42BF-9CAB-4EFACC11D0A7}"/>
    <cellStyle name="Note 3 8 2 2 2" xfId="9939" xr:uid="{FCAB6DF8-5D15-48E8-BE75-9AEA4E09FD16}"/>
    <cellStyle name="Note 3 8 2 2 2 2" xfId="15544" xr:uid="{A185A179-5DAF-494C-BECF-ABBB1FA2FF1A}"/>
    <cellStyle name="Note 3 8 2 2 2 2 2" xfId="26753" xr:uid="{49BB6F29-278F-4FAD-9FB0-ACB1A681F71B}"/>
    <cellStyle name="Note 3 8 2 2 2 3" xfId="21149" xr:uid="{4B52E9ED-90B1-44E7-9315-2C41BFC59207}"/>
    <cellStyle name="Note 3 8 2 2 3" xfId="12742" xr:uid="{F061C2BA-7006-42A8-BF53-3AEA47A3FF4F}"/>
    <cellStyle name="Note 3 8 2 2 3 2" xfId="23951" xr:uid="{37F159D7-8680-43D1-9402-6A68C082A39C}"/>
    <cellStyle name="Note 3 8 2 2 4" xfId="18347" xr:uid="{7B4F7A2E-057B-42B5-8DEB-580C8DB09784}"/>
    <cellStyle name="Note 3 8 2 3" xfId="8537" xr:uid="{01DC7342-6C15-47C2-958F-B05623696C2C}"/>
    <cellStyle name="Note 3 8 2 3 2" xfId="14142" xr:uid="{A58B84C6-D4D6-42C9-8EDD-83E88DFD7F04}"/>
    <cellStyle name="Note 3 8 2 3 2 2" xfId="25351" xr:uid="{56B63FA1-665A-4421-A739-6C25B38FAE75}"/>
    <cellStyle name="Note 3 8 2 3 3" xfId="19747" xr:uid="{8AB22527-CD94-481C-BB3F-20255DCA36BA}"/>
    <cellStyle name="Note 3 8 2 4" xfId="11340" xr:uid="{9068A4DC-D7F3-4642-A1FC-AA5AB132E459}"/>
    <cellStyle name="Note 3 8 2 4 2" xfId="22549" xr:uid="{1173A9E0-CEB5-4AF4-A95F-A8F2137165E0}"/>
    <cellStyle name="Note 3 8 2 5" xfId="16945" xr:uid="{12D197EE-215B-4675-8CAF-A8BB05F6CA9C}"/>
    <cellStyle name="Note 3 8 3" xfId="45124" xr:uid="{64D545D0-675C-4852-9D75-5E249B317419}"/>
    <cellStyle name="Note 3 9" xfId="4591" xr:uid="{8DA2E8C4-AA49-46CC-8298-9547D505A550}"/>
    <cellStyle name="Note 3 9 2" xfId="5734" xr:uid="{7EC2A474-1ACA-4C95-A962-AA56F24FD0AB}"/>
    <cellStyle name="Note 3 9 2 2" xfId="7136" xr:uid="{95D3255F-4F2F-4883-8ED2-1A7089FBA8FC}"/>
    <cellStyle name="Note 3 9 2 2 2" xfId="9938" xr:uid="{3378B8E8-76AD-4A5D-AC59-1D1FCE582695}"/>
    <cellStyle name="Note 3 9 2 2 2 2" xfId="15543" xr:uid="{D8C48373-12B8-4AF2-8246-8D5608AB5BDF}"/>
    <cellStyle name="Note 3 9 2 2 2 2 2" xfId="26752" xr:uid="{9ED4D7AA-0A45-4A4B-ADC6-AB153D73446D}"/>
    <cellStyle name="Note 3 9 2 2 2 3" xfId="21148" xr:uid="{43A90610-EADB-4AB9-BBBF-C996BEC2E140}"/>
    <cellStyle name="Note 3 9 2 2 3" xfId="12741" xr:uid="{9AA57B67-E126-4FCF-B42D-2D8B004A8D89}"/>
    <cellStyle name="Note 3 9 2 2 3 2" xfId="23950" xr:uid="{ECB1160B-DF8A-4C29-AC7B-F0353C5145CD}"/>
    <cellStyle name="Note 3 9 2 2 4" xfId="18346" xr:uid="{9BE6442A-9787-4E3D-B26C-D319368B6F27}"/>
    <cellStyle name="Note 3 9 2 3" xfId="8536" xr:uid="{D3B15909-848C-42E6-85F5-924131D2C89B}"/>
    <cellStyle name="Note 3 9 2 3 2" xfId="14141" xr:uid="{8D82947E-B1B4-4609-8C91-6417E18C58A5}"/>
    <cellStyle name="Note 3 9 2 3 2 2" xfId="25350" xr:uid="{D49AB46F-E07F-4A51-A2A9-89B6E4D54625}"/>
    <cellStyle name="Note 3 9 2 3 3" xfId="19746" xr:uid="{043CE154-7DF4-4E38-847C-A6458472410D}"/>
    <cellStyle name="Note 3 9 2 4" xfId="11339" xr:uid="{E3CF9177-04DC-423B-9E29-9C48CEBBD80E}"/>
    <cellStyle name="Note 3 9 2 4 2" xfId="22548" xr:uid="{5570AE47-C72F-4359-B2F4-CFB2576D477B}"/>
    <cellStyle name="Note 3 9 2 5" xfId="16944" xr:uid="{46F8AB86-9DB9-425B-9910-3ED4E01588E9}"/>
    <cellStyle name="Note 3 9 3" xfId="45125" xr:uid="{2C08630C-30B1-4947-8093-DB37DD8F7E38}"/>
    <cellStyle name="Note 3_Jersey" xfId="4592" xr:uid="{991F09D5-4383-4507-A7EF-B7656ACA2646}"/>
    <cellStyle name="Note 4" xfId="4593" xr:uid="{D30ECD94-ABE4-4BFA-8541-24BA1D2C9C8E}"/>
    <cellStyle name="Note 4 10" xfId="5733" xr:uid="{25008EC3-669B-4F5F-9308-BD7C174B8DD8}"/>
    <cellStyle name="Note 4 10 2" xfId="7135" xr:uid="{91E50F39-4DCF-455A-908B-5899A165702B}"/>
    <cellStyle name="Note 4 10 2 2" xfId="9937" xr:uid="{CFE9914C-05FE-4F7D-9776-73FAD0B8091B}"/>
    <cellStyle name="Note 4 10 2 2 2" xfId="15542" xr:uid="{9975D710-8EDE-44CF-9EFA-1446A8BE738A}"/>
    <cellStyle name="Note 4 10 2 2 2 2" xfId="26751" xr:uid="{A5661EFD-F26C-4066-99F1-FDC5589C2A15}"/>
    <cellStyle name="Note 4 10 2 2 3" xfId="21147" xr:uid="{A0C25B73-4622-4093-B278-209B03B61197}"/>
    <cellStyle name="Note 4 10 2 3" xfId="12740" xr:uid="{C44892A0-8721-42BF-A790-08EA1809366C}"/>
    <cellStyle name="Note 4 10 2 3 2" xfId="23949" xr:uid="{D104554F-902F-45A2-986B-4EED9225BD43}"/>
    <cellStyle name="Note 4 10 2 4" xfId="18345" xr:uid="{5AA14F67-D083-4FC9-B62E-7B17C8068D6B}"/>
    <cellStyle name="Note 4 10 3" xfId="8535" xr:uid="{41DE7DD6-5695-4B08-B3E4-F40EADB72DBF}"/>
    <cellStyle name="Note 4 10 3 2" xfId="14140" xr:uid="{742C0393-9F19-48ED-9A07-FCBCADD38655}"/>
    <cellStyle name="Note 4 10 3 2 2" xfId="25349" xr:uid="{585A8A46-7D69-4D63-84A1-8630C7604B71}"/>
    <cellStyle name="Note 4 10 3 3" xfId="19745" xr:uid="{29C1C99D-A5AA-44F5-8FDD-09F525C0BE73}"/>
    <cellStyle name="Note 4 10 4" xfId="11338" xr:uid="{657787A6-544D-4FB1-BECA-06AA5FB44808}"/>
    <cellStyle name="Note 4 10 4 2" xfId="22547" xr:uid="{F34AC481-0A25-413D-90B1-AC08336EDC79}"/>
    <cellStyle name="Note 4 10 5" xfId="16943" xr:uid="{FAA51BD7-22D2-40E5-A44B-6680632D13AD}"/>
    <cellStyle name="Note 4 11" xfId="45126" xr:uid="{79A7C19C-0417-41DE-B4A2-B59F5C8D4611}"/>
    <cellStyle name="Note 4 2" xfId="4594" xr:uid="{AD70172A-0103-4A7E-B516-64A71131CE8F}"/>
    <cellStyle name="Note 4 2 2" xfId="4595" xr:uid="{C63C1BC0-2576-41F1-B714-9556CFCA863F}"/>
    <cellStyle name="Note 4 2 2 2" xfId="5731" xr:uid="{426A747B-E5DB-44A0-B653-1976256D5B0B}"/>
    <cellStyle name="Note 4 2 2 2 2" xfId="7133" xr:uid="{6A968B85-4A5B-4172-B944-232D084FEE14}"/>
    <cellStyle name="Note 4 2 2 2 2 2" xfId="9935" xr:uid="{FDA3ABBA-084E-448E-A3F2-A0CC4BBD5FD3}"/>
    <cellStyle name="Note 4 2 2 2 2 2 2" xfId="15540" xr:uid="{6FECE8DA-DFBC-464C-B652-242A27AB523C}"/>
    <cellStyle name="Note 4 2 2 2 2 2 2 2" xfId="26749" xr:uid="{7CBE8A98-E364-467D-B40A-00224590F1DE}"/>
    <cellStyle name="Note 4 2 2 2 2 2 3" xfId="21145" xr:uid="{048DB824-46E9-4C24-931D-CD86C6A25D2E}"/>
    <cellStyle name="Note 4 2 2 2 2 3" xfId="12738" xr:uid="{FEC895EB-A88D-4029-89A3-A7F8DECE79CB}"/>
    <cellStyle name="Note 4 2 2 2 2 3 2" xfId="23947" xr:uid="{11206096-F1D4-4EC4-9E36-79C8C3DA1EC1}"/>
    <cellStyle name="Note 4 2 2 2 2 4" xfId="18343" xr:uid="{C9932887-9EAF-4610-AF17-D8CEC83A14C4}"/>
    <cellStyle name="Note 4 2 2 2 3" xfId="8533" xr:uid="{B4D447B9-5373-4F13-A9D1-378E39758C80}"/>
    <cellStyle name="Note 4 2 2 2 3 2" xfId="14138" xr:uid="{DC98352B-570D-40E1-BDDE-1A18555B4881}"/>
    <cellStyle name="Note 4 2 2 2 3 2 2" xfId="25347" xr:uid="{0F79651B-412A-4805-B909-74906BE26E03}"/>
    <cellStyle name="Note 4 2 2 2 3 3" xfId="19743" xr:uid="{B6FCF627-8258-4AE4-BA4E-78B6B4018689}"/>
    <cellStyle name="Note 4 2 2 2 4" xfId="11336" xr:uid="{4B395637-4641-44DB-9B1C-3EAA96A48229}"/>
    <cellStyle name="Note 4 2 2 2 4 2" xfId="22545" xr:uid="{ADB75FC6-9C09-451D-9337-2218F1FD3666}"/>
    <cellStyle name="Note 4 2 2 2 5" xfId="16941" xr:uid="{3E4068D6-2B11-45D6-A2D1-35753B06AA9F}"/>
    <cellStyle name="Note 4 2 2 3" xfId="45128" xr:uid="{4DB7F622-FBAD-4103-B1C4-62D858CE1D02}"/>
    <cellStyle name="Note 4 2 3" xfId="4596" xr:uid="{54980C42-AD3E-42E5-8801-8DDA5FCD0FAB}"/>
    <cellStyle name="Note 4 2 3 2" xfId="5730" xr:uid="{3F9CD87F-4959-47C0-83B6-701B80068117}"/>
    <cellStyle name="Note 4 2 3 2 2" xfId="7132" xr:uid="{078539DE-D008-4D9A-A5F5-7C73D40B2144}"/>
    <cellStyle name="Note 4 2 3 2 2 2" xfId="9934" xr:uid="{4AF62B4B-7059-48D1-84D6-2161CBC329D5}"/>
    <cellStyle name="Note 4 2 3 2 2 2 2" xfId="15539" xr:uid="{88583993-A2D1-4EA8-AECF-7E3E9C11DE5C}"/>
    <cellStyle name="Note 4 2 3 2 2 2 2 2" xfId="26748" xr:uid="{35E70E79-C32D-43AF-A7D3-C24854E59264}"/>
    <cellStyle name="Note 4 2 3 2 2 2 3" xfId="21144" xr:uid="{9042037D-A50F-4B0B-90CF-20AFD2EF67D3}"/>
    <cellStyle name="Note 4 2 3 2 2 3" xfId="12737" xr:uid="{BD58B747-259F-4CB6-927B-06C64AAB5A6D}"/>
    <cellStyle name="Note 4 2 3 2 2 3 2" xfId="23946" xr:uid="{3129EB3D-D303-4056-8665-2B64DEDB053F}"/>
    <cellStyle name="Note 4 2 3 2 2 4" xfId="18342" xr:uid="{3BE7EED0-C9E3-48AD-A2F6-B76DE2E9036D}"/>
    <cellStyle name="Note 4 2 3 2 3" xfId="8532" xr:uid="{5AC91EC8-868F-41B1-AEB5-3BD419F13082}"/>
    <cellStyle name="Note 4 2 3 2 3 2" xfId="14137" xr:uid="{3B71D4E4-3836-4B24-901A-473A25239C7B}"/>
    <cellStyle name="Note 4 2 3 2 3 2 2" xfId="25346" xr:uid="{AFA37C81-AC2A-4B3D-9B64-6E94B73E8C21}"/>
    <cellStyle name="Note 4 2 3 2 3 3" xfId="19742" xr:uid="{F9CBB864-041C-440A-9BA3-EC78508413CA}"/>
    <cellStyle name="Note 4 2 3 2 4" xfId="11335" xr:uid="{BEB8651D-23A9-4CA2-B186-E80E542563F6}"/>
    <cellStyle name="Note 4 2 3 2 4 2" xfId="22544" xr:uid="{61608043-88BB-4D2D-871E-F600E48E3EDE}"/>
    <cellStyle name="Note 4 2 3 2 5" xfId="16940" xr:uid="{B9B0CA4E-8B22-43F7-BED0-E1440FF98517}"/>
    <cellStyle name="Note 4 2 3 3" xfId="45129" xr:uid="{AC3901B5-0BB4-4A71-9773-9BF728DB50C0}"/>
    <cellStyle name="Note 4 2 4" xfId="5732" xr:uid="{42DD8AB7-73F6-4E67-84F3-9CD02D503D31}"/>
    <cellStyle name="Note 4 2 4 2" xfId="7134" xr:uid="{40EC9065-4D8D-4913-B507-66A1C844F18B}"/>
    <cellStyle name="Note 4 2 4 2 2" xfId="9936" xr:uid="{5373A091-0C23-49DC-BE7C-96EE2379629B}"/>
    <cellStyle name="Note 4 2 4 2 2 2" xfId="15541" xr:uid="{CAACBE61-50F4-42BD-A7C2-3F037BEBBEEE}"/>
    <cellStyle name="Note 4 2 4 2 2 2 2" xfId="26750" xr:uid="{B5668A3C-BF85-4FA9-B28D-D5FAE4A17D28}"/>
    <cellStyle name="Note 4 2 4 2 2 3" xfId="21146" xr:uid="{0CF2201B-0B68-49C0-B406-8A0B6A05636F}"/>
    <cellStyle name="Note 4 2 4 2 3" xfId="12739" xr:uid="{27F48AC6-7517-48E1-9F00-AA7F86557CF4}"/>
    <cellStyle name="Note 4 2 4 2 3 2" xfId="23948" xr:uid="{4C9497FD-7D28-42F4-9A8C-D1071DD6247A}"/>
    <cellStyle name="Note 4 2 4 2 4" xfId="18344" xr:uid="{AC254055-4EDC-47BF-B4A1-D43097DA5380}"/>
    <cellStyle name="Note 4 2 4 3" xfId="8534" xr:uid="{BB1C95FF-D3F2-42F8-A1C2-75EF6BEAD47D}"/>
    <cellStyle name="Note 4 2 4 3 2" xfId="14139" xr:uid="{D5A41DD7-CEBE-40C2-B0B1-EE65D68DE092}"/>
    <cellStyle name="Note 4 2 4 3 2 2" xfId="25348" xr:uid="{80BF74B4-C72C-409C-8198-B42298ED8BF9}"/>
    <cellStyle name="Note 4 2 4 3 3" xfId="19744" xr:uid="{D1408EF1-EB40-4CBE-AB06-B5D228C7592D}"/>
    <cellStyle name="Note 4 2 4 4" xfId="11337" xr:uid="{3C1FE3EF-BDFD-49D2-B74D-2BFB214A3146}"/>
    <cellStyle name="Note 4 2 4 4 2" xfId="22546" xr:uid="{46227149-7400-44F0-ADC5-CA06D0FA42CA}"/>
    <cellStyle name="Note 4 2 4 5" xfId="16942" xr:uid="{A644DADB-8D92-475C-9071-4B7EC00B09ED}"/>
    <cellStyle name="Note 4 2 5" xfId="45127" xr:uid="{490480C5-1D64-42A0-9F23-2A6C57522C55}"/>
    <cellStyle name="Note 4 3" xfId="4597" xr:uid="{2C94AD6A-A600-4015-8C48-2A44CE17BF47}"/>
    <cellStyle name="Note 4 3 2" xfId="4598" xr:uid="{D940911A-D27A-47AB-97F8-789DEF30BE7B}"/>
    <cellStyle name="Note 4 3 2 2" xfId="5728" xr:uid="{2867C5D0-7CC2-4706-B11A-13CBF8A847F2}"/>
    <cellStyle name="Note 4 3 2 2 2" xfId="7130" xr:uid="{8D99FBCC-CC57-4D0F-9844-F23BCBE33398}"/>
    <cellStyle name="Note 4 3 2 2 2 2" xfId="9932" xr:uid="{C0229EFC-534D-42C6-9C06-869E895B9C59}"/>
    <cellStyle name="Note 4 3 2 2 2 2 2" xfId="15537" xr:uid="{26E1392B-AAA9-4329-8B0C-5E6A0B1D383E}"/>
    <cellStyle name="Note 4 3 2 2 2 2 2 2" xfId="26746" xr:uid="{617AD45E-AE56-49F6-BEEA-D0910EC2B5AE}"/>
    <cellStyle name="Note 4 3 2 2 2 2 3" xfId="21142" xr:uid="{CF3EEB68-60CE-49FE-91F9-2EC5CBA76E5A}"/>
    <cellStyle name="Note 4 3 2 2 2 3" xfId="12735" xr:uid="{9CFF8605-BAB7-4D91-9C60-E005FE0CB09B}"/>
    <cellStyle name="Note 4 3 2 2 2 3 2" xfId="23944" xr:uid="{4B7D6A71-3807-453D-9FD3-1769CE349B4A}"/>
    <cellStyle name="Note 4 3 2 2 2 4" xfId="18340" xr:uid="{9F01CF99-C5C5-4E41-9EE0-5A89B6F3131C}"/>
    <cellStyle name="Note 4 3 2 2 3" xfId="8530" xr:uid="{301CB0A9-FE63-432A-8D97-945B658F5D08}"/>
    <cellStyle name="Note 4 3 2 2 3 2" xfId="14135" xr:uid="{D3A4F24E-762A-4A28-B927-67FEAD2E5118}"/>
    <cellStyle name="Note 4 3 2 2 3 2 2" xfId="25344" xr:uid="{956E17BB-0DC7-43C1-A222-DCE3DB5C93D8}"/>
    <cellStyle name="Note 4 3 2 2 3 3" xfId="19740" xr:uid="{670A22D5-0EE9-471F-A46B-C5A440757709}"/>
    <cellStyle name="Note 4 3 2 2 4" xfId="11333" xr:uid="{C0DE12B7-D565-4E64-B26A-58D1F09D7F5D}"/>
    <cellStyle name="Note 4 3 2 2 4 2" xfId="22542" xr:uid="{84569A03-0807-45D5-B911-29868AA7F00E}"/>
    <cellStyle name="Note 4 3 2 2 5" xfId="16938" xr:uid="{05193751-A745-4B7C-94B1-62DF35BC0244}"/>
    <cellStyle name="Note 4 3 2 3" xfId="45131" xr:uid="{68EA9813-DF86-4550-B033-84B8AE882A25}"/>
    <cellStyle name="Note 4 3 3" xfId="4599" xr:uid="{473B0A04-3C7D-4B76-BF15-1C6B9AABAEB5}"/>
    <cellStyle name="Note 4 3 3 2" xfId="5727" xr:uid="{B3559CE0-CDEC-4C52-B0C1-63CE420155E3}"/>
    <cellStyle name="Note 4 3 3 2 2" xfId="7129" xr:uid="{4603DDD8-5E67-4BB0-AD88-2815E2BC3426}"/>
    <cellStyle name="Note 4 3 3 2 2 2" xfId="9931" xr:uid="{CD5A0F1E-281D-48D6-B261-2E6AC9C43679}"/>
    <cellStyle name="Note 4 3 3 2 2 2 2" xfId="15536" xr:uid="{5A95B897-B456-4400-9712-B899A105B2DE}"/>
    <cellStyle name="Note 4 3 3 2 2 2 2 2" xfId="26745" xr:uid="{5B8AB877-D967-449F-832A-669A2DF8E276}"/>
    <cellStyle name="Note 4 3 3 2 2 2 3" xfId="21141" xr:uid="{7DFBD162-744D-48D8-A86E-03E2D51DA385}"/>
    <cellStyle name="Note 4 3 3 2 2 3" xfId="12734" xr:uid="{17008E22-CCD0-4E90-94C9-99328B361DC9}"/>
    <cellStyle name="Note 4 3 3 2 2 3 2" xfId="23943" xr:uid="{CC1237C8-F0D2-450B-8CA3-E83AE3AF8C7F}"/>
    <cellStyle name="Note 4 3 3 2 2 4" xfId="18339" xr:uid="{E123C15B-BA54-4363-A2DE-BCE90EB0496B}"/>
    <cellStyle name="Note 4 3 3 2 3" xfId="8529" xr:uid="{B88F50FB-BBA8-4DA3-AA9D-58B3F0DF60E0}"/>
    <cellStyle name="Note 4 3 3 2 3 2" xfId="14134" xr:uid="{1D057982-7D74-4A02-871E-06FF33954413}"/>
    <cellStyle name="Note 4 3 3 2 3 2 2" xfId="25343" xr:uid="{0B4F4BC0-852D-418C-A374-82BB99412538}"/>
    <cellStyle name="Note 4 3 3 2 3 3" xfId="19739" xr:uid="{DC01AB88-EF97-4DC6-A873-BD4CE61E1486}"/>
    <cellStyle name="Note 4 3 3 2 4" xfId="11332" xr:uid="{B552D6DC-A6D0-441B-B373-292951356047}"/>
    <cellStyle name="Note 4 3 3 2 4 2" xfId="22541" xr:uid="{7C8ACE99-2EF2-4A35-B5BF-59F5366B98E6}"/>
    <cellStyle name="Note 4 3 3 2 5" xfId="16937" xr:uid="{7DEFB995-9ABB-4492-AD83-01CF3A3F2C26}"/>
    <cellStyle name="Note 4 3 3 3" xfId="45132" xr:uid="{C1C35764-E9DE-4BC3-AE8D-32C5B5BC2417}"/>
    <cellStyle name="Note 4 3 4" xfId="5729" xr:uid="{19837613-5ADC-4C47-BBD4-CF4C28E97E27}"/>
    <cellStyle name="Note 4 3 4 2" xfId="7131" xr:uid="{46DFD064-BD32-4EA3-B625-7D0863A30D36}"/>
    <cellStyle name="Note 4 3 4 2 2" xfId="9933" xr:uid="{63D2749A-314F-45C9-A6EA-A8D225BECAAB}"/>
    <cellStyle name="Note 4 3 4 2 2 2" xfId="15538" xr:uid="{1B1B6832-629E-4696-AA6A-956117643E2B}"/>
    <cellStyle name="Note 4 3 4 2 2 2 2" xfId="26747" xr:uid="{7D512AFC-E8E0-448B-AD86-7FDFCF545AE8}"/>
    <cellStyle name="Note 4 3 4 2 2 3" xfId="21143" xr:uid="{1671526C-C14D-4354-96C0-61DC4DC060DB}"/>
    <cellStyle name="Note 4 3 4 2 3" xfId="12736" xr:uid="{1BB53B02-C5AE-4AC6-B67D-F50BCE7E6074}"/>
    <cellStyle name="Note 4 3 4 2 3 2" xfId="23945" xr:uid="{02DC6425-94A3-4728-BB17-918BF75717AE}"/>
    <cellStyle name="Note 4 3 4 2 4" xfId="18341" xr:uid="{DACE686E-995B-42C4-9BBF-453DCD3D7413}"/>
    <cellStyle name="Note 4 3 4 3" xfId="8531" xr:uid="{E79520EA-2196-4269-900E-086744A3BF1D}"/>
    <cellStyle name="Note 4 3 4 3 2" xfId="14136" xr:uid="{2911454F-DAA5-409C-9DB1-A6C70602F79C}"/>
    <cellStyle name="Note 4 3 4 3 2 2" xfId="25345" xr:uid="{11BB623D-50A1-4940-B99B-16A6AE15CDBF}"/>
    <cellStyle name="Note 4 3 4 3 3" xfId="19741" xr:uid="{1ACE7EFF-4747-40E7-97B1-D442342212A2}"/>
    <cellStyle name="Note 4 3 4 4" xfId="11334" xr:uid="{E1CA854A-C79F-4AAC-A083-0059F60FCE78}"/>
    <cellStyle name="Note 4 3 4 4 2" xfId="22543" xr:uid="{E4DC3804-C614-449B-8689-EB4A8F481E13}"/>
    <cellStyle name="Note 4 3 4 5" xfId="16939" xr:uid="{04A9349A-93DD-4B83-9115-6B77F09A2E73}"/>
    <cellStyle name="Note 4 3 5" xfId="45130" xr:uid="{EA062628-CF03-4979-AFD1-5CB42E9DA3C8}"/>
    <cellStyle name="Note 4 4" xfId="4600" xr:uid="{C3467DA1-74F1-4B47-9025-263DCD96700F}"/>
    <cellStyle name="Note 4 4 2" xfId="4601" xr:uid="{7ECDA735-D10B-4E9A-9265-3CF5CCEDEBF9}"/>
    <cellStyle name="Note 4 4 2 2" xfId="5725" xr:uid="{FE60A18E-4173-4515-9DA9-6544AAE088E6}"/>
    <cellStyle name="Note 4 4 2 2 2" xfId="7127" xr:uid="{38854CD6-4400-4A21-A458-3F497608E851}"/>
    <cellStyle name="Note 4 4 2 2 2 2" xfId="9929" xr:uid="{E1973524-C89B-4977-A77E-106403B1A8FE}"/>
    <cellStyle name="Note 4 4 2 2 2 2 2" xfId="15534" xr:uid="{31BCE73A-B491-455E-B2EE-F42EE4B2EDA1}"/>
    <cellStyle name="Note 4 4 2 2 2 2 2 2" xfId="26743" xr:uid="{BEB31614-7F20-4CF9-8B7A-34F538D48F27}"/>
    <cellStyle name="Note 4 4 2 2 2 2 3" xfId="21139" xr:uid="{6D41418C-E46C-48B7-B0D6-01E52743A2DF}"/>
    <cellStyle name="Note 4 4 2 2 2 3" xfId="12732" xr:uid="{58C49A85-7BED-4DBD-A5EE-F5858DCBFDF3}"/>
    <cellStyle name="Note 4 4 2 2 2 3 2" xfId="23941" xr:uid="{2D7C4D96-E423-4A96-81A9-06D4C1BFDBBF}"/>
    <cellStyle name="Note 4 4 2 2 2 4" xfId="18337" xr:uid="{4CBBD9A7-DA9D-45AB-A99D-9281AC29B7C3}"/>
    <cellStyle name="Note 4 4 2 2 3" xfId="8527" xr:uid="{36F614D8-23C6-4A41-A9D1-BD5FF0B76AEC}"/>
    <cellStyle name="Note 4 4 2 2 3 2" xfId="14132" xr:uid="{CC56532F-AD83-45CC-B8B6-602E30F64ADF}"/>
    <cellStyle name="Note 4 4 2 2 3 2 2" xfId="25341" xr:uid="{73F69425-24A0-4CA6-808D-CB7D1771CDEB}"/>
    <cellStyle name="Note 4 4 2 2 3 3" xfId="19737" xr:uid="{7F7F0C7F-D104-466B-8D6D-6034111C4893}"/>
    <cellStyle name="Note 4 4 2 2 4" xfId="11330" xr:uid="{2FEAF537-302D-48FB-87C1-D74DCD169279}"/>
    <cellStyle name="Note 4 4 2 2 4 2" xfId="22539" xr:uid="{994F9E26-E522-4ADF-AD94-6235CF03B5D4}"/>
    <cellStyle name="Note 4 4 2 2 5" xfId="16935" xr:uid="{4D915230-0801-4E38-83BB-CB4F19F99A97}"/>
    <cellStyle name="Note 4 4 2 3" xfId="45134" xr:uid="{D89B988A-A114-417F-914D-C15DD0D6993B}"/>
    <cellStyle name="Note 4 4 3" xfId="4602" xr:uid="{EB5BB8BE-3E31-41D4-A18A-3C6A50717276}"/>
    <cellStyle name="Note 4 4 3 2" xfId="5724" xr:uid="{CFC9367D-C0A2-41D5-8784-265A245B3336}"/>
    <cellStyle name="Note 4 4 3 2 2" xfId="7126" xr:uid="{FDD92206-A4AD-44FD-859E-F768E412D4F1}"/>
    <cellStyle name="Note 4 4 3 2 2 2" xfId="9928" xr:uid="{5F596410-AD99-4652-AD98-E06A20625A7C}"/>
    <cellStyle name="Note 4 4 3 2 2 2 2" xfId="15533" xr:uid="{91558D7A-0AD5-48B5-AE41-49FEFA3BE41F}"/>
    <cellStyle name="Note 4 4 3 2 2 2 2 2" xfId="26742" xr:uid="{7BCC2D70-ADAC-4C47-93A0-936F092A3830}"/>
    <cellStyle name="Note 4 4 3 2 2 2 3" xfId="21138" xr:uid="{2DC96A2B-E231-49B1-B695-68C207E84CAD}"/>
    <cellStyle name="Note 4 4 3 2 2 3" xfId="12731" xr:uid="{AD5B4E19-06A4-4097-B700-46B63599CFE0}"/>
    <cellStyle name="Note 4 4 3 2 2 3 2" xfId="23940" xr:uid="{E325A360-C6C7-4BA4-85EB-260FE6D0FE35}"/>
    <cellStyle name="Note 4 4 3 2 2 4" xfId="18336" xr:uid="{A1042309-8B90-45C1-976A-6DBFD9380707}"/>
    <cellStyle name="Note 4 4 3 2 3" xfId="8526" xr:uid="{BD022743-26AD-42F6-82F5-6D7D10296C64}"/>
    <cellStyle name="Note 4 4 3 2 3 2" xfId="14131" xr:uid="{4893CB26-42CC-4C73-8F59-98D981C4DCCD}"/>
    <cellStyle name="Note 4 4 3 2 3 2 2" xfId="25340" xr:uid="{57BD0A82-7118-4997-8116-8DF0B588CA6F}"/>
    <cellStyle name="Note 4 4 3 2 3 3" xfId="19736" xr:uid="{C071F406-C140-49F5-ACCB-972F43D0E378}"/>
    <cellStyle name="Note 4 4 3 2 4" xfId="11329" xr:uid="{32FD82FC-7389-4B73-8E70-9893A02959E4}"/>
    <cellStyle name="Note 4 4 3 2 4 2" xfId="22538" xr:uid="{7886C525-FBFD-4A73-96EB-EB7244DC90A8}"/>
    <cellStyle name="Note 4 4 3 2 5" xfId="16934" xr:uid="{BD9D52F4-8D25-4C0D-8431-B11888B5173F}"/>
    <cellStyle name="Note 4 4 3 3" xfId="45135" xr:uid="{0F1E67EF-E6E8-4DD5-8F6E-DEF7DE78CEF5}"/>
    <cellStyle name="Note 4 4 4" xfId="5726" xr:uid="{61920FD2-B451-47FA-B0B3-85208A9041C7}"/>
    <cellStyle name="Note 4 4 4 2" xfId="7128" xr:uid="{0BE7B555-084E-4446-8BC2-39AC3FDD2AB6}"/>
    <cellStyle name="Note 4 4 4 2 2" xfId="9930" xr:uid="{E5CB216A-1E5E-4349-8BFF-1ACB07E3B677}"/>
    <cellStyle name="Note 4 4 4 2 2 2" xfId="15535" xr:uid="{A0147180-F3F5-4820-8198-BD9D8CAA66E3}"/>
    <cellStyle name="Note 4 4 4 2 2 2 2" xfId="26744" xr:uid="{CA1B5D6D-21C3-487C-88A1-F649943EFE7C}"/>
    <cellStyle name="Note 4 4 4 2 2 3" xfId="21140" xr:uid="{6FB15B29-8BA0-4C59-BFE8-B022335692AA}"/>
    <cellStyle name="Note 4 4 4 2 3" xfId="12733" xr:uid="{65057633-F69A-4462-9B16-366F56D79AC8}"/>
    <cellStyle name="Note 4 4 4 2 3 2" xfId="23942" xr:uid="{14BFDD3A-60B2-4599-A9BD-B45856081726}"/>
    <cellStyle name="Note 4 4 4 2 4" xfId="18338" xr:uid="{82AD2655-190F-4ADF-9FD9-1493B8CC9C78}"/>
    <cellStyle name="Note 4 4 4 3" xfId="8528" xr:uid="{0C5A5148-6F21-4CFF-B56B-BEEB7F97B202}"/>
    <cellStyle name="Note 4 4 4 3 2" xfId="14133" xr:uid="{50398585-AF80-44B1-B983-C4297B86BEB9}"/>
    <cellStyle name="Note 4 4 4 3 2 2" xfId="25342" xr:uid="{EFA96455-637B-457C-87EC-620C1640A062}"/>
    <cellStyle name="Note 4 4 4 3 3" xfId="19738" xr:uid="{76FEE923-5553-41FF-BD9C-E47AA97D29CD}"/>
    <cellStyle name="Note 4 4 4 4" xfId="11331" xr:uid="{9CCA758C-E730-45C3-B758-2B1089472174}"/>
    <cellStyle name="Note 4 4 4 4 2" xfId="22540" xr:uid="{5D6A6CEF-4872-40A4-AB9F-36FC4D9E275A}"/>
    <cellStyle name="Note 4 4 4 5" xfId="16936" xr:uid="{8F16E045-9826-443A-B3A9-2CED9F03057C}"/>
    <cellStyle name="Note 4 4 5" xfId="45133" xr:uid="{18FBEF37-AAFD-4BFA-9B28-E924F45210F9}"/>
    <cellStyle name="Note 4 5" xfId="4603" xr:uid="{E375D8A5-CE87-4A16-80A0-8950B1ECFD4C}"/>
    <cellStyle name="Note 4 5 2" xfId="4604" xr:uid="{C448621F-46BE-4941-8E4F-0C7F2BABA2F7}"/>
    <cellStyle name="Note 4 5 2 2" xfId="5722" xr:uid="{E1DD1D1D-7B22-44C5-A63B-583C641B1BFD}"/>
    <cellStyle name="Note 4 5 2 2 2" xfId="7124" xr:uid="{E2690E32-8410-433D-A2E3-933C85C7D3AB}"/>
    <cellStyle name="Note 4 5 2 2 2 2" xfId="9926" xr:uid="{0AD2B238-6439-401F-A62A-B368E8A1E0ED}"/>
    <cellStyle name="Note 4 5 2 2 2 2 2" xfId="15531" xr:uid="{6B6B10F8-864B-4F9D-988F-5A7AA006BF81}"/>
    <cellStyle name="Note 4 5 2 2 2 2 2 2" xfId="26740" xr:uid="{3A49122A-5673-4EF9-8370-70046B3ABD59}"/>
    <cellStyle name="Note 4 5 2 2 2 2 3" xfId="21136" xr:uid="{94756166-3CDF-45D9-9C0A-D9785B9F235F}"/>
    <cellStyle name="Note 4 5 2 2 2 3" xfId="12729" xr:uid="{393AB72B-B7DE-43A2-9B65-26832603C60B}"/>
    <cellStyle name="Note 4 5 2 2 2 3 2" xfId="23938" xr:uid="{A123C290-644B-4A26-92EA-977C0EAC826E}"/>
    <cellStyle name="Note 4 5 2 2 2 4" xfId="18334" xr:uid="{3C32F3C0-4128-49F2-90B7-6EFDEB0D7EB2}"/>
    <cellStyle name="Note 4 5 2 2 3" xfId="8524" xr:uid="{BF88A448-FFB7-4340-AC30-6FFABA87BA90}"/>
    <cellStyle name="Note 4 5 2 2 3 2" xfId="14129" xr:uid="{7B63E98F-12BA-432D-B99A-5F30B1CA0770}"/>
    <cellStyle name="Note 4 5 2 2 3 2 2" xfId="25338" xr:uid="{9E650811-67D9-41E1-87CF-84B95C7AD010}"/>
    <cellStyle name="Note 4 5 2 2 3 3" xfId="19734" xr:uid="{40C0E7B2-4ACA-4B32-9C97-C8F00ADF084B}"/>
    <cellStyle name="Note 4 5 2 2 4" xfId="11327" xr:uid="{D6BA2375-3D52-4194-83C7-7C406C6DDAD1}"/>
    <cellStyle name="Note 4 5 2 2 4 2" xfId="22536" xr:uid="{28F3F28B-91A7-4587-AD15-EC66B7DEF4B4}"/>
    <cellStyle name="Note 4 5 2 2 5" xfId="16932" xr:uid="{AAD7A5A8-BE25-46E1-943E-7501DDBD60A2}"/>
    <cellStyle name="Note 4 5 2 3" xfId="45137" xr:uid="{64659929-2D1D-4811-BDBE-1CF40762DE12}"/>
    <cellStyle name="Note 4 5 3" xfId="4605" xr:uid="{5E9B82AB-9747-4EFB-82C0-F0923D222285}"/>
    <cellStyle name="Note 4 5 3 2" xfId="5721" xr:uid="{9D07769F-9475-4898-8E1E-BDBD08AED4AD}"/>
    <cellStyle name="Note 4 5 3 2 2" xfId="7123" xr:uid="{473DBE8F-2CF4-4C33-8D1D-435A7AC2E1CD}"/>
    <cellStyle name="Note 4 5 3 2 2 2" xfId="9925" xr:uid="{6D538B2D-49D7-4F4A-ACA6-0AD03238A283}"/>
    <cellStyle name="Note 4 5 3 2 2 2 2" xfId="15530" xr:uid="{396E0CF4-0968-4685-8CC3-6F2E92FF8182}"/>
    <cellStyle name="Note 4 5 3 2 2 2 2 2" xfId="26739" xr:uid="{AA8A5127-3C24-4D02-A8D2-39035C3471F0}"/>
    <cellStyle name="Note 4 5 3 2 2 2 3" xfId="21135" xr:uid="{596BE74A-B544-47FD-A56A-EB6AA479DEAF}"/>
    <cellStyle name="Note 4 5 3 2 2 3" xfId="12728" xr:uid="{87607215-6E23-4667-A52B-8C646C7ACE01}"/>
    <cellStyle name="Note 4 5 3 2 2 3 2" xfId="23937" xr:uid="{542B5A14-39F4-4F0F-8356-E60F1D6E2CD4}"/>
    <cellStyle name="Note 4 5 3 2 2 4" xfId="18333" xr:uid="{10AD677C-3258-46B8-9126-A93DE1AF19FC}"/>
    <cellStyle name="Note 4 5 3 2 3" xfId="8523" xr:uid="{EB30AFF1-9487-4F8E-B4BC-DCD37D164A2B}"/>
    <cellStyle name="Note 4 5 3 2 3 2" xfId="14128" xr:uid="{F70BDEAA-6387-467E-9549-D406B3985534}"/>
    <cellStyle name="Note 4 5 3 2 3 2 2" xfId="25337" xr:uid="{597E305E-FBBC-4ECE-8BB6-18E68AD0A803}"/>
    <cellStyle name="Note 4 5 3 2 3 3" xfId="19733" xr:uid="{E9ABDE2B-7BF5-4767-8821-D63FCFC82EDC}"/>
    <cellStyle name="Note 4 5 3 2 4" xfId="11326" xr:uid="{EB879880-9833-444A-8EB3-39A7A91CA0B8}"/>
    <cellStyle name="Note 4 5 3 2 4 2" xfId="22535" xr:uid="{392A2AF8-A42E-49CE-9A53-679D634E0E6E}"/>
    <cellStyle name="Note 4 5 3 2 5" xfId="16931" xr:uid="{D0A59D13-599A-4FEE-B9BB-A30913C0D2C7}"/>
    <cellStyle name="Note 4 5 3 3" xfId="45138" xr:uid="{82E28ACB-2F01-4C9F-8F7D-D58A0A0A0EC9}"/>
    <cellStyle name="Note 4 5 4" xfId="5723" xr:uid="{CA335584-5926-46CB-89CD-CB75F4F89F3E}"/>
    <cellStyle name="Note 4 5 4 2" xfId="7125" xr:uid="{ACCE1AED-12AD-4827-B8A5-CBE8C7B94717}"/>
    <cellStyle name="Note 4 5 4 2 2" xfId="9927" xr:uid="{F706A0A8-FFF8-43E4-BA62-3BAD3E3AA76C}"/>
    <cellStyle name="Note 4 5 4 2 2 2" xfId="15532" xr:uid="{D05130A0-88AD-42A8-B06E-3ACF15F11E7C}"/>
    <cellStyle name="Note 4 5 4 2 2 2 2" xfId="26741" xr:uid="{647B44E5-A30D-485E-9C3A-815EB7155201}"/>
    <cellStyle name="Note 4 5 4 2 2 3" xfId="21137" xr:uid="{EBF6F38D-230C-4E3B-B0F1-97A256054B32}"/>
    <cellStyle name="Note 4 5 4 2 3" xfId="12730" xr:uid="{06B898DF-81D3-4CFA-AA71-506D68F94713}"/>
    <cellStyle name="Note 4 5 4 2 3 2" xfId="23939" xr:uid="{AFFD6133-E76F-4572-A043-45A686372AF7}"/>
    <cellStyle name="Note 4 5 4 2 4" xfId="18335" xr:uid="{160624D9-D95C-47EB-94F9-CB1260EB7C96}"/>
    <cellStyle name="Note 4 5 4 3" xfId="8525" xr:uid="{4ECC776E-F772-4633-81CB-8747D2FE22FD}"/>
    <cellStyle name="Note 4 5 4 3 2" xfId="14130" xr:uid="{5E6F3B9B-46E8-4D73-B3B9-DEB295C80C7B}"/>
    <cellStyle name="Note 4 5 4 3 2 2" xfId="25339" xr:uid="{21778001-35B1-45FE-8B69-854E29A3D923}"/>
    <cellStyle name="Note 4 5 4 3 3" xfId="19735" xr:uid="{2B348335-ECF3-4808-9EB7-2C9B44FBD271}"/>
    <cellStyle name="Note 4 5 4 4" xfId="11328" xr:uid="{552109D8-A4BC-49AA-BE79-60B5109B8D3D}"/>
    <cellStyle name="Note 4 5 4 4 2" xfId="22537" xr:uid="{27C8B2B2-2CE5-437E-A294-426AA1EFA15A}"/>
    <cellStyle name="Note 4 5 4 5" xfId="16933" xr:uid="{C06154E6-1DB8-4657-B98E-AE5D0FECA68D}"/>
    <cellStyle name="Note 4 5 5" xfId="45136" xr:uid="{AF6D4DE9-6710-407B-ABE4-1E89BA61E8F4}"/>
    <cellStyle name="Note 4 6" xfId="4606" xr:uid="{591D6236-D319-4D42-9E4A-397EA0E7DC03}"/>
    <cellStyle name="Note 4 6 2" xfId="4607" xr:uid="{D1E33D1D-A568-4869-BA76-316F39EF2087}"/>
    <cellStyle name="Note 4 6 2 2" xfId="5719" xr:uid="{8E5A8215-74FF-4A8D-A58D-EEC25B37A87B}"/>
    <cellStyle name="Note 4 6 2 2 2" xfId="7121" xr:uid="{C47EA07A-EAF5-4DF9-86F2-BD31486EA78C}"/>
    <cellStyle name="Note 4 6 2 2 2 2" xfId="9923" xr:uid="{2E0A1EF4-D68E-4442-81EE-3230FD8FAE98}"/>
    <cellStyle name="Note 4 6 2 2 2 2 2" xfId="15528" xr:uid="{67F6C270-7CD5-4D8B-B003-40FE56E2DA35}"/>
    <cellStyle name="Note 4 6 2 2 2 2 2 2" xfId="26737" xr:uid="{C6F2EFDC-338A-4638-A45F-E4871F6BC978}"/>
    <cellStyle name="Note 4 6 2 2 2 2 3" xfId="21133" xr:uid="{A8733377-C24D-41ED-A9E0-99B313B0DC57}"/>
    <cellStyle name="Note 4 6 2 2 2 3" xfId="12726" xr:uid="{2AD11EB7-CE01-4A60-9254-CD7BADF46005}"/>
    <cellStyle name="Note 4 6 2 2 2 3 2" xfId="23935" xr:uid="{3E763F24-520B-481E-911F-041E0005D871}"/>
    <cellStyle name="Note 4 6 2 2 2 4" xfId="18331" xr:uid="{175C727F-1473-45D2-9113-7442280C1D65}"/>
    <cellStyle name="Note 4 6 2 2 3" xfId="8521" xr:uid="{34F6818E-D329-499A-BD8D-DFC8A5FBAE67}"/>
    <cellStyle name="Note 4 6 2 2 3 2" xfId="14126" xr:uid="{BCF80290-B683-493D-83E5-1F4D56BAED8E}"/>
    <cellStyle name="Note 4 6 2 2 3 2 2" xfId="25335" xr:uid="{C4DCDDBA-0B54-4522-ABE5-1D486128BB38}"/>
    <cellStyle name="Note 4 6 2 2 3 3" xfId="19731" xr:uid="{ABC20060-1E27-4EA4-BB67-48F6AFC9D57E}"/>
    <cellStyle name="Note 4 6 2 2 4" xfId="11324" xr:uid="{D08EA0B7-5ECF-4BF6-A6E1-CF3326D14AFB}"/>
    <cellStyle name="Note 4 6 2 2 4 2" xfId="22533" xr:uid="{5E142720-4125-4BB0-B9FC-C454F8889528}"/>
    <cellStyle name="Note 4 6 2 2 5" xfId="16929" xr:uid="{1CC80354-2AA3-4E92-980F-9BD49D33FF0E}"/>
    <cellStyle name="Note 4 6 2 3" xfId="45140" xr:uid="{E2B5A57C-67BF-4B7E-85E1-4C6798FE197A}"/>
    <cellStyle name="Note 4 6 3" xfId="4608" xr:uid="{7A85222A-74EA-4335-B41F-3C517705A805}"/>
    <cellStyle name="Note 4 6 3 2" xfId="5718" xr:uid="{C76C5F9E-2085-40A1-8252-B7F1A5CFBC8E}"/>
    <cellStyle name="Note 4 6 3 2 2" xfId="7120" xr:uid="{A9A86959-020A-4B2D-8F87-3F3BAE7EB95B}"/>
    <cellStyle name="Note 4 6 3 2 2 2" xfId="9922" xr:uid="{7A5A251B-3A12-40A8-9D7F-0DDE70784BF0}"/>
    <cellStyle name="Note 4 6 3 2 2 2 2" xfId="15527" xr:uid="{B7CBC2ED-2684-4684-B038-8AFF53AF1953}"/>
    <cellStyle name="Note 4 6 3 2 2 2 2 2" xfId="26736" xr:uid="{91D4881A-6171-45B0-9B87-FE7DB6E8A6E0}"/>
    <cellStyle name="Note 4 6 3 2 2 2 3" xfId="21132" xr:uid="{64A935A9-565B-43E3-8839-95E8BDCA4771}"/>
    <cellStyle name="Note 4 6 3 2 2 3" xfId="12725" xr:uid="{B66F95F3-05C4-4876-8C07-2407A414C025}"/>
    <cellStyle name="Note 4 6 3 2 2 3 2" xfId="23934" xr:uid="{3E124A5F-2B2C-4FE4-BDE0-5CC97576080A}"/>
    <cellStyle name="Note 4 6 3 2 2 4" xfId="18330" xr:uid="{2A43392D-BF65-496A-9125-59AB8791B411}"/>
    <cellStyle name="Note 4 6 3 2 3" xfId="8520" xr:uid="{B2AA0C4F-4E64-44B2-9CF2-D3BE472A10FD}"/>
    <cellStyle name="Note 4 6 3 2 3 2" xfId="14125" xr:uid="{30B028AB-99A3-488E-8C77-3EF66B9C2CE7}"/>
    <cellStyle name="Note 4 6 3 2 3 2 2" xfId="25334" xr:uid="{26EF05E2-29E2-43F0-9D5C-F2CAA357D8CF}"/>
    <cellStyle name="Note 4 6 3 2 3 3" xfId="19730" xr:uid="{CD3310DF-D27B-481B-905B-D7FD51CE52A8}"/>
    <cellStyle name="Note 4 6 3 2 4" xfId="11323" xr:uid="{562022FD-2528-42F6-B2AE-3F58EBDB3AA4}"/>
    <cellStyle name="Note 4 6 3 2 4 2" xfId="22532" xr:uid="{B04BB3E4-221C-4581-A2FD-5B253F3ADC13}"/>
    <cellStyle name="Note 4 6 3 2 5" xfId="16928" xr:uid="{4E960B49-65F0-4EDE-8982-A6913A25ACAB}"/>
    <cellStyle name="Note 4 6 3 3" xfId="45141" xr:uid="{45843564-B190-4191-B475-D22B97ADFA16}"/>
    <cellStyle name="Note 4 6 4" xfId="5720" xr:uid="{BDC18840-A984-4954-8926-6BDFE328E4D7}"/>
    <cellStyle name="Note 4 6 4 2" xfId="7122" xr:uid="{CAB0E2E2-B40D-4113-BB27-C7188415A794}"/>
    <cellStyle name="Note 4 6 4 2 2" xfId="9924" xr:uid="{C69DBD9C-4BF3-4830-A06B-424D55D15E0B}"/>
    <cellStyle name="Note 4 6 4 2 2 2" xfId="15529" xr:uid="{93E36C5B-B3C9-4213-BE30-4233AFD13D19}"/>
    <cellStyle name="Note 4 6 4 2 2 2 2" xfId="26738" xr:uid="{A4090342-96A7-44CA-8377-A15E78150CE0}"/>
    <cellStyle name="Note 4 6 4 2 2 3" xfId="21134" xr:uid="{6E2FAAF1-F943-4CE1-ABD8-B1D337AD11A7}"/>
    <cellStyle name="Note 4 6 4 2 3" xfId="12727" xr:uid="{7E4E95BE-73F1-4945-A99A-A563DF2A5F71}"/>
    <cellStyle name="Note 4 6 4 2 3 2" xfId="23936" xr:uid="{FD7C5E28-DDEE-45CD-A251-BD81987B6BC9}"/>
    <cellStyle name="Note 4 6 4 2 4" xfId="18332" xr:uid="{02D1DC69-259E-4D7E-A3B7-C8998D4CC540}"/>
    <cellStyle name="Note 4 6 4 3" xfId="8522" xr:uid="{5EFCE0D5-E9C5-4108-BEAB-69766F2DE53F}"/>
    <cellStyle name="Note 4 6 4 3 2" xfId="14127" xr:uid="{8226D6FC-ECA1-4637-B0F9-143709A5A287}"/>
    <cellStyle name="Note 4 6 4 3 2 2" xfId="25336" xr:uid="{B69D77B3-1704-435B-AE32-5093D981F39F}"/>
    <cellStyle name="Note 4 6 4 3 3" xfId="19732" xr:uid="{F319F719-DD04-443F-9089-793690AA2C5D}"/>
    <cellStyle name="Note 4 6 4 4" xfId="11325" xr:uid="{475916D0-EAA2-49B2-BCB3-78E09DDB8936}"/>
    <cellStyle name="Note 4 6 4 4 2" xfId="22534" xr:uid="{ED8D9BFC-2244-4B00-94C1-78DF9C2C23B8}"/>
    <cellStyle name="Note 4 6 4 5" xfId="16930" xr:uid="{2C5C3E23-347E-48E5-A5AE-D2089D25FAF2}"/>
    <cellStyle name="Note 4 6 5" xfId="45139" xr:uid="{25713B25-AD35-408C-A7A9-13E380E906D4}"/>
    <cellStyle name="Note 4 7" xfId="4609" xr:uid="{C7C1B679-94C2-4D3F-AEB1-F441129B3A0A}"/>
    <cellStyle name="Note 4 7 2" xfId="4610" xr:uid="{3B9A2539-12A0-4A83-9D70-35EECDE37BC1}"/>
    <cellStyle name="Note 4 7 2 2" xfId="5716" xr:uid="{DE18C1AA-822C-47EC-8020-FB965204E115}"/>
    <cellStyle name="Note 4 7 2 2 2" xfId="7118" xr:uid="{C302A5D0-0709-4500-BCEB-FD62CA3CE22A}"/>
    <cellStyle name="Note 4 7 2 2 2 2" xfId="9920" xr:uid="{D632CC70-6EF7-48EB-AA27-81C878FD87FC}"/>
    <cellStyle name="Note 4 7 2 2 2 2 2" xfId="15525" xr:uid="{EF33251C-DD4B-4D4A-BFB4-7A53CD3B5AE8}"/>
    <cellStyle name="Note 4 7 2 2 2 2 2 2" xfId="26734" xr:uid="{609D7169-F36B-4644-81A4-49543B6A27E1}"/>
    <cellStyle name="Note 4 7 2 2 2 2 3" xfId="21130" xr:uid="{09578FEF-C0E0-4920-805A-0CBB7013FFD2}"/>
    <cellStyle name="Note 4 7 2 2 2 3" xfId="12723" xr:uid="{EB2342F9-C28D-42D7-971F-79327921ADF5}"/>
    <cellStyle name="Note 4 7 2 2 2 3 2" xfId="23932" xr:uid="{5B57A7C2-0997-42EC-ADA4-B098908B0B6C}"/>
    <cellStyle name="Note 4 7 2 2 2 4" xfId="18328" xr:uid="{EC53120B-A604-49E1-BDD4-3A4BF60625F9}"/>
    <cellStyle name="Note 4 7 2 2 3" xfId="8518" xr:uid="{A0ECC319-DCAC-427A-A82C-E245942128B1}"/>
    <cellStyle name="Note 4 7 2 2 3 2" xfId="14123" xr:uid="{87F48795-940D-43A7-90E2-702DF5315F60}"/>
    <cellStyle name="Note 4 7 2 2 3 2 2" xfId="25332" xr:uid="{31DE4A66-E19F-4BCF-91E5-8E8892DD6826}"/>
    <cellStyle name="Note 4 7 2 2 3 3" xfId="19728" xr:uid="{0E75CD49-22E2-4551-9E67-CECC8EFB086F}"/>
    <cellStyle name="Note 4 7 2 2 4" xfId="11321" xr:uid="{F2398560-C54A-4C52-A650-936A2DB1421C}"/>
    <cellStyle name="Note 4 7 2 2 4 2" xfId="22530" xr:uid="{9DD47D4D-17BC-4CDD-BD73-3E7DF11F440A}"/>
    <cellStyle name="Note 4 7 2 2 5" xfId="16926" xr:uid="{47058778-CD1F-4B6D-8ABB-0DB770BF108B}"/>
    <cellStyle name="Note 4 7 2 3" xfId="45143" xr:uid="{CF8218A8-88CC-4113-B3C4-14078B64A5DC}"/>
    <cellStyle name="Note 4 7 3" xfId="4611" xr:uid="{3DC38653-2CCB-4646-B2D6-24999E459B33}"/>
    <cellStyle name="Note 4 7 3 2" xfId="5715" xr:uid="{746AC953-701F-48DA-A861-92CD16BBB8C1}"/>
    <cellStyle name="Note 4 7 3 2 2" xfId="7117" xr:uid="{B0EBF791-209D-45F2-AC2B-223A6B1D22B9}"/>
    <cellStyle name="Note 4 7 3 2 2 2" xfId="9919" xr:uid="{85871A4A-46F6-4D87-96DE-9FDF0DFDE26F}"/>
    <cellStyle name="Note 4 7 3 2 2 2 2" xfId="15524" xr:uid="{6A0FB963-B68B-4828-8434-033E765D9726}"/>
    <cellStyle name="Note 4 7 3 2 2 2 2 2" xfId="26733" xr:uid="{64F9D9FB-5DB1-4662-B966-041EA0C8490D}"/>
    <cellStyle name="Note 4 7 3 2 2 2 3" xfId="21129" xr:uid="{C29C2B74-5CE3-45F5-91B8-D42A39681F4E}"/>
    <cellStyle name="Note 4 7 3 2 2 3" xfId="12722" xr:uid="{17F9FA06-6368-4C18-BE7B-C87EEDC82EB3}"/>
    <cellStyle name="Note 4 7 3 2 2 3 2" xfId="23931" xr:uid="{EE87222E-AA1D-4928-96CE-1F015EA53D2A}"/>
    <cellStyle name="Note 4 7 3 2 2 4" xfId="18327" xr:uid="{5666E928-A415-4FDE-934C-93D1F9D87472}"/>
    <cellStyle name="Note 4 7 3 2 3" xfId="8517" xr:uid="{E45869B4-B8B1-4C37-8F60-97E10536EC3A}"/>
    <cellStyle name="Note 4 7 3 2 3 2" xfId="14122" xr:uid="{6AD44E23-4431-4182-813D-2F10499AB1B8}"/>
    <cellStyle name="Note 4 7 3 2 3 2 2" xfId="25331" xr:uid="{3E2C7B0F-1354-40C6-B4AF-C332402CFA86}"/>
    <cellStyle name="Note 4 7 3 2 3 3" xfId="19727" xr:uid="{0A8EFC19-3FCE-4316-BCAD-A2FB0562662B}"/>
    <cellStyle name="Note 4 7 3 2 4" xfId="11320" xr:uid="{9B4305E7-5D83-413C-BDAF-A05956E6F86B}"/>
    <cellStyle name="Note 4 7 3 2 4 2" xfId="22529" xr:uid="{AA03E509-B900-41DC-B110-EBCBEED122A1}"/>
    <cellStyle name="Note 4 7 3 2 5" xfId="16925" xr:uid="{D5E2C61F-4857-45D6-A4E1-E131FF39BADE}"/>
    <cellStyle name="Note 4 7 3 3" xfId="45144" xr:uid="{1D193F16-8963-45A4-A52F-7D202CBE52BA}"/>
    <cellStyle name="Note 4 7 4" xfId="5717" xr:uid="{5E512079-2A5D-4F58-BA38-60CE169A59C9}"/>
    <cellStyle name="Note 4 7 4 2" xfId="7119" xr:uid="{52EC0B50-0835-488A-87BA-A2C0F34DE8D2}"/>
    <cellStyle name="Note 4 7 4 2 2" xfId="9921" xr:uid="{67430E01-35A4-4132-9428-C3C43D603C14}"/>
    <cellStyle name="Note 4 7 4 2 2 2" xfId="15526" xr:uid="{98ABB6CF-10B3-4EC2-BE0F-2BAB509695F8}"/>
    <cellStyle name="Note 4 7 4 2 2 2 2" xfId="26735" xr:uid="{54B6BD7E-B74F-410A-B9B8-01660B545131}"/>
    <cellStyle name="Note 4 7 4 2 2 3" xfId="21131" xr:uid="{DFAB1631-3E0B-4271-BCCB-F5A7AA7322EB}"/>
    <cellStyle name="Note 4 7 4 2 3" xfId="12724" xr:uid="{B65DA5E7-7D0C-4F1C-B226-7B7E7F18B768}"/>
    <cellStyle name="Note 4 7 4 2 3 2" xfId="23933" xr:uid="{FD414E74-DA2F-4DAE-835F-B313E831CFA9}"/>
    <cellStyle name="Note 4 7 4 2 4" xfId="18329" xr:uid="{3961F299-DEDC-437D-9223-0E89F3037283}"/>
    <cellStyle name="Note 4 7 4 3" xfId="8519" xr:uid="{5CDB6539-A60E-43CD-83DD-DF69963EA702}"/>
    <cellStyle name="Note 4 7 4 3 2" xfId="14124" xr:uid="{338AC527-444B-4F8A-BC32-75F12FA78614}"/>
    <cellStyle name="Note 4 7 4 3 2 2" xfId="25333" xr:uid="{C297A2BE-C005-4B6C-9F8A-46018AC66B77}"/>
    <cellStyle name="Note 4 7 4 3 3" xfId="19729" xr:uid="{71279143-7F25-4C95-B76F-897D97C96209}"/>
    <cellStyle name="Note 4 7 4 4" xfId="11322" xr:uid="{411553EA-3CEC-43E4-BD45-5BF283F1BB8F}"/>
    <cellStyle name="Note 4 7 4 4 2" xfId="22531" xr:uid="{C2C6E6D4-370B-4941-B281-44F081ADA5E2}"/>
    <cellStyle name="Note 4 7 4 5" xfId="16927" xr:uid="{65D36D58-702C-4CA1-9294-E4AA675100C3}"/>
    <cellStyle name="Note 4 7 5" xfId="45142" xr:uid="{D01DDFB5-233E-4DD1-97C3-46C8849D3285}"/>
    <cellStyle name="Note 4 8" xfId="4612" xr:uid="{F0723D0F-E92F-4880-AA50-46DC8556DB4C}"/>
    <cellStyle name="Note 4 8 2" xfId="5714" xr:uid="{4D1BF0CE-E49D-4446-9B65-05ED389D63BC}"/>
    <cellStyle name="Note 4 8 2 2" xfId="7116" xr:uid="{8B3CCD75-3854-4FB2-8A36-A64A417EBCA6}"/>
    <cellStyle name="Note 4 8 2 2 2" xfId="9918" xr:uid="{915B7AD5-08A2-42F9-A9CF-C8FCE9AF4847}"/>
    <cellStyle name="Note 4 8 2 2 2 2" xfId="15523" xr:uid="{C424CD59-DDD8-44DF-9FF5-9F3C0C0DE1D4}"/>
    <cellStyle name="Note 4 8 2 2 2 2 2" xfId="26732" xr:uid="{8CBDBA88-9C68-47D7-9F6C-F970A678F050}"/>
    <cellStyle name="Note 4 8 2 2 2 3" xfId="21128" xr:uid="{B2C64C75-499F-49A5-BDEA-93D14FCBC83D}"/>
    <cellStyle name="Note 4 8 2 2 3" xfId="12721" xr:uid="{FB502987-1270-470C-8FC9-1247B97E919F}"/>
    <cellStyle name="Note 4 8 2 2 3 2" xfId="23930" xr:uid="{EB64C8F6-8B70-41A6-AF42-4764A4973DDA}"/>
    <cellStyle name="Note 4 8 2 2 4" xfId="18326" xr:uid="{B38A83B9-E95E-4055-A6E7-87E8C0D1A88D}"/>
    <cellStyle name="Note 4 8 2 3" xfId="8516" xr:uid="{1FE3929D-7414-43EE-8B80-CA62E6DC3952}"/>
    <cellStyle name="Note 4 8 2 3 2" xfId="14121" xr:uid="{45676711-E3BE-48A0-A784-676A53A9E745}"/>
    <cellStyle name="Note 4 8 2 3 2 2" xfId="25330" xr:uid="{CCF58FA6-5CE6-4183-B510-8D88C9BD02A4}"/>
    <cellStyle name="Note 4 8 2 3 3" xfId="19726" xr:uid="{DA6AE8CB-6F0E-4DB9-A2E8-6DF31F895122}"/>
    <cellStyle name="Note 4 8 2 4" xfId="11319" xr:uid="{AF3E95CD-FCA9-449F-9EE3-533A23189DF9}"/>
    <cellStyle name="Note 4 8 2 4 2" xfId="22528" xr:uid="{F8F8CB34-50E3-4369-9321-2AFB54938B2B}"/>
    <cellStyle name="Note 4 8 2 5" xfId="16924" xr:uid="{75C3396C-2F90-458E-92A1-1D9DC86BB0A0}"/>
    <cellStyle name="Note 4 8 3" xfId="45145" xr:uid="{FB62759C-CF66-4907-BA8D-C0057AC00B2F}"/>
    <cellStyle name="Note 4 9" xfId="4613" xr:uid="{AACF41F0-F56F-4BD8-9404-875AD7177895}"/>
    <cellStyle name="Note 4 9 2" xfId="5713" xr:uid="{E981FF90-5E23-4118-8EA0-A03002B2374C}"/>
    <cellStyle name="Note 4 9 2 2" xfId="7115" xr:uid="{2FC26616-6D1D-4D89-AB76-3A079EF80F8F}"/>
    <cellStyle name="Note 4 9 2 2 2" xfId="9917" xr:uid="{C4E8CD74-9B74-4FBE-82E5-E4837827922D}"/>
    <cellStyle name="Note 4 9 2 2 2 2" xfId="15522" xr:uid="{13B9A2F9-518D-4B07-849A-EF030855C3A3}"/>
    <cellStyle name="Note 4 9 2 2 2 2 2" xfId="26731" xr:uid="{69B7ADB9-47C0-45E7-B119-A73D9BD71462}"/>
    <cellStyle name="Note 4 9 2 2 2 3" xfId="21127" xr:uid="{D50C4310-EDEA-4EBD-929B-8703FA96E0BE}"/>
    <cellStyle name="Note 4 9 2 2 3" xfId="12720" xr:uid="{09A54580-0752-4D42-A358-2909E7DFADB3}"/>
    <cellStyle name="Note 4 9 2 2 3 2" xfId="23929" xr:uid="{16979F4E-DC70-4532-99F2-C7CE0F5D49E4}"/>
    <cellStyle name="Note 4 9 2 2 4" xfId="18325" xr:uid="{D13C0C2D-46B8-4A79-96F0-0FB1629F3512}"/>
    <cellStyle name="Note 4 9 2 3" xfId="8515" xr:uid="{5893018C-5EAD-49F5-9525-BF4D889A7FD0}"/>
    <cellStyle name="Note 4 9 2 3 2" xfId="14120" xr:uid="{8C5B4C59-CDFC-4C14-920E-79ED31E17393}"/>
    <cellStyle name="Note 4 9 2 3 2 2" xfId="25329" xr:uid="{86E7B08D-0B64-4B68-B08D-5CA8A65D9F38}"/>
    <cellStyle name="Note 4 9 2 3 3" xfId="19725" xr:uid="{A47645D1-B2A1-423A-93B6-73E57F867BA6}"/>
    <cellStyle name="Note 4 9 2 4" xfId="11318" xr:uid="{0614F33F-5241-47F4-A957-79A2F9240D54}"/>
    <cellStyle name="Note 4 9 2 4 2" xfId="22527" xr:uid="{EEA00665-F9F8-442D-BF4B-507D14763163}"/>
    <cellStyle name="Note 4 9 2 5" xfId="16923" xr:uid="{71061A96-191F-436D-8698-11645234B34F}"/>
    <cellStyle name="Note 4 9 3" xfId="45146" xr:uid="{E4FF73EF-9F12-40B0-8FBA-80E74675B3F2}"/>
    <cellStyle name="Note 4_Jersey" xfId="4614" xr:uid="{60B0A59A-5D54-4898-AC10-C60A75D9F44C}"/>
    <cellStyle name="Note 5" xfId="4615" xr:uid="{BCC3C133-6047-498B-8963-B7545B067BC3}"/>
    <cellStyle name="Note 5 10" xfId="5712" xr:uid="{850C4C55-C1A3-45F1-8198-49746534A48A}"/>
    <cellStyle name="Note 5 10 2" xfId="7114" xr:uid="{619B1DD5-6C57-4EA1-8B25-78E85ADF1114}"/>
    <cellStyle name="Note 5 10 2 2" xfId="9916" xr:uid="{7FEC59A7-3722-444B-BE3A-7221F838AD40}"/>
    <cellStyle name="Note 5 10 2 2 2" xfId="15521" xr:uid="{E440029E-0B7B-42E4-88F5-319F05CB9A38}"/>
    <cellStyle name="Note 5 10 2 2 2 2" xfId="26730" xr:uid="{F32EFBC5-4DA3-4A81-BAD7-F4E9B0B9F240}"/>
    <cellStyle name="Note 5 10 2 2 3" xfId="21126" xr:uid="{0E9ABACA-A68A-4705-A682-6744AA24A38C}"/>
    <cellStyle name="Note 5 10 2 3" xfId="12719" xr:uid="{79AA2952-E98A-4F80-A866-3156029CB5A8}"/>
    <cellStyle name="Note 5 10 2 3 2" xfId="23928" xr:uid="{50B0D078-9DA5-4EB5-9EC2-2A7C88F73117}"/>
    <cellStyle name="Note 5 10 2 4" xfId="18324" xr:uid="{80895E48-DC95-44AA-94CC-DD41B8C801F3}"/>
    <cellStyle name="Note 5 10 3" xfId="8514" xr:uid="{CCA43392-A35C-40B8-847A-D9B13FBD8065}"/>
    <cellStyle name="Note 5 10 3 2" xfId="14119" xr:uid="{55B6F05E-6216-4C0B-9A84-63504FCD3F84}"/>
    <cellStyle name="Note 5 10 3 2 2" xfId="25328" xr:uid="{6F124819-A244-4661-855A-7EB42DEECFC7}"/>
    <cellStyle name="Note 5 10 3 3" xfId="19724" xr:uid="{C3993579-C7F0-4701-AC02-A6A0272E0997}"/>
    <cellStyle name="Note 5 10 4" xfId="11317" xr:uid="{31111DCA-06BC-41AB-B975-BE1EB402E9EC}"/>
    <cellStyle name="Note 5 10 4 2" xfId="22526" xr:uid="{228606F8-984D-478E-9972-F3D31D57EC5F}"/>
    <cellStyle name="Note 5 10 5" xfId="16922" xr:uid="{B60577CA-6639-4E82-8F5E-64526418BCE6}"/>
    <cellStyle name="Note 5 11" xfId="45147" xr:uid="{FD869F25-65F7-4E6B-A920-C95245B117CF}"/>
    <cellStyle name="Note 5 2" xfId="4616" xr:uid="{BCFB5DFF-F9B1-4D8E-8111-8E3BB94CEF36}"/>
    <cellStyle name="Note 5 2 2" xfId="4617" xr:uid="{B1429A99-853A-47B9-84BF-36F8089B5980}"/>
    <cellStyle name="Note 5 2 2 2" xfId="5710" xr:uid="{9B66DD72-B9B4-4566-A8F8-E5784F5AE790}"/>
    <cellStyle name="Note 5 2 2 2 2" xfId="7112" xr:uid="{B6FE90B3-7029-4129-9A8D-CC2E1925D06D}"/>
    <cellStyle name="Note 5 2 2 2 2 2" xfId="9914" xr:uid="{83DAF682-1246-4786-81B9-3F89C8735F75}"/>
    <cellStyle name="Note 5 2 2 2 2 2 2" xfId="15519" xr:uid="{8D40B99A-AFC5-4A6A-BA8A-7F61183C12B5}"/>
    <cellStyle name="Note 5 2 2 2 2 2 2 2" xfId="26728" xr:uid="{7D3F7CF5-E58A-4694-AD39-06612A69D490}"/>
    <cellStyle name="Note 5 2 2 2 2 2 3" xfId="21124" xr:uid="{9283DB21-1B0C-475D-9892-CD88028ACFB8}"/>
    <cellStyle name="Note 5 2 2 2 2 3" xfId="12717" xr:uid="{892E110F-0957-49A6-8695-F7AA18E8A939}"/>
    <cellStyle name="Note 5 2 2 2 2 3 2" xfId="23926" xr:uid="{BF5CC19A-E5F2-4259-9CF7-4B0B43986A21}"/>
    <cellStyle name="Note 5 2 2 2 2 4" xfId="18322" xr:uid="{4AA93C36-6082-42A4-9E13-51686A67CA96}"/>
    <cellStyle name="Note 5 2 2 2 3" xfId="8512" xr:uid="{D0785752-BB20-49DC-8562-00286409A131}"/>
    <cellStyle name="Note 5 2 2 2 3 2" xfId="14117" xr:uid="{A2216CA2-2839-4C02-A510-CDE4B8B33E6C}"/>
    <cellStyle name="Note 5 2 2 2 3 2 2" xfId="25326" xr:uid="{C0DF2A5D-71C0-41E2-9CF3-AE38747D45CA}"/>
    <cellStyle name="Note 5 2 2 2 3 3" xfId="19722" xr:uid="{3DAE9FAB-444D-4854-AFBA-706F80C527B5}"/>
    <cellStyle name="Note 5 2 2 2 4" xfId="11315" xr:uid="{5B193A00-3D37-4247-9E39-E661FD8552A6}"/>
    <cellStyle name="Note 5 2 2 2 4 2" xfId="22524" xr:uid="{3AF6F231-E68A-47B7-83C6-0A495FDC1488}"/>
    <cellStyle name="Note 5 2 2 2 5" xfId="16920" xr:uid="{2550E534-82BB-4554-BDCF-5DCE882749A4}"/>
    <cellStyle name="Note 5 2 2 3" xfId="45149" xr:uid="{7189BEDF-4ABA-4B11-B362-CF1E78A552B8}"/>
    <cellStyle name="Note 5 2 3" xfId="4618" xr:uid="{92B19963-FC5F-472A-B41B-9DCCA59E3D9D}"/>
    <cellStyle name="Note 5 2 3 2" xfId="5709" xr:uid="{EDB9A12C-642E-41C0-A216-C68F3DF52F8E}"/>
    <cellStyle name="Note 5 2 3 2 2" xfId="7111" xr:uid="{4243DF6B-BE8D-46F4-B143-97704F30F9C5}"/>
    <cellStyle name="Note 5 2 3 2 2 2" xfId="9913" xr:uid="{15F246B0-D134-4542-BE61-DA0535E30F16}"/>
    <cellStyle name="Note 5 2 3 2 2 2 2" xfId="15518" xr:uid="{40B0737B-8422-4A27-A490-E95F4D0694F5}"/>
    <cellStyle name="Note 5 2 3 2 2 2 2 2" xfId="26727" xr:uid="{DE2C3A9C-DCAC-40C3-8BD8-5785B716F5E1}"/>
    <cellStyle name="Note 5 2 3 2 2 2 3" xfId="21123" xr:uid="{CBD5EB91-388F-4F32-A651-A8F92054316E}"/>
    <cellStyle name="Note 5 2 3 2 2 3" xfId="12716" xr:uid="{5474E56E-C91D-4A2E-9725-5C659CE28D84}"/>
    <cellStyle name="Note 5 2 3 2 2 3 2" xfId="23925" xr:uid="{C76E1C88-1B99-437E-BD12-2BCA0FEBE58E}"/>
    <cellStyle name="Note 5 2 3 2 2 4" xfId="18321" xr:uid="{C57E8FBC-6903-4514-9C45-2DE23171511F}"/>
    <cellStyle name="Note 5 2 3 2 3" xfId="8511" xr:uid="{BF311580-EA14-4A4A-AF4C-613016EE5665}"/>
    <cellStyle name="Note 5 2 3 2 3 2" xfId="14116" xr:uid="{5AC665B0-7C6A-491E-BD0A-82225AE9FB30}"/>
    <cellStyle name="Note 5 2 3 2 3 2 2" xfId="25325" xr:uid="{3342B23E-A82D-40AC-9EA0-BC13C2871C76}"/>
    <cellStyle name="Note 5 2 3 2 3 3" xfId="19721" xr:uid="{BE088C11-54E3-4594-8068-F3CEBD83C61F}"/>
    <cellStyle name="Note 5 2 3 2 4" xfId="11314" xr:uid="{385AF37D-4E51-48E4-991C-BC215263D7D1}"/>
    <cellStyle name="Note 5 2 3 2 4 2" xfId="22523" xr:uid="{99F7D3A3-17DC-403C-80DC-D291E5672506}"/>
    <cellStyle name="Note 5 2 3 2 5" xfId="16919" xr:uid="{6DFD9481-5C8C-4488-A4FE-B525E3538B74}"/>
    <cellStyle name="Note 5 2 3 3" xfId="45150" xr:uid="{E4D60179-81A0-4A6A-B525-4177EE857A7D}"/>
    <cellStyle name="Note 5 2 4" xfId="5711" xr:uid="{338A07A9-3F4B-46A7-A2EF-8CAAEFE0104D}"/>
    <cellStyle name="Note 5 2 4 2" xfId="7113" xr:uid="{D727BF10-4625-4FFA-8532-6ACDA60392BC}"/>
    <cellStyle name="Note 5 2 4 2 2" xfId="9915" xr:uid="{7D7A66E0-C240-4470-B1BB-776BE0A74317}"/>
    <cellStyle name="Note 5 2 4 2 2 2" xfId="15520" xr:uid="{759BB2AA-0A87-478D-BC5D-2B2B54E237A9}"/>
    <cellStyle name="Note 5 2 4 2 2 2 2" xfId="26729" xr:uid="{0561B4A1-6B2D-4504-B3F0-62732570AD78}"/>
    <cellStyle name="Note 5 2 4 2 2 3" xfId="21125" xr:uid="{BA4E7CDC-69C6-423B-A9B6-B3D4C7CD745B}"/>
    <cellStyle name="Note 5 2 4 2 3" xfId="12718" xr:uid="{DCB54D95-20E6-4EB9-B836-674A25A2AD96}"/>
    <cellStyle name="Note 5 2 4 2 3 2" xfId="23927" xr:uid="{3EEDE27B-3CD1-47AC-B1C2-A69E68DF7C30}"/>
    <cellStyle name="Note 5 2 4 2 4" xfId="18323" xr:uid="{DCC79E64-8026-4E23-9A82-19075055856A}"/>
    <cellStyle name="Note 5 2 4 3" xfId="8513" xr:uid="{6F4BA302-5C5C-4C92-B75F-085161B122A3}"/>
    <cellStyle name="Note 5 2 4 3 2" xfId="14118" xr:uid="{7AA5E03D-4CDE-42E5-B9CB-0D1EB31D1CFF}"/>
    <cellStyle name="Note 5 2 4 3 2 2" xfId="25327" xr:uid="{6F40F6B0-7010-4A50-8DC0-9E8A1D4FDFF2}"/>
    <cellStyle name="Note 5 2 4 3 3" xfId="19723" xr:uid="{67FF8B76-3DAA-46CE-BC20-DBCF51875326}"/>
    <cellStyle name="Note 5 2 4 4" xfId="11316" xr:uid="{16BE8AB5-1300-42AA-BB78-B1FD9C2D9960}"/>
    <cellStyle name="Note 5 2 4 4 2" xfId="22525" xr:uid="{8ACF2333-58B9-4F51-853F-51811C2A3C44}"/>
    <cellStyle name="Note 5 2 4 5" xfId="16921" xr:uid="{79EBC7ED-9832-45DE-879A-543205C4D5F8}"/>
    <cellStyle name="Note 5 2 5" xfId="45148" xr:uid="{5103153A-D0D5-43B3-9734-FE7946690A1A}"/>
    <cellStyle name="Note 5 3" xfId="4619" xr:uid="{01C45EE8-21C8-4D4F-9A57-7CD258B4ED1B}"/>
    <cellStyle name="Note 5 3 2" xfId="4620" xr:uid="{B997132E-3FEF-4277-B850-CCBC3BD0F5E6}"/>
    <cellStyle name="Note 5 3 2 2" xfId="5707" xr:uid="{AE7F57C4-F5DB-4E75-BB5B-67EF068DF5E6}"/>
    <cellStyle name="Note 5 3 2 2 2" xfId="7109" xr:uid="{4C99AB29-1BB1-4638-BC3C-CF20D4E8CEEB}"/>
    <cellStyle name="Note 5 3 2 2 2 2" xfId="9911" xr:uid="{C7BE25A0-3DA6-4ADE-9838-468CA3A81FF8}"/>
    <cellStyle name="Note 5 3 2 2 2 2 2" xfId="15516" xr:uid="{0ACDF639-6DBC-40B9-86F6-6231317A01F5}"/>
    <cellStyle name="Note 5 3 2 2 2 2 2 2" xfId="26725" xr:uid="{5ECD3393-8D87-4CF6-8FF4-E169938EC313}"/>
    <cellStyle name="Note 5 3 2 2 2 2 3" xfId="21121" xr:uid="{F9835D7E-AF07-474C-BCD5-F4FA912F52D1}"/>
    <cellStyle name="Note 5 3 2 2 2 3" xfId="12714" xr:uid="{003A91D0-F528-4CB0-91BD-A97D02C6852B}"/>
    <cellStyle name="Note 5 3 2 2 2 3 2" xfId="23923" xr:uid="{AF3DE09E-7B2C-4862-9F12-E177B943FA0B}"/>
    <cellStyle name="Note 5 3 2 2 2 4" xfId="18319" xr:uid="{479F6DBD-A3BF-47E4-A690-0477424F374A}"/>
    <cellStyle name="Note 5 3 2 2 3" xfId="8509" xr:uid="{FB761727-0481-47FC-842C-080CC37FB1E8}"/>
    <cellStyle name="Note 5 3 2 2 3 2" xfId="14114" xr:uid="{53E8E24D-7BB3-43FC-8261-3788321BE30B}"/>
    <cellStyle name="Note 5 3 2 2 3 2 2" xfId="25323" xr:uid="{30D007EE-13F4-4052-9D18-719DA399F4B5}"/>
    <cellStyle name="Note 5 3 2 2 3 3" xfId="19719" xr:uid="{442DFC3E-C87B-4B54-AEFA-693A084B0092}"/>
    <cellStyle name="Note 5 3 2 2 4" xfId="11312" xr:uid="{8EAE8C90-5574-4B79-9F2B-77FAB6325D08}"/>
    <cellStyle name="Note 5 3 2 2 4 2" xfId="22521" xr:uid="{5C4FB39E-22BA-40B5-97D8-32D50C7C9AE4}"/>
    <cellStyle name="Note 5 3 2 2 5" xfId="16917" xr:uid="{4AB30EAC-A19F-42B5-BC56-CFE17A49171D}"/>
    <cellStyle name="Note 5 3 2 3" xfId="45152" xr:uid="{BAF39A0B-EA6A-4AE9-B6A3-5BC6B927ED76}"/>
    <cellStyle name="Note 5 3 3" xfId="4621" xr:uid="{F9DF6F3B-8645-4BCC-86CF-236C27F898B8}"/>
    <cellStyle name="Note 5 3 3 2" xfId="5706" xr:uid="{A3B60087-CDB6-40CF-90C2-D11D3ED63233}"/>
    <cellStyle name="Note 5 3 3 2 2" xfId="7108" xr:uid="{AB730289-571D-4129-9729-D1FAB320258F}"/>
    <cellStyle name="Note 5 3 3 2 2 2" xfId="9910" xr:uid="{CC2DC7C2-C36E-4069-A254-72F7619FB279}"/>
    <cellStyle name="Note 5 3 3 2 2 2 2" xfId="15515" xr:uid="{5EDBF99D-0EAC-4FBF-9E97-BC6E6A5B6418}"/>
    <cellStyle name="Note 5 3 3 2 2 2 2 2" xfId="26724" xr:uid="{AF5BBB25-4601-48D0-AB95-69C813627A93}"/>
    <cellStyle name="Note 5 3 3 2 2 2 3" xfId="21120" xr:uid="{83CBFEF0-BA9B-4FC9-9425-494BCB718A82}"/>
    <cellStyle name="Note 5 3 3 2 2 3" xfId="12713" xr:uid="{A4D783AB-22F1-491B-B49F-2F97B8C77B81}"/>
    <cellStyle name="Note 5 3 3 2 2 3 2" xfId="23922" xr:uid="{54F382DC-1B7B-43B6-9754-5456FE869A16}"/>
    <cellStyle name="Note 5 3 3 2 2 4" xfId="18318" xr:uid="{C303EDA1-06E2-47C8-BE22-962B748B8242}"/>
    <cellStyle name="Note 5 3 3 2 3" xfId="8508" xr:uid="{417B88B8-C95C-4EC4-B2C8-8B8836D9FFD2}"/>
    <cellStyle name="Note 5 3 3 2 3 2" xfId="14113" xr:uid="{A0B91FE6-AD7A-4FBB-8783-D5D576EEE963}"/>
    <cellStyle name="Note 5 3 3 2 3 2 2" xfId="25322" xr:uid="{25B0E865-DF67-4848-84EC-BF55382B0E2C}"/>
    <cellStyle name="Note 5 3 3 2 3 3" xfId="19718" xr:uid="{AD9FC29B-E224-4D15-8473-354EC3F2E5AC}"/>
    <cellStyle name="Note 5 3 3 2 4" xfId="11311" xr:uid="{F96B4EA6-8D87-4617-A953-012E9D14533F}"/>
    <cellStyle name="Note 5 3 3 2 4 2" xfId="22520" xr:uid="{BE3134DD-238E-4724-9D0E-343578E5B4B5}"/>
    <cellStyle name="Note 5 3 3 2 5" xfId="16916" xr:uid="{D5BB8FC1-9C02-46F4-800A-7469C053AB01}"/>
    <cellStyle name="Note 5 3 3 3" xfId="45153" xr:uid="{35E778E8-EED3-4970-A418-F494A19D2512}"/>
    <cellStyle name="Note 5 3 4" xfId="5708" xr:uid="{F383D677-6F53-4E37-B99E-72F979BD5B16}"/>
    <cellStyle name="Note 5 3 4 2" xfId="7110" xr:uid="{BADD57C9-81A6-4833-BBC6-0E645DBB2854}"/>
    <cellStyle name="Note 5 3 4 2 2" xfId="9912" xr:uid="{F225905E-BD1C-4E1F-A269-86DD0121F7AD}"/>
    <cellStyle name="Note 5 3 4 2 2 2" xfId="15517" xr:uid="{7A2B07DB-3574-46CC-BE42-845382DA99EE}"/>
    <cellStyle name="Note 5 3 4 2 2 2 2" xfId="26726" xr:uid="{E7F7B4F8-EFA1-467B-8F17-961C96493F3F}"/>
    <cellStyle name="Note 5 3 4 2 2 3" xfId="21122" xr:uid="{E832DC44-5746-45D0-9ADC-A2B92B172913}"/>
    <cellStyle name="Note 5 3 4 2 3" xfId="12715" xr:uid="{D3A5C39A-3023-489E-A78D-BCA9DC5F179F}"/>
    <cellStyle name="Note 5 3 4 2 3 2" xfId="23924" xr:uid="{CBE364CA-1930-4349-9798-1CCE525BA86D}"/>
    <cellStyle name="Note 5 3 4 2 4" xfId="18320" xr:uid="{D72A02AA-0DC6-49D0-995F-CAC2C1C3C2DC}"/>
    <cellStyle name="Note 5 3 4 3" xfId="8510" xr:uid="{B16064F5-8004-4892-AE92-0FFB22D169B5}"/>
    <cellStyle name="Note 5 3 4 3 2" xfId="14115" xr:uid="{3F9952BC-D623-4628-8830-ECBADD380778}"/>
    <cellStyle name="Note 5 3 4 3 2 2" xfId="25324" xr:uid="{0D9FCD03-CB12-4AE9-82DF-80F641FAB3B9}"/>
    <cellStyle name="Note 5 3 4 3 3" xfId="19720" xr:uid="{91618F61-7BCF-46DA-8F6A-71F21C9BDB9B}"/>
    <cellStyle name="Note 5 3 4 4" xfId="11313" xr:uid="{E4ADAC36-2D69-43C1-9FE4-9A1764167497}"/>
    <cellStyle name="Note 5 3 4 4 2" xfId="22522" xr:uid="{056BBFF7-4C9D-40DB-A6E1-30B36AF0DAC5}"/>
    <cellStyle name="Note 5 3 4 5" xfId="16918" xr:uid="{D4761F30-BE46-4506-BEAF-D0977505EA7C}"/>
    <cellStyle name="Note 5 3 5" xfId="45151" xr:uid="{1CC5B76A-BA61-402B-82E5-082AF36118FA}"/>
    <cellStyle name="Note 5 4" xfId="4622" xr:uid="{4A38A972-E69D-4F76-A1BD-2178D61D3F5D}"/>
    <cellStyle name="Note 5 4 2" xfId="4623" xr:uid="{9901191B-46EE-4D3A-B305-A9BD388EA413}"/>
    <cellStyle name="Note 5 4 2 2" xfId="5704" xr:uid="{D385C34B-8A9A-47AA-858F-37F5F9CF1434}"/>
    <cellStyle name="Note 5 4 2 2 2" xfId="7106" xr:uid="{B939ACBD-11B1-459B-AD87-D1ACAC647956}"/>
    <cellStyle name="Note 5 4 2 2 2 2" xfId="9908" xr:uid="{24624060-DA50-492B-9F4A-466D713CA196}"/>
    <cellStyle name="Note 5 4 2 2 2 2 2" xfId="15513" xr:uid="{EACB372B-178C-43A0-90B2-9E66AC0F0DBB}"/>
    <cellStyle name="Note 5 4 2 2 2 2 2 2" xfId="26722" xr:uid="{1DB961F0-D8CD-4F7D-B42D-329A2AF7B3B8}"/>
    <cellStyle name="Note 5 4 2 2 2 2 3" xfId="21118" xr:uid="{ACC80236-5408-446A-B740-62A57121872A}"/>
    <cellStyle name="Note 5 4 2 2 2 3" xfId="12711" xr:uid="{769B7764-FBC1-463E-842A-5507211A46A4}"/>
    <cellStyle name="Note 5 4 2 2 2 3 2" xfId="23920" xr:uid="{19320FE4-E581-4181-A91A-E52AD267B69C}"/>
    <cellStyle name="Note 5 4 2 2 2 4" xfId="18316" xr:uid="{244CEFEC-C9C2-4044-9010-BC3EBB1135AA}"/>
    <cellStyle name="Note 5 4 2 2 3" xfId="8506" xr:uid="{F79CC26D-404C-4CEA-926D-36ACBA3D3E2D}"/>
    <cellStyle name="Note 5 4 2 2 3 2" xfId="14111" xr:uid="{1F442C86-D239-4753-9665-C3EA30D71ABB}"/>
    <cellStyle name="Note 5 4 2 2 3 2 2" xfId="25320" xr:uid="{ECD61C01-FBDE-4838-BB3E-EC41A1D005EB}"/>
    <cellStyle name="Note 5 4 2 2 3 3" xfId="19716" xr:uid="{AC5DCE86-0925-496A-8FEF-788A239F5487}"/>
    <cellStyle name="Note 5 4 2 2 4" xfId="11309" xr:uid="{2AAA4223-F112-4BE3-9C60-C4F3DDCE4D0A}"/>
    <cellStyle name="Note 5 4 2 2 4 2" xfId="22518" xr:uid="{D8F34AE1-5B26-4837-8E23-FADEE1F60ED0}"/>
    <cellStyle name="Note 5 4 2 2 5" xfId="16914" xr:uid="{9231F011-B46E-4D0F-88CF-05D39E98E5E3}"/>
    <cellStyle name="Note 5 4 2 3" xfId="45155" xr:uid="{A6C989B5-37B1-4AE6-A22C-5C8053FBD9A5}"/>
    <cellStyle name="Note 5 4 3" xfId="4624" xr:uid="{CB983CFB-D2CA-40FF-96FC-5771537D5A04}"/>
    <cellStyle name="Note 5 4 3 2" xfId="5703" xr:uid="{FDFDA87C-503C-4664-9A52-E045F65BDB88}"/>
    <cellStyle name="Note 5 4 3 2 2" xfId="7105" xr:uid="{6D190CDB-DA2B-41C5-83AE-858D81A7FEF5}"/>
    <cellStyle name="Note 5 4 3 2 2 2" xfId="9907" xr:uid="{3D7DB4A6-87CB-49CB-97C4-255B3B346C66}"/>
    <cellStyle name="Note 5 4 3 2 2 2 2" xfId="15512" xr:uid="{DF9CD466-F735-45CB-8341-38A90DAF54D1}"/>
    <cellStyle name="Note 5 4 3 2 2 2 2 2" xfId="26721" xr:uid="{4F9A6D3A-33AA-4EFB-B154-5E1540C9E657}"/>
    <cellStyle name="Note 5 4 3 2 2 2 3" xfId="21117" xr:uid="{D4B5DD00-01F8-4ACB-BD37-4159B53CB545}"/>
    <cellStyle name="Note 5 4 3 2 2 3" xfId="12710" xr:uid="{6D1834A6-EF6F-4800-B873-B975F769F94A}"/>
    <cellStyle name="Note 5 4 3 2 2 3 2" xfId="23919" xr:uid="{7FDB186F-E268-4D8D-B4FC-BF681964A1A3}"/>
    <cellStyle name="Note 5 4 3 2 2 4" xfId="18315" xr:uid="{8A02D7E2-D42E-4757-BD57-5E9AEB111A39}"/>
    <cellStyle name="Note 5 4 3 2 3" xfId="8505" xr:uid="{4B17F1B7-1C09-4553-B06F-EED00AB5278F}"/>
    <cellStyle name="Note 5 4 3 2 3 2" xfId="14110" xr:uid="{E83F1804-2ED6-45B6-B46A-E75F5E984258}"/>
    <cellStyle name="Note 5 4 3 2 3 2 2" xfId="25319" xr:uid="{569FE86C-B4C6-4845-8969-28DF15C60B83}"/>
    <cellStyle name="Note 5 4 3 2 3 3" xfId="19715" xr:uid="{084A278B-2780-4EEC-996C-C1FB24829068}"/>
    <cellStyle name="Note 5 4 3 2 4" xfId="11308" xr:uid="{49644773-B292-4847-806C-8DD0D6575897}"/>
    <cellStyle name="Note 5 4 3 2 4 2" xfId="22517" xr:uid="{82C39D71-0B18-4AEF-A19E-FB456C198594}"/>
    <cellStyle name="Note 5 4 3 2 5" xfId="16913" xr:uid="{25B45167-546E-40A0-8712-3C0DC0392CA8}"/>
    <cellStyle name="Note 5 4 3 3" xfId="45156" xr:uid="{1F81504A-1E02-4F10-8BA4-5F482F3DB105}"/>
    <cellStyle name="Note 5 4 4" xfId="5705" xr:uid="{C7F5B493-EB64-4B16-9F0F-E83CC2E37ECA}"/>
    <cellStyle name="Note 5 4 4 2" xfId="7107" xr:uid="{AA72BEE2-4A11-442A-9D8B-4D7AAE86A93C}"/>
    <cellStyle name="Note 5 4 4 2 2" xfId="9909" xr:uid="{7B5A9598-55E1-47E2-9E71-9541B936DF6D}"/>
    <cellStyle name="Note 5 4 4 2 2 2" xfId="15514" xr:uid="{6AD23ED2-3E24-43DA-A222-C55C956B460F}"/>
    <cellStyle name="Note 5 4 4 2 2 2 2" xfId="26723" xr:uid="{8ACA236B-735D-45B2-808D-A5A081131D03}"/>
    <cellStyle name="Note 5 4 4 2 2 3" xfId="21119" xr:uid="{E8438BC0-1F73-4693-986E-5F569B74EE76}"/>
    <cellStyle name="Note 5 4 4 2 3" xfId="12712" xr:uid="{17A1E539-9F78-4D30-AEBC-0131B90A629A}"/>
    <cellStyle name="Note 5 4 4 2 3 2" xfId="23921" xr:uid="{7284B8E0-CCB8-400C-ADAF-CF8DCB8E8257}"/>
    <cellStyle name="Note 5 4 4 2 4" xfId="18317" xr:uid="{3B17486C-B90A-4348-BE8A-47D047135C0D}"/>
    <cellStyle name="Note 5 4 4 3" xfId="8507" xr:uid="{77EA782F-9875-4BDE-AA1B-257F4D15FE69}"/>
    <cellStyle name="Note 5 4 4 3 2" xfId="14112" xr:uid="{8C5A5443-52C8-4881-B0A7-EFBAA351669D}"/>
    <cellStyle name="Note 5 4 4 3 2 2" xfId="25321" xr:uid="{32EA1176-4AE5-455A-9177-FB42FE59E4CD}"/>
    <cellStyle name="Note 5 4 4 3 3" xfId="19717" xr:uid="{A262501E-6AAA-43CA-9043-7F5382E7EE29}"/>
    <cellStyle name="Note 5 4 4 4" xfId="11310" xr:uid="{D05F2736-7952-4F7C-98C0-987AB032EEF4}"/>
    <cellStyle name="Note 5 4 4 4 2" xfId="22519" xr:uid="{CAF1C395-E33C-4890-A910-EBA452481438}"/>
    <cellStyle name="Note 5 4 4 5" xfId="16915" xr:uid="{BAEAAC34-D7C0-477A-B7BD-D55E58D9D3B9}"/>
    <cellStyle name="Note 5 4 5" xfId="45154" xr:uid="{EC37F780-6CD0-489C-812C-AF677183F984}"/>
    <cellStyle name="Note 5 5" xfId="4625" xr:uid="{DD36728A-ACBD-4D8C-8176-1CA75E13F1FD}"/>
    <cellStyle name="Note 5 5 2" xfId="4626" xr:uid="{E35A3D24-DC6F-4572-91F2-FF9A913D1DC5}"/>
    <cellStyle name="Note 5 5 2 2" xfId="5701" xr:uid="{6B40E3F8-8636-4D4F-91B9-0FC355DAD9F0}"/>
    <cellStyle name="Note 5 5 2 2 2" xfId="7103" xr:uid="{8BBC3939-CC2B-45AF-BC37-7B5454031E67}"/>
    <cellStyle name="Note 5 5 2 2 2 2" xfId="9905" xr:uid="{17F796AA-7482-4F32-BC9B-19224B3EFD82}"/>
    <cellStyle name="Note 5 5 2 2 2 2 2" xfId="15510" xr:uid="{BA503441-DFE3-4D2E-8A90-1552CBB4A72C}"/>
    <cellStyle name="Note 5 5 2 2 2 2 2 2" xfId="26719" xr:uid="{53518B84-B255-408A-838A-98BF487CF612}"/>
    <cellStyle name="Note 5 5 2 2 2 2 3" xfId="21115" xr:uid="{CFDC205D-B75B-4D08-BBD4-4CCD7DF2A600}"/>
    <cellStyle name="Note 5 5 2 2 2 3" xfId="12708" xr:uid="{F8A327CC-454B-43CC-9C6B-B4D7854337B7}"/>
    <cellStyle name="Note 5 5 2 2 2 3 2" xfId="23917" xr:uid="{71B6E423-6430-4B13-B3FA-8A3A3839C88F}"/>
    <cellStyle name="Note 5 5 2 2 2 4" xfId="18313" xr:uid="{5105894C-4F02-45B2-B63B-8ABB4D9C069F}"/>
    <cellStyle name="Note 5 5 2 2 3" xfId="8503" xr:uid="{2EF21DA0-6FEB-43E8-8C4A-832A0337E984}"/>
    <cellStyle name="Note 5 5 2 2 3 2" xfId="14108" xr:uid="{D4A176B6-2456-4923-AD41-28C68008CF15}"/>
    <cellStyle name="Note 5 5 2 2 3 2 2" xfId="25317" xr:uid="{C49C0849-D0A6-4283-9C80-5FF7BBE1FCFF}"/>
    <cellStyle name="Note 5 5 2 2 3 3" xfId="19713" xr:uid="{D630B920-21CD-4296-9D0A-561AF892C675}"/>
    <cellStyle name="Note 5 5 2 2 4" xfId="11306" xr:uid="{0B395791-E5F2-4611-91FD-587A19814CD9}"/>
    <cellStyle name="Note 5 5 2 2 4 2" xfId="22515" xr:uid="{DFDEAAA5-E236-4153-966F-BDDABF98E96D}"/>
    <cellStyle name="Note 5 5 2 2 5" xfId="16911" xr:uid="{AA0894DB-E0EB-42EB-9B2B-F1611FBDFF83}"/>
    <cellStyle name="Note 5 5 2 3" xfId="45158" xr:uid="{A4643815-CB52-4804-80BB-C86280636F9A}"/>
    <cellStyle name="Note 5 5 3" xfId="4627" xr:uid="{9E0D45A3-9555-4DBB-AEFF-FD0275F39B8A}"/>
    <cellStyle name="Note 5 5 3 2" xfId="5700" xr:uid="{3BD17C91-614A-4E46-B4D2-696F680685EE}"/>
    <cellStyle name="Note 5 5 3 2 2" xfId="7102" xr:uid="{ADEB0954-46FB-4F9B-B9B4-C535CFB1F100}"/>
    <cellStyle name="Note 5 5 3 2 2 2" xfId="9904" xr:uid="{5DD467BC-3ED7-436D-A00A-D4FCD82CEDA6}"/>
    <cellStyle name="Note 5 5 3 2 2 2 2" xfId="15509" xr:uid="{8DE26DAA-A33D-4DF8-9478-EA7332D4C316}"/>
    <cellStyle name="Note 5 5 3 2 2 2 2 2" xfId="26718" xr:uid="{2EEC253F-0D46-4085-90F3-1F64E86C4FBF}"/>
    <cellStyle name="Note 5 5 3 2 2 2 3" xfId="21114" xr:uid="{2D107F88-2C10-4216-8BA9-F5F6F9251FE2}"/>
    <cellStyle name="Note 5 5 3 2 2 3" xfId="12707" xr:uid="{D80044F7-26D0-4B43-83AF-ACCD525F87C8}"/>
    <cellStyle name="Note 5 5 3 2 2 3 2" xfId="23916" xr:uid="{4304CAA0-3DE9-40B6-B34C-B66674FDE79F}"/>
    <cellStyle name="Note 5 5 3 2 2 4" xfId="18312" xr:uid="{B996276F-C0D9-40E1-AC61-71AF9FBF82E5}"/>
    <cellStyle name="Note 5 5 3 2 3" xfId="8502" xr:uid="{8F0CCBFE-4650-4F96-8A42-D1ACE20B6FC7}"/>
    <cellStyle name="Note 5 5 3 2 3 2" xfId="14107" xr:uid="{084D1036-9CE1-48EB-81B0-7E212EED2FF0}"/>
    <cellStyle name="Note 5 5 3 2 3 2 2" xfId="25316" xr:uid="{A7CD4809-3A67-4CAF-A3FC-41201EE8A5EB}"/>
    <cellStyle name="Note 5 5 3 2 3 3" xfId="19712" xr:uid="{9A3A09AE-6967-40EF-B036-7CBAE1DBE249}"/>
    <cellStyle name="Note 5 5 3 2 4" xfId="11305" xr:uid="{341A4AB3-DE42-4D46-987A-9E2D37348BF3}"/>
    <cellStyle name="Note 5 5 3 2 4 2" xfId="22514" xr:uid="{D8BAF737-0DEA-402F-BEE4-FACB7E2273DB}"/>
    <cellStyle name="Note 5 5 3 2 5" xfId="16910" xr:uid="{0B295B2C-0F5B-43B2-B92B-7129448D4F3C}"/>
    <cellStyle name="Note 5 5 3 3" xfId="45159" xr:uid="{13505F21-D877-42C5-A954-459C800BFEC2}"/>
    <cellStyle name="Note 5 5 4" xfId="5702" xr:uid="{314E4C51-70F1-45D1-870D-A0F15FD12F68}"/>
    <cellStyle name="Note 5 5 4 2" xfId="7104" xr:uid="{681D1FEA-A0FB-442F-B45F-2431F95E9343}"/>
    <cellStyle name="Note 5 5 4 2 2" xfId="9906" xr:uid="{7405A58D-01EB-4701-9687-6016E00AB436}"/>
    <cellStyle name="Note 5 5 4 2 2 2" xfId="15511" xr:uid="{2CAF7CE2-D0B9-4A4E-B6FF-2C65CDDB7483}"/>
    <cellStyle name="Note 5 5 4 2 2 2 2" xfId="26720" xr:uid="{C95B04B7-411B-464E-8C20-667459D0BA02}"/>
    <cellStyle name="Note 5 5 4 2 2 3" xfId="21116" xr:uid="{119C5272-BA89-4E40-B922-C64BC9035A15}"/>
    <cellStyle name="Note 5 5 4 2 3" xfId="12709" xr:uid="{1445A9B2-A43E-4947-A032-201A29F38864}"/>
    <cellStyle name="Note 5 5 4 2 3 2" xfId="23918" xr:uid="{821AD568-92EB-4A4F-8DF2-A7D06A1BCA9B}"/>
    <cellStyle name="Note 5 5 4 2 4" xfId="18314" xr:uid="{C1F37EE3-8421-48F2-835A-72ABC904814E}"/>
    <cellStyle name="Note 5 5 4 3" xfId="8504" xr:uid="{99C235E5-9EB6-40DD-BA3A-701B93DE94CE}"/>
    <cellStyle name="Note 5 5 4 3 2" xfId="14109" xr:uid="{07EDC952-939C-498B-9FA3-796F15DCB491}"/>
    <cellStyle name="Note 5 5 4 3 2 2" xfId="25318" xr:uid="{1737BB8B-D4F7-4B1F-85DE-C490B0624917}"/>
    <cellStyle name="Note 5 5 4 3 3" xfId="19714" xr:uid="{F00687E1-0889-4E02-9DD3-55DFD65334AD}"/>
    <cellStyle name="Note 5 5 4 4" xfId="11307" xr:uid="{9A116F6A-BB4E-4362-A6CB-353349FF1D2A}"/>
    <cellStyle name="Note 5 5 4 4 2" xfId="22516" xr:uid="{ACA8CBCC-EA14-4A3E-B94C-A03C58577A4F}"/>
    <cellStyle name="Note 5 5 4 5" xfId="16912" xr:uid="{27E2EFEC-6A89-48D9-AC8F-CC339C559F00}"/>
    <cellStyle name="Note 5 5 5" xfId="45157" xr:uid="{482EBA38-821C-4B79-8C50-D8B11553E147}"/>
    <cellStyle name="Note 5 6" xfId="4628" xr:uid="{ADAC48F7-D755-4A3F-AF53-1B6843A51A40}"/>
    <cellStyle name="Note 5 6 2" xfId="4629" xr:uid="{DBFF1043-041E-4AF2-9310-17E50B6F6923}"/>
    <cellStyle name="Note 5 6 2 2" xfId="5698" xr:uid="{7D83D346-4C4F-4BEF-A467-AD48C5D7ABAD}"/>
    <cellStyle name="Note 5 6 2 2 2" xfId="7100" xr:uid="{627A3CCA-C9A6-413B-A6FB-246022CBD8C1}"/>
    <cellStyle name="Note 5 6 2 2 2 2" xfId="9902" xr:uid="{CD5303D3-C8F4-4966-BE9C-F6F39E10CBA9}"/>
    <cellStyle name="Note 5 6 2 2 2 2 2" xfId="15507" xr:uid="{263114C6-DED1-44AE-898D-61509F81D210}"/>
    <cellStyle name="Note 5 6 2 2 2 2 2 2" xfId="26716" xr:uid="{D8FF00D1-8664-4CC7-B117-9E7D12D48A6D}"/>
    <cellStyle name="Note 5 6 2 2 2 2 3" xfId="21112" xr:uid="{0A06FB00-DCE3-4752-BA1E-16AE45CE81E4}"/>
    <cellStyle name="Note 5 6 2 2 2 3" xfId="12705" xr:uid="{7608B0BA-3A4A-4122-8D01-FB13B8B57FC5}"/>
    <cellStyle name="Note 5 6 2 2 2 3 2" xfId="23914" xr:uid="{58E75246-9234-47BE-BB5E-CFA92F7C40CC}"/>
    <cellStyle name="Note 5 6 2 2 2 4" xfId="18310" xr:uid="{1D3518DE-DF6C-4D70-806E-91BF0FAD2D04}"/>
    <cellStyle name="Note 5 6 2 2 3" xfId="8500" xr:uid="{413E0907-7A61-4FB3-8403-B9E5FAAF194B}"/>
    <cellStyle name="Note 5 6 2 2 3 2" xfId="14105" xr:uid="{84B22252-6194-4603-9AD4-3825145CA309}"/>
    <cellStyle name="Note 5 6 2 2 3 2 2" xfId="25314" xr:uid="{A7126AAC-1E0A-4C99-B81D-DF572EA4AE54}"/>
    <cellStyle name="Note 5 6 2 2 3 3" xfId="19710" xr:uid="{73C4FC7B-BEC6-476E-BBA5-373366EEFD55}"/>
    <cellStyle name="Note 5 6 2 2 4" xfId="11303" xr:uid="{ACBB3065-DB60-4C44-BA80-A7F6151B60E8}"/>
    <cellStyle name="Note 5 6 2 2 4 2" xfId="22512" xr:uid="{C3CD36E7-4B04-42ED-BE18-1BD137F0F232}"/>
    <cellStyle name="Note 5 6 2 2 5" xfId="16908" xr:uid="{C7F513DA-ECBF-476F-8F95-F3405BF50F54}"/>
    <cellStyle name="Note 5 6 2 3" xfId="45161" xr:uid="{55FEBAD3-42D5-4011-A76F-78969FD27D09}"/>
    <cellStyle name="Note 5 6 3" xfId="4630" xr:uid="{A412A003-55F8-49C1-B4FA-EF554B2C1A54}"/>
    <cellStyle name="Note 5 6 3 2" xfId="5697" xr:uid="{06FA71F9-9DAA-4C7D-A819-848C21E2B929}"/>
    <cellStyle name="Note 5 6 3 2 2" xfId="7099" xr:uid="{8BED2803-2E2A-4EAB-A4F0-E450EB16C406}"/>
    <cellStyle name="Note 5 6 3 2 2 2" xfId="9901" xr:uid="{4B7D56C8-13C4-4554-B937-89F56BC4DDCA}"/>
    <cellStyle name="Note 5 6 3 2 2 2 2" xfId="15506" xr:uid="{0BC5E91A-3851-47F4-A0DB-D705756EC512}"/>
    <cellStyle name="Note 5 6 3 2 2 2 2 2" xfId="26715" xr:uid="{FE8FC1E3-1904-4295-B3C1-CA4F7610B76A}"/>
    <cellStyle name="Note 5 6 3 2 2 2 3" xfId="21111" xr:uid="{51ECCAAC-296F-4AA2-A9D7-4B90EC3ABF53}"/>
    <cellStyle name="Note 5 6 3 2 2 3" xfId="12704" xr:uid="{78316E00-A26E-4A03-8F26-0CCC0046F973}"/>
    <cellStyle name="Note 5 6 3 2 2 3 2" xfId="23913" xr:uid="{30B9BCBC-2CC4-41DE-B92F-DDB966BBFD65}"/>
    <cellStyle name="Note 5 6 3 2 2 4" xfId="18309" xr:uid="{93F964FC-34D7-4189-A5FA-683B9CE95D71}"/>
    <cellStyle name="Note 5 6 3 2 3" xfId="8499" xr:uid="{9343EF4A-5807-462D-B272-0751940535CB}"/>
    <cellStyle name="Note 5 6 3 2 3 2" xfId="14104" xr:uid="{CF513312-B6FC-4471-9319-4A215708ACE1}"/>
    <cellStyle name="Note 5 6 3 2 3 2 2" xfId="25313" xr:uid="{DB453A5A-9C84-4909-A433-0831E12DE5F4}"/>
    <cellStyle name="Note 5 6 3 2 3 3" xfId="19709" xr:uid="{0D13B46C-43FF-41FB-890D-9758DBA6B9E1}"/>
    <cellStyle name="Note 5 6 3 2 4" xfId="11302" xr:uid="{C312A74C-4804-4ABB-95BF-137253A2A843}"/>
    <cellStyle name="Note 5 6 3 2 4 2" xfId="22511" xr:uid="{4244084D-826C-4AC3-A535-8B380EEEEBC7}"/>
    <cellStyle name="Note 5 6 3 2 5" xfId="16907" xr:uid="{96A85B3E-B1DA-42F2-B6C9-F146276760A2}"/>
    <cellStyle name="Note 5 6 3 3" xfId="45162" xr:uid="{9B737B53-A1F4-4C11-AEC5-E673DC762CC0}"/>
    <cellStyle name="Note 5 6 4" xfId="5699" xr:uid="{8C458A61-BBDC-4CB9-B83D-4C3FE72ABE22}"/>
    <cellStyle name="Note 5 6 4 2" xfId="7101" xr:uid="{363961CB-C58B-4541-AEA2-3F7493490271}"/>
    <cellStyle name="Note 5 6 4 2 2" xfId="9903" xr:uid="{1D3802DD-5E7B-44F3-9B1C-0CCC776D4016}"/>
    <cellStyle name="Note 5 6 4 2 2 2" xfId="15508" xr:uid="{F1747328-DDC9-418C-8431-2FD4636A52BF}"/>
    <cellStyle name="Note 5 6 4 2 2 2 2" xfId="26717" xr:uid="{DA95BF5C-AE3C-41AB-AC14-65107ABB5DBC}"/>
    <cellStyle name="Note 5 6 4 2 2 3" xfId="21113" xr:uid="{EF0EBE6C-8839-41E4-95CA-74C03D46607D}"/>
    <cellStyle name="Note 5 6 4 2 3" xfId="12706" xr:uid="{A5F3FD87-2E6B-4B9B-9B37-D12525F8429A}"/>
    <cellStyle name="Note 5 6 4 2 3 2" xfId="23915" xr:uid="{B9058F5C-D9A7-43BD-A3E5-2E903AC24923}"/>
    <cellStyle name="Note 5 6 4 2 4" xfId="18311" xr:uid="{820C71F5-7265-4D06-8FE2-59FDF57AE936}"/>
    <cellStyle name="Note 5 6 4 3" xfId="8501" xr:uid="{30584155-D0C7-47FE-BCBA-8D0524A5ED72}"/>
    <cellStyle name="Note 5 6 4 3 2" xfId="14106" xr:uid="{31FDC772-E94C-436F-B98D-4C8C60193FDB}"/>
    <cellStyle name="Note 5 6 4 3 2 2" xfId="25315" xr:uid="{F528FC8E-DFE3-4420-9862-10B311F410E2}"/>
    <cellStyle name="Note 5 6 4 3 3" xfId="19711" xr:uid="{2FF70CAF-C4F6-497A-AC02-972434950AC7}"/>
    <cellStyle name="Note 5 6 4 4" xfId="11304" xr:uid="{BAD00384-E36B-4739-97CF-6F27800429DB}"/>
    <cellStyle name="Note 5 6 4 4 2" xfId="22513" xr:uid="{0D7381D7-4A2B-4412-AF78-1EF824CF41BA}"/>
    <cellStyle name="Note 5 6 4 5" xfId="16909" xr:uid="{232C0F25-9F3F-4F32-8976-23CF894B5D72}"/>
    <cellStyle name="Note 5 6 5" xfId="45160" xr:uid="{5279C6B5-BF36-466F-A909-CAD09E9C2C69}"/>
    <cellStyle name="Note 5 7" xfId="4631" xr:uid="{37720D78-9E32-4A2A-AF68-C41A30E89D76}"/>
    <cellStyle name="Note 5 7 2" xfId="4632" xr:uid="{C3BE0F39-070A-447A-AA59-40AE72CA2BC6}"/>
    <cellStyle name="Note 5 7 2 2" xfId="5695" xr:uid="{7EA9A89C-6D02-4D21-88A9-EBE1D72FE7C9}"/>
    <cellStyle name="Note 5 7 2 2 2" xfId="7097" xr:uid="{CE9E78FF-D1D0-42AA-94BB-6217D133E21E}"/>
    <cellStyle name="Note 5 7 2 2 2 2" xfId="9899" xr:uid="{282BD418-A95B-47C6-B95A-CA8D38497573}"/>
    <cellStyle name="Note 5 7 2 2 2 2 2" xfId="15504" xr:uid="{D842C50A-B6E0-49DD-93E7-C71375553740}"/>
    <cellStyle name="Note 5 7 2 2 2 2 2 2" xfId="26713" xr:uid="{911A4DE6-372F-4E6B-B06E-E20A15679FC9}"/>
    <cellStyle name="Note 5 7 2 2 2 2 3" xfId="21109" xr:uid="{D3C4C7F4-55C5-45D7-862F-6EB26F2F7914}"/>
    <cellStyle name="Note 5 7 2 2 2 3" xfId="12702" xr:uid="{93F4952D-586A-4CF2-B0F5-C48D781E81BB}"/>
    <cellStyle name="Note 5 7 2 2 2 3 2" xfId="23911" xr:uid="{E66FA71D-9DE7-4749-A7E0-9427BE342FEF}"/>
    <cellStyle name="Note 5 7 2 2 2 4" xfId="18307" xr:uid="{E8FD5D65-60D8-4C15-9B2B-29776C1E40FF}"/>
    <cellStyle name="Note 5 7 2 2 3" xfId="8497" xr:uid="{7D557634-8A21-4E02-B887-550EBEA95D89}"/>
    <cellStyle name="Note 5 7 2 2 3 2" xfId="14102" xr:uid="{B5A6F44B-3FFD-454B-84E9-084021045F4C}"/>
    <cellStyle name="Note 5 7 2 2 3 2 2" xfId="25311" xr:uid="{ABC3079E-950F-4501-AB18-16E9E180D450}"/>
    <cellStyle name="Note 5 7 2 2 3 3" xfId="19707" xr:uid="{394D30E2-E0DA-4459-85E5-49E87CBDC9E3}"/>
    <cellStyle name="Note 5 7 2 2 4" xfId="11300" xr:uid="{195BC6A3-0AA1-4667-A50F-2B5D76A2211A}"/>
    <cellStyle name="Note 5 7 2 2 4 2" xfId="22509" xr:uid="{C6846A6D-5288-41D7-B494-0D80EAE57067}"/>
    <cellStyle name="Note 5 7 2 2 5" xfId="16905" xr:uid="{477E262E-CE38-4770-9994-33B7651E92F3}"/>
    <cellStyle name="Note 5 7 2 3" xfId="45164" xr:uid="{3FA09965-1D35-4BDF-A4D2-CACA0396144B}"/>
    <cellStyle name="Note 5 7 3" xfId="4633" xr:uid="{86BEC4A9-069C-4356-ADE0-170892A74A3E}"/>
    <cellStyle name="Note 5 7 3 2" xfId="5694" xr:uid="{54656DC6-19A1-425C-BFDD-75DBEA857698}"/>
    <cellStyle name="Note 5 7 3 2 2" xfId="7096" xr:uid="{3840EB6C-DC97-430A-8AB4-60D1E0EB2B91}"/>
    <cellStyle name="Note 5 7 3 2 2 2" xfId="9898" xr:uid="{6BA5FAA8-AF99-4036-A92F-826168273B99}"/>
    <cellStyle name="Note 5 7 3 2 2 2 2" xfId="15503" xr:uid="{351EDFB2-DE7E-4429-A738-743F4876A3EB}"/>
    <cellStyle name="Note 5 7 3 2 2 2 2 2" xfId="26712" xr:uid="{361644BE-A353-4321-95A4-CFA5EDA04327}"/>
    <cellStyle name="Note 5 7 3 2 2 2 3" xfId="21108" xr:uid="{9C545074-CF99-46AA-854B-BEE2CCF171A2}"/>
    <cellStyle name="Note 5 7 3 2 2 3" xfId="12701" xr:uid="{061371D7-6B13-45EC-B8EE-8B1AC3610491}"/>
    <cellStyle name="Note 5 7 3 2 2 3 2" xfId="23910" xr:uid="{10DD540C-37AC-4612-9569-D4FD22589DC9}"/>
    <cellStyle name="Note 5 7 3 2 2 4" xfId="18306" xr:uid="{FAD87696-93E4-4747-9AF9-B4684A8F3996}"/>
    <cellStyle name="Note 5 7 3 2 3" xfId="8496" xr:uid="{4603252B-E841-46EE-A5CA-766F4BAA8035}"/>
    <cellStyle name="Note 5 7 3 2 3 2" xfId="14101" xr:uid="{AC2C2187-BAF2-4F73-B020-018C88E87B06}"/>
    <cellStyle name="Note 5 7 3 2 3 2 2" xfId="25310" xr:uid="{A8B20E58-1141-4B85-B022-6D94F7B63512}"/>
    <cellStyle name="Note 5 7 3 2 3 3" xfId="19706" xr:uid="{77A2B767-A97A-4A66-B29A-D9E775A47D68}"/>
    <cellStyle name="Note 5 7 3 2 4" xfId="11299" xr:uid="{E1B0BD3E-3FD4-4694-8994-3085C2121297}"/>
    <cellStyle name="Note 5 7 3 2 4 2" xfId="22508" xr:uid="{092377BA-0793-4BE8-8B72-168C15FF8C93}"/>
    <cellStyle name="Note 5 7 3 2 5" xfId="16904" xr:uid="{27F36010-404C-450D-9FAC-D7BDD893A9F6}"/>
    <cellStyle name="Note 5 7 3 3" xfId="45165" xr:uid="{0EB7D622-3846-41F8-B2BD-24FDD1547C65}"/>
    <cellStyle name="Note 5 7 4" xfId="5696" xr:uid="{9C3AC96C-F46D-4AE6-97D5-D835F05043D1}"/>
    <cellStyle name="Note 5 7 4 2" xfId="7098" xr:uid="{B5639AC6-DB45-4DC8-B8B8-2B7A0A7D524A}"/>
    <cellStyle name="Note 5 7 4 2 2" xfId="9900" xr:uid="{E3EC60D3-9432-4929-8EC5-74BC51A63D50}"/>
    <cellStyle name="Note 5 7 4 2 2 2" xfId="15505" xr:uid="{F28F64D3-D5A0-44D9-864F-CB7814FFAB58}"/>
    <cellStyle name="Note 5 7 4 2 2 2 2" xfId="26714" xr:uid="{9DC31BAF-BD45-4E0D-A911-ED076A8C4D4D}"/>
    <cellStyle name="Note 5 7 4 2 2 3" xfId="21110" xr:uid="{29E25259-0D7A-4FE4-90AB-C3B967236A94}"/>
    <cellStyle name="Note 5 7 4 2 3" xfId="12703" xr:uid="{1DE495F5-EE4E-4C35-872D-EDCC131CFBFF}"/>
    <cellStyle name="Note 5 7 4 2 3 2" xfId="23912" xr:uid="{362EF21D-CDF7-4D65-AB12-4D47AE1D5DC1}"/>
    <cellStyle name="Note 5 7 4 2 4" xfId="18308" xr:uid="{7F643FD7-57D3-40AA-91D4-C8B1C99A22DB}"/>
    <cellStyle name="Note 5 7 4 3" xfId="8498" xr:uid="{D0C1FBA5-EE95-43DB-B356-4BC594F5C32B}"/>
    <cellStyle name="Note 5 7 4 3 2" xfId="14103" xr:uid="{9F29F1D3-F87B-4D80-916C-C5A87C6BA18B}"/>
    <cellStyle name="Note 5 7 4 3 2 2" xfId="25312" xr:uid="{0777493E-B812-4460-9FE5-C75E25230C80}"/>
    <cellStyle name="Note 5 7 4 3 3" xfId="19708" xr:uid="{52B779F3-5293-4935-B8EC-C86B0AC3528F}"/>
    <cellStyle name="Note 5 7 4 4" xfId="11301" xr:uid="{6CB58EB4-7349-4990-AEE4-84D7DAF5BF84}"/>
    <cellStyle name="Note 5 7 4 4 2" xfId="22510" xr:uid="{A6FE3F3D-5084-4AB3-B644-F9C6E1DF77BE}"/>
    <cellStyle name="Note 5 7 4 5" xfId="16906" xr:uid="{36B10EDC-D260-4EE1-BEC5-53F26AAF1826}"/>
    <cellStyle name="Note 5 7 5" xfId="45163" xr:uid="{390080B2-9BC5-407B-8235-480FFE11E137}"/>
    <cellStyle name="Note 5 8" xfId="4634" xr:uid="{321F2BB4-5B3E-4309-A20A-103A3906EC11}"/>
    <cellStyle name="Note 5 8 2" xfId="5693" xr:uid="{ED907DF3-F9B8-42D7-B31B-5FAD72CECBB8}"/>
    <cellStyle name="Note 5 8 2 2" xfId="7095" xr:uid="{88688202-5EBE-41F9-A989-1D96C96DEAEE}"/>
    <cellStyle name="Note 5 8 2 2 2" xfId="9897" xr:uid="{F2F02652-CBB8-4631-9BE1-11D927B91DC6}"/>
    <cellStyle name="Note 5 8 2 2 2 2" xfId="15502" xr:uid="{84A34C7C-D394-423B-8C42-6ED1345BADC9}"/>
    <cellStyle name="Note 5 8 2 2 2 2 2" xfId="26711" xr:uid="{0A51C38B-E0F8-4650-9843-D22FC6BBB4F8}"/>
    <cellStyle name="Note 5 8 2 2 2 3" xfId="21107" xr:uid="{687D31FB-DAC1-4935-8D5E-53EC993EF5AC}"/>
    <cellStyle name="Note 5 8 2 2 3" xfId="12700" xr:uid="{5DF7E112-9A34-40A4-9BE4-9A102EBCA08B}"/>
    <cellStyle name="Note 5 8 2 2 3 2" xfId="23909" xr:uid="{2E085B0B-820C-4CB9-BA4F-9676FC62580F}"/>
    <cellStyle name="Note 5 8 2 2 4" xfId="18305" xr:uid="{2DC56349-D19A-4318-B74F-1FB2D602EB52}"/>
    <cellStyle name="Note 5 8 2 3" xfId="8495" xr:uid="{4174A9F2-C293-420D-8983-66EC1A3E138B}"/>
    <cellStyle name="Note 5 8 2 3 2" xfId="14100" xr:uid="{00B07C52-1B8C-4182-A3ED-CD4596ACC4F0}"/>
    <cellStyle name="Note 5 8 2 3 2 2" xfId="25309" xr:uid="{EBD73448-5F7C-4B31-A428-2EB25113B132}"/>
    <cellStyle name="Note 5 8 2 3 3" xfId="19705" xr:uid="{E8578BC7-C642-4076-AB70-9AAF3E748EA9}"/>
    <cellStyle name="Note 5 8 2 4" xfId="11298" xr:uid="{27FD7829-3E95-482B-B2D0-BB93DAD9DFB6}"/>
    <cellStyle name="Note 5 8 2 4 2" xfId="22507" xr:uid="{19D63748-ECDC-4BC3-827C-BD283D15D8E1}"/>
    <cellStyle name="Note 5 8 2 5" xfId="16903" xr:uid="{B380AF4E-2A4F-4D31-B710-1E12D7177E1E}"/>
    <cellStyle name="Note 5 8 3" xfId="45166" xr:uid="{DEF37BC7-CF1E-4D7B-98A9-964B1C0099AC}"/>
    <cellStyle name="Note 5 9" xfId="4635" xr:uid="{9BB15A9F-F41A-4849-9DC7-E33664593EB9}"/>
    <cellStyle name="Note 5 9 2" xfId="5692" xr:uid="{39E6549C-2875-4B10-A0A7-2B30F0275F11}"/>
    <cellStyle name="Note 5 9 2 2" xfId="7094" xr:uid="{A233BE08-BAAB-47F5-A80D-74ADC5EA3049}"/>
    <cellStyle name="Note 5 9 2 2 2" xfId="9896" xr:uid="{DD3D14C5-D866-4C76-BA01-7192505C829E}"/>
    <cellStyle name="Note 5 9 2 2 2 2" xfId="15501" xr:uid="{9C489957-AFD9-4E90-B432-EB3756F0670D}"/>
    <cellStyle name="Note 5 9 2 2 2 2 2" xfId="26710" xr:uid="{9256EE03-6497-4AAC-A9CC-1438A91330B9}"/>
    <cellStyle name="Note 5 9 2 2 2 3" xfId="21106" xr:uid="{3B1DB433-C328-497E-9C57-C94C9C84A0BC}"/>
    <cellStyle name="Note 5 9 2 2 3" xfId="12699" xr:uid="{A1A73FB1-C0BF-4B21-BCDC-1877E36F53B0}"/>
    <cellStyle name="Note 5 9 2 2 3 2" xfId="23908" xr:uid="{5B89866F-3073-4CCA-ADF0-D7DE609B29BD}"/>
    <cellStyle name="Note 5 9 2 2 4" xfId="18304" xr:uid="{0B1C83D8-28E0-43AC-8A9C-9F2A15EB6B2A}"/>
    <cellStyle name="Note 5 9 2 3" xfId="8494" xr:uid="{09F1E16F-9D92-4FE8-809A-115F31357EA9}"/>
    <cellStyle name="Note 5 9 2 3 2" xfId="14099" xr:uid="{54F97563-93FF-4818-9F02-42EB498D1683}"/>
    <cellStyle name="Note 5 9 2 3 2 2" xfId="25308" xr:uid="{9CB41293-721C-48A2-B515-9D27D0F4DE27}"/>
    <cellStyle name="Note 5 9 2 3 3" xfId="19704" xr:uid="{44350E73-B56D-4989-875E-FCBFFBC79C28}"/>
    <cellStyle name="Note 5 9 2 4" xfId="11297" xr:uid="{EA2E67BB-2936-407D-8071-4B730D42215E}"/>
    <cellStyle name="Note 5 9 2 4 2" xfId="22506" xr:uid="{A54ADB5D-C1CE-49D8-A33C-0876F1D019EE}"/>
    <cellStyle name="Note 5 9 2 5" xfId="16902" xr:uid="{65D31A5B-B8E8-4907-919C-ED4A1D173444}"/>
    <cellStyle name="Note 5 9 3" xfId="45167" xr:uid="{18AEE1AD-57E3-4A16-B536-9F1F7EE76FB4}"/>
    <cellStyle name="Note 5_Jersey" xfId="4636" xr:uid="{53E65D3D-CB6B-481E-8637-D2D5A4634F0D}"/>
    <cellStyle name="Note 6" xfId="4637" xr:uid="{EC98A6AB-14E8-406A-ADE8-91AF56FFFBD5}"/>
    <cellStyle name="Note 6 10" xfId="5691" xr:uid="{81F8A224-C98B-4663-BD5F-6D13BB091B47}"/>
    <cellStyle name="Note 6 10 2" xfId="7093" xr:uid="{515ED203-557A-45BE-BD23-479331003D69}"/>
    <cellStyle name="Note 6 10 2 2" xfId="9895" xr:uid="{80DF9F1E-591C-4A61-A447-2B0FA60F446A}"/>
    <cellStyle name="Note 6 10 2 2 2" xfId="15500" xr:uid="{74BA6623-E239-423F-804E-3B64EF207250}"/>
    <cellStyle name="Note 6 10 2 2 2 2" xfId="26709" xr:uid="{C0F032E3-403B-45F0-BC04-B47AB0311D69}"/>
    <cellStyle name="Note 6 10 2 2 3" xfId="21105" xr:uid="{A815E9E7-8D24-42B2-AE16-DD4FC7B2677F}"/>
    <cellStyle name="Note 6 10 2 3" xfId="12698" xr:uid="{C146321F-F242-4413-857A-10F9E6F6154A}"/>
    <cellStyle name="Note 6 10 2 3 2" xfId="23907" xr:uid="{B5D98A72-A458-4A41-87CB-369019CF4703}"/>
    <cellStyle name="Note 6 10 2 4" xfId="18303" xr:uid="{B8A28EC4-E3A8-4DC0-98DC-98B2773BC3AE}"/>
    <cellStyle name="Note 6 10 3" xfId="8493" xr:uid="{FC8B9E76-7A33-4B45-AFBD-A1034584D507}"/>
    <cellStyle name="Note 6 10 3 2" xfId="14098" xr:uid="{2786EDCA-7844-4201-BF73-CAABFE1BD368}"/>
    <cellStyle name="Note 6 10 3 2 2" xfId="25307" xr:uid="{26FFED36-7998-48F6-BD51-0AFB579F78CC}"/>
    <cellStyle name="Note 6 10 3 3" xfId="19703" xr:uid="{42AA3889-2BE3-4F0D-BBAF-91181E1951E7}"/>
    <cellStyle name="Note 6 10 4" xfId="11296" xr:uid="{A33833E5-0DED-4E40-A379-26C0E01E31F9}"/>
    <cellStyle name="Note 6 10 4 2" xfId="22505" xr:uid="{B0A74906-E781-4A36-A86C-60B58EA6C1F8}"/>
    <cellStyle name="Note 6 10 5" xfId="16901" xr:uid="{7259E1CE-5D32-4311-B2A5-985B1AB415BC}"/>
    <cellStyle name="Note 6 11" xfId="45168" xr:uid="{F30A2972-2898-41FB-B56E-D5E6766CA80F}"/>
    <cellStyle name="Note 6 2" xfId="4638" xr:uid="{E21646FD-8062-4A01-9992-5A2A2D423D9D}"/>
    <cellStyle name="Note 6 2 2" xfId="4639" xr:uid="{95B17889-02B7-4AA5-BB68-3D4925D0B24C}"/>
    <cellStyle name="Note 6 2 2 2" xfId="5689" xr:uid="{90F733C7-A0E2-4DEC-9592-72C5A1C02EB4}"/>
    <cellStyle name="Note 6 2 2 2 2" xfId="7091" xr:uid="{E642F1EB-C056-4FF4-B4DB-AADD152B2544}"/>
    <cellStyle name="Note 6 2 2 2 2 2" xfId="9893" xr:uid="{0FB80566-D21D-4950-AFBC-008894B9A722}"/>
    <cellStyle name="Note 6 2 2 2 2 2 2" xfId="15498" xr:uid="{1916541F-2FAE-4EA2-84DC-E4530C4FCFE8}"/>
    <cellStyle name="Note 6 2 2 2 2 2 2 2" xfId="26707" xr:uid="{C1C89ACC-9D2E-4898-B264-0DF85AA97611}"/>
    <cellStyle name="Note 6 2 2 2 2 2 3" xfId="21103" xr:uid="{E2DE4CE9-7D03-4D28-BB57-BE3503A24C78}"/>
    <cellStyle name="Note 6 2 2 2 2 3" xfId="12696" xr:uid="{4A364140-CA27-4456-A833-13A3B7986D63}"/>
    <cellStyle name="Note 6 2 2 2 2 3 2" xfId="23905" xr:uid="{22358348-E4E2-4E22-AF3F-84B750672C92}"/>
    <cellStyle name="Note 6 2 2 2 2 4" xfId="18301" xr:uid="{DDDC22D0-A9FA-455C-9B92-F75258941821}"/>
    <cellStyle name="Note 6 2 2 2 3" xfId="8491" xr:uid="{41EB17DD-EAD8-4FE2-B17B-711AFA42FE7D}"/>
    <cellStyle name="Note 6 2 2 2 3 2" xfId="14096" xr:uid="{C134EB01-A57B-4140-8CAB-8C6F8F95A35D}"/>
    <cellStyle name="Note 6 2 2 2 3 2 2" xfId="25305" xr:uid="{71316DF7-FD96-4D1A-8BBC-4A472270B4B4}"/>
    <cellStyle name="Note 6 2 2 2 3 3" xfId="19701" xr:uid="{296B7831-0863-4F4E-B496-9FC824B64A99}"/>
    <cellStyle name="Note 6 2 2 2 4" xfId="11294" xr:uid="{056012D6-E6A8-4A71-B7E0-658F5BC9FE9C}"/>
    <cellStyle name="Note 6 2 2 2 4 2" xfId="22503" xr:uid="{F724EA40-A0EC-4141-B875-A8ACCD151EDD}"/>
    <cellStyle name="Note 6 2 2 2 5" xfId="16899" xr:uid="{2B855CD7-1FC1-49C7-A191-1FD224A886F9}"/>
    <cellStyle name="Note 6 2 2 3" xfId="45170" xr:uid="{B66284C2-250B-4626-90B1-A0AA09B48789}"/>
    <cellStyle name="Note 6 2 3" xfId="4640" xr:uid="{405BEB7A-71DC-43AD-9E0B-977BAD2AFA39}"/>
    <cellStyle name="Note 6 2 3 2" xfId="5688" xr:uid="{8A0568A4-A3A7-43B0-A33C-CC3005EB5936}"/>
    <cellStyle name="Note 6 2 3 2 2" xfId="7090" xr:uid="{BD42C7C5-FDD4-4B57-AC83-34801E339B83}"/>
    <cellStyle name="Note 6 2 3 2 2 2" xfId="9892" xr:uid="{4D5FCE18-F12E-4BC3-8910-42DD93B9E82F}"/>
    <cellStyle name="Note 6 2 3 2 2 2 2" xfId="15497" xr:uid="{670BA5B0-401D-4588-8DA8-8DC9D60207C7}"/>
    <cellStyle name="Note 6 2 3 2 2 2 2 2" xfId="26706" xr:uid="{BD28E805-C754-4FAC-AA85-13D993A607A3}"/>
    <cellStyle name="Note 6 2 3 2 2 2 3" xfId="21102" xr:uid="{2023B64A-2BD0-4DBB-8ACF-A616D4A6B7DE}"/>
    <cellStyle name="Note 6 2 3 2 2 3" xfId="12695" xr:uid="{2B74FBB2-5BF9-4571-B1CD-56CC4B50B0D4}"/>
    <cellStyle name="Note 6 2 3 2 2 3 2" xfId="23904" xr:uid="{972D14FE-455A-47FF-963D-84268339FB92}"/>
    <cellStyle name="Note 6 2 3 2 2 4" xfId="18300" xr:uid="{E09316B2-5D6B-44A0-9DAC-106727F786B6}"/>
    <cellStyle name="Note 6 2 3 2 3" xfId="8490" xr:uid="{76F65115-5DB7-4927-BA30-B58EFD03E5B0}"/>
    <cellStyle name="Note 6 2 3 2 3 2" xfId="14095" xr:uid="{D2E86296-6EC4-4C8A-9141-977D6FEE4FD0}"/>
    <cellStyle name="Note 6 2 3 2 3 2 2" xfId="25304" xr:uid="{AFD60C2E-51D9-4FC8-84A8-0CFFE16FA26E}"/>
    <cellStyle name="Note 6 2 3 2 3 3" xfId="19700" xr:uid="{287B42AD-7995-4C54-86D6-176769E77A3E}"/>
    <cellStyle name="Note 6 2 3 2 4" xfId="11293" xr:uid="{5E5D4129-D759-4904-9D82-00828A0F2C80}"/>
    <cellStyle name="Note 6 2 3 2 4 2" xfId="22502" xr:uid="{16FF351A-4272-4278-A628-35438575B001}"/>
    <cellStyle name="Note 6 2 3 2 5" xfId="16898" xr:uid="{A28717DA-7761-4B10-9A06-CB9AEFF7D194}"/>
    <cellStyle name="Note 6 2 3 3" xfId="45171" xr:uid="{459C3B83-58BF-44F2-A661-2293C61B0FDF}"/>
    <cellStyle name="Note 6 2 4" xfId="5690" xr:uid="{91B8D896-3B4F-48E5-B665-D536F29EBB5B}"/>
    <cellStyle name="Note 6 2 4 2" xfId="7092" xr:uid="{5FD4E5DB-1467-42FC-9E7B-B06E2EA32680}"/>
    <cellStyle name="Note 6 2 4 2 2" xfId="9894" xr:uid="{178E3D27-E916-4F25-A84B-23FE92C4586B}"/>
    <cellStyle name="Note 6 2 4 2 2 2" xfId="15499" xr:uid="{7C75A531-3369-463F-8411-C47F34856CE1}"/>
    <cellStyle name="Note 6 2 4 2 2 2 2" xfId="26708" xr:uid="{8C1E139E-D1AC-4757-93F7-9B9DED04C707}"/>
    <cellStyle name="Note 6 2 4 2 2 3" xfId="21104" xr:uid="{22161D1E-6834-4844-A74A-9B1EC2FD8830}"/>
    <cellStyle name="Note 6 2 4 2 3" xfId="12697" xr:uid="{C7053092-2273-4F06-82EF-14CF8C8C4FC5}"/>
    <cellStyle name="Note 6 2 4 2 3 2" xfId="23906" xr:uid="{EFE66ACE-C863-4794-8851-9B148BB367D3}"/>
    <cellStyle name="Note 6 2 4 2 4" xfId="18302" xr:uid="{39320AEF-D618-45BB-8C76-D944B1BA2E06}"/>
    <cellStyle name="Note 6 2 4 3" xfId="8492" xr:uid="{7066EB34-EF28-47D4-966D-EA849B0B782F}"/>
    <cellStyle name="Note 6 2 4 3 2" xfId="14097" xr:uid="{77C17369-8A35-418D-B965-76F24D2A90FE}"/>
    <cellStyle name="Note 6 2 4 3 2 2" xfId="25306" xr:uid="{C43A5FFB-9493-4458-8506-7B05A3689DDE}"/>
    <cellStyle name="Note 6 2 4 3 3" xfId="19702" xr:uid="{3581062A-42B7-4625-985E-9BD9B00EE523}"/>
    <cellStyle name="Note 6 2 4 4" xfId="11295" xr:uid="{D83C0449-5B9C-43E7-A81C-D315B0C7D9EE}"/>
    <cellStyle name="Note 6 2 4 4 2" xfId="22504" xr:uid="{3CF89E1F-1DFE-499A-A057-ACCC07D87E47}"/>
    <cellStyle name="Note 6 2 4 5" xfId="16900" xr:uid="{6864E230-38A3-4F5F-B1BD-60490DF7EFC7}"/>
    <cellStyle name="Note 6 2 5" xfId="45169" xr:uid="{FC35D763-72C1-403E-88F4-009360A36D86}"/>
    <cellStyle name="Note 6 3" xfId="4641" xr:uid="{FCE1A994-B0E2-420A-A0B9-2CBDD4721FFD}"/>
    <cellStyle name="Note 6 3 2" xfId="4642" xr:uid="{9513FBA9-D2AD-4992-9387-16D5A1071817}"/>
    <cellStyle name="Note 6 3 2 2" xfId="5686" xr:uid="{A9F3298F-C289-4FA3-9D5F-FCC13ADDF520}"/>
    <cellStyle name="Note 6 3 2 2 2" xfId="7088" xr:uid="{0E4B14BF-C5A0-4A9B-B0EC-6FE689B68BE9}"/>
    <cellStyle name="Note 6 3 2 2 2 2" xfId="9890" xr:uid="{4E6881F5-1CE4-4CF7-8027-43EF270202E5}"/>
    <cellStyle name="Note 6 3 2 2 2 2 2" xfId="15495" xr:uid="{B994592D-0C33-4CC6-A83B-FED7180DE4D2}"/>
    <cellStyle name="Note 6 3 2 2 2 2 2 2" xfId="26704" xr:uid="{A2CB8276-2718-47C2-8B3D-86B3DEB34B8F}"/>
    <cellStyle name="Note 6 3 2 2 2 2 3" xfId="21100" xr:uid="{61D68C0E-CF6F-4821-92E3-8F481F57A4BA}"/>
    <cellStyle name="Note 6 3 2 2 2 3" xfId="12693" xr:uid="{A82435DD-B7B9-4EFE-9A37-233BDEEB2E28}"/>
    <cellStyle name="Note 6 3 2 2 2 3 2" xfId="23902" xr:uid="{B0089AAB-353D-4F20-BE98-AF50C50B33CD}"/>
    <cellStyle name="Note 6 3 2 2 2 4" xfId="18298" xr:uid="{4C12BFEF-3F0D-486F-8538-C06F4BB67F3E}"/>
    <cellStyle name="Note 6 3 2 2 3" xfId="8488" xr:uid="{56256A22-DD54-4A50-A41B-3AB784A79C53}"/>
    <cellStyle name="Note 6 3 2 2 3 2" xfId="14093" xr:uid="{CAB7C658-D6A1-4854-84B0-949FC2D7707A}"/>
    <cellStyle name="Note 6 3 2 2 3 2 2" xfId="25302" xr:uid="{DF15D753-78A1-4D8F-B433-ED3CFA03B94C}"/>
    <cellStyle name="Note 6 3 2 2 3 3" xfId="19698" xr:uid="{FCB01380-BEEF-4E1F-8E1D-B3ABE01A112C}"/>
    <cellStyle name="Note 6 3 2 2 4" xfId="11291" xr:uid="{8AA4B334-6DA0-4FA3-A197-F952F9C892F4}"/>
    <cellStyle name="Note 6 3 2 2 4 2" xfId="22500" xr:uid="{306D99B0-B59B-4C81-B8C9-CA74835B187E}"/>
    <cellStyle name="Note 6 3 2 2 5" xfId="16896" xr:uid="{C6486B76-32A3-4F86-BCF9-AC5852FACBB8}"/>
    <cellStyle name="Note 6 3 2 3" xfId="45173" xr:uid="{F8B322CC-9BED-4D3D-A953-280DFE47FA8F}"/>
    <cellStyle name="Note 6 3 3" xfId="4643" xr:uid="{B66F6C3C-A518-4D8A-ACF3-03966DBF2B3F}"/>
    <cellStyle name="Note 6 3 3 2" xfId="5685" xr:uid="{9A837D0C-1C57-4F25-918C-AC0251AC59BD}"/>
    <cellStyle name="Note 6 3 3 2 2" xfId="7087" xr:uid="{829E48B4-4590-4A9D-B2A4-EB40E59D93B9}"/>
    <cellStyle name="Note 6 3 3 2 2 2" xfId="9889" xr:uid="{A73B118D-832C-4DE6-9FE9-9B168E3641A4}"/>
    <cellStyle name="Note 6 3 3 2 2 2 2" xfId="15494" xr:uid="{FD85830D-D685-487D-B2AA-30A92B71DB7C}"/>
    <cellStyle name="Note 6 3 3 2 2 2 2 2" xfId="26703" xr:uid="{6E6AA30F-2083-4288-B491-42FF2E843F64}"/>
    <cellStyle name="Note 6 3 3 2 2 2 3" xfId="21099" xr:uid="{E3A577E8-D11D-4B71-AEFB-54DFDD264485}"/>
    <cellStyle name="Note 6 3 3 2 2 3" xfId="12692" xr:uid="{74E07B16-64A7-40BF-A2CE-FCA021257875}"/>
    <cellStyle name="Note 6 3 3 2 2 3 2" xfId="23901" xr:uid="{79FFE924-9FDE-422B-8502-3CA88746B222}"/>
    <cellStyle name="Note 6 3 3 2 2 4" xfId="18297" xr:uid="{800078C5-8722-46E0-80CE-629AE78278E5}"/>
    <cellStyle name="Note 6 3 3 2 3" xfId="8487" xr:uid="{16B463C8-F4A1-4EF1-A21A-3B2892E5A3AB}"/>
    <cellStyle name="Note 6 3 3 2 3 2" xfId="14092" xr:uid="{40E10E3E-0083-4A88-8801-70EDF2C0C859}"/>
    <cellStyle name="Note 6 3 3 2 3 2 2" xfId="25301" xr:uid="{3EF415AA-FF3E-4837-A432-698208024FAE}"/>
    <cellStyle name="Note 6 3 3 2 3 3" xfId="19697" xr:uid="{CDACA6E2-BD83-4D8A-ADF4-A059A46E50C3}"/>
    <cellStyle name="Note 6 3 3 2 4" xfId="11290" xr:uid="{C9BE0D9A-54EE-4A47-995D-041E9BAC2E22}"/>
    <cellStyle name="Note 6 3 3 2 4 2" xfId="22499" xr:uid="{B3F14D31-AB93-42E6-A585-C5FF5E5B3583}"/>
    <cellStyle name="Note 6 3 3 2 5" xfId="16895" xr:uid="{67E9C810-1AF5-46DB-8616-6AD783963CA7}"/>
    <cellStyle name="Note 6 3 3 3" xfId="45174" xr:uid="{09DB0FB9-0EB3-4730-844D-EF2A47B9C0DA}"/>
    <cellStyle name="Note 6 3 4" xfId="5687" xr:uid="{AD6025AB-D01F-4A98-8561-E1F4887231A0}"/>
    <cellStyle name="Note 6 3 4 2" xfId="7089" xr:uid="{FFC7F426-FC0F-4DE1-8BF1-08B66BB7AD65}"/>
    <cellStyle name="Note 6 3 4 2 2" xfId="9891" xr:uid="{A59F63D5-5285-4952-81AC-A826ACE36489}"/>
    <cellStyle name="Note 6 3 4 2 2 2" xfId="15496" xr:uid="{4835CA9E-43C6-40BA-A384-683806AB7944}"/>
    <cellStyle name="Note 6 3 4 2 2 2 2" xfId="26705" xr:uid="{1598E283-5AFD-47FC-8EA9-0EC68B5CF70D}"/>
    <cellStyle name="Note 6 3 4 2 2 3" xfId="21101" xr:uid="{58B6F16C-E8C6-4F2B-9B76-FA82E99CEA5F}"/>
    <cellStyle name="Note 6 3 4 2 3" xfId="12694" xr:uid="{DD8E29C3-EF87-4831-B6D3-50B94B9CBCEB}"/>
    <cellStyle name="Note 6 3 4 2 3 2" xfId="23903" xr:uid="{7112A96F-16C9-4D69-93DD-D659621D2C02}"/>
    <cellStyle name="Note 6 3 4 2 4" xfId="18299" xr:uid="{9BD20866-229B-40C9-ADDD-8DDB7F919CB4}"/>
    <cellStyle name="Note 6 3 4 3" xfId="8489" xr:uid="{BCCA7A28-9D5E-4644-BAEC-1A5266EF64B2}"/>
    <cellStyle name="Note 6 3 4 3 2" xfId="14094" xr:uid="{9F6F0F68-8F85-49C8-B755-59D67C7BED0C}"/>
    <cellStyle name="Note 6 3 4 3 2 2" xfId="25303" xr:uid="{9EB0E8CA-D049-404C-BE6F-4DA2255F3A6B}"/>
    <cellStyle name="Note 6 3 4 3 3" xfId="19699" xr:uid="{1063BBC5-C751-4536-8937-CB49D221989C}"/>
    <cellStyle name="Note 6 3 4 4" xfId="11292" xr:uid="{939C7658-4B23-430A-87A5-CE6188865BEA}"/>
    <cellStyle name="Note 6 3 4 4 2" xfId="22501" xr:uid="{5AC4AC73-BCC5-459D-B3E6-4C812A5FA1FF}"/>
    <cellStyle name="Note 6 3 4 5" xfId="16897" xr:uid="{5EB3B80E-5B84-4CBE-B9AB-43F084A7BFE1}"/>
    <cellStyle name="Note 6 3 5" xfId="45172" xr:uid="{B746B5E8-6D9B-4340-B1D2-D4EEA77D304B}"/>
    <cellStyle name="Note 6 4" xfId="4644" xr:uid="{1EF3EBE7-48A9-4A09-BA25-7A774582CD8F}"/>
    <cellStyle name="Note 6 4 2" xfId="4645" xr:uid="{172BBA1C-7B87-4612-AB62-08E16B5C3CC8}"/>
    <cellStyle name="Note 6 4 2 2" xfId="5683" xr:uid="{C6286455-4567-4E3C-9B0A-5090A54567C5}"/>
    <cellStyle name="Note 6 4 2 2 2" xfId="7085" xr:uid="{C8E365BF-A44F-4A61-A447-EAD0A67E12D1}"/>
    <cellStyle name="Note 6 4 2 2 2 2" xfId="9887" xr:uid="{FC7D5072-6553-4EB7-863B-8E31C7B90789}"/>
    <cellStyle name="Note 6 4 2 2 2 2 2" xfId="15492" xr:uid="{7B08FA3F-111E-4AE3-AC55-80C7FCCAD21D}"/>
    <cellStyle name="Note 6 4 2 2 2 2 2 2" xfId="26701" xr:uid="{A048BC9F-BB94-4287-A3FE-6BA95B8EA5CC}"/>
    <cellStyle name="Note 6 4 2 2 2 2 3" xfId="21097" xr:uid="{90098209-25A4-4780-BDC1-2BB00FDB857F}"/>
    <cellStyle name="Note 6 4 2 2 2 3" xfId="12690" xr:uid="{5E3337D0-08DB-43B8-8AD3-82BC03A14DBA}"/>
    <cellStyle name="Note 6 4 2 2 2 3 2" xfId="23899" xr:uid="{9BEF1772-B097-42A8-AEB1-3CC55C051E42}"/>
    <cellStyle name="Note 6 4 2 2 2 4" xfId="18295" xr:uid="{DD07A9DA-4DC8-4A2D-8EDA-8192EBCABAD0}"/>
    <cellStyle name="Note 6 4 2 2 3" xfId="8485" xr:uid="{C3DBE578-56F5-4CFB-AA7F-BF7809BD3006}"/>
    <cellStyle name="Note 6 4 2 2 3 2" xfId="14090" xr:uid="{07C80E86-7AA3-4B26-8895-5812831CECC9}"/>
    <cellStyle name="Note 6 4 2 2 3 2 2" xfId="25299" xr:uid="{593674B9-F4A0-48A1-8C45-A51EA7C6CC99}"/>
    <cellStyle name="Note 6 4 2 2 3 3" xfId="19695" xr:uid="{3B02250B-9AC5-48F9-85AB-C3C8BBFA3FB6}"/>
    <cellStyle name="Note 6 4 2 2 4" xfId="11288" xr:uid="{6D29E821-3BB9-4F35-A3C7-CDA0B9BDE89E}"/>
    <cellStyle name="Note 6 4 2 2 4 2" xfId="22497" xr:uid="{82A44A08-6B6C-4239-BA6D-274CACCCAE1F}"/>
    <cellStyle name="Note 6 4 2 2 5" xfId="16893" xr:uid="{E128CACD-8093-4FB6-8049-F4C274035A4E}"/>
    <cellStyle name="Note 6 4 2 3" xfId="45176" xr:uid="{2D0EFE98-E962-4C32-BA2C-3039C6ECE992}"/>
    <cellStyle name="Note 6 4 3" xfId="4646" xr:uid="{4B154D9A-62BB-4DEA-9DAB-FADBA51C965F}"/>
    <cellStyle name="Note 6 4 3 2" xfId="5682" xr:uid="{BC445A84-9303-42C7-9C6A-5A79AA210C6A}"/>
    <cellStyle name="Note 6 4 3 2 2" xfId="7084" xr:uid="{85DAA8D3-7B70-471C-BC8C-A8795DAD527B}"/>
    <cellStyle name="Note 6 4 3 2 2 2" xfId="9886" xr:uid="{4F62D652-9538-42FC-AEA0-FFF8215ABB63}"/>
    <cellStyle name="Note 6 4 3 2 2 2 2" xfId="15491" xr:uid="{8C98CE24-32A3-475F-8F82-C7E935FF1D2F}"/>
    <cellStyle name="Note 6 4 3 2 2 2 2 2" xfId="26700" xr:uid="{B066F4BF-6FA7-4EBE-B234-7C4C804FCACD}"/>
    <cellStyle name="Note 6 4 3 2 2 2 3" xfId="21096" xr:uid="{2B45E18D-9C06-47B7-A45F-F7EDD4E307E6}"/>
    <cellStyle name="Note 6 4 3 2 2 3" xfId="12689" xr:uid="{03EE5046-3A25-4426-9C0B-898D647FD847}"/>
    <cellStyle name="Note 6 4 3 2 2 3 2" xfId="23898" xr:uid="{D370107E-B5D7-48CF-AA2F-F67F4CE84408}"/>
    <cellStyle name="Note 6 4 3 2 2 4" xfId="18294" xr:uid="{BF6914BA-11E6-470C-AC7B-7CA56ABC14DF}"/>
    <cellStyle name="Note 6 4 3 2 3" xfId="8484" xr:uid="{0FB953EB-3533-458F-B585-36ED7F4051D3}"/>
    <cellStyle name="Note 6 4 3 2 3 2" xfId="14089" xr:uid="{A91F26BE-5580-4552-A879-A8A7EF3C8813}"/>
    <cellStyle name="Note 6 4 3 2 3 2 2" xfId="25298" xr:uid="{776FF76E-9F31-43A5-A4B3-C61C24DDFB39}"/>
    <cellStyle name="Note 6 4 3 2 3 3" xfId="19694" xr:uid="{BD24A591-1F34-43DC-B548-D23A4741C856}"/>
    <cellStyle name="Note 6 4 3 2 4" xfId="11287" xr:uid="{0435E935-63EC-4307-8797-267E3962C800}"/>
    <cellStyle name="Note 6 4 3 2 4 2" xfId="22496" xr:uid="{055D4061-375E-4850-A686-2D8E6BF5606A}"/>
    <cellStyle name="Note 6 4 3 2 5" xfId="16892" xr:uid="{92BC34C2-CBE6-48FC-B9CC-AE81CA1818C3}"/>
    <cellStyle name="Note 6 4 3 3" xfId="45177" xr:uid="{80DA751C-9BFA-4DAA-97E4-BD723817659A}"/>
    <cellStyle name="Note 6 4 4" xfId="5684" xr:uid="{DC56C4B7-B560-4819-9BC7-E62F35F1123B}"/>
    <cellStyle name="Note 6 4 4 2" xfId="7086" xr:uid="{E8DCD0CA-FCF4-4B72-83F4-1BC6AFF35447}"/>
    <cellStyle name="Note 6 4 4 2 2" xfId="9888" xr:uid="{2D1B7561-9440-47B7-8A4C-DC837D575165}"/>
    <cellStyle name="Note 6 4 4 2 2 2" xfId="15493" xr:uid="{57C7E3F9-5082-4C0E-B05B-AA5C372E8256}"/>
    <cellStyle name="Note 6 4 4 2 2 2 2" xfId="26702" xr:uid="{16086851-2782-4EA0-8283-139068213764}"/>
    <cellStyle name="Note 6 4 4 2 2 3" xfId="21098" xr:uid="{BA1DDC4F-42F1-4BB7-868F-A1E4F41C3349}"/>
    <cellStyle name="Note 6 4 4 2 3" xfId="12691" xr:uid="{F9F4B60E-6E46-4BC4-8F94-DF33003B3F89}"/>
    <cellStyle name="Note 6 4 4 2 3 2" xfId="23900" xr:uid="{EAD73AD2-94B8-4DA2-98D4-6793AB8EA5A4}"/>
    <cellStyle name="Note 6 4 4 2 4" xfId="18296" xr:uid="{893BF8E0-0161-497E-A42E-395CEDA94FE8}"/>
    <cellStyle name="Note 6 4 4 3" xfId="8486" xr:uid="{D7B88C1C-8926-4957-8350-5318F7224A3C}"/>
    <cellStyle name="Note 6 4 4 3 2" xfId="14091" xr:uid="{9D97D0EE-1755-40B8-ACBB-5F727182EF5C}"/>
    <cellStyle name="Note 6 4 4 3 2 2" xfId="25300" xr:uid="{29DE984C-4ED2-4325-A6D4-B7C1C230598F}"/>
    <cellStyle name="Note 6 4 4 3 3" xfId="19696" xr:uid="{424DD76F-5CA7-4827-8EBB-400BCA4042A6}"/>
    <cellStyle name="Note 6 4 4 4" xfId="11289" xr:uid="{7E53DBFC-E1DE-4CCF-8AA2-3A6171DF1263}"/>
    <cellStyle name="Note 6 4 4 4 2" xfId="22498" xr:uid="{FDCED95D-BF7B-4EF0-BB7C-237D184E5F90}"/>
    <cellStyle name="Note 6 4 4 5" xfId="16894" xr:uid="{3E4A1BC5-497E-4BCB-A3B4-FF7D5B50378A}"/>
    <cellStyle name="Note 6 4 5" xfId="45175" xr:uid="{CD0860C1-B966-44EC-B81E-29A92A819024}"/>
    <cellStyle name="Note 6 5" xfId="4647" xr:uid="{7426FB05-48BC-42C2-AB7E-67A86649AABE}"/>
    <cellStyle name="Note 6 5 2" xfId="4648" xr:uid="{A9DB9F61-9417-4804-922A-9170AAF237B7}"/>
    <cellStyle name="Note 6 5 2 2" xfId="5680" xr:uid="{809AB12E-1182-4A14-B237-A8E56FAD2BA1}"/>
    <cellStyle name="Note 6 5 2 2 2" xfId="7082" xr:uid="{71F02565-1FB2-4638-B5EE-8E8660BDB6F7}"/>
    <cellStyle name="Note 6 5 2 2 2 2" xfId="9884" xr:uid="{749B067A-4277-4E06-A121-D7767840365D}"/>
    <cellStyle name="Note 6 5 2 2 2 2 2" xfId="15489" xr:uid="{066D1B14-E93F-4F97-8294-004D4D559B44}"/>
    <cellStyle name="Note 6 5 2 2 2 2 2 2" xfId="26698" xr:uid="{8A89BFC4-5D6B-4ABB-8493-F44060A735FE}"/>
    <cellStyle name="Note 6 5 2 2 2 2 3" xfId="21094" xr:uid="{A91B811D-094A-45D1-A1E6-BE27CF7009EF}"/>
    <cellStyle name="Note 6 5 2 2 2 3" xfId="12687" xr:uid="{97E9D6FE-F82B-4943-B55E-EEF098DB5BEC}"/>
    <cellStyle name="Note 6 5 2 2 2 3 2" xfId="23896" xr:uid="{5E1650C9-1973-4FE2-BE8B-62466D417D5B}"/>
    <cellStyle name="Note 6 5 2 2 2 4" xfId="18292" xr:uid="{205EF92D-77F3-47CA-9E77-FE122752EDFE}"/>
    <cellStyle name="Note 6 5 2 2 3" xfId="8482" xr:uid="{3B2F95BE-36A4-434B-9A73-FD298A6873E9}"/>
    <cellStyle name="Note 6 5 2 2 3 2" xfId="14087" xr:uid="{21EE6B01-0890-4FCD-B878-BA11659AF368}"/>
    <cellStyle name="Note 6 5 2 2 3 2 2" xfId="25296" xr:uid="{A35FA0AF-1C7F-460C-B544-5E772701DD31}"/>
    <cellStyle name="Note 6 5 2 2 3 3" xfId="19692" xr:uid="{2A25B01A-06FF-4122-AB3B-AAF4104406F0}"/>
    <cellStyle name="Note 6 5 2 2 4" xfId="11285" xr:uid="{92022C3E-6C52-4160-B4F1-53416F89C9A0}"/>
    <cellStyle name="Note 6 5 2 2 4 2" xfId="22494" xr:uid="{24DD01E2-40E1-480D-B9F2-94DA10DE5021}"/>
    <cellStyle name="Note 6 5 2 2 5" xfId="16890" xr:uid="{86391625-F5D8-4B20-BE95-0840E9F7EC44}"/>
    <cellStyle name="Note 6 5 2 3" xfId="45179" xr:uid="{DB8CF4E6-5A9A-417C-A963-7BF15A895C79}"/>
    <cellStyle name="Note 6 5 3" xfId="4649" xr:uid="{82C319E2-5B21-4824-9682-56DF75B3EE32}"/>
    <cellStyle name="Note 6 5 3 2" xfId="5679" xr:uid="{59A40281-CB12-4A71-ADF8-7C9715E12FFC}"/>
    <cellStyle name="Note 6 5 3 2 2" xfId="7081" xr:uid="{8225776F-52D5-4C2A-93D0-AA757ABDBB7A}"/>
    <cellStyle name="Note 6 5 3 2 2 2" xfId="9883" xr:uid="{65B8F188-9345-4DC4-9E3F-6BD399ECB7EE}"/>
    <cellStyle name="Note 6 5 3 2 2 2 2" xfId="15488" xr:uid="{DD905DF2-4D5F-4843-907F-D6EE23343436}"/>
    <cellStyle name="Note 6 5 3 2 2 2 2 2" xfId="26697" xr:uid="{E36710D0-B746-4F45-AF04-263198B797DE}"/>
    <cellStyle name="Note 6 5 3 2 2 2 3" xfId="21093" xr:uid="{971EAFBF-25C9-4411-BEDC-F3870E2705B5}"/>
    <cellStyle name="Note 6 5 3 2 2 3" xfId="12686" xr:uid="{A8E36A68-91A2-41A6-85E1-8038AA857AE6}"/>
    <cellStyle name="Note 6 5 3 2 2 3 2" xfId="23895" xr:uid="{254855D3-38AD-458A-B6A1-69AEBEBA5F85}"/>
    <cellStyle name="Note 6 5 3 2 2 4" xfId="18291" xr:uid="{DB58CF46-2E2E-4C57-AEA9-02D99832F084}"/>
    <cellStyle name="Note 6 5 3 2 3" xfId="8481" xr:uid="{51A9AB1B-37AF-4EE8-B341-176A18986626}"/>
    <cellStyle name="Note 6 5 3 2 3 2" xfId="14086" xr:uid="{EAFCACE6-6288-4BAA-9A44-6348F468DD59}"/>
    <cellStyle name="Note 6 5 3 2 3 2 2" xfId="25295" xr:uid="{487A4986-A6F6-4CD3-8AD3-618563192AED}"/>
    <cellStyle name="Note 6 5 3 2 3 3" xfId="19691" xr:uid="{B1608098-31B7-4918-AAAF-607B4318F184}"/>
    <cellStyle name="Note 6 5 3 2 4" xfId="11284" xr:uid="{669CF85C-36B0-472A-B6EB-78A696C1FBDA}"/>
    <cellStyle name="Note 6 5 3 2 4 2" xfId="22493" xr:uid="{1754B4AB-040A-4BE8-A929-7B0221AF3BE8}"/>
    <cellStyle name="Note 6 5 3 2 5" xfId="16889" xr:uid="{D8A228BA-63AE-40D2-8509-4CBB1D904BB9}"/>
    <cellStyle name="Note 6 5 3 3" xfId="45180" xr:uid="{F7963632-A1FB-4EC5-9FE1-EC4F4508059B}"/>
    <cellStyle name="Note 6 5 4" xfId="5681" xr:uid="{ACB54DBA-0F69-48D0-AD01-DCD18A1A8625}"/>
    <cellStyle name="Note 6 5 4 2" xfId="7083" xr:uid="{8FCCE0BC-0638-404C-B737-363EDFE70612}"/>
    <cellStyle name="Note 6 5 4 2 2" xfId="9885" xr:uid="{E7C1E167-7968-4205-89FF-3055106E9F15}"/>
    <cellStyle name="Note 6 5 4 2 2 2" xfId="15490" xr:uid="{ABCD0B71-DA2A-4222-90B4-5A417D7CCF8C}"/>
    <cellStyle name="Note 6 5 4 2 2 2 2" xfId="26699" xr:uid="{F1057EBF-0A95-4638-AABD-871AEDBECF99}"/>
    <cellStyle name="Note 6 5 4 2 2 3" xfId="21095" xr:uid="{BACCEA34-82EE-4D95-A450-DA404444AA80}"/>
    <cellStyle name="Note 6 5 4 2 3" xfId="12688" xr:uid="{D7C94B47-86C4-4C73-A2E7-6485F5EE5402}"/>
    <cellStyle name="Note 6 5 4 2 3 2" xfId="23897" xr:uid="{AE0B4540-8957-4B1B-8AAC-24F43B44CD4C}"/>
    <cellStyle name="Note 6 5 4 2 4" xfId="18293" xr:uid="{B9554F35-A2BB-4C97-A9C0-500D0AFC99F1}"/>
    <cellStyle name="Note 6 5 4 3" xfId="8483" xr:uid="{19B11F73-4A57-402C-A390-45BCA583AEAC}"/>
    <cellStyle name="Note 6 5 4 3 2" xfId="14088" xr:uid="{882C922E-C33D-4598-B5FF-4F45F896EC83}"/>
    <cellStyle name="Note 6 5 4 3 2 2" xfId="25297" xr:uid="{58E38D78-6936-49BD-8C90-AB81AA751023}"/>
    <cellStyle name="Note 6 5 4 3 3" xfId="19693" xr:uid="{73037E6A-A639-4896-90A1-AE5213CFD694}"/>
    <cellStyle name="Note 6 5 4 4" xfId="11286" xr:uid="{C11E8ED9-9608-4406-A526-C75A89C87442}"/>
    <cellStyle name="Note 6 5 4 4 2" xfId="22495" xr:uid="{318CFAE2-C205-4AB2-A762-F3AC9680CCB7}"/>
    <cellStyle name="Note 6 5 4 5" xfId="16891" xr:uid="{D26B439C-DCB9-44CA-AB1B-559AA16FE4A9}"/>
    <cellStyle name="Note 6 5 5" xfId="45178" xr:uid="{E9371C55-4FDE-4D07-9866-D9ACF0D048EE}"/>
    <cellStyle name="Note 6 6" xfId="4650" xr:uid="{3E734E34-E385-45DD-AAC2-7F7290C1ABE1}"/>
    <cellStyle name="Note 6 6 2" xfId="4651" xr:uid="{FFC302BC-1E9A-4D70-ADA9-103471C5F9CC}"/>
    <cellStyle name="Note 6 6 2 2" xfId="5677" xr:uid="{78C462F8-AF3E-4815-B091-93FFDF91636D}"/>
    <cellStyle name="Note 6 6 2 2 2" xfId="7079" xr:uid="{EC9AA7E2-DEE6-40D9-9673-281A19C2942C}"/>
    <cellStyle name="Note 6 6 2 2 2 2" xfId="9881" xr:uid="{BAE0C90B-9E19-4414-BF6C-9E13D286A0AB}"/>
    <cellStyle name="Note 6 6 2 2 2 2 2" xfId="15486" xr:uid="{5B8B770D-FC0B-41BF-A63A-03851C5E7902}"/>
    <cellStyle name="Note 6 6 2 2 2 2 2 2" xfId="26695" xr:uid="{12E706D0-4D26-4454-AC57-8E6D720F86D5}"/>
    <cellStyle name="Note 6 6 2 2 2 2 3" xfId="21091" xr:uid="{E703DB1D-FCF7-4F52-AA74-6090FCDB3B35}"/>
    <cellStyle name="Note 6 6 2 2 2 3" xfId="12684" xr:uid="{9692BBD5-4B7C-471B-8B90-F91BB719FB42}"/>
    <cellStyle name="Note 6 6 2 2 2 3 2" xfId="23893" xr:uid="{76FC369E-E7D0-4047-B7BC-34BA1B3BC749}"/>
    <cellStyle name="Note 6 6 2 2 2 4" xfId="18289" xr:uid="{380BC036-CE83-4CB4-A65F-D956F6A10AB6}"/>
    <cellStyle name="Note 6 6 2 2 3" xfId="8479" xr:uid="{F721BDC8-AA66-4812-A0FC-6BEE6784F726}"/>
    <cellStyle name="Note 6 6 2 2 3 2" xfId="14084" xr:uid="{CBA5B49B-86DA-4C3F-98CC-AB8450C7C96E}"/>
    <cellStyle name="Note 6 6 2 2 3 2 2" xfId="25293" xr:uid="{68F7378B-6EDA-423D-98B4-434F410C4E8A}"/>
    <cellStyle name="Note 6 6 2 2 3 3" xfId="19689" xr:uid="{699C2C0A-07BB-40E3-95F6-248075DCA238}"/>
    <cellStyle name="Note 6 6 2 2 4" xfId="11282" xr:uid="{41DCA98B-FB62-46CF-BA38-C39E6E1C382D}"/>
    <cellStyle name="Note 6 6 2 2 4 2" xfId="22491" xr:uid="{DF89FE25-15CB-42EE-9FE1-E4D76678527B}"/>
    <cellStyle name="Note 6 6 2 2 5" xfId="16887" xr:uid="{EAE85208-3261-468D-9A41-B5B71293E0C3}"/>
    <cellStyle name="Note 6 6 2 3" xfId="45182" xr:uid="{FB093D97-8939-499E-A547-456FA810ACB2}"/>
    <cellStyle name="Note 6 6 3" xfId="4652" xr:uid="{FA4C67F9-ABCE-45AA-B91A-852AEB91C457}"/>
    <cellStyle name="Note 6 6 3 2" xfId="5676" xr:uid="{5639951A-4CB0-421A-8C45-FD2AB0ABA579}"/>
    <cellStyle name="Note 6 6 3 2 2" xfId="7078" xr:uid="{B38A0235-185E-47D1-B936-BCDEB1BA151B}"/>
    <cellStyle name="Note 6 6 3 2 2 2" xfId="9880" xr:uid="{4AEFAFFE-D397-4D1D-B1AC-14AC16EED5E3}"/>
    <cellStyle name="Note 6 6 3 2 2 2 2" xfId="15485" xr:uid="{A8CF3F83-CE68-4B50-A5D0-0ED64CEFB8BA}"/>
    <cellStyle name="Note 6 6 3 2 2 2 2 2" xfId="26694" xr:uid="{C782661A-94D9-414F-ADEE-F865036BAB25}"/>
    <cellStyle name="Note 6 6 3 2 2 2 3" xfId="21090" xr:uid="{049982D8-0026-4782-8951-8011E9F5B923}"/>
    <cellStyle name="Note 6 6 3 2 2 3" xfId="12683" xr:uid="{0B5DEED2-E11C-4082-AB26-A06D925DED86}"/>
    <cellStyle name="Note 6 6 3 2 2 3 2" xfId="23892" xr:uid="{19B54E17-B663-490A-A2DF-2C130F1EC887}"/>
    <cellStyle name="Note 6 6 3 2 2 4" xfId="18288" xr:uid="{807E5223-9847-41A7-B599-0FC7C6DB22F8}"/>
    <cellStyle name="Note 6 6 3 2 3" xfId="8478" xr:uid="{709650B7-3787-4EB1-8B3E-6305EDA36F3A}"/>
    <cellStyle name="Note 6 6 3 2 3 2" xfId="14083" xr:uid="{2B6EB904-5017-4044-A237-975ACF961C8E}"/>
    <cellStyle name="Note 6 6 3 2 3 2 2" xfId="25292" xr:uid="{CB5BA013-1B10-41DD-9D1F-8651C15305EA}"/>
    <cellStyle name="Note 6 6 3 2 3 3" xfId="19688" xr:uid="{9AA2A965-4CF7-4BBA-ACF8-2A35F83DC52A}"/>
    <cellStyle name="Note 6 6 3 2 4" xfId="11281" xr:uid="{A2C34221-7132-4719-B728-B8B048306A0B}"/>
    <cellStyle name="Note 6 6 3 2 4 2" xfId="22490" xr:uid="{82F423F1-D5CA-4F01-A46D-1F46C8BAF790}"/>
    <cellStyle name="Note 6 6 3 2 5" xfId="16886" xr:uid="{0E9FDB94-D050-48B3-BD9A-A556D921BD30}"/>
    <cellStyle name="Note 6 6 3 3" xfId="45183" xr:uid="{8FD50AC7-D4CA-4D87-9FED-7D3DD1B8532F}"/>
    <cellStyle name="Note 6 6 4" xfId="5678" xr:uid="{D05C9B58-01D5-4282-8A60-E2F193D7B9DE}"/>
    <cellStyle name="Note 6 6 4 2" xfId="7080" xr:uid="{9C75A230-9ADD-4CA7-9989-18AB88287B3F}"/>
    <cellStyle name="Note 6 6 4 2 2" xfId="9882" xr:uid="{5EEF8A63-14DA-46DE-8189-8D70990816C8}"/>
    <cellStyle name="Note 6 6 4 2 2 2" xfId="15487" xr:uid="{20A1B71A-92B8-4C27-8CEC-30286043164E}"/>
    <cellStyle name="Note 6 6 4 2 2 2 2" xfId="26696" xr:uid="{635E1E24-3598-4A0A-B3C2-48A5C6A991A6}"/>
    <cellStyle name="Note 6 6 4 2 2 3" xfId="21092" xr:uid="{B2774B4D-4F11-4F6B-B987-53891077A04F}"/>
    <cellStyle name="Note 6 6 4 2 3" xfId="12685" xr:uid="{6089B238-88A8-4498-8F07-61E49AF6AD32}"/>
    <cellStyle name="Note 6 6 4 2 3 2" xfId="23894" xr:uid="{10362686-9D6E-4D10-8294-AE912E5C823E}"/>
    <cellStyle name="Note 6 6 4 2 4" xfId="18290" xr:uid="{5E20E43A-72D7-4880-BB37-359A7682C1B8}"/>
    <cellStyle name="Note 6 6 4 3" xfId="8480" xr:uid="{46F88281-9B3F-445B-97BE-B3064361F675}"/>
    <cellStyle name="Note 6 6 4 3 2" xfId="14085" xr:uid="{3E12BB53-FEA4-47BB-81BD-265631EF948F}"/>
    <cellStyle name="Note 6 6 4 3 2 2" xfId="25294" xr:uid="{2BE83391-AEA6-4BFF-8E45-308E88657369}"/>
    <cellStyle name="Note 6 6 4 3 3" xfId="19690" xr:uid="{A0F5FFE7-9F07-4222-821D-4A68A7AAE343}"/>
    <cellStyle name="Note 6 6 4 4" xfId="11283" xr:uid="{3AC2B866-085B-4D94-BA09-7BA925DAECB0}"/>
    <cellStyle name="Note 6 6 4 4 2" xfId="22492" xr:uid="{F1A16097-20CA-48BD-A36B-8AFB99309782}"/>
    <cellStyle name="Note 6 6 4 5" xfId="16888" xr:uid="{992F6933-50C2-4F6A-AED8-CFC54E1071C7}"/>
    <cellStyle name="Note 6 6 5" xfId="45181" xr:uid="{15AA67FA-F96D-4BB7-BECE-10610A388C89}"/>
    <cellStyle name="Note 6 7" xfId="4653" xr:uid="{9B10AB9E-FC44-4EC2-89E2-AE06E13E5A88}"/>
    <cellStyle name="Note 6 7 2" xfId="4654" xr:uid="{5B19F897-F7CA-4DC0-BCE1-C8393D1B9602}"/>
    <cellStyle name="Note 6 7 2 2" xfId="5674" xr:uid="{6BCF4768-78D7-42E6-BB4C-F92A3D781B5A}"/>
    <cellStyle name="Note 6 7 2 2 2" xfId="7076" xr:uid="{E24CB503-471B-4CA3-8800-0C5F49063B27}"/>
    <cellStyle name="Note 6 7 2 2 2 2" xfId="9878" xr:uid="{3C72C47A-11A3-4264-B5B5-99E4567F4598}"/>
    <cellStyle name="Note 6 7 2 2 2 2 2" xfId="15483" xr:uid="{325108F2-5887-46CC-9995-25A95D0F3730}"/>
    <cellStyle name="Note 6 7 2 2 2 2 2 2" xfId="26692" xr:uid="{D0317778-9C7A-4F8F-9E58-E5400CCFFDF6}"/>
    <cellStyle name="Note 6 7 2 2 2 2 3" xfId="21088" xr:uid="{BB1B6000-E763-415E-AA83-8233CF79C233}"/>
    <cellStyle name="Note 6 7 2 2 2 3" xfId="12681" xr:uid="{253DAAC9-4657-4782-AF3C-267297EA636B}"/>
    <cellStyle name="Note 6 7 2 2 2 3 2" xfId="23890" xr:uid="{64C9C95C-12FD-46CA-9150-BA41E0D6A1CB}"/>
    <cellStyle name="Note 6 7 2 2 2 4" xfId="18286" xr:uid="{74483821-2A7C-44D7-AAFB-D4306E1E626B}"/>
    <cellStyle name="Note 6 7 2 2 3" xfId="8476" xr:uid="{23AEDF89-1058-4DA8-93F4-A7B7F2A3291C}"/>
    <cellStyle name="Note 6 7 2 2 3 2" xfId="14081" xr:uid="{F854110A-E28F-45E3-A444-F70F2F4FCC45}"/>
    <cellStyle name="Note 6 7 2 2 3 2 2" xfId="25290" xr:uid="{569F38B8-85CA-4601-A014-4F5D7F386CB9}"/>
    <cellStyle name="Note 6 7 2 2 3 3" xfId="19686" xr:uid="{C0B53D14-05F3-42E7-9460-58BBE6C06547}"/>
    <cellStyle name="Note 6 7 2 2 4" xfId="11279" xr:uid="{325CFDB8-54AA-4685-8E0F-5D7E706AB62A}"/>
    <cellStyle name="Note 6 7 2 2 4 2" xfId="22488" xr:uid="{A824E5B5-ABD1-4206-BCC1-B71B7A6DD54D}"/>
    <cellStyle name="Note 6 7 2 2 5" xfId="16884" xr:uid="{41F4111B-CE23-4EE7-B3C7-2E2E0931EBB7}"/>
    <cellStyle name="Note 6 7 2 3" xfId="45185" xr:uid="{E9E6C8F7-D96B-43A3-8088-E1161BB30CA0}"/>
    <cellStyle name="Note 6 7 3" xfId="4655" xr:uid="{94A99710-730E-42A9-8E31-F91C78DCAA36}"/>
    <cellStyle name="Note 6 7 3 2" xfId="5673" xr:uid="{A8D3F7F5-B9E4-4ACE-9B90-8171511D40FA}"/>
    <cellStyle name="Note 6 7 3 2 2" xfId="7075" xr:uid="{D3B8B9C8-25C6-49F9-A5C5-033EF1521498}"/>
    <cellStyle name="Note 6 7 3 2 2 2" xfId="9877" xr:uid="{BDF837DD-2585-4FF9-90BE-98A37948B4F3}"/>
    <cellStyle name="Note 6 7 3 2 2 2 2" xfId="15482" xr:uid="{6B3EF5A6-CADA-4DDC-A6AD-7AA33460518D}"/>
    <cellStyle name="Note 6 7 3 2 2 2 2 2" xfId="26691" xr:uid="{BB6BCB56-1E0C-4035-86A3-24CA98D6B50C}"/>
    <cellStyle name="Note 6 7 3 2 2 2 3" xfId="21087" xr:uid="{B5188214-F8A6-4D1B-8BFE-224AD1964E8A}"/>
    <cellStyle name="Note 6 7 3 2 2 3" xfId="12680" xr:uid="{84EAF2B1-34D7-47EC-B348-783F3C8C8874}"/>
    <cellStyle name="Note 6 7 3 2 2 3 2" xfId="23889" xr:uid="{34EA5D53-A741-474B-A575-A25C06943F3F}"/>
    <cellStyle name="Note 6 7 3 2 2 4" xfId="18285" xr:uid="{C007A45A-BB8E-4FE6-A772-E04D55D073B6}"/>
    <cellStyle name="Note 6 7 3 2 3" xfId="8475" xr:uid="{F17486C9-704A-4C2D-9EA6-2DD311AE7EC6}"/>
    <cellStyle name="Note 6 7 3 2 3 2" xfId="14080" xr:uid="{0FB37D5D-B53A-4DF5-82A3-1DE9446D9D7C}"/>
    <cellStyle name="Note 6 7 3 2 3 2 2" xfId="25289" xr:uid="{6CD6825A-5814-45CD-91B3-077EE965FA7A}"/>
    <cellStyle name="Note 6 7 3 2 3 3" xfId="19685" xr:uid="{643DA22F-EA5F-44CF-AD30-68E66B1D3F30}"/>
    <cellStyle name="Note 6 7 3 2 4" xfId="11278" xr:uid="{AE92E755-9CF3-432B-AB6A-B58F0F12ADB0}"/>
    <cellStyle name="Note 6 7 3 2 4 2" xfId="22487" xr:uid="{ED745D18-E382-47F6-9C4C-BEB33F199CA9}"/>
    <cellStyle name="Note 6 7 3 2 5" xfId="16883" xr:uid="{8A99C669-6B31-4807-8146-D6969583AFCF}"/>
    <cellStyle name="Note 6 7 3 3" xfId="45186" xr:uid="{CE41E8A0-B381-42A1-BF54-9C1F5B419A62}"/>
    <cellStyle name="Note 6 7 4" xfId="5675" xr:uid="{002C3675-F12E-4303-A729-5F4DC8419BED}"/>
    <cellStyle name="Note 6 7 4 2" xfId="7077" xr:uid="{3C7EB79D-0AAB-4DE7-889C-0073B8C29396}"/>
    <cellStyle name="Note 6 7 4 2 2" xfId="9879" xr:uid="{493E8A97-3159-484E-B61B-8ABEC23A007E}"/>
    <cellStyle name="Note 6 7 4 2 2 2" xfId="15484" xr:uid="{A4EE704F-4234-4597-BE8D-8CCF13C0CC68}"/>
    <cellStyle name="Note 6 7 4 2 2 2 2" xfId="26693" xr:uid="{2529B02B-F0F7-4888-B435-95F3056E1608}"/>
    <cellStyle name="Note 6 7 4 2 2 3" xfId="21089" xr:uid="{A4D3132B-ABF1-47D4-BFE3-067C34FA6F44}"/>
    <cellStyle name="Note 6 7 4 2 3" xfId="12682" xr:uid="{F2063EAF-8595-41ED-89B5-113B1F05F2AD}"/>
    <cellStyle name="Note 6 7 4 2 3 2" xfId="23891" xr:uid="{0F7DFAB5-AF04-4D7F-B273-487A65F55985}"/>
    <cellStyle name="Note 6 7 4 2 4" xfId="18287" xr:uid="{6D5C3FAA-18C5-484B-84B1-32CA343E0400}"/>
    <cellStyle name="Note 6 7 4 3" xfId="8477" xr:uid="{D0C0178D-912A-4C6F-B717-D85914782637}"/>
    <cellStyle name="Note 6 7 4 3 2" xfId="14082" xr:uid="{46DBB544-5333-42B7-A6D8-439D8B7088A9}"/>
    <cellStyle name="Note 6 7 4 3 2 2" xfId="25291" xr:uid="{7FF32BF7-A262-4775-804E-0255170C0B1C}"/>
    <cellStyle name="Note 6 7 4 3 3" xfId="19687" xr:uid="{A6EA0511-C1C6-4294-813E-8262DA83BD26}"/>
    <cellStyle name="Note 6 7 4 4" xfId="11280" xr:uid="{BE6EB9BF-E7FE-4C0D-A7C7-2DDD64DF8B8F}"/>
    <cellStyle name="Note 6 7 4 4 2" xfId="22489" xr:uid="{7D3405C1-E2FF-4CC9-A9C1-345359DD7BB8}"/>
    <cellStyle name="Note 6 7 4 5" xfId="16885" xr:uid="{5F9F7578-910E-4BF4-9D84-A927B965D7EB}"/>
    <cellStyle name="Note 6 7 5" xfId="45184" xr:uid="{B60A1513-2690-4E03-8C2E-1DD65158DE51}"/>
    <cellStyle name="Note 6 8" xfId="4656" xr:uid="{7AADAFF5-2BF3-476C-908C-505483754DE9}"/>
    <cellStyle name="Note 6 8 2" xfId="5672" xr:uid="{D6E8DD51-BBDB-43A3-BAC7-C74AC7449CCB}"/>
    <cellStyle name="Note 6 8 2 2" xfId="7074" xr:uid="{86F3E1F5-552B-40E4-B031-45BE49BE656D}"/>
    <cellStyle name="Note 6 8 2 2 2" xfId="9876" xr:uid="{8CDA89FF-EADA-487D-A546-71FE9AAF5621}"/>
    <cellStyle name="Note 6 8 2 2 2 2" xfId="15481" xr:uid="{038C3F91-D4E4-4174-9D0F-8E04C4DE11FE}"/>
    <cellStyle name="Note 6 8 2 2 2 2 2" xfId="26690" xr:uid="{313E56C1-73AD-4B31-96E2-AA39D19A2BAA}"/>
    <cellStyle name="Note 6 8 2 2 2 3" xfId="21086" xr:uid="{A74B9341-DF72-4D06-8ED7-3B1A473B0720}"/>
    <cellStyle name="Note 6 8 2 2 3" xfId="12679" xr:uid="{99257B60-A1D6-4D86-BD8C-6C399A9F09FD}"/>
    <cellStyle name="Note 6 8 2 2 3 2" xfId="23888" xr:uid="{34F4C380-A998-4590-BCAD-217F13C05E4F}"/>
    <cellStyle name="Note 6 8 2 2 4" xfId="18284" xr:uid="{D9BE2237-FC7F-4FE2-9860-5AF2BA25F644}"/>
    <cellStyle name="Note 6 8 2 3" xfId="8474" xr:uid="{9BC6D492-9656-4AC6-8737-6F7EAF461D0F}"/>
    <cellStyle name="Note 6 8 2 3 2" xfId="14079" xr:uid="{7424BAC7-F3F1-4AEC-AD07-ACDA346F5261}"/>
    <cellStyle name="Note 6 8 2 3 2 2" xfId="25288" xr:uid="{DF19FA33-DD5F-4728-A887-55CB43ACA20E}"/>
    <cellStyle name="Note 6 8 2 3 3" xfId="19684" xr:uid="{F9180E12-489B-428F-9E8A-8B78EDF3C05D}"/>
    <cellStyle name="Note 6 8 2 4" xfId="11277" xr:uid="{153B62FD-7BB6-47C1-87A0-289C6A77E49D}"/>
    <cellStyle name="Note 6 8 2 4 2" xfId="22486" xr:uid="{286BFDE7-7854-495A-8D44-3DDAAD5D26BF}"/>
    <cellStyle name="Note 6 8 2 5" xfId="16882" xr:uid="{4EE12E53-AAF2-437F-A03D-032A4D66CFC9}"/>
    <cellStyle name="Note 6 8 3" xfId="45187" xr:uid="{7016A590-F9CE-49A3-AC17-903FF1F3CDF3}"/>
    <cellStyle name="Note 6 9" xfId="4657" xr:uid="{5902E45E-88AD-4F9B-B118-722E787DB831}"/>
    <cellStyle name="Note 6 9 2" xfId="5671" xr:uid="{48680456-3591-4290-8312-1A05376EB383}"/>
    <cellStyle name="Note 6 9 2 2" xfId="7073" xr:uid="{6A749544-6AA7-48DF-95E0-E82512BAFA17}"/>
    <cellStyle name="Note 6 9 2 2 2" xfId="9875" xr:uid="{BE62FD47-DB5E-48BF-B9D8-0A7826C27CE6}"/>
    <cellStyle name="Note 6 9 2 2 2 2" xfId="15480" xr:uid="{91DF0ACE-670C-4116-83FE-109401B040F4}"/>
    <cellStyle name="Note 6 9 2 2 2 2 2" xfId="26689" xr:uid="{350BC186-E54D-4EB6-8944-1118EF609185}"/>
    <cellStyle name="Note 6 9 2 2 2 3" xfId="21085" xr:uid="{4AE019EC-F8BA-4DE1-A540-67F4F6248665}"/>
    <cellStyle name="Note 6 9 2 2 3" xfId="12678" xr:uid="{6988906C-29FF-4678-ACB0-9D2CB2E24FA9}"/>
    <cellStyle name="Note 6 9 2 2 3 2" xfId="23887" xr:uid="{C0912F1F-B738-4668-A88E-C4275DCD54B2}"/>
    <cellStyle name="Note 6 9 2 2 4" xfId="18283" xr:uid="{47A5AA44-1861-43C7-BFD4-910863C1E9EE}"/>
    <cellStyle name="Note 6 9 2 3" xfId="8473" xr:uid="{C20DC099-A3DF-491D-B730-3DDF18FBCECB}"/>
    <cellStyle name="Note 6 9 2 3 2" xfId="14078" xr:uid="{E478830F-6AE6-4012-B143-DADB48298A5F}"/>
    <cellStyle name="Note 6 9 2 3 2 2" xfId="25287" xr:uid="{2FA3786C-E668-4E1C-9DF4-9EF2AFE4B820}"/>
    <cellStyle name="Note 6 9 2 3 3" xfId="19683" xr:uid="{5680551E-12A8-494F-8715-0D7263B97AA7}"/>
    <cellStyle name="Note 6 9 2 4" xfId="11276" xr:uid="{EA9DC1B3-C51B-4EB8-9038-465DA8EC5D2D}"/>
    <cellStyle name="Note 6 9 2 4 2" xfId="22485" xr:uid="{F004F230-F1D0-46C3-A7E2-C509FE16D7C9}"/>
    <cellStyle name="Note 6 9 2 5" xfId="16881" xr:uid="{C3267933-3AC6-4DDD-8EFF-3F8698EE783D}"/>
    <cellStyle name="Note 6 9 3" xfId="45188" xr:uid="{69A192FC-C7F4-4716-99FE-4159744508BA}"/>
    <cellStyle name="Note 6_Jersey" xfId="4658" xr:uid="{E0625FE3-1A04-43AA-AEA2-8BD7898EFD21}"/>
    <cellStyle name="Note 7" xfId="4659" xr:uid="{D72655C1-165C-4090-933B-E826DEDBDBD6}"/>
    <cellStyle name="Note 7 10" xfId="5670" xr:uid="{577D849E-85F2-497A-B9EC-0D01E6351AF1}"/>
    <cellStyle name="Note 7 10 2" xfId="7072" xr:uid="{D1FD62C6-ADB1-4E71-9E67-F3A193C22ADB}"/>
    <cellStyle name="Note 7 10 2 2" xfId="9874" xr:uid="{494A0C49-E5AB-49E8-B784-920C2222BE2E}"/>
    <cellStyle name="Note 7 10 2 2 2" xfId="15479" xr:uid="{A92D4D19-36E6-4342-BAC8-22A20B7E4A9E}"/>
    <cellStyle name="Note 7 10 2 2 2 2" xfId="26688" xr:uid="{436D1F17-9885-41BB-BA2A-8135E022A813}"/>
    <cellStyle name="Note 7 10 2 2 3" xfId="21084" xr:uid="{2E99A583-91DE-4E7E-96C4-5C76DD82DD28}"/>
    <cellStyle name="Note 7 10 2 3" xfId="12677" xr:uid="{F69BC760-B7D6-449F-BF20-B1F992D079FA}"/>
    <cellStyle name="Note 7 10 2 3 2" xfId="23886" xr:uid="{298E795F-1167-4ED3-BCE9-F326FC3A23BB}"/>
    <cellStyle name="Note 7 10 2 4" xfId="18282" xr:uid="{10EBDB02-A468-4A68-990B-D696CCCE193C}"/>
    <cellStyle name="Note 7 10 3" xfId="8472" xr:uid="{B6E9ECA0-63A4-4108-A03F-8B627C5529C8}"/>
    <cellStyle name="Note 7 10 3 2" xfId="14077" xr:uid="{991014DD-5C35-4EF2-BB41-3CE4BDD83E06}"/>
    <cellStyle name="Note 7 10 3 2 2" xfId="25286" xr:uid="{9C148578-6823-477C-94D7-B76388D4CE6F}"/>
    <cellStyle name="Note 7 10 3 3" xfId="19682" xr:uid="{0E918027-10AB-4F69-9BE8-D4CD0532FC2C}"/>
    <cellStyle name="Note 7 10 4" xfId="11275" xr:uid="{3818E5EF-1466-4DDE-AA5C-6D16D61C291E}"/>
    <cellStyle name="Note 7 10 4 2" xfId="22484" xr:uid="{932CF77E-5927-444A-99CA-8C5E3D1791EA}"/>
    <cellStyle name="Note 7 10 5" xfId="16880" xr:uid="{EBA939AF-ADF4-413E-8FAC-DD384D0B94BF}"/>
    <cellStyle name="Note 7 11" xfId="45189" xr:uid="{3317FC95-B5E6-442E-BFBB-57BC72D22CC3}"/>
    <cellStyle name="Note 7 2" xfId="4660" xr:uid="{1E3DA4DC-BF77-497C-9782-0AEDFECBF983}"/>
    <cellStyle name="Note 7 2 2" xfId="4661" xr:uid="{486F2251-EA2F-43E8-8FFD-A52FA334AAD5}"/>
    <cellStyle name="Note 7 2 2 2" xfId="5668" xr:uid="{7C247B99-CCED-45E9-BBE5-A16740D096D2}"/>
    <cellStyle name="Note 7 2 2 2 2" xfId="7070" xr:uid="{B8655EA2-CA94-4EBC-8094-D09ABC74002A}"/>
    <cellStyle name="Note 7 2 2 2 2 2" xfId="9872" xr:uid="{EF598680-85EE-4A77-9195-52387317BE13}"/>
    <cellStyle name="Note 7 2 2 2 2 2 2" xfId="15477" xr:uid="{238AA66C-02A9-4A70-88B2-F5507299ED81}"/>
    <cellStyle name="Note 7 2 2 2 2 2 2 2" xfId="26686" xr:uid="{47118D08-46C4-489E-9DAA-9BE9398CC5AB}"/>
    <cellStyle name="Note 7 2 2 2 2 2 3" xfId="21082" xr:uid="{80C8657E-AD71-4878-B963-7F9FCBC9C21C}"/>
    <cellStyle name="Note 7 2 2 2 2 3" xfId="12675" xr:uid="{3BDA8BFA-AA2E-4384-ABC1-1F50BF5D77D3}"/>
    <cellStyle name="Note 7 2 2 2 2 3 2" xfId="23884" xr:uid="{94F8CADC-1A0F-459D-A892-384669833953}"/>
    <cellStyle name="Note 7 2 2 2 2 4" xfId="18280" xr:uid="{196BD96E-AF55-4F04-BEFD-6C61D18FB2A6}"/>
    <cellStyle name="Note 7 2 2 2 3" xfId="8470" xr:uid="{A00C0D2F-94B5-4209-9294-10071CFE5E2B}"/>
    <cellStyle name="Note 7 2 2 2 3 2" xfId="14075" xr:uid="{8700EA47-1F91-4038-8CC1-AEC6AAA898FD}"/>
    <cellStyle name="Note 7 2 2 2 3 2 2" xfId="25284" xr:uid="{641C75D2-82FB-4F9D-845A-4E491FF61EC6}"/>
    <cellStyle name="Note 7 2 2 2 3 3" xfId="19680" xr:uid="{8B9C7DEC-E675-418B-9DAC-90FAB66CFBB4}"/>
    <cellStyle name="Note 7 2 2 2 4" xfId="11273" xr:uid="{C8182B77-FB59-478A-92F0-C2CC5C7EB45F}"/>
    <cellStyle name="Note 7 2 2 2 4 2" xfId="22482" xr:uid="{DE4EE6FE-560E-4CBA-813C-372DF2850130}"/>
    <cellStyle name="Note 7 2 2 2 5" xfId="16878" xr:uid="{A7D935D8-69BE-4C04-BD6C-72BD46DD994E}"/>
    <cellStyle name="Note 7 2 2 3" xfId="45191" xr:uid="{8B2C2E9F-B138-42DE-B74D-F7CCC2708F4D}"/>
    <cellStyle name="Note 7 2 3" xfId="4662" xr:uid="{99193E27-0B1D-4019-B7C7-ED8E98870C0D}"/>
    <cellStyle name="Note 7 2 3 2" xfId="5667" xr:uid="{9494E885-FC2D-48F8-A5F1-89EE17E7261C}"/>
    <cellStyle name="Note 7 2 3 2 2" xfId="7069" xr:uid="{5B8A5D35-EAA0-4AFB-847B-C4E9995069CE}"/>
    <cellStyle name="Note 7 2 3 2 2 2" xfId="9871" xr:uid="{DBB61AA6-B544-44EB-BAB1-74B5BF8B5A38}"/>
    <cellStyle name="Note 7 2 3 2 2 2 2" xfId="15476" xr:uid="{4F9EE09D-4AC2-4445-8D25-8B14FAEA3B65}"/>
    <cellStyle name="Note 7 2 3 2 2 2 2 2" xfId="26685" xr:uid="{51FD6713-F022-4037-A389-03E1482FCC2F}"/>
    <cellStyle name="Note 7 2 3 2 2 2 3" xfId="21081" xr:uid="{E4DDE02C-3D41-4F44-B873-B18F64D6F3CF}"/>
    <cellStyle name="Note 7 2 3 2 2 3" xfId="12674" xr:uid="{953B1DD3-0158-4BA1-8E75-518C1F83F6B9}"/>
    <cellStyle name="Note 7 2 3 2 2 3 2" xfId="23883" xr:uid="{9F97135F-F992-4897-A7D2-883DEC940529}"/>
    <cellStyle name="Note 7 2 3 2 2 4" xfId="18279" xr:uid="{01C64B94-F34F-451A-9534-79F54766CA70}"/>
    <cellStyle name="Note 7 2 3 2 3" xfId="8469" xr:uid="{58C14FAC-68D0-406F-99ED-7D24FF81285B}"/>
    <cellStyle name="Note 7 2 3 2 3 2" xfId="14074" xr:uid="{7A6D82C7-2164-4097-8F42-D0E2F046271B}"/>
    <cellStyle name="Note 7 2 3 2 3 2 2" xfId="25283" xr:uid="{462777BA-1AFB-4E1E-9AB8-562E1DEB831B}"/>
    <cellStyle name="Note 7 2 3 2 3 3" xfId="19679" xr:uid="{2528088B-A53B-408B-AFA5-5CC66A15D509}"/>
    <cellStyle name="Note 7 2 3 2 4" xfId="11272" xr:uid="{88B98DD1-2709-49A1-BBC1-5467DAAE5D5F}"/>
    <cellStyle name="Note 7 2 3 2 4 2" xfId="22481" xr:uid="{DE02A8AF-3FAA-4FD7-AB1D-52E98FFB147D}"/>
    <cellStyle name="Note 7 2 3 2 5" xfId="16877" xr:uid="{D853F6FA-6981-4121-9EB7-6C2D09FE002B}"/>
    <cellStyle name="Note 7 2 3 3" xfId="45192" xr:uid="{55B5CF44-E7EF-471D-80AD-8E7FFF001A76}"/>
    <cellStyle name="Note 7 2 4" xfId="5669" xr:uid="{971EA5EE-B32C-4C0E-B014-0FD27390800A}"/>
    <cellStyle name="Note 7 2 4 2" xfId="7071" xr:uid="{F658D1EA-F514-49CD-821A-7880E667F821}"/>
    <cellStyle name="Note 7 2 4 2 2" xfId="9873" xr:uid="{A2B91A22-5298-4D29-BE06-B2AD751CCAB7}"/>
    <cellStyle name="Note 7 2 4 2 2 2" xfId="15478" xr:uid="{9F90D6E6-A9C9-42C0-9009-4A52DEEC7735}"/>
    <cellStyle name="Note 7 2 4 2 2 2 2" xfId="26687" xr:uid="{A2F933F8-AA10-402D-86E3-D526AB423143}"/>
    <cellStyle name="Note 7 2 4 2 2 3" xfId="21083" xr:uid="{95A45213-A91D-40C3-8FBA-5F405F45FEAF}"/>
    <cellStyle name="Note 7 2 4 2 3" xfId="12676" xr:uid="{F5CB605A-8777-4668-862F-0C75C01A2F11}"/>
    <cellStyle name="Note 7 2 4 2 3 2" xfId="23885" xr:uid="{A5B0F74F-88FD-4C03-8227-C493E662A374}"/>
    <cellStyle name="Note 7 2 4 2 4" xfId="18281" xr:uid="{BC3AE6CE-3413-484B-9151-AEA1BD27CBB4}"/>
    <cellStyle name="Note 7 2 4 3" xfId="8471" xr:uid="{7EF46A6A-A271-4C11-9FB9-53E533278901}"/>
    <cellStyle name="Note 7 2 4 3 2" xfId="14076" xr:uid="{158A3757-CA9F-44CC-A354-19F13D824BA3}"/>
    <cellStyle name="Note 7 2 4 3 2 2" xfId="25285" xr:uid="{2FFF7F60-4F0A-4376-BCBF-F3B54D5E331B}"/>
    <cellStyle name="Note 7 2 4 3 3" xfId="19681" xr:uid="{B6DFBACF-4DF6-4F37-84FC-68FCDB6B9589}"/>
    <cellStyle name="Note 7 2 4 4" xfId="11274" xr:uid="{C1628E63-D16D-4B1A-8013-45D184C7986D}"/>
    <cellStyle name="Note 7 2 4 4 2" xfId="22483" xr:uid="{E82234A3-9BEB-4658-A7EC-E6CAFD7463F9}"/>
    <cellStyle name="Note 7 2 4 5" xfId="16879" xr:uid="{B730BD06-9044-4541-9DB9-C6D3DCDC4947}"/>
    <cellStyle name="Note 7 2 5" xfId="45190" xr:uid="{BCA8FD50-6F2F-4984-B00B-4FC6CD221A40}"/>
    <cellStyle name="Note 7 3" xfId="4663" xr:uid="{5EF6174A-8CC6-41A2-9EF5-98D231F354EC}"/>
    <cellStyle name="Note 7 3 2" xfId="4664" xr:uid="{7E28BF97-5D1F-4B15-975F-933B0281E998}"/>
    <cellStyle name="Note 7 3 2 2" xfId="5665" xr:uid="{30FF9825-2E44-432D-A8A0-D4B3E63B0635}"/>
    <cellStyle name="Note 7 3 2 2 2" xfId="7067" xr:uid="{32416FE4-A3A9-4236-9587-201543757147}"/>
    <cellStyle name="Note 7 3 2 2 2 2" xfId="9869" xr:uid="{93E80E94-9F48-445F-A4AF-ABFAF96FB090}"/>
    <cellStyle name="Note 7 3 2 2 2 2 2" xfId="15474" xr:uid="{392D4A4D-3B90-488D-82EB-E7F2C58CD81B}"/>
    <cellStyle name="Note 7 3 2 2 2 2 2 2" xfId="26683" xr:uid="{127F45F6-4474-476F-9BE0-C127E5DAE9AC}"/>
    <cellStyle name="Note 7 3 2 2 2 2 3" xfId="21079" xr:uid="{73B8D686-E3B2-441C-AF7A-75C799EDEB69}"/>
    <cellStyle name="Note 7 3 2 2 2 3" xfId="12672" xr:uid="{12A46A08-953E-4DCD-9FCE-5A8184214201}"/>
    <cellStyle name="Note 7 3 2 2 2 3 2" xfId="23881" xr:uid="{F3D0D26A-4C5C-4D1F-8962-68F80D577414}"/>
    <cellStyle name="Note 7 3 2 2 2 4" xfId="18277" xr:uid="{0C4D4BAD-6CEC-4736-9757-3A5602706328}"/>
    <cellStyle name="Note 7 3 2 2 3" xfId="8467" xr:uid="{0086F727-5F55-42D5-BF26-138F4298EBAE}"/>
    <cellStyle name="Note 7 3 2 2 3 2" xfId="14072" xr:uid="{EB325A8E-F1DA-43C4-95A4-5D7592394023}"/>
    <cellStyle name="Note 7 3 2 2 3 2 2" xfId="25281" xr:uid="{28199106-2602-4C29-A64C-2592167BDF1D}"/>
    <cellStyle name="Note 7 3 2 2 3 3" xfId="19677" xr:uid="{7ADB3CC7-E8F1-4A0F-9038-8C278B0FB64A}"/>
    <cellStyle name="Note 7 3 2 2 4" xfId="11270" xr:uid="{4AE91EB1-A414-4559-8FCC-7C31D42B3EA4}"/>
    <cellStyle name="Note 7 3 2 2 4 2" xfId="22479" xr:uid="{9A5F3821-1E66-44AF-936C-FB039430E779}"/>
    <cellStyle name="Note 7 3 2 2 5" xfId="16875" xr:uid="{11A9A393-2F9E-4B0C-AA28-2B4AFBA6172B}"/>
    <cellStyle name="Note 7 3 2 3" xfId="45194" xr:uid="{CB09DDE5-0FA9-4C77-9DBF-AA0FE9CF94EA}"/>
    <cellStyle name="Note 7 3 3" xfId="4665" xr:uid="{F942B605-C814-40C9-A85F-90C0C7B18998}"/>
    <cellStyle name="Note 7 3 3 2" xfId="5664" xr:uid="{8C7DCE20-776A-437B-B5C2-7E18A094401D}"/>
    <cellStyle name="Note 7 3 3 2 2" xfId="7066" xr:uid="{9A8D5F9D-CC0F-41E3-BCC7-2367559CFAB1}"/>
    <cellStyle name="Note 7 3 3 2 2 2" xfId="9868" xr:uid="{5CF5F65D-4BE9-41F8-914B-A5B5234C17B7}"/>
    <cellStyle name="Note 7 3 3 2 2 2 2" xfId="15473" xr:uid="{9F8F3C8C-A9A6-4419-9FB6-C3D1FEA13468}"/>
    <cellStyle name="Note 7 3 3 2 2 2 2 2" xfId="26682" xr:uid="{E8B2071D-9B0F-45AF-BB40-DCA0183BCD77}"/>
    <cellStyle name="Note 7 3 3 2 2 2 3" xfId="21078" xr:uid="{41CB0197-F306-43D6-8DA8-4875AF5F04CF}"/>
    <cellStyle name="Note 7 3 3 2 2 3" xfId="12671" xr:uid="{647B2BA4-42F6-4112-A61E-906D35CC9A97}"/>
    <cellStyle name="Note 7 3 3 2 2 3 2" xfId="23880" xr:uid="{C1867814-3C2A-4DCE-A1CA-920A8EE2227D}"/>
    <cellStyle name="Note 7 3 3 2 2 4" xfId="18276" xr:uid="{6EEEE2CF-743A-4633-A2F0-784DDFC13B16}"/>
    <cellStyle name="Note 7 3 3 2 3" xfId="8466" xr:uid="{3529D569-19A5-4BD7-904C-1B7FFDEED750}"/>
    <cellStyle name="Note 7 3 3 2 3 2" xfId="14071" xr:uid="{0405C195-E69E-4833-A78B-59253E85A998}"/>
    <cellStyle name="Note 7 3 3 2 3 2 2" xfId="25280" xr:uid="{41BDE1CB-70FC-48E8-AB77-D0AB0D082C2A}"/>
    <cellStyle name="Note 7 3 3 2 3 3" xfId="19676" xr:uid="{3500ACA0-5FCE-45F2-8C4F-1C803A8F729F}"/>
    <cellStyle name="Note 7 3 3 2 4" xfId="11269" xr:uid="{B416F5DA-D806-4CEA-B8F8-6BB8D847FED3}"/>
    <cellStyle name="Note 7 3 3 2 4 2" xfId="22478" xr:uid="{02BDC750-43C5-4687-91F9-66F5565AC42A}"/>
    <cellStyle name="Note 7 3 3 2 5" xfId="16874" xr:uid="{C97A8362-3417-4DD4-AED0-6DFCF00DBF05}"/>
    <cellStyle name="Note 7 3 3 3" xfId="45195" xr:uid="{335F8E81-CE5F-40DD-B71E-2FDB18B68835}"/>
    <cellStyle name="Note 7 3 4" xfId="5666" xr:uid="{3039DDEB-4134-456C-BE75-1BCD667D6C36}"/>
    <cellStyle name="Note 7 3 4 2" xfId="7068" xr:uid="{D5F0B6C7-37A2-408B-97A5-CB68C2EC4EF2}"/>
    <cellStyle name="Note 7 3 4 2 2" xfId="9870" xr:uid="{1BC4FB4A-D29B-4881-9CAA-DACF0D3D8F2B}"/>
    <cellStyle name="Note 7 3 4 2 2 2" xfId="15475" xr:uid="{F2B5875F-51CC-44B0-8D9D-0B1E30BD3E8A}"/>
    <cellStyle name="Note 7 3 4 2 2 2 2" xfId="26684" xr:uid="{94CAC9BD-A722-4C08-BAE1-B92511509290}"/>
    <cellStyle name="Note 7 3 4 2 2 3" xfId="21080" xr:uid="{F251E870-EC4A-4805-8FC4-EC5DE61A698D}"/>
    <cellStyle name="Note 7 3 4 2 3" xfId="12673" xr:uid="{71C276B3-E662-4E8F-A715-A24FAB5F4BEF}"/>
    <cellStyle name="Note 7 3 4 2 3 2" xfId="23882" xr:uid="{87DC4F7D-850D-4EC4-85A0-26D676416CDD}"/>
    <cellStyle name="Note 7 3 4 2 4" xfId="18278" xr:uid="{4E8554FB-96F5-4062-94F9-D888E48FECBD}"/>
    <cellStyle name="Note 7 3 4 3" xfId="8468" xr:uid="{E99524AF-99C4-4CC9-AB82-7EF422F0FC67}"/>
    <cellStyle name="Note 7 3 4 3 2" xfId="14073" xr:uid="{DFA3805F-CA41-4B07-9EAE-89493BF4FCA7}"/>
    <cellStyle name="Note 7 3 4 3 2 2" xfId="25282" xr:uid="{66144FE8-FADD-44E6-92EA-B036D2FE90DB}"/>
    <cellStyle name="Note 7 3 4 3 3" xfId="19678" xr:uid="{1CECE90E-F292-47DC-BE3A-184963C504F7}"/>
    <cellStyle name="Note 7 3 4 4" xfId="11271" xr:uid="{EAE2A513-B500-4229-A883-1ECBF6BBFB78}"/>
    <cellStyle name="Note 7 3 4 4 2" xfId="22480" xr:uid="{0FDC1048-DF3A-4652-AC44-491B4A9A9E3D}"/>
    <cellStyle name="Note 7 3 4 5" xfId="16876" xr:uid="{AAF93582-21D6-4F6C-9879-CF2459EEB8C6}"/>
    <cellStyle name="Note 7 3 5" xfId="45193" xr:uid="{3118F96C-F38E-46FD-8DD3-CDE799E736D8}"/>
    <cellStyle name="Note 7 4" xfId="4666" xr:uid="{D6EB81C5-9683-4739-B587-23463222AA8D}"/>
    <cellStyle name="Note 7 4 2" xfId="4667" xr:uid="{5FBB90E1-519C-4107-9208-D1549E447F89}"/>
    <cellStyle name="Note 7 4 2 2" xfId="5662" xr:uid="{0EFCCD5A-7D7B-4709-9EA0-61DC983085C3}"/>
    <cellStyle name="Note 7 4 2 2 2" xfId="7064" xr:uid="{F2994425-E43A-4223-9846-C9D02F8BAFCD}"/>
    <cellStyle name="Note 7 4 2 2 2 2" xfId="9866" xr:uid="{02F6BAFC-3D8C-47B4-BEE4-C862DE7BDA72}"/>
    <cellStyle name="Note 7 4 2 2 2 2 2" xfId="15471" xr:uid="{AF066E6E-2E86-488B-85DE-0FA090225172}"/>
    <cellStyle name="Note 7 4 2 2 2 2 2 2" xfId="26680" xr:uid="{27A11A5C-B688-4FAF-A6D4-6A95FBA37E8A}"/>
    <cellStyle name="Note 7 4 2 2 2 2 3" xfId="21076" xr:uid="{0C8EBDE1-E0E8-4C63-9A39-75CA9E629A71}"/>
    <cellStyle name="Note 7 4 2 2 2 3" xfId="12669" xr:uid="{973B60DF-1B63-40FF-B1A9-6D03E41D7CC6}"/>
    <cellStyle name="Note 7 4 2 2 2 3 2" xfId="23878" xr:uid="{EE5AFE09-5F1E-4E54-8532-04BC621412F1}"/>
    <cellStyle name="Note 7 4 2 2 2 4" xfId="18274" xr:uid="{F0EFD08D-4C8E-4FD3-B1F4-CA4AB4FD6E3E}"/>
    <cellStyle name="Note 7 4 2 2 3" xfId="8464" xr:uid="{9DB3DD22-13FB-41A9-A8DC-2113D627C21E}"/>
    <cellStyle name="Note 7 4 2 2 3 2" xfId="14069" xr:uid="{FFC0E799-E97A-4219-93AD-03ED8914310A}"/>
    <cellStyle name="Note 7 4 2 2 3 2 2" xfId="25278" xr:uid="{B8B787A4-E19C-4B48-9EDB-FC0E19A113A0}"/>
    <cellStyle name="Note 7 4 2 2 3 3" xfId="19674" xr:uid="{F716E3F4-25CD-4F21-8589-56DFE6C21080}"/>
    <cellStyle name="Note 7 4 2 2 4" xfId="11267" xr:uid="{B2BD6E03-C2C7-4157-81DE-893D01A0C826}"/>
    <cellStyle name="Note 7 4 2 2 4 2" xfId="22476" xr:uid="{F301A8EA-23B4-486C-85DC-036F4101F108}"/>
    <cellStyle name="Note 7 4 2 2 5" xfId="16872" xr:uid="{0ADE1D7B-76A5-43AF-A431-D632EA1E0722}"/>
    <cellStyle name="Note 7 4 2 3" xfId="45197" xr:uid="{541D2900-2962-4E73-A91E-A32F1A133150}"/>
    <cellStyle name="Note 7 4 3" xfId="4668" xr:uid="{ECDE5863-2E68-445E-B322-EB9ADA733028}"/>
    <cellStyle name="Note 7 4 3 2" xfId="5661" xr:uid="{25EFFCF2-2DF3-493B-B7AC-7F465D37288D}"/>
    <cellStyle name="Note 7 4 3 2 2" xfId="7063" xr:uid="{26301E92-FBCE-424D-A41A-6A0E547D3255}"/>
    <cellStyle name="Note 7 4 3 2 2 2" xfId="9865" xr:uid="{CE70CCC9-3002-4B73-91E6-6E75008D54E2}"/>
    <cellStyle name="Note 7 4 3 2 2 2 2" xfId="15470" xr:uid="{D4B2AF50-BE54-4D2F-95D8-DAE3DB4F93CC}"/>
    <cellStyle name="Note 7 4 3 2 2 2 2 2" xfId="26679" xr:uid="{ED19E7A1-0014-4AB7-91E3-000DA9BD76BA}"/>
    <cellStyle name="Note 7 4 3 2 2 2 3" xfId="21075" xr:uid="{A4F73E78-ACCB-47AF-A77A-A9A510495103}"/>
    <cellStyle name="Note 7 4 3 2 2 3" xfId="12668" xr:uid="{62EB45E2-8C7E-4A7A-8546-D10FE69F3320}"/>
    <cellStyle name="Note 7 4 3 2 2 3 2" xfId="23877" xr:uid="{57E08293-C63B-4935-9F6E-72A69ECD3CCE}"/>
    <cellStyle name="Note 7 4 3 2 2 4" xfId="18273" xr:uid="{8D17976C-7756-4C2B-8F12-2C788A7C01AC}"/>
    <cellStyle name="Note 7 4 3 2 3" xfId="8463" xr:uid="{DC08EA6C-8E67-4FA2-9AA1-EB9350FDBD47}"/>
    <cellStyle name="Note 7 4 3 2 3 2" xfId="14068" xr:uid="{5FC86439-52B2-4940-8997-66BF0CD75CCB}"/>
    <cellStyle name="Note 7 4 3 2 3 2 2" xfId="25277" xr:uid="{65C27751-5DC7-47B1-B0B0-8DE2756BF572}"/>
    <cellStyle name="Note 7 4 3 2 3 3" xfId="19673" xr:uid="{431BBAE2-7206-4FE9-AF1A-02F21C46B487}"/>
    <cellStyle name="Note 7 4 3 2 4" xfId="11266" xr:uid="{431C4640-4EF5-4A98-B9B5-DF09E0D52B40}"/>
    <cellStyle name="Note 7 4 3 2 4 2" xfId="22475" xr:uid="{04E97201-7069-4589-A083-9DDBB6718E93}"/>
    <cellStyle name="Note 7 4 3 2 5" xfId="16871" xr:uid="{0EB45159-59E5-4C8B-8904-74590AA74AA7}"/>
    <cellStyle name="Note 7 4 3 3" xfId="45198" xr:uid="{9CAE5726-00D9-4991-84AD-164CB545FCBF}"/>
    <cellStyle name="Note 7 4 4" xfId="5663" xr:uid="{2DD50C42-96F7-4F8B-81C2-4D79101337FF}"/>
    <cellStyle name="Note 7 4 4 2" xfId="7065" xr:uid="{EB5B3B34-E00B-410B-A843-10268100CE3B}"/>
    <cellStyle name="Note 7 4 4 2 2" xfId="9867" xr:uid="{E1F9BCD6-8497-4FBA-96D3-D6BFDB7E3000}"/>
    <cellStyle name="Note 7 4 4 2 2 2" xfId="15472" xr:uid="{E372A53E-CC43-4488-B68E-85CCA943D6FF}"/>
    <cellStyle name="Note 7 4 4 2 2 2 2" xfId="26681" xr:uid="{3CA663CF-2C62-4B8E-920F-53FF5F25AFF2}"/>
    <cellStyle name="Note 7 4 4 2 2 3" xfId="21077" xr:uid="{D0C5DD45-592D-4327-B91F-109EDD872A7B}"/>
    <cellStyle name="Note 7 4 4 2 3" xfId="12670" xr:uid="{6BF815AB-760E-4A7F-B405-188165D2BC52}"/>
    <cellStyle name="Note 7 4 4 2 3 2" xfId="23879" xr:uid="{89E36EF2-C43F-4B70-844D-7000AFE1B502}"/>
    <cellStyle name="Note 7 4 4 2 4" xfId="18275" xr:uid="{74901B21-8ED8-4597-A0C2-D3EFC3C25690}"/>
    <cellStyle name="Note 7 4 4 3" xfId="8465" xr:uid="{3A0BC7BC-F94F-4535-94A3-A565C277D5E2}"/>
    <cellStyle name="Note 7 4 4 3 2" xfId="14070" xr:uid="{3D4DD634-92AE-47BB-93F9-8BB35AA82445}"/>
    <cellStyle name="Note 7 4 4 3 2 2" xfId="25279" xr:uid="{07BC47C5-9516-428A-A375-06C84F40CB0F}"/>
    <cellStyle name="Note 7 4 4 3 3" xfId="19675" xr:uid="{9910F023-EC24-4B40-9A42-191A4ADCA81D}"/>
    <cellStyle name="Note 7 4 4 4" xfId="11268" xr:uid="{591209C2-896A-4EDA-8643-76CF2EFE0628}"/>
    <cellStyle name="Note 7 4 4 4 2" xfId="22477" xr:uid="{FA8441FA-6E24-4A57-844B-C8ADFF15CBC6}"/>
    <cellStyle name="Note 7 4 4 5" xfId="16873" xr:uid="{1898CA0E-87DB-4A01-A7DD-DAD66147267D}"/>
    <cellStyle name="Note 7 4 5" xfId="45196" xr:uid="{C3B18094-281B-4113-A5C6-4E00D8054CA3}"/>
    <cellStyle name="Note 7 5" xfId="4669" xr:uid="{7427E3D8-17C1-40BB-A358-D88873B85196}"/>
    <cellStyle name="Note 7 5 2" xfId="4670" xr:uid="{2ACF558A-7AE6-4E1D-AE95-6AE34901D1B1}"/>
    <cellStyle name="Note 7 5 2 2" xfId="5659" xr:uid="{92DCAEA4-6795-4FC0-AA14-78BB2211EBB5}"/>
    <cellStyle name="Note 7 5 2 2 2" xfId="7061" xr:uid="{F677E118-B325-4488-B2DD-E212FA2C90CA}"/>
    <cellStyle name="Note 7 5 2 2 2 2" xfId="9863" xr:uid="{7D661F4B-B22F-4C1D-995B-32BCC66866F6}"/>
    <cellStyle name="Note 7 5 2 2 2 2 2" xfId="15468" xr:uid="{FB72C3C3-7F20-470C-94EF-C1A1D82DE63A}"/>
    <cellStyle name="Note 7 5 2 2 2 2 2 2" xfId="26677" xr:uid="{4C01A1A9-E2E1-4050-9E5D-4360B4C1836C}"/>
    <cellStyle name="Note 7 5 2 2 2 2 3" xfId="21073" xr:uid="{85107207-3984-49D9-BCDD-6C4F8922337A}"/>
    <cellStyle name="Note 7 5 2 2 2 3" xfId="12666" xr:uid="{8912D0E7-19E8-4FC1-935D-FE29CC651677}"/>
    <cellStyle name="Note 7 5 2 2 2 3 2" xfId="23875" xr:uid="{7062B895-1DFD-4053-8E73-0382B53AC386}"/>
    <cellStyle name="Note 7 5 2 2 2 4" xfId="18271" xr:uid="{A85EB2E0-CB05-4094-AA7F-AD04CB98429E}"/>
    <cellStyle name="Note 7 5 2 2 3" xfId="8461" xr:uid="{16714629-3026-4962-9704-FF1D483FF1FE}"/>
    <cellStyle name="Note 7 5 2 2 3 2" xfId="14066" xr:uid="{EF220BE3-C6CC-498E-B9BA-215BF664D23C}"/>
    <cellStyle name="Note 7 5 2 2 3 2 2" xfId="25275" xr:uid="{29F3EA7E-F6EA-490C-9B05-91BFF5D7E3C0}"/>
    <cellStyle name="Note 7 5 2 2 3 3" xfId="19671" xr:uid="{5C75614E-2157-490C-A854-A01B9A666EBA}"/>
    <cellStyle name="Note 7 5 2 2 4" xfId="11264" xr:uid="{C99EEA4D-002B-433F-B85B-4BB9C28E3CD1}"/>
    <cellStyle name="Note 7 5 2 2 4 2" xfId="22473" xr:uid="{69623D6C-0601-4469-B059-6781ED0A2D3D}"/>
    <cellStyle name="Note 7 5 2 2 5" xfId="16869" xr:uid="{0CD80B83-246E-45FD-A6D2-2737A631B09C}"/>
    <cellStyle name="Note 7 5 2 3" xfId="45200" xr:uid="{CCD92932-4FE1-4C85-AE87-2723BA4F8C84}"/>
    <cellStyle name="Note 7 5 3" xfId="4671" xr:uid="{EC230D39-AE4A-4C03-90E1-B670233754E7}"/>
    <cellStyle name="Note 7 5 3 2" xfId="5658" xr:uid="{58A3364C-4874-415D-A2EE-8D00511245DD}"/>
    <cellStyle name="Note 7 5 3 2 2" xfId="7060" xr:uid="{D0CA6C0C-A96B-48DD-B50E-207A88FA4712}"/>
    <cellStyle name="Note 7 5 3 2 2 2" xfId="9862" xr:uid="{C5D662B8-4400-4F1F-87CD-0C64F760FB39}"/>
    <cellStyle name="Note 7 5 3 2 2 2 2" xfId="15467" xr:uid="{39A97EBB-78F0-4BEC-85E6-9971136D9E27}"/>
    <cellStyle name="Note 7 5 3 2 2 2 2 2" xfId="26676" xr:uid="{087D52B4-18AB-4F38-84DA-19426D85571E}"/>
    <cellStyle name="Note 7 5 3 2 2 2 3" xfId="21072" xr:uid="{4755AB5A-D5EF-4FED-82A6-A6C777777EA9}"/>
    <cellStyle name="Note 7 5 3 2 2 3" xfId="12665" xr:uid="{8E5902D6-4FF6-4481-BC3C-86A154AB9193}"/>
    <cellStyle name="Note 7 5 3 2 2 3 2" xfId="23874" xr:uid="{DB0AF57F-472E-44FD-96CE-D15B453F9CFD}"/>
    <cellStyle name="Note 7 5 3 2 2 4" xfId="18270" xr:uid="{6651A6DC-BB02-4583-88E7-A48FE2E9E4D3}"/>
    <cellStyle name="Note 7 5 3 2 3" xfId="8460" xr:uid="{D2B9CF5A-CDF6-4083-8B35-82AD59778EE7}"/>
    <cellStyle name="Note 7 5 3 2 3 2" xfId="14065" xr:uid="{670C7CAB-E298-42D6-8418-1FB032028279}"/>
    <cellStyle name="Note 7 5 3 2 3 2 2" xfId="25274" xr:uid="{FA339DEB-339D-446E-BB8D-AB6FD763EA6A}"/>
    <cellStyle name="Note 7 5 3 2 3 3" xfId="19670" xr:uid="{9D0600D0-11D4-4E53-B033-06138971838B}"/>
    <cellStyle name="Note 7 5 3 2 4" xfId="11263" xr:uid="{9204168D-65B8-4E69-9003-48576E0EF6DB}"/>
    <cellStyle name="Note 7 5 3 2 4 2" xfId="22472" xr:uid="{C29ED68A-D46F-46C7-A02E-8B7F818869B8}"/>
    <cellStyle name="Note 7 5 3 2 5" xfId="16868" xr:uid="{535E85B8-C77F-4F1F-8B97-B429F8D1E03E}"/>
    <cellStyle name="Note 7 5 3 3" xfId="45201" xr:uid="{56F0D551-31D8-4022-8EFE-03D7AD148278}"/>
    <cellStyle name="Note 7 5 4" xfId="5660" xr:uid="{B4695396-EDA1-4B71-9736-C77B806A6DDC}"/>
    <cellStyle name="Note 7 5 4 2" xfId="7062" xr:uid="{14A0540B-9C57-4C41-8B80-C3F19CC76490}"/>
    <cellStyle name="Note 7 5 4 2 2" xfId="9864" xr:uid="{2A259100-480A-4FDD-92F5-FCD6BA7E08C9}"/>
    <cellStyle name="Note 7 5 4 2 2 2" xfId="15469" xr:uid="{5B215394-2DBD-419C-A9F9-479BF63B09C3}"/>
    <cellStyle name="Note 7 5 4 2 2 2 2" xfId="26678" xr:uid="{E868A4A5-D271-4904-A0C9-138CDFBF50BC}"/>
    <cellStyle name="Note 7 5 4 2 2 3" xfId="21074" xr:uid="{015CC7C0-13A0-4D72-9801-9521A5EDDE74}"/>
    <cellStyle name="Note 7 5 4 2 3" xfId="12667" xr:uid="{D904098B-B047-4AEA-B48A-F5216015FFF9}"/>
    <cellStyle name="Note 7 5 4 2 3 2" xfId="23876" xr:uid="{73AFC931-FD58-4090-A2AA-B489DDD507D0}"/>
    <cellStyle name="Note 7 5 4 2 4" xfId="18272" xr:uid="{DB0175A1-AE35-4F94-88C5-B37D3F908ADE}"/>
    <cellStyle name="Note 7 5 4 3" xfId="8462" xr:uid="{F1CCD270-5285-4FEE-AD17-C16EC2E6ED6B}"/>
    <cellStyle name="Note 7 5 4 3 2" xfId="14067" xr:uid="{0BCE44A0-9CA3-4AD1-9AEC-28124D516E77}"/>
    <cellStyle name="Note 7 5 4 3 2 2" xfId="25276" xr:uid="{FDC65E38-D418-4279-A159-C54E6F5D7590}"/>
    <cellStyle name="Note 7 5 4 3 3" xfId="19672" xr:uid="{DF1759AA-7B09-4835-BDC7-828B325532CA}"/>
    <cellStyle name="Note 7 5 4 4" xfId="11265" xr:uid="{0D5122EE-BC17-45CC-9E50-7C5D6C36241F}"/>
    <cellStyle name="Note 7 5 4 4 2" xfId="22474" xr:uid="{08E91572-8733-4A0E-A1C1-A4A52C729A47}"/>
    <cellStyle name="Note 7 5 4 5" xfId="16870" xr:uid="{5F6F1A74-AF2B-4D47-BFA9-6F387E06580D}"/>
    <cellStyle name="Note 7 5 5" xfId="45199" xr:uid="{D27120A6-E4A2-48B5-8B62-6BA629C73767}"/>
    <cellStyle name="Note 7 6" xfId="4672" xr:uid="{95AE96AC-436F-4BE1-BB5D-D1E9BD77A824}"/>
    <cellStyle name="Note 7 6 2" xfId="4673" xr:uid="{71BB5A1C-5328-456D-A1FD-6D446FD40931}"/>
    <cellStyle name="Note 7 6 2 2" xfId="5656" xr:uid="{A1045558-9D64-4870-B486-1BCB5024F3D7}"/>
    <cellStyle name="Note 7 6 2 2 2" xfId="7058" xr:uid="{AC4950A0-3767-454F-BAEC-BF19B9B91996}"/>
    <cellStyle name="Note 7 6 2 2 2 2" xfId="9860" xr:uid="{74A5ABD8-E826-4120-9E50-D24740D65ADD}"/>
    <cellStyle name="Note 7 6 2 2 2 2 2" xfId="15465" xr:uid="{8209BC42-9564-482C-A2D9-654B96378D87}"/>
    <cellStyle name="Note 7 6 2 2 2 2 2 2" xfId="26674" xr:uid="{2E943EB7-D19A-4B19-96E6-B18252C64AA1}"/>
    <cellStyle name="Note 7 6 2 2 2 2 3" xfId="21070" xr:uid="{3905B49F-E38D-474A-9E4D-3ED654248F11}"/>
    <cellStyle name="Note 7 6 2 2 2 3" xfId="12663" xr:uid="{4CA7E934-BF56-47DA-90D1-EDB861B1A957}"/>
    <cellStyle name="Note 7 6 2 2 2 3 2" xfId="23872" xr:uid="{E06D1ECD-3ECC-44BB-AEF6-8C095A65F156}"/>
    <cellStyle name="Note 7 6 2 2 2 4" xfId="18268" xr:uid="{E4B8BB49-472B-4CB9-9BD8-497B67A0AC4B}"/>
    <cellStyle name="Note 7 6 2 2 3" xfId="8458" xr:uid="{2B8A6495-2E94-49D7-B11B-932555DA64EF}"/>
    <cellStyle name="Note 7 6 2 2 3 2" xfId="14063" xr:uid="{7C1C8DDE-426E-4A77-8908-B4CCF69411D8}"/>
    <cellStyle name="Note 7 6 2 2 3 2 2" xfId="25272" xr:uid="{47761366-4B68-4C5A-B581-365B5D85FAAC}"/>
    <cellStyle name="Note 7 6 2 2 3 3" xfId="19668" xr:uid="{BE724E60-F7D1-435D-BAF2-211CCAD0ED75}"/>
    <cellStyle name="Note 7 6 2 2 4" xfId="11261" xr:uid="{8E906CB5-E8A0-4800-8D05-A99A447EF2D9}"/>
    <cellStyle name="Note 7 6 2 2 4 2" xfId="22470" xr:uid="{10DEC258-CF20-4C64-AF3B-5601DC091DB6}"/>
    <cellStyle name="Note 7 6 2 2 5" xfId="16866" xr:uid="{5B0831FB-F7EF-4DD1-8971-04EEDA9FC78D}"/>
    <cellStyle name="Note 7 6 2 3" xfId="45203" xr:uid="{208BDE5A-B832-4D36-BF55-2C63D1D4E410}"/>
    <cellStyle name="Note 7 6 3" xfId="4674" xr:uid="{6550C63B-957B-49E1-ADD1-EDBEBE5154E7}"/>
    <cellStyle name="Note 7 6 3 2" xfId="5655" xr:uid="{86044B82-FA0A-402D-9D69-BD6D69863783}"/>
    <cellStyle name="Note 7 6 3 2 2" xfId="7057" xr:uid="{7A283A35-5CE2-4C7E-9044-C64C1A07ADE3}"/>
    <cellStyle name="Note 7 6 3 2 2 2" xfId="9859" xr:uid="{68AB9C02-35E1-4A56-8E50-970538CC9647}"/>
    <cellStyle name="Note 7 6 3 2 2 2 2" xfId="15464" xr:uid="{0A1F157C-3264-4BDB-AB77-33CBBF2AA459}"/>
    <cellStyle name="Note 7 6 3 2 2 2 2 2" xfId="26673" xr:uid="{F7DD82DC-C7E1-4E3F-A506-04E6D0325933}"/>
    <cellStyle name="Note 7 6 3 2 2 2 3" xfId="21069" xr:uid="{CA4A44F6-B2B3-4906-AC2D-8144BEF93F6E}"/>
    <cellStyle name="Note 7 6 3 2 2 3" xfId="12662" xr:uid="{E6822B61-EF8B-436F-A0CA-4F9825ECDBF7}"/>
    <cellStyle name="Note 7 6 3 2 2 3 2" xfId="23871" xr:uid="{1A92360F-784C-478A-BC2E-B024F3319632}"/>
    <cellStyle name="Note 7 6 3 2 2 4" xfId="18267" xr:uid="{50C68955-975A-49D0-81BC-419CA123DD74}"/>
    <cellStyle name="Note 7 6 3 2 3" xfId="8457" xr:uid="{1097F9BB-6DE2-493F-812F-237989210CF4}"/>
    <cellStyle name="Note 7 6 3 2 3 2" xfId="14062" xr:uid="{6702201F-2A9A-4CF1-A0EC-1496DB019268}"/>
    <cellStyle name="Note 7 6 3 2 3 2 2" xfId="25271" xr:uid="{7B6E9B9D-3221-4A7E-908D-98382583AB13}"/>
    <cellStyle name="Note 7 6 3 2 3 3" xfId="19667" xr:uid="{8CB184D9-98A4-426F-A0F5-69B3D50E52C4}"/>
    <cellStyle name="Note 7 6 3 2 4" xfId="11260" xr:uid="{B3B7879D-0E0D-48D3-8176-09CED7F66995}"/>
    <cellStyle name="Note 7 6 3 2 4 2" xfId="22469" xr:uid="{B186497B-AF09-4120-AB1C-57F2E3B1668F}"/>
    <cellStyle name="Note 7 6 3 2 5" xfId="16865" xr:uid="{5F371C4C-FD80-40DE-AF7B-5BD3D529FD57}"/>
    <cellStyle name="Note 7 6 3 3" xfId="45204" xr:uid="{E84818E2-33B6-407F-8935-F471044089EB}"/>
    <cellStyle name="Note 7 6 4" xfId="5657" xr:uid="{C0BB5746-490A-4D16-99BE-4279173789AB}"/>
    <cellStyle name="Note 7 6 4 2" xfId="7059" xr:uid="{C8D4D520-82B1-4199-9635-E2D5EDB27BA8}"/>
    <cellStyle name="Note 7 6 4 2 2" xfId="9861" xr:uid="{F09324D1-32C1-4A9D-B52C-C86E3B2E261D}"/>
    <cellStyle name="Note 7 6 4 2 2 2" xfId="15466" xr:uid="{B5C5E97A-9634-4FBF-8A7E-A7A9F21FB09E}"/>
    <cellStyle name="Note 7 6 4 2 2 2 2" xfId="26675" xr:uid="{41B2F52F-D336-47AE-BC60-BBB7665A136F}"/>
    <cellStyle name="Note 7 6 4 2 2 3" xfId="21071" xr:uid="{73CD6809-0411-4694-BE21-F83C1E93548F}"/>
    <cellStyle name="Note 7 6 4 2 3" xfId="12664" xr:uid="{1B64B41B-E782-4C13-9D5B-3FC70A4B7FB5}"/>
    <cellStyle name="Note 7 6 4 2 3 2" xfId="23873" xr:uid="{2DFAC1D8-ECAC-4857-8E14-1CFFEBC66824}"/>
    <cellStyle name="Note 7 6 4 2 4" xfId="18269" xr:uid="{DE3A7E69-D79F-4F25-8353-5CDEA36F6162}"/>
    <cellStyle name="Note 7 6 4 3" xfId="8459" xr:uid="{B99FB611-20DC-44C0-AA52-2CA5679E3A7C}"/>
    <cellStyle name="Note 7 6 4 3 2" xfId="14064" xr:uid="{AE76C350-BF76-4939-8B4F-1F80F55B6735}"/>
    <cellStyle name="Note 7 6 4 3 2 2" xfId="25273" xr:uid="{EFABBD67-8767-406C-BB0D-677C149ECF87}"/>
    <cellStyle name="Note 7 6 4 3 3" xfId="19669" xr:uid="{254B2692-5F94-4076-8E64-6A61E9866B16}"/>
    <cellStyle name="Note 7 6 4 4" xfId="11262" xr:uid="{8B14F5C3-3622-498C-9652-8888CD1FCAFC}"/>
    <cellStyle name="Note 7 6 4 4 2" xfId="22471" xr:uid="{69E03F0A-2A9E-4922-9022-937572771873}"/>
    <cellStyle name="Note 7 6 4 5" xfId="16867" xr:uid="{532472CA-5795-4798-8310-00C07DE47EC0}"/>
    <cellStyle name="Note 7 6 5" xfId="45202" xr:uid="{86880B2F-1FEB-4C70-B2BB-20271ACCAA4B}"/>
    <cellStyle name="Note 7 7" xfId="4675" xr:uid="{058EA9BB-1381-4869-A4BE-CF3997139467}"/>
    <cellStyle name="Note 7 7 2" xfId="4676" xr:uid="{30DDFAAC-007B-4BAE-97C1-9271DFCC66FF}"/>
    <cellStyle name="Note 7 7 2 2" xfId="5653" xr:uid="{F1213E1E-09E8-42ED-9A4D-BB04F0EF88B5}"/>
    <cellStyle name="Note 7 7 2 2 2" xfId="7055" xr:uid="{61874E15-3E38-4F61-806F-2CDC67797261}"/>
    <cellStyle name="Note 7 7 2 2 2 2" xfId="9857" xr:uid="{E4B31352-7F61-4A8F-9BDD-27EE5B5E2569}"/>
    <cellStyle name="Note 7 7 2 2 2 2 2" xfId="15462" xr:uid="{8FE71D54-7C96-4154-991A-3D36B8FD269F}"/>
    <cellStyle name="Note 7 7 2 2 2 2 2 2" xfId="26671" xr:uid="{A05CA373-C395-450E-9F9F-8CE46ECE48C0}"/>
    <cellStyle name="Note 7 7 2 2 2 2 3" xfId="21067" xr:uid="{C8AB2C92-0F1E-42B0-AF79-F0C41F1916F5}"/>
    <cellStyle name="Note 7 7 2 2 2 3" xfId="12660" xr:uid="{364DC3C8-8E42-4D54-B2B9-188D27A313CC}"/>
    <cellStyle name="Note 7 7 2 2 2 3 2" xfId="23869" xr:uid="{65A564BF-0B58-445F-9836-5B0A407C432B}"/>
    <cellStyle name="Note 7 7 2 2 2 4" xfId="18265" xr:uid="{CF36D91C-F0F4-4F2E-BF1D-A6639683A5D8}"/>
    <cellStyle name="Note 7 7 2 2 3" xfId="8455" xr:uid="{A58796B8-7151-4D8E-945E-2393570BD4DF}"/>
    <cellStyle name="Note 7 7 2 2 3 2" xfId="14060" xr:uid="{16DEEA0E-1D73-4E3B-B98C-3989F725DB0F}"/>
    <cellStyle name="Note 7 7 2 2 3 2 2" xfId="25269" xr:uid="{EB8ED5E4-29F3-47DD-9D01-B423FE3B64A1}"/>
    <cellStyle name="Note 7 7 2 2 3 3" xfId="19665" xr:uid="{834BC5FB-E4B1-448A-8973-D2A667122840}"/>
    <cellStyle name="Note 7 7 2 2 4" xfId="11258" xr:uid="{1E322E6F-BAB9-405C-8A35-F15CEB7C5E05}"/>
    <cellStyle name="Note 7 7 2 2 4 2" xfId="22467" xr:uid="{11DDDE0D-6FAE-4B57-8B83-8888B16EC28F}"/>
    <cellStyle name="Note 7 7 2 2 5" xfId="16863" xr:uid="{66534382-9590-4FCE-8697-85DF0FFE00D3}"/>
    <cellStyle name="Note 7 7 2 3" xfId="45206" xr:uid="{B17351B6-D7F5-4F17-A880-D996E046EF6C}"/>
    <cellStyle name="Note 7 7 3" xfId="4677" xr:uid="{7501CAFC-CF21-4B0C-931D-A76A5123EDE8}"/>
    <cellStyle name="Note 7 7 3 2" xfId="5652" xr:uid="{167C3470-9FA2-40C8-BD6B-2A19987D0DEB}"/>
    <cellStyle name="Note 7 7 3 2 2" xfId="7054" xr:uid="{29595619-0950-4D59-A56B-F54EC625D90D}"/>
    <cellStyle name="Note 7 7 3 2 2 2" xfId="9856" xr:uid="{8808193D-4685-43BF-BCF7-8AF5C84735AF}"/>
    <cellStyle name="Note 7 7 3 2 2 2 2" xfId="15461" xr:uid="{29CA9F55-17D7-408F-A858-2195E8D23D4A}"/>
    <cellStyle name="Note 7 7 3 2 2 2 2 2" xfId="26670" xr:uid="{6EDB524E-70F0-4E83-9713-050C347B22B9}"/>
    <cellStyle name="Note 7 7 3 2 2 2 3" xfId="21066" xr:uid="{D682FED6-B256-42F9-A73A-A7589C7FD275}"/>
    <cellStyle name="Note 7 7 3 2 2 3" xfId="12659" xr:uid="{6FCEA9B3-87E7-4F00-A5BA-CC6487BA29F7}"/>
    <cellStyle name="Note 7 7 3 2 2 3 2" xfId="23868" xr:uid="{D93F161A-2803-4BC2-9B2E-0DA63501A495}"/>
    <cellStyle name="Note 7 7 3 2 2 4" xfId="18264" xr:uid="{2FFB0425-A9DA-4AD4-AD75-9DDAA1CC3249}"/>
    <cellStyle name="Note 7 7 3 2 3" xfId="8454" xr:uid="{CAE5319D-98C1-4605-9470-3E914530139A}"/>
    <cellStyle name="Note 7 7 3 2 3 2" xfId="14059" xr:uid="{8138E0B2-33FB-49D0-8598-6205B630EF4B}"/>
    <cellStyle name="Note 7 7 3 2 3 2 2" xfId="25268" xr:uid="{37B5CAC0-A10D-4F81-BC79-035AEB465865}"/>
    <cellStyle name="Note 7 7 3 2 3 3" xfId="19664" xr:uid="{28EF7938-266C-4BD4-AA9C-970A997E28D1}"/>
    <cellStyle name="Note 7 7 3 2 4" xfId="11257" xr:uid="{224A6661-5631-4898-8FAC-53F6ACDB4EA4}"/>
    <cellStyle name="Note 7 7 3 2 4 2" xfId="22466" xr:uid="{7CD90275-63E5-407F-89C0-FC83A9BD1A2A}"/>
    <cellStyle name="Note 7 7 3 2 5" xfId="16862" xr:uid="{0B26F035-E30C-4229-B855-F4B87C631637}"/>
    <cellStyle name="Note 7 7 3 3" xfId="45207" xr:uid="{B0B9EE03-71E8-4F4D-A4DE-8CB7CA3F47B3}"/>
    <cellStyle name="Note 7 7 4" xfId="5654" xr:uid="{C2E5941C-5038-4CE7-B6EE-90D44000E785}"/>
    <cellStyle name="Note 7 7 4 2" xfId="7056" xr:uid="{648A0897-0A42-472C-8CA1-C2C7B4C1DAA2}"/>
    <cellStyle name="Note 7 7 4 2 2" xfId="9858" xr:uid="{15F446E2-4A1F-41AA-B9E9-9BD3DFF2570E}"/>
    <cellStyle name="Note 7 7 4 2 2 2" xfId="15463" xr:uid="{FCE697B3-E59F-4914-A7A8-7478F3D85D81}"/>
    <cellStyle name="Note 7 7 4 2 2 2 2" xfId="26672" xr:uid="{BF8E118B-6DB3-449C-AF1C-50BF21C2EE5F}"/>
    <cellStyle name="Note 7 7 4 2 2 3" xfId="21068" xr:uid="{BDF8CEB1-362E-4942-A632-0DFF90D9B63A}"/>
    <cellStyle name="Note 7 7 4 2 3" xfId="12661" xr:uid="{971DE2F9-937C-4261-807B-BA31998E2ED9}"/>
    <cellStyle name="Note 7 7 4 2 3 2" xfId="23870" xr:uid="{8401D2C7-CD45-40B6-B47F-7AEF73D456F1}"/>
    <cellStyle name="Note 7 7 4 2 4" xfId="18266" xr:uid="{8724AC5E-947F-47D5-AA1C-798443F55B02}"/>
    <cellStyle name="Note 7 7 4 3" xfId="8456" xr:uid="{433D0B39-6B8A-499B-9907-8CAD08242DCE}"/>
    <cellStyle name="Note 7 7 4 3 2" xfId="14061" xr:uid="{37CAA804-80C0-4933-89E6-63B884A82500}"/>
    <cellStyle name="Note 7 7 4 3 2 2" xfId="25270" xr:uid="{08257F37-D075-4DAA-939B-2FBAAC309CCA}"/>
    <cellStyle name="Note 7 7 4 3 3" xfId="19666" xr:uid="{9D9A1154-EB1D-4685-9376-EAC7896F72AF}"/>
    <cellStyle name="Note 7 7 4 4" xfId="11259" xr:uid="{AB8A546D-C1E5-4973-803A-478A8E293FED}"/>
    <cellStyle name="Note 7 7 4 4 2" xfId="22468" xr:uid="{2149FC81-C8BC-4442-ADE9-FFDA0DA57480}"/>
    <cellStyle name="Note 7 7 4 5" xfId="16864" xr:uid="{8FDF0D3A-BF0F-44DF-A8E2-E4A659CF0DEE}"/>
    <cellStyle name="Note 7 7 5" xfId="45205" xr:uid="{272458A6-DB08-41AE-90B5-CC8B17F3A645}"/>
    <cellStyle name="Note 7 8" xfId="4678" xr:uid="{7EEBB90F-36EA-4FBF-8ACA-021BDD53D93A}"/>
    <cellStyle name="Note 7 8 2" xfId="5651" xr:uid="{681FBE3B-6712-4602-BF8A-B22B91F4C0F3}"/>
    <cellStyle name="Note 7 8 2 2" xfId="7053" xr:uid="{E93488DC-631C-4534-8FFB-3921CEEA5164}"/>
    <cellStyle name="Note 7 8 2 2 2" xfId="9855" xr:uid="{2A044637-F12A-4DD2-9526-11964A894B2E}"/>
    <cellStyle name="Note 7 8 2 2 2 2" xfId="15460" xr:uid="{70E025CA-889E-408B-9553-F1358F89178C}"/>
    <cellStyle name="Note 7 8 2 2 2 2 2" xfId="26669" xr:uid="{496F987C-DE89-4473-ABF0-0A0385FC28BE}"/>
    <cellStyle name="Note 7 8 2 2 2 3" xfId="21065" xr:uid="{7712690F-373A-49DE-B030-A16CFC2115FE}"/>
    <cellStyle name="Note 7 8 2 2 3" xfId="12658" xr:uid="{A7504AE1-830F-4BDB-8C14-CCD7ADD5AFEB}"/>
    <cellStyle name="Note 7 8 2 2 3 2" xfId="23867" xr:uid="{02045A4D-BAFE-42D8-A8C3-9D36FDB8711A}"/>
    <cellStyle name="Note 7 8 2 2 4" xfId="18263" xr:uid="{47EC0D7C-7772-446B-9125-BAA5EB6706C9}"/>
    <cellStyle name="Note 7 8 2 3" xfId="8453" xr:uid="{C7265E5D-207F-41EF-9009-2C5891AAE4BB}"/>
    <cellStyle name="Note 7 8 2 3 2" xfId="14058" xr:uid="{CEA3DF2E-0D4F-4189-8BBD-3391B188D3A9}"/>
    <cellStyle name="Note 7 8 2 3 2 2" xfId="25267" xr:uid="{69B63C3E-60A4-499E-B84E-53466961143E}"/>
    <cellStyle name="Note 7 8 2 3 3" xfId="19663" xr:uid="{011B007F-7328-4433-AF6A-B547C3606345}"/>
    <cellStyle name="Note 7 8 2 4" xfId="11256" xr:uid="{B285B82B-416B-4ED9-BF97-10C6885EE760}"/>
    <cellStyle name="Note 7 8 2 4 2" xfId="22465" xr:uid="{867D76A8-96B3-4DB9-9EA0-2B7993B1C417}"/>
    <cellStyle name="Note 7 8 2 5" xfId="16861" xr:uid="{DC9F2FA5-F6BC-4A9C-9CB4-819379609316}"/>
    <cellStyle name="Note 7 8 3" xfId="45208" xr:uid="{530AD212-4C8D-4636-A934-2A54B6B2E1D0}"/>
    <cellStyle name="Note 7 9" xfId="4679" xr:uid="{D6F3A545-52FD-43D3-8AAD-DE4B8F3965DD}"/>
    <cellStyle name="Note 7 9 2" xfId="5650" xr:uid="{D4F4CEF8-A2E8-40FB-8357-E070FFEE670D}"/>
    <cellStyle name="Note 7 9 2 2" xfId="7052" xr:uid="{C1F2A2E9-26FB-4A4A-A601-2E12A156C030}"/>
    <cellStyle name="Note 7 9 2 2 2" xfId="9854" xr:uid="{8C68E3FC-2A22-4E30-BF30-3EA071F27CD3}"/>
    <cellStyle name="Note 7 9 2 2 2 2" xfId="15459" xr:uid="{70A2D481-9042-41ED-ACC5-0110CCC7833C}"/>
    <cellStyle name="Note 7 9 2 2 2 2 2" xfId="26668" xr:uid="{F47BF4F2-ABBA-40A4-8CA3-448829947886}"/>
    <cellStyle name="Note 7 9 2 2 2 3" xfId="21064" xr:uid="{DFE2D383-C6C0-4BE2-88A9-8DEAB3FD2229}"/>
    <cellStyle name="Note 7 9 2 2 3" xfId="12657" xr:uid="{3FB40248-483E-4790-B6B3-91C1DAFDFC6D}"/>
    <cellStyle name="Note 7 9 2 2 3 2" xfId="23866" xr:uid="{CA3CAEB5-B719-4FF1-8E34-0B3961C5F94D}"/>
    <cellStyle name="Note 7 9 2 2 4" xfId="18262" xr:uid="{6295B3F7-DDE2-418D-B64E-B942B33859F3}"/>
    <cellStyle name="Note 7 9 2 3" xfId="8452" xr:uid="{8780568A-5114-46B5-99B3-78AAC4CCE6A7}"/>
    <cellStyle name="Note 7 9 2 3 2" xfId="14057" xr:uid="{50856A8F-E24A-42A5-977F-EA59C592EA56}"/>
    <cellStyle name="Note 7 9 2 3 2 2" xfId="25266" xr:uid="{D33EF25B-7805-4247-BD52-67B7CEF261C2}"/>
    <cellStyle name="Note 7 9 2 3 3" xfId="19662" xr:uid="{0FDBB6BC-B97B-4790-89E8-3D011E0C7126}"/>
    <cellStyle name="Note 7 9 2 4" xfId="11255" xr:uid="{922D78C1-D49B-4518-9A9B-8038BCE49B1F}"/>
    <cellStyle name="Note 7 9 2 4 2" xfId="22464" xr:uid="{71374771-FAEF-4704-90C7-34764C764C0A}"/>
    <cellStyle name="Note 7 9 2 5" xfId="16860" xr:uid="{0AA36F0B-3748-4020-9058-2683E76B95D5}"/>
    <cellStyle name="Note 7 9 3" xfId="45209" xr:uid="{9FE78C50-3B1B-4A71-A019-2BB6593F26B7}"/>
    <cellStyle name="Note 7_Jersey" xfId="4680" xr:uid="{58AD7CC5-EC5F-4773-BD78-7A05E55C4EA2}"/>
    <cellStyle name="Note 8" xfId="4681" xr:uid="{721F2594-C23F-4429-97EA-92336BD7DA6F}"/>
    <cellStyle name="Note 8 10" xfId="5649" xr:uid="{A3E40F19-CF29-4C23-9D1D-DCE0CA0A4462}"/>
    <cellStyle name="Note 8 10 2" xfId="7051" xr:uid="{0C9BEB52-4E10-4634-90C8-E8BE1AA0DC5D}"/>
    <cellStyle name="Note 8 10 2 2" xfId="9853" xr:uid="{CF83FC29-B86B-4329-83E9-3F79F14272F1}"/>
    <cellStyle name="Note 8 10 2 2 2" xfId="15458" xr:uid="{67062D60-3964-4288-8947-F1343D6CD277}"/>
    <cellStyle name="Note 8 10 2 2 2 2" xfId="26667" xr:uid="{0BFCB601-7496-41D8-BA32-02BDFD5804A8}"/>
    <cellStyle name="Note 8 10 2 2 3" xfId="21063" xr:uid="{4C5CC348-CD59-438C-A2FE-8D6111BF0925}"/>
    <cellStyle name="Note 8 10 2 3" xfId="12656" xr:uid="{E0B2BB0D-EA70-4E25-9311-8221A96E3022}"/>
    <cellStyle name="Note 8 10 2 3 2" xfId="23865" xr:uid="{A33B368E-2417-42A5-BCEE-25C0B8ABAE84}"/>
    <cellStyle name="Note 8 10 2 4" xfId="18261" xr:uid="{5BF46FDD-6BF0-4D97-B224-83FB5252E653}"/>
    <cellStyle name="Note 8 10 3" xfId="8451" xr:uid="{28A886F9-ABBC-4EE9-B500-FDBD21B1E8D1}"/>
    <cellStyle name="Note 8 10 3 2" xfId="14056" xr:uid="{122D1775-849C-49BD-878B-FAE24C6D36C7}"/>
    <cellStyle name="Note 8 10 3 2 2" xfId="25265" xr:uid="{EDE52B2B-14FA-4318-803C-B66F14F10949}"/>
    <cellStyle name="Note 8 10 3 3" xfId="19661" xr:uid="{1273A99E-16E7-48C1-B231-044D80E8C302}"/>
    <cellStyle name="Note 8 10 4" xfId="11254" xr:uid="{8BA3AD72-1174-4006-AF13-FD881F6D46C0}"/>
    <cellStyle name="Note 8 10 4 2" xfId="22463" xr:uid="{DAD653FA-162F-404C-B22C-F3073C1C7999}"/>
    <cellStyle name="Note 8 10 5" xfId="16859" xr:uid="{58D6F790-2BAC-43FF-AA60-3503A07BB9A0}"/>
    <cellStyle name="Note 8 11" xfId="45210" xr:uid="{6E372F44-C1F2-47C5-BEA7-D3EE81095858}"/>
    <cellStyle name="Note 8 2" xfId="4682" xr:uid="{E1DF33AB-6667-4F63-8AA6-C355BEB974BD}"/>
    <cellStyle name="Note 8 2 2" xfId="4683" xr:uid="{13C7E04E-6A57-4654-83A9-3C0524C28254}"/>
    <cellStyle name="Note 8 2 2 2" xfId="5647" xr:uid="{E52E54C0-3D4A-4082-BA16-87DBFCA50311}"/>
    <cellStyle name="Note 8 2 2 2 2" xfId="7049" xr:uid="{30DCA8D3-84D7-4E9D-BFE6-C1F31F760776}"/>
    <cellStyle name="Note 8 2 2 2 2 2" xfId="9851" xr:uid="{8143C153-F5EB-45AB-A167-BE27C6F2E683}"/>
    <cellStyle name="Note 8 2 2 2 2 2 2" xfId="15456" xr:uid="{39F53449-964B-4E0A-9A86-DD33A8B0F434}"/>
    <cellStyle name="Note 8 2 2 2 2 2 2 2" xfId="26665" xr:uid="{3A50D84F-BCDF-46D1-81D9-A441BAAE1890}"/>
    <cellStyle name="Note 8 2 2 2 2 2 3" xfId="21061" xr:uid="{F0E07EDF-65B8-4ABA-AE8D-DE78E0D7FDCB}"/>
    <cellStyle name="Note 8 2 2 2 2 3" xfId="12654" xr:uid="{30968898-772B-4713-B102-80E45CE10137}"/>
    <cellStyle name="Note 8 2 2 2 2 3 2" xfId="23863" xr:uid="{0EE2A4E3-D572-493B-95B1-D9D75396E613}"/>
    <cellStyle name="Note 8 2 2 2 2 4" xfId="18259" xr:uid="{5DCD2FED-46DD-4AE2-81D1-565AB7294E6A}"/>
    <cellStyle name="Note 8 2 2 2 3" xfId="8449" xr:uid="{EFA7273B-167A-4E56-AC3B-86F1770E2D38}"/>
    <cellStyle name="Note 8 2 2 2 3 2" xfId="14054" xr:uid="{1DB475BE-9E3E-4178-B7FA-331BF674C4B8}"/>
    <cellStyle name="Note 8 2 2 2 3 2 2" xfId="25263" xr:uid="{9F21FCBB-0C2F-4563-AA1A-20508A727732}"/>
    <cellStyle name="Note 8 2 2 2 3 3" xfId="19659" xr:uid="{88317560-E269-440B-9709-9D5314FE1603}"/>
    <cellStyle name="Note 8 2 2 2 4" xfId="11252" xr:uid="{BAC88F43-1C8E-4D1B-A89C-721D88487138}"/>
    <cellStyle name="Note 8 2 2 2 4 2" xfId="22461" xr:uid="{E4DA0C28-B5D3-4C50-AF40-013B185A6FBD}"/>
    <cellStyle name="Note 8 2 2 2 5" xfId="16857" xr:uid="{560FFD8E-6B4F-486F-A2B7-79528CC6D437}"/>
    <cellStyle name="Note 8 2 2 3" xfId="45212" xr:uid="{E638F546-9EEC-4774-BD90-7BC41E49ABC8}"/>
    <cellStyle name="Note 8 2 3" xfId="4684" xr:uid="{49D43036-8B3F-4AB1-A1C9-981516B67F35}"/>
    <cellStyle name="Note 8 2 3 2" xfId="5646" xr:uid="{1D1C93FA-9566-4F92-8706-459FAD8618BC}"/>
    <cellStyle name="Note 8 2 3 2 2" xfId="7048" xr:uid="{16F7039F-09EC-4695-B04B-22DF547C596E}"/>
    <cellStyle name="Note 8 2 3 2 2 2" xfId="9850" xr:uid="{B0343416-ED98-4122-95AA-E978B50B8CE3}"/>
    <cellStyle name="Note 8 2 3 2 2 2 2" xfId="15455" xr:uid="{A4D0C364-69F2-4823-AEF8-85EAFE1D07A0}"/>
    <cellStyle name="Note 8 2 3 2 2 2 2 2" xfId="26664" xr:uid="{0F3A1346-AEBA-491A-A29E-9195202E7A43}"/>
    <cellStyle name="Note 8 2 3 2 2 2 3" xfId="21060" xr:uid="{EBD7763C-8AC7-4DF1-AD60-FCCBCAE7E521}"/>
    <cellStyle name="Note 8 2 3 2 2 3" xfId="12653" xr:uid="{213AD282-54B9-4614-80D7-4C43D3E3B94B}"/>
    <cellStyle name="Note 8 2 3 2 2 3 2" xfId="23862" xr:uid="{7E078092-4F93-4F4A-893D-8BAD2BA3315B}"/>
    <cellStyle name="Note 8 2 3 2 2 4" xfId="18258" xr:uid="{C5EFDD45-6E82-4B75-9C7D-30BFE39A0836}"/>
    <cellStyle name="Note 8 2 3 2 3" xfId="8448" xr:uid="{7CCFEFA4-8F33-490C-94AC-C5A494D2C3B3}"/>
    <cellStyle name="Note 8 2 3 2 3 2" xfId="14053" xr:uid="{79F8F1BC-262C-4FDB-A180-512F20333BBF}"/>
    <cellStyle name="Note 8 2 3 2 3 2 2" xfId="25262" xr:uid="{813B8A5A-CE75-49CC-85D2-2F6244E8991D}"/>
    <cellStyle name="Note 8 2 3 2 3 3" xfId="19658" xr:uid="{CE44C31F-238F-47D5-87D3-C4EC34C8C055}"/>
    <cellStyle name="Note 8 2 3 2 4" xfId="11251" xr:uid="{D6ABBA95-E2C1-499C-BDFA-D73FDB5A39B7}"/>
    <cellStyle name="Note 8 2 3 2 4 2" xfId="22460" xr:uid="{C2010C6B-B6AB-45E9-A828-18B03EFA7773}"/>
    <cellStyle name="Note 8 2 3 2 5" xfId="16856" xr:uid="{B7C72A12-82CE-4CF6-B616-F503F3BB80B0}"/>
    <cellStyle name="Note 8 2 3 3" xfId="45213" xr:uid="{63DA0F4B-7C2E-418D-9CAC-9105CF79BD08}"/>
    <cellStyle name="Note 8 2 4" xfId="5648" xr:uid="{0F1D978F-708C-482C-A4C4-0D3EF62E9566}"/>
    <cellStyle name="Note 8 2 4 2" xfId="7050" xr:uid="{9693B654-4C43-463E-8636-C1F3E60AFE67}"/>
    <cellStyle name="Note 8 2 4 2 2" xfId="9852" xr:uid="{9C0C6FD8-92AE-494C-A982-AAE7D93A610B}"/>
    <cellStyle name="Note 8 2 4 2 2 2" xfId="15457" xr:uid="{303661A9-F712-46CF-818D-F534052A0404}"/>
    <cellStyle name="Note 8 2 4 2 2 2 2" xfId="26666" xr:uid="{91BAE70A-A5ED-417A-8F9E-165339624E74}"/>
    <cellStyle name="Note 8 2 4 2 2 3" xfId="21062" xr:uid="{0156D6A4-EE27-4E42-A9EF-27FE48304752}"/>
    <cellStyle name="Note 8 2 4 2 3" xfId="12655" xr:uid="{61A563F9-8E12-44F9-993D-058C97DD7F99}"/>
    <cellStyle name="Note 8 2 4 2 3 2" xfId="23864" xr:uid="{7AD93A4C-BBAB-4EC5-A9F0-7FBA75EC82DD}"/>
    <cellStyle name="Note 8 2 4 2 4" xfId="18260" xr:uid="{A05C0F3E-3C8E-4807-83DE-85B07DC8B50E}"/>
    <cellStyle name="Note 8 2 4 3" xfId="8450" xr:uid="{E83DB0A1-0480-487E-B804-BAFBF103C944}"/>
    <cellStyle name="Note 8 2 4 3 2" xfId="14055" xr:uid="{F1564AE3-8AA4-4C83-9D10-010651AFDC57}"/>
    <cellStyle name="Note 8 2 4 3 2 2" xfId="25264" xr:uid="{F5AB2A9C-92C4-45BE-A616-8656C95BF178}"/>
    <cellStyle name="Note 8 2 4 3 3" xfId="19660" xr:uid="{07B18D78-5409-45BD-BE8D-E75EDE9F6C8B}"/>
    <cellStyle name="Note 8 2 4 4" xfId="11253" xr:uid="{18C2FE14-27C7-4031-AD0A-CC8FDB8F9655}"/>
    <cellStyle name="Note 8 2 4 4 2" xfId="22462" xr:uid="{0D695726-1844-4042-9188-6564165DBFEA}"/>
    <cellStyle name="Note 8 2 4 5" xfId="16858" xr:uid="{EC40D57E-65C1-47B1-948D-070E18EB3B49}"/>
    <cellStyle name="Note 8 2 5" xfId="45211" xr:uid="{43CA78BB-DCF9-443B-AE9F-5D8D440DCC5F}"/>
    <cellStyle name="Note 8 3" xfId="4685" xr:uid="{5C5A6D96-8CD0-4FA3-A2B4-C31846B6BE2A}"/>
    <cellStyle name="Note 8 3 2" xfId="4686" xr:uid="{68CBCF1B-30F4-491B-92B8-817A40E68D33}"/>
    <cellStyle name="Note 8 3 2 2" xfId="5644" xr:uid="{2A136797-86B5-44FE-B5C9-C5D5CF450E3F}"/>
    <cellStyle name="Note 8 3 2 2 2" xfId="7046" xr:uid="{7D541638-0B48-4B86-9EEF-F2C454D678EE}"/>
    <cellStyle name="Note 8 3 2 2 2 2" xfId="9848" xr:uid="{7E6528EE-835C-4B5D-9A62-8305BF76AD9B}"/>
    <cellStyle name="Note 8 3 2 2 2 2 2" xfId="15453" xr:uid="{27470107-A3BE-455F-BC92-EC4F9289BA2F}"/>
    <cellStyle name="Note 8 3 2 2 2 2 2 2" xfId="26662" xr:uid="{A33774C1-6A99-40E9-97E1-9EFE65B7B25C}"/>
    <cellStyle name="Note 8 3 2 2 2 2 3" xfId="21058" xr:uid="{67139983-81FC-42B6-98E7-C519D7C479CD}"/>
    <cellStyle name="Note 8 3 2 2 2 3" xfId="12651" xr:uid="{0C6F40D5-44B6-4EEB-B933-E0D4B619BB75}"/>
    <cellStyle name="Note 8 3 2 2 2 3 2" xfId="23860" xr:uid="{60C7F5FD-F6FA-4DAA-9DC4-0525D97835FF}"/>
    <cellStyle name="Note 8 3 2 2 2 4" xfId="18256" xr:uid="{1B7235DA-B228-4422-9C14-B324026E6D02}"/>
    <cellStyle name="Note 8 3 2 2 3" xfId="8446" xr:uid="{CF1BA675-94F0-486A-8E9E-B512591566A9}"/>
    <cellStyle name="Note 8 3 2 2 3 2" xfId="14051" xr:uid="{BBB019F4-37E2-4C51-8708-16FB5A72D4BA}"/>
    <cellStyle name="Note 8 3 2 2 3 2 2" xfId="25260" xr:uid="{C209E713-90C5-4AF6-B776-D5EAB41D55D4}"/>
    <cellStyle name="Note 8 3 2 2 3 3" xfId="19656" xr:uid="{8DB8C943-98F7-45B0-AEA1-67783D427ED1}"/>
    <cellStyle name="Note 8 3 2 2 4" xfId="11249" xr:uid="{1D547298-A61E-48B6-9B8E-CD6CDD7F7880}"/>
    <cellStyle name="Note 8 3 2 2 4 2" xfId="22458" xr:uid="{61CF5C18-4923-4166-8BC6-1012C125126B}"/>
    <cellStyle name="Note 8 3 2 2 5" xfId="16854" xr:uid="{C6D10238-110B-4BEB-B141-1AB61681AE53}"/>
    <cellStyle name="Note 8 3 2 3" xfId="45215" xr:uid="{62896069-894A-4062-AC0F-C67866E585A8}"/>
    <cellStyle name="Note 8 3 3" xfId="4687" xr:uid="{6EF04B3C-E331-4E8D-90B6-77DE6C4EAB54}"/>
    <cellStyle name="Note 8 3 3 2" xfId="5643" xr:uid="{D103F802-5422-4F0A-9B32-0A0B9DBA1D26}"/>
    <cellStyle name="Note 8 3 3 2 2" xfId="7045" xr:uid="{9EF2A5CC-0C35-43A7-92DB-9114A42A317C}"/>
    <cellStyle name="Note 8 3 3 2 2 2" xfId="9847" xr:uid="{C2E1B4F2-430F-448C-B4A9-A6D79DB0F3AB}"/>
    <cellStyle name="Note 8 3 3 2 2 2 2" xfId="15452" xr:uid="{EC5AA0FA-C210-4906-82FF-07AB5D643851}"/>
    <cellStyle name="Note 8 3 3 2 2 2 2 2" xfId="26661" xr:uid="{782212E7-444F-424E-A966-7E2D73F1EDD7}"/>
    <cellStyle name="Note 8 3 3 2 2 2 3" xfId="21057" xr:uid="{5145591A-CD25-4341-AB57-096AF1C7F160}"/>
    <cellStyle name="Note 8 3 3 2 2 3" xfId="12650" xr:uid="{F567ACBE-4EFF-4E59-AE33-988AAF4EDC64}"/>
    <cellStyle name="Note 8 3 3 2 2 3 2" xfId="23859" xr:uid="{D9CBF957-AA4A-4D88-9569-14651F4EC6B2}"/>
    <cellStyle name="Note 8 3 3 2 2 4" xfId="18255" xr:uid="{0F1B6D95-68E8-434D-B3BD-A6EDC8C87E56}"/>
    <cellStyle name="Note 8 3 3 2 3" xfId="8445" xr:uid="{EB19BCFB-072E-4A57-8E78-3E8D1FC041C7}"/>
    <cellStyle name="Note 8 3 3 2 3 2" xfId="14050" xr:uid="{4725AF80-227A-4C1F-939E-6F24EE88202F}"/>
    <cellStyle name="Note 8 3 3 2 3 2 2" xfId="25259" xr:uid="{B2EDE157-0FC9-4455-9D69-15A2FF7EAA84}"/>
    <cellStyle name="Note 8 3 3 2 3 3" xfId="19655" xr:uid="{1CE27791-F67E-4D33-BD68-08B0966E4858}"/>
    <cellStyle name="Note 8 3 3 2 4" xfId="11248" xr:uid="{1C1037F5-0E5A-487C-ADDB-B8CB61BA4798}"/>
    <cellStyle name="Note 8 3 3 2 4 2" xfId="22457" xr:uid="{4EC2DF34-F9DE-42DD-9DD1-30C4BE7022E0}"/>
    <cellStyle name="Note 8 3 3 2 5" xfId="16853" xr:uid="{6E11ACBD-D7C3-4315-952C-E5BB5E862789}"/>
    <cellStyle name="Note 8 3 3 3" xfId="45216" xr:uid="{1C27BDB3-D3DD-4D1F-850C-6464B0FFECC5}"/>
    <cellStyle name="Note 8 3 4" xfId="5645" xr:uid="{3E9ECD2E-A09F-49E7-9B60-82C30912FC4B}"/>
    <cellStyle name="Note 8 3 4 2" xfId="7047" xr:uid="{E381E683-0F8D-4E6D-B6B4-14E72D490134}"/>
    <cellStyle name="Note 8 3 4 2 2" xfId="9849" xr:uid="{D4139747-2E31-45EA-8E9B-27AE17A6C1BB}"/>
    <cellStyle name="Note 8 3 4 2 2 2" xfId="15454" xr:uid="{AAC0905E-D7EB-4B5E-B643-1A0EBDA8C23F}"/>
    <cellStyle name="Note 8 3 4 2 2 2 2" xfId="26663" xr:uid="{EB5E7329-DB1D-4386-8B33-A03940344131}"/>
    <cellStyle name="Note 8 3 4 2 2 3" xfId="21059" xr:uid="{5D977365-7915-413C-9BA6-D33F6E1125FB}"/>
    <cellStyle name="Note 8 3 4 2 3" xfId="12652" xr:uid="{7FE70B48-6F1B-40AF-B391-7738ABC12453}"/>
    <cellStyle name="Note 8 3 4 2 3 2" xfId="23861" xr:uid="{3AD5F63A-1293-4A6A-B3FF-93B8D2D5085F}"/>
    <cellStyle name="Note 8 3 4 2 4" xfId="18257" xr:uid="{A8789DDE-3E0C-4C80-9537-E40F021BF338}"/>
    <cellStyle name="Note 8 3 4 3" xfId="8447" xr:uid="{F5204014-B3F2-4067-92A4-05D327E581AD}"/>
    <cellStyle name="Note 8 3 4 3 2" xfId="14052" xr:uid="{3E234436-BCA5-4EF3-A82D-5FCBEDC52B43}"/>
    <cellStyle name="Note 8 3 4 3 2 2" xfId="25261" xr:uid="{B1896B06-F8AE-4093-A906-3C8BA7C93DC1}"/>
    <cellStyle name="Note 8 3 4 3 3" xfId="19657" xr:uid="{53BF342E-DA6B-42B7-8D51-819E4A51AAC0}"/>
    <cellStyle name="Note 8 3 4 4" xfId="11250" xr:uid="{78F1C127-45D3-4EA1-ABDA-2858E168B11B}"/>
    <cellStyle name="Note 8 3 4 4 2" xfId="22459" xr:uid="{DC1640BE-85E0-4FDA-9DD0-35F7576BE347}"/>
    <cellStyle name="Note 8 3 4 5" xfId="16855" xr:uid="{969405A5-0991-4F35-B58F-674BF7BC3AD2}"/>
    <cellStyle name="Note 8 3 5" xfId="45214" xr:uid="{E2F40CD1-96BA-4FB5-B3AA-8635755B44DF}"/>
    <cellStyle name="Note 8 4" xfId="4688" xr:uid="{BC150C0F-BE00-4C22-A127-913D4E06FEE2}"/>
    <cellStyle name="Note 8 4 2" xfId="4689" xr:uid="{B09165EA-A28F-4972-B03C-2806006ED265}"/>
    <cellStyle name="Note 8 4 2 2" xfId="5641" xr:uid="{8B48B4D8-4810-40E9-971A-6219A300E0CB}"/>
    <cellStyle name="Note 8 4 2 2 2" xfId="7043" xr:uid="{866A158F-9337-4605-AE42-433A536040B7}"/>
    <cellStyle name="Note 8 4 2 2 2 2" xfId="9845" xr:uid="{CB8EFC3D-8035-40A4-A9BB-3FE062DE449C}"/>
    <cellStyle name="Note 8 4 2 2 2 2 2" xfId="15450" xr:uid="{CAB76EA3-D94A-4284-8101-7657288CF3E9}"/>
    <cellStyle name="Note 8 4 2 2 2 2 2 2" xfId="26659" xr:uid="{1AC0F58A-DFDD-41E1-B482-CBA1576E0C07}"/>
    <cellStyle name="Note 8 4 2 2 2 2 3" xfId="21055" xr:uid="{967C6481-4E1B-4F01-873B-BA16B7C260D2}"/>
    <cellStyle name="Note 8 4 2 2 2 3" xfId="12648" xr:uid="{FABA28C2-2E40-4657-9A9D-5625F4C02FE8}"/>
    <cellStyle name="Note 8 4 2 2 2 3 2" xfId="23857" xr:uid="{D5700F0C-E208-4DFA-AC78-ED33B9E37809}"/>
    <cellStyle name="Note 8 4 2 2 2 4" xfId="18253" xr:uid="{C0329C69-7B58-4951-BEE4-AF7818AEA5E7}"/>
    <cellStyle name="Note 8 4 2 2 3" xfId="8443" xr:uid="{4386BDD3-0C82-4406-BE7D-399C48D353B4}"/>
    <cellStyle name="Note 8 4 2 2 3 2" xfId="14048" xr:uid="{626FCA67-1ADC-4739-ACE3-73E9621E713B}"/>
    <cellStyle name="Note 8 4 2 2 3 2 2" xfId="25257" xr:uid="{965818F6-C560-4090-9CA8-A4F7ECEF1B1A}"/>
    <cellStyle name="Note 8 4 2 2 3 3" xfId="19653" xr:uid="{F7F22FAE-5940-4E35-B199-0CD9BB1C22DE}"/>
    <cellStyle name="Note 8 4 2 2 4" xfId="11246" xr:uid="{E0842232-C754-4AB6-ADDA-F5A607A93890}"/>
    <cellStyle name="Note 8 4 2 2 4 2" xfId="22455" xr:uid="{DAB236F3-6A90-49B7-A519-656B21CC490C}"/>
    <cellStyle name="Note 8 4 2 2 5" xfId="16851" xr:uid="{F710FD9C-8E6C-4211-BF33-02BC6A58480C}"/>
    <cellStyle name="Note 8 4 2 3" xfId="45218" xr:uid="{150481B1-C373-4AD8-ADE7-BA557653498D}"/>
    <cellStyle name="Note 8 4 3" xfId="4690" xr:uid="{6EB31BF2-9BF5-4985-AC94-94422FDC2796}"/>
    <cellStyle name="Note 8 4 3 2" xfId="5640" xr:uid="{44A9427E-59E3-4613-9184-A458E242B03B}"/>
    <cellStyle name="Note 8 4 3 2 2" xfId="7042" xr:uid="{BE083D06-9884-4D41-A4DE-E867BB5EB78D}"/>
    <cellStyle name="Note 8 4 3 2 2 2" xfId="9844" xr:uid="{587BA2F3-08BE-45E3-879E-7670092A2BAA}"/>
    <cellStyle name="Note 8 4 3 2 2 2 2" xfId="15449" xr:uid="{BBC472E1-F2A4-4F6C-9510-27EFC6CCD56B}"/>
    <cellStyle name="Note 8 4 3 2 2 2 2 2" xfId="26658" xr:uid="{57BE16CF-EDAB-44D2-A5C7-D4DB4E58B9D5}"/>
    <cellStyle name="Note 8 4 3 2 2 2 3" xfId="21054" xr:uid="{B5348BB1-EB25-46F5-8B26-63D891D2894E}"/>
    <cellStyle name="Note 8 4 3 2 2 3" xfId="12647" xr:uid="{91D4E411-D79C-497C-8DB9-4826F52DC673}"/>
    <cellStyle name="Note 8 4 3 2 2 3 2" xfId="23856" xr:uid="{F8AC53C2-170B-4427-8B59-90AB2C83C05D}"/>
    <cellStyle name="Note 8 4 3 2 2 4" xfId="18252" xr:uid="{A94F0522-62D4-436F-AEE6-32470C2DC62D}"/>
    <cellStyle name="Note 8 4 3 2 3" xfId="8442" xr:uid="{AB060DFF-D8C5-401F-9195-C18FCF280A8C}"/>
    <cellStyle name="Note 8 4 3 2 3 2" xfId="14047" xr:uid="{635A7DBB-4490-4A9E-9DC5-CD67BB9276A2}"/>
    <cellStyle name="Note 8 4 3 2 3 2 2" xfId="25256" xr:uid="{8F77A4BC-D217-463B-856A-40433FC4BEAD}"/>
    <cellStyle name="Note 8 4 3 2 3 3" xfId="19652" xr:uid="{962F2BBE-828A-42FD-987A-E6547817537C}"/>
    <cellStyle name="Note 8 4 3 2 4" xfId="11245" xr:uid="{E9DF7744-FC74-4F92-A5B8-B753C3CFAE1B}"/>
    <cellStyle name="Note 8 4 3 2 4 2" xfId="22454" xr:uid="{D25611B6-135B-4469-99E1-4CD6DA5098EA}"/>
    <cellStyle name="Note 8 4 3 2 5" xfId="16850" xr:uid="{EA7B8B62-4CFA-4872-80C1-131C6E06C515}"/>
    <cellStyle name="Note 8 4 3 3" xfId="45219" xr:uid="{DF2F4170-7CBE-402D-B0C4-11ABAEA5F951}"/>
    <cellStyle name="Note 8 4 4" xfId="5642" xr:uid="{FA1FE3A6-9D3D-41BB-B1E0-AEB397D5ABD9}"/>
    <cellStyle name="Note 8 4 4 2" xfId="7044" xr:uid="{13C9D380-343F-400D-925F-97D87412F941}"/>
    <cellStyle name="Note 8 4 4 2 2" xfId="9846" xr:uid="{258B5106-06F7-4A9A-8246-E7F841AC0796}"/>
    <cellStyle name="Note 8 4 4 2 2 2" xfId="15451" xr:uid="{519F9967-6501-4F73-8EB4-72B3DF991CE6}"/>
    <cellStyle name="Note 8 4 4 2 2 2 2" xfId="26660" xr:uid="{78A7051E-6E8E-47FA-AE2A-D97418ED8BB0}"/>
    <cellStyle name="Note 8 4 4 2 2 3" xfId="21056" xr:uid="{254E7F1E-09A4-4348-9F24-2341FCD84274}"/>
    <cellStyle name="Note 8 4 4 2 3" xfId="12649" xr:uid="{809060FB-1824-4F63-A144-FB93F71C7966}"/>
    <cellStyle name="Note 8 4 4 2 3 2" xfId="23858" xr:uid="{2AC309A3-48E9-4975-8B30-0AABF2807E6D}"/>
    <cellStyle name="Note 8 4 4 2 4" xfId="18254" xr:uid="{EABFF08E-4208-4685-B148-A4A8B59D4B18}"/>
    <cellStyle name="Note 8 4 4 3" xfId="8444" xr:uid="{F8F5F6BE-0355-440F-9425-FF13B00F5044}"/>
    <cellStyle name="Note 8 4 4 3 2" xfId="14049" xr:uid="{B5F289B5-FDBB-45F3-8139-1B33B1CE8F3F}"/>
    <cellStyle name="Note 8 4 4 3 2 2" xfId="25258" xr:uid="{A65C4FCA-87BA-4BB5-9CA6-2B4E8023E931}"/>
    <cellStyle name="Note 8 4 4 3 3" xfId="19654" xr:uid="{8578B811-3DBC-4172-850C-DA368DBAE297}"/>
    <cellStyle name="Note 8 4 4 4" xfId="11247" xr:uid="{99C31027-31E2-4FAB-B08D-DE0C55C918FC}"/>
    <cellStyle name="Note 8 4 4 4 2" xfId="22456" xr:uid="{ACD94CF2-A033-4366-8827-F65ADF8F8B7C}"/>
    <cellStyle name="Note 8 4 4 5" xfId="16852" xr:uid="{34FC8931-987E-450B-B3F3-D86AC93D7717}"/>
    <cellStyle name="Note 8 4 5" xfId="45217" xr:uid="{57961A16-65C7-43ED-B97E-D4C387A5AA26}"/>
    <cellStyle name="Note 8 5" xfId="4691" xr:uid="{0FB0C2BD-52FF-48CD-A7E2-A249B3819A79}"/>
    <cellStyle name="Note 8 5 2" xfId="4692" xr:uid="{95422EA1-61E2-4E62-9370-D1673F259EB3}"/>
    <cellStyle name="Note 8 5 2 2" xfId="5638" xr:uid="{1FF764B1-D9A4-44B9-9CA2-44659C4F34DB}"/>
    <cellStyle name="Note 8 5 2 2 2" xfId="7040" xr:uid="{042DE820-D831-45E1-AB39-734E93529320}"/>
    <cellStyle name="Note 8 5 2 2 2 2" xfId="9842" xr:uid="{1C3FC0F2-C5A4-436A-913C-A4D463DBD42E}"/>
    <cellStyle name="Note 8 5 2 2 2 2 2" xfId="15447" xr:uid="{6AA38C3B-B24C-4A02-9985-3B65051DBF15}"/>
    <cellStyle name="Note 8 5 2 2 2 2 2 2" xfId="26656" xr:uid="{F2B6F558-295E-4D65-AC44-E11E46026456}"/>
    <cellStyle name="Note 8 5 2 2 2 2 3" xfId="21052" xr:uid="{737ACBBF-369A-4D0E-8265-8E6A2BDEB1D4}"/>
    <cellStyle name="Note 8 5 2 2 2 3" xfId="12645" xr:uid="{A56F1A2A-64E8-439C-B915-CDAA6A441D70}"/>
    <cellStyle name="Note 8 5 2 2 2 3 2" xfId="23854" xr:uid="{96358101-F9C3-40DB-B343-6D9D4FA3C45C}"/>
    <cellStyle name="Note 8 5 2 2 2 4" xfId="18250" xr:uid="{ECB7DEF3-1CE2-4AF2-8456-519C2A00D5FC}"/>
    <cellStyle name="Note 8 5 2 2 3" xfId="8440" xr:uid="{794BC786-F7A1-4635-A68F-2FEF101FF1A0}"/>
    <cellStyle name="Note 8 5 2 2 3 2" xfId="14045" xr:uid="{F72DB8C8-37A2-40B6-9C5E-19DF20467256}"/>
    <cellStyle name="Note 8 5 2 2 3 2 2" xfId="25254" xr:uid="{E53C53EB-5E3D-4C78-862C-15C460E3AC93}"/>
    <cellStyle name="Note 8 5 2 2 3 3" xfId="19650" xr:uid="{73A15AC3-1B59-4CE8-A7A3-BEC6579CD208}"/>
    <cellStyle name="Note 8 5 2 2 4" xfId="11243" xr:uid="{AB586DE8-215C-4347-9580-979034F54C33}"/>
    <cellStyle name="Note 8 5 2 2 4 2" xfId="22452" xr:uid="{5D2FBB36-A379-4265-A174-918CE54A69AB}"/>
    <cellStyle name="Note 8 5 2 2 5" xfId="16848" xr:uid="{905A7841-D609-4D55-8A9F-73F0EA6BCA3B}"/>
    <cellStyle name="Note 8 5 2 3" xfId="45221" xr:uid="{80871543-9E9B-4976-9187-BD103593C212}"/>
    <cellStyle name="Note 8 5 3" xfId="4693" xr:uid="{09FD1A66-67F7-4481-AA74-16C1EBDD37E1}"/>
    <cellStyle name="Note 8 5 3 2" xfId="5637" xr:uid="{787F3A56-F287-42FE-BC3D-76037117E3D9}"/>
    <cellStyle name="Note 8 5 3 2 2" xfId="7039" xr:uid="{174BDE66-1159-46CA-B44A-D6D795FCB2D4}"/>
    <cellStyle name="Note 8 5 3 2 2 2" xfId="9841" xr:uid="{9C8AEC1C-822B-44BA-94BB-D84A39FDA74A}"/>
    <cellStyle name="Note 8 5 3 2 2 2 2" xfId="15446" xr:uid="{E3332C74-7051-4403-BF4A-1EBD1439499D}"/>
    <cellStyle name="Note 8 5 3 2 2 2 2 2" xfId="26655" xr:uid="{1280388C-44AF-4144-BA40-58E702F601F5}"/>
    <cellStyle name="Note 8 5 3 2 2 2 3" xfId="21051" xr:uid="{5BCA9A6F-1720-415F-AAA8-0500D8A323D0}"/>
    <cellStyle name="Note 8 5 3 2 2 3" xfId="12644" xr:uid="{3E50BED7-4FA9-408F-9C77-FFD95E4BBCDB}"/>
    <cellStyle name="Note 8 5 3 2 2 3 2" xfId="23853" xr:uid="{38EDF4D5-65CD-4744-914F-B54F44F9CEE1}"/>
    <cellStyle name="Note 8 5 3 2 2 4" xfId="18249" xr:uid="{6DC3A4EB-01FC-4B5B-BB7F-6DD9A7E58B24}"/>
    <cellStyle name="Note 8 5 3 2 3" xfId="8439" xr:uid="{10BCD117-DB63-4467-9968-66E98BE0A4C2}"/>
    <cellStyle name="Note 8 5 3 2 3 2" xfId="14044" xr:uid="{FE3D2CA5-F7D2-4AE4-8297-0E2406806B55}"/>
    <cellStyle name="Note 8 5 3 2 3 2 2" xfId="25253" xr:uid="{83A6C823-0A42-45EF-9B3D-73C41B819EFF}"/>
    <cellStyle name="Note 8 5 3 2 3 3" xfId="19649" xr:uid="{E24EE22E-ADAC-4473-A26E-D5E6F13DA202}"/>
    <cellStyle name="Note 8 5 3 2 4" xfId="11242" xr:uid="{C5F03C0E-5662-4FD4-BACB-6B3CAAF7DF9B}"/>
    <cellStyle name="Note 8 5 3 2 4 2" xfId="22451" xr:uid="{6354B6C3-3124-4D7C-A434-1452B434EA2D}"/>
    <cellStyle name="Note 8 5 3 2 5" xfId="16847" xr:uid="{F1FB86D5-3E14-442A-B2D3-015DAD014A8B}"/>
    <cellStyle name="Note 8 5 3 3" xfId="45222" xr:uid="{4AB4352D-F6B6-47D0-A246-1DFA0BBF6AD8}"/>
    <cellStyle name="Note 8 5 4" xfId="5639" xr:uid="{43A044D8-5219-4FEF-B15C-3191CAC26B3D}"/>
    <cellStyle name="Note 8 5 4 2" xfId="7041" xr:uid="{7C81BAE6-63E3-4755-B6B9-7D6B50E7BA86}"/>
    <cellStyle name="Note 8 5 4 2 2" xfId="9843" xr:uid="{D09CD678-1960-4E41-A002-0FDFC41A4C5C}"/>
    <cellStyle name="Note 8 5 4 2 2 2" xfId="15448" xr:uid="{CA481BFE-3A32-45D5-B5ED-45CC2D6418C6}"/>
    <cellStyle name="Note 8 5 4 2 2 2 2" xfId="26657" xr:uid="{9627B337-3CE4-438A-B40F-6A95849293DA}"/>
    <cellStyle name="Note 8 5 4 2 2 3" xfId="21053" xr:uid="{E1AA5A5E-2B9B-4444-BAF5-58D4403A3D84}"/>
    <cellStyle name="Note 8 5 4 2 3" xfId="12646" xr:uid="{5CAB8CE2-7707-459C-BE31-464E8D52EA52}"/>
    <cellStyle name="Note 8 5 4 2 3 2" xfId="23855" xr:uid="{92B012C3-6F50-4D97-841F-F01D4C428127}"/>
    <cellStyle name="Note 8 5 4 2 4" xfId="18251" xr:uid="{B73A89C1-1A71-4C5D-A0C0-8A16A67C81E2}"/>
    <cellStyle name="Note 8 5 4 3" xfId="8441" xr:uid="{989E830A-8B01-443D-B472-A96792206E46}"/>
    <cellStyle name="Note 8 5 4 3 2" xfId="14046" xr:uid="{9F420EC7-EC60-419A-8061-755F69A3C0E4}"/>
    <cellStyle name="Note 8 5 4 3 2 2" xfId="25255" xr:uid="{6DEC3FDA-2326-4ADC-9189-A6731D0FA480}"/>
    <cellStyle name="Note 8 5 4 3 3" xfId="19651" xr:uid="{2D662908-5100-4F25-B903-9FBF32450F4E}"/>
    <cellStyle name="Note 8 5 4 4" xfId="11244" xr:uid="{5877FB2D-9D3B-40B1-9101-BECC543F2915}"/>
    <cellStyle name="Note 8 5 4 4 2" xfId="22453" xr:uid="{E2AE81B2-8604-42F4-8CC7-7CE83990D3F2}"/>
    <cellStyle name="Note 8 5 4 5" xfId="16849" xr:uid="{28A008B9-2668-4661-BC8A-E15BA17A0DB1}"/>
    <cellStyle name="Note 8 5 5" xfId="45220" xr:uid="{75442487-FAD5-4D7E-8B3F-A7636F190A67}"/>
    <cellStyle name="Note 8 6" xfId="4694" xr:uid="{DECC8C8B-66F8-419A-90B7-16EB8FC7FFC6}"/>
    <cellStyle name="Note 8 6 2" xfId="4695" xr:uid="{ECC635BC-AB46-4C95-A740-74A5CD2FEABC}"/>
    <cellStyle name="Note 8 6 2 2" xfId="5635" xr:uid="{32EDE958-4BDB-4472-A249-9911DB4C0A6B}"/>
    <cellStyle name="Note 8 6 2 2 2" xfId="7037" xr:uid="{8B95359E-437F-4DC9-95B3-17B418B9AF25}"/>
    <cellStyle name="Note 8 6 2 2 2 2" xfId="9839" xr:uid="{D58010B9-B36A-4ABF-B37C-C3B9D7B0957E}"/>
    <cellStyle name="Note 8 6 2 2 2 2 2" xfId="15444" xr:uid="{477004F8-3CDD-47CF-8B8A-B302DE89941B}"/>
    <cellStyle name="Note 8 6 2 2 2 2 2 2" xfId="26653" xr:uid="{9FD0FA88-EE6B-4A4E-A58C-5EFAE7F270C4}"/>
    <cellStyle name="Note 8 6 2 2 2 2 3" xfId="21049" xr:uid="{5A6909B6-4A0E-4188-BEBB-1D87EEEEE529}"/>
    <cellStyle name="Note 8 6 2 2 2 3" xfId="12642" xr:uid="{443CE680-3CB8-45DD-AC68-13A4B321B1DF}"/>
    <cellStyle name="Note 8 6 2 2 2 3 2" xfId="23851" xr:uid="{20EC797F-6329-482A-B927-D93186BE1670}"/>
    <cellStyle name="Note 8 6 2 2 2 4" xfId="18247" xr:uid="{584A698F-F5B0-4A5D-B953-276449693002}"/>
    <cellStyle name="Note 8 6 2 2 3" xfId="8437" xr:uid="{59C04EE7-EC21-4F82-B437-7EA8D3E8E4BA}"/>
    <cellStyle name="Note 8 6 2 2 3 2" xfId="14042" xr:uid="{788C925B-3DFA-40FB-B06B-DD918408D582}"/>
    <cellStyle name="Note 8 6 2 2 3 2 2" xfId="25251" xr:uid="{1AE0E91A-F5C3-4A8E-BA0A-07C650422899}"/>
    <cellStyle name="Note 8 6 2 2 3 3" xfId="19647" xr:uid="{96CAA5D6-AAEA-473D-A9B4-0EF89E12ABA9}"/>
    <cellStyle name="Note 8 6 2 2 4" xfId="11240" xr:uid="{D346BDF7-A632-4593-A8C4-861CE2BC3D24}"/>
    <cellStyle name="Note 8 6 2 2 4 2" xfId="22449" xr:uid="{0C76BD7C-DEB8-4053-A9B0-B091D54FC9A2}"/>
    <cellStyle name="Note 8 6 2 2 5" xfId="16845" xr:uid="{4685FCA2-E58A-4D05-8537-A27CCCA36A99}"/>
    <cellStyle name="Note 8 6 2 3" xfId="45224" xr:uid="{40E24559-A929-42C5-B395-492ED62F3C2F}"/>
    <cellStyle name="Note 8 6 3" xfId="4696" xr:uid="{983C0EB0-64B7-4FCE-9CC6-125FB4E2C950}"/>
    <cellStyle name="Note 8 6 3 2" xfId="5634" xr:uid="{283EB7C5-7A8D-4BDC-886E-3E6EBC1FB5CE}"/>
    <cellStyle name="Note 8 6 3 2 2" xfId="7036" xr:uid="{D0D84A79-A0E3-4B99-A8CE-F2DE0F67702E}"/>
    <cellStyle name="Note 8 6 3 2 2 2" xfId="9838" xr:uid="{8AF7E40E-C0E6-45EC-8155-82E9D6487D02}"/>
    <cellStyle name="Note 8 6 3 2 2 2 2" xfId="15443" xr:uid="{C95A3785-AB65-438E-9205-6EF5FE913D01}"/>
    <cellStyle name="Note 8 6 3 2 2 2 2 2" xfId="26652" xr:uid="{AC280DB5-F138-4D52-87EE-530E70F472A4}"/>
    <cellStyle name="Note 8 6 3 2 2 2 3" xfId="21048" xr:uid="{0B87B813-33DB-4741-99C4-63333C73B459}"/>
    <cellStyle name="Note 8 6 3 2 2 3" xfId="12641" xr:uid="{D6B06D5F-9ED2-4CB2-A2BC-A13FD51F8E69}"/>
    <cellStyle name="Note 8 6 3 2 2 3 2" xfId="23850" xr:uid="{A16A51AB-2FEA-497F-AC13-2D1885FC3172}"/>
    <cellStyle name="Note 8 6 3 2 2 4" xfId="18246" xr:uid="{2AC5FCB2-D87C-44A4-A73B-BF33B9C06A34}"/>
    <cellStyle name="Note 8 6 3 2 3" xfId="8436" xr:uid="{80DFD196-661C-405F-AE83-2634843DA9FD}"/>
    <cellStyle name="Note 8 6 3 2 3 2" xfId="14041" xr:uid="{2D79872F-A33F-41E7-8CD1-CAF713269696}"/>
    <cellStyle name="Note 8 6 3 2 3 2 2" xfId="25250" xr:uid="{9771285F-56B8-42D8-A91B-037C6CB32B51}"/>
    <cellStyle name="Note 8 6 3 2 3 3" xfId="19646" xr:uid="{BE2080F7-5A6D-4609-BF55-9A6F3833E24E}"/>
    <cellStyle name="Note 8 6 3 2 4" xfId="11239" xr:uid="{CB0F2C4F-D0E1-4286-921B-650770A55A54}"/>
    <cellStyle name="Note 8 6 3 2 4 2" xfId="22448" xr:uid="{B5EAC4E3-C35A-47DD-9A94-1BFDD58A8EF1}"/>
    <cellStyle name="Note 8 6 3 2 5" xfId="16844" xr:uid="{ADFF989F-57AA-4974-9897-79D4729829DD}"/>
    <cellStyle name="Note 8 6 3 3" xfId="45225" xr:uid="{7926720E-AB90-4C6F-9768-6773C3CB8064}"/>
    <cellStyle name="Note 8 6 4" xfId="5636" xr:uid="{1017ABB5-84FF-4214-B3D2-5C3C9EC21BC6}"/>
    <cellStyle name="Note 8 6 4 2" xfId="7038" xr:uid="{33A57794-94BF-4898-9F65-214D93D68642}"/>
    <cellStyle name="Note 8 6 4 2 2" xfId="9840" xr:uid="{9B776377-31B8-46B0-97D0-6B2F169D9EC4}"/>
    <cellStyle name="Note 8 6 4 2 2 2" xfId="15445" xr:uid="{AB9BBEE8-4483-426A-866A-9877D35D719A}"/>
    <cellStyle name="Note 8 6 4 2 2 2 2" xfId="26654" xr:uid="{41DADBCC-8321-47DC-8E2C-A017C77C9939}"/>
    <cellStyle name="Note 8 6 4 2 2 3" xfId="21050" xr:uid="{6D60A5DE-1615-48A6-AAAD-41E7C4F06AED}"/>
    <cellStyle name="Note 8 6 4 2 3" xfId="12643" xr:uid="{8DA2BE97-5FA2-48DD-969A-837DD9705CF7}"/>
    <cellStyle name="Note 8 6 4 2 3 2" xfId="23852" xr:uid="{45FB621A-101A-49E6-9DB5-C59314D47B3D}"/>
    <cellStyle name="Note 8 6 4 2 4" xfId="18248" xr:uid="{4BAB9536-4451-4EB3-99BC-E29ABC0ECB1C}"/>
    <cellStyle name="Note 8 6 4 3" xfId="8438" xr:uid="{2109C56A-3A38-424C-84C5-24DF03335154}"/>
    <cellStyle name="Note 8 6 4 3 2" xfId="14043" xr:uid="{7566E5E9-99EF-418C-BABB-485FD73277FD}"/>
    <cellStyle name="Note 8 6 4 3 2 2" xfId="25252" xr:uid="{8F338EE9-2B3E-4F7B-BE05-DB522E10B422}"/>
    <cellStyle name="Note 8 6 4 3 3" xfId="19648" xr:uid="{6FAEAC7C-EE41-43BB-AB39-9BCDBA03330C}"/>
    <cellStyle name="Note 8 6 4 4" xfId="11241" xr:uid="{77ED96AE-65F2-406F-A1D3-8647CFB2880C}"/>
    <cellStyle name="Note 8 6 4 4 2" xfId="22450" xr:uid="{4BFCDB93-2756-4412-86E1-10D3D846E463}"/>
    <cellStyle name="Note 8 6 4 5" xfId="16846" xr:uid="{6C90DB79-1103-4598-8C3B-71D1727E67DE}"/>
    <cellStyle name="Note 8 6 5" xfId="45223" xr:uid="{5D52C491-6493-4233-8CAB-96591E470E54}"/>
    <cellStyle name="Note 8 7" xfId="4697" xr:uid="{86BD4352-3300-474A-AB97-3F948B95FC6B}"/>
    <cellStyle name="Note 8 7 2" xfId="4698" xr:uid="{340EAEEC-FA45-4584-BC10-E43CDB2A4FF4}"/>
    <cellStyle name="Note 8 7 2 2" xfId="5632" xr:uid="{C7D691E7-8B5F-43AF-BDF6-56A5D433AD79}"/>
    <cellStyle name="Note 8 7 2 2 2" xfId="7034" xr:uid="{46B51772-49A3-43EA-B18B-724884892596}"/>
    <cellStyle name="Note 8 7 2 2 2 2" xfId="9836" xr:uid="{04C30566-A893-4FF0-A725-2D701513447A}"/>
    <cellStyle name="Note 8 7 2 2 2 2 2" xfId="15441" xr:uid="{83B6C3DD-6903-4048-83A3-3FB57458BA01}"/>
    <cellStyle name="Note 8 7 2 2 2 2 2 2" xfId="26650" xr:uid="{A24E5358-C4AD-4AD9-A736-77731593483E}"/>
    <cellStyle name="Note 8 7 2 2 2 2 3" xfId="21046" xr:uid="{9F494ECD-A19E-490C-BC87-EC63F5476C2B}"/>
    <cellStyle name="Note 8 7 2 2 2 3" xfId="12639" xr:uid="{5ECDE786-9A3A-4452-83B5-57FA71AD4F55}"/>
    <cellStyle name="Note 8 7 2 2 2 3 2" xfId="23848" xr:uid="{B6AAC76D-EA96-4736-9634-E29F8CFB495D}"/>
    <cellStyle name="Note 8 7 2 2 2 4" xfId="18244" xr:uid="{F68AA86D-4127-41CF-BEBD-2412005494A9}"/>
    <cellStyle name="Note 8 7 2 2 3" xfId="8434" xr:uid="{9D957114-8E3E-46FE-BCC8-89BFC5E04DC7}"/>
    <cellStyle name="Note 8 7 2 2 3 2" xfId="14039" xr:uid="{6CC8D500-F2FD-42F8-A343-5629E29CF2B2}"/>
    <cellStyle name="Note 8 7 2 2 3 2 2" xfId="25248" xr:uid="{2573DEBB-F524-4209-8C5E-7AF905C1A0D6}"/>
    <cellStyle name="Note 8 7 2 2 3 3" xfId="19644" xr:uid="{CEE645E5-8128-4DE9-943A-51F7CE2AC605}"/>
    <cellStyle name="Note 8 7 2 2 4" xfId="11237" xr:uid="{57531A24-1B83-4D8C-A323-D79CF1227091}"/>
    <cellStyle name="Note 8 7 2 2 4 2" xfId="22446" xr:uid="{7B28BDE9-01A2-4FBA-9CE9-E87C4592D6F0}"/>
    <cellStyle name="Note 8 7 2 2 5" xfId="16842" xr:uid="{67F9522E-21A5-4021-9648-1F347287D3C0}"/>
    <cellStyle name="Note 8 7 2 3" xfId="45227" xr:uid="{90861135-628B-468D-972C-2E7A7C7C08EB}"/>
    <cellStyle name="Note 8 7 3" xfId="4699" xr:uid="{6D944634-4997-4DE4-A15C-045E9A842F7B}"/>
    <cellStyle name="Note 8 7 3 2" xfId="5631" xr:uid="{849C2EE0-B738-48BE-9544-2846523A3E40}"/>
    <cellStyle name="Note 8 7 3 2 2" xfId="7033" xr:uid="{288AB437-A8A3-4EA2-BE25-2B3941E62177}"/>
    <cellStyle name="Note 8 7 3 2 2 2" xfId="9835" xr:uid="{6990C951-48F1-49C2-9F40-A39F947A992E}"/>
    <cellStyle name="Note 8 7 3 2 2 2 2" xfId="15440" xr:uid="{0A5F7E44-2B4C-402C-B2E6-1CD9302D6C05}"/>
    <cellStyle name="Note 8 7 3 2 2 2 2 2" xfId="26649" xr:uid="{4B9CEDC0-3B74-4E53-B92F-8F092BECF001}"/>
    <cellStyle name="Note 8 7 3 2 2 2 3" xfId="21045" xr:uid="{964D840B-9196-4EC5-B2F9-ECB88584F07A}"/>
    <cellStyle name="Note 8 7 3 2 2 3" xfId="12638" xr:uid="{6FFDD1C3-5B7E-4C76-92C9-8A285C82F21A}"/>
    <cellStyle name="Note 8 7 3 2 2 3 2" xfId="23847" xr:uid="{4AB2CFF1-970D-4991-BE73-E1A7DA3FE49D}"/>
    <cellStyle name="Note 8 7 3 2 2 4" xfId="18243" xr:uid="{0EBF88CB-5AF4-4852-A720-2912FACCADFC}"/>
    <cellStyle name="Note 8 7 3 2 3" xfId="8433" xr:uid="{1D9656C0-450C-45F2-8C0F-EFBBD690E3AE}"/>
    <cellStyle name="Note 8 7 3 2 3 2" xfId="14038" xr:uid="{0F60AD13-3676-4BCB-A715-58A4859EA785}"/>
    <cellStyle name="Note 8 7 3 2 3 2 2" xfId="25247" xr:uid="{A1DF79C5-D5A6-4329-BADF-C2AB342BB40E}"/>
    <cellStyle name="Note 8 7 3 2 3 3" xfId="19643" xr:uid="{EA99935B-2652-4755-8D10-32B8ABC537D9}"/>
    <cellStyle name="Note 8 7 3 2 4" xfId="11236" xr:uid="{EE1AAD16-BF5E-4088-BE3D-19E156D5F560}"/>
    <cellStyle name="Note 8 7 3 2 4 2" xfId="22445" xr:uid="{901C6FCF-40C8-4B10-A5F0-F62A1FE3C714}"/>
    <cellStyle name="Note 8 7 3 2 5" xfId="16841" xr:uid="{933CCAAF-899C-4B97-9A96-2739C8D5662E}"/>
    <cellStyle name="Note 8 7 3 3" xfId="45228" xr:uid="{D9B7D82D-E3FC-4C11-B105-B414E2A36234}"/>
    <cellStyle name="Note 8 7 4" xfId="5633" xr:uid="{B0BAEC58-DFC7-4228-8490-4017F3754682}"/>
    <cellStyle name="Note 8 7 4 2" xfId="7035" xr:uid="{3CA2F4A1-0D70-476E-9B04-73BBDF6778B0}"/>
    <cellStyle name="Note 8 7 4 2 2" xfId="9837" xr:uid="{5E94F397-58EE-453E-86F1-C6949F9370C8}"/>
    <cellStyle name="Note 8 7 4 2 2 2" xfId="15442" xr:uid="{443840D5-8D56-460F-A011-BC4CB1BE77F1}"/>
    <cellStyle name="Note 8 7 4 2 2 2 2" xfId="26651" xr:uid="{DE77F4BE-EACC-49AC-B962-52E2EBD27D75}"/>
    <cellStyle name="Note 8 7 4 2 2 3" xfId="21047" xr:uid="{D30EB0ED-A41E-4D84-B4FC-BCC04A72D2FD}"/>
    <cellStyle name="Note 8 7 4 2 3" xfId="12640" xr:uid="{ED0B590B-DEAB-4B41-865D-648370866EBA}"/>
    <cellStyle name="Note 8 7 4 2 3 2" xfId="23849" xr:uid="{AA44F100-114F-473C-BC18-BCF5DDFEF3A7}"/>
    <cellStyle name="Note 8 7 4 2 4" xfId="18245" xr:uid="{C17FE7D7-9B39-4B87-A28F-4AF926D9DAB4}"/>
    <cellStyle name="Note 8 7 4 3" xfId="8435" xr:uid="{532104E4-32FE-48AA-9B32-0D532F1FE7BB}"/>
    <cellStyle name="Note 8 7 4 3 2" xfId="14040" xr:uid="{5FBC3BD9-CC0A-4729-89FE-DF7E58EEE425}"/>
    <cellStyle name="Note 8 7 4 3 2 2" xfId="25249" xr:uid="{F3A44113-F415-432B-9309-342BE1CB57A8}"/>
    <cellStyle name="Note 8 7 4 3 3" xfId="19645" xr:uid="{627489C4-376B-4858-9215-2FD3806286A1}"/>
    <cellStyle name="Note 8 7 4 4" xfId="11238" xr:uid="{61D604DE-7164-470C-ABF0-280F3AB5054C}"/>
    <cellStyle name="Note 8 7 4 4 2" xfId="22447" xr:uid="{A585490D-622C-4BA9-AFF8-A94045418A41}"/>
    <cellStyle name="Note 8 7 4 5" xfId="16843" xr:uid="{D30ED341-E261-4EE2-B8E2-603226CFCBA5}"/>
    <cellStyle name="Note 8 7 5" xfId="45226" xr:uid="{B5F5F691-1A2D-453B-AC97-50F9C4CD9531}"/>
    <cellStyle name="Note 8 8" xfId="4700" xr:uid="{3791A9A8-D1AF-457D-9C9C-8A6FA7014189}"/>
    <cellStyle name="Note 8 8 2" xfId="5630" xr:uid="{21DC648C-8664-444B-8A88-5801F55B0950}"/>
    <cellStyle name="Note 8 8 2 2" xfId="7032" xr:uid="{5BD63007-7A1F-4026-B88F-9EC1C5577AEC}"/>
    <cellStyle name="Note 8 8 2 2 2" xfId="9834" xr:uid="{63AFECA5-D69E-4A46-A350-C2D7032377EC}"/>
    <cellStyle name="Note 8 8 2 2 2 2" xfId="15439" xr:uid="{D2A722A7-C9D3-4E77-ADEC-9F76FC8DB06F}"/>
    <cellStyle name="Note 8 8 2 2 2 2 2" xfId="26648" xr:uid="{197554F3-4F7D-428E-9207-E4F42C792EB1}"/>
    <cellStyle name="Note 8 8 2 2 2 3" xfId="21044" xr:uid="{1F40D4EF-77D8-4927-A687-6C704456DFF3}"/>
    <cellStyle name="Note 8 8 2 2 3" xfId="12637" xr:uid="{B1767C82-04B8-4F88-B727-7A7CF57F1B1D}"/>
    <cellStyle name="Note 8 8 2 2 3 2" xfId="23846" xr:uid="{5A135D22-81D2-43EC-B363-C2C34DEB9308}"/>
    <cellStyle name="Note 8 8 2 2 4" xfId="18242" xr:uid="{DA44F3E4-F450-4F67-96D6-4F0ABEEF69B6}"/>
    <cellStyle name="Note 8 8 2 3" xfId="8432" xr:uid="{B321697E-3E7F-4DF1-8920-CCA3399EC069}"/>
    <cellStyle name="Note 8 8 2 3 2" xfId="14037" xr:uid="{CB18AFCC-9E0C-4004-87FE-62944768E08A}"/>
    <cellStyle name="Note 8 8 2 3 2 2" xfId="25246" xr:uid="{7BC07DD3-7F87-4D6B-A77E-D3E2A2B8FA6E}"/>
    <cellStyle name="Note 8 8 2 3 3" xfId="19642" xr:uid="{3F40E353-F798-4692-9F10-2ED82E05242F}"/>
    <cellStyle name="Note 8 8 2 4" xfId="11235" xr:uid="{50E4F12F-A9D3-476B-BAD5-8011828FBBF5}"/>
    <cellStyle name="Note 8 8 2 4 2" xfId="22444" xr:uid="{10239126-8A90-4D4E-B923-A07313D6DF40}"/>
    <cellStyle name="Note 8 8 2 5" xfId="16840" xr:uid="{8F6EB266-A1B0-47F2-B6E7-9FA806C11EB3}"/>
    <cellStyle name="Note 8 8 3" xfId="45229" xr:uid="{AF85056E-9634-4427-BCB9-CAC75800B62E}"/>
    <cellStyle name="Note 8 9" xfId="4701" xr:uid="{F13F80CF-AC84-48EA-8633-247245F5E75F}"/>
    <cellStyle name="Note 8 9 2" xfId="5629" xr:uid="{F08441E2-2973-4F1F-A359-00E0087E9A36}"/>
    <cellStyle name="Note 8 9 2 2" xfId="7031" xr:uid="{AC8EA814-9F1C-4027-BF1C-928FE511AE64}"/>
    <cellStyle name="Note 8 9 2 2 2" xfId="9833" xr:uid="{55D5EEBA-2CEC-4096-B3DF-C2BEC70773A3}"/>
    <cellStyle name="Note 8 9 2 2 2 2" xfId="15438" xr:uid="{807A3EE5-854A-4A51-91C3-95152743CA70}"/>
    <cellStyle name="Note 8 9 2 2 2 2 2" xfId="26647" xr:uid="{0909BC9C-9396-4118-AADF-84D97EB39B28}"/>
    <cellStyle name="Note 8 9 2 2 2 3" xfId="21043" xr:uid="{BED452FA-6B1E-4F92-936E-801EC1DE4792}"/>
    <cellStyle name="Note 8 9 2 2 3" xfId="12636" xr:uid="{BE3D8AE7-DF0A-4AB1-81AB-4BC6E3088955}"/>
    <cellStyle name="Note 8 9 2 2 3 2" xfId="23845" xr:uid="{99F3472B-9435-4ED4-B493-4536F9BC0C55}"/>
    <cellStyle name="Note 8 9 2 2 4" xfId="18241" xr:uid="{83ECD8FE-2E83-45C3-8009-5BEE86DF4C0D}"/>
    <cellStyle name="Note 8 9 2 3" xfId="8431" xr:uid="{92437BA3-888A-4D83-AA48-1F0C13898BED}"/>
    <cellStyle name="Note 8 9 2 3 2" xfId="14036" xr:uid="{F0C5E9CF-6B7C-4FE9-8155-EDE1FFA0049E}"/>
    <cellStyle name="Note 8 9 2 3 2 2" xfId="25245" xr:uid="{31E0BABC-5E43-47C2-B946-9D2249A5E3AF}"/>
    <cellStyle name="Note 8 9 2 3 3" xfId="19641" xr:uid="{625AB2FD-F9CC-45B3-B6E4-B0EB2DDB8087}"/>
    <cellStyle name="Note 8 9 2 4" xfId="11234" xr:uid="{8930BE44-EFD4-4A11-A3B2-FC802B6FD546}"/>
    <cellStyle name="Note 8 9 2 4 2" xfId="22443" xr:uid="{8E60D9FB-5D6A-431F-ABFC-A0570CAE8310}"/>
    <cellStyle name="Note 8 9 2 5" xfId="16839" xr:uid="{6D025CF4-7D60-4DEA-B59C-54D1C7BC0E02}"/>
    <cellStyle name="Note 8 9 3" xfId="45230" xr:uid="{8C3E3424-58FA-449C-B8ED-B46055372234}"/>
    <cellStyle name="Note 8_Jersey" xfId="4702" xr:uid="{567AD598-46AA-4F02-AF4D-238291C6DF8D}"/>
    <cellStyle name="Note 9" xfId="4703" xr:uid="{AD45CE3F-6FB3-41B8-9969-4B7EC0BF4067}"/>
    <cellStyle name="Note 9 10" xfId="5628" xr:uid="{444EAF2D-12FC-49C0-B2F6-AA844272B837}"/>
    <cellStyle name="Note 9 10 2" xfId="7030" xr:uid="{7DF0192A-FDAD-40C7-A333-5897156C1BEA}"/>
    <cellStyle name="Note 9 10 2 2" xfId="9832" xr:uid="{B6ABF9BB-CC9A-4EE6-9681-1A8C019C94E9}"/>
    <cellStyle name="Note 9 10 2 2 2" xfId="15437" xr:uid="{1A7D5572-4B1C-4526-AC61-E1401C168219}"/>
    <cellStyle name="Note 9 10 2 2 2 2" xfId="26646" xr:uid="{19E3F246-2390-4720-A0B2-5BD537E9AA9C}"/>
    <cellStyle name="Note 9 10 2 2 3" xfId="21042" xr:uid="{3EBF33FF-0534-48D5-B57E-BF90C21CDF7D}"/>
    <cellStyle name="Note 9 10 2 3" xfId="12635" xr:uid="{0869DF33-EFFA-4F81-BB65-49D5BF8B6E36}"/>
    <cellStyle name="Note 9 10 2 3 2" xfId="23844" xr:uid="{185F0E26-D1F6-4768-9525-B446813CABD3}"/>
    <cellStyle name="Note 9 10 2 4" xfId="18240" xr:uid="{77EA6F73-B998-4C23-BE38-4CFC282D1933}"/>
    <cellStyle name="Note 9 10 3" xfId="8430" xr:uid="{6B892251-C6C2-4235-B76C-B71C5C723C3D}"/>
    <cellStyle name="Note 9 10 3 2" xfId="14035" xr:uid="{53229AB8-A698-4688-9B85-1499C7864CEA}"/>
    <cellStyle name="Note 9 10 3 2 2" xfId="25244" xr:uid="{7C939ED2-5AB0-45F7-8C86-2F0B073EE31B}"/>
    <cellStyle name="Note 9 10 3 3" xfId="19640" xr:uid="{43626CB4-2627-4386-B0E9-B96796D2DF77}"/>
    <cellStyle name="Note 9 10 4" xfId="11233" xr:uid="{178ABC73-95C7-4AA1-BF02-8593B0810AD7}"/>
    <cellStyle name="Note 9 10 4 2" xfId="22442" xr:uid="{BB6B546C-1D26-43CA-A485-1F504B1D3492}"/>
    <cellStyle name="Note 9 10 5" xfId="16838" xr:uid="{6883721D-A52E-4194-9652-FC5B3A3CF37F}"/>
    <cellStyle name="Note 9 11" xfId="45231" xr:uid="{42CB75AF-D8F7-4092-8863-A82E1687ABA2}"/>
    <cellStyle name="Note 9 2" xfId="4704" xr:uid="{4EE8EB4A-6679-4B45-84C3-09172F3B3442}"/>
    <cellStyle name="Note 9 2 2" xfId="4705" xr:uid="{FF9ED291-9893-4CB0-8330-0425C9C34DBE}"/>
    <cellStyle name="Note 9 2 2 2" xfId="5626" xr:uid="{8DDCB5F1-C594-403A-8D67-EB0BCBC9B762}"/>
    <cellStyle name="Note 9 2 2 2 2" xfId="7028" xr:uid="{D7ADD2BD-FBFE-4669-8350-B0D549269E12}"/>
    <cellStyle name="Note 9 2 2 2 2 2" xfId="9830" xr:uid="{74BE6665-54F6-4472-A6B1-7C7D0A0D2A52}"/>
    <cellStyle name="Note 9 2 2 2 2 2 2" xfId="15435" xr:uid="{C8F7FDB5-EE85-4160-B01F-A20A54E2B672}"/>
    <cellStyle name="Note 9 2 2 2 2 2 2 2" xfId="26644" xr:uid="{76CBB99D-608D-40ED-8F84-725BC696ED65}"/>
    <cellStyle name="Note 9 2 2 2 2 2 3" xfId="21040" xr:uid="{CE88A3CF-1A49-4300-9B4C-921C92951155}"/>
    <cellStyle name="Note 9 2 2 2 2 3" xfId="12633" xr:uid="{93AFA6BC-4C43-44A8-A028-0EC7D4494702}"/>
    <cellStyle name="Note 9 2 2 2 2 3 2" xfId="23842" xr:uid="{87FC3939-E6DE-436A-A543-693D290D0E0C}"/>
    <cellStyle name="Note 9 2 2 2 2 4" xfId="18238" xr:uid="{DD5BC59C-B858-47D5-B734-982C05398BCC}"/>
    <cellStyle name="Note 9 2 2 2 3" xfId="8428" xr:uid="{33510F00-2A0E-496F-9C04-22FC04906A71}"/>
    <cellStyle name="Note 9 2 2 2 3 2" xfId="14033" xr:uid="{FB499D71-65D1-499A-833F-B978A52BCF38}"/>
    <cellStyle name="Note 9 2 2 2 3 2 2" xfId="25242" xr:uid="{0D82E3B9-713C-4FBC-80F8-6BF153460BF8}"/>
    <cellStyle name="Note 9 2 2 2 3 3" xfId="19638" xr:uid="{A4EA9829-056B-4C3F-849C-AB79E7F33C16}"/>
    <cellStyle name="Note 9 2 2 2 4" xfId="11231" xr:uid="{DEDB1827-933C-498C-83B2-0E4F759A2E28}"/>
    <cellStyle name="Note 9 2 2 2 4 2" xfId="22440" xr:uid="{278640FF-9860-402C-AA6B-4787F77E63FC}"/>
    <cellStyle name="Note 9 2 2 2 5" xfId="16836" xr:uid="{8078F72D-9B62-4FCB-B486-F355A11CFB25}"/>
    <cellStyle name="Note 9 2 2 3" xfId="45233" xr:uid="{ACAD969C-6D7F-4C18-A89A-B46AEB7D350B}"/>
    <cellStyle name="Note 9 2 3" xfId="4706" xr:uid="{780F8692-BA98-4B7D-A65B-3540E0A08CF2}"/>
    <cellStyle name="Note 9 2 3 2" xfId="5625" xr:uid="{6C552DEC-C452-4C98-BB06-A8749445D60F}"/>
    <cellStyle name="Note 9 2 3 2 2" xfId="7027" xr:uid="{083059B4-DA8C-4845-BDF4-524ACD9900A6}"/>
    <cellStyle name="Note 9 2 3 2 2 2" xfId="9829" xr:uid="{3DDE6559-02EF-4C9A-B083-78DFD3D17B23}"/>
    <cellStyle name="Note 9 2 3 2 2 2 2" xfId="15434" xr:uid="{271C625C-ECE1-4D00-ACE5-EF26751DED32}"/>
    <cellStyle name="Note 9 2 3 2 2 2 2 2" xfId="26643" xr:uid="{F19813D0-65DD-424D-8826-AA92A1072F7A}"/>
    <cellStyle name="Note 9 2 3 2 2 2 3" xfId="21039" xr:uid="{58506DEF-DB10-491A-8B5D-66A8B90217F9}"/>
    <cellStyle name="Note 9 2 3 2 2 3" xfId="12632" xr:uid="{A28C7F33-A4F5-4811-8F13-4EECAF215001}"/>
    <cellStyle name="Note 9 2 3 2 2 3 2" xfId="23841" xr:uid="{3EF4FD31-09A1-446D-9174-5DB942FC6702}"/>
    <cellStyle name="Note 9 2 3 2 2 4" xfId="18237" xr:uid="{7B7EEA62-00F3-4AB2-9FAD-640E041CBC24}"/>
    <cellStyle name="Note 9 2 3 2 3" xfId="8427" xr:uid="{BEEA8472-88E7-4761-AB44-3A4E07042FF9}"/>
    <cellStyle name="Note 9 2 3 2 3 2" xfId="14032" xr:uid="{01703269-70CF-4CC5-BDAB-58E2590ED1EB}"/>
    <cellStyle name="Note 9 2 3 2 3 2 2" xfId="25241" xr:uid="{02528310-7D73-4BED-9257-1FA9580C3C04}"/>
    <cellStyle name="Note 9 2 3 2 3 3" xfId="19637" xr:uid="{3FA65FED-E1DF-42B3-8507-EFD674FEDAB6}"/>
    <cellStyle name="Note 9 2 3 2 4" xfId="11230" xr:uid="{98FABFEB-0BA8-4192-9B9E-ABEA4FE1ECD3}"/>
    <cellStyle name="Note 9 2 3 2 4 2" xfId="22439" xr:uid="{F8615AD0-C5B0-4E87-BAFF-D721A2723893}"/>
    <cellStyle name="Note 9 2 3 2 5" xfId="16835" xr:uid="{1C36A5E3-076A-4803-B5EE-4154BAAB7F5E}"/>
    <cellStyle name="Note 9 2 3 3" xfId="45234" xr:uid="{6C9F78AF-E782-46D2-8709-38A5751C0160}"/>
    <cellStyle name="Note 9 2 4" xfId="5627" xr:uid="{927010E1-1A60-4252-89B3-6DACA61EB3E2}"/>
    <cellStyle name="Note 9 2 4 2" xfId="7029" xr:uid="{257CF821-9764-474D-BA27-C197968F8EE3}"/>
    <cellStyle name="Note 9 2 4 2 2" xfId="9831" xr:uid="{A749DE72-A9AA-42F6-A5D9-8A6DFEE9778C}"/>
    <cellStyle name="Note 9 2 4 2 2 2" xfId="15436" xr:uid="{A017780A-92B6-42E6-806B-C3D822B43A1B}"/>
    <cellStyle name="Note 9 2 4 2 2 2 2" xfId="26645" xr:uid="{FADF11A7-11A4-4F29-AA14-5675E70B3273}"/>
    <cellStyle name="Note 9 2 4 2 2 3" xfId="21041" xr:uid="{1EE8B1D1-B6AC-488B-88AE-54651EC84868}"/>
    <cellStyle name="Note 9 2 4 2 3" xfId="12634" xr:uid="{060865F8-6AE5-4C47-8F34-A60972D7605B}"/>
    <cellStyle name="Note 9 2 4 2 3 2" xfId="23843" xr:uid="{AC094CC6-D732-4A98-992D-9B73CA0A1FFC}"/>
    <cellStyle name="Note 9 2 4 2 4" xfId="18239" xr:uid="{212D3F38-507E-48DA-99FD-C23DCEB08E0A}"/>
    <cellStyle name="Note 9 2 4 3" xfId="8429" xr:uid="{0B8649E6-F3D4-4CA5-99DE-D0FE6C951B33}"/>
    <cellStyle name="Note 9 2 4 3 2" xfId="14034" xr:uid="{779DA74C-7910-47A5-9668-B6EB8739133D}"/>
    <cellStyle name="Note 9 2 4 3 2 2" xfId="25243" xr:uid="{2E72C754-C479-40F7-85F8-53D4D71971E1}"/>
    <cellStyle name="Note 9 2 4 3 3" xfId="19639" xr:uid="{9A8F0B48-4BA6-4235-9164-29391170CC34}"/>
    <cellStyle name="Note 9 2 4 4" xfId="11232" xr:uid="{46D1B0D3-7ABF-4474-9A56-AFDFC0D3BEBD}"/>
    <cellStyle name="Note 9 2 4 4 2" xfId="22441" xr:uid="{D8F47BC8-E43E-4259-B33F-F39DB09419F8}"/>
    <cellStyle name="Note 9 2 4 5" xfId="16837" xr:uid="{3ACB42FB-E74D-4F57-854A-98DAAFC3901D}"/>
    <cellStyle name="Note 9 2 5" xfId="45232" xr:uid="{80394B2E-3A6B-44F6-956F-B8DFF42C7CD4}"/>
    <cellStyle name="Note 9 3" xfId="4707" xr:uid="{3C45FFDC-E65B-45A7-B9E3-9AB2691CC902}"/>
    <cellStyle name="Note 9 3 2" xfId="4708" xr:uid="{C4B0FCFA-97DA-4C90-9A2D-D1FEB6679398}"/>
    <cellStyle name="Note 9 3 2 2" xfId="5623" xr:uid="{18A6F5A1-D7C8-4038-A111-BACC721FBF59}"/>
    <cellStyle name="Note 9 3 2 2 2" xfId="7025" xr:uid="{93587A61-4D73-4290-A43F-93B61DFEA272}"/>
    <cellStyle name="Note 9 3 2 2 2 2" xfId="9827" xr:uid="{080C6485-C193-4CF2-AF18-910B91C24972}"/>
    <cellStyle name="Note 9 3 2 2 2 2 2" xfId="15432" xr:uid="{8A8B579C-C147-4F54-9ABA-FCC65BAE3BF2}"/>
    <cellStyle name="Note 9 3 2 2 2 2 2 2" xfId="26641" xr:uid="{56240E5E-323B-45AC-891F-7C4C30965CC1}"/>
    <cellStyle name="Note 9 3 2 2 2 2 3" xfId="21037" xr:uid="{E36A5440-5F74-41F8-8D7F-33510CEFE6F8}"/>
    <cellStyle name="Note 9 3 2 2 2 3" xfId="12630" xr:uid="{DFE6E0D0-363D-41BB-B813-89E60ABE371C}"/>
    <cellStyle name="Note 9 3 2 2 2 3 2" xfId="23839" xr:uid="{B218D35E-B93C-415D-9F93-B7012C0EB520}"/>
    <cellStyle name="Note 9 3 2 2 2 4" xfId="18235" xr:uid="{54A9DA45-1B6B-4F34-BB1E-2FA3CA1482CF}"/>
    <cellStyle name="Note 9 3 2 2 3" xfId="8425" xr:uid="{8720A5A6-31A6-4F11-9769-612C54D6BE5B}"/>
    <cellStyle name="Note 9 3 2 2 3 2" xfId="14030" xr:uid="{E25CAA84-14D3-4013-A65F-E5CD3DC8F8B2}"/>
    <cellStyle name="Note 9 3 2 2 3 2 2" xfId="25239" xr:uid="{6E2961B2-2041-45F7-8A61-7CF50B2984FD}"/>
    <cellStyle name="Note 9 3 2 2 3 3" xfId="19635" xr:uid="{B1B2DDF5-6411-43B0-8B78-38E3895D95C5}"/>
    <cellStyle name="Note 9 3 2 2 4" xfId="11228" xr:uid="{96B453E9-5537-43EA-8B05-3DDD16499BAA}"/>
    <cellStyle name="Note 9 3 2 2 4 2" xfId="22437" xr:uid="{7F0E28F2-1C42-4D70-B64A-18C5987470F0}"/>
    <cellStyle name="Note 9 3 2 2 5" xfId="16833" xr:uid="{5BB0BD79-F0E3-4BBF-8C89-FFF55F9AFDC7}"/>
    <cellStyle name="Note 9 3 2 3" xfId="45236" xr:uid="{5563D6B0-FCAF-4354-AFBC-BCA4B66ACD7A}"/>
    <cellStyle name="Note 9 3 3" xfId="4709" xr:uid="{C183BF0C-ECA4-455A-BD7C-D43DA78C5B97}"/>
    <cellStyle name="Note 9 3 3 2" xfId="5622" xr:uid="{13A313DF-478F-4037-B259-E0886A3F12E5}"/>
    <cellStyle name="Note 9 3 3 2 2" xfId="7024" xr:uid="{9238D127-851A-4720-9A55-A4E5EB62BA34}"/>
    <cellStyle name="Note 9 3 3 2 2 2" xfId="9826" xr:uid="{997F98AB-8EB8-4402-9308-014072E53DDC}"/>
    <cellStyle name="Note 9 3 3 2 2 2 2" xfId="15431" xr:uid="{202EDB91-9AD2-4DC0-9A26-A05638DCB310}"/>
    <cellStyle name="Note 9 3 3 2 2 2 2 2" xfId="26640" xr:uid="{7E39C4ED-52D9-4DEA-9625-792B8501BDAA}"/>
    <cellStyle name="Note 9 3 3 2 2 2 3" xfId="21036" xr:uid="{59504DCC-DF7C-47E5-B8B4-4AAB2E7BFE63}"/>
    <cellStyle name="Note 9 3 3 2 2 3" xfId="12629" xr:uid="{54C00538-82A5-4184-A48E-FBC6FB63D6F2}"/>
    <cellStyle name="Note 9 3 3 2 2 3 2" xfId="23838" xr:uid="{0F6A0AA5-37DA-4316-BA0F-6C015E1610BC}"/>
    <cellStyle name="Note 9 3 3 2 2 4" xfId="18234" xr:uid="{D1A39887-876F-4117-9430-810E11BC36E5}"/>
    <cellStyle name="Note 9 3 3 2 3" xfId="8424" xr:uid="{1148B811-74D4-4EE0-B0CF-83BA3FBF242E}"/>
    <cellStyle name="Note 9 3 3 2 3 2" xfId="14029" xr:uid="{F8C8691C-2067-4270-A14D-04F489D7DEAE}"/>
    <cellStyle name="Note 9 3 3 2 3 2 2" xfId="25238" xr:uid="{C14FE1EF-6D28-4A69-B0CC-B9447A335606}"/>
    <cellStyle name="Note 9 3 3 2 3 3" xfId="19634" xr:uid="{8E5E4EC8-5276-4903-9957-BBB4F38A7FEC}"/>
    <cellStyle name="Note 9 3 3 2 4" xfId="11227" xr:uid="{40484DD1-1969-4078-BA2F-7A473CF52F5F}"/>
    <cellStyle name="Note 9 3 3 2 4 2" xfId="22436" xr:uid="{92E24BE9-EE9A-46B2-B97C-7BF1C4A6A138}"/>
    <cellStyle name="Note 9 3 3 2 5" xfId="16832" xr:uid="{C59E5BC2-1943-45CB-A63B-AB551F222A18}"/>
    <cellStyle name="Note 9 3 3 3" xfId="45237" xr:uid="{AE0FCF76-40CF-474D-95DD-810E1DAA9796}"/>
    <cellStyle name="Note 9 3 4" xfId="5624" xr:uid="{0685FF38-D577-4561-924B-279DE964AD4E}"/>
    <cellStyle name="Note 9 3 4 2" xfId="7026" xr:uid="{01AEBA50-C089-4DC9-8CE9-09138E473BBB}"/>
    <cellStyle name="Note 9 3 4 2 2" xfId="9828" xr:uid="{FDC4671C-D3A9-43EC-9C8E-F05F997A51AE}"/>
    <cellStyle name="Note 9 3 4 2 2 2" xfId="15433" xr:uid="{2B6E67A6-7254-4C33-B725-E50964A5789F}"/>
    <cellStyle name="Note 9 3 4 2 2 2 2" xfId="26642" xr:uid="{668D4B31-6551-4F1E-8EB6-568B08FEA70E}"/>
    <cellStyle name="Note 9 3 4 2 2 3" xfId="21038" xr:uid="{88581B0A-D3CC-4A95-92F7-88687C5685D6}"/>
    <cellStyle name="Note 9 3 4 2 3" xfId="12631" xr:uid="{1433CBC5-A766-4F8B-8726-5461B4B2B7D1}"/>
    <cellStyle name="Note 9 3 4 2 3 2" xfId="23840" xr:uid="{B9912639-AFAD-418A-A461-0A69DCC3E3D7}"/>
    <cellStyle name="Note 9 3 4 2 4" xfId="18236" xr:uid="{99813F82-1133-47E8-A8A0-8F592E6D8CD9}"/>
    <cellStyle name="Note 9 3 4 3" xfId="8426" xr:uid="{71E3A78C-25BE-4BEF-864F-02FF805C8BE7}"/>
    <cellStyle name="Note 9 3 4 3 2" xfId="14031" xr:uid="{AE1F88C6-BDF3-4011-B9F3-6D1D71F33AD7}"/>
    <cellStyle name="Note 9 3 4 3 2 2" xfId="25240" xr:uid="{5F204B4D-222C-4FF8-9C5E-D5EF16DE292E}"/>
    <cellStyle name="Note 9 3 4 3 3" xfId="19636" xr:uid="{AAF063FC-03CB-484E-B08B-5FA20D22DE89}"/>
    <cellStyle name="Note 9 3 4 4" xfId="11229" xr:uid="{A9A08CAD-069E-4B82-8D15-9D61464D67AA}"/>
    <cellStyle name="Note 9 3 4 4 2" xfId="22438" xr:uid="{B314CF10-1556-4FA5-B12F-3EA0B7EB53E9}"/>
    <cellStyle name="Note 9 3 4 5" xfId="16834" xr:uid="{290A99F0-1125-461C-A72C-821205A1E1C3}"/>
    <cellStyle name="Note 9 3 5" xfId="45235" xr:uid="{C3718FFB-090E-446E-8808-7B6CA569E1FD}"/>
    <cellStyle name="Note 9 4" xfId="4710" xr:uid="{D01FF3A2-CAC2-47D0-A099-74F89B73AAEF}"/>
    <cellStyle name="Note 9 4 2" xfId="4711" xr:uid="{8D98AA4D-0C62-4B68-85E5-66E9DFF40A89}"/>
    <cellStyle name="Note 9 4 2 2" xfId="5620" xr:uid="{BCEF3A1F-60F8-4C5D-9D45-450A74EBCDFA}"/>
    <cellStyle name="Note 9 4 2 2 2" xfId="7022" xr:uid="{968D4832-6AC5-43E0-B37E-7CB6E13D31DA}"/>
    <cellStyle name="Note 9 4 2 2 2 2" xfId="9824" xr:uid="{326CCC75-2916-4A1B-AFA9-A1029C92C876}"/>
    <cellStyle name="Note 9 4 2 2 2 2 2" xfId="15429" xr:uid="{30FE8024-A4B4-4BDE-B0FB-748C001DE79B}"/>
    <cellStyle name="Note 9 4 2 2 2 2 2 2" xfId="26638" xr:uid="{7B9F3C58-A972-4FA4-AF57-52AC0F54EE06}"/>
    <cellStyle name="Note 9 4 2 2 2 2 3" xfId="21034" xr:uid="{8917A085-9B6B-423B-9C35-2F820363B117}"/>
    <cellStyle name="Note 9 4 2 2 2 3" xfId="12627" xr:uid="{F05BBF26-4DD8-4D97-BC6A-7C9EC643FA2D}"/>
    <cellStyle name="Note 9 4 2 2 2 3 2" xfId="23836" xr:uid="{1AEA27BF-DF6B-4A7B-A5AE-DD2264AAE97C}"/>
    <cellStyle name="Note 9 4 2 2 2 4" xfId="18232" xr:uid="{315EA965-F3ED-48A4-8D31-7AFE667703AE}"/>
    <cellStyle name="Note 9 4 2 2 3" xfId="8422" xr:uid="{2EA9CE36-4D5E-4CF8-86C5-9C7B30DE08D0}"/>
    <cellStyle name="Note 9 4 2 2 3 2" xfId="14027" xr:uid="{98AB97A0-FFF5-4698-8463-3C8CFE822092}"/>
    <cellStyle name="Note 9 4 2 2 3 2 2" xfId="25236" xr:uid="{7283558C-0486-4C83-B7FC-5C551CF37D0A}"/>
    <cellStyle name="Note 9 4 2 2 3 3" xfId="19632" xr:uid="{5C7676BF-2831-44D3-97E6-F1E630D259AF}"/>
    <cellStyle name="Note 9 4 2 2 4" xfId="11225" xr:uid="{F7DD1C87-FE89-4D96-88E4-50CA16DE8E77}"/>
    <cellStyle name="Note 9 4 2 2 4 2" xfId="22434" xr:uid="{120CE1AB-6A12-46C2-A560-8F6CEF6DEED4}"/>
    <cellStyle name="Note 9 4 2 2 5" xfId="16830" xr:uid="{03AE270E-2057-40E8-B3CD-3A2C358C6257}"/>
    <cellStyle name="Note 9 4 2 3" xfId="45239" xr:uid="{ADF5DF9C-1789-4A64-B87D-A14EA58B1BB9}"/>
    <cellStyle name="Note 9 4 3" xfId="4712" xr:uid="{A860BCD1-CDA0-43DF-AC3C-5EFED07CB981}"/>
    <cellStyle name="Note 9 4 3 2" xfId="5619" xr:uid="{9DE8A420-9710-41A5-B56C-6CD39AF9BF7E}"/>
    <cellStyle name="Note 9 4 3 2 2" xfId="7021" xr:uid="{BC70AEF3-401C-4EF3-B112-1DE7EBCEDF3E}"/>
    <cellStyle name="Note 9 4 3 2 2 2" xfId="9823" xr:uid="{9F39217B-0EDA-44D0-AC15-73E4CB9E7470}"/>
    <cellStyle name="Note 9 4 3 2 2 2 2" xfId="15428" xr:uid="{459AECE7-25A5-42F6-B3E5-6BE192187EB3}"/>
    <cellStyle name="Note 9 4 3 2 2 2 2 2" xfId="26637" xr:uid="{E80B6983-2B62-4E8E-A40F-F61A15809F0F}"/>
    <cellStyle name="Note 9 4 3 2 2 2 3" xfId="21033" xr:uid="{C9900E8C-1583-4B4E-B558-26268F9C6A4A}"/>
    <cellStyle name="Note 9 4 3 2 2 3" xfId="12626" xr:uid="{593D0761-CAA1-4A81-82B4-98CE0CDC480D}"/>
    <cellStyle name="Note 9 4 3 2 2 3 2" xfId="23835" xr:uid="{D9ADD1D3-2DC3-4756-97D2-67DAEE1106EA}"/>
    <cellStyle name="Note 9 4 3 2 2 4" xfId="18231" xr:uid="{DDDD6774-273C-493B-9E8C-B71BCA0BF212}"/>
    <cellStyle name="Note 9 4 3 2 3" xfId="8421" xr:uid="{C0AF43C7-49DC-47EF-9AB7-E46F814CD0FF}"/>
    <cellStyle name="Note 9 4 3 2 3 2" xfId="14026" xr:uid="{2E967CFA-75CB-4759-899B-B5D8685F518E}"/>
    <cellStyle name="Note 9 4 3 2 3 2 2" xfId="25235" xr:uid="{6F2ADCBA-A65E-448D-B173-D3A5685EA93D}"/>
    <cellStyle name="Note 9 4 3 2 3 3" xfId="19631" xr:uid="{40F84003-7627-44F9-A5C8-73134C50BD1B}"/>
    <cellStyle name="Note 9 4 3 2 4" xfId="11224" xr:uid="{6BC5B025-8824-4D97-9A50-A8811466155B}"/>
    <cellStyle name="Note 9 4 3 2 4 2" xfId="22433" xr:uid="{84287E55-1156-4660-B68E-A26E29D80E3A}"/>
    <cellStyle name="Note 9 4 3 2 5" xfId="16829" xr:uid="{3DB4C460-B0E9-4C3F-8F13-5BB947300829}"/>
    <cellStyle name="Note 9 4 3 3" xfId="45240" xr:uid="{69CE3838-0C91-49A3-99A3-C7A93F3CB7C2}"/>
    <cellStyle name="Note 9 4 4" xfId="5621" xr:uid="{D53F1871-1375-49AE-A613-CB111F23BCDF}"/>
    <cellStyle name="Note 9 4 4 2" xfId="7023" xr:uid="{0D87F4C3-EFA4-48B5-BA8C-5AD8D5B86685}"/>
    <cellStyle name="Note 9 4 4 2 2" xfId="9825" xr:uid="{3CFD034C-DFD3-42B0-B342-D46C45878675}"/>
    <cellStyle name="Note 9 4 4 2 2 2" xfId="15430" xr:uid="{69A551C4-2434-4F1C-835A-A6E5E083CEB8}"/>
    <cellStyle name="Note 9 4 4 2 2 2 2" xfId="26639" xr:uid="{35BFFA15-6146-4131-9F72-8A69E6C2DF0D}"/>
    <cellStyle name="Note 9 4 4 2 2 3" xfId="21035" xr:uid="{5BE45CBC-ACB1-415E-B258-D37414E39579}"/>
    <cellStyle name="Note 9 4 4 2 3" xfId="12628" xr:uid="{0A2777F8-CCDC-4719-A6D9-5E57C7B3E85F}"/>
    <cellStyle name="Note 9 4 4 2 3 2" xfId="23837" xr:uid="{2C305654-F614-48B0-95B8-024FFF8FC333}"/>
    <cellStyle name="Note 9 4 4 2 4" xfId="18233" xr:uid="{6219ADDC-5603-489E-9553-945890419ED4}"/>
    <cellStyle name="Note 9 4 4 3" xfId="8423" xr:uid="{1BBA8BA9-0E0E-47CF-BAC3-66EC34FF47C2}"/>
    <cellStyle name="Note 9 4 4 3 2" xfId="14028" xr:uid="{C3DCD34B-8A99-4C5A-8780-7C112F4F43CB}"/>
    <cellStyle name="Note 9 4 4 3 2 2" xfId="25237" xr:uid="{1501D813-703A-4155-8744-CAA852304BB9}"/>
    <cellStyle name="Note 9 4 4 3 3" xfId="19633" xr:uid="{5F5F3028-7CCD-4C8D-98B0-C6489659A7DC}"/>
    <cellStyle name="Note 9 4 4 4" xfId="11226" xr:uid="{260DEE99-2353-452B-9E27-C0B798D7A62B}"/>
    <cellStyle name="Note 9 4 4 4 2" xfId="22435" xr:uid="{ACF71C67-3B36-4C61-A966-B4060AEA2834}"/>
    <cellStyle name="Note 9 4 4 5" xfId="16831" xr:uid="{D9BE367C-7DC2-45CD-94BD-ECE88C7DF50F}"/>
    <cellStyle name="Note 9 4 5" xfId="45238" xr:uid="{04106A1C-B6D6-4F01-8CD3-6D771137B1DE}"/>
    <cellStyle name="Note 9 5" xfId="4713" xr:uid="{2D2BFE07-C028-4421-9177-89BCFE843BA8}"/>
    <cellStyle name="Note 9 5 2" xfId="4714" xr:uid="{3FE0A75D-730B-4A87-93BD-C7A41BE0FA0A}"/>
    <cellStyle name="Note 9 5 2 2" xfId="5617" xr:uid="{F6EE002E-AF67-4CC6-B4DD-E07B056D2C6C}"/>
    <cellStyle name="Note 9 5 2 2 2" xfId="7019" xr:uid="{AE4CFCA1-AA1A-4489-852E-682424FB90AA}"/>
    <cellStyle name="Note 9 5 2 2 2 2" xfId="9821" xr:uid="{800D45AC-E40C-428B-87BC-501E4B3C8B72}"/>
    <cellStyle name="Note 9 5 2 2 2 2 2" xfId="15426" xr:uid="{564A6180-B881-4F68-A244-E4A6114AF188}"/>
    <cellStyle name="Note 9 5 2 2 2 2 2 2" xfId="26635" xr:uid="{3EE5B228-478D-485F-9303-0255956B80AD}"/>
    <cellStyle name="Note 9 5 2 2 2 2 3" xfId="21031" xr:uid="{3E02B1CF-825E-46A7-B855-5BF1AD64947B}"/>
    <cellStyle name="Note 9 5 2 2 2 3" xfId="12624" xr:uid="{5F13F238-3204-46EF-802F-18CA322BC6CC}"/>
    <cellStyle name="Note 9 5 2 2 2 3 2" xfId="23833" xr:uid="{6D86C861-CE21-4622-873F-8A3086F36CFA}"/>
    <cellStyle name="Note 9 5 2 2 2 4" xfId="18229" xr:uid="{A65A2E9F-4DB1-4A17-A872-728AAB2DF252}"/>
    <cellStyle name="Note 9 5 2 2 3" xfId="8419" xr:uid="{3DA343CD-4B81-43AE-AB39-A65E3ED813E9}"/>
    <cellStyle name="Note 9 5 2 2 3 2" xfId="14024" xr:uid="{0AD5C9FE-F9A7-4913-9A77-CA26BB2D6412}"/>
    <cellStyle name="Note 9 5 2 2 3 2 2" xfId="25233" xr:uid="{A9D9E24F-27C0-4111-8B4E-DCEEC935ED0A}"/>
    <cellStyle name="Note 9 5 2 2 3 3" xfId="19629" xr:uid="{7D018715-BEC7-4920-90D9-B2E4A6255F2C}"/>
    <cellStyle name="Note 9 5 2 2 4" xfId="11222" xr:uid="{CDC72841-7CFE-448C-833C-9FDEC64D0AC5}"/>
    <cellStyle name="Note 9 5 2 2 4 2" xfId="22431" xr:uid="{29C32D75-F5F7-4390-85F8-7BC1CB17AEEB}"/>
    <cellStyle name="Note 9 5 2 2 5" xfId="16827" xr:uid="{CED382DD-B065-4F99-BC69-7CFF0FA7899F}"/>
    <cellStyle name="Note 9 5 2 3" xfId="45242" xr:uid="{4399F55A-DE8A-4D3C-B599-7ED4C3172720}"/>
    <cellStyle name="Note 9 5 3" xfId="4715" xr:uid="{36726124-0CE3-447A-8AD0-A5A01E795887}"/>
    <cellStyle name="Note 9 5 3 2" xfId="5616" xr:uid="{10FD1CB3-6EC4-4BB9-870B-3E5CDC0FEBD3}"/>
    <cellStyle name="Note 9 5 3 2 2" xfId="7018" xr:uid="{384257D4-82A6-4F16-B854-EA6E7CC07C85}"/>
    <cellStyle name="Note 9 5 3 2 2 2" xfId="9820" xr:uid="{6CEA010B-2EBC-4DD0-A4F8-5A552F1953AE}"/>
    <cellStyle name="Note 9 5 3 2 2 2 2" xfId="15425" xr:uid="{1C0B3E86-BA95-4154-ADCB-396139C31A70}"/>
    <cellStyle name="Note 9 5 3 2 2 2 2 2" xfId="26634" xr:uid="{5A22C7E9-A9E3-49BA-A65F-1403336F700C}"/>
    <cellStyle name="Note 9 5 3 2 2 2 3" xfId="21030" xr:uid="{3590C54E-16B3-4DB7-AC42-CCCA6D5D6F99}"/>
    <cellStyle name="Note 9 5 3 2 2 3" xfId="12623" xr:uid="{69604B9C-4A93-48A6-832E-4D21CC6FE2ED}"/>
    <cellStyle name="Note 9 5 3 2 2 3 2" xfId="23832" xr:uid="{15E77B5E-67C1-4CCC-BF1A-CCFA5FF94FB4}"/>
    <cellStyle name="Note 9 5 3 2 2 4" xfId="18228" xr:uid="{943ACCAD-571E-424F-BDD1-A21AC8EA0A73}"/>
    <cellStyle name="Note 9 5 3 2 3" xfId="8418" xr:uid="{ED5A0F1D-0429-4153-9D70-F528AC36DB28}"/>
    <cellStyle name="Note 9 5 3 2 3 2" xfId="14023" xr:uid="{FE977639-8C9E-4764-A169-BB217213B9A0}"/>
    <cellStyle name="Note 9 5 3 2 3 2 2" xfId="25232" xr:uid="{CBB3FABF-5DFD-4414-9C88-3BD2F73D8E94}"/>
    <cellStyle name="Note 9 5 3 2 3 3" xfId="19628" xr:uid="{7B8198E5-136D-489A-8443-DFBA9F00076C}"/>
    <cellStyle name="Note 9 5 3 2 4" xfId="11221" xr:uid="{042BFF28-FB7B-4469-9701-71A28D83BB5F}"/>
    <cellStyle name="Note 9 5 3 2 4 2" xfId="22430" xr:uid="{921FCAF1-E8C3-4932-9B8E-028B718B1A1D}"/>
    <cellStyle name="Note 9 5 3 2 5" xfId="16826" xr:uid="{843DA7B7-2103-4276-9E2F-90DE0742CEB7}"/>
    <cellStyle name="Note 9 5 3 3" xfId="45243" xr:uid="{95DAFC6E-7037-4C86-B959-01B212112D08}"/>
    <cellStyle name="Note 9 5 4" xfId="5618" xr:uid="{C477CF3E-3319-43F9-A0A3-DDBC7C5DA54D}"/>
    <cellStyle name="Note 9 5 4 2" xfId="7020" xr:uid="{53CF9B19-40B5-45E3-9218-5DA96638422C}"/>
    <cellStyle name="Note 9 5 4 2 2" xfId="9822" xr:uid="{51036606-6411-457F-86F3-4A9F2F11D449}"/>
    <cellStyle name="Note 9 5 4 2 2 2" xfId="15427" xr:uid="{12D4CCE3-724A-4711-BF7F-F3CACE441B73}"/>
    <cellStyle name="Note 9 5 4 2 2 2 2" xfId="26636" xr:uid="{402FEBA8-8149-4870-BF68-AEF241224186}"/>
    <cellStyle name="Note 9 5 4 2 2 3" xfId="21032" xr:uid="{F8545738-9469-49AE-956A-C5837FBF5E52}"/>
    <cellStyle name="Note 9 5 4 2 3" xfId="12625" xr:uid="{ADF0A890-0A3D-4513-8929-0A2B275FE7C5}"/>
    <cellStyle name="Note 9 5 4 2 3 2" xfId="23834" xr:uid="{7F9DE90D-3579-4086-936B-B8E0D337271F}"/>
    <cellStyle name="Note 9 5 4 2 4" xfId="18230" xr:uid="{8197C954-4159-4390-B1C6-25708FE802C4}"/>
    <cellStyle name="Note 9 5 4 3" xfId="8420" xr:uid="{851A86A7-4AF6-4C0D-B05E-6CCCE4F7B5CD}"/>
    <cellStyle name="Note 9 5 4 3 2" xfId="14025" xr:uid="{51A10874-5832-4949-B483-E372E8987AA3}"/>
    <cellStyle name="Note 9 5 4 3 2 2" xfId="25234" xr:uid="{24BB2E70-C05A-44EA-B7D9-3715A583EB5B}"/>
    <cellStyle name="Note 9 5 4 3 3" xfId="19630" xr:uid="{4A7F0DF2-CDE5-4A92-9D78-A40359C7C31F}"/>
    <cellStyle name="Note 9 5 4 4" xfId="11223" xr:uid="{C5E213C6-A2C4-421F-967D-6CEBD0FA52A8}"/>
    <cellStyle name="Note 9 5 4 4 2" xfId="22432" xr:uid="{10DAC9C0-B501-46A8-ABD6-96011F8B2A0D}"/>
    <cellStyle name="Note 9 5 4 5" xfId="16828" xr:uid="{DEA20755-B595-4502-864E-4366C74FF27D}"/>
    <cellStyle name="Note 9 5 5" xfId="45241" xr:uid="{4B6C77E7-3C43-4C23-9F40-167A4122AE7F}"/>
    <cellStyle name="Note 9 6" xfId="4716" xr:uid="{7AE1C460-3741-4439-828D-2145EA303D2D}"/>
    <cellStyle name="Note 9 6 2" xfId="4717" xr:uid="{41F03AE9-A9F7-40C0-A993-AFE82CC41913}"/>
    <cellStyle name="Note 9 6 2 2" xfId="5614" xr:uid="{A496653E-595E-4D0B-A54A-EABC08E98DAA}"/>
    <cellStyle name="Note 9 6 2 2 2" xfId="7016" xr:uid="{C666743E-4C6A-43D1-80A4-A08A8019BE0D}"/>
    <cellStyle name="Note 9 6 2 2 2 2" xfId="9818" xr:uid="{6AD397D0-D7A2-4DA7-A9D6-5E5AE293E55D}"/>
    <cellStyle name="Note 9 6 2 2 2 2 2" xfId="15423" xr:uid="{500D5D24-0CCB-496B-979C-1B97625B993F}"/>
    <cellStyle name="Note 9 6 2 2 2 2 2 2" xfId="26632" xr:uid="{97DAF4AC-914A-45D0-A7FD-46AA8558F6C7}"/>
    <cellStyle name="Note 9 6 2 2 2 2 3" xfId="21028" xr:uid="{00D2C160-DDE7-4BC6-9676-766E72B5483A}"/>
    <cellStyle name="Note 9 6 2 2 2 3" xfId="12621" xr:uid="{32E271E8-88A9-485E-84A1-F4908D9B7240}"/>
    <cellStyle name="Note 9 6 2 2 2 3 2" xfId="23830" xr:uid="{9E1C2866-BB25-42A9-8D39-86A231BEB353}"/>
    <cellStyle name="Note 9 6 2 2 2 4" xfId="18226" xr:uid="{CC9B0C5D-5716-4E41-9F95-DB865568DF06}"/>
    <cellStyle name="Note 9 6 2 2 3" xfId="8416" xr:uid="{FB0262FF-F54F-4BFC-A44A-23B959C03CF5}"/>
    <cellStyle name="Note 9 6 2 2 3 2" xfId="14021" xr:uid="{3F99491B-850C-45D4-9B38-51F18D68BFF5}"/>
    <cellStyle name="Note 9 6 2 2 3 2 2" xfId="25230" xr:uid="{D7853120-D76F-477C-9DC4-E0F51C18D599}"/>
    <cellStyle name="Note 9 6 2 2 3 3" xfId="19626" xr:uid="{7149DBEB-4D76-450C-947E-A4C44E012E36}"/>
    <cellStyle name="Note 9 6 2 2 4" xfId="11219" xr:uid="{90A36724-E12F-4C35-B5F8-B2A8E3506D9B}"/>
    <cellStyle name="Note 9 6 2 2 4 2" xfId="22428" xr:uid="{C6F4341D-024E-4BE6-97CF-EF38A89E8920}"/>
    <cellStyle name="Note 9 6 2 2 5" xfId="16824" xr:uid="{1CC8CB1C-1854-4994-821F-89ABFF5D6AC7}"/>
    <cellStyle name="Note 9 6 2 3" xfId="45245" xr:uid="{0625E3BA-C841-4B5F-9C56-8FC400242FC3}"/>
    <cellStyle name="Note 9 6 3" xfId="4718" xr:uid="{DF1163FA-B77A-4ECB-8ECF-0AE2D2A8F3F0}"/>
    <cellStyle name="Note 9 6 3 2" xfId="5613" xr:uid="{FBC61F77-4EFD-4B3B-9D24-8F31B447FDB1}"/>
    <cellStyle name="Note 9 6 3 2 2" xfId="7015" xr:uid="{86D76CB6-67EC-4DAF-87A2-8726B486E0EC}"/>
    <cellStyle name="Note 9 6 3 2 2 2" xfId="9817" xr:uid="{2F29707C-E805-44FD-9AA0-98715D7936EE}"/>
    <cellStyle name="Note 9 6 3 2 2 2 2" xfId="15422" xr:uid="{FD53A333-82D0-4A05-8E5D-FC4F3FB0284E}"/>
    <cellStyle name="Note 9 6 3 2 2 2 2 2" xfId="26631" xr:uid="{A9522431-946D-4200-B831-7082E9C058A3}"/>
    <cellStyle name="Note 9 6 3 2 2 2 3" xfId="21027" xr:uid="{E3587089-6E93-4DB2-86CD-A2FCFAC65547}"/>
    <cellStyle name="Note 9 6 3 2 2 3" xfId="12620" xr:uid="{EB6C2BE4-36C8-4E77-A674-C7AF9E9124F6}"/>
    <cellStyle name="Note 9 6 3 2 2 3 2" xfId="23829" xr:uid="{B458E87F-1705-45DD-8AE6-D3D3B635125C}"/>
    <cellStyle name="Note 9 6 3 2 2 4" xfId="18225" xr:uid="{7233447D-4845-4D89-8097-F735B90B2EBB}"/>
    <cellStyle name="Note 9 6 3 2 3" xfId="8415" xr:uid="{E28CCEAC-7F05-4705-A6A7-6500E2D71EED}"/>
    <cellStyle name="Note 9 6 3 2 3 2" xfId="14020" xr:uid="{A7D3E372-DB27-4C50-BBEA-A31A1B3C98BD}"/>
    <cellStyle name="Note 9 6 3 2 3 2 2" xfId="25229" xr:uid="{4DCC3530-977A-4420-88BD-A340B16E36A6}"/>
    <cellStyle name="Note 9 6 3 2 3 3" xfId="19625" xr:uid="{2725AE9F-5319-4F0B-8767-ED083FA4CF6F}"/>
    <cellStyle name="Note 9 6 3 2 4" xfId="11218" xr:uid="{DA2D95EF-E3DD-4847-8D98-6713C3E2A0A7}"/>
    <cellStyle name="Note 9 6 3 2 4 2" xfId="22427" xr:uid="{9EB485C8-E7C7-48E2-A144-7A21314DC8BD}"/>
    <cellStyle name="Note 9 6 3 2 5" xfId="16823" xr:uid="{4F679879-14BD-4E1E-A0F9-4F8BDD73EF8A}"/>
    <cellStyle name="Note 9 6 3 3" xfId="45246" xr:uid="{632D2C0C-E265-4611-A370-695B4C022977}"/>
    <cellStyle name="Note 9 6 4" xfId="5615" xr:uid="{6AB636EE-D9A8-484C-8F9D-054FD805F0AD}"/>
    <cellStyle name="Note 9 6 4 2" xfId="7017" xr:uid="{45B02400-8ECD-41A3-B801-4537F76A782E}"/>
    <cellStyle name="Note 9 6 4 2 2" xfId="9819" xr:uid="{8BACCD0F-5CB9-40A0-9C02-FA0EA972A7A9}"/>
    <cellStyle name="Note 9 6 4 2 2 2" xfId="15424" xr:uid="{B6436A8A-B0FE-4C76-93ED-FF99BFAFBF3C}"/>
    <cellStyle name="Note 9 6 4 2 2 2 2" xfId="26633" xr:uid="{DA6EC22E-B3A1-49FB-9C3D-3E35712A3AC6}"/>
    <cellStyle name="Note 9 6 4 2 2 3" xfId="21029" xr:uid="{BEF3CCCE-3765-4033-B57A-5901ACE894C0}"/>
    <cellStyle name="Note 9 6 4 2 3" xfId="12622" xr:uid="{7B7BBF5A-9E0D-4164-8A1B-CB5DD39EE637}"/>
    <cellStyle name="Note 9 6 4 2 3 2" xfId="23831" xr:uid="{981B409F-19A6-436D-9E53-AC73B6F3A733}"/>
    <cellStyle name="Note 9 6 4 2 4" xfId="18227" xr:uid="{B9FF7E39-81ED-4068-8546-FA9E94448CFE}"/>
    <cellStyle name="Note 9 6 4 3" xfId="8417" xr:uid="{F6CF8BB4-AE0B-4C87-8692-A7AD2F806930}"/>
    <cellStyle name="Note 9 6 4 3 2" xfId="14022" xr:uid="{28A77E46-FA9B-455B-905D-C57A5320FEAC}"/>
    <cellStyle name="Note 9 6 4 3 2 2" xfId="25231" xr:uid="{A4FBB3F6-CFB2-48E7-891B-6534188985DA}"/>
    <cellStyle name="Note 9 6 4 3 3" xfId="19627" xr:uid="{AC1678DA-9DF7-426E-824C-E715D5AF30F1}"/>
    <cellStyle name="Note 9 6 4 4" xfId="11220" xr:uid="{5A8EADE4-E2DE-4A02-B447-EF30249A2D5C}"/>
    <cellStyle name="Note 9 6 4 4 2" xfId="22429" xr:uid="{E4D1F2F4-5CCF-477D-89CA-26E67534E5F5}"/>
    <cellStyle name="Note 9 6 4 5" xfId="16825" xr:uid="{AF78D814-43A7-4459-BF7A-A619A0B619F0}"/>
    <cellStyle name="Note 9 6 5" xfId="45244" xr:uid="{81458997-9629-4983-96D5-44993D3C9871}"/>
    <cellStyle name="Note 9 7" xfId="4719" xr:uid="{A387A247-3F66-4F72-9447-B3CFF4E981F5}"/>
    <cellStyle name="Note 9 7 2" xfId="4720" xr:uid="{EFF45939-33BA-4414-8272-EB604358F93E}"/>
    <cellStyle name="Note 9 7 2 2" xfId="5611" xr:uid="{0299B4D9-86CA-426D-9893-074066D9DAEA}"/>
    <cellStyle name="Note 9 7 2 2 2" xfId="7013" xr:uid="{33D55374-8A62-4210-89AA-1D8C9EF1A692}"/>
    <cellStyle name="Note 9 7 2 2 2 2" xfId="9815" xr:uid="{B0053870-B542-4BCB-A4AF-D96DB5ADAA97}"/>
    <cellStyle name="Note 9 7 2 2 2 2 2" xfId="15420" xr:uid="{BBFF0EFB-BBBA-44AF-BF78-B84FA41117CC}"/>
    <cellStyle name="Note 9 7 2 2 2 2 2 2" xfId="26629" xr:uid="{3257DCDA-C4AE-4985-AC16-2AE0E37E363C}"/>
    <cellStyle name="Note 9 7 2 2 2 2 3" xfId="21025" xr:uid="{00B7C812-E587-404F-8FD2-CA679B160D74}"/>
    <cellStyle name="Note 9 7 2 2 2 3" xfId="12618" xr:uid="{AFD0685D-37D8-41CA-95DC-E8698ABC9CBD}"/>
    <cellStyle name="Note 9 7 2 2 2 3 2" xfId="23827" xr:uid="{04C000F9-ABC5-41B5-A314-15089AAC5771}"/>
    <cellStyle name="Note 9 7 2 2 2 4" xfId="18223" xr:uid="{20F8DDB1-C774-4033-9EC6-83B6DEAAB1ED}"/>
    <cellStyle name="Note 9 7 2 2 3" xfId="8413" xr:uid="{0A9E6B2E-86F6-4FA8-B3D0-B695CCA4B8F3}"/>
    <cellStyle name="Note 9 7 2 2 3 2" xfId="14018" xr:uid="{F9B58E13-F954-4598-993C-379D209B6852}"/>
    <cellStyle name="Note 9 7 2 2 3 2 2" xfId="25227" xr:uid="{3699CE9E-094B-4B88-A60C-970D17F083A5}"/>
    <cellStyle name="Note 9 7 2 2 3 3" xfId="19623" xr:uid="{C25C8C15-1656-4FBF-95B2-5C9728A5B8D3}"/>
    <cellStyle name="Note 9 7 2 2 4" xfId="11216" xr:uid="{C749ED39-63FE-462E-B9AD-12C5F6B8021E}"/>
    <cellStyle name="Note 9 7 2 2 4 2" xfId="22425" xr:uid="{8523A8A5-D998-496E-B9AA-D80B0AABABE6}"/>
    <cellStyle name="Note 9 7 2 2 5" xfId="16821" xr:uid="{AB7303F4-B21F-4CF1-B7A6-D556287FFD5F}"/>
    <cellStyle name="Note 9 7 2 3" xfId="45248" xr:uid="{D7895C65-BAA5-403D-BF8A-3A424DD810C4}"/>
    <cellStyle name="Note 9 7 3" xfId="4721" xr:uid="{3B64FA18-7633-41FD-8A04-AEAFAE45D045}"/>
    <cellStyle name="Note 9 7 3 2" xfId="5610" xr:uid="{4FA4A466-0596-477A-9749-ECE382B84BD6}"/>
    <cellStyle name="Note 9 7 3 2 2" xfId="7012" xr:uid="{21A574C1-635D-4270-BBF9-89BBF6078F00}"/>
    <cellStyle name="Note 9 7 3 2 2 2" xfId="9814" xr:uid="{788652AD-F0F8-4F75-875D-D7F32C477FD0}"/>
    <cellStyle name="Note 9 7 3 2 2 2 2" xfId="15419" xr:uid="{3FB4B450-984D-44DE-854F-40D1FF1109CC}"/>
    <cellStyle name="Note 9 7 3 2 2 2 2 2" xfId="26628" xr:uid="{88AEBE0A-709A-4622-8AE6-314051AAA303}"/>
    <cellStyle name="Note 9 7 3 2 2 2 3" xfId="21024" xr:uid="{F3E1F35B-31F8-48C1-B310-10499339A2C0}"/>
    <cellStyle name="Note 9 7 3 2 2 3" xfId="12617" xr:uid="{64ADE786-F91D-40A7-BBC3-165D03FC86B6}"/>
    <cellStyle name="Note 9 7 3 2 2 3 2" xfId="23826" xr:uid="{D8C028FA-2E19-434F-8FAA-C33583BE0002}"/>
    <cellStyle name="Note 9 7 3 2 2 4" xfId="18222" xr:uid="{97DE7F13-F3ED-4E80-8F8F-379078E59B95}"/>
    <cellStyle name="Note 9 7 3 2 3" xfId="8412" xr:uid="{77400D4E-F81D-4DB1-81A8-519570F49CCB}"/>
    <cellStyle name="Note 9 7 3 2 3 2" xfId="14017" xr:uid="{7E260D33-C8CD-43CA-9A9D-D5708E6506C6}"/>
    <cellStyle name="Note 9 7 3 2 3 2 2" xfId="25226" xr:uid="{50C36486-7949-466F-B141-8BC18BFA2E6E}"/>
    <cellStyle name="Note 9 7 3 2 3 3" xfId="19622" xr:uid="{B120901C-50D0-4D55-A4D4-4E5F96FF0890}"/>
    <cellStyle name="Note 9 7 3 2 4" xfId="11215" xr:uid="{821FF60D-323B-46BE-B655-B745FE302952}"/>
    <cellStyle name="Note 9 7 3 2 4 2" xfId="22424" xr:uid="{32185C18-62A8-4D25-A997-5C072A82C6E2}"/>
    <cellStyle name="Note 9 7 3 2 5" xfId="16820" xr:uid="{43846749-6D82-4690-9BA4-6F37F88A5E0B}"/>
    <cellStyle name="Note 9 7 3 3" xfId="45249" xr:uid="{819D042C-333A-445A-AC08-D1D7AD37B09B}"/>
    <cellStyle name="Note 9 7 4" xfId="5612" xr:uid="{553C2109-EAC2-4CB2-90B9-49F3D857C9C3}"/>
    <cellStyle name="Note 9 7 4 2" xfId="7014" xr:uid="{046D8F9B-9EED-4533-A7B0-AE6913BBF2FE}"/>
    <cellStyle name="Note 9 7 4 2 2" xfId="9816" xr:uid="{C3A0F1D7-C294-484C-8B5C-BD84BACA5CF5}"/>
    <cellStyle name="Note 9 7 4 2 2 2" xfId="15421" xr:uid="{727DB199-332A-4BC7-92F0-870257726398}"/>
    <cellStyle name="Note 9 7 4 2 2 2 2" xfId="26630" xr:uid="{3BEF07B2-3791-4F6F-B9AB-D8AF713341F3}"/>
    <cellStyle name="Note 9 7 4 2 2 3" xfId="21026" xr:uid="{0495C177-BD6A-4BED-95D0-6A84795094ED}"/>
    <cellStyle name="Note 9 7 4 2 3" xfId="12619" xr:uid="{FFE615AC-2206-45E2-8BDE-C0BAB437C11E}"/>
    <cellStyle name="Note 9 7 4 2 3 2" xfId="23828" xr:uid="{9161B1F5-1784-4050-9831-574751B5C85C}"/>
    <cellStyle name="Note 9 7 4 2 4" xfId="18224" xr:uid="{074722C5-B252-4EBB-80D7-0087467CD9BD}"/>
    <cellStyle name="Note 9 7 4 3" xfId="8414" xr:uid="{32959014-42AD-441E-A9B9-23289DD4E5CB}"/>
    <cellStyle name="Note 9 7 4 3 2" xfId="14019" xr:uid="{116ABC41-3B5B-471A-911D-2A05F2BA4CDC}"/>
    <cellStyle name="Note 9 7 4 3 2 2" xfId="25228" xr:uid="{BE63BA5F-EABB-40D0-B336-0241A2824CAD}"/>
    <cellStyle name="Note 9 7 4 3 3" xfId="19624" xr:uid="{EC63966F-0D01-43A8-B461-72EDF05BD478}"/>
    <cellStyle name="Note 9 7 4 4" xfId="11217" xr:uid="{B736182A-DA18-469D-B866-AAFC6AED563E}"/>
    <cellStyle name="Note 9 7 4 4 2" xfId="22426" xr:uid="{E1D8AE2E-54EE-4226-A2D6-175B3D88DADF}"/>
    <cellStyle name="Note 9 7 4 5" xfId="16822" xr:uid="{6DD57E4D-098D-460B-B9B2-92194FF67F8B}"/>
    <cellStyle name="Note 9 7 5" xfId="45247" xr:uid="{242CA5FA-AB2C-4125-80E7-3D1498D55000}"/>
    <cellStyle name="Note 9 8" xfId="4722" xr:uid="{E5E01D80-B779-4746-B0CB-191D20F0F852}"/>
    <cellStyle name="Note 9 8 2" xfId="5609" xr:uid="{6CDD5FCF-2731-42B4-99CA-86C54DADB968}"/>
    <cellStyle name="Note 9 8 2 2" xfId="7011" xr:uid="{B809ADE9-0108-4834-BD8E-D89CD775183E}"/>
    <cellStyle name="Note 9 8 2 2 2" xfId="9813" xr:uid="{F265B05F-2E92-41DE-B679-54F529D557B2}"/>
    <cellStyle name="Note 9 8 2 2 2 2" xfId="15418" xr:uid="{FE64C889-914A-4465-BD71-FA904642996F}"/>
    <cellStyle name="Note 9 8 2 2 2 2 2" xfId="26627" xr:uid="{0EBB3CF7-EAF2-414A-98C3-FB4B139DBD6B}"/>
    <cellStyle name="Note 9 8 2 2 2 3" xfId="21023" xr:uid="{42BFE7A8-0A38-4B33-8217-E6927E5ADC78}"/>
    <cellStyle name="Note 9 8 2 2 3" xfId="12616" xr:uid="{B132F73D-6E3F-4757-8CEF-86924CFB01A8}"/>
    <cellStyle name="Note 9 8 2 2 3 2" xfId="23825" xr:uid="{4353E16E-752D-42A7-BE49-508C1BA4F7F1}"/>
    <cellStyle name="Note 9 8 2 2 4" xfId="18221" xr:uid="{503EA4AF-A985-415B-AB2F-1D2D1399E7F4}"/>
    <cellStyle name="Note 9 8 2 3" xfId="8411" xr:uid="{D6B80D4E-A339-4236-B42C-09D71FC8A150}"/>
    <cellStyle name="Note 9 8 2 3 2" xfId="14016" xr:uid="{7B725ABB-2196-45BB-BECE-2CAB4BB1D5E9}"/>
    <cellStyle name="Note 9 8 2 3 2 2" xfId="25225" xr:uid="{B829BCF2-666B-4F19-876E-BFA722305E43}"/>
    <cellStyle name="Note 9 8 2 3 3" xfId="19621" xr:uid="{88A46BA6-F29D-47D1-866E-9D27A563AD61}"/>
    <cellStyle name="Note 9 8 2 4" xfId="11214" xr:uid="{8E700589-EFF1-4497-A7B8-5736B9469142}"/>
    <cellStyle name="Note 9 8 2 4 2" xfId="22423" xr:uid="{E93A5724-0B48-4CCC-80B7-94C27E14334A}"/>
    <cellStyle name="Note 9 8 2 5" xfId="16819" xr:uid="{A375252A-0674-48C6-9656-AEE68AFBA29D}"/>
    <cellStyle name="Note 9 8 3" xfId="45250" xr:uid="{F6DB89EE-BD48-407B-B350-1CB760B9E5CC}"/>
    <cellStyle name="Note 9 9" xfId="4723" xr:uid="{02AED3B1-97F2-427F-AD7C-9B12D4AA43BA}"/>
    <cellStyle name="Note 9 9 2" xfId="5608" xr:uid="{7E9FA693-F60D-4D9E-AA6D-EEC3807B4BD2}"/>
    <cellStyle name="Note 9 9 2 2" xfId="7010" xr:uid="{B509ECCA-27C9-4A17-8DFB-4EA4A3DC683A}"/>
    <cellStyle name="Note 9 9 2 2 2" xfId="9812" xr:uid="{B3A6CD84-F9C7-4379-896C-E4B4918049B5}"/>
    <cellStyle name="Note 9 9 2 2 2 2" xfId="15417" xr:uid="{7527927D-1E74-426E-9264-8B553D5ED976}"/>
    <cellStyle name="Note 9 9 2 2 2 2 2" xfId="26626" xr:uid="{625F2286-763C-40EF-A27D-39CD25EB3256}"/>
    <cellStyle name="Note 9 9 2 2 2 3" xfId="21022" xr:uid="{8A9B279F-CBEC-483E-A6FC-1F335B79E409}"/>
    <cellStyle name="Note 9 9 2 2 3" xfId="12615" xr:uid="{C4945EDD-84C7-4090-A518-D15BE1DC1DEE}"/>
    <cellStyle name="Note 9 9 2 2 3 2" xfId="23824" xr:uid="{83CA9124-0640-4125-96B7-8B62396428EC}"/>
    <cellStyle name="Note 9 9 2 2 4" xfId="18220" xr:uid="{198DD3E5-11A2-41D2-A4E3-16C572569757}"/>
    <cellStyle name="Note 9 9 2 3" xfId="8410" xr:uid="{826B9D86-11DC-4C66-9D75-373032E4AFA8}"/>
    <cellStyle name="Note 9 9 2 3 2" xfId="14015" xr:uid="{66EC1C46-182A-432D-80C8-388D4B3F4826}"/>
    <cellStyle name="Note 9 9 2 3 2 2" xfId="25224" xr:uid="{91E93833-8578-4C18-ABF7-0AB175E92D62}"/>
    <cellStyle name="Note 9 9 2 3 3" xfId="19620" xr:uid="{0DAAB16C-9F3A-404A-A1AB-5EDAA5B893D2}"/>
    <cellStyle name="Note 9 9 2 4" xfId="11213" xr:uid="{9BD1849B-F310-41DF-89A9-ABA8C83C52A4}"/>
    <cellStyle name="Note 9 9 2 4 2" xfId="22422" xr:uid="{A67C0739-57F0-4748-84C9-3DD046D7004D}"/>
    <cellStyle name="Note 9 9 2 5" xfId="16818" xr:uid="{26F30454-B7C3-4F42-BAE6-54ADCA2F0C98}"/>
    <cellStyle name="Note 9 9 3" xfId="45251" xr:uid="{11B7C122-8997-4C0F-B541-0E514B161C0C}"/>
    <cellStyle name="Note 9_Jersey" xfId="4724" xr:uid="{8D275336-A103-4935-B190-E5DFDB80A951}"/>
    <cellStyle name="Note_Jersey" xfId="45252" xr:uid="{0D8D1A7E-EF22-4E4E-88FF-DC2EBBEED96B}"/>
    <cellStyle name="Output" xfId="45253" xr:uid="{0C844167-470A-4386-A3C3-D00EBD4E10EF}"/>
    <cellStyle name="Output 2" xfId="4725" xr:uid="{725AA53E-70F5-4B04-9678-FBB4789CBCDC}"/>
    <cellStyle name="Output 2 2" xfId="4726" xr:uid="{11D89694-4A46-439F-8678-6AA975AA4ADE}"/>
    <cellStyle name="Output 2 2 2" xfId="5606" xr:uid="{41EB615A-D9CE-4B5F-9A49-166D608A9662}"/>
    <cellStyle name="Output 2 2 2 2" xfId="7008" xr:uid="{A334F613-CB26-48E0-A7AE-3F9360DB2EC5}"/>
    <cellStyle name="Output 2 2 2 2 2" xfId="9810" xr:uid="{FD384509-01D3-4F3A-9962-DBEEF88A95EC}"/>
    <cellStyle name="Output 2 2 2 2 2 2" xfId="15415" xr:uid="{74A39E94-CF98-4A3D-B5F4-B4960B937EDC}"/>
    <cellStyle name="Output 2 2 2 2 2 2 2" xfId="26624" xr:uid="{F792AE4F-0F71-4F65-8748-B4083E8A111F}"/>
    <cellStyle name="Output 2 2 2 2 2 3" xfId="21020" xr:uid="{BB6D81DE-B33F-44EC-9024-A4B0A4A8F0F1}"/>
    <cellStyle name="Output 2 2 2 2 3" xfId="12613" xr:uid="{9CDBEEDA-EDC4-4AE0-8104-18A019FD183B}"/>
    <cellStyle name="Output 2 2 2 2 3 2" xfId="23822" xr:uid="{9503A04F-0DCC-4217-97E9-4749ABF820A3}"/>
    <cellStyle name="Output 2 2 2 2 4" xfId="18218" xr:uid="{7CDBE908-0202-4B50-B225-ADF98735ADFB}"/>
    <cellStyle name="Output 2 2 2 3" xfId="8408" xr:uid="{4A015FA9-4980-458C-95E4-3A6BCD6A237F}"/>
    <cellStyle name="Output 2 2 2 3 2" xfId="14013" xr:uid="{336885E5-9A36-4DC3-BAD3-1441D340AF31}"/>
    <cellStyle name="Output 2 2 2 3 2 2" xfId="25222" xr:uid="{511080F8-394B-4F80-AF74-1467BE3BF70E}"/>
    <cellStyle name="Output 2 2 2 3 3" xfId="19618" xr:uid="{F631AF15-6D48-4E99-B3F7-DCD3F1934194}"/>
    <cellStyle name="Output 2 2 2 4" xfId="11211" xr:uid="{12C2C1C6-3E8E-413C-B26D-3BCF54A19651}"/>
    <cellStyle name="Output 2 2 2 4 2" xfId="22420" xr:uid="{AFA27C8A-FF29-4B5E-BD46-20A8A1075178}"/>
    <cellStyle name="Output 2 2 2 5" xfId="16816" xr:uid="{B82DC3A1-CA82-4494-BDF7-D5CAA9F7DC3B}"/>
    <cellStyle name="Output 2 2 3" xfId="45255" xr:uid="{EAEEA05A-609F-4343-8FF1-32EEC350E96E}"/>
    <cellStyle name="Output 2 3" xfId="4727" xr:uid="{12D01C57-F946-4850-8B3F-DF80BDC59C48}"/>
    <cellStyle name="Output 2 3 2" xfId="5605" xr:uid="{BDECD960-6112-4886-9AE7-C90C9B66BFF4}"/>
    <cellStyle name="Output 2 3 2 2" xfId="7007" xr:uid="{376241A5-1A04-48FD-87C9-AE6105CCBBBD}"/>
    <cellStyle name="Output 2 3 2 2 2" xfId="9809" xr:uid="{F906E709-8907-4ED6-9DD9-CCF675742E10}"/>
    <cellStyle name="Output 2 3 2 2 2 2" xfId="15414" xr:uid="{7FC39542-B6BF-4BF6-AD29-07CBB113F131}"/>
    <cellStyle name="Output 2 3 2 2 2 2 2" xfId="26623" xr:uid="{8E0FB030-E95F-472F-AD65-86FD036F19E7}"/>
    <cellStyle name="Output 2 3 2 2 2 3" xfId="21019" xr:uid="{D651FD60-EBE9-4265-9BB8-0D6E2D6F6CA2}"/>
    <cellStyle name="Output 2 3 2 2 3" xfId="12612" xr:uid="{DAEA4FA2-CE1A-469F-B10F-02B0A81D3AAC}"/>
    <cellStyle name="Output 2 3 2 2 3 2" xfId="23821" xr:uid="{C2EE49A7-C0F3-4AEC-906F-B03CEDA42080}"/>
    <cellStyle name="Output 2 3 2 2 4" xfId="18217" xr:uid="{DF703773-A187-422B-B2CF-EF15B4056961}"/>
    <cellStyle name="Output 2 3 2 3" xfId="8407" xr:uid="{BF3C8F49-515A-4E03-8861-7B08B3F4B800}"/>
    <cellStyle name="Output 2 3 2 3 2" xfId="14012" xr:uid="{55246C44-1EF2-430C-8E0D-5D90E75F7DF5}"/>
    <cellStyle name="Output 2 3 2 3 2 2" xfId="25221" xr:uid="{54C75C31-2DD6-4FC2-A525-8FAA1D39D27C}"/>
    <cellStyle name="Output 2 3 2 3 3" xfId="19617" xr:uid="{E9ADA15F-9448-4532-9662-73B738A0D8A2}"/>
    <cellStyle name="Output 2 3 2 4" xfId="11210" xr:uid="{DEFFA7E2-3D7B-4D97-BBF3-0D401BD40E9D}"/>
    <cellStyle name="Output 2 3 2 4 2" xfId="22419" xr:uid="{6C2AD743-5352-4552-B43B-6D2DC4F670F3}"/>
    <cellStyle name="Output 2 3 2 5" xfId="16815" xr:uid="{804C7354-2C97-48BE-AB11-DC7D589C08F0}"/>
    <cellStyle name="Output 2 3 3" xfId="45256" xr:uid="{4C3FB6F2-EEF2-41B3-AF7F-0E721E220184}"/>
    <cellStyle name="Output 2 4" xfId="5607" xr:uid="{A8DCBA2A-B6CF-4ED1-90E4-35C6421D5B83}"/>
    <cellStyle name="Output 2 4 2" xfId="7009" xr:uid="{10D6EC99-4D62-4F0C-8218-B77D41787702}"/>
    <cellStyle name="Output 2 4 2 2" xfId="9811" xr:uid="{A98E8B37-C08B-4283-96C1-B1F4EC943AF5}"/>
    <cellStyle name="Output 2 4 2 2 2" xfId="15416" xr:uid="{5AE58E19-5FFC-42F1-9E37-405BDC6E101D}"/>
    <cellStyle name="Output 2 4 2 2 2 2" xfId="26625" xr:uid="{B7E9E374-4E50-4091-A9C9-6478047C63B0}"/>
    <cellStyle name="Output 2 4 2 2 3" xfId="21021" xr:uid="{3A3549B3-7732-43A6-8E96-4E533EF7A413}"/>
    <cellStyle name="Output 2 4 2 3" xfId="12614" xr:uid="{B5FC7185-57EB-4B24-8C46-C78D2D934329}"/>
    <cellStyle name="Output 2 4 2 3 2" xfId="23823" xr:uid="{619BAE6F-BF5E-42A4-BA5E-F93B00E1FF12}"/>
    <cellStyle name="Output 2 4 2 4" xfId="18219" xr:uid="{98111CAC-894D-4D94-9338-D9010841D346}"/>
    <cellStyle name="Output 2 4 3" xfId="8409" xr:uid="{78E26245-F206-4EC2-9AD2-775E3928F746}"/>
    <cellStyle name="Output 2 4 3 2" xfId="14014" xr:uid="{8DF88A61-F0DE-4F65-801E-E5BB21120ADC}"/>
    <cellStyle name="Output 2 4 3 2 2" xfId="25223" xr:uid="{ECFEE717-92ED-431B-A85D-BDD6433366FD}"/>
    <cellStyle name="Output 2 4 3 3" xfId="19619" xr:uid="{9A0716D5-B1C2-4E85-B3C5-99B7C3089A38}"/>
    <cellStyle name="Output 2 4 4" xfId="11212" xr:uid="{F6BF67D9-BE5F-4B9F-9E0D-EA3B4318969F}"/>
    <cellStyle name="Output 2 4 4 2" xfId="22421" xr:uid="{AFA82936-DE64-47D6-BD08-520795266741}"/>
    <cellStyle name="Output 2 4 5" xfId="16817" xr:uid="{77C66649-0C3A-4387-A7A6-A7D87C628058}"/>
    <cellStyle name="Output 2 5" xfId="45254" xr:uid="{B6AB37F7-2C40-43C7-B619-BB1291B09ABB}"/>
    <cellStyle name="Output 3" xfId="4728" xr:uid="{D023AA58-E150-4283-9A60-AB41B3131D77}"/>
    <cellStyle name="Output 3 2" xfId="4729" xr:uid="{89EC7B30-F937-4438-A682-E9B051A85746}"/>
    <cellStyle name="Output 3 2 2" xfId="5603" xr:uid="{DF1B0F32-F33A-49AC-B5B2-68CBCD679C61}"/>
    <cellStyle name="Output 3 2 2 2" xfId="7005" xr:uid="{EDD58699-72AE-4129-943D-6B05828386EF}"/>
    <cellStyle name="Output 3 2 2 2 2" xfId="9807" xr:uid="{47E46E6C-F119-4230-A39F-0EA197BABDCE}"/>
    <cellStyle name="Output 3 2 2 2 2 2" xfId="15412" xr:uid="{E427F364-5CE5-469D-97D3-CFD081A4FF2F}"/>
    <cellStyle name="Output 3 2 2 2 2 2 2" xfId="26621" xr:uid="{4C035B4F-166D-40FD-9BDE-26220CE2D772}"/>
    <cellStyle name="Output 3 2 2 2 2 3" xfId="21017" xr:uid="{641F5B2C-A96C-4E2B-8FF9-17F990B36CDE}"/>
    <cellStyle name="Output 3 2 2 2 3" xfId="12610" xr:uid="{C914AFDB-A9F9-4281-A39B-C8D73C5ED2C7}"/>
    <cellStyle name="Output 3 2 2 2 3 2" xfId="23819" xr:uid="{315E818B-39DC-47E5-A46A-13D992575D56}"/>
    <cellStyle name="Output 3 2 2 2 4" xfId="18215" xr:uid="{DC0C91AF-51CB-4E19-9F24-49B867F94FEA}"/>
    <cellStyle name="Output 3 2 2 3" xfId="8405" xr:uid="{39A4E417-972C-42E7-95D2-9F1F6A4EF2F3}"/>
    <cellStyle name="Output 3 2 2 3 2" xfId="14010" xr:uid="{E513F50B-C903-4705-961B-01DA89E4F302}"/>
    <cellStyle name="Output 3 2 2 3 2 2" xfId="25219" xr:uid="{AF09EE4E-01B8-484F-A734-4401561ECAE6}"/>
    <cellStyle name="Output 3 2 2 3 3" xfId="19615" xr:uid="{A15EB7FE-627A-4FC1-B941-6D46EB84EC79}"/>
    <cellStyle name="Output 3 2 2 4" xfId="11208" xr:uid="{A7321C27-9E64-4459-B1B6-537FCCEAA1D1}"/>
    <cellStyle name="Output 3 2 2 4 2" xfId="22417" xr:uid="{C32D4D73-1B92-4376-9799-EF5CC1B0EAD0}"/>
    <cellStyle name="Output 3 2 2 5" xfId="16813" xr:uid="{0AE6110D-8994-4F0B-9958-D718AF2F45F7}"/>
    <cellStyle name="Output 3 2 3" xfId="45258" xr:uid="{D1499266-1EDA-4FBB-8E9F-BF68E6184EF6}"/>
    <cellStyle name="Output 3 3" xfId="5604" xr:uid="{75B492B3-E4C3-488D-BBE0-3AF90092BF60}"/>
    <cellStyle name="Output 3 3 2" xfId="7006" xr:uid="{4765FA7A-3AE4-4A04-BB92-0A1285E84A2D}"/>
    <cellStyle name="Output 3 3 2 2" xfId="9808" xr:uid="{F09B89B0-4855-4451-927A-6CEB8CEF75F4}"/>
    <cellStyle name="Output 3 3 2 2 2" xfId="15413" xr:uid="{B90539E5-1384-4014-87CD-0FAB1EF4A11A}"/>
    <cellStyle name="Output 3 3 2 2 2 2" xfId="26622" xr:uid="{4F7BB056-FC25-44B4-B50F-20376CCC5C00}"/>
    <cellStyle name="Output 3 3 2 2 3" xfId="21018" xr:uid="{9D4B3B8C-A737-4488-B9AF-EF5D230D29B7}"/>
    <cellStyle name="Output 3 3 2 3" xfId="12611" xr:uid="{3C89DDB7-56DB-4EB3-B2B7-9354F50DDACE}"/>
    <cellStyle name="Output 3 3 2 3 2" xfId="23820" xr:uid="{B0D1743C-B6DC-4F19-A773-347B40DD7DA9}"/>
    <cellStyle name="Output 3 3 2 4" xfId="18216" xr:uid="{05A35AC8-CA91-4B9F-859B-E7C78100DF10}"/>
    <cellStyle name="Output 3 3 3" xfId="8406" xr:uid="{DCE0A9B5-6C40-486A-AF8F-CCC110C883C0}"/>
    <cellStyle name="Output 3 3 3 2" xfId="14011" xr:uid="{9FABA716-4AE3-4B33-B7E3-CEB0549F3DA4}"/>
    <cellStyle name="Output 3 3 3 2 2" xfId="25220" xr:uid="{D1E919CC-749B-427E-A493-1CBB066562CE}"/>
    <cellStyle name="Output 3 3 3 3" xfId="19616" xr:uid="{254B5A6C-1A9E-4BDC-BEB3-362B8A5CD24C}"/>
    <cellStyle name="Output 3 3 4" xfId="11209" xr:uid="{1D76CF47-5122-48DE-92F1-21354F354883}"/>
    <cellStyle name="Output 3 3 4 2" xfId="22418" xr:uid="{22B2C090-A1B1-4A28-8AA9-B218F91AE412}"/>
    <cellStyle name="Output 3 3 5" xfId="16814" xr:uid="{BF4AAC40-C71D-4BC4-81DC-16B47766B172}"/>
    <cellStyle name="Output 3 3 6" xfId="45259" xr:uid="{C10B81F9-9964-4EF4-BC5B-7AE52B423E9B}"/>
    <cellStyle name="Output 3 4" xfId="45257" xr:uid="{525AD004-73BA-4DD5-820F-B7D9A22F3757}"/>
    <cellStyle name="Output 4" xfId="4730" xr:uid="{C7115A8C-EB08-4B12-A0E1-06E6A3F7AEF3}"/>
    <cellStyle name="Output 4 2" xfId="5602" xr:uid="{62CF6FF0-25B1-40D2-B1B3-D44462A5E10C}"/>
    <cellStyle name="Output 4 2 2" xfId="7004" xr:uid="{65D72778-67FD-4DBA-A16F-EAABFF2F0DD9}"/>
    <cellStyle name="Output 4 2 2 2" xfId="9806" xr:uid="{9AF4910F-7AB1-45FD-8B69-D10D3D061653}"/>
    <cellStyle name="Output 4 2 2 2 2" xfId="15411" xr:uid="{B63D72CB-4500-4DA2-80ED-49C079509031}"/>
    <cellStyle name="Output 4 2 2 2 2 2" xfId="26620" xr:uid="{93A4ADB8-4457-4437-B41D-7710AB865CC1}"/>
    <cellStyle name="Output 4 2 2 2 3" xfId="21016" xr:uid="{0577C660-B626-4AE3-AF0F-B26D67B3260A}"/>
    <cellStyle name="Output 4 2 2 3" xfId="12609" xr:uid="{30D983B9-F4CC-4AC6-BADC-10CB41BCD268}"/>
    <cellStyle name="Output 4 2 2 3 2" xfId="23818" xr:uid="{EB59ABFA-19BC-450B-A361-5FBBD7791055}"/>
    <cellStyle name="Output 4 2 2 4" xfId="18214" xr:uid="{A9E96BAA-A3CF-4DF2-82E8-A92670847460}"/>
    <cellStyle name="Output 4 2 3" xfId="8404" xr:uid="{934FF4AF-392F-47B3-928D-3DA980EAE2D6}"/>
    <cellStyle name="Output 4 2 3 2" xfId="14009" xr:uid="{996E5383-C290-45CB-AEB5-7B1CE7F45E65}"/>
    <cellStyle name="Output 4 2 3 2 2" xfId="25218" xr:uid="{8DCEE601-1A46-4E85-A4F1-3E4A830F9FE9}"/>
    <cellStyle name="Output 4 2 3 3" xfId="19614" xr:uid="{16141982-FBE9-4A37-A05D-EA1CC8EDC2F6}"/>
    <cellStyle name="Output 4 2 4" xfId="11207" xr:uid="{52ACB4B0-18B9-4CA1-9B8A-98F54425F399}"/>
    <cellStyle name="Output 4 2 4 2" xfId="22416" xr:uid="{9D8DF181-3942-4E35-9D5E-72054E49AD7B}"/>
    <cellStyle name="Output 4 2 5" xfId="16812" xr:uid="{0A0D460E-5BC4-402A-8F4A-B6834D9DB4B5}"/>
    <cellStyle name="Output 4 2 6" xfId="45261" xr:uid="{555D4CB4-1A19-4464-9F3E-76FCB3C31E89}"/>
    <cellStyle name="Output 4 3" xfId="45262" xr:uid="{DF7EAE10-5B41-43E4-8291-F985D93B78C2}"/>
    <cellStyle name="Output 4 4" xfId="45260" xr:uid="{CE986DCD-6702-4D53-98F9-AA7B2E3A5A66}"/>
    <cellStyle name="Output 5" xfId="45263" xr:uid="{E876BFEE-EA9D-4B10-BDD7-6B084582EF73}"/>
    <cellStyle name="Output 5 2" xfId="45264" xr:uid="{C38AEA84-1DA8-40F8-9FC6-62B07002A1B3}"/>
    <cellStyle name="Output 6" xfId="45265" xr:uid="{2C059F96-FC11-419D-93F5-45956FF01AA8}"/>
    <cellStyle name="Output 7" xfId="45266" xr:uid="{EFF78100-3500-4BFD-AF45-AD33560C0117}"/>
    <cellStyle name="Output 8" xfId="45721" xr:uid="{12867C1E-8913-4F56-B9A3-9B234F290BFE}"/>
    <cellStyle name="Output_Jersey" xfId="45267" xr:uid="{24D61307-FA9A-4956-B93D-80E14951795B}"/>
    <cellStyle name="Percent [2]" xfId="4731" xr:uid="{19426A96-1206-42F3-A424-36280E27C2D2}"/>
    <cellStyle name="Percent 10" xfId="57" xr:uid="{DB1DE7BB-ECE9-42C3-BCA3-66A0A4B428DD}"/>
    <cellStyle name="Percent 11" xfId="5096" xr:uid="{8CE23D10-DC18-4940-9554-9B05841CF309}"/>
    <cellStyle name="Percent 17" xfId="43262" xr:uid="{14B6D84B-F7A0-4A85-87BE-4A4DE7A48623}"/>
    <cellStyle name="Percent 2" xfId="52" xr:uid="{7E85C6DD-4DBC-437B-A1BC-ED3AB9FC60F7}"/>
    <cellStyle name="Percent 2 2" xfId="4732" xr:uid="{32A18567-409C-4A45-8529-889211E94062}"/>
    <cellStyle name="Percent 2 2 2" xfId="4733" xr:uid="{A6B79D8D-85CF-4707-92EE-3C525AA1FF2B}"/>
    <cellStyle name="Percent 2 3" xfId="4734" xr:uid="{68CC4ADA-E122-4A7D-B2C6-83EE837DE64B}"/>
    <cellStyle name="Percent 2 3 2" xfId="4735" xr:uid="{D772CFC3-666C-4D30-8C67-681BF76C12C6}"/>
    <cellStyle name="Percent 2 4" xfId="4736" xr:uid="{822F78B7-6D60-4904-B47A-1D350DEF9F2C}"/>
    <cellStyle name="Percent 2 4 2" xfId="45268" xr:uid="{3DF0896E-A95D-47CF-A52B-2DA6DAE481AF}"/>
    <cellStyle name="Percent 2 5" xfId="43252" xr:uid="{0305950D-DAA7-4788-9354-5D324058069D}"/>
    <cellStyle name="Percent 3" xfId="4737" xr:uid="{D6BE3629-9C47-4C4B-B4A4-66A860688951}"/>
    <cellStyle name="Percent 3 2" xfId="4738" xr:uid="{63DAA22E-1D25-4131-B408-19E27DD93749}"/>
    <cellStyle name="Percent 3 2 2" xfId="4739" xr:uid="{D9F748FA-E7E4-4B81-87BE-874E0A1901C1}"/>
    <cellStyle name="Percent 3 3" xfId="4740" xr:uid="{2D3622FE-E40C-4CB6-B9C5-A020844E984E}"/>
    <cellStyle name="Percent 3 3 2" xfId="45269" xr:uid="{7623AFFA-85B2-4AE4-B0BB-CDFC66117427}"/>
    <cellStyle name="Percent 4" xfId="4741" xr:uid="{EF7D4097-61F6-43D6-8085-130E9342ABCB}"/>
    <cellStyle name="Percent 4 2" xfId="4742" xr:uid="{EF033297-D10B-497E-A1DC-A7ED5E43530A}"/>
    <cellStyle name="Percent 5" xfId="4743" xr:uid="{842BECA9-E1F7-4DE4-ABDA-E3831187A20B}"/>
    <cellStyle name="Percent 6" xfId="4744" xr:uid="{6CA5BC91-7C82-41CB-87EC-D226CF0EA711}"/>
    <cellStyle name="Percent 6 2" xfId="4745" xr:uid="{99590A5C-8C79-4033-88FD-5230FDF4085F}"/>
    <cellStyle name="Percent 6 3" xfId="45270" xr:uid="{37AD6052-7B08-491B-A041-07EED6362070}"/>
    <cellStyle name="Percent 7" xfId="4746" xr:uid="{B637C4CC-AFC7-4314-AF8D-BCE918C6A203}"/>
    <cellStyle name="Percent 7 2" xfId="45272" xr:uid="{23D58DDA-33FA-4FEA-9BA9-0F1DCFAB95BB}"/>
    <cellStyle name="Percent 7 3" xfId="45271" xr:uid="{FCD5F577-40C0-4886-879F-09DDAE8C79F5}"/>
    <cellStyle name="Percent 8" xfId="4747" xr:uid="{4824A7FD-5526-470E-8620-5D917B185C33}"/>
    <cellStyle name="Percent 8 2" xfId="45273" xr:uid="{90ACAE7F-DE16-462A-AAAB-A785DCC5C1D3}"/>
    <cellStyle name="Percent 9" xfId="4748" xr:uid="{F7DF112F-5AD4-45CC-BF6B-8450C70C0D4E}"/>
    <cellStyle name="Style 1" xfId="4749" xr:uid="{7796F273-0DCF-4402-B030-63A9790ADC76}"/>
    <cellStyle name="Style 1 2" xfId="4750" xr:uid="{C67E1978-107C-4467-B6FE-9AE3AD3A28B9}"/>
    <cellStyle name="Style 1 2 2" xfId="4751" xr:uid="{B16FB64C-2C24-4FEE-8F00-5DBFAEB63D5D}"/>
    <cellStyle name="Style 1 2 2 2" xfId="45274" xr:uid="{25F96C10-50CF-485A-B2A7-F178CA537696}"/>
    <cellStyle name="Style 1 2 2 4 2" xfId="5100" xr:uid="{10928241-0581-4D00-859C-2F7A53F4FF20}"/>
    <cellStyle name="Style 1 3" xfId="4752" xr:uid="{29189942-D288-4F51-B831-868E5C2F1F9E}"/>
    <cellStyle name="Style 1 3 2" xfId="45275" xr:uid="{B9B510DE-69D2-4B4D-B09C-55CFEE8A9A38}"/>
    <cellStyle name="Style 1 4" xfId="4753" xr:uid="{30FE2C7B-750C-43B3-AD41-EAF293A45870}"/>
    <cellStyle name="Style 1 4 2" xfId="45276" xr:uid="{C477A56E-4FF9-4E3D-8929-73991587F0DE}"/>
    <cellStyle name="Style 1_Chairs" xfId="4754" xr:uid="{211FCA01-F589-427F-899E-636531113F31}"/>
    <cellStyle name="TableStyleLight1" xfId="4755" xr:uid="{CBE99B22-5DFD-4E1B-B3E1-C6844663DE2B}"/>
    <cellStyle name="TextStyle" xfId="4756" xr:uid="{A33A7279-D18A-4F20-AADB-EDB9215E7440}"/>
    <cellStyle name="TextStyle 2" xfId="4757" xr:uid="{C9F6A5ED-EF05-43BB-B92A-868C89A88793}"/>
    <cellStyle name="TextStyle 2 2" xfId="45277" xr:uid="{ECECEAF5-53C4-4840-89CE-BA69A13B6D74}"/>
    <cellStyle name="Title" xfId="45278" xr:uid="{9FEEC01D-D643-485D-AAFF-2F79D28D0973}"/>
    <cellStyle name="Title 2" xfId="4758" xr:uid="{2C92A933-7F83-430F-ACA0-21F47B108BB8}"/>
    <cellStyle name="Title 2 2" xfId="4759" xr:uid="{B7AFFEC8-988F-4937-B2A5-1CE29E3C7759}"/>
    <cellStyle name="Title 2 2 2" xfId="45279" xr:uid="{955B02E6-048F-4DEC-8677-F6266220640E}"/>
    <cellStyle name="Title 3" xfId="4760" xr:uid="{F0CAAA95-0109-4154-9CAE-E3CC38E795C4}"/>
    <cellStyle name="Title 3 2" xfId="45280" xr:uid="{9EE5773E-D1B5-4453-B48E-EDD18208154E}"/>
    <cellStyle name="Title 3 2 2" xfId="45281" xr:uid="{41B38802-B28A-4F3E-B951-57D0CD073E57}"/>
    <cellStyle name="Title 3 3" xfId="45282" xr:uid="{69E18C2D-315E-4F3E-A30E-FAD4B6627237}"/>
    <cellStyle name="Title 3 4" xfId="45283" xr:uid="{606AE4BA-AFB3-4BDA-9DA1-E612366E9622}"/>
    <cellStyle name="Title 4" xfId="4761" xr:uid="{2FB91D33-EAB7-48B9-BB93-038168BCC2D0}"/>
    <cellStyle name="Title 4 2" xfId="45284" xr:uid="{6A5356E7-2CB3-46F3-85B3-8D5A5A2798DD}"/>
    <cellStyle name="Title 5" xfId="45285" xr:uid="{2633603F-2E62-4E3A-A7C6-7BF2F8EDA5B8}"/>
    <cellStyle name="Title 5 2" xfId="45286" xr:uid="{D3229D26-28FD-438D-A273-7A6E700AFB55}"/>
    <cellStyle name="Title 6" xfId="45287" xr:uid="{250E5450-F51C-471A-B2CC-8CFB36F43975}"/>
    <cellStyle name="Title 7" xfId="45722" xr:uid="{D37629FA-6CF2-4399-A81F-57F7863C630E}"/>
    <cellStyle name="Title_Beauty Rest Buy Sheet" xfId="45288" xr:uid="{9B384BD2-4AFB-4B73-8BDB-ABCF5C3AC9B6}"/>
    <cellStyle name="Total" xfId="45289" xr:uid="{C0F68BC6-ED5A-482A-BF3A-4A659C1B5693}"/>
    <cellStyle name="Total 2" xfId="4762" xr:uid="{D565B559-175E-419D-8E7E-53C7F669BE6E}"/>
    <cellStyle name="Total 2 2" xfId="4763" xr:uid="{0F4CA41D-C4E7-4DB4-A4F5-4CE307E92F78}"/>
    <cellStyle name="Total 2 2 2" xfId="5600" xr:uid="{BC2760A9-5CF8-46AF-B575-ACFAB3D794FC}"/>
    <cellStyle name="Total 2 2 2 2" xfId="7002" xr:uid="{E3D7570A-3B38-4819-BB45-206212FD46F9}"/>
    <cellStyle name="Total 2 2 2 2 2" xfId="9804" xr:uid="{E9F8806F-AED3-43A6-83B4-EA8849DF976A}"/>
    <cellStyle name="Total 2 2 2 2 2 2" xfId="15409" xr:uid="{E4F00BC8-A610-407C-B3EB-A57EA491F6EB}"/>
    <cellStyle name="Total 2 2 2 2 2 2 2" xfId="26618" xr:uid="{C8AC4CA0-FAAE-4B47-85A7-A9FE9D3FCA01}"/>
    <cellStyle name="Total 2 2 2 2 2 3" xfId="21014" xr:uid="{E074B768-ADE1-4A86-B250-DF149AEF3A4E}"/>
    <cellStyle name="Total 2 2 2 2 3" xfId="12607" xr:uid="{D841928E-82C6-4717-A7FC-2A94F52EB531}"/>
    <cellStyle name="Total 2 2 2 2 3 2" xfId="23816" xr:uid="{855BF7D5-7A28-47B5-BC70-B5FADB59F045}"/>
    <cellStyle name="Total 2 2 2 2 4" xfId="18212" xr:uid="{C8A98781-45F4-41D2-A559-71CA6ABF4C1C}"/>
    <cellStyle name="Total 2 2 2 3" xfId="8402" xr:uid="{15BE5ED1-DB54-44A4-B6E6-AEB0EC6C4B64}"/>
    <cellStyle name="Total 2 2 2 3 2" xfId="14007" xr:uid="{F120E3F6-A86A-4660-B1D0-8E1B73CEDA29}"/>
    <cellStyle name="Total 2 2 2 3 2 2" xfId="25216" xr:uid="{E9EB820D-7BAB-48F5-9997-7AAEC8B80DF0}"/>
    <cellStyle name="Total 2 2 2 3 3" xfId="19612" xr:uid="{46600BF9-D6CF-4847-9B74-399B1010BA11}"/>
    <cellStyle name="Total 2 2 2 4" xfId="11205" xr:uid="{16AD4F5F-CE59-47AB-881F-A1C77D2E346C}"/>
    <cellStyle name="Total 2 2 2 4 2" xfId="22414" xr:uid="{E80F74FF-6218-48E9-92F6-A68E2865B67D}"/>
    <cellStyle name="Total 2 2 2 5" xfId="16810" xr:uid="{2E1F7ECF-3CDD-4B69-A50B-37BE46418FB8}"/>
    <cellStyle name="Total 2 2 3" xfId="45290" xr:uid="{259B0A89-AE3D-417E-9BC3-C1C31839FB46}"/>
    <cellStyle name="Total 2 3" xfId="4764" xr:uid="{3A52AF4D-84C3-4648-BED3-7AD96F2906E4}"/>
    <cellStyle name="Total 2 3 2" xfId="5599" xr:uid="{E9033009-3C7B-4A7E-BE9E-5832B422166D}"/>
    <cellStyle name="Total 2 3 2 2" xfId="7001" xr:uid="{4D32D1BB-751F-4A3B-B9B9-5438EF4A924F}"/>
    <cellStyle name="Total 2 3 2 2 2" xfId="9803" xr:uid="{0CDD914A-8F00-4446-AE85-7B2D20D25557}"/>
    <cellStyle name="Total 2 3 2 2 2 2" xfId="15408" xr:uid="{14FF3E2E-840B-48AC-B81D-F58FE63839D6}"/>
    <cellStyle name="Total 2 3 2 2 2 2 2" xfId="26617" xr:uid="{37B7F81D-DCAF-42B9-82A2-5A2BC9DB0725}"/>
    <cellStyle name="Total 2 3 2 2 2 3" xfId="21013" xr:uid="{79F1A35B-9C7F-45F3-B209-E01BEEE3300F}"/>
    <cellStyle name="Total 2 3 2 2 3" xfId="12606" xr:uid="{7552F981-C45D-431C-A93F-E8B7E74609EE}"/>
    <cellStyle name="Total 2 3 2 2 3 2" xfId="23815" xr:uid="{B9B3E417-A821-4185-A429-F603789FA4F0}"/>
    <cellStyle name="Total 2 3 2 2 4" xfId="18211" xr:uid="{A9A2E2E0-2B79-4E2B-B219-C7D48B7618A3}"/>
    <cellStyle name="Total 2 3 2 3" xfId="8401" xr:uid="{DA4270D4-BEF1-4BD4-9D65-94415833ACAE}"/>
    <cellStyle name="Total 2 3 2 3 2" xfId="14006" xr:uid="{20688680-253C-43DE-B548-4A24A69A572A}"/>
    <cellStyle name="Total 2 3 2 3 2 2" xfId="25215" xr:uid="{C08FC2CB-A861-4C08-9AD9-4542B74CB246}"/>
    <cellStyle name="Total 2 3 2 3 3" xfId="19611" xr:uid="{AF316B78-51A9-42DA-B59D-BFA8E3D3F685}"/>
    <cellStyle name="Total 2 3 2 4" xfId="11204" xr:uid="{8789D700-B289-47F8-AF3D-7239EFDF1E92}"/>
    <cellStyle name="Total 2 3 2 4 2" xfId="22413" xr:uid="{819355A2-D368-4BA6-8DDE-C428F9FEB921}"/>
    <cellStyle name="Total 2 3 2 5" xfId="16809" xr:uid="{A2140D39-09AA-4849-AA54-F03F8A6223EA}"/>
    <cellStyle name="Total 2 4" xfId="5601" xr:uid="{70E22B62-4D63-42F4-8A98-DB0B8E932714}"/>
    <cellStyle name="Total 2 4 2" xfId="7003" xr:uid="{B017D023-935F-4F72-AEC8-D22DAB2351FD}"/>
    <cellStyle name="Total 2 4 2 2" xfId="9805" xr:uid="{0B861B96-63B4-4270-91F7-F3E52F85009A}"/>
    <cellStyle name="Total 2 4 2 2 2" xfId="15410" xr:uid="{C9BA9539-EBDC-4E2A-8EE2-06AE45AC9AF5}"/>
    <cellStyle name="Total 2 4 2 2 2 2" xfId="26619" xr:uid="{92C7F880-BCE9-4B8E-BA9C-FB8E8BF4C25B}"/>
    <cellStyle name="Total 2 4 2 2 3" xfId="21015" xr:uid="{91B28A11-F536-417C-B925-BE72F3457D10}"/>
    <cellStyle name="Total 2 4 2 3" xfId="12608" xr:uid="{7AC89657-4F11-4A92-A239-A1A376E8E772}"/>
    <cellStyle name="Total 2 4 2 3 2" xfId="23817" xr:uid="{5915FF6D-963D-472A-B0B0-748E6A748851}"/>
    <cellStyle name="Total 2 4 2 4" xfId="18213" xr:uid="{490B0A16-4DF8-476E-BA1E-456C6DF23514}"/>
    <cellStyle name="Total 2 4 3" xfId="8403" xr:uid="{AD653460-4A4C-4447-A3DC-5848A9D89249}"/>
    <cellStyle name="Total 2 4 3 2" xfId="14008" xr:uid="{9AB81B3F-F741-46F8-BCB6-AE95889C70B7}"/>
    <cellStyle name="Total 2 4 3 2 2" xfId="25217" xr:uid="{1BBDBF0E-44AD-42BE-B096-1F3B1D908E48}"/>
    <cellStyle name="Total 2 4 3 3" xfId="19613" xr:uid="{BD8FD8FF-554D-4174-B937-E2885E494C66}"/>
    <cellStyle name="Total 2 4 4" xfId="11206" xr:uid="{BD1353D5-15F6-4476-B03C-C2B72ADD828F}"/>
    <cellStyle name="Total 2 4 4 2" xfId="22415" xr:uid="{4AEE5700-DF99-4201-8ECF-012C73707D5B}"/>
    <cellStyle name="Total 2 4 5" xfId="16811" xr:uid="{EC3FA127-4122-4865-86F0-170852502D5E}"/>
    <cellStyle name="Total 3" xfId="4765" xr:uid="{3564BA2B-68FE-49F9-8071-BC24ADE576A8}"/>
    <cellStyle name="Total 3 2" xfId="4766" xr:uid="{5BF5A445-AC54-4B3C-BBAA-9F44E9B15A58}"/>
    <cellStyle name="Total 3 2 2" xfId="5597" xr:uid="{42500AE4-CDB2-4554-908C-2D4267A0EB62}"/>
    <cellStyle name="Total 3 2 2 2" xfId="6999" xr:uid="{5949E428-2830-4DAD-AB98-6062CCC0D33E}"/>
    <cellStyle name="Total 3 2 2 2 2" xfId="9801" xr:uid="{CBE9BDB8-3D1F-4E74-8965-0C6C52CF22E5}"/>
    <cellStyle name="Total 3 2 2 2 2 2" xfId="15406" xr:uid="{DC5CFAA9-217C-42CA-BC48-00151006BFE3}"/>
    <cellStyle name="Total 3 2 2 2 2 2 2" xfId="26615" xr:uid="{A10A1619-C8FE-4D8D-A2AC-5135FEBECA1F}"/>
    <cellStyle name="Total 3 2 2 2 2 3" xfId="21011" xr:uid="{439EC09D-ABD2-4FF7-9BB9-1FD0ED6B411B}"/>
    <cellStyle name="Total 3 2 2 2 3" xfId="12604" xr:uid="{F81ED6FF-3225-4EE7-99AA-B340B727EFB4}"/>
    <cellStyle name="Total 3 2 2 2 3 2" xfId="23813" xr:uid="{7F05E062-2C8D-4CCB-AA4F-5B74B0B9F934}"/>
    <cellStyle name="Total 3 2 2 2 4" xfId="18209" xr:uid="{2C18ED83-8B94-48D4-8135-BDF437DD59DA}"/>
    <cellStyle name="Total 3 2 2 3" xfId="8399" xr:uid="{1A693B8B-60DE-4AB6-B1BA-AF22898C81F1}"/>
    <cellStyle name="Total 3 2 2 3 2" xfId="14004" xr:uid="{AB0E9595-B7E7-475F-BF55-1BA37FD09725}"/>
    <cellStyle name="Total 3 2 2 3 2 2" xfId="25213" xr:uid="{0BD0F59E-DEB1-4F82-84FE-8F18D88B32DB}"/>
    <cellStyle name="Total 3 2 2 3 3" xfId="19609" xr:uid="{01EFC1C9-C872-4198-81D1-98495CC17CE7}"/>
    <cellStyle name="Total 3 2 2 4" xfId="11202" xr:uid="{5FFE7880-1595-432B-9BA6-4F872FEC6750}"/>
    <cellStyle name="Total 3 2 2 4 2" xfId="22411" xr:uid="{7776CA2D-4D98-4DAD-B114-67B5C2C44157}"/>
    <cellStyle name="Total 3 2 2 5" xfId="16807" xr:uid="{6E6A62B1-47F4-4F8C-B41F-5B8B77671DB5}"/>
    <cellStyle name="Total 3 2 3" xfId="45291" xr:uid="{CF5878BF-C1F0-4B06-8D68-2EB0167B6509}"/>
    <cellStyle name="Total 3 3" xfId="5598" xr:uid="{F25F3782-23BD-4209-8FE2-5AE8A3717BF4}"/>
    <cellStyle name="Total 3 3 2" xfId="7000" xr:uid="{EE2A5497-5A2A-45AE-B5EB-9DBE0436D923}"/>
    <cellStyle name="Total 3 3 2 2" xfId="9802" xr:uid="{CC9EB18A-B8F0-4F89-BFE2-47565249E027}"/>
    <cellStyle name="Total 3 3 2 2 2" xfId="15407" xr:uid="{D98A1459-468C-4927-BCAC-E9B4C3BDF7B7}"/>
    <cellStyle name="Total 3 3 2 2 2 2" xfId="26616" xr:uid="{5B4B31A5-A207-4EFB-AD7A-3A5BAE50F577}"/>
    <cellStyle name="Total 3 3 2 2 3" xfId="21012" xr:uid="{41F656F5-D826-4681-8128-F4240E940108}"/>
    <cellStyle name="Total 3 3 2 3" xfId="12605" xr:uid="{3311688E-809C-463B-AE23-BECBFFD55703}"/>
    <cellStyle name="Total 3 3 2 3 2" xfId="23814" xr:uid="{F7F09EE0-FF89-42CE-B09C-A7990FA59A04}"/>
    <cellStyle name="Total 3 3 2 4" xfId="18210" xr:uid="{AC52A9AD-760F-4870-8DA7-FF058C548069}"/>
    <cellStyle name="Total 3 3 3" xfId="8400" xr:uid="{77BF3C9B-2FC4-4C03-B708-CC25546CDF61}"/>
    <cellStyle name="Total 3 3 3 2" xfId="14005" xr:uid="{1BC8D43B-686F-44F6-9376-E0AE5A1F4DD1}"/>
    <cellStyle name="Total 3 3 3 2 2" xfId="25214" xr:uid="{14542D1D-23AE-48EF-B2B1-9509BABEA403}"/>
    <cellStyle name="Total 3 3 3 3" xfId="19610" xr:uid="{FA2785A8-7C5B-469C-9549-6F079865A032}"/>
    <cellStyle name="Total 3 3 4" xfId="11203" xr:uid="{B3B79933-B2D9-4519-A214-DE9979D5A4A0}"/>
    <cellStyle name="Total 3 3 4 2" xfId="22412" xr:uid="{565BADEC-BE9F-4A5F-B9C0-567BCD8AC30F}"/>
    <cellStyle name="Total 3 3 5" xfId="16808" xr:uid="{407D4393-B6E1-435C-AE6F-D401AA5C14D5}"/>
    <cellStyle name="Total 4" xfId="4767" xr:uid="{377ADC51-E582-42BE-AB6E-E730B524134E}"/>
    <cellStyle name="Total 4 2" xfId="5596" xr:uid="{496F9A37-9DF3-4F97-98BC-1F20D04562F5}"/>
    <cellStyle name="Total 4 2 2" xfId="6998" xr:uid="{F2316BF0-E923-4BF3-A943-72EDD84A7525}"/>
    <cellStyle name="Total 4 2 2 2" xfId="9800" xr:uid="{34AEBF4E-56C5-4D0D-8F9B-5358D2A8B3A8}"/>
    <cellStyle name="Total 4 2 2 2 2" xfId="15405" xr:uid="{A0FD8052-2E5A-48F7-85F3-5EA547C3A909}"/>
    <cellStyle name="Total 4 2 2 2 2 2" xfId="26614" xr:uid="{BD7B3FC3-4E47-41A0-B4E7-41D9E3C81F36}"/>
    <cellStyle name="Total 4 2 2 2 3" xfId="21010" xr:uid="{3E55C23F-5E32-41FE-9FAE-F8D41DE8F7D0}"/>
    <cellStyle name="Total 4 2 2 3" xfId="12603" xr:uid="{500E7809-31B7-4165-9997-B12ED05D8FA3}"/>
    <cellStyle name="Total 4 2 2 3 2" xfId="23812" xr:uid="{077BC76B-E0AA-4F46-8446-BB9765602678}"/>
    <cellStyle name="Total 4 2 2 4" xfId="18208" xr:uid="{B40997E2-413E-4B55-A0A0-2FDFF8803E80}"/>
    <cellStyle name="Total 4 2 3" xfId="8398" xr:uid="{40FBECAD-0075-4608-B806-C36F6EDD9582}"/>
    <cellStyle name="Total 4 2 3 2" xfId="14003" xr:uid="{2A93FE12-80B3-44F9-AC56-0E398BB3DEC8}"/>
    <cellStyle name="Total 4 2 3 2 2" xfId="25212" xr:uid="{8F4FF54D-4647-400A-B73D-F4CA0FA90FEE}"/>
    <cellStyle name="Total 4 2 3 3" xfId="19608" xr:uid="{E6E9B9DC-AFC2-4900-AA41-3CA1378A7831}"/>
    <cellStyle name="Total 4 2 4" xfId="11201" xr:uid="{B58B238F-4AEF-4122-9B9C-DD0688DB06A1}"/>
    <cellStyle name="Total 4 2 4 2" xfId="22410" xr:uid="{ACFE76E5-F238-40DD-94D6-9BAD12784EFA}"/>
    <cellStyle name="Total 4 2 5" xfId="16806" xr:uid="{648AD0FD-778B-4863-9436-3B17E02BFF96}"/>
    <cellStyle name="Total 4 2 6" xfId="45292" xr:uid="{D42DED1A-2885-46D7-8B29-71C6F8C7B110}"/>
    <cellStyle name="Total 4 3" xfId="45293" xr:uid="{D602AAE2-0D57-4853-B4C1-1ACE3C542B24}"/>
    <cellStyle name="Total 5" xfId="45294" xr:uid="{588FBC36-0801-4147-BADA-6A309A72148B}"/>
    <cellStyle name="Total 5 2" xfId="45295" xr:uid="{A53F4F88-5781-4023-9B19-6803995730CB}"/>
    <cellStyle name="Total 6" xfId="45296" xr:uid="{89EEB710-BC85-4355-90F5-1D814A34F15E}"/>
    <cellStyle name="Total 7" xfId="45297" xr:uid="{512B3BB1-D199-41D3-94C6-F22DBEF5EBF2}"/>
    <cellStyle name="Total 8" xfId="45723" xr:uid="{351236F9-D174-4C45-8CFE-C10645BC48AC}"/>
    <cellStyle name="Total_Jersey" xfId="45298" xr:uid="{D7BF7A2A-46E0-4817-8362-7E110C16C3E2}"/>
    <cellStyle name="Warning Text" xfId="45299" xr:uid="{04C452E9-3383-48ED-969E-0125CAD2FAD5}"/>
    <cellStyle name="Warning Text 2" xfId="4768" xr:uid="{1FB9766B-44F8-4149-9FDB-0B53FC653DE9}"/>
    <cellStyle name="Warning Text 2 2" xfId="4769" xr:uid="{40CF68CB-E40D-47C0-8BA6-EA66FA0B5F26}"/>
    <cellStyle name="Warning Text 2 2 2" xfId="45300" xr:uid="{81A1271B-13EE-4338-AF75-250136769EF3}"/>
    <cellStyle name="Warning Text 3" xfId="4770" xr:uid="{D1F0B989-75E5-42B7-8C24-E2BCBFC0B0B6}"/>
    <cellStyle name="Warning Text 3 2" xfId="45301" xr:uid="{124FF41B-FC9F-4853-8F0E-05DC1BEF9BCC}"/>
    <cellStyle name="Warning Text 4" xfId="4771" xr:uid="{649CE0A8-3A8C-4ABA-A728-3475CA0EDA69}"/>
    <cellStyle name="Warning Text 4 2" xfId="45302" xr:uid="{986CEA9D-2D0A-4886-975C-A832E2B15303}"/>
    <cellStyle name="Warning Text 5" xfId="45303" xr:uid="{456CEAC0-2FAF-4BE0-9BB2-3DD74641B41F}"/>
    <cellStyle name="Warning Text 5 2" xfId="45304" xr:uid="{953F28E7-99FF-4DCE-AD84-1BC23E094950}"/>
    <cellStyle name="Warning Text 6" xfId="45305" xr:uid="{CF5F9688-6994-4755-B4AA-978A7C51F864}"/>
    <cellStyle name="Warning Text 7" xfId="45724" xr:uid="{79992FBC-128C-4F87-BE1C-C6B1467BE1AB}"/>
    <cellStyle name="콤마 [0]_BOILER-CO1" xfId="5073" xr:uid="{A0E6791E-2D0D-480C-BD38-6C73261F6D21}"/>
    <cellStyle name="콤마_BOILER-CO1" xfId="5074" xr:uid="{932C5D69-6F45-4F97-ADED-3AA70B0F6DB1}"/>
    <cellStyle name="통화 [0]_BOILER-CO1" xfId="5075" xr:uid="{6C2A14A3-1BC8-402B-B02C-7E26A2E2D6B9}"/>
    <cellStyle name="통화_BOILER-CO1" xfId="5076" xr:uid="{7376A6CA-7DE2-43FE-ADBD-7E97B6B7CF6F}"/>
    <cellStyle name="표준_0N-HANDLING " xfId="5077" xr:uid="{631114B8-42A3-4BB1-8312-598AC34CF358}"/>
    <cellStyle name="一般_PRICE3" xfId="5065" xr:uid="{E7BAC978-83A7-4EE8-8357-3A87A09BFA69}"/>
    <cellStyle name="千位[0]_laroux" xfId="5001" xr:uid="{010A2137-1464-4BFF-9DA2-D2074749D4EA}"/>
    <cellStyle name="千位_laroux" xfId="5002" xr:uid="{5E6CBD22-516F-4DBB-AD04-CEF5B03C55CB}"/>
    <cellStyle name="千位分隔 2" xfId="45306" xr:uid="{E3554CBE-DBA2-4259-9937-EDD79C8527A1}"/>
    <cellStyle name="千位分隔 2 2" xfId="45307" xr:uid="{DEB57D68-69E2-4257-8689-8E65F5FD2727}"/>
    <cellStyle name="千位分隔 4" xfId="43258" xr:uid="{721055A8-7C0A-42BA-837B-2B492DFCB3EB}"/>
    <cellStyle name="千分位[0]_ 白土" xfId="4999" xr:uid="{CC02E1A8-09F7-44CE-B0C6-C99C0FA43C37}"/>
    <cellStyle name="千分位_ 白土" xfId="5000" xr:uid="{C8297922-EA87-46D5-AC45-E686C8B7AA8D}"/>
    <cellStyle name="好 2" xfId="4900" xr:uid="{7782A4E3-AE08-43E1-8492-F49E82DAE305}"/>
    <cellStyle name="好 2 2" xfId="4901" xr:uid="{FB938830-6125-46B6-8916-24EBAFDF5D50}"/>
    <cellStyle name="好 2 2 2" xfId="45310" xr:uid="{D818ED1F-47B7-4066-AE88-F954CADD20C9}"/>
    <cellStyle name="好 2 3" xfId="45311" xr:uid="{0FA06FAB-020A-460E-BD1F-2CDE01F7A4C8}"/>
    <cellStyle name="好 2 4" xfId="45309" xr:uid="{C6C4B5F4-3F70-4206-BCC2-6B004C5E4F4A}"/>
    <cellStyle name="好 3" xfId="4902" xr:uid="{F1D7A9F7-EAAA-4D4A-B378-DA3B030BFFE5}"/>
    <cellStyle name="好 3 2" xfId="4903" xr:uid="{ABEB0690-5B83-4AE5-86B0-DFFEC537204D}"/>
    <cellStyle name="好 3 2 2" xfId="45313" xr:uid="{F7616B83-E2A4-4FBF-98B4-7FE1A163719F}"/>
    <cellStyle name="好 3 3" xfId="45314" xr:uid="{95D93C0C-C3BF-4730-8579-9D6552B54EDE}"/>
    <cellStyle name="好 3 4" xfId="45312" xr:uid="{AFE097D9-DFB5-42D7-8256-CDEBFD1BF21F}"/>
    <cellStyle name="好 4" xfId="4904" xr:uid="{0CCEBB1E-D5E0-45CE-A51F-854D9F554DE6}"/>
    <cellStyle name="好 4 2" xfId="45315" xr:uid="{EED6340B-7683-462F-8029-06F5C44F1B1C}"/>
    <cellStyle name="好 5" xfId="34" xr:uid="{5C60D578-D73B-4C4C-A80A-F013C244CA40}"/>
    <cellStyle name="好 5 2" xfId="45316" xr:uid="{7E98C98D-1974-4004-92C6-72D8B7369EBD}"/>
    <cellStyle name="好 6" xfId="45308" xr:uid="{0E6923A9-804E-441C-B9C8-A4D3C104D921}"/>
    <cellStyle name="好_BCF window panel commitment 03052013" xfId="4905" xr:uid="{C1176EE8-CE2F-4DB7-A78A-93651065EBB4}"/>
    <cellStyle name="好_BCF window panel pair 08122013 commitment sheets" xfId="4906" xr:uid="{77B3171A-3411-4375-9FE0-7C0F4FDC95CF}"/>
    <cellStyle name="好_Book1" xfId="4907" xr:uid="{68B9311C-3F49-43A9-A18E-EFACEE0C67DF}"/>
    <cellStyle name="好_Book1 2" xfId="45318" xr:uid="{2C113DCC-8BB6-462B-903D-5F8EF065430A}"/>
    <cellStyle name="好_Book1 3" xfId="45319" xr:uid="{938333EA-0A8A-45E4-BAF7-5AD74BE4E25E}"/>
    <cellStyle name="好_Book1 4" xfId="45317" xr:uid="{4D035837-21F9-43BB-888A-679DD6F10815}"/>
    <cellStyle name="好_BW quote sheet for HP samples _09202012" xfId="4908" xr:uid="{D07B99BB-C91E-4D30-B483-0219EF88B634}"/>
    <cellStyle name="好_BW quote sheet for HP samples _09202012 2" xfId="45320" xr:uid="{9FD2410C-C2CE-48BE-AFEF-50A8C5E7646F}"/>
    <cellStyle name="好_Cellular Blanket prices- Faze3" xfId="4909" xr:uid="{F9C38BB4-0052-45CE-8CC2-EFBF57D8EA20}"/>
    <cellStyle name="好_Cellular Blanket prices- Faze3 2" xfId="45321" xr:uid="{CB31963B-457E-47C8-A83C-EC9FDEB0A1F1}"/>
    <cellStyle name="好_Cellular Blanket prices- Faze3 3" xfId="45322" xr:uid="{1AFF3B0B-814F-44B7-99FD-C9E07D6EB1D6}"/>
    <cellStyle name="好_EE Furniture Quotation of HH samples-20100906" xfId="4910" xr:uid="{E4FC074E-07F6-41ED-AD76-37F1C42F3C3D}"/>
    <cellStyle name="好_EE Furniture Quotation of HH samples-20100906 2" xfId="4911" xr:uid="{F173ED98-B581-40FA-A4E9-EE73C9CA8EB9}"/>
    <cellStyle name="好_EE Furniture Quotation of HH samples-20100906 2 2" xfId="45324" xr:uid="{7E5615B2-A7D4-44F5-AD2F-5C1B46680D4D}"/>
    <cellStyle name="好_EE Furniture Quotation of HH samples-20100906 3" xfId="45323" xr:uid="{72858F47-7217-456D-963B-A667B3E127AB}"/>
    <cellStyle name="好_Folding Chair Quote Sheet - 23 May 2013" xfId="4912" xr:uid="{E32FB35A-9A64-4E0A-BA5B-54495E23506B}"/>
    <cellStyle name="好_Folding Chair Quote Sheet - 23 May 2013 2" xfId="45326" xr:uid="{9B58D1DF-5AB5-49AB-B595-990302247350}"/>
    <cellStyle name="好_Folding Chair Quote Sheet - 23 May 2013 3" xfId="45325" xr:uid="{42D28DD3-927F-46D3-A7D7-C5FF192114B8}"/>
    <cellStyle name="好_HP quota sheet from kaifa 2011-9-8" xfId="4913" xr:uid="{297BA81B-3D69-4BAC-81D5-E36331BBC0D1}"/>
    <cellStyle name="好_HP quota sheet from kaifa 2011-9-8 2" xfId="45328" xr:uid="{6DB96ECA-0B7C-42D5-8EC7-F827CC5656DB}"/>
    <cellStyle name="好_HP quota sheet from kaifa 2011-9-8 3" xfId="45327" xr:uid="{B555D470-B0AC-4519-A231-E23A89F9DEF4}"/>
    <cellStyle name="好_HS quote sheet for HP samples _09192012" xfId="4914" xr:uid="{63B39674-6074-4771-95E8-F717A11BC08E}"/>
    <cellStyle name="好_HS quote sheet for HP samples _09192012 2" xfId="45329" xr:uid="{9B77EEEB-8421-483D-B2CB-4A142F7BDAF7}"/>
    <cellStyle name="好_JZJ quote sheet for HP samples _09152012" xfId="4915" xr:uid="{78F03AAE-EF23-463A-A663-1B30F45ADBCB}"/>
    <cellStyle name="好_JZJ quote sheet for HP samples _09152012 2" xfId="45330" xr:uid="{04749619-7479-4223-9C6F-631F784AADB5}"/>
    <cellStyle name="好_KF quote sheet for HP samples _09152012" xfId="4916" xr:uid="{B84C7565-02CF-411B-A1BA-5E5828791525}"/>
    <cellStyle name="好_KF quote sheet for HP samples _09152012 2" xfId="45332" xr:uid="{7E1830F0-A059-4685-AFE3-1579551FCB08}"/>
    <cellStyle name="好_KF quote sheet for HP samples _09152012 3" xfId="45331" xr:uid="{11D7995F-5F61-43F5-9DBC-95C405ABC84F}"/>
    <cellStyle name="好_Master quote sheet for HP samples _09202012" xfId="4917" xr:uid="{4B71CE31-975B-4AB1-BC02-2E0D9A9C2268}"/>
    <cellStyle name="好_Master quote sheet for HP samples _09202012 2" xfId="45334" xr:uid="{9784E8CF-E88E-402E-BED3-CC2B0AA6B903}"/>
    <cellStyle name="好_Master quote sheet for HP samples _09202012 3" xfId="45333" xr:uid="{B84659B0-C2B3-4CA3-8C22-A630B4A94E2B}"/>
    <cellStyle name="好_Meiyi quote sheet for showroom samples _09192012 update" xfId="4918" xr:uid="{41B767BC-1F5E-44B8-94D5-99A403F95EBB}"/>
    <cellStyle name="好_Meiyi quote sheet for showroom samples _09192012 update 2" xfId="45336" xr:uid="{41F0FA9F-7BDE-4919-AF5F-F55124F4060A}"/>
    <cellStyle name="好_Meiyi quote sheet for showroom samples _09192012 update 3" xfId="45335" xr:uid="{BA694434-965F-459C-B93B-5FE7D1A8A2A6}"/>
    <cellStyle name="好_Minxing Haojiang TA quote sheet for HP 3-14-2013 " xfId="4919" xr:uid="{28553249-9054-4852-9287-9192215AC85D}"/>
    <cellStyle name="好_Minxing Haojiang TA quote sheet for HP 3-14-2013  2" xfId="45338" xr:uid="{1399940D-72EF-4BF8-89BE-4EE0EC207CC1}"/>
    <cellStyle name="好_Minxing Haojiang TA quote sheet for HP 3-14-2013  3" xfId="45337" xr:uid="{76C08FEF-6C60-4A63-8F02-6F689B71E590}"/>
    <cellStyle name="好_MY quote sheet for HP samples _09152012" xfId="4920" xr:uid="{FA67F716-1996-478C-9848-CBA435D1F888}"/>
    <cellStyle name="好_MY quote sheet for HP samples _09152012 2" xfId="45339" xr:uid="{ECF1E49C-6091-41F7-8EC6-DA857B0E4F41}"/>
    <cellStyle name="好_Overstock Ottoman quotation-master-20110928" xfId="4921" xr:uid="{0E422005-E970-4967-9A5F-B6729A0B210A}"/>
    <cellStyle name="好_Overstock Ottoman quotation-master-20110928 2" xfId="45341" xr:uid="{DE820D13-A110-42E7-8BE8-35A7ACD3F93E}"/>
    <cellStyle name="好_Overstock Ottoman quotation-master-20110928 3" xfId="45340" xr:uid="{1BDAA96B-CEB2-45E8-B3E8-25E88757CFBD}"/>
    <cellStyle name="好_Quotation sheet for HP sample from TC 2011-08-29 (3)" xfId="4922" xr:uid="{C9BF4183-4944-4817-B8F6-091B84047E0F}"/>
    <cellStyle name="好_Quotation sheet for HP sample from TC 2011-08-29 (3) 2" xfId="45343" xr:uid="{127EF414-8CD9-49B2-939C-B90867C154D8}"/>
    <cellStyle name="好_Quotation sheet for HP sample from TC 2011-08-29 (3) 3" xfId="45342" xr:uid="{CD2D21B7-755D-46B0-8644-2D950C2E0794}"/>
    <cellStyle name="好_quote sheet for JCP  _08022012 (2)" xfId="4923" xr:uid="{08DB3786-6128-45F6-B2CB-3AC78781A31E}"/>
    <cellStyle name="好_quote sheet for JCP  _08022012 (2) 2" xfId="45344" xr:uid="{41C8B68B-429A-4644-8665-2BBA87B8C3B2}"/>
    <cellStyle name="好_quote sheet for Overstock _09062012" xfId="4924" xr:uid="{A5EC5260-2C3E-459B-9B6F-C342D35CF8B5}"/>
    <cellStyle name="好_quote sheet for Overstock _09062012 2" xfId="45345" xr:uid="{C1D4C972-27D0-4911-B29A-AD4DD8715842}"/>
    <cellStyle name="好_quote sheet for two tables for Overstock 5-17-2013 (2)" xfId="4925" xr:uid="{29C58CD5-741D-4CD4-A89D-4D77E909A12D}"/>
    <cellStyle name="好_quote sheet for two tables for Overstock 5-17-2013 (2) 2" xfId="45347" xr:uid="{13D1D097-2BFB-4A64-A2EE-4A72C655C852}"/>
    <cellStyle name="好_quote sheet for two tables for Overstock 5-17-2013 (2) 3" xfId="45346" xr:uid="{1403657F-4398-49AB-97A3-790146DB820F}"/>
    <cellStyle name="好_report" xfId="4926" xr:uid="{DCD29786-31E8-4356-8C6F-5917FF92922F}"/>
    <cellStyle name="好_Sheet1" xfId="4927" xr:uid="{A4AE99A6-4A58-4273-BC7F-BC2E75162613}"/>
    <cellStyle name="好_shopko sheet set CCD 2013-7-16" xfId="4928" xr:uid="{F8D696C3-F2D0-4864-ADC6-197CBC8476D7}"/>
    <cellStyle name="好_SLC forecast" xfId="4929" xr:uid="{CACE9D4C-B8A6-47F3-8F5C-1E621BF6ED9D}"/>
    <cellStyle name="好_TA-JLA April 2012 Sample Order (3)" xfId="4930" xr:uid="{A38F370D-6E06-4A4C-84E6-80B3023A932B}"/>
    <cellStyle name="好_TA-JLA April 2012 Sample Order (3) 2" xfId="45349" xr:uid="{65983800-436E-4F54-8228-E0772C429674}"/>
    <cellStyle name="好_TA-JLA April 2012 Sample Order (3) 3" xfId="45350" xr:uid="{E7B7FA21-2238-4723-9C93-1A024DA5EDE2}"/>
    <cellStyle name="好_TA-JLA April 2012 Sample Order (3) 4" xfId="45348" xr:uid="{92B7F85A-FE18-4E30-B6C7-295FE7977FA0}"/>
    <cellStyle name="好_Total quote sheet for 201304 HP chairs" xfId="4931" xr:uid="{C503F0F6-8912-4FFE-BA17-68BE819131F2}"/>
    <cellStyle name="好_Total quote sheet for 201304 HP chairs 2" xfId="45351" xr:uid="{57ADF08D-ED55-49F0-83EC-4FFE13EF2FEE}"/>
    <cellStyle name="好_Total quote sheet for 201304 HP samples _updated on 3-25-2013 (3)" xfId="4932" xr:uid="{1D9C5162-76D0-4D81-BE30-2283C9A77D80}"/>
    <cellStyle name="好_Total quote sheet for 201304 HP samples _updated on 3-25-2013 (3) 2" xfId="45352" xr:uid="{67B5DF43-AE5F-4C76-9F7B-62A3BD14B259}"/>
    <cellStyle name="好_Total quote sheet for 201304 HP samples _updated on 3-26-2013 (2)" xfId="4933" xr:uid="{3734B2D1-8FB7-4143-8D45-562A127B8F29}"/>
    <cellStyle name="好_Total quote sheet for 201304 HP samples _updated on 3-26-2013 (2) 2" xfId="45353" xr:uid="{7B0C630C-40CB-4BA7-96B7-B4E35E498442}"/>
    <cellStyle name="好_Total quote sheet for 201304 HP samples 3-15-2013" xfId="4934" xr:uid="{CF4A118C-8253-4E19-A1F2-F58B8F884675}"/>
    <cellStyle name="好_Total quote sheet for 201304 HP samples 3-15-2013 2" xfId="45354" xr:uid="{1A419A04-5BE4-4CA9-AE1F-2794AAAE159B}"/>
    <cellStyle name="好_Total quote sheet for 201304 HP samples 3-18-2013" xfId="4935" xr:uid="{5EBAB2FE-6E9C-40C2-8D24-63781591BF86}"/>
    <cellStyle name="好_Total quote sheet for 201304 HP samples 3-18-2013 2" xfId="45355" xr:uid="{48F0C2B0-9906-438D-8C8F-2FDDB3F8C235}"/>
    <cellStyle name="好_total quote sheet for Overstock 2-25-2013" xfId="4936" xr:uid="{6B922281-E998-44F8-ADCB-F4D83457F400}"/>
    <cellStyle name="好_total quote sheet for Overstock 2-25-2013 2" xfId="45357" xr:uid="{F73ADA20-3351-4166-ABD3-0C801DBFE83A}"/>
    <cellStyle name="好_total quote sheet for Overstock 2-25-2013 3" xfId="45356" xr:uid="{70170FAB-ADD0-4C37-BB5C-1B20916A7353}"/>
    <cellStyle name="好_TW Home Quotation sheet for JCP _07162012 (2)" xfId="4937" xr:uid="{B69474FB-5CB4-4ED3-BCBE-3FC6BE0D3091}"/>
    <cellStyle name="好_TW Home Quotation sheet for JCP _07162012 (2) 2" xfId="45358" xr:uid="{97732340-3111-4CBD-B244-73421B692D0D}"/>
    <cellStyle name="好_TW Home Quotation sheet for JCP _07182012" xfId="4938" xr:uid="{7BB47370-C9D6-4750-A7FD-DAD6C92CF8AC}"/>
    <cellStyle name="好_TW Home Quotation sheet for JCP _07182012 2" xfId="45359" xr:uid="{9F0B3EF0-E94E-420C-AA08-23E4B93E0F4E}"/>
    <cellStyle name="好_TW Home Quotation sheet for JCP _07192012 - KD none KD (2)" xfId="4939" xr:uid="{DF2329DA-F48A-40E4-8BF7-43A417E877A2}"/>
    <cellStyle name="好_TW Home Quotation sheet for JCP _07192012 - KD none KD (2) 2" xfId="45360" xr:uid="{B2CB0A5D-7FCD-4FE8-BBB3-6AA26FBB1234}"/>
    <cellStyle name="好_TW Home Quotation sheet HeYuan HP Show 2012-2-19" xfId="4940" xr:uid="{E24666A4-A66C-4E52-8D9C-B68325252C0A}"/>
    <cellStyle name="好_TW Home Quotation sheet HeYuan HP Show 2012-2-19 2" xfId="45362" xr:uid="{82947864-B4E0-4A36-9F5A-FE2CAE39BF40}"/>
    <cellStyle name="好_TW Home Quotation sheet HeYuan HP Show 2012-2-19 3" xfId="45361" xr:uid="{703450A6-5060-4906-A7D3-4145051C8FC9}"/>
    <cellStyle name="好_TW Home Quotation sheet Hongsheng HP Show 2012-2-29" xfId="4941" xr:uid="{6FBAB752-672A-4141-ABA3-712C3A3CD924}"/>
    <cellStyle name="好_TW Home Quotation sheet Hongsheng HP Show 2012-2-29 2" xfId="45364" xr:uid="{9457FA3E-70CD-4051-A032-0504041996B1}"/>
    <cellStyle name="好_TW Home Quotation sheet Hongsheng HP Show 2012-2-29 3" xfId="45363" xr:uid="{B8ACB530-5086-4AFF-BE90-B99BF54DE222}"/>
    <cellStyle name="好_TW Home Quotation sheet Jinzheng HP Show 2012-2-29" xfId="4942" xr:uid="{BB357817-916C-4760-B713-AA57EEB91B3B}"/>
    <cellStyle name="好_TW Home Quotation sheet Jinzheng HP Show 2012-2-29 2" xfId="45366" xr:uid="{E6B6D2F5-6C69-4ABF-B93F-0E57A60B22D6}"/>
    <cellStyle name="好_TW Home Quotation sheet Jinzheng HP Show 2012-2-29 3" xfId="45365" xr:uid="{288F1CAF-8CD5-4B94-91E3-79AD6EBA7261}"/>
    <cellStyle name="好_TW Home Quotation sheet Meiyuan HP Show 2012-2-29" xfId="4943" xr:uid="{D062DC87-DF60-49D5-8B17-95F85BC4DC84}"/>
    <cellStyle name="好_TW Home Quotation sheet Meiyuan HP Show 2012-2-29 2" xfId="45368" xr:uid="{8971C0E6-6018-4274-9CD0-652334D0D8D9}"/>
    <cellStyle name="好_TW Home Quotation sheet Meiyuan HP Show 2012-2-29 3" xfId="45367" xr:uid="{C44CDA1C-6129-4E9F-A246-09113AE54B9A}"/>
    <cellStyle name="好_TW Home Quotation sheet- south items for HP from HS 2012-03-22" xfId="4944" xr:uid="{850E563D-A495-4ECE-8D5B-F6C732167B30}"/>
    <cellStyle name="好_TW Home Quotation sheet- south items for HP from HS 2012-03-22 2" xfId="45370" xr:uid="{9605EE32-3C37-4D77-8AE5-F8B1825C3AB8}"/>
    <cellStyle name="好_TW Home Quotation sheet- south items for HP from HS 2012-03-22 3" xfId="45369" xr:uid="{5E1B172B-81E9-4EDF-B5C8-A16D9CD597FF}"/>
    <cellStyle name="好_TW Home Quotation sheet-07022012update (2)" xfId="4945" xr:uid="{FAAC0B86-C9F8-4031-B614-5F1744AD9389}"/>
    <cellStyle name="好_TW Home Quotation sheet-07022012update (2) 2" xfId="45371" xr:uid="{767039E2-35B0-439C-84E5-1D54E087D089}"/>
    <cellStyle name="好_TW Home Quotation sheet--120323" xfId="4946" xr:uid="{A1988230-2E0F-45CF-9123-FD63DC3957A1}"/>
    <cellStyle name="好_TW Home Quotation sheet--120323 2" xfId="45372" xr:uid="{C169CA0A-B161-4299-82DB-1A0E92E70060}"/>
    <cellStyle name="好_TW Home Quotation sheet-120611HEYUAN  (2)" xfId="4947" xr:uid="{1ABA8829-2513-4CF1-B0B5-730694FEE4DA}"/>
    <cellStyle name="好_TW Home Quotation sheet-120611HEYUAN  (2) 2" xfId="45374" xr:uid="{2062DB69-382A-4F72-A01A-9C15C88D8465}"/>
    <cellStyle name="好_TW Home Quotation sheet-120611HEYUAN  (2) 3" xfId="45373" xr:uid="{89DC72CF-037E-423A-8390-41336710E2F8}"/>
    <cellStyle name="好_TW Home Quotation sheet-120618 update (2)" xfId="4948" xr:uid="{40A63619-30B7-4174-989C-AFF7871B887F}"/>
    <cellStyle name="好_TW Home Quotation sheet-120618 update (2) 2" xfId="45375" xr:uid="{F71312BD-B8BC-4CF2-A661-76CAB60651AC}"/>
    <cellStyle name="好_TW Home Quotation sheet-BW 2012-3-13" xfId="4949" xr:uid="{CC04086C-81BD-4213-BDB9-84E147473BFD}"/>
    <cellStyle name="好_TW Home Quotation sheet-BW 2012-3-13 2" xfId="45377" xr:uid="{EF1EC141-F4BD-4B0C-9B88-0EE9752658A2}"/>
    <cellStyle name="好_TW Home Quotation sheet-BW 2012-3-13 3" xfId="45376" xr:uid="{A32FAC10-463B-4C3F-AE92-63A55518E615}"/>
    <cellStyle name="好_TW Home Quotation sheet-BW items from MY" xfId="4950" xr:uid="{40DC37CB-6074-486C-9E01-2E03982880FE}"/>
    <cellStyle name="好_TW Home Quotation sheet-BW items from MY 2" xfId="45379" xr:uid="{88DA6F08-E850-4E7E-9812-D6CE7117092D}"/>
    <cellStyle name="好_TW Home Quotation sheet-BW items from MY 3" xfId="45378" xr:uid="{0B81436B-1590-43F8-975F-B7EBA57FE5D1}"/>
    <cellStyle name="好_TW Home Quotation sheet-KAIFAI 2012-2-20" xfId="4951" xr:uid="{84233789-FEDA-494C-85D0-51990F5A8FF8}"/>
    <cellStyle name="好_TW Home Quotation sheet-KAIFAI 2012-2-20 2" xfId="45381" xr:uid="{EFE9AC55-81F1-42F7-8DDC-7E7EC54B3070}"/>
    <cellStyle name="好_TW Home Quotation sheet-KAIFAI 2012-2-20 3" xfId="45380" xr:uid="{2D9B9E51-7B79-4441-B8DF-075F21BE51BA}"/>
    <cellStyle name="好_TW_Home_Quotation_sheet of HP samples-chairone-20100907" xfId="4952" xr:uid="{E268E61D-7A87-400D-8607-A135ABE745CA}"/>
    <cellStyle name="好_TW_Home_Quotation_sheet of HP samples-chairone-20100907 (3)" xfId="4953" xr:uid="{7691DA8E-DFA2-4290-8407-14D6E616024B}"/>
    <cellStyle name="好_TW_Home_Quotation_sheet of HP samples-chairone-20100907 (3) 2" xfId="4954" xr:uid="{4D7F4D7D-9030-4723-810D-0C3766CD3252}"/>
    <cellStyle name="好_TW_Home_Quotation_sheet of HP samples-chairone-20100907 (3) 2 2" xfId="45384" xr:uid="{16A79250-9025-46E0-B321-4CE2DB0B6984}"/>
    <cellStyle name="好_TW_Home_Quotation_sheet of HP samples-chairone-20100907 (3) 3" xfId="45383" xr:uid="{7523D974-6C2D-46BF-B695-0B08B3CC2F08}"/>
    <cellStyle name="好_TW_Home_Quotation_sheet of HP samples-chairone-20100907 2" xfId="4955" xr:uid="{81E4F02A-D714-49D4-8014-17CA69FE5460}"/>
    <cellStyle name="好_TW_Home_Quotation_sheet of HP samples-chairone-20100907 2 2" xfId="45385" xr:uid="{990883E1-C0D1-41A2-A322-938BBD74D95F}"/>
    <cellStyle name="好_TW_Home_Quotation_sheet of HP samples-chairone-20100907 3" xfId="4956" xr:uid="{B9C3D9E2-C6C0-4434-B9B2-96BD0BDE2C36}"/>
    <cellStyle name="好_TW_Home_Quotation_sheet of HP samples-chairone-20100907 4" xfId="45382" xr:uid="{A60DF694-8087-4E6E-8EDD-F0CEFEE57355}"/>
    <cellStyle name="好_Winsun quote sheet for HP samples _09192012" xfId="4957" xr:uid="{1D66593D-F2D0-4FC3-9204-279B2390FB5B}"/>
    <cellStyle name="好_Winsun quote sheet for HP samples _09192012 2" xfId="45387" xr:uid="{A3041685-E36F-4137-B59F-A4AAB5A0B449}"/>
    <cellStyle name="好_Winsun quote sheet for HP samples _09192012 3" xfId="45386" xr:uid="{2119B05B-689D-43B2-9F8D-F6144A91841D}"/>
    <cellStyle name="差 2" xfId="4803" xr:uid="{DCDF9ABA-6EF9-4C15-AD02-105AFB61A635}"/>
    <cellStyle name="差 2 2" xfId="4804" xr:uid="{9DD9C7C0-A257-42A5-84DD-24485382684E}"/>
    <cellStyle name="差 2 2 2" xfId="45390" xr:uid="{B157A26A-E179-4CA5-B8A2-336AE56D98FD}"/>
    <cellStyle name="差 2 3" xfId="45391" xr:uid="{5D1C8D73-1AAB-44AE-8E8A-1C685478EBC7}"/>
    <cellStyle name="差 2 4" xfId="45389" xr:uid="{203C4702-DC37-4EE3-AAE6-692F6758C10C}"/>
    <cellStyle name="差 3" xfId="4805" xr:uid="{229AA98E-7C38-47F5-8119-6CA4891C26C1}"/>
    <cellStyle name="差 3 2" xfId="4806" xr:uid="{7BE6BA5C-F851-4901-BC06-DB1E5891C5F9}"/>
    <cellStyle name="差 3 2 2" xfId="45393" xr:uid="{CBA0F2E6-C700-44E9-8222-80FBDE0BDBC6}"/>
    <cellStyle name="差 3 3" xfId="45394" xr:uid="{23133D05-9AD8-4EEE-B9FF-DB322BC5FC91}"/>
    <cellStyle name="差 3 4" xfId="45392" xr:uid="{5D6068BB-F698-41DE-8EB5-E049C70E4AC6}"/>
    <cellStyle name="差 4" xfId="4807" xr:uid="{888467D9-75AF-4303-A373-989863660E30}"/>
    <cellStyle name="差 4 2" xfId="45395" xr:uid="{C2526D54-B324-4177-927D-1B93D5E8F1A9}"/>
    <cellStyle name="差 5" xfId="30" xr:uid="{ED7728EA-7373-4093-9F2B-7D8E89401574}"/>
    <cellStyle name="差 5 2" xfId="45396" xr:uid="{BDAA7409-F423-4733-BEBD-D5969C583E58}"/>
    <cellStyle name="差 6" xfId="45388" xr:uid="{95D75615-FE04-4AB2-83D5-2B7D5FD7405F}"/>
    <cellStyle name="差_BCF window panel commitment 03052013" xfId="4808" xr:uid="{E4E17B8A-F6B7-44AE-AD46-222CD451E5C5}"/>
    <cellStyle name="差_BCF window panel pair 08122013 commitment sheets" xfId="4809" xr:uid="{6EB2BAAC-3851-4BD4-BDB2-EF751441071F}"/>
    <cellStyle name="差_Book1" xfId="4810" xr:uid="{D48CEF81-3222-4BB3-907C-3EE996DB9C2C}"/>
    <cellStyle name="差_Book1 2" xfId="45398" xr:uid="{CF7FB517-C961-4BA6-8E53-FECC8BACD581}"/>
    <cellStyle name="差_Book1 3" xfId="45399" xr:uid="{A8B4C6FE-B356-4716-B660-83F7B4C730BE}"/>
    <cellStyle name="差_Book1 4" xfId="45397" xr:uid="{B9C40E02-FC3A-44C2-8C17-20BCE2875B24}"/>
    <cellStyle name="差_BW quote sheet for HP samples _09202012" xfId="4811" xr:uid="{58462CA8-F2AF-4B3F-9CBF-67253222288D}"/>
    <cellStyle name="差_BW quote sheet for HP samples _09202012 2" xfId="45400" xr:uid="{EA8676FC-5182-4BF1-9B3C-AB34245EF3EA}"/>
    <cellStyle name="差_Cellular Blanket prices- Faze3" xfId="4812" xr:uid="{BEEC8764-6BAC-4FCC-BF2B-A04B092FE1A1}"/>
    <cellStyle name="差_Cellular Blanket prices- Faze3 2" xfId="45401" xr:uid="{42AAAA51-90EF-41C9-A709-6A0A6B60549D}"/>
    <cellStyle name="差_Cellular Blanket prices- Faze3 3" xfId="45402" xr:uid="{3389ED62-5B22-4253-8E00-FC754D8005ED}"/>
    <cellStyle name="差_EE Furniture Quotation of HH samples-20100906" xfId="4813" xr:uid="{71E72F2D-51ED-4268-AF41-368F4F53CBFA}"/>
    <cellStyle name="差_EE Furniture Quotation of HH samples-20100906 2" xfId="4814" xr:uid="{C40AF47A-48B9-427E-9135-02F2A8E77AF8}"/>
    <cellStyle name="差_EE Furniture Quotation of HH samples-20100906 2 2" xfId="45404" xr:uid="{576FCE25-7422-4BD7-B1C5-E85C2D534349}"/>
    <cellStyle name="差_EE Furniture Quotation of HH samples-20100906 3" xfId="45403" xr:uid="{007A4106-E7E9-439B-9F93-A90965E06DB4}"/>
    <cellStyle name="差_Folding Chair Quote Sheet - 23 May 2013" xfId="4815" xr:uid="{93A42D74-C29B-4658-9E11-24749CFCF280}"/>
    <cellStyle name="差_Folding Chair Quote Sheet - 23 May 2013 2" xfId="45406" xr:uid="{F0E0690C-B501-4CE7-9097-A1AEC0323956}"/>
    <cellStyle name="差_Folding Chair Quote Sheet - 23 May 2013 3" xfId="45405" xr:uid="{7EAB7D94-DEAC-429B-9780-270186BB0866}"/>
    <cellStyle name="差_HP quota sheet from kaifa 2011-9-8" xfId="4816" xr:uid="{4B0BA644-A166-48BE-B74A-744F578CE7E9}"/>
    <cellStyle name="差_HP quota sheet from kaifa 2011-9-8 2" xfId="45408" xr:uid="{F581995C-CABE-4E72-BA12-6E210AEA50D7}"/>
    <cellStyle name="差_HP quota sheet from kaifa 2011-9-8 3" xfId="45407" xr:uid="{A2CB1268-D1D8-4EEA-843F-A6E6B661A3E3}"/>
    <cellStyle name="差_HS quote sheet for HP samples _09192012" xfId="4817" xr:uid="{108C6F1B-8B4A-4900-AE24-CA19E5F80A3A}"/>
    <cellStyle name="差_HS quote sheet for HP samples _09192012 2" xfId="45409" xr:uid="{2C10FCF0-06C4-4699-8430-38953BA07EC9}"/>
    <cellStyle name="差_JZJ quote sheet for HP samples _09152012" xfId="4818" xr:uid="{7622D2C8-8A4D-4BA7-95DE-E50750A69822}"/>
    <cellStyle name="差_JZJ quote sheet for HP samples _09152012 2" xfId="45410" xr:uid="{ECEAAB1A-329E-4721-B244-AAD29E425487}"/>
    <cellStyle name="差_KF quote sheet for HP samples _09152012" xfId="4819" xr:uid="{FC7081AD-DF94-4516-AAA7-9DD1C90C50E5}"/>
    <cellStyle name="差_KF quote sheet for HP samples _09152012 2" xfId="45412" xr:uid="{108D1198-E7CE-48C9-8335-79844B7859C3}"/>
    <cellStyle name="差_KF quote sheet for HP samples _09152012 3" xfId="45411" xr:uid="{0DDE9323-BE6B-4253-A676-36CE91F5DDCC}"/>
    <cellStyle name="差_Master quote sheet for HP samples _09202012" xfId="4820" xr:uid="{C06C94F6-F40B-4419-AF84-214D6DAB3C27}"/>
    <cellStyle name="差_Master quote sheet for HP samples _09202012 2" xfId="45414" xr:uid="{E4DA9B0A-0F35-4B83-8FEB-949501FDC130}"/>
    <cellStyle name="差_Master quote sheet for HP samples _09202012 3" xfId="45413" xr:uid="{2C4A2A0C-BE18-4791-AFB2-8E01F7F5461A}"/>
    <cellStyle name="差_Meiyi quote sheet for showroom samples _09192012 update" xfId="4821" xr:uid="{96772723-9901-4550-8121-70E3C9EF853C}"/>
    <cellStyle name="差_Meiyi quote sheet for showroom samples _09192012 update 2" xfId="45416" xr:uid="{5695CC60-DE62-40A6-9396-9BA2B6CC240D}"/>
    <cellStyle name="差_Meiyi quote sheet for showroom samples _09192012 update 3" xfId="45415" xr:uid="{86AC4F2B-E63E-467C-8379-8FD4CEB51D69}"/>
    <cellStyle name="差_Minxing Haojiang TA quote sheet for HP 3-14-2013 " xfId="4822" xr:uid="{BA3F928B-A1CD-4755-915C-4316BBD6477E}"/>
    <cellStyle name="差_Minxing Haojiang TA quote sheet for HP 3-14-2013  2" xfId="45418" xr:uid="{A4FD4907-08F9-4759-A7A9-BE949921AD48}"/>
    <cellStyle name="差_Minxing Haojiang TA quote sheet for HP 3-14-2013  3" xfId="45417" xr:uid="{EE23B6DF-DD26-4F5B-8135-E1689B3454DF}"/>
    <cellStyle name="差_MY quote sheet for HP samples _09152012" xfId="4823" xr:uid="{D8030147-62E9-4FEA-8E17-7077880B0CD8}"/>
    <cellStyle name="差_MY quote sheet for HP samples _09152012 2" xfId="45419" xr:uid="{2DC9CA6D-2BEC-47D7-A8DD-DF7EB8559C23}"/>
    <cellStyle name="差_Overstock Ottoman quotation-master-20110928" xfId="4824" xr:uid="{22F2E025-8EAA-4D7E-AE1A-BEB892C12933}"/>
    <cellStyle name="差_Overstock Ottoman quotation-master-20110928 2" xfId="45421" xr:uid="{B53A1A25-7CC7-45B6-946D-47007C2DAF2E}"/>
    <cellStyle name="差_Overstock Ottoman quotation-master-20110928 3" xfId="45420" xr:uid="{E7D6BFFB-B84D-4764-BFF1-532FD36254FA}"/>
    <cellStyle name="差_Quotation sheet for HP sample from TC 2011-08-29 (3)" xfId="4825" xr:uid="{B34EA9AE-ECE3-4CDF-B51A-263BE181A062}"/>
    <cellStyle name="差_Quotation sheet for HP sample from TC 2011-08-29 (3) 2" xfId="45423" xr:uid="{B54FFC22-5D80-4C4C-BCFA-EF24CD0DC1A4}"/>
    <cellStyle name="差_Quotation sheet for HP sample from TC 2011-08-29 (3) 3" xfId="45422" xr:uid="{65003CFF-B880-4AC7-A350-6E77AAEEEB3D}"/>
    <cellStyle name="差_quote sheet for JCP  _08022012 (2)" xfId="4826" xr:uid="{8072C9C1-EB17-4C01-9649-C2664D4DB938}"/>
    <cellStyle name="差_quote sheet for JCP  _08022012 (2) 2" xfId="45424" xr:uid="{56A039A5-51C3-40A8-BC7B-0551A6A2ECA9}"/>
    <cellStyle name="差_quote sheet for Overstock _09062012" xfId="4827" xr:uid="{1CD63B0F-3570-4EF4-AEBA-B38831DAC8A5}"/>
    <cellStyle name="差_quote sheet for Overstock _09062012 2" xfId="45425" xr:uid="{CAA53909-6470-4C9F-A645-620D8EB2CEA0}"/>
    <cellStyle name="差_quote sheet for two tables for Overstock 5-17-2013 (2)" xfId="4828" xr:uid="{0333ADE6-C8BD-473C-A9F8-363D08ABBA5E}"/>
    <cellStyle name="差_quote sheet for two tables for Overstock 5-17-2013 (2) 2" xfId="45427" xr:uid="{845EE668-652F-4064-844A-9D2BE2912EE6}"/>
    <cellStyle name="差_quote sheet for two tables for Overstock 5-17-2013 (2) 3" xfId="45426" xr:uid="{BEE496CD-0293-4E74-87D2-BCF2FB5C0A6B}"/>
    <cellStyle name="差_report" xfId="4829" xr:uid="{CDDC9345-FB12-4400-BF6B-9CC5834188B0}"/>
    <cellStyle name="差_Sheet1" xfId="4830" xr:uid="{64C8C3EE-9553-4D21-9C31-4FD0DCC47820}"/>
    <cellStyle name="差_shopko sheet set CCD 2013-7-16" xfId="4831" xr:uid="{C191BC20-A94E-4F5F-8B23-3E80E7115696}"/>
    <cellStyle name="差_SLC forecast" xfId="4832" xr:uid="{DFE3A933-436C-43BA-8BD4-2CCDB8BDB776}"/>
    <cellStyle name="差_TA-JLA April 2012 Sample Order (3)" xfId="4833" xr:uid="{392A8EA1-D031-4010-9A4A-17DDC8590075}"/>
    <cellStyle name="差_TA-JLA April 2012 Sample Order (3) 2" xfId="45429" xr:uid="{10E1C087-E356-421C-9D92-CD18E77B0C4C}"/>
    <cellStyle name="差_TA-JLA April 2012 Sample Order (3) 3" xfId="45430" xr:uid="{B232B01B-C790-4C44-8395-4B60A5B755A0}"/>
    <cellStyle name="差_TA-JLA April 2012 Sample Order (3) 4" xfId="45428" xr:uid="{6679518C-BAC2-4F64-A764-9FD477921197}"/>
    <cellStyle name="差_Total quote sheet for 201304 HP chairs" xfId="4834" xr:uid="{5820B3FC-B2A6-4981-A184-6CECA793845A}"/>
    <cellStyle name="差_Total quote sheet for 201304 HP chairs 2" xfId="45431" xr:uid="{5C8DA599-D946-4C4A-86D3-F0C8E8857F66}"/>
    <cellStyle name="差_Total quote sheet for 201304 HP samples _updated on 3-25-2013 (3)" xfId="4835" xr:uid="{F3099C44-21F3-4147-80D8-673CF9A7772B}"/>
    <cellStyle name="差_Total quote sheet for 201304 HP samples _updated on 3-25-2013 (3) 2" xfId="45432" xr:uid="{DAE74FE4-1527-4C29-B59E-7A35DE89C5F9}"/>
    <cellStyle name="差_Total quote sheet for 201304 HP samples _updated on 3-26-2013 (2)" xfId="4836" xr:uid="{FC2E3469-994B-452D-B679-4D16F4F06CC2}"/>
    <cellStyle name="差_Total quote sheet for 201304 HP samples _updated on 3-26-2013 (2) 2" xfId="45433" xr:uid="{4337A8CD-080B-4410-80AB-8019D887EA75}"/>
    <cellStyle name="差_Total quote sheet for 201304 HP samples 3-15-2013" xfId="4837" xr:uid="{AEA6E2A9-7B5B-4333-A630-29912F5C5A7A}"/>
    <cellStyle name="差_Total quote sheet for 201304 HP samples 3-15-2013 2" xfId="45434" xr:uid="{7132B96C-3749-430F-9494-BF06C521A3AC}"/>
    <cellStyle name="差_Total quote sheet for 201304 HP samples 3-18-2013" xfId="4838" xr:uid="{517A22F5-7343-4E93-9D8C-CA66D35E985E}"/>
    <cellStyle name="差_Total quote sheet for 201304 HP samples 3-18-2013 2" xfId="45435" xr:uid="{76E5F284-A3F9-4586-9C40-28544FD4732E}"/>
    <cellStyle name="差_total quote sheet for Overstock 2-25-2013" xfId="4839" xr:uid="{BF9F886C-6FB2-4FDC-B777-22DE3A63808A}"/>
    <cellStyle name="差_total quote sheet for Overstock 2-25-2013 2" xfId="45437" xr:uid="{C5F9A936-142A-4473-9F58-361D83840C05}"/>
    <cellStyle name="差_total quote sheet for Overstock 2-25-2013 3" xfId="45436" xr:uid="{CF9B8A81-C7DA-49BD-A431-9FDCC7C6450F}"/>
    <cellStyle name="差_TW Home Quotation sheet for JCP _07162012 (2)" xfId="4840" xr:uid="{FA7FC58A-430F-4812-8996-D179730B90D2}"/>
    <cellStyle name="差_TW Home Quotation sheet for JCP _07162012 (2) 2" xfId="45438" xr:uid="{B0769318-B386-41BB-9F10-1973B997CBEB}"/>
    <cellStyle name="差_TW Home Quotation sheet for JCP _07182012" xfId="4841" xr:uid="{A0194AF7-5559-41F5-8211-09A8A9E971CD}"/>
    <cellStyle name="差_TW Home Quotation sheet for JCP _07182012 2" xfId="45439" xr:uid="{69E3A41D-D72F-4162-B899-098990AB77CC}"/>
    <cellStyle name="差_TW Home Quotation sheet for JCP _07192012 - KD none KD (2)" xfId="4842" xr:uid="{7E1E469D-8FA5-4C96-AE32-46410D045203}"/>
    <cellStyle name="差_TW Home Quotation sheet for JCP _07192012 - KD none KD (2) 2" xfId="45440" xr:uid="{45109562-0E25-4489-BAD5-204F325D32A5}"/>
    <cellStyle name="差_TW Home Quotation sheet HeYuan HP Show 2012-2-19" xfId="4843" xr:uid="{5102981C-46AB-420F-AAF6-C7F424B7602D}"/>
    <cellStyle name="差_TW Home Quotation sheet HeYuan HP Show 2012-2-19 2" xfId="45442" xr:uid="{E28929BB-0A3E-4A1C-83BF-0C6832C104C9}"/>
    <cellStyle name="差_TW Home Quotation sheet HeYuan HP Show 2012-2-19 3" xfId="45441" xr:uid="{CFCE35CB-53BE-4B09-A1D2-890B2FC03BA3}"/>
    <cellStyle name="差_TW Home Quotation sheet Hongsheng HP Show 2012-2-29" xfId="4844" xr:uid="{8ED0D420-00EE-4523-8009-56486FF9B67F}"/>
    <cellStyle name="差_TW Home Quotation sheet Hongsheng HP Show 2012-2-29 2" xfId="45444" xr:uid="{59897099-0478-4291-9315-45AA10DA79C9}"/>
    <cellStyle name="差_TW Home Quotation sheet Hongsheng HP Show 2012-2-29 3" xfId="45443" xr:uid="{BC4CFCDE-E557-4C4A-B0E2-D8753E69EF4B}"/>
    <cellStyle name="差_TW Home Quotation sheet Jinzheng HP Show 2012-2-29" xfId="4845" xr:uid="{16359652-6D57-4285-B757-7BC3B4E5D97B}"/>
    <cellStyle name="差_TW Home Quotation sheet Jinzheng HP Show 2012-2-29 2" xfId="45446" xr:uid="{8D23FA95-AAEF-4E10-AD67-59A3B40E5E1C}"/>
    <cellStyle name="差_TW Home Quotation sheet Jinzheng HP Show 2012-2-29 3" xfId="45445" xr:uid="{7F7A89EB-F0C7-40BB-90FA-5CA24A8A6BC1}"/>
    <cellStyle name="差_TW Home Quotation sheet Meiyuan HP Show 2012-2-29" xfId="4846" xr:uid="{C02730CD-93F6-4B94-80F8-CB8962D01CF9}"/>
    <cellStyle name="差_TW Home Quotation sheet Meiyuan HP Show 2012-2-29 2" xfId="45448" xr:uid="{B0E11D51-188D-4A34-9A12-CD81266834D3}"/>
    <cellStyle name="差_TW Home Quotation sheet Meiyuan HP Show 2012-2-29 3" xfId="45447" xr:uid="{64A5C8A5-E0D8-4D01-820B-6E0919A85AB8}"/>
    <cellStyle name="差_TW Home Quotation sheet- south items for HP from HS 2012-03-22" xfId="4847" xr:uid="{FC6E88B4-11C0-4AED-9CA6-243553E9B962}"/>
    <cellStyle name="差_TW Home Quotation sheet- south items for HP from HS 2012-03-22 2" xfId="45450" xr:uid="{FA86B5A1-A108-4C8F-9CBA-C92833F43B45}"/>
    <cellStyle name="差_TW Home Quotation sheet- south items for HP from HS 2012-03-22 3" xfId="45449" xr:uid="{BD3DC24C-96B1-4D7A-A643-CB3001CAB08C}"/>
    <cellStyle name="差_TW Home Quotation sheet-07022012update (2)" xfId="4848" xr:uid="{6CF1D07C-4930-4145-AB27-E65F157DD9B7}"/>
    <cellStyle name="差_TW Home Quotation sheet-07022012update (2) 2" xfId="45451" xr:uid="{0F10A0A5-7873-4579-8339-F116801E4161}"/>
    <cellStyle name="差_TW Home Quotation sheet--120323" xfId="4849" xr:uid="{1E1ACD3F-86D9-476D-9A83-9C9568EE6F23}"/>
    <cellStyle name="差_TW Home Quotation sheet--120323 2" xfId="45452" xr:uid="{9AFD6D14-21FD-4768-8290-F861F887A37B}"/>
    <cellStyle name="差_TW Home Quotation sheet-120611HEYUAN  (2)" xfId="4850" xr:uid="{9CA1E4C2-4FBE-4F3B-A904-2B7350A2D522}"/>
    <cellStyle name="差_TW Home Quotation sheet-120611HEYUAN  (2) 2" xfId="45454" xr:uid="{71D8122A-18AA-4793-96B8-B7DFCC6C5D09}"/>
    <cellStyle name="差_TW Home Quotation sheet-120611HEYUAN  (2) 3" xfId="45453" xr:uid="{96584E71-300C-4381-9137-1A9246AE9CB7}"/>
    <cellStyle name="差_TW Home Quotation sheet-120618 update (2)" xfId="4851" xr:uid="{EDF275A2-8733-4127-90AD-6B33DEE6451D}"/>
    <cellStyle name="差_TW Home Quotation sheet-120618 update (2) 2" xfId="45455" xr:uid="{570DAB27-0FC9-4FD2-8389-7B6CDA8C2E20}"/>
    <cellStyle name="差_TW Home Quotation sheet-BW 2012-3-13" xfId="4852" xr:uid="{D9009917-C859-40FA-BA13-4F3A8E6021D9}"/>
    <cellStyle name="差_TW Home Quotation sheet-BW 2012-3-13 2" xfId="45457" xr:uid="{8CDA186A-1E57-47DB-9F59-11A0DAF45029}"/>
    <cellStyle name="差_TW Home Quotation sheet-BW 2012-3-13 3" xfId="45456" xr:uid="{46AB4C1C-DA7C-4722-B512-40A00C955A1A}"/>
    <cellStyle name="差_TW Home Quotation sheet-BW items from MY" xfId="4853" xr:uid="{1750056C-579D-4C50-A058-BDD9D22608F8}"/>
    <cellStyle name="差_TW Home Quotation sheet-BW items from MY 2" xfId="45459" xr:uid="{C6BEAED1-1446-4942-B21B-F88B347BC14E}"/>
    <cellStyle name="差_TW Home Quotation sheet-BW items from MY 3" xfId="45458" xr:uid="{3D970187-5842-43C5-A0BB-75C35348552D}"/>
    <cellStyle name="差_TW Home Quotation sheet-KAIFAI 2012-2-20" xfId="4854" xr:uid="{F27C4D57-739E-450C-B94D-00993AF0121D}"/>
    <cellStyle name="差_TW Home Quotation sheet-KAIFAI 2012-2-20 2" xfId="45461" xr:uid="{6F2D0906-F68F-4667-8E41-C2814B2ADBD7}"/>
    <cellStyle name="差_TW Home Quotation sheet-KAIFAI 2012-2-20 3" xfId="45460" xr:uid="{93B45410-BF8F-42BF-81D0-6646220C51EA}"/>
    <cellStyle name="差_TW_Home_Quotation_sheet of HP samples-chairone-20100907" xfId="4855" xr:uid="{AD066CFF-8A9F-4DA5-B13B-8C19F7B7C055}"/>
    <cellStyle name="差_TW_Home_Quotation_sheet of HP samples-chairone-20100907 (3)" xfId="4856" xr:uid="{E436E99B-C16D-4629-AD16-26C47C7F26FE}"/>
    <cellStyle name="差_TW_Home_Quotation_sheet of HP samples-chairone-20100907 (3) 2" xfId="4857" xr:uid="{55127F29-AD5B-41F5-B15C-1A64CC33A26F}"/>
    <cellStyle name="差_TW_Home_Quotation_sheet of HP samples-chairone-20100907 (3) 2 2" xfId="45464" xr:uid="{E868D40D-FE70-4C74-B9CA-71CA0277EE98}"/>
    <cellStyle name="差_TW_Home_Quotation_sheet of HP samples-chairone-20100907 (3) 3" xfId="45463" xr:uid="{B6BD6601-01AB-4192-95D9-F92797C74BD4}"/>
    <cellStyle name="差_TW_Home_Quotation_sheet of HP samples-chairone-20100907 2" xfId="4858" xr:uid="{A339C4C5-473A-40A6-AB5C-E6DE5D639AF6}"/>
    <cellStyle name="差_TW_Home_Quotation_sheet of HP samples-chairone-20100907 2 2" xfId="45465" xr:uid="{EF9D7AE6-7B10-49D8-A719-7DF453021894}"/>
    <cellStyle name="差_TW_Home_Quotation_sheet of HP samples-chairone-20100907 3" xfId="4859" xr:uid="{AE2F778F-533D-407B-B7C6-0FB1877C06F3}"/>
    <cellStyle name="差_TW_Home_Quotation_sheet of HP samples-chairone-20100907 4" xfId="45462" xr:uid="{71974B10-FB31-4DA2-9588-E4F0172B32C4}"/>
    <cellStyle name="差_Winsun quote sheet for HP samples _09192012" xfId="4860" xr:uid="{C2CF40F2-3336-407B-814B-0A55E85C83D3}"/>
    <cellStyle name="差_Winsun quote sheet for HP samples _09192012 2" xfId="45467" xr:uid="{91598B07-16F5-41F5-B6D4-41DFAB31C389}"/>
    <cellStyle name="差_Winsun quote sheet for HP samples _09192012 3" xfId="45466" xr:uid="{31F4585E-609A-4ADD-920A-1F433E0E9CEE}"/>
    <cellStyle name="常规 10" xfId="4861" xr:uid="{C8495FE9-759B-4B6A-BBFB-A656E5913CA1}"/>
    <cellStyle name="常规 10 2" xfId="45468" xr:uid="{3206F1CE-96EF-4A66-AA07-264B5D579D4C}"/>
    <cellStyle name="常规 11" xfId="4862" xr:uid="{380AA873-F944-429D-A3D6-0546CE019BB3}"/>
    <cellStyle name="常规 11 2" xfId="45469" xr:uid="{5270A6E5-A06F-428A-A405-7C054852336C}"/>
    <cellStyle name="常规 12" xfId="4863" xr:uid="{BE2D51E0-9F8B-4570-A294-AAE2DC72F229}"/>
    <cellStyle name="常规 12 2" xfId="45470" xr:uid="{C5E5E956-787D-4BEF-B3DF-F573EF944348}"/>
    <cellStyle name="常规 13" xfId="4864" xr:uid="{26E8CAA7-B3F7-4EF9-A5C0-E41FF91BD189}"/>
    <cellStyle name="常规 13 2" xfId="45471" xr:uid="{82CD47FA-AC5B-4AE6-AFC2-98495E319290}"/>
    <cellStyle name="常规 14" xfId="4865" xr:uid="{89C310F9-2E19-4932-B7E1-1AE313C49C40}"/>
    <cellStyle name="常规 14 2" xfId="45472" xr:uid="{428D473E-C883-4F91-8298-591662B8B177}"/>
    <cellStyle name="常规 15" xfId="4866" xr:uid="{97E53FA8-8836-4BDD-ADAB-824AB7E37A73}"/>
    <cellStyle name="常规 15 2" xfId="45473" xr:uid="{1C37F36C-C6DE-4F62-9C5E-82653B1C2C08}"/>
    <cellStyle name="常规 16" xfId="5078" xr:uid="{C2ECD421-B42C-45AA-B323-A56D32455739}"/>
    <cellStyle name="常规 16 2" xfId="45474" xr:uid="{F3DC567C-C99B-47DE-9841-C14EA2722B29}"/>
    <cellStyle name="常规 17" xfId="5" xr:uid="{62FFBC44-B788-479D-A1E3-EC8583E081CA}"/>
    <cellStyle name="常规 17 2" xfId="45729" xr:uid="{6AE8A534-F5B4-49AB-9565-9E80C7ED29E9}"/>
    <cellStyle name="常规 18" xfId="10695" xr:uid="{4F3F131E-C6A8-4DB5-8F96-0198851B82D5}"/>
    <cellStyle name="常规 18 2" xfId="43257" xr:uid="{7601EF34-17B3-46D2-BCA4-B60A855E4418}"/>
    <cellStyle name="常规 19" xfId="43250" xr:uid="{F60EE4C0-8188-4246-AB3B-6B12F1F1608B}"/>
    <cellStyle name="常规 2" xfId="2" xr:uid="{81899702-6371-43BC-BF7A-E65DE3BCE37F}"/>
    <cellStyle name="常规 2 10 4" xfId="3" xr:uid="{B96F5C3F-470F-4473-9AB6-C7DAEF42ADB2}"/>
    <cellStyle name="常规 2 10 4 10" xfId="16267" xr:uid="{FE6AD763-FD11-4116-8C31-F08AA4111666}"/>
    <cellStyle name="常规 2 10 4 10 2" xfId="35363" xr:uid="{DE7420F3-552D-43F0-833E-27AF0FFE5A5D}"/>
    <cellStyle name="常规 2 10 4 11" xfId="27475" xr:uid="{D82FCAC5-7C0A-4FB2-BD69-32D6CF76EA80}"/>
    <cellStyle name="常规 2 10 4 2" xfId="5110" xr:uid="{AFFD7047-FA32-44D7-9F98-222E14C97AA1}"/>
    <cellStyle name="常规 2 10 4 2 10" xfId="27532" xr:uid="{D5A8BC2E-4B2F-4E7C-8146-E054F887FF52}"/>
    <cellStyle name="常规 2 10 4 2 2" xfId="5177" xr:uid="{DD8DB47B-3CBF-4651-A7CB-B23AAF59FD36}"/>
    <cellStyle name="常规 2 10 4 2 2 2" xfId="5301" xr:uid="{391506DD-49E0-4E50-A9DF-E4AE8A7622FB}"/>
    <cellStyle name="常规 2 10 4 2 2 2 2" xfId="5547" xr:uid="{BC814A08-8FF4-4098-B13E-4E1DF7881F9B}"/>
    <cellStyle name="常规 2 10 4 2 2 2 2 2" xfId="6444" xr:uid="{FEC8D3D0-15AB-4495-8E88-B1ECC3F1D77B}"/>
    <cellStyle name="常规 2 10 4 2 2 2 2 2 2" xfId="7846" xr:uid="{FAA5AFB9-841E-450C-9A5D-473E1B1D3CA0}"/>
    <cellStyle name="常规 2 10 4 2 2 2 2 2 2 2" xfId="10648" xr:uid="{99E0AA8D-7299-4054-8D47-E156A0C03E68}"/>
    <cellStyle name="常规 2 10 4 2 2 2 2 2 2 2 2" xfId="16253" xr:uid="{48536E77-21EC-4B75-AC7E-388D0DFF2EB8}"/>
    <cellStyle name="常规 2 10 4 2 2 2 2 2 2 2 2 2" xfId="27462" xr:uid="{E6A1DA00-22B6-441F-AE7C-8650AA60C224}"/>
    <cellStyle name="常规 2 10 4 2 2 2 2 2 2 2 2 2 2" xfId="43249" xr:uid="{236103AF-3247-45A6-8C94-6CD7E31B7029}"/>
    <cellStyle name="常规 2 10 4 2 2 2 2 2 2 2 2 3" xfId="35361" xr:uid="{7536EE07-4CC4-4A71-9BA5-A553EE4594FB}"/>
    <cellStyle name="常规 2 10 4 2 2 2 2 2 2 2 3" xfId="21858" xr:uid="{DBD79502-E245-4BA9-B963-AA1B1C8393C9}"/>
    <cellStyle name="常规 2 10 4 2 2 2 2 2 2 2 3 2" xfId="39305" xr:uid="{C1A209B1-2150-4DFD-8D51-F3DD278E453D}"/>
    <cellStyle name="常规 2 10 4 2 2 2 2 2 2 2 4" xfId="31417" xr:uid="{1BE28953-3306-43CA-A2E9-3A819AA8211D}"/>
    <cellStyle name="常规 2 10 4 2 2 2 2 2 2 3" xfId="13451" xr:uid="{CFE96707-6ED0-4440-B08F-703FE07704B5}"/>
    <cellStyle name="常规 2 10 4 2 2 2 2 2 2 3 2" xfId="24660" xr:uid="{14697304-D978-4A57-8638-0133A226061F}"/>
    <cellStyle name="常规 2 10 4 2 2 2 2 2 2 3 2 2" xfId="41277" xr:uid="{B0C3C862-4AE1-4E0F-87EB-7E167F3E39B7}"/>
    <cellStyle name="常规 2 10 4 2 2 2 2 2 2 3 3" xfId="33389" xr:uid="{6E04B00D-522C-47C9-9A97-F57818352987}"/>
    <cellStyle name="常规 2 10 4 2 2 2 2 2 2 4" xfId="19056" xr:uid="{3FCB2426-CA80-41C9-948E-AA8F2B91997B}"/>
    <cellStyle name="常规 2 10 4 2 2 2 2 2 2 4 2" xfId="37333" xr:uid="{AD5A35F2-E6B5-4D41-8DAF-CD20774AB0FD}"/>
    <cellStyle name="常规 2 10 4 2 2 2 2 2 2 5" xfId="29445" xr:uid="{38A3194E-24EA-4305-8B0E-42C9539C676D}"/>
    <cellStyle name="常规 2 10 4 2 2 2 2 2 3" xfId="9246" xr:uid="{03CC0B90-1FD8-4876-8B05-6D9DFC345BFD}"/>
    <cellStyle name="常规 2 10 4 2 2 2 2 2 3 2" xfId="14851" xr:uid="{4FFA0AF0-5AF2-4B30-AD21-1012964242A2}"/>
    <cellStyle name="常规 2 10 4 2 2 2 2 2 3 2 2" xfId="26060" xr:uid="{0DA9FCD5-3B08-4DF1-BCE1-5EC6925BA616}"/>
    <cellStyle name="常规 2 10 4 2 2 2 2 2 3 2 2 2" xfId="42263" xr:uid="{91895B9C-7063-443E-A5A0-22B804CED195}"/>
    <cellStyle name="常规 2 10 4 2 2 2 2 2 3 2 3" xfId="34375" xr:uid="{F7B1897D-4E31-4A5C-B505-9B493C57ACA8}"/>
    <cellStyle name="常规 2 10 4 2 2 2 2 2 3 3" xfId="20456" xr:uid="{99F3D124-6621-4E9F-997B-E5B05B8EE6CE}"/>
    <cellStyle name="常规 2 10 4 2 2 2 2 2 3 3 2" xfId="38319" xr:uid="{4136A6D6-FD40-4D13-9FEE-92276018B05A}"/>
    <cellStyle name="常规 2 10 4 2 2 2 2 2 3 4" xfId="30431" xr:uid="{83CEFF93-06C6-4EBA-867B-731D8B3A2624}"/>
    <cellStyle name="常规 2 10 4 2 2 2 2 2 4" xfId="12049" xr:uid="{106ECF14-88CE-45F9-BC29-A30BA703372D}"/>
    <cellStyle name="常规 2 10 4 2 2 2 2 2 4 2" xfId="23258" xr:uid="{92D512F3-9F2D-4441-AE7F-99CE790B0C58}"/>
    <cellStyle name="常规 2 10 4 2 2 2 2 2 4 2 2" xfId="40291" xr:uid="{E18F5C8A-CA0C-41AF-989A-BEBD9DCD6F22}"/>
    <cellStyle name="常规 2 10 4 2 2 2 2 2 4 3" xfId="32403" xr:uid="{D3931563-29C1-4B04-8B98-8DFB71EBB5C2}"/>
    <cellStyle name="常规 2 10 4 2 2 2 2 2 5" xfId="17654" xr:uid="{D1775A18-E9D6-4820-807A-47F7449671E9}"/>
    <cellStyle name="常规 2 10 4 2 2 2 2 2 5 2" xfId="36347" xr:uid="{AA1B1AAF-1F45-4A1E-BDCB-B5B5E56F35C5}"/>
    <cellStyle name="常规 2 10 4 2 2 2 2 2 6" xfId="28459" xr:uid="{BFBF5F3D-47C1-46CC-B6AA-BEABB7F7D524}"/>
    <cellStyle name="常规 2 10 4 2 2 2 2 3" xfId="6949" xr:uid="{B713F20B-D449-454A-A375-B03EB4C96D51}"/>
    <cellStyle name="常规 2 10 4 2 2 2 2 3 2" xfId="9751" xr:uid="{5D64AC16-6F2C-4076-AC04-1CECEC858D6E}"/>
    <cellStyle name="常规 2 10 4 2 2 2 2 3 2 2" xfId="15356" xr:uid="{5EA3F5D8-6E05-4DD4-A9B3-7894645B9D6A}"/>
    <cellStyle name="常规 2 10 4 2 2 2 2 3 2 2 2" xfId="26565" xr:uid="{1B363520-9C32-4583-AD46-DC4B184373EA}"/>
    <cellStyle name="常规 2 10 4 2 2 2 2 3 2 2 2 2" xfId="42755" xr:uid="{1D8131AF-F8E5-4DE0-A908-5684FA28018E}"/>
    <cellStyle name="常规 2 10 4 2 2 2 2 3 2 2 3" xfId="34867" xr:uid="{A29CB497-77E6-4D92-A18D-449DAF7851F1}"/>
    <cellStyle name="常规 2 10 4 2 2 2 2 3 2 3" xfId="20961" xr:uid="{76403EC2-3B0D-4A02-844E-0E5B78C303AD}"/>
    <cellStyle name="常规 2 10 4 2 2 2 2 3 2 3 2" xfId="38811" xr:uid="{DBB6CFA1-809A-4831-A878-BFA6EA265244}"/>
    <cellStyle name="常规 2 10 4 2 2 2 2 3 2 4" xfId="30923" xr:uid="{8929BE3A-7A3F-4AFC-9646-4D98790ACAF5}"/>
    <cellStyle name="常规 2 10 4 2 2 2 2 3 3" xfId="12554" xr:uid="{AB0A2B4B-F219-4B45-9643-D5FDF1FD91FB}"/>
    <cellStyle name="常规 2 10 4 2 2 2 2 3 3 2" xfId="23763" xr:uid="{ACB0B50D-E316-4795-9D64-D574B9C52D6E}"/>
    <cellStyle name="常规 2 10 4 2 2 2 2 3 3 2 2" xfId="40783" xr:uid="{432C7D29-4A34-4E11-966D-70CE28BB53B7}"/>
    <cellStyle name="常规 2 10 4 2 2 2 2 3 3 3" xfId="32895" xr:uid="{84B807D0-B28C-4885-957A-8614053FB0CC}"/>
    <cellStyle name="常规 2 10 4 2 2 2 2 3 4" xfId="18159" xr:uid="{856D460F-A621-49E0-99E2-81DD35EB2CD3}"/>
    <cellStyle name="常规 2 10 4 2 2 2 2 3 4 2" xfId="36839" xr:uid="{F272CBA8-C34C-4EAD-8BFA-8391FF93AAF4}"/>
    <cellStyle name="常规 2 10 4 2 2 2 2 3 5" xfId="28951" xr:uid="{0616AD7F-D40C-4DA4-8000-A2DE8325EA59}"/>
    <cellStyle name="常规 2 10 4 2 2 2 2 4" xfId="8349" xr:uid="{D259BA65-5E59-4583-991E-977D95AB2BB4}"/>
    <cellStyle name="常规 2 10 4 2 2 2 2 4 2" xfId="13954" xr:uid="{9D57857F-874C-4D69-AC3E-0F33B063E55C}"/>
    <cellStyle name="常规 2 10 4 2 2 2 2 4 2 2" xfId="25163" xr:uid="{E77E65CA-1E9A-4BB1-8395-3B24B5D83DE4}"/>
    <cellStyle name="常规 2 10 4 2 2 2 2 4 2 2 2" xfId="41769" xr:uid="{BD930F23-9D63-454C-9CAF-4D3D056C3728}"/>
    <cellStyle name="常规 2 10 4 2 2 2 2 4 2 3" xfId="33881" xr:uid="{034E45A8-7590-4E97-8DC3-7DF1BE478A74}"/>
    <cellStyle name="常规 2 10 4 2 2 2 2 4 3" xfId="19559" xr:uid="{82EF6394-AD65-4763-A0CC-7C45D7D3C948}"/>
    <cellStyle name="常规 2 10 4 2 2 2 2 4 3 2" xfId="37825" xr:uid="{114273D3-0B06-47AF-9B47-3F68DB34A9E4}"/>
    <cellStyle name="常规 2 10 4 2 2 2 2 4 4" xfId="29937" xr:uid="{877562A8-FF05-4680-A3B0-12C66EAD9424}"/>
    <cellStyle name="常规 2 10 4 2 2 2 2 5" xfId="11152" xr:uid="{787DC3E8-4DFA-4281-B0A4-493F4BE3C7E7}"/>
    <cellStyle name="常规 2 10 4 2 2 2 2 5 2" xfId="22361" xr:uid="{35D23CA6-3632-4C0E-88A0-9CDBBB7717EB}"/>
    <cellStyle name="常规 2 10 4 2 2 2 2 5 2 2" xfId="39797" xr:uid="{88C7DEB7-CC19-483A-9494-5AB759C6A057}"/>
    <cellStyle name="常规 2 10 4 2 2 2 2 5 3" xfId="31909" xr:uid="{FFA4F546-AF36-44DA-BD2F-F6D48FC109A9}"/>
    <cellStyle name="常规 2 10 4 2 2 2 2 6" xfId="16757" xr:uid="{4BA6961E-9AD5-4C9B-801D-4035D19C1CEA}"/>
    <cellStyle name="常规 2 10 4 2 2 2 2 6 2" xfId="35853" xr:uid="{3905B873-AAA2-4ED3-8A27-35DC503BF041}"/>
    <cellStyle name="常规 2 10 4 2 2 2 2 7" xfId="27965" xr:uid="{18DFA6B3-9C97-464E-8ADA-AB3E4B18D010}"/>
    <cellStyle name="常规 2 10 4 2 2 2 3" xfId="6198" xr:uid="{C70DBAB4-3655-493B-BD73-D5341B8D2494}"/>
    <cellStyle name="常规 2 10 4 2 2 2 3 2" xfId="7600" xr:uid="{82679DEF-1C6B-4E1A-9F92-0FC995E08D87}"/>
    <cellStyle name="常规 2 10 4 2 2 2 3 2 2" xfId="10402" xr:uid="{18F6B122-6F38-4A0D-BD1F-4C1938AFE3BD}"/>
    <cellStyle name="常规 2 10 4 2 2 2 3 2 2 2" xfId="16007" xr:uid="{773CB051-A39A-4CFF-8F0F-FC8ED04DF77F}"/>
    <cellStyle name="常规 2 10 4 2 2 2 3 2 2 2 2" xfId="27216" xr:uid="{AF63775E-3DE7-4F65-89E9-E34BD4AF2482}"/>
    <cellStyle name="常规 2 10 4 2 2 2 3 2 2 2 2 2" xfId="43003" xr:uid="{A03125DC-CADB-4A4F-B18A-7D8A977FCA5E}"/>
    <cellStyle name="常规 2 10 4 2 2 2 3 2 2 2 3" xfId="35115" xr:uid="{73295CD5-A65E-414F-BC1C-6371A6F773E6}"/>
    <cellStyle name="常规 2 10 4 2 2 2 3 2 2 3" xfId="21612" xr:uid="{ABD60DB9-2FE7-49A1-B1D3-55F54710053D}"/>
    <cellStyle name="常规 2 10 4 2 2 2 3 2 2 3 2" xfId="39059" xr:uid="{CB182A5A-2BE1-4FB5-B430-A8E74D12947A}"/>
    <cellStyle name="常规 2 10 4 2 2 2 3 2 2 4" xfId="31171" xr:uid="{FE2C94D1-7C79-4320-B8B5-FB0FEFCE4F2F}"/>
    <cellStyle name="常规 2 10 4 2 2 2 3 2 3" xfId="13205" xr:uid="{E386F96B-8AA9-4599-A24D-40AB36EBA4A5}"/>
    <cellStyle name="常规 2 10 4 2 2 2 3 2 3 2" xfId="24414" xr:uid="{1C1EDB5A-E565-423A-8C8C-C648F7D76038}"/>
    <cellStyle name="常规 2 10 4 2 2 2 3 2 3 2 2" xfId="41031" xr:uid="{A4D625CB-D37A-4EDB-9B5E-01A7D9C36C79}"/>
    <cellStyle name="常规 2 10 4 2 2 2 3 2 3 3" xfId="33143" xr:uid="{DEB16616-850B-4E20-91A1-0B95D5552706}"/>
    <cellStyle name="常规 2 10 4 2 2 2 3 2 4" xfId="18810" xr:uid="{349D8423-18CC-45B2-B1E2-D1D25ADE9A5D}"/>
    <cellStyle name="常规 2 10 4 2 2 2 3 2 4 2" xfId="37087" xr:uid="{40481F0F-BD58-4254-903F-5DA86C24C3CE}"/>
    <cellStyle name="常规 2 10 4 2 2 2 3 2 5" xfId="29199" xr:uid="{192DC79C-7E23-4985-96B6-B3BA44EA1D9C}"/>
    <cellStyle name="常规 2 10 4 2 2 2 3 3" xfId="9000" xr:uid="{D3CF93AD-78F5-4FB6-8097-6D475D1E3689}"/>
    <cellStyle name="常规 2 10 4 2 2 2 3 3 2" xfId="14605" xr:uid="{66C8D4CD-D024-422B-B9B4-B6ABD474BC5A}"/>
    <cellStyle name="常规 2 10 4 2 2 2 3 3 2 2" xfId="25814" xr:uid="{05C6920D-3457-4BE4-B03D-9A625A64FEC3}"/>
    <cellStyle name="常规 2 10 4 2 2 2 3 3 2 2 2" xfId="42017" xr:uid="{2D691C0A-A7D8-40FF-BF86-1B51713E1A88}"/>
    <cellStyle name="常规 2 10 4 2 2 2 3 3 2 3" xfId="34129" xr:uid="{A247E6CA-0FFE-4B1B-BD72-4EB9BBC7E669}"/>
    <cellStyle name="常规 2 10 4 2 2 2 3 3 3" xfId="20210" xr:uid="{9D0E572F-F73E-4372-8BCF-6BCD1AC4DCC9}"/>
    <cellStyle name="常规 2 10 4 2 2 2 3 3 3 2" xfId="38073" xr:uid="{38EFD7E9-1427-4D57-8BB7-794EF166E729}"/>
    <cellStyle name="常规 2 10 4 2 2 2 3 3 4" xfId="30185" xr:uid="{9DB765EA-10E5-4BCB-9B1A-C96D124578FD}"/>
    <cellStyle name="常规 2 10 4 2 2 2 3 4" xfId="11803" xr:uid="{F9034E17-7E43-4FBA-BF40-B62442221A13}"/>
    <cellStyle name="常规 2 10 4 2 2 2 3 4 2" xfId="23012" xr:uid="{0F29A3B9-4A0A-4A28-A3CC-5F603AE5A377}"/>
    <cellStyle name="常规 2 10 4 2 2 2 3 4 2 2" xfId="40045" xr:uid="{AA9754B6-3894-4982-AA9E-B544C9B75F5C}"/>
    <cellStyle name="常规 2 10 4 2 2 2 3 4 3" xfId="32157" xr:uid="{C1F2AA68-E4EB-4427-AC85-A6E6746ECE59}"/>
    <cellStyle name="常规 2 10 4 2 2 2 3 5" xfId="17408" xr:uid="{F8B70453-0CB5-4ED2-820F-1B640791682A}"/>
    <cellStyle name="常规 2 10 4 2 2 2 3 5 2" xfId="36101" xr:uid="{AFD0FB8F-8BED-4A8D-A810-7399EFE73F4E}"/>
    <cellStyle name="常规 2 10 4 2 2 2 3 6" xfId="28213" xr:uid="{FEC37A85-F999-47BA-A2FD-C0E36E3A37B6}"/>
    <cellStyle name="常规 2 10 4 2 2 2 4" xfId="6703" xr:uid="{EBE5C79C-71FB-4B07-9AED-12EAF4DFCDAE}"/>
    <cellStyle name="常规 2 10 4 2 2 2 4 2" xfId="9505" xr:uid="{E745B86A-67F7-44A8-B2BD-1A9907ACACA0}"/>
    <cellStyle name="常规 2 10 4 2 2 2 4 2 2" xfId="15110" xr:uid="{7760CFCB-DB8F-4972-ADF8-BE2CEFCFEC80}"/>
    <cellStyle name="常规 2 10 4 2 2 2 4 2 2 2" xfId="26319" xr:uid="{C1369ED4-37D8-4148-AF67-61592006FC42}"/>
    <cellStyle name="常规 2 10 4 2 2 2 4 2 2 2 2" xfId="42509" xr:uid="{72938BDA-E684-4AAB-8297-0B7C218FD4FC}"/>
    <cellStyle name="常规 2 10 4 2 2 2 4 2 2 3" xfId="34621" xr:uid="{91DA99FF-C796-44D3-9095-59DE06826352}"/>
    <cellStyle name="常规 2 10 4 2 2 2 4 2 3" xfId="20715" xr:uid="{8A219BAD-5E85-4BAE-A41B-7F30AED8A86B}"/>
    <cellStyle name="常规 2 10 4 2 2 2 4 2 3 2" xfId="38565" xr:uid="{EFE102B2-824C-4FEE-A016-8E9D42E7D46E}"/>
    <cellStyle name="常规 2 10 4 2 2 2 4 2 4" xfId="30677" xr:uid="{B70EE39A-1F75-4326-B2CD-44DB737B0BC0}"/>
    <cellStyle name="常规 2 10 4 2 2 2 4 3" xfId="12308" xr:uid="{AFFB5CA1-D5CE-4D27-BF7D-7A558756BED4}"/>
    <cellStyle name="常规 2 10 4 2 2 2 4 3 2" xfId="23517" xr:uid="{3C5CEDF1-0B0A-4B3E-8B1A-7659378E3290}"/>
    <cellStyle name="常规 2 10 4 2 2 2 4 3 2 2" xfId="40537" xr:uid="{3283ECC8-9B31-473D-A92D-1B784913424B}"/>
    <cellStyle name="常规 2 10 4 2 2 2 4 3 3" xfId="32649" xr:uid="{62773399-58AE-418A-8B53-A6551ECB9F37}"/>
    <cellStyle name="常规 2 10 4 2 2 2 4 4" xfId="17913" xr:uid="{ABFDF1A6-7446-44F7-8B52-11255906F285}"/>
    <cellStyle name="常规 2 10 4 2 2 2 4 4 2" xfId="36593" xr:uid="{ABC433AA-07B3-4BCD-94CE-6452066FDCE5}"/>
    <cellStyle name="常规 2 10 4 2 2 2 4 5" xfId="28705" xr:uid="{9DA6E66A-922F-411D-A9D0-6C4E19B2BD90}"/>
    <cellStyle name="常规 2 10 4 2 2 2 5" xfId="8103" xr:uid="{59309255-7AC5-49EE-8F11-332C15652B36}"/>
    <cellStyle name="常规 2 10 4 2 2 2 5 2" xfId="13708" xr:uid="{04173BED-B8D2-4B61-81DB-3B03C2C8B257}"/>
    <cellStyle name="常规 2 10 4 2 2 2 5 2 2" xfId="24917" xr:uid="{ACA1452C-BFD2-4E7D-B505-568F0F41B3B1}"/>
    <cellStyle name="常规 2 10 4 2 2 2 5 2 2 2" xfId="41523" xr:uid="{9EB95C00-EEAA-4C21-B330-6A08795336F9}"/>
    <cellStyle name="常规 2 10 4 2 2 2 5 2 3" xfId="33635" xr:uid="{D2DA3F2D-72A1-42B2-B154-F53F5B507727}"/>
    <cellStyle name="常规 2 10 4 2 2 2 5 3" xfId="19313" xr:uid="{75C457CF-4861-4FFB-A88F-AEFCA38E5A3D}"/>
    <cellStyle name="常规 2 10 4 2 2 2 5 3 2" xfId="37579" xr:uid="{337BD1DB-3ABB-4177-9A8D-8874280B2C75}"/>
    <cellStyle name="常规 2 10 4 2 2 2 5 4" xfId="29691" xr:uid="{E276A44C-DE39-435A-94A4-EA92FE054566}"/>
    <cellStyle name="常规 2 10 4 2 2 2 6" xfId="10906" xr:uid="{19EF5915-6B85-464F-9ADB-E86C8D36E719}"/>
    <cellStyle name="常规 2 10 4 2 2 2 6 2" xfId="22115" xr:uid="{3C400A20-0DDE-46E5-A171-BBA5D910D049}"/>
    <cellStyle name="常规 2 10 4 2 2 2 6 2 2" xfId="39551" xr:uid="{579D3E51-520F-473C-B462-FFF2A1958762}"/>
    <cellStyle name="常规 2 10 4 2 2 2 6 3" xfId="31663" xr:uid="{D8852F18-64F3-413B-BE6E-40058023F948}"/>
    <cellStyle name="常规 2 10 4 2 2 2 7" xfId="16511" xr:uid="{C71E6A99-67E1-4EA7-AF09-51EE1A744EA9}"/>
    <cellStyle name="常规 2 10 4 2 2 2 7 2" xfId="35607" xr:uid="{545DAF9F-9528-42F0-B70A-955F9D0A8917}"/>
    <cellStyle name="常规 2 10 4 2 2 2 8" xfId="27719" xr:uid="{78C28C8E-8FD0-42DA-B7C8-BB210DF261BF}"/>
    <cellStyle name="常规 2 10 4 2 2 3" xfId="5423" xr:uid="{8DDA9CE4-7EDE-41B5-824A-079A1BABEB89}"/>
    <cellStyle name="常规 2 10 4 2 2 3 2" xfId="6320" xr:uid="{9E55056D-10D2-440F-81EC-7B87515180B7}"/>
    <cellStyle name="常规 2 10 4 2 2 3 2 2" xfId="7722" xr:uid="{C139749E-47EA-4776-AC5A-3A59CE813E57}"/>
    <cellStyle name="常规 2 10 4 2 2 3 2 2 2" xfId="10524" xr:uid="{4C400397-62B5-4D50-A622-F2CF596ECD20}"/>
    <cellStyle name="常规 2 10 4 2 2 3 2 2 2 2" xfId="16129" xr:uid="{27EA7EB0-FA72-4DDF-8963-AC4D9B6F0286}"/>
    <cellStyle name="常规 2 10 4 2 2 3 2 2 2 2 2" xfId="27338" xr:uid="{D285FAF4-66A6-43AF-8895-CCB89F51C30D}"/>
    <cellStyle name="常规 2 10 4 2 2 3 2 2 2 2 2 2" xfId="43125" xr:uid="{F8C5723F-BF1E-42BC-AAB4-30F1E64ADCD1}"/>
    <cellStyle name="常规 2 10 4 2 2 3 2 2 2 2 3" xfId="35237" xr:uid="{407398B7-EBAA-427F-B6F8-3C1FF3D4DE0E}"/>
    <cellStyle name="常规 2 10 4 2 2 3 2 2 2 3" xfId="21734" xr:uid="{310FAB6B-B7AE-44A7-BBDE-F34DC898315E}"/>
    <cellStyle name="常规 2 10 4 2 2 3 2 2 2 3 2" xfId="39181" xr:uid="{C9BAFE09-1BC1-46B1-9524-8031A60D1CC7}"/>
    <cellStyle name="常规 2 10 4 2 2 3 2 2 2 4" xfId="31293" xr:uid="{21A945EC-61F7-4694-9626-A8836EE1B8BD}"/>
    <cellStyle name="常规 2 10 4 2 2 3 2 2 3" xfId="13327" xr:uid="{48DD5B7B-BBA2-413C-BA3A-5F82CA896EEC}"/>
    <cellStyle name="常规 2 10 4 2 2 3 2 2 3 2" xfId="24536" xr:uid="{C1C36A06-B154-408A-A5BE-A5B39D0E85A9}"/>
    <cellStyle name="常规 2 10 4 2 2 3 2 2 3 2 2" xfId="41153" xr:uid="{C0CEDF0E-5B7A-4CCF-82DB-780CF9E931AE}"/>
    <cellStyle name="常规 2 10 4 2 2 3 2 2 3 3" xfId="33265" xr:uid="{D55416F5-EB1A-4E12-9257-19429732B891}"/>
    <cellStyle name="常规 2 10 4 2 2 3 2 2 4" xfId="18932" xr:uid="{3F82D2F9-EF98-406E-8AEB-5C6F239B4A73}"/>
    <cellStyle name="常规 2 10 4 2 2 3 2 2 4 2" xfId="37209" xr:uid="{C9663202-1BDD-411D-BA87-54FE71F8491E}"/>
    <cellStyle name="常规 2 10 4 2 2 3 2 2 5" xfId="29321" xr:uid="{BFA6DF69-9625-4587-B6F0-4F62745FF6BC}"/>
    <cellStyle name="常规 2 10 4 2 2 3 2 3" xfId="9122" xr:uid="{C6409254-C5C5-48EA-B08A-E2256AC9CFDC}"/>
    <cellStyle name="常规 2 10 4 2 2 3 2 3 2" xfId="14727" xr:uid="{4ACE56BB-CA81-492E-AAD9-66309D0474EE}"/>
    <cellStyle name="常规 2 10 4 2 2 3 2 3 2 2" xfId="25936" xr:uid="{2903B4DC-A620-4B65-99F2-3298F9D5F5F4}"/>
    <cellStyle name="常规 2 10 4 2 2 3 2 3 2 2 2" xfId="42139" xr:uid="{D2ED4094-3721-489A-9F95-92C06F9D05CA}"/>
    <cellStyle name="常规 2 10 4 2 2 3 2 3 2 3" xfId="34251" xr:uid="{C6FDDF6B-DC87-46AC-8624-CD1A4F5ECC70}"/>
    <cellStyle name="常规 2 10 4 2 2 3 2 3 3" xfId="20332" xr:uid="{D1CFCF3A-699B-4C1F-857E-04A119D01838}"/>
    <cellStyle name="常规 2 10 4 2 2 3 2 3 3 2" xfId="38195" xr:uid="{8644B91D-2934-48D1-9073-AB6E5242877A}"/>
    <cellStyle name="常规 2 10 4 2 2 3 2 3 4" xfId="30307" xr:uid="{913C5F47-ECF8-4690-B144-F192926D521A}"/>
    <cellStyle name="常规 2 10 4 2 2 3 2 4" xfId="11925" xr:uid="{93CBE8CD-3DCA-42F8-9E0D-95C5011E86F1}"/>
    <cellStyle name="常规 2 10 4 2 2 3 2 4 2" xfId="23134" xr:uid="{5742B271-8836-44E8-A60C-EF497F2EE5F9}"/>
    <cellStyle name="常规 2 10 4 2 2 3 2 4 2 2" xfId="40167" xr:uid="{A85EFDB2-6824-4797-914B-8BF1A86BD727}"/>
    <cellStyle name="常规 2 10 4 2 2 3 2 4 3" xfId="32279" xr:uid="{25842F5B-A624-47E4-8077-D826917A0FF4}"/>
    <cellStyle name="常规 2 10 4 2 2 3 2 5" xfId="17530" xr:uid="{8EF7CE7F-0ADE-4776-805B-64596F7FBFE4}"/>
    <cellStyle name="常规 2 10 4 2 2 3 2 5 2" xfId="36223" xr:uid="{011C297B-6762-4942-B5E0-05FA06B307A2}"/>
    <cellStyle name="常规 2 10 4 2 2 3 2 6" xfId="28335" xr:uid="{0A6F3EE5-CD45-42FC-B7EF-34B996D905EC}"/>
    <cellStyle name="常规 2 10 4 2 2 3 3" xfId="6825" xr:uid="{8EA74E75-EB05-4FA4-9A43-0362BDA6B85F}"/>
    <cellStyle name="常规 2 10 4 2 2 3 3 2" xfId="9627" xr:uid="{D42326DF-73D2-4642-AB15-A2CE2B12E00A}"/>
    <cellStyle name="常规 2 10 4 2 2 3 3 2 2" xfId="15232" xr:uid="{089F6C2A-A781-44A8-9613-282A5B5F3164}"/>
    <cellStyle name="常规 2 10 4 2 2 3 3 2 2 2" xfId="26441" xr:uid="{23DCE9F9-2970-432F-8B2E-E60975828041}"/>
    <cellStyle name="常规 2 10 4 2 2 3 3 2 2 2 2" xfId="42631" xr:uid="{884ED6F2-37B8-439C-BC16-259DA1E041AB}"/>
    <cellStyle name="常规 2 10 4 2 2 3 3 2 2 3" xfId="34743" xr:uid="{31ABCE08-4AC0-4E7F-92AC-E1A1423ACCA7}"/>
    <cellStyle name="常规 2 10 4 2 2 3 3 2 3" xfId="20837" xr:uid="{2E3363A5-2AC7-49D5-AA19-DAABAE40D34F}"/>
    <cellStyle name="常规 2 10 4 2 2 3 3 2 3 2" xfId="38687" xr:uid="{546895F0-4B8D-49CC-B7FC-CF8874B02395}"/>
    <cellStyle name="常规 2 10 4 2 2 3 3 2 4" xfId="30799" xr:uid="{03517F55-BBB5-48C3-895A-95A37294A03E}"/>
    <cellStyle name="常规 2 10 4 2 2 3 3 3" xfId="12430" xr:uid="{2CADFC73-5220-49D8-B32A-F0433BF9A8D0}"/>
    <cellStyle name="常规 2 10 4 2 2 3 3 3 2" xfId="23639" xr:uid="{D7B51AE6-5F58-449C-8CEE-E1CEC8CBB941}"/>
    <cellStyle name="常规 2 10 4 2 2 3 3 3 2 2" xfId="40659" xr:uid="{03049445-E013-438E-8E0B-BBD81438A9FC}"/>
    <cellStyle name="常规 2 10 4 2 2 3 3 3 3" xfId="32771" xr:uid="{2D4DC61D-8244-4BDC-BA8D-43E9392C5A72}"/>
    <cellStyle name="常规 2 10 4 2 2 3 3 4" xfId="18035" xr:uid="{8A0733B3-F8B0-4773-83B8-0DF9BEE0F82A}"/>
    <cellStyle name="常规 2 10 4 2 2 3 3 4 2" xfId="36715" xr:uid="{D1858B16-EEDC-47E8-A0DF-B3DEB43AF001}"/>
    <cellStyle name="常规 2 10 4 2 2 3 3 5" xfId="28827" xr:uid="{96B817DE-4FEE-4649-AB7F-2E6D90696859}"/>
    <cellStyle name="常规 2 10 4 2 2 3 4" xfId="8225" xr:uid="{25D728B3-83DB-4BCA-BEAB-DF97C8BC19C2}"/>
    <cellStyle name="常规 2 10 4 2 2 3 4 2" xfId="13830" xr:uid="{B7282A78-5E83-41A5-9679-33C2F4F78C38}"/>
    <cellStyle name="常规 2 10 4 2 2 3 4 2 2" xfId="25039" xr:uid="{FBF9D8BA-18D2-4B1F-8AED-2383F338789F}"/>
    <cellStyle name="常规 2 10 4 2 2 3 4 2 2 2" xfId="41645" xr:uid="{3B7D6BBD-5910-41A0-A468-871779324498}"/>
    <cellStyle name="常规 2 10 4 2 2 3 4 2 3" xfId="33757" xr:uid="{D20C8780-F2C3-4B3B-9E1C-FA1264714299}"/>
    <cellStyle name="常规 2 10 4 2 2 3 4 3" xfId="19435" xr:uid="{413E3B82-CACF-4704-9320-C0E7478E5B58}"/>
    <cellStyle name="常规 2 10 4 2 2 3 4 3 2" xfId="37701" xr:uid="{997A08AB-53CA-4C03-A27E-B9F70B99E559}"/>
    <cellStyle name="常规 2 10 4 2 2 3 4 4" xfId="29813" xr:uid="{34E1D89F-9130-4DFF-B5F2-ACC2DBF5E3B9}"/>
    <cellStyle name="常规 2 10 4 2 2 3 5" xfId="11028" xr:uid="{E3C1888C-F22A-49E5-818C-78D33259E01D}"/>
    <cellStyle name="常规 2 10 4 2 2 3 5 2" xfId="22237" xr:uid="{F074599D-355B-49F2-8D7B-1AEA14ED1C5F}"/>
    <cellStyle name="常规 2 10 4 2 2 3 5 2 2" xfId="39673" xr:uid="{52D7210E-D7DB-4214-89DA-97DDE86E93DA}"/>
    <cellStyle name="常规 2 10 4 2 2 3 5 3" xfId="31785" xr:uid="{4C1535D1-A096-4732-96EC-E74DEF3CF7C1}"/>
    <cellStyle name="常规 2 10 4 2 2 3 6" xfId="16633" xr:uid="{6452B012-E54F-479F-BF5F-0C7DE377764F}"/>
    <cellStyle name="常规 2 10 4 2 2 3 6 2" xfId="35729" xr:uid="{EF092A55-0B93-45B0-A27C-C8451371DA5D}"/>
    <cellStyle name="常规 2 10 4 2 2 3 7" xfId="27841" xr:uid="{F2D5B8D7-868E-4D4E-B70E-2D319ECB3AD8}"/>
    <cellStyle name="常规 2 10 4 2 2 4" xfId="6074" xr:uid="{4D4559B3-92DE-4809-9D6D-D1E3B1F538DA}"/>
    <cellStyle name="常规 2 10 4 2 2 4 2" xfId="7476" xr:uid="{5E2FCC8F-6E3C-418E-8B19-C41582BBDB19}"/>
    <cellStyle name="常规 2 10 4 2 2 4 2 2" xfId="10278" xr:uid="{E329030B-AA63-4B11-9E3A-657FB6246E06}"/>
    <cellStyle name="常规 2 10 4 2 2 4 2 2 2" xfId="15883" xr:uid="{3DA79DBE-6457-4C04-8B6F-114CF36F839D}"/>
    <cellStyle name="常规 2 10 4 2 2 4 2 2 2 2" xfId="27092" xr:uid="{D2BF2195-E7F2-48FC-AF57-6401AD39E3A8}"/>
    <cellStyle name="常规 2 10 4 2 2 4 2 2 2 2 2" xfId="42879" xr:uid="{993A978F-87DB-43F6-9AD0-05052B227042}"/>
    <cellStyle name="常规 2 10 4 2 2 4 2 2 2 3" xfId="34991" xr:uid="{6E65A0DA-3C79-4D1D-8782-768ADA3B613A}"/>
    <cellStyle name="常规 2 10 4 2 2 4 2 2 3" xfId="21488" xr:uid="{03860805-7B00-4E63-A84F-32EC8A8C1305}"/>
    <cellStyle name="常规 2 10 4 2 2 4 2 2 3 2" xfId="38935" xr:uid="{F4A81E51-37CD-42D9-AE9E-7ECD40837739}"/>
    <cellStyle name="常规 2 10 4 2 2 4 2 2 4" xfId="31047" xr:uid="{CC86A840-7E92-433E-997C-67139E84EF6B}"/>
    <cellStyle name="常规 2 10 4 2 2 4 2 3" xfId="13081" xr:uid="{F57E9CB9-94B4-4A5C-8ECF-B2CCECBC1B0E}"/>
    <cellStyle name="常规 2 10 4 2 2 4 2 3 2" xfId="24290" xr:uid="{DE560268-69C2-4630-B6A5-7BD4F3799B00}"/>
    <cellStyle name="常规 2 10 4 2 2 4 2 3 2 2" xfId="40907" xr:uid="{183C7416-3B22-46B2-8B97-1909A1A3C162}"/>
    <cellStyle name="常规 2 10 4 2 2 4 2 3 3" xfId="33019" xr:uid="{BF4E4210-4428-4030-AD93-B5173255C619}"/>
    <cellStyle name="常规 2 10 4 2 2 4 2 4" xfId="18686" xr:uid="{07C6D989-2B8E-47E4-B48B-2BC6D83BCEB6}"/>
    <cellStyle name="常规 2 10 4 2 2 4 2 4 2" xfId="36963" xr:uid="{80D46F70-25C1-4F8A-BDDC-7EE632BE4AE0}"/>
    <cellStyle name="常规 2 10 4 2 2 4 2 5" xfId="29075" xr:uid="{DFA445A2-17E0-42E9-A762-EF2B78816100}"/>
    <cellStyle name="常规 2 10 4 2 2 4 3" xfId="8876" xr:uid="{C2E0EC65-8172-4376-BE13-5DABC742BE06}"/>
    <cellStyle name="常规 2 10 4 2 2 4 3 2" xfId="14481" xr:uid="{686AC991-4767-47BD-B65D-422FBBE74BD6}"/>
    <cellStyle name="常规 2 10 4 2 2 4 3 2 2" xfId="25690" xr:uid="{BD9DAA5B-53E2-47B5-8F9B-B743A09DF40E}"/>
    <cellStyle name="常规 2 10 4 2 2 4 3 2 2 2" xfId="41893" xr:uid="{A3E1D22F-5503-456D-9763-B13F1BA3393D}"/>
    <cellStyle name="常规 2 10 4 2 2 4 3 2 3" xfId="34005" xr:uid="{7C0E4836-D491-4120-AF8A-AEBE593349D5}"/>
    <cellStyle name="常规 2 10 4 2 2 4 3 3" xfId="20086" xr:uid="{ED5D8513-0BDE-4E41-B033-2B44149EC5EF}"/>
    <cellStyle name="常规 2 10 4 2 2 4 3 3 2" xfId="37949" xr:uid="{4979DDC2-9008-4EBD-B50A-A6D50247344C}"/>
    <cellStyle name="常规 2 10 4 2 2 4 3 4" xfId="30061" xr:uid="{059D5BF9-39BE-426B-AE52-73EF46EED6E2}"/>
    <cellStyle name="常规 2 10 4 2 2 4 4" xfId="11679" xr:uid="{00D818F3-46F8-4946-9572-CE49A6569642}"/>
    <cellStyle name="常规 2 10 4 2 2 4 4 2" xfId="22888" xr:uid="{1C5A46A1-B50E-43FE-B129-BE5D163C0C09}"/>
    <cellStyle name="常规 2 10 4 2 2 4 4 2 2" xfId="39921" xr:uid="{6675892E-79C6-4F91-8D89-BC59A3A289CF}"/>
    <cellStyle name="常规 2 10 4 2 2 4 4 3" xfId="32033" xr:uid="{2A21E833-0841-49A7-A959-F613DAEDFC75}"/>
    <cellStyle name="常规 2 10 4 2 2 4 5" xfId="17284" xr:uid="{1DA31EFD-6D7B-4AD4-99E3-2EF21AF16B9B}"/>
    <cellStyle name="常规 2 10 4 2 2 4 5 2" xfId="35977" xr:uid="{57B799DE-1D3A-4746-91F5-EB0E664F2FD8}"/>
    <cellStyle name="常规 2 10 4 2 2 4 6" xfId="28089" xr:uid="{C636A991-B5B9-4287-8D58-770C2C533045}"/>
    <cellStyle name="常规 2 10 4 2 2 5" xfId="6579" xr:uid="{1CDEAC8F-2147-4294-9278-595B51A237E0}"/>
    <cellStyle name="常规 2 10 4 2 2 5 2" xfId="9381" xr:uid="{F4E0A3EF-4897-4591-BFD6-A0C8A32D21EC}"/>
    <cellStyle name="常规 2 10 4 2 2 5 2 2" xfId="14986" xr:uid="{EED22A58-A20F-430E-BDE6-9B1FA3C9A618}"/>
    <cellStyle name="常规 2 10 4 2 2 5 2 2 2" xfId="26195" xr:uid="{7E9DB0EF-F8E1-4B80-956C-3DE32764D1A3}"/>
    <cellStyle name="常规 2 10 4 2 2 5 2 2 2 2" xfId="42385" xr:uid="{D22D1AB5-D67D-43E2-AFFF-1C683156A089}"/>
    <cellStyle name="常规 2 10 4 2 2 5 2 2 3" xfId="34497" xr:uid="{F92D4B83-D894-49F6-B2ED-E2A3059A8DFC}"/>
    <cellStyle name="常规 2 10 4 2 2 5 2 3" xfId="20591" xr:uid="{BD7F6342-25A9-420A-8DFC-52231F0FFF19}"/>
    <cellStyle name="常规 2 10 4 2 2 5 2 3 2" xfId="38441" xr:uid="{10639E6A-EA6C-4FE5-8F24-6246D27090D1}"/>
    <cellStyle name="常规 2 10 4 2 2 5 2 4" xfId="30553" xr:uid="{F3E97189-F964-43CB-851D-4B61E4742D38}"/>
    <cellStyle name="常规 2 10 4 2 2 5 3" xfId="12184" xr:uid="{1FD77B06-BA99-41DB-9099-571E52129C48}"/>
    <cellStyle name="常规 2 10 4 2 2 5 3 2" xfId="23393" xr:uid="{2C649C63-F420-4614-8542-7F55E94DED6F}"/>
    <cellStyle name="常规 2 10 4 2 2 5 3 2 2" xfId="40413" xr:uid="{1E880DDC-41D7-41B3-8135-6E8941A2C33A}"/>
    <cellStyle name="常规 2 10 4 2 2 5 3 3" xfId="32525" xr:uid="{2DFD2F67-9623-4BB7-9312-B4F03981AA32}"/>
    <cellStyle name="常规 2 10 4 2 2 5 4" xfId="17789" xr:uid="{EC8E1856-CD17-40FD-8BFB-B6B901EA7CA7}"/>
    <cellStyle name="常规 2 10 4 2 2 5 4 2" xfId="36469" xr:uid="{EEB65CC0-CC9A-41AE-8AFD-016CFC162672}"/>
    <cellStyle name="常规 2 10 4 2 2 5 5" xfId="28581" xr:uid="{341DDDB6-1AF5-422B-87FE-C99A5B1A69B7}"/>
    <cellStyle name="常规 2 10 4 2 2 6" xfId="7979" xr:uid="{7410AE93-2D18-4C99-8055-A5A4A5E3EF0D}"/>
    <cellStyle name="常规 2 10 4 2 2 6 2" xfId="13584" xr:uid="{9008BCD5-2163-425C-87C5-D154625B9E67}"/>
    <cellStyle name="常规 2 10 4 2 2 6 2 2" xfId="24793" xr:uid="{9F4B95DE-C7A9-4EE6-9269-6A2375C55127}"/>
    <cellStyle name="常规 2 10 4 2 2 6 2 2 2" xfId="41399" xr:uid="{FF3DC493-7260-4DFB-816E-0E743C23E99A}"/>
    <cellStyle name="常规 2 10 4 2 2 6 2 3" xfId="33511" xr:uid="{BEF1A75D-CFE8-4FF8-A9D5-051B401B0F94}"/>
    <cellStyle name="常规 2 10 4 2 2 6 3" xfId="19189" xr:uid="{2334610B-C04B-4480-BF83-1330CDDF79BB}"/>
    <cellStyle name="常规 2 10 4 2 2 6 3 2" xfId="37455" xr:uid="{1B2EF06F-F980-4762-A262-1426D6C37D42}"/>
    <cellStyle name="常规 2 10 4 2 2 6 4" xfId="29567" xr:uid="{04C666B6-C4A4-41D4-9F23-F7F9F249B68C}"/>
    <cellStyle name="常规 2 10 4 2 2 7" xfId="10782" xr:uid="{2A3CC1B2-FCD8-4605-BEDB-51B3509DE682}"/>
    <cellStyle name="常规 2 10 4 2 2 7 2" xfId="21991" xr:uid="{4B14F832-233D-44F4-BCE0-7B4748C4267A}"/>
    <cellStyle name="常规 2 10 4 2 2 7 2 2" xfId="39427" xr:uid="{0F98E4FB-A6AE-4952-BE69-F201C1965797}"/>
    <cellStyle name="常规 2 10 4 2 2 7 3" xfId="31539" xr:uid="{A28A5553-EC23-4073-8FE1-5FF89540C5D5}"/>
    <cellStyle name="常规 2 10 4 2 2 8" xfId="16387" xr:uid="{A4E3794B-757B-45DE-829D-A2C82C45E040}"/>
    <cellStyle name="常规 2 10 4 2 2 8 2" xfId="35483" xr:uid="{7B45C792-CE59-4205-A5CA-6A370BBFCD1A}"/>
    <cellStyle name="常规 2 10 4 2 2 9" xfId="27595" xr:uid="{4A99543E-770E-40CC-90C5-BCE5B16508BA}"/>
    <cellStyle name="常规 2 10 4 2 3" xfId="5238" xr:uid="{6DA02222-249D-4DD4-96A3-00E95C96F096}"/>
    <cellStyle name="常规 2 10 4 2 3 2" xfId="5484" xr:uid="{6F5EC59B-50C8-48AB-8D61-146E2CBF7B6D}"/>
    <cellStyle name="常规 2 10 4 2 3 2 2" xfId="6381" xr:uid="{5D253F57-2666-4C09-A3AF-CB3A0FEB3456}"/>
    <cellStyle name="常规 2 10 4 2 3 2 2 2" xfId="7783" xr:uid="{EAAB94FF-40C1-470A-BAFA-13EFCAD7A16A}"/>
    <cellStyle name="常规 2 10 4 2 3 2 2 2 2" xfId="10585" xr:uid="{494CBAD3-2FA4-4BE3-A283-82EA5004BC3E}"/>
    <cellStyle name="常规 2 10 4 2 3 2 2 2 2 2" xfId="16190" xr:uid="{1024873B-812C-4E64-8F0D-C7A14339ADC5}"/>
    <cellStyle name="常规 2 10 4 2 3 2 2 2 2 2 2" xfId="27399" xr:uid="{3387330F-493B-4473-B32C-E9C09A4BB6C9}"/>
    <cellStyle name="常规 2 10 4 2 3 2 2 2 2 2 2 2" xfId="43186" xr:uid="{B951C4CC-35E3-45D0-BD31-499C9776F0E1}"/>
    <cellStyle name="常规 2 10 4 2 3 2 2 2 2 2 3" xfId="35298" xr:uid="{55041096-29CA-412E-8960-15629113772B}"/>
    <cellStyle name="常规 2 10 4 2 3 2 2 2 2 3" xfId="21795" xr:uid="{FD366ECF-1B73-4BA7-87B4-469FD3A62059}"/>
    <cellStyle name="常规 2 10 4 2 3 2 2 2 2 3 2" xfId="39242" xr:uid="{F77E72BE-4621-4F6C-B0DB-3D63D016F64A}"/>
    <cellStyle name="常规 2 10 4 2 3 2 2 2 2 4" xfId="31354" xr:uid="{656D4AD6-2F90-4629-8575-0679AA25B555}"/>
    <cellStyle name="常规 2 10 4 2 3 2 2 2 3" xfId="13388" xr:uid="{9993D9DE-B9CC-48EE-B5FB-43A3F39CDB95}"/>
    <cellStyle name="常规 2 10 4 2 3 2 2 2 3 2" xfId="24597" xr:uid="{926660FD-BF96-4C86-A952-4903FF821473}"/>
    <cellStyle name="常规 2 10 4 2 3 2 2 2 3 2 2" xfId="41214" xr:uid="{40E06029-6210-480F-A341-85CA96544A72}"/>
    <cellStyle name="常规 2 10 4 2 3 2 2 2 3 3" xfId="33326" xr:uid="{8860C37C-8CC7-45BD-A6C5-E5E60114CBAE}"/>
    <cellStyle name="常规 2 10 4 2 3 2 2 2 4" xfId="18993" xr:uid="{8450F843-AEA0-4CBD-9BBB-675D1E52E874}"/>
    <cellStyle name="常规 2 10 4 2 3 2 2 2 4 2" xfId="37270" xr:uid="{F6A08086-4BF8-47A7-84F3-D729115004F8}"/>
    <cellStyle name="常规 2 10 4 2 3 2 2 2 5" xfId="29382" xr:uid="{D33F65A9-2EC7-4155-B6A9-78E16C3AF212}"/>
    <cellStyle name="常规 2 10 4 2 3 2 2 3" xfId="9183" xr:uid="{80C4583C-A890-4730-BCDB-F7EB41429E03}"/>
    <cellStyle name="常规 2 10 4 2 3 2 2 3 2" xfId="14788" xr:uid="{625434F5-4569-48F8-8AFD-CDBA0DB6AFEE}"/>
    <cellStyle name="常规 2 10 4 2 3 2 2 3 2 2" xfId="25997" xr:uid="{9482E854-A7D3-4095-B7F4-575DCF95E6D7}"/>
    <cellStyle name="常规 2 10 4 2 3 2 2 3 2 2 2" xfId="42200" xr:uid="{46A89232-2E62-4E76-A338-84AA7446A970}"/>
    <cellStyle name="常规 2 10 4 2 3 2 2 3 2 3" xfId="34312" xr:uid="{813509C1-0ACE-4A93-86E9-23915A2F2743}"/>
    <cellStyle name="常规 2 10 4 2 3 2 2 3 3" xfId="20393" xr:uid="{A5E875FA-96EC-4BF7-B4D5-A2F87B1A157F}"/>
    <cellStyle name="常规 2 10 4 2 3 2 2 3 3 2" xfId="38256" xr:uid="{1F5AE8AB-8CD6-4BD4-9DDD-BF93E2FF550B}"/>
    <cellStyle name="常规 2 10 4 2 3 2 2 3 4" xfId="30368" xr:uid="{C1EC29C9-ED91-468D-8333-EAF0F73A8B44}"/>
    <cellStyle name="常规 2 10 4 2 3 2 2 4" xfId="11986" xr:uid="{86AB80C8-2444-43A3-B808-8B4AFCDDEA8A}"/>
    <cellStyle name="常规 2 10 4 2 3 2 2 4 2" xfId="23195" xr:uid="{E9A30A56-7CE6-4890-8710-C522B1739F81}"/>
    <cellStyle name="常规 2 10 4 2 3 2 2 4 2 2" xfId="40228" xr:uid="{8600C0CD-CB67-4A8D-9817-70FE5A2A71C4}"/>
    <cellStyle name="常规 2 10 4 2 3 2 2 4 3" xfId="32340" xr:uid="{B509FDD2-C675-4AC9-9A5F-94B6F812D77B}"/>
    <cellStyle name="常规 2 10 4 2 3 2 2 5" xfId="17591" xr:uid="{8A6E4097-43E0-4926-9B73-E5019610198E}"/>
    <cellStyle name="常规 2 10 4 2 3 2 2 5 2" xfId="36284" xr:uid="{93848E5A-D724-4FC2-8C8E-E858AF5657F5}"/>
    <cellStyle name="常规 2 10 4 2 3 2 2 6" xfId="28396" xr:uid="{4A721FB7-75C5-475E-B19B-707C442DE4F0}"/>
    <cellStyle name="常规 2 10 4 2 3 2 3" xfId="6886" xr:uid="{93D3C6F8-F97E-47EE-B298-1452E5EA4E45}"/>
    <cellStyle name="常规 2 10 4 2 3 2 3 2" xfId="9688" xr:uid="{EC74CEB0-CB64-4D2C-A3B3-C08E832E9E78}"/>
    <cellStyle name="常规 2 10 4 2 3 2 3 2 2" xfId="15293" xr:uid="{A1AAB09A-82FD-4D0A-A4E2-A05C796EBC27}"/>
    <cellStyle name="常规 2 10 4 2 3 2 3 2 2 2" xfId="26502" xr:uid="{625A5108-8F4F-44B3-BAF6-F003315D791A}"/>
    <cellStyle name="常规 2 10 4 2 3 2 3 2 2 2 2" xfId="42692" xr:uid="{7493BF3A-6D6F-48AF-AD7D-A11B180AA6B8}"/>
    <cellStyle name="常规 2 10 4 2 3 2 3 2 2 3" xfId="34804" xr:uid="{50FA62AE-B528-43A2-8063-1B5541627DBD}"/>
    <cellStyle name="常规 2 10 4 2 3 2 3 2 3" xfId="20898" xr:uid="{F3DA0160-371A-43D6-B8B9-A3C171A04089}"/>
    <cellStyle name="常规 2 10 4 2 3 2 3 2 3 2" xfId="38748" xr:uid="{5685593E-F6C6-485B-8ABC-53663C594536}"/>
    <cellStyle name="常规 2 10 4 2 3 2 3 2 4" xfId="30860" xr:uid="{E3AA2D71-B703-47A8-8238-8D6FED06DE2A}"/>
    <cellStyle name="常规 2 10 4 2 3 2 3 3" xfId="12491" xr:uid="{78045253-87D9-4A0D-ACEF-9EE7F29B98EC}"/>
    <cellStyle name="常规 2 10 4 2 3 2 3 3 2" xfId="23700" xr:uid="{D3911CAE-9E8C-4843-A1E2-FFE68433F72F}"/>
    <cellStyle name="常规 2 10 4 2 3 2 3 3 2 2" xfId="40720" xr:uid="{E790E017-20CE-4652-9C64-27495AD68165}"/>
    <cellStyle name="常规 2 10 4 2 3 2 3 3 3" xfId="32832" xr:uid="{01C77103-B956-49E7-BB88-FCC33E5EFD4A}"/>
    <cellStyle name="常规 2 10 4 2 3 2 3 4" xfId="18096" xr:uid="{95667B7E-5966-4114-8463-D722A7AA4991}"/>
    <cellStyle name="常规 2 10 4 2 3 2 3 4 2" xfId="36776" xr:uid="{EC1739FB-D4CE-4B93-B32B-7C239EEF17DB}"/>
    <cellStyle name="常规 2 10 4 2 3 2 3 5" xfId="28888" xr:uid="{939CB746-0967-4E1C-B456-A6623E329E36}"/>
    <cellStyle name="常规 2 10 4 2 3 2 4" xfId="8286" xr:uid="{5C8E8C6E-9C45-47C7-875A-A5770767D9B2}"/>
    <cellStyle name="常规 2 10 4 2 3 2 4 2" xfId="13891" xr:uid="{6A6F541D-4830-4C84-A9B0-2C3A06BD9185}"/>
    <cellStyle name="常规 2 10 4 2 3 2 4 2 2" xfId="25100" xr:uid="{5DA3583E-DE5A-413E-8F8C-CCE059CEAFF7}"/>
    <cellStyle name="常规 2 10 4 2 3 2 4 2 2 2" xfId="41706" xr:uid="{3658448D-FD26-4C6B-960E-6BE4AB2FEA47}"/>
    <cellStyle name="常规 2 10 4 2 3 2 4 2 3" xfId="33818" xr:uid="{1732E502-6640-4EBE-9BEE-1A202A6B9C8F}"/>
    <cellStyle name="常规 2 10 4 2 3 2 4 3" xfId="19496" xr:uid="{C38E1290-7DD9-43E9-8201-74BD073B8FB1}"/>
    <cellStyle name="常规 2 10 4 2 3 2 4 3 2" xfId="37762" xr:uid="{F85B3401-1CC4-4E7D-92FD-00303C7E7707}"/>
    <cellStyle name="常规 2 10 4 2 3 2 4 4" xfId="29874" xr:uid="{F3232878-C8EB-4E45-A0DF-B8257D63C1F3}"/>
    <cellStyle name="常规 2 10 4 2 3 2 5" xfId="11089" xr:uid="{3D068335-1935-4CD1-8C74-A8E05BF1118B}"/>
    <cellStyle name="常规 2 10 4 2 3 2 5 2" xfId="22298" xr:uid="{FEAB6B01-FC6B-45C8-B0E4-354755009C52}"/>
    <cellStyle name="常规 2 10 4 2 3 2 5 2 2" xfId="39734" xr:uid="{BE05E62B-62F7-4580-B4E9-FDDAF672A4BF}"/>
    <cellStyle name="常规 2 10 4 2 3 2 5 3" xfId="31846" xr:uid="{E17003D2-0528-48B3-91DB-02C02B7DB05C}"/>
    <cellStyle name="常规 2 10 4 2 3 2 6" xfId="16694" xr:uid="{0EED1A47-F763-4ABF-B0C3-48D5B2B1327D}"/>
    <cellStyle name="常规 2 10 4 2 3 2 6 2" xfId="35790" xr:uid="{52E22D68-9285-4B8A-9FF4-6ADF0A33A4BB}"/>
    <cellStyle name="常规 2 10 4 2 3 2 7" xfId="27902" xr:uid="{C0FD3D12-CEE1-47C0-8B7B-68DF1957D402}"/>
    <cellStyle name="常规 2 10 4 2 3 3" xfId="6135" xr:uid="{3C1E3967-117B-4640-BB33-DDE879E3C82D}"/>
    <cellStyle name="常规 2 10 4 2 3 3 2" xfId="7537" xr:uid="{E2B5BFF2-9047-48E0-B1F6-77FAC96A2E75}"/>
    <cellStyle name="常规 2 10 4 2 3 3 2 2" xfId="10339" xr:uid="{6C16BE1B-CFD5-4FC6-88EF-C807DBE99D19}"/>
    <cellStyle name="常规 2 10 4 2 3 3 2 2 2" xfId="15944" xr:uid="{EA8A483C-5F8F-413E-A988-219A022653A8}"/>
    <cellStyle name="常规 2 10 4 2 3 3 2 2 2 2" xfId="27153" xr:uid="{6CB976A3-C5C7-4843-B380-89A60DEE05F8}"/>
    <cellStyle name="常规 2 10 4 2 3 3 2 2 2 2 2" xfId="42940" xr:uid="{BEAEFB6B-2D16-49EF-AFA6-95E6B01D6A26}"/>
    <cellStyle name="常规 2 10 4 2 3 3 2 2 2 3" xfId="35052" xr:uid="{3C605EAD-D8DF-437E-86A2-9565C36A04F6}"/>
    <cellStyle name="常规 2 10 4 2 3 3 2 2 3" xfId="21549" xr:uid="{D98EC995-60B2-49D2-BC44-0C20FD4094CC}"/>
    <cellStyle name="常规 2 10 4 2 3 3 2 2 3 2" xfId="38996" xr:uid="{E1DEE11C-5822-42A9-A90F-8C96119C5AE1}"/>
    <cellStyle name="常规 2 10 4 2 3 3 2 2 4" xfId="31108" xr:uid="{2817D832-D5B2-496B-A551-E6A35AD7FF45}"/>
    <cellStyle name="常规 2 10 4 2 3 3 2 3" xfId="13142" xr:uid="{94E609E9-EBF6-4D1C-965A-3931D3406C11}"/>
    <cellStyle name="常规 2 10 4 2 3 3 2 3 2" xfId="24351" xr:uid="{19F63367-D874-474B-B522-084A74E38E10}"/>
    <cellStyle name="常规 2 10 4 2 3 3 2 3 2 2" xfId="40968" xr:uid="{B20B3359-110C-43C7-A588-141D5F012884}"/>
    <cellStyle name="常规 2 10 4 2 3 3 2 3 3" xfId="33080" xr:uid="{C095F4F8-2AE7-4B4F-BC9D-653E11426206}"/>
    <cellStyle name="常规 2 10 4 2 3 3 2 4" xfId="18747" xr:uid="{6B8BDB1D-C3BC-4D91-A948-B6E07489A09A}"/>
    <cellStyle name="常规 2 10 4 2 3 3 2 4 2" xfId="37024" xr:uid="{9A94F2BD-8F51-4E69-BC0A-60E0C5C20799}"/>
    <cellStyle name="常规 2 10 4 2 3 3 2 5" xfId="29136" xr:uid="{93868FB4-E105-4149-9CBF-CD31493FD2EF}"/>
    <cellStyle name="常规 2 10 4 2 3 3 3" xfId="8937" xr:uid="{41F40BD0-223D-40B4-8176-A2A256E07C1A}"/>
    <cellStyle name="常规 2 10 4 2 3 3 3 2" xfId="14542" xr:uid="{9B84E07F-0E20-432E-A80E-2C3C44C34F3E}"/>
    <cellStyle name="常规 2 10 4 2 3 3 3 2 2" xfId="25751" xr:uid="{C641B908-768B-4C38-98C1-D06C94D1293B}"/>
    <cellStyle name="常规 2 10 4 2 3 3 3 2 2 2" xfId="41954" xr:uid="{2DF345D7-8655-4974-8315-77A2911D9842}"/>
    <cellStyle name="常规 2 10 4 2 3 3 3 2 3" xfId="34066" xr:uid="{2D9E23C8-D397-44FA-9F46-A903416118C4}"/>
    <cellStyle name="常规 2 10 4 2 3 3 3 3" xfId="20147" xr:uid="{33B2B7A6-BA4D-4D44-A74E-5C1149383FA4}"/>
    <cellStyle name="常规 2 10 4 2 3 3 3 3 2" xfId="38010" xr:uid="{C1B03005-E18E-4AEE-B099-71D71CE01E18}"/>
    <cellStyle name="常规 2 10 4 2 3 3 3 4" xfId="30122" xr:uid="{2D705D46-1782-4650-8E05-E41D65CCE6E8}"/>
    <cellStyle name="常规 2 10 4 2 3 3 4" xfId="11740" xr:uid="{38215A3C-4836-477B-AA50-DD72D2E9E2C1}"/>
    <cellStyle name="常规 2 10 4 2 3 3 4 2" xfId="22949" xr:uid="{1DCD6943-4D0F-42F6-A5A7-56AF4A95E9C3}"/>
    <cellStyle name="常规 2 10 4 2 3 3 4 2 2" xfId="39982" xr:uid="{D4349080-3594-473C-B9FB-86204E54FB0D}"/>
    <cellStyle name="常规 2 10 4 2 3 3 4 3" xfId="32094" xr:uid="{4C1C86AA-0D1E-4682-8B83-B0F972DEBF66}"/>
    <cellStyle name="常规 2 10 4 2 3 3 5" xfId="17345" xr:uid="{35C6DADB-0B61-44C9-963B-09C93894F77B}"/>
    <cellStyle name="常规 2 10 4 2 3 3 5 2" xfId="36038" xr:uid="{9A80A3F4-7B81-4D8F-BE79-E3F843EE991A}"/>
    <cellStyle name="常规 2 10 4 2 3 3 6" xfId="28150" xr:uid="{19FFE1DC-748F-4EA5-826E-C17BA636E7AA}"/>
    <cellStyle name="常规 2 10 4 2 3 4" xfId="6640" xr:uid="{980A6662-E5BA-4A46-9454-49AC6B5EA644}"/>
    <cellStyle name="常规 2 10 4 2 3 4 2" xfId="9442" xr:uid="{DAEA7315-F72D-4A9F-A5AF-010CA755E9BA}"/>
    <cellStyle name="常规 2 10 4 2 3 4 2 2" xfId="15047" xr:uid="{C46E71F3-CC38-4DCC-8887-2081C89E883E}"/>
    <cellStyle name="常规 2 10 4 2 3 4 2 2 2" xfId="26256" xr:uid="{B4092FD4-E8B2-4A1A-8D51-A208E0B2F0EE}"/>
    <cellStyle name="常规 2 10 4 2 3 4 2 2 2 2" xfId="42446" xr:uid="{4701028A-BDF2-4425-A7A0-D93EE579770B}"/>
    <cellStyle name="常规 2 10 4 2 3 4 2 2 3" xfId="34558" xr:uid="{49AA56E4-A292-437C-BE65-822769C1EFE6}"/>
    <cellStyle name="常规 2 10 4 2 3 4 2 3" xfId="20652" xr:uid="{DE69FA3A-9CA0-424F-9773-7B17853D6BCB}"/>
    <cellStyle name="常规 2 10 4 2 3 4 2 3 2" xfId="38502" xr:uid="{28E6982C-EB56-4796-84E1-ACB8FC12CF5E}"/>
    <cellStyle name="常规 2 10 4 2 3 4 2 4" xfId="30614" xr:uid="{61BEEBEE-35A7-45CB-ADDB-5360441AEB8C}"/>
    <cellStyle name="常规 2 10 4 2 3 4 3" xfId="12245" xr:uid="{142AB927-7747-452A-AD88-0161B2D0A915}"/>
    <cellStyle name="常规 2 10 4 2 3 4 3 2" xfId="23454" xr:uid="{68EE10CC-5AE4-472C-ABA7-D954240688D6}"/>
    <cellStyle name="常规 2 10 4 2 3 4 3 2 2" xfId="40474" xr:uid="{C0712CAF-5388-4753-B0FD-DD8A5FC4A01E}"/>
    <cellStyle name="常规 2 10 4 2 3 4 3 3" xfId="32586" xr:uid="{01D7D3A1-955A-46FB-A5FC-77AC9187275B}"/>
    <cellStyle name="常规 2 10 4 2 3 4 4" xfId="17850" xr:uid="{D2E55317-F109-484F-9028-E60C6FCDB5B0}"/>
    <cellStyle name="常规 2 10 4 2 3 4 4 2" xfId="36530" xr:uid="{F760CE91-AA93-496F-838C-3737FB09E944}"/>
    <cellStyle name="常规 2 10 4 2 3 4 5" xfId="28642" xr:uid="{8736CF83-FBF6-4FB3-B40C-ECDA8CCACC22}"/>
    <cellStyle name="常规 2 10 4 2 3 5" xfId="8040" xr:uid="{1EA399FA-28DA-4298-8C82-8A09FE482653}"/>
    <cellStyle name="常规 2 10 4 2 3 5 2" xfId="13645" xr:uid="{CC94CBCE-BA0F-405D-9440-FFE6E67751C1}"/>
    <cellStyle name="常规 2 10 4 2 3 5 2 2" xfId="24854" xr:uid="{B5AC3CFA-410C-4365-A9B8-7F65C6C5ADF6}"/>
    <cellStyle name="常规 2 10 4 2 3 5 2 2 2" xfId="41460" xr:uid="{B29849C1-DF10-44BC-A5BB-58D9C33974E5}"/>
    <cellStyle name="常规 2 10 4 2 3 5 2 3" xfId="33572" xr:uid="{7FCE00AB-03CD-4E65-A43F-7F9C1E364AD0}"/>
    <cellStyle name="常规 2 10 4 2 3 5 3" xfId="19250" xr:uid="{C0966E2D-F879-4025-902F-21F418AE91C3}"/>
    <cellStyle name="常规 2 10 4 2 3 5 3 2" xfId="37516" xr:uid="{BCFEB8C2-0E2F-4CAA-9D93-DAB03126EB1C}"/>
    <cellStyle name="常规 2 10 4 2 3 5 4" xfId="29628" xr:uid="{B668BA33-D8F2-4C4C-9AD8-C301C9438FE8}"/>
    <cellStyle name="常规 2 10 4 2 3 6" xfId="10843" xr:uid="{FBD11D5F-ADA1-497C-8363-18A6DD5B6554}"/>
    <cellStyle name="常规 2 10 4 2 3 6 2" xfId="22052" xr:uid="{3C65BE0E-D919-4CC9-8944-C56976A48947}"/>
    <cellStyle name="常规 2 10 4 2 3 6 2 2" xfId="39488" xr:uid="{A45DF4B8-013B-42EF-98C6-9F0A181E5E40}"/>
    <cellStyle name="常规 2 10 4 2 3 6 3" xfId="31600" xr:uid="{43AA1451-704C-4C49-8437-BA3B3428BE22}"/>
    <cellStyle name="常规 2 10 4 2 3 7" xfId="16448" xr:uid="{3B416F66-7781-4845-8FC6-BC5758FC6BC8}"/>
    <cellStyle name="常规 2 10 4 2 3 7 2" xfId="35544" xr:uid="{B51D3F2E-ED7F-4C6E-AC2F-23F4C999A2D0}"/>
    <cellStyle name="常规 2 10 4 2 3 8" xfId="27656" xr:uid="{C5395900-500D-4AB2-B078-FC2B6E827CB6}"/>
    <cellStyle name="常规 2 10 4 2 4" xfId="5360" xr:uid="{A44EB84C-2005-4DA6-9B16-47DCB899E6BC}"/>
    <cellStyle name="常规 2 10 4 2 4 2" xfId="6257" xr:uid="{37B29868-9602-4681-953C-03805AF7B415}"/>
    <cellStyle name="常规 2 10 4 2 4 2 2" xfId="7659" xr:uid="{8E61C4D1-2A6C-4750-BD63-2580FBFD362A}"/>
    <cellStyle name="常规 2 10 4 2 4 2 2 2" xfId="10461" xr:uid="{F4C020FE-89CF-4795-823E-DD1B2EC2C68E}"/>
    <cellStyle name="常规 2 10 4 2 4 2 2 2 2" xfId="16066" xr:uid="{155D8843-2655-4202-8BE0-0DFAA23DBD15}"/>
    <cellStyle name="常规 2 10 4 2 4 2 2 2 2 2" xfId="27275" xr:uid="{3C4F1D90-8472-45B1-A55F-D3E43B7D839F}"/>
    <cellStyle name="常规 2 10 4 2 4 2 2 2 2 2 2" xfId="43062" xr:uid="{8B5B0EBE-DD83-4EA6-9EB0-8AAD075C38F3}"/>
    <cellStyle name="常规 2 10 4 2 4 2 2 2 2 3" xfId="35174" xr:uid="{37642927-244A-45CC-ADFE-451295D922E3}"/>
    <cellStyle name="常规 2 10 4 2 4 2 2 2 3" xfId="21671" xr:uid="{F8198B2C-BFBD-4B37-A736-A54F22DAD7D1}"/>
    <cellStyle name="常规 2 10 4 2 4 2 2 2 3 2" xfId="39118" xr:uid="{7BE703D1-B4BA-4412-A9BF-539DE3B0D753}"/>
    <cellStyle name="常规 2 10 4 2 4 2 2 2 4" xfId="31230" xr:uid="{BB3B12A7-EEFF-485C-B981-A2E8B4A8E822}"/>
    <cellStyle name="常规 2 10 4 2 4 2 2 3" xfId="13264" xr:uid="{7F29C4CF-7EED-49E0-9B2F-F2BBEE0D0A97}"/>
    <cellStyle name="常规 2 10 4 2 4 2 2 3 2" xfId="24473" xr:uid="{38BFF023-DFA8-428B-94B6-BA60356655A7}"/>
    <cellStyle name="常规 2 10 4 2 4 2 2 3 2 2" xfId="41090" xr:uid="{FCBCDD96-5B70-41F0-8C1E-524FCAF35C1D}"/>
    <cellStyle name="常规 2 10 4 2 4 2 2 3 3" xfId="33202" xr:uid="{FC36D81A-0EA4-4076-8FEF-59CA9EFFE19A}"/>
    <cellStyle name="常规 2 10 4 2 4 2 2 4" xfId="18869" xr:uid="{8918BFAA-4073-41DF-B07F-122B36800512}"/>
    <cellStyle name="常规 2 10 4 2 4 2 2 4 2" xfId="37146" xr:uid="{A94F4C52-C32F-4EE4-B5DB-36A407A58662}"/>
    <cellStyle name="常规 2 10 4 2 4 2 2 5" xfId="29258" xr:uid="{DCDA4806-518F-45DA-84B9-8AE67622A17C}"/>
    <cellStyle name="常规 2 10 4 2 4 2 3" xfId="9059" xr:uid="{18037ADA-0848-4F3E-AABE-9764FAC98700}"/>
    <cellStyle name="常规 2 10 4 2 4 2 3 2" xfId="14664" xr:uid="{DA26BC16-1D85-4EBD-8FB9-CE1E0618B55D}"/>
    <cellStyle name="常规 2 10 4 2 4 2 3 2 2" xfId="25873" xr:uid="{A092E615-27E1-4636-B40C-30E4E5E8B25C}"/>
    <cellStyle name="常规 2 10 4 2 4 2 3 2 2 2" xfId="42076" xr:uid="{3AB633F3-C700-44B8-B4D6-E2C2751A1D21}"/>
    <cellStyle name="常规 2 10 4 2 4 2 3 2 3" xfId="34188" xr:uid="{9D7EFC4D-4966-45CB-A8A2-1FFC0C860114}"/>
    <cellStyle name="常规 2 10 4 2 4 2 3 3" xfId="20269" xr:uid="{FA646CD3-A939-479B-B915-3FD419C780FE}"/>
    <cellStyle name="常规 2 10 4 2 4 2 3 3 2" xfId="38132" xr:uid="{6A40A661-7909-4EBF-8064-578AB0D99514}"/>
    <cellStyle name="常规 2 10 4 2 4 2 3 4" xfId="30244" xr:uid="{49A2BCFE-3BA3-4215-9924-C826A9A43E2C}"/>
    <cellStyle name="常规 2 10 4 2 4 2 4" xfId="11862" xr:uid="{8117AD45-7814-4716-980A-47F0EE72F26B}"/>
    <cellStyle name="常规 2 10 4 2 4 2 4 2" xfId="23071" xr:uid="{4EC84F02-24C8-40EE-9B3B-B973B2E76179}"/>
    <cellStyle name="常规 2 10 4 2 4 2 4 2 2" xfId="40104" xr:uid="{28095AF5-BFE9-4CB0-A5C5-0A16B6679B78}"/>
    <cellStyle name="常规 2 10 4 2 4 2 4 3" xfId="32216" xr:uid="{5A471B14-57C1-49A0-B80B-CD331BBB1EA1}"/>
    <cellStyle name="常规 2 10 4 2 4 2 5" xfId="17467" xr:uid="{D576FBA0-5091-4B1A-A24A-BE4F54D226FF}"/>
    <cellStyle name="常规 2 10 4 2 4 2 5 2" xfId="36160" xr:uid="{B553E43E-0103-438C-90AF-A9C1E3673229}"/>
    <cellStyle name="常规 2 10 4 2 4 2 6" xfId="28272" xr:uid="{4473685E-2758-43E3-B5E9-5B8C46A31428}"/>
    <cellStyle name="常规 2 10 4 2 4 3" xfId="6762" xr:uid="{4C4AD32A-B0CE-45BA-98FC-BBE85B3F8D5E}"/>
    <cellStyle name="常规 2 10 4 2 4 3 2" xfId="9564" xr:uid="{8622EEAE-95AE-41E0-8F17-0C9F4AEA94B7}"/>
    <cellStyle name="常规 2 10 4 2 4 3 2 2" xfId="15169" xr:uid="{2BC253AB-5336-437E-A487-210A0915A873}"/>
    <cellStyle name="常规 2 10 4 2 4 3 2 2 2" xfId="26378" xr:uid="{802EE3B1-DB1F-476B-9001-C9FF24FE4B59}"/>
    <cellStyle name="常规 2 10 4 2 4 3 2 2 2 2" xfId="42568" xr:uid="{5A5470B4-17B9-486A-B619-4B4E66BA8C24}"/>
    <cellStyle name="常规 2 10 4 2 4 3 2 2 3" xfId="34680" xr:uid="{06B334B3-0EE6-45F4-BCA1-22C1F321F7F5}"/>
    <cellStyle name="常规 2 10 4 2 4 3 2 3" xfId="20774" xr:uid="{FFC8CC1A-4D8B-403F-87B5-54634761D1F1}"/>
    <cellStyle name="常规 2 10 4 2 4 3 2 3 2" xfId="38624" xr:uid="{A9C240ED-A50A-4933-AC96-3622A056F06E}"/>
    <cellStyle name="常规 2 10 4 2 4 3 2 4" xfId="30736" xr:uid="{14FEEA8B-494E-4BDE-88B3-A36A1D706766}"/>
    <cellStyle name="常规 2 10 4 2 4 3 3" xfId="12367" xr:uid="{0C9791C3-B581-45B1-987E-9EC09581534F}"/>
    <cellStyle name="常规 2 10 4 2 4 3 3 2" xfId="23576" xr:uid="{FA2B3D40-C05A-4EB3-96C2-78D599136CF3}"/>
    <cellStyle name="常规 2 10 4 2 4 3 3 2 2" xfId="40596" xr:uid="{54F7BA85-E406-4A8C-BB17-3B321BA12EA2}"/>
    <cellStyle name="常规 2 10 4 2 4 3 3 3" xfId="32708" xr:uid="{4EA45EFB-43FC-4F8A-BD26-A3DA58764C3C}"/>
    <cellStyle name="常规 2 10 4 2 4 3 4" xfId="17972" xr:uid="{B00423A8-12EF-4D76-BA19-9539BDB0681D}"/>
    <cellStyle name="常规 2 10 4 2 4 3 4 2" xfId="36652" xr:uid="{802BB5AC-ABF8-4EC3-8940-A0FDA69C40F1}"/>
    <cellStyle name="常规 2 10 4 2 4 3 5" xfId="28764" xr:uid="{1762E01D-B948-4759-B379-3B8A8D9859F9}"/>
    <cellStyle name="常规 2 10 4 2 4 4" xfId="8162" xr:uid="{64956F98-5FA0-44D1-94C2-01EFD59B19C0}"/>
    <cellStyle name="常规 2 10 4 2 4 4 2" xfId="13767" xr:uid="{837A9FDA-1DD1-4846-BAD8-0053AE22F428}"/>
    <cellStyle name="常规 2 10 4 2 4 4 2 2" xfId="24976" xr:uid="{9981E7B5-B9AB-4BD5-90A7-FE4F7A993184}"/>
    <cellStyle name="常规 2 10 4 2 4 4 2 2 2" xfId="41582" xr:uid="{E62CEFE9-374B-48E2-B7FF-3BA28362229C}"/>
    <cellStyle name="常规 2 10 4 2 4 4 2 3" xfId="33694" xr:uid="{DBF21522-A2F1-4D29-ACEC-321E17C4E1C7}"/>
    <cellStyle name="常规 2 10 4 2 4 4 3" xfId="19372" xr:uid="{3041D17C-07CC-45C7-A266-49937EF3B56A}"/>
    <cellStyle name="常规 2 10 4 2 4 4 3 2" xfId="37638" xr:uid="{DB17CD07-EB74-40A1-983B-4FD471EF77F3}"/>
    <cellStyle name="常规 2 10 4 2 4 4 4" xfId="29750" xr:uid="{826EBB9E-A276-4DEE-ABCA-0DCD1988AD54}"/>
    <cellStyle name="常规 2 10 4 2 4 5" xfId="10965" xr:uid="{79ED2447-6CE2-436B-819F-17171D490DD5}"/>
    <cellStyle name="常规 2 10 4 2 4 5 2" xfId="22174" xr:uid="{2CC91554-7A9B-4F91-8141-3C2151E95AAA}"/>
    <cellStyle name="常规 2 10 4 2 4 5 2 2" xfId="39610" xr:uid="{B9B42F95-B527-4E9B-8955-9B584EF92406}"/>
    <cellStyle name="常规 2 10 4 2 4 5 3" xfId="31722" xr:uid="{B59FCD0D-D4A0-4AFE-AB28-583471E445BB}"/>
    <cellStyle name="常规 2 10 4 2 4 6" xfId="16570" xr:uid="{52AA2199-0A21-41DE-A21E-C2ED1B523FBC}"/>
    <cellStyle name="常规 2 10 4 2 4 6 2" xfId="35666" xr:uid="{636BEB00-4594-4F52-AB32-5A6937525CED}"/>
    <cellStyle name="常规 2 10 4 2 4 7" xfId="27778" xr:uid="{4FBDC67C-D8C9-4986-B68E-893347E1DEF0}"/>
    <cellStyle name="常规 2 10 4 2 5" xfId="6011" xr:uid="{1D2AD60F-C942-48A4-AAB7-F5082C7BCFEE}"/>
    <cellStyle name="常规 2 10 4 2 5 2" xfId="7413" xr:uid="{1C2FBE96-6C79-479F-A19F-66216882468C}"/>
    <cellStyle name="常规 2 10 4 2 5 2 2" xfId="10215" xr:uid="{A4C1CC73-4A76-4FA9-BD98-41110330A007}"/>
    <cellStyle name="常规 2 10 4 2 5 2 2 2" xfId="15820" xr:uid="{49335427-0792-465B-9CDD-8B68DD8A5F1B}"/>
    <cellStyle name="常规 2 10 4 2 5 2 2 2 2" xfId="27029" xr:uid="{EDC64128-A211-4FE1-9C0B-6D1215B2C751}"/>
    <cellStyle name="常规 2 10 4 2 5 2 2 2 2 2" xfId="42816" xr:uid="{6D7BDA53-FA65-41EC-A500-38942E93B799}"/>
    <cellStyle name="常规 2 10 4 2 5 2 2 2 3" xfId="34928" xr:uid="{0133E45C-3933-4444-8814-D6B7B7ED9D86}"/>
    <cellStyle name="常规 2 10 4 2 5 2 2 3" xfId="21425" xr:uid="{4A15D5BF-9B77-4DB1-8387-8BB50D03881B}"/>
    <cellStyle name="常规 2 10 4 2 5 2 2 3 2" xfId="38872" xr:uid="{32EB725E-419C-4514-96A3-D79DD99710A7}"/>
    <cellStyle name="常规 2 10 4 2 5 2 2 4" xfId="30984" xr:uid="{B43B1B2E-28A3-460F-B9C8-5F1080126BC9}"/>
    <cellStyle name="常规 2 10 4 2 5 2 3" xfId="13018" xr:uid="{3D11C4BC-8B96-46A8-B7B9-046D8E96242A}"/>
    <cellStyle name="常规 2 10 4 2 5 2 3 2" xfId="24227" xr:uid="{160DC47B-19B3-408B-AC19-D7FF2EFE5BE5}"/>
    <cellStyle name="常规 2 10 4 2 5 2 3 2 2" xfId="40844" xr:uid="{CFEA3A55-2A90-45BF-AA4C-8383D78C38BA}"/>
    <cellStyle name="常规 2 10 4 2 5 2 3 3" xfId="32956" xr:uid="{FD27E4BC-D64C-4503-B51B-2DBE35ABAFA8}"/>
    <cellStyle name="常规 2 10 4 2 5 2 4" xfId="18623" xr:uid="{587CCFD8-0FAF-4008-912A-787813ADFC1D}"/>
    <cellStyle name="常规 2 10 4 2 5 2 4 2" xfId="36900" xr:uid="{E87FCEF5-9748-448C-AF66-7F1296E76701}"/>
    <cellStyle name="常规 2 10 4 2 5 2 5" xfId="29012" xr:uid="{43D383A6-9F00-4E71-8766-3F3174622B99}"/>
    <cellStyle name="常规 2 10 4 2 5 3" xfId="8813" xr:uid="{1D8A7B66-37A0-4E42-85B1-8947FE27C76C}"/>
    <cellStyle name="常规 2 10 4 2 5 3 2" xfId="14418" xr:uid="{F5C4EBD8-FB47-41CE-A80A-1E3E8EBF8B2F}"/>
    <cellStyle name="常规 2 10 4 2 5 3 2 2" xfId="25627" xr:uid="{E9831BB6-FAF4-45BF-B7B2-517C0A4CF63B}"/>
    <cellStyle name="常规 2 10 4 2 5 3 2 2 2" xfId="41830" xr:uid="{EEF7AE37-F5D5-4A38-A567-9E08AFF66363}"/>
    <cellStyle name="常规 2 10 4 2 5 3 2 3" xfId="33942" xr:uid="{E49AD2A7-B6C2-44B8-BFD0-23A4E843FC29}"/>
    <cellStyle name="常规 2 10 4 2 5 3 3" xfId="20023" xr:uid="{154EB0FC-752C-45A5-BFFA-05F47F4622FC}"/>
    <cellStyle name="常规 2 10 4 2 5 3 3 2" xfId="37886" xr:uid="{233C6770-D6CE-4076-B77E-74FACAB779F7}"/>
    <cellStyle name="常规 2 10 4 2 5 3 4" xfId="29998" xr:uid="{3CEAF05B-8287-4EC8-8A2A-F701B0C019F0}"/>
    <cellStyle name="常规 2 10 4 2 5 4" xfId="11616" xr:uid="{90DC174D-FBAC-4448-9225-7A082A4459E7}"/>
    <cellStyle name="常规 2 10 4 2 5 4 2" xfId="22825" xr:uid="{DA727E0E-36CF-44AC-BA9C-1996AE1EFBBE}"/>
    <cellStyle name="常规 2 10 4 2 5 4 2 2" xfId="39858" xr:uid="{0764F143-8BC5-4339-B6AC-E05BABB813E0}"/>
    <cellStyle name="常规 2 10 4 2 5 4 3" xfId="31970" xr:uid="{BD8FB9E3-1ED7-4B97-99F2-9DFCF0E901EE}"/>
    <cellStyle name="常规 2 10 4 2 5 5" xfId="17221" xr:uid="{2033A9DC-0D23-472F-AC91-74CEF7330447}"/>
    <cellStyle name="常规 2 10 4 2 5 5 2" xfId="35914" xr:uid="{56A824AE-D1B5-4DB0-AD8C-E6C040C5E8D7}"/>
    <cellStyle name="常规 2 10 4 2 5 6" xfId="28026" xr:uid="{B4F2B199-25A9-463F-A155-68C5CD858490}"/>
    <cellStyle name="常规 2 10 4 2 6" xfId="6515" xr:uid="{5AD7DC37-E2E6-4A46-A5A0-C446B9F09B64}"/>
    <cellStyle name="常规 2 10 4 2 6 2" xfId="9317" xr:uid="{22CE74D7-7AA8-46B6-8594-7298732F15AD}"/>
    <cellStyle name="常规 2 10 4 2 6 2 2" xfId="14922" xr:uid="{7B070EC0-0879-4896-AC4C-BA032AF3DD25}"/>
    <cellStyle name="常规 2 10 4 2 6 2 2 2" xfId="26131" xr:uid="{3005BD45-2C58-4CB6-B651-3FAE50D83EF4}"/>
    <cellStyle name="常规 2 10 4 2 6 2 2 2 2" xfId="42322" xr:uid="{C168FEAD-E7A8-4AF2-8BAB-896AD4209FC4}"/>
    <cellStyle name="常规 2 10 4 2 6 2 2 3" xfId="34434" xr:uid="{12E2E7B6-F2D0-4D7F-BA2E-ECEE7E8A069A}"/>
    <cellStyle name="常规 2 10 4 2 6 2 3" xfId="20527" xr:uid="{6DF53938-1458-4086-9500-2316B93B53EE}"/>
    <cellStyle name="常规 2 10 4 2 6 2 3 2" xfId="38378" xr:uid="{8810346D-20EE-415A-801B-7F64E79FC056}"/>
    <cellStyle name="常规 2 10 4 2 6 2 4" xfId="30490" xr:uid="{FCCCAFE5-689C-40F7-A462-9A82300F2FA5}"/>
    <cellStyle name="常规 2 10 4 2 6 3" xfId="12120" xr:uid="{23214B18-EACB-4760-B4FF-174DFBE03113}"/>
    <cellStyle name="常规 2 10 4 2 6 3 2" xfId="23329" xr:uid="{7EB55E56-0575-4DF1-B9AC-E34DA8D9297B}"/>
    <cellStyle name="常规 2 10 4 2 6 3 2 2" xfId="40350" xr:uid="{4A6B27EF-5D29-4E27-8F25-4B6926DF6F8D}"/>
    <cellStyle name="常规 2 10 4 2 6 3 3" xfId="32462" xr:uid="{39E33F69-69EB-4C58-A753-AF8085809D50}"/>
    <cellStyle name="常规 2 10 4 2 6 4" xfId="17725" xr:uid="{1C6C5630-4D50-486F-A3CA-F24EC645FD44}"/>
    <cellStyle name="常规 2 10 4 2 6 4 2" xfId="36406" xr:uid="{15575E5C-2FCC-4F0E-B167-6FA90A40F993}"/>
    <cellStyle name="常规 2 10 4 2 6 5" xfId="28518" xr:uid="{E16250EC-5C92-4FB5-B3AA-FA73F2C302FB}"/>
    <cellStyle name="常规 2 10 4 2 7" xfId="7916" xr:uid="{A8871AA7-7D92-491F-BBD5-4118EF6FDE42}"/>
    <cellStyle name="常规 2 10 4 2 7 2" xfId="13521" xr:uid="{EAA633B2-3202-4246-B3F3-63A9220AA4E2}"/>
    <cellStyle name="常规 2 10 4 2 7 2 2" xfId="24730" xr:uid="{97639ECB-3B67-4A97-854D-97640156282D}"/>
    <cellStyle name="常规 2 10 4 2 7 2 2 2" xfId="41336" xr:uid="{653C173A-E8B8-4B49-B20E-4E5C27BC6AB4}"/>
    <cellStyle name="常规 2 10 4 2 7 2 3" xfId="33448" xr:uid="{F1C4A652-3CF8-4257-93E6-8B59C0D7BBD1}"/>
    <cellStyle name="常规 2 10 4 2 7 3" xfId="19126" xr:uid="{A92D6B76-2FBD-4A2E-93E0-B3FC2AB8E9C2}"/>
    <cellStyle name="常规 2 10 4 2 7 3 2" xfId="37392" xr:uid="{65C98F7E-1874-406D-9967-7D1DBCB8CA11}"/>
    <cellStyle name="常规 2 10 4 2 7 4" xfId="29504" xr:uid="{F980032C-2E2B-496F-B29A-75C96D13EB59}"/>
    <cellStyle name="常规 2 10 4 2 8" xfId="10719" xr:uid="{24497606-F20F-420F-A429-014A46D1ECA1}"/>
    <cellStyle name="常规 2 10 4 2 8 2" xfId="21928" xr:uid="{707C9677-918E-4595-8773-21FB790FB06A}"/>
    <cellStyle name="常规 2 10 4 2 8 2 2" xfId="39364" xr:uid="{031E5F78-5053-4301-9962-DA40A0AFF48F}"/>
    <cellStyle name="常规 2 10 4 2 8 3" xfId="31476" xr:uid="{1FB09171-3C38-4BA9-BE83-03830EEFAB2A}"/>
    <cellStyle name="常规 2 10 4 2 9" xfId="16324" xr:uid="{50523FEB-D4B2-4709-A03E-517029B2D4C5}"/>
    <cellStyle name="常规 2 10 4 2 9 2" xfId="35420" xr:uid="{60A8A6C2-4610-489B-8EDE-25A8066116D8}"/>
    <cellStyle name="常规 2 10 4 3" xfId="5115" xr:uid="{F8784719-652E-40BD-AB5A-D61CEBF9FE4D}"/>
    <cellStyle name="常规 2 10 4 3 2" xfId="5240" xr:uid="{FA713C57-7AD1-4191-981A-C08D4438B609}"/>
    <cellStyle name="常规 2 10 4 3 2 2" xfId="5486" xr:uid="{0AFC1DE1-3517-4962-B113-162EC5C951F8}"/>
    <cellStyle name="常规 2 10 4 3 2 2 2" xfId="6383" xr:uid="{49C51BBF-3B6C-44F1-92D8-E525E0769606}"/>
    <cellStyle name="常规 2 10 4 3 2 2 2 2" xfId="7785" xr:uid="{B0A73A73-A48B-46FC-94C1-3FA60011E775}"/>
    <cellStyle name="常规 2 10 4 3 2 2 2 2 2" xfId="10587" xr:uid="{7F9D668C-275D-4356-AC30-F69EEAF90548}"/>
    <cellStyle name="常规 2 10 4 3 2 2 2 2 2 2" xfId="16192" xr:uid="{901C616E-B3AE-4692-B697-308D97454CE6}"/>
    <cellStyle name="常规 2 10 4 3 2 2 2 2 2 2 2" xfId="27401" xr:uid="{FD947972-62B3-4287-825A-C3557FACCDFB}"/>
    <cellStyle name="常规 2 10 4 3 2 2 2 2 2 2 2 2" xfId="43188" xr:uid="{599127A1-5593-4C49-A5E0-88AED6386ADC}"/>
    <cellStyle name="常规 2 10 4 3 2 2 2 2 2 2 3" xfId="35300" xr:uid="{502EF5A7-A06F-4329-9AB9-8DBFC8A06194}"/>
    <cellStyle name="常规 2 10 4 3 2 2 2 2 2 3" xfId="21797" xr:uid="{D4E5D654-CA53-4D88-9BE3-E6EE2E4B8693}"/>
    <cellStyle name="常规 2 10 4 3 2 2 2 2 2 3 2" xfId="39244" xr:uid="{832E4858-60CE-40B1-A741-6039B9E2897E}"/>
    <cellStyle name="常规 2 10 4 3 2 2 2 2 2 4" xfId="31356" xr:uid="{C0846DFA-63CB-4DAD-A0A2-09365FA7BE35}"/>
    <cellStyle name="常规 2 10 4 3 2 2 2 2 3" xfId="13390" xr:uid="{6C56BC5E-04AA-4B1F-A8A5-D488ECCAF3C7}"/>
    <cellStyle name="常规 2 10 4 3 2 2 2 2 3 2" xfId="24599" xr:uid="{FD6BC66F-72FB-477E-BFC1-0FAA629AC693}"/>
    <cellStyle name="常规 2 10 4 3 2 2 2 2 3 2 2" xfId="41216" xr:uid="{5A1EBD5A-C18B-4228-AF16-23A7460B0170}"/>
    <cellStyle name="常规 2 10 4 3 2 2 2 2 3 3" xfId="33328" xr:uid="{C8F66108-7076-4990-82D4-3FAEC46CF1B5}"/>
    <cellStyle name="常规 2 10 4 3 2 2 2 2 4" xfId="18995" xr:uid="{C585DCBD-701D-409E-8C69-2BD3CE50E5EF}"/>
    <cellStyle name="常规 2 10 4 3 2 2 2 2 4 2" xfId="37272" xr:uid="{43FC8E77-EAF4-4B91-AE4A-7D353B601C1D}"/>
    <cellStyle name="常规 2 10 4 3 2 2 2 2 5" xfId="29384" xr:uid="{F995B385-5AB9-46D9-8B31-0B285B41B0EA}"/>
    <cellStyle name="常规 2 10 4 3 2 2 2 3" xfId="9185" xr:uid="{279CECA1-B834-4F70-A382-4AE4CF370F59}"/>
    <cellStyle name="常规 2 10 4 3 2 2 2 3 2" xfId="14790" xr:uid="{33A1F2B7-81F9-4B8A-B9B3-F51EAA423641}"/>
    <cellStyle name="常规 2 10 4 3 2 2 2 3 2 2" xfId="25999" xr:uid="{66C11BFF-309F-49A5-A385-A5B1B6CA090A}"/>
    <cellStyle name="常规 2 10 4 3 2 2 2 3 2 2 2" xfId="42202" xr:uid="{C7AA7F04-B9C6-4689-87C1-9F53276E3508}"/>
    <cellStyle name="常规 2 10 4 3 2 2 2 3 2 3" xfId="34314" xr:uid="{D0F70B60-6112-4211-801F-53A650922498}"/>
    <cellStyle name="常规 2 10 4 3 2 2 2 3 3" xfId="20395" xr:uid="{3B401119-9C44-493F-8A5C-39D321512EEF}"/>
    <cellStyle name="常规 2 10 4 3 2 2 2 3 3 2" xfId="38258" xr:uid="{917AC12B-F3B3-40A4-AC6C-FEA652F50C2B}"/>
    <cellStyle name="常规 2 10 4 3 2 2 2 3 4" xfId="30370" xr:uid="{E4DFD13F-88B2-4808-8E72-138EF4120CE0}"/>
    <cellStyle name="常规 2 10 4 3 2 2 2 4" xfId="11988" xr:uid="{FD27910A-AA05-4277-B636-5921A8E1AC94}"/>
    <cellStyle name="常规 2 10 4 3 2 2 2 4 2" xfId="23197" xr:uid="{C9A54585-C8F5-43CF-BBF7-CF4758C524E4}"/>
    <cellStyle name="常规 2 10 4 3 2 2 2 4 2 2" xfId="40230" xr:uid="{85A457DE-F85B-475F-A3D7-3B5240192C91}"/>
    <cellStyle name="常规 2 10 4 3 2 2 2 4 3" xfId="32342" xr:uid="{871904FF-74B6-465D-803F-E71E969019F1}"/>
    <cellStyle name="常规 2 10 4 3 2 2 2 5" xfId="17593" xr:uid="{31BB6930-19FB-4536-90DC-1AF663B5F1ED}"/>
    <cellStyle name="常规 2 10 4 3 2 2 2 5 2" xfId="36286" xr:uid="{4587EAB3-D059-4567-9C71-1426063C7803}"/>
    <cellStyle name="常规 2 10 4 3 2 2 2 6" xfId="28398" xr:uid="{C47F2829-D1C8-4ACE-9570-99F8C8E7B287}"/>
    <cellStyle name="常规 2 10 4 3 2 2 3" xfId="6888" xr:uid="{6D664AA6-1CEA-473D-B57D-881EC3D21198}"/>
    <cellStyle name="常规 2 10 4 3 2 2 3 2" xfId="9690" xr:uid="{2E3B9439-9672-4206-93E2-B4D205A4FA34}"/>
    <cellStyle name="常规 2 10 4 3 2 2 3 2 2" xfId="15295" xr:uid="{4EE1D745-BE28-43D1-BFAB-15B1BD2F2FCA}"/>
    <cellStyle name="常规 2 10 4 3 2 2 3 2 2 2" xfId="26504" xr:uid="{990FE981-0565-43A5-88A0-DDBEEB3AA8D3}"/>
    <cellStyle name="常规 2 10 4 3 2 2 3 2 2 2 2" xfId="42694" xr:uid="{00F1374A-E420-4927-A4A8-1F024449143C}"/>
    <cellStyle name="常规 2 10 4 3 2 2 3 2 2 3" xfId="34806" xr:uid="{26333539-4385-4275-9B37-DAB9984D2971}"/>
    <cellStyle name="常规 2 10 4 3 2 2 3 2 3" xfId="20900" xr:uid="{936051B3-CD4B-437F-9ED5-8F6A7C4B48E2}"/>
    <cellStyle name="常规 2 10 4 3 2 2 3 2 3 2" xfId="38750" xr:uid="{0B870FED-E730-4DF8-89C4-C2A5AC545780}"/>
    <cellStyle name="常规 2 10 4 3 2 2 3 2 4" xfId="30862" xr:uid="{35CB105E-0371-4116-9E1B-61DB09F76F70}"/>
    <cellStyle name="常规 2 10 4 3 2 2 3 3" xfId="12493" xr:uid="{3348DFE0-9A8C-4939-816C-D803E4288EF3}"/>
    <cellStyle name="常规 2 10 4 3 2 2 3 3 2" xfId="23702" xr:uid="{52282FF0-1385-44DA-984F-FD242D35C7D9}"/>
    <cellStyle name="常规 2 10 4 3 2 2 3 3 2 2" xfId="40722" xr:uid="{EA82E194-9D12-494A-98A2-AC9E0BE4F0F1}"/>
    <cellStyle name="常规 2 10 4 3 2 2 3 3 3" xfId="32834" xr:uid="{36DBE66C-E167-49E4-A36F-5E41A816F595}"/>
    <cellStyle name="常规 2 10 4 3 2 2 3 4" xfId="18098" xr:uid="{B55CB46E-F990-4DCE-BD78-7812A5935530}"/>
    <cellStyle name="常规 2 10 4 3 2 2 3 4 2" xfId="36778" xr:uid="{B48CB516-4752-452D-887B-B8DF0A794551}"/>
    <cellStyle name="常规 2 10 4 3 2 2 3 5" xfId="28890" xr:uid="{C834D0A4-4CB5-4F32-B66F-2AE254998E55}"/>
    <cellStyle name="常规 2 10 4 3 2 2 4" xfId="8288" xr:uid="{DE770D5B-80D3-486D-9689-92AC30455001}"/>
    <cellStyle name="常规 2 10 4 3 2 2 4 2" xfId="13893" xr:uid="{23FB1AEA-9DB7-453C-B10B-AB2BFDC89FC8}"/>
    <cellStyle name="常规 2 10 4 3 2 2 4 2 2" xfId="25102" xr:uid="{B769FB86-03A6-4795-A350-9D369D691D57}"/>
    <cellStyle name="常规 2 10 4 3 2 2 4 2 2 2" xfId="41708" xr:uid="{776FB17F-D3D2-431A-9CB2-507FB3BA3E22}"/>
    <cellStyle name="常规 2 10 4 3 2 2 4 2 3" xfId="33820" xr:uid="{D0144B3E-9D95-4147-94B6-AB6C8A94340A}"/>
    <cellStyle name="常规 2 10 4 3 2 2 4 3" xfId="19498" xr:uid="{67B072E8-BD8F-49EE-AFB5-2CE295D011C9}"/>
    <cellStyle name="常规 2 10 4 3 2 2 4 3 2" xfId="37764" xr:uid="{9D1BAA41-9189-47E3-A51D-6A6047C46A7D}"/>
    <cellStyle name="常规 2 10 4 3 2 2 4 4" xfId="29876" xr:uid="{4C352E7A-4504-4A71-B330-125A16A041BC}"/>
    <cellStyle name="常规 2 10 4 3 2 2 5" xfId="11091" xr:uid="{B29074EE-66BE-42B3-8E09-A75DDE4F51FE}"/>
    <cellStyle name="常规 2 10 4 3 2 2 5 2" xfId="22300" xr:uid="{96C9583F-55D3-477D-A6DE-1235A154139F}"/>
    <cellStyle name="常规 2 10 4 3 2 2 5 2 2" xfId="39736" xr:uid="{3A3FF6D8-4B6B-4D4E-9AE8-BE4497CAE997}"/>
    <cellStyle name="常规 2 10 4 3 2 2 5 3" xfId="31848" xr:uid="{E6593F14-7A4E-43B4-98F4-A18DF312703B}"/>
    <cellStyle name="常规 2 10 4 3 2 2 6" xfId="16696" xr:uid="{0A6A6EF8-60A2-4294-8EDF-BF5A535D680F}"/>
    <cellStyle name="常规 2 10 4 3 2 2 6 2" xfId="35792" xr:uid="{A5259EC1-2FF7-4009-8E02-64313FDCDBD5}"/>
    <cellStyle name="常规 2 10 4 3 2 2 7" xfId="27904" xr:uid="{5344A583-9E84-4013-A82B-12D9FEEA1976}"/>
    <cellStyle name="常规 2 10 4 3 2 3" xfId="6137" xr:uid="{85E4EDC2-ED44-4942-9F95-35DD977104A9}"/>
    <cellStyle name="常规 2 10 4 3 2 3 2" xfId="7539" xr:uid="{3A59A6EC-D67E-4B14-955E-E75657150E07}"/>
    <cellStyle name="常规 2 10 4 3 2 3 2 2" xfId="10341" xr:uid="{D392D485-1461-4283-8564-19DC872B7523}"/>
    <cellStyle name="常规 2 10 4 3 2 3 2 2 2" xfId="15946" xr:uid="{3C3970AA-1411-4F89-9170-C31FF137B059}"/>
    <cellStyle name="常规 2 10 4 3 2 3 2 2 2 2" xfId="27155" xr:uid="{3D55DE82-D6ED-407D-90C6-D16E8AC6938E}"/>
    <cellStyle name="常规 2 10 4 3 2 3 2 2 2 2 2" xfId="42942" xr:uid="{8DDF2E3D-D123-4445-ABA4-37EF0C7A3F91}"/>
    <cellStyle name="常规 2 10 4 3 2 3 2 2 2 3" xfId="35054" xr:uid="{1D62C789-F40F-4A56-92E4-8085FEF5B000}"/>
    <cellStyle name="常规 2 10 4 3 2 3 2 2 3" xfId="21551" xr:uid="{4D47FB87-BC4C-4DC1-893D-92A9FF9A5AF7}"/>
    <cellStyle name="常规 2 10 4 3 2 3 2 2 3 2" xfId="38998" xr:uid="{21F7368D-8868-4FC2-A659-9B8ED66D8300}"/>
    <cellStyle name="常规 2 10 4 3 2 3 2 2 4" xfId="31110" xr:uid="{3F04CD68-B27D-46AB-99AB-9274BAA7AC66}"/>
    <cellStyle name="常规 2 10 4 3 2 3 2 3" xfId="13144" xr:uid="{6952F444-732C-483F-B389-CA13538CB1E9}"/>
    <cellStyle name="常规 2 10 4 3 2 3 2 3 2" xfId="24353" xr:uid="{A8C308A4-E9F7-45CC-A353-1862CF99863D}"/>
    <cellStyle name="常规 2 10 4 3 2 3 2 3 2 2" xfId="40970" xr:uid="{F34AC568-01DE-4B7E-B20E-FF169980892F}"/>
    <cellStyle name="常规 2 10 4 3 2 3 2 3 3" xfId="33082" xr:uid="{CC6013B0-3F8B-4C83-A5F5-20C76F05F66B}"/>
    <cellStyle name="常规 2 10 4 3 2 3 2 4" xfId="18749" xr:uid="{EE738BAF-236C-4240-B83B-E685AF7CC9EB}"/>
    <cellStyle name="常规 2 10 4 3 2 3 2 4 2" xfId="37026" xr:uid="{EF99D58D-65FA-4526-BC24-C8C121B86B3D}"/>
    <cellStyle name="常规 2 10 4 3 2 3 2 5" xfId="29138" xr:uid="{20DF43AB-7814-4FBB-AA2E-673D7EA0A087}"/>
    <cellStyle name="常规 2 10 4 3 2 3 3" xfId="8939" xr:uid="{094661A3-3AE3-4F6E-9CA4-CCD5DD7228AC}"/>
    <cellStyle name="常规 2 10 4 3 2 3 3 2" xfId="14544" xr:uid="{793BE7E6-B85C-4D1C-821B-59666F748617}"/>
    <cellStyle name="常规 2 10 4 3 2 3 3 2 2" xfId="25753" xr:uid="{2806D8D1-D11A-4F69-99C8-32C1F4416230}"/>
    <cellStyle name="常规 2 10 4 3 2 3 3 2 2 2" xfId="41956" xr:uid="{0C30F7A1-083F-4367-BA19-2E3F29BB911C}"/>
    <cellStyle name="常规 2 10 4 3 2 3 3 2 3" xfId="34068" xr:uid="{24B4A72F-1F55-4D2A-9BAF-F0570A5E1E0A}"/>
    <cellStyle name="常规 2 10 4 3 2 3 3 3" xfId="20149" xr:uid="{8285B585-EA94-44C5-88BA-18AA6C5F6755}"/>
    <cellStyle name="常规 2 10 4 3 2 3 3 3 2" xfId="38012" xr:uid="{031D4090-4309-4D74-BEDC-422FCF03348D}"/>
    <cellStyle name="常规 2 10 4 3 2 3 3 4" xfId="30124" xr:uid="{AFEA3759-8EB5-4BD9-BAFF-96300052A6D6}"/>
    <cellStyle name="常规 2 10 4 3 2 3 4" xfId="11742" xr:uid="{ECB6F622-E2FA-498F-9508-0E1128E23C74}"/>
    <cellStyle name="常规 2 10 4 3 2 3 4 2" xfId="22951" xr:uid="{AF45FD56-89CD-417D-A875-AECDEAF1655A}"/>
    <cellStyle name="常规 2 10 4 3 2 3 4 2 2" xfId="39984" xr:uid="{2DD59112-FEED-4093-B69C-92EA1B11A208}"/>
    <cellStyle name="常规 2 10 4 3 2 3 4 3" xfId="32096" xr:uid="{60CCF65F-0BB1-4BC8-89A9-A7A1A8BBF558}"/>
    <cellStyle name="常规 2 10 4 3 2 3 5" xfId="17347" xr:uid="{BB42BDE8-529E-4D04-B78A-301950E4A81A}"/>
    <cellStyle name="常规 2 10 4 3 2 3 5 2" xfId="36040" xr:uid="{EFBDC9CA-904E-4697-A542-33CDAFB6A2D2}"/>
    <cellStyle name="常规 2 10 4 3 2 3 6" xfId="28152" xr:uid="{DD3EAF68-5A66-4DB0-B14F-EE0EBDD53C5F}"/>
    <cellStyle name="常规 2 10 4 3 2 4" xfId="6642" xr:uid="{B9A89CA1-50CF-40F7-8951-0408EAE3508C}"/>
    <cellStyle name="常规 2 10 4 3 2 4 2" xfId="9444" xr:uid="{BB5D02F4-CCD8-43B9-A9F7-3054A12D08C9}"/>
    <cellStyle name="常规 2 10 4 3 2 4 2 2" xfId="15049" xr:uid="{C60ACE97-9B16-4536-A28D-BE442CDB1CA5}"/>
    <cellStyle name="常规 2 10 4 3 2 4 2 2 2" xfId="26258" xr:uid="{0589DBA8-5D0C-46C9-A613-E47FE7ABAC8B}"/>
    <cellStyle name="常规 2 10 4 3 2 4 2 2 2 2" xfId="42448" xr:uid="{3FFA5252-AFDF-40D4-AE60-CDA8CE022C7D}"/>
    <cellStyle name="常规 2 10 4 3 2 4 2 2 3" xfId="34560" xr:uid="{5C88452B-7201-4571-B715-94891EBB43F2}"/>
    <cellStyle name="常规 2 10 4 3 2 4 2 3" xfId="20654" xr:uid="{13B919B6-F0AB-49AF-B8C5-35FDA828DA97}"/>
    <cellStyle name="常规 2 10 4 3 2 4 2 3 2" xfId="38504" xr:uid="{EE3122BD-3C6F-4192-A5E9-F7AF224F2CED}"/>
    <cellStyle name="常规 2 10 4 3 2 4 2 4" xfId="30616" xr:uid="{99CB6FA8-2E0E-4C1A-BD89-3B35A30E9BC1}"/>
    <cellStyle name="常规 2 10 4 3 2 4 3" xfId="12247" xr:uid="{5603D0A2-6CDA-4753-B2F7-1EFDD24E873A}"/>
    <cellStyle name="常规 2 10 4 3 2 4 3 2" xfId="23456" xr:uid="{4A586B73-B292-497F-B8DB-7FD5F43A2428}"/>
    <cellStyle name="常规 2 10 4 3 2 4 3 2 2" xfId="40476" xr:uid="{50617A75-A799-42F2-88C1-5DBAEC60293B}"/>
    <cellStyle name="常规 2 10 4 3 2 4 3 3" xfId="32588" xr:uid="{DD33ABAA-3E8F-45B3-956A-4D2F5253E557}"/>
    <cellStyle name="常规 2 10 4 3 2 4 4" xfId="17852" xr:uid="{A7F025BE-76AF-4930-82B1-6AA8E7838951}"/>
    <cellStyle name="常规 2 10 4 3 2 4 4 2" xfId="36532" xr:uid="{B9AA8BCB-CAC2-4FAC-A606-282D349B5410}"/>
    <cellStyle name="常规 2 10 4 3 2 4 5" xfId="28644" xr:uid="{1BEB716F-D06A-42A6-AA93-FC3DB61D8819}"/>
    <cellStyle name="常规 2 10 4 3 2 5" xfId="8042" xr:uid="{27CB0839-B088-461C-9DEC-8AC3053F238F}"/>
    <cellStyle name="常规 2 10 4 3 2 5 2" xfId="13647" xr:uid="{5B61DEDE-FC2D-4ED8-B75F-28657531B470}"/>
    <cellStyle name="常规 2 10 4 3 2 5 2 2" xfId="24856" xr:uid="{39F0AEF6-439C-40AA-A38D-9530DA5B4FA9}"/>
    <cellStyle name="常规 2 10 4 3 2 5 2 2 2" xfId="41462" xr:uid="{CEB396AF-724B-4AD1-B3BF-D2DCC1BE47AB}"/>
    <cellStyle name="常规 2 10 4 3 2 5 2 3" xfId="33574" xr:uid="{BA18D64C-A9E4-450C-8ED4-F48BD82FD2A7}"/>
    <cellStyle name="常规 2 10 4 3 2 5 3" xfId="19252" xr:uid="{39FE6E65-FE56-41C0-AB61-469CF044E1FB}"/>
    <cellStyle name="常规 2 10 4 3 2 5 3 2" xfId="37518" xr:uid="{CD1A8CE7-6895-4424-8436-2B6D946B366A}"/>
    <cellStyle name="常规 2 10 4 3 2 5 4" xfId="29630" xr:uid="{FC6EDEA2-A47E-49E6-AEC4-9C4EB09A7B39}"/>
    <cellStyle name="常规 2 10 4 3 2 6" xfId="10845" xr:uid="{24A6AF3B-4021-4B21-B398-28DFA86F8587}"/>
    <cellStyle name="常规 2 10 4 3 2 6 2" xfId="22054" xr:uid="{7431F93C-6CC7-45E6-9EF6-99F11A6D5EA6}"/>
    <cellStyle name="常规 2 10 4 3 2 6 2 2" xfId="39490" xr:uid="{DB4D5C32-A7F7-4F48-AD76-60A8ED3F5CE8}"/>
    <cellStyle name="常规 2 10 4 3 2 6 3" xfId="31602" xr:uid="{FE0FE426-A0B7-4BC1-B78F-7C20CBC658FA}"/>
    <cellStyle name="常规 2 10 4 3 2 7" xfId="16450" xr:uid="{0EC8F373-6AAC-4B41-A9D6-9F95B232DCF7}"/>
    <cellStyle name="常规 2 10 4 3 2 7 2" xfId="35546" xr:uid="{7A646BE3-F941-4182-A4A5-118E0360CDE4}"/>
    <cellStyle name="常规 2 10 4 3 2 8" xfId="27658" xr:uid="{532F4996-62F1-4A2C-82D6-8E6F3CC4434F}"/>
    <cellStyle name="常规 2 10 4 3 3" xfId="5362" xr:uid="{F40B43BF-61C8-4EE2-B3E9-4CDEAC2543CB}"/>
    <cellStyle name="常规 2 10 4 3 3 2" xfId="6259" xr:uid="{E40B9BD9-F1BA-4A28-8573-3CB4688F6609}"/>
    <cellStyle name="常规 2 10 4 3 3 2 2" xfId="7661" xr:uid="{12665924-68FD-4788-A2BD-DC7A8516ECB9}"/>
    <cellStyle name="常规 2 10 4 3 3 2 2 2" xfId="10463" xr:uid="{4D86E78F-2D92-4020-ADA8-D20D7EF2F8AB}"/>
    <cellStyle name="常规 2 10 4 3 3 2 2 2 2" xfId="16068" xr:uid="{F62F796C-6DFC-402A-8803-9FEF87F52470}"/>
    <cellStyle name="常规 2 10 4 3 3 2 2 2 2 2" xfId="27277" xr:uid="{D3218016-9A43-4E00-835D-25C7BF9E42E6}"/>
    <cellStyle name="常规 2 10 4 3 3 2 2 2 2 2 2" xfId="43064" xr:uid="{0AB3CE03-F899-4775-A446-C297197AF99E}"/>
    <cellStyle name="常规 2 10 4 3 3 2 2 2 2 3" xfId="35176" xr:uid="{110F1D84-7078-40F5-BFBF-F2063FD0C150}"/>
    <cellStyle name="常规 2 10 4 3 3 2 2 2 3" xfId="21673" xr:uid="{008A4FC2-5044-4B3B-8E37-63D4C8299010}"/>
    <cellStyle name="常规 2 10 4 3 3 2 2 2 3 2" xfId="39120" xr:uid="{4B27E947-F4EF-47FA-8604-9BAA4AB4A745}"/>
    <cellStyle name="常规 2 10 4 3 3 2 2 2 4" xfId="31232" xr:uid="{EFDDF7B7-5B0C-4A64-B93B-BA89E57FAB95}"/>
    <cellStyle name="常规 2 10 4 3 3 2 2 3" xfId="13266" xr:uid="{F781BFA2-B8A6-4AAF-B34D-501997416487}"/>
    <cellStyle name="常规 2 10 4 3 3 2 2 3 2" xfId="24475" xr:uid="{B7B3C18C-8C3D-4A92-8469-9C095CBEC2EE}"/>
    <cellStyle name="常规 2 10 4 3 3 2 2 3 2 2" xfId="41092" xr:uid="{C343A0E7-C7D3-461E-B38C-F10AE80B8DDB}"/>
    <cellStyle name="常规 2 10 4 3 3 2 2 3 3" xfId="33204" xr:uid="{EEDB56C7-56E9-40F6-BEA1-6C505E9ED544}"/>
    <cellStyle name="常规 2 10 4 3 3 2 2 4" xfId="18871" xr:uid="{EC12346F-7246-4A4A-88CA-B51F667BF5F2}"/>
    <cellStyle name="常规 2 10 4 3 3 2 2 4 2" xfId="37148" xr:uid="{38AB494B-5791-40E4-B3DB-796992DA4FBA}"/>
    <cellStyle name="常规 2 10 4 3 3 2 2 5" xfId="29260" xr:uid="{AC0ADF59-6104-4670-8EBD-8DE46E385076}"/>
    <cellStyle name="常规 2 10 4 3 3 2 3" xfId="9061" xr:uid="{B77DD3BE-6256-47A7-B8B7-9326B3FD59B8}"/>
    <cellStyle name="常规 2 10 4 3 3 2 3 2" xfId="14666" xr:uid="{32AF57A2-712A-4F7A-AECE-6FDCC3F6E308}"/>
    <cellStyle name="常规 2 10 4 3 3 2 3 2 2" xfId="25875" xr:uid="{56DA8EE9-FAE5-4CF7-85A5-AEF47B363A8C}"/>
    <cellStyle name="常规 2 10 4 3 3 2 3 2 2 2" xfId="42078" xr:uid="{33D6A367-B970-43C8-96B2-6E62EA276583}"/>
    <cellStyle name="常规 2 10 4 3 3 2 3 2 3" xfId="34190" xr:uid="{B1FF7C87-02AF-4F3E-8C9E-7EC9A389FE4C}"/>
    <cellStyle name="常规 2 10 4 3 3 2 3 3" xfId="20271" xr:uid="{0C1A2CC8-684F-4677-81DB-4E673CD32871}"/>
    <cellStyle name="常规 2 10 4 3 3 2 3 3 2" xfId="38134" xr:uid="{10CF56F1-183F-47D0-A7F8-A147C3F7451A}"/>
    <cellStyle name="常规 2 10 4 3 3 2 3 4" xfId="30246" xr:uid="{7C62F608-DA87-4DFF-9B03-7FF33F78450B}"/>
    <cellStyle name="常规 2 10 4 3 3 2 4" xfId="11864" xr:uid="{0C23BBB5-9038-48C5-A0AE-451E939EFA97}"/>
    <cellStyle name="常规 2 10 4 3 3 2 4 2" xfId="23073" xr:uid="{9FCBDF06-9F7B-4A5E-946D-EF68CC7DC30C}"/>
    <cellStyle name="常规 2 10 4 3 3 2 4 2 2" xfId="40106" xr:uid="{48FF6D8C-4876-4C47-8EFF-CB7F1D943601}"/>
    <cellStyle name="常规 2 10 4 3 3 2 4 3" xfId="32218" xr:uid="{2D265E12-264D-40BC-9CC3-F57EF3AC64AA}"/>
    <cellStyle name="常规 2 10 4 3 3 2 5" xfId="17469" xr:uid="{C8C571B7-6597-4CF8-914D-5975FB0C6A38}"/>
    <cellStyle name="常规 2 10 4 3 3 2 5 2" xfId="36162" xr:uid="{D60C9806-4589-4648-9904-D0A00DB894E9}"/>
    <cellStyle name="常规 2 10 4 3 3 2 6" xfId="28274" xr:uid="{FFC79EDC-DC0B-44F1-A6C8-417E1434200C}"/>
    <cellStyle name="常规 2 10 4 3 3 3" xfId="6764" xr:uid="{F345AA37-AC7C-4DEC-A337-7317506EBC17}"/>
    <cellStyle name="常规 2 10 4 3 3 3 2" xfId="9566" xr:uid="{61B418CE-69FF-4B61-90A4-189BFBC46E74}"/>
    <cellStyle name="常规 2 10 4 3 3 3 2 2" xfId="15171" xr:uid="{177092A4-A20C-430B-AA9A-FCE58F52E57A}"/>
    <cellStyle name="常规 2 10 4 3 3 3 2 2 2" xfId="26380" xr:uid="{AE22D3F0-9D13-4223-8687-0AB3BCCD5B2C}"/>
    <cellStyle name="常规 2 10 4 3 3 3 2 2 2 2" xfId="42570" xr:uid="{489F75C2-1EC3-41C3-A7BA-00B28323EB8F}"/>
    <cellStyle name="常规 2 10 4 3 3 3 2 2 3" xfId="34682" xr:uid="{7F607B7D-FB65-4457-B332-B70E1FBAD5B8}"/>
    <cellStyle name="常规 2 10 4 3 3 3 2 3" xfId="20776" xr:uid="{C89DAF46-0548-43C6-8FB5-288020835BFA}"/>
    <cellStyle name="常规 2 10 4 3 3 3 2 3 2" xfId="38626" xr:uid="{4C30B886-175A-465C-A762-9033F091D2EC}"/>
    <cellStyle name="常规 2 10 4 3 3 3 2 4" xfId="30738" xr:uid="{F48F5981-8DEB-46FC-B95C-430B6C92C1C8}"/>
    <cellStyle name="常规 2 10 4 3 3 3 3" xfId="12369" xr:uid="{A630B828-5501-495F-8BA6-56D9080E901B}"/>
    <cellStyle name="常规 2 10 4 3 3 3 3 2" xfId="23578" xr:uid="{E3B726E0-3192-48A8-ABF5-5A42166F77D3}"/>
    <cellStyle name="常规 2 10 4 3 3 3 3 2 2" xfId="40598" xr:uid="{D239C57E-099D-40FB-BC0C-5022B8B58747}"/>
    <cellStyle name="常规 2 10 4 3 3 3 3 3" xfId="32710" xr:uid="{7E3CA85C-7AC1-41C2-B70D-D56945037D4C}"/>
    <cellStyle name="常规 2 10 4 3 3 3 4" xfId="17974" xr:uid="{BE17BA02-8848-4D92-B8DF-0053FAD643C6}"/>
    <cellStyle name="常规 2 10 4 3 3 3 4 2" xfId="36654" xr:uid="{D2D46DD0-BD4F-416B-89C0-C4585122F8C4}"/>
    <cellStyle name="常规 2 10 4 3 3 3 5" xfId="28766" xr:uid="{35220B8E-6392-4333-902D-1968DE04DF67}"/>
    <cellStyle name="常规 2 10 4 3 3 4" xfId="8164" xr:uid="{B37E898E-7CD9-420A-9028-9365BD228C1C}"/>
    <cellStyle name="常规 2 10 4 3 3 4 2" xfId="13769" xr:uid="{F2894690-8E92-4775-BA16-59702F745244}"/>
    <cellStyle name="常规 2 10 4 3 3 4 2 2" xfId="24978" xr:uid="{61989F52-DC4A-42D8-ADBD-D38C126A29F0}"/>
    <cellStyle name="常规 2 10 4 3 3 4 2 2 2" xfId="41584" xr:uid="{C2D39315-FC5C-4A0E-A022-C0CBFC870C37}"/>
    <cellStyle name="常规 2 10 4 3 3 4 2 3" xfId="33696" xr:uid="{2685598F-C016-486E-A161-C402DDF84B63}"/>
    <cellStyle name="常规 2 10 4 3 3 4 3" xfId="19374" xr:uid="{CB59CB61-C2E9-4490-AE2A-3CBC968A55B8}"/>
    <cellStyle name="常规 2 10 4 3 3 4 3 2" xfId="37640" xr:uid="{F8B8DF23-ABEB-49F5-9282-0F55CC9BC703}"/>
    <cellStyle name="常规 2 10 4 3 3 4 4" xfId="29752" xr:uid="{5F501A9C-5E76-4C66-8CC7-E4FD51C6753F}"/>
    <cellStyle name="常规 2 10 4 3 3 5" xfId="10967" xr:uid="{69814FC7-12C1-4C69-B4DD-2248CCF0143A}"/>
    <cellStyle name="常规 2 10 4 3 3 5 2" xfId="22176" xr:uid="{0F24F344-7CBF-49F2-82EF-EDC370F318BD}"/>
    <cellStyle name="常规 2 10 4 3 3 5 2 2" xfId="39612" xr:uid="{3AEAD9F1-5C82-4F48-835C-4B226F61462C}"/>
    <cellStyle name="常规 2 10 4 3 3 5 3" xfId="31724" xr:uid="{D111D173-9361-4448-B546-7B820DCB827F}"/>
    <cellStyle name="常规 2 10 4 3 3 6" xfId="16572" xr:uid="{6503AB73-A62F-4D20-A83C-CD2B77DAD158}"/>
    <cellStyle name="常规 2 10 4 3 3 6 2" xfId="35668" xr:uid="{6047F8CD-DF2B-43F5-B3C0-E49C8CB70A5B}"/>
    <cellStyle name="常规 2 10 4 3 3 7" xfId="27780" xr:uid="{41A11530-BE16-43D1-AEEC-A8D0AA25C135}"/>
    <cellStyle name="常规 2 10 4 3 4" xfId="6013" xr:uid="{E9B780F6-F408-469C-9728-90044B6D1EFC}"/>
    <cellStyle name="常规 2 10 4 3 4 2" xfId="7415" xr:uid="{23875369-363F-4ADD-82AD-51FF81658768}"/>
    <cellStyle name="常规 2 10 4 3 4 2 2" xfId="10217" xr:uid="{B3AFD02D-6075-4549-9FB6-F6DBE256EB09}"/>
    <cellStyle name="常规 2 10 4 3 4 2 2 2" xfId="15822" xr:uid="{7C94FC9C-FA51-4982-9794-10F807491A7C}"/>
    <cellStyle name="常规 2 10 4 3 4 2 2 2 2" xfId="27031" xr:uid="{86524FCC-41C0-4A83-9FAE-3D72C8465B9E}"/>
    <cellStyle name="常规 2 10 4 3 4 2 2 2 2 2" xfId="42818" xr:uid="{7D60CA91-020E-4720-AD5A-AA5ABEE3D24C}"/>
    <cellStyle name="常规 2 10 4 3 4 2 2 2 3" xfId="34930" xr:uid="{8ACA333D-F4CC-4DBB-A9DF-32F838CBA773}"/>
    <cellStyle name="常规 2 10 4 3 4 2 2 3" xfId="21427" xr:uid="{E9958FFB-672F-4E34-9DBE-21D726E4B998}"/>
    <cellStyle name="常规 2 10 4 3 4 2 2 3 2" xfId="38874" xr:uid="{6D57B97F-B930-4892-BA08-EC12D6D58A95}"/>
    <cellStyle name="常规 2 10 4 3 4 2 2 4" xfId="30986" xr:uid="{8FA75EDB-AF93-445E-BEB3-BFC3F6C49C97}"/>
    <cellStyle name="常规 2 10 4 3 4 2 3" xfId="13020" xr:uid="{BCE45D9F-7FD6-45E5-A1F8-D5421F5E633C}"/>
    <cellStyle name="常规 2 10 4 3 4 2 3 2" xfId="24229" xr:uid="{AFC5312D-3B4E-4189-B58B-DDA895EB05B1}"/>
    <cellStyle name="常规 2 10 4 3 4 2 3 2 2" xfId="40846" xr:uid="{455ED1DB-451B-49F9-8176-DE9D659C54A1}"/>
    <cellStyle name="常规 2 10 4 3 4 2 3 3" xfId="32958" xr:uid="{866379C7-39DB-46CC-9137-93DB7D2030BB}"/>
    <cellStyle name="常规 2 10 4 3 4 2 4" xfId="18625" xr:uid="{33D0A2C0-9541-4460-8E14-836945776911}"/>
    <cellStyle name="常规 2 10 4 3 4 2 4 2" xfId="36902" xr:uid="{1C0C7FD7-654B-4D3D-A944-D2EABA39C097}"/>
    <cellStyle name="常规 2 10 4 3 4 2 5" xfId="29014" xr:uid="{E44873BB-BBE4-40C0-85D7-4EB6BD0DF747}"/>
    <cellStyle name="常规 2 10 4 3 4 3" xfId="8815" xr:uid="{B98A9570-86AB-443B-8C1C-FF7A9C74B9A8}"/>
    <cellStyle name="常规 2 10 4 3 4 3 2" xfId="14420" xr:uid="{E0568A47-DC67-44BC-B4D5-0E93AA55FDA0}"/>
    <cellStyle name="常规 2 10 4 3 4 3 2 2" xfId="25629" xr:uid="{FB5A60CA-A5E3-494C-82C9-7CE2835B3A33}"/>
    <cellStyle name="常规 2 10 4 3 4 3 2 2 2" xfId="41832" xr:uid="{319930D4-E481-4736-AA60-11AF8BD0E14B}"/>
    <cellStyle name="常规 2 10 4 3 4 3 2 3" xfId="33944" xr:uid="{EF70BE40-0E00-4E49-9D28-1C1A094087AA}"/>
    <cellStyle name="常规 2 10 4 3 4 3 3" xfId="20025" xr:uid="{C544B813-0FB9-430F-8349-E17DF3D76C4A}"/>
    <cellStyle name="常规 2 10 4 3 4 3 3 2" xfId="37888" xr:uid="{37542547-B3B6-4BA0-996D-A23126D5BBF5}"/>
    <cellStyle name="常规 2 10 4 3 4 3 4" xfId="30000" xr:uid="{97B7BC7E-9A59-41C5-9D6C-82CD4C489436}"/>
    <cellStyle name="常规 2 10 4 3 4 4" xfId="11618" xr:uid="{925A0768-4882-4C2A-A3EA-567B3C8E3C49}"/>
    <cellStyle name="常规 2 10 4 3 4 4 2" xfId="22827" xr:uid="{932A363C-42B6-4564-98E8-BF14D7A0D4F7}"/>
    <cellStyle name="常规 2 10 4 3 4 4 2 2" xfId="39860" xr:uid="{4E9D6BDF-E076-4091-A0C6-A5D762004829}"/>
    <cellStyle name="常规 2 10 4 3 4 4 3" xfId="31972" xr:uid="{07175755-440A-4F9E-99E7-326C5E98EC44}"/>
    <cellStyle name="常规 2 10 4 3 4 5" xfId="17223" xr:uid="{FC120024-39D7-45E8-AAF4-2F2E5699EB59}"/>
    <cellStyle name="常规 2 10 4 3 4 5 2" xfId="35916" xr:uid="{292D1D7A-AEB5-4D1C-BC3E-B84BDBED7511}"/>
    <cellStyle name="常规 2 10 4 3 4 6" xfId="28028" xr:uid="{8F40E187-C014-451E-85EA-9C984D888881}"/>
    <cellStyle name="常规 2 10 4 3 5" xfId="6517" xr:uid="{3981822C-E1AB-4703-BBE8-5FA611B74561}"/>
    <cellStyle name="常规 2 10 4 3 5 2" xfId="9319" xr:uid="{00696C3D-7A7A-4017-8D95-9529F7661863}"/>
    <cellStyle name="常规 2 10 4 3 5 2 2" xfId="14924" xr:uid="{11D38D07-EE0B-40D5-A9BA-743E3D14FF08}"/>
    <cellStyle name="常规 2 10 4 3 5 2 2 2" xfId="26133" xr:uid="{6507802D-1655-48C5-BDF4-61EB6EE0B9EB}"/>
    <cellStyle name="常规 2 10 4 3 5 2 2 2 2" xfId="42324" xr:uid="{B04B046D-ABC3-427D-A679-93077F5CFDB8}"/>
    <cellStyle name="常规 2 10 4 3 5 2 2 3" xfId="34436" xr:uid="{80FD8195-01FF-462B-942C-E3C697F10513}"/>
    <cellStyle name="常规 2 10 4 3 5 2 3" xfId="20529" xr:uid="{A3325F49-5B25-4141-8793-13AAACCA98E5}"/>
    <cellStyle name="常规 2 10 4 3 5 2 3 2" xfId="38380" xr:uid="{14E47501-43AF-437D-88FB-0E8447314D6A}"/>
    <cellStyle name="常规 2 10 4 3 5 2 4" xfId="30492" xr:uid="{8E997011-6E3E-4047-80D4-EA8D3B70D3F9}"/>
    <cellStyle name="常规 2 10 4 3 5 3" xfId="12122" xr:uid="{2520F2B6-AD15-4E51-9FCE-A953606AFF7F}"/>
    <cellStyle name="常规 2 10 4 3 5 3 2" xfId="23331" xr:uid="{A8219C6D-A6E0-4045-A7FB-9D5BD209974C}"/>
    <cellStyle name="常规 2 10 4 3 5 3 2 2" xfId="40352" xr:uid="{57E69B1D-DB84-4051-B9E7-FE54B68F7C60}"/>
    <cellStyle name="常规 2 10 4 3 5 3 3" xfId="32464" xr:uid="{E6A77CD2-3B86-480B-B6AC-DD3BD8124FC5}"/>
    <cellStyle name="常规 2 10 4 3 5 4" xfId="17727" xr:uid="{4A390792-689F-485C-93B8-449F05D1C994}"/>
    <cellStyle name="常规 2 10 4 3 5 4 2" xfId="36408" xr:uid="{AA7C551E-6FEA-48EA-B94C-4CBC9DAAB077}"/>
    <cellStyle name="常规 2 10 4 3 5 5" xfId="28520" xr:uid="{B41ED2DC-F9C3-4AAC-BA97-F8DC52BD7723}"/>
    <cellStyle name="常规 2 10 4 3 6" xfId="7918" xr:uid="{87545A32-36A7-455D-99E1-21E2BF38A023}"/>
    <cellStyle name="常规 2 10 4 3 6 2" xfId="13523" xr:uid="{BDAC164C-D4CD-41D2-9F0E-A9BF10CE190D}"/>
    <cellStyle name="常规 2 10 4 3 6 2 2" xfId="24732" xr:uid="{C832B036-4AF9-4CA9-B9A6-8F62DDE74EEB}"/>
    <cellStyle name="常规 2 10 4 3 6 2 2 2" xfId="41338" xr:uid="{5058EC89-5F47-42E1-83FC-B996432E03E0}"/>
    <cellStyle name="常规 2 10 4 3 6 2 3" xfId="33450" xr:uid="{6E97AAAA-E5AA-4753-91E8-3CAB501330F3}"/>
    <cellStyle name="常规 2 10 4 3 6 3" xfId="19128" xr:uid="{B850C737-88C8-427D-9B9F-C6058CA0385C}"/>
    <cellStyle name="常规 2 10 4 3 6 3 2" xfId="37394" xr:uid="{AC53FA18-F697-41A5-8298-36954224A2F0}"/>
    <cellStyle name="常规 2 10 4 3 6 4" xfId="29506" xr:uid="{F51E8136-80AC-4E9D-86C9-C1A62C4977C8}"/>
    <cellStyle name="常规 2 10 4 3 7" xfId="10721" xr:uid="{F0870A1E-720B-4C6A-B8C9-A2264B66F3D4}"/>
    <cellStyle name="常规 2 10 4 3 7 2" xfId="21930" xr:uid="{F6072695-70A0-456F-9A70-0821EEF96B6D}"/>
    <cellStyle name="常规 2 10 4 3 7 2 2" xfId="39366" xr:uid="{098B0D1A-0359-4169-8C1F-5DA79BA8FEC5}"/>
    <cellStyle name="常规 2 10 4 3 7 3" xfId="31478" xr:uid="{B64B603B-648F-414F-A67C-270C783B2216}"/>
    <cellStyle name="常规 2 10 4 3 8" xfId="16326" xr:uid="{F80FD03F-4934-46B1-88CD-EC425B46FBC4}"/>
    <cellStyle name="常规 2 10 4 3 8 2" xfId="35422" xr:uid="{D4FA30EF-A458-4054-874B-CEF50439A661}"/>
    <cellStyle name="常规 2 10 4 3 9" xfId="27534" xr:uid="{C3A7E420-C6BD-428D-B981-0F0ADD1EAECC}"/>
    <cellStyle name="常规 2 10 4 4" xfId="5179" xr:uid="{2F7F4170-9A7A-4C37-82E1-A5231297473B}"/>
    <cellStyle name="常规 2 10 4 4 2" xfId="5425" xr:uid="{933C214C-CD1A-4564-835B-556F6B09B11A}"/>
    <cellStyle name="常规 2 10 4 4 2 2" xfId="6322" xr:uid="{5B74F7A9-EF5B-4BC6-8599-FC191C0D4917}"/>
    <cellStyle name="常规 2 10 4 4 2 2 2" xfId="7724" xr:uid="{5551540C-7F02-4EE6-9572-F7D5FB79876B}"/>
    <cellStyle name="常规 2 10 4 4 2 2 2 2" xfId="10526" xr:uid="{463A1C50-4E97-4998-99E7-1286883893A4}"/>
    <cellStyle name="常规 2 10 4 4 2 2 2 2 2" xfId="16131" xr:uid="{BE492F8B-EECA-4715-9377-5E501D69B812}"/>
    <cellStyle name="常规 2 10 4 4 2 2 2 2 2 2" xfId="27340" xr:uid="{EC1E9F99-B2EB-44CE-BF9C-E0D2DF2ABD8C}"/>
    <cellStyle name="常规 2 10 4 4 2 2 2 2 2 2 2" xfId="43127" xr:uid="{E597D3DE-7724-40C4-8DC8-36DFE01DBC01}"/>
    <cellStyle name="常规 2 10 4 4 2 2 2 2 2 3" xfId="35239" xr:uid="{0F50232B-D229-48B9-97B9-29144C422D37}"/>
    <cellStyle name="常规 2 10 4 4 2 2 2 2 3" xfId="21736" xr:uid="{305112D0-33A5-4C5B-8DBD-AAAD778A3361}"/>
    <cellStyle name="常规 2 10 4 4 2 2 2 2 3 2" xfId="39183" xr:uid="{6962919C-AA2B-4C4F-AAE6-3C4700D60D63}"/>
    <cellStyle name="常规 2 10 4 4 2 2 2 2 4" xfId="31295" xr:uid="{A83C1048-F1C3-40D0-AEFD-92F1AE6C3DDE}"/>
    <cellStyle name="常规 2 10 4 4 2 2 2 3" xfId="13329" xr:uid="{31A9A3E4-F5A3-41AC-A73E-BE24773711D3}"/>
    <cellStyle name="常规 2 10 4 4 2 2 2 3 2" xfId="24538" xr:uid="{41330835-08AE-4454-BA50-7B571C545F9B}"/>
    <cellStyle name="常规 2 10 4 4 2 2 2 3 2 2" xfId="41155" xr:uid="{A4D2850B-3062-425B-BAC9-2802EAB27E25}"/>
    <cellStyle name="常规 2 10 4 4 2 2 2 3 3" xfId="33267" xr:uid="{0D3D3F68-DE2D-4BD7-BFBE-D765AD84296D}"/>
    <cellStyle name="常规 2 10 4 4 2 2 2 4" xfId="18934" xr:uid="{002B3202-F23C-4209-9693-B1BA0F7B114E}"/>
    <cellStyle name="常规 2 10 4 4 2 2 2 4 2" xfId="37211" xr:uid="{3365C7B3-8D6B-45AE-A77B-BC83B5752A9E}"/>
    <cellStyle name="常规 2 10 4 4 2 2 2 5" xfId="29323" xr:uid="{BF06282B-8EE6-4ACE-AA23-4890B8331D94}"/>
    <cellStyle name="常规 2 10 4 4 2 2 3" xfId="9124" xr:uid="{E91926FA-428A-450B-8DF6-AA96D9469023}"/>
    <cellStyle name="常规 2 10 4 4 2 2 3 2" xfId="14729" xr:uid="{1ADFB5F3-B88E-45EE-941A-48911286C819}"/>
    <cellStyle name="常规 2 10 4 4 2 2 3 2 2" xfId="25938" xr:uid="{E9817B4D-259E-4ECC-8DC7-CC0DF6EDC0F9}"/>
    <cellStyle name="常规 2 10 4 4 2 2 3 2 2 2" xfId="42141" xr:uid="{2AC14DAA-607E-43EF-90B6-F5E43D18FBBE}"/>
    <cellStyle name="常规 2 10 4 4 2 2 3 2 3" xfId="34253" xr:uid="{BC325D61-055A-4FB9-90D7-61AA3C1D0C90}"/>
    <cellStyle name="常规 2 10 4 4 2 2 3 3" xfId="20334" xr:uid="{1BB1BD26-16A9-4D52-BB47-3F83DC624106}"/>
    <cellStyle name="常规 2 10 4 4 2 2 3 3 2" xfId="38197" xr:uid="{97AAFB3A-D81A-4CCA-A7F7-2F00D7538278}"/>
    <cellStyle name="常规 2 10 4 4 2 2 3 4" xfId="30309" xr:uid="{546AE90B-18F9-45F0-BF44-14C85F99F93D}"/>
    <cellStyle name="常规 2 10 4 4 2 2 4" xfId="11927" xr:uid="{8C6593F2-D3B8-4555-9243-622A4C90628B}"/>
    <cellStyle name="常规 2 10 4 4 2 2 4 2" xfId="23136" xr:uid="{AFFD7176-6BCB-420D-BC8B-4580EFF2E584}"/>
    <cellStyle name="常规 2 10 4 4 2 2 4 2 2" xfId="40169" xr:uid="{3629CAF6-60FA-4F34-B0B0-EAAD6DA2D28F}"/>
    <cellStyle name="常规 2 10 4 4 2 2 4 3" xfId="32281" xr:uid="{767C18E8-CD28-460A-AD6E-EC2C015743F4}"/>
    <cellStyle name="常规 2 10 4 4 2 2 5" xfId="17532" xr:uid="{3B219DBB-1C22-4952-9452-049EE3DF28B0}"/>
    <cellStyle name="常规 2 10 4 4 2 2 5 2" xfId="36225" xr:uid="{51ACBA60-2987-4E0A-A51D-77ACFF327285}"/>
    <cellStyle name="常规 2 10 4 4 2 2 6" xfId="28337" xr:uid="{93593DC7-F862-4FD0-884E-EE7014390B01}"/>
    <cellStyle name="常规 2 10 4 4 2 3" xfId="6827" xr:uid="{BA0AABE7-2942-4AC3-B659-5298E17CECE7}"/>
    <cellStyle name="常规 2 10 4 4 2 3 2" xfId="9629" xr:uid="{06076BFF-8C99-4FD2-ADDB-D355A0A87D6C}"/>
    <cellStyle name="常规 2 10 4 4 2 3 2 2" xfId="15234" xr:uid="{94A12680-4E25-47ED-92FB-E3859B30CFD4}"/>
    <cellStyle name="常规 2 10 4 4 2 3 2 2 2" xfId="26443" xr:uid="{DEE4DD13-F49A-4AA3-A452-8947E505A0E4}"/>
    <cellStyle name="常规 2 10 4 4 2 3 2 2 2 2" xfId="42633" xr:uid="{2F42C3AA-839E-4DF4-831B-F7A1B14C70B5}"/>
    <cellStyle name="常规 2 10 4 4 2 3 2 2 3" xfId="34745" xr:uid="{D693351E-24A2-4578-908E-397071BD5C6A}"/>
    <cellStyle name="常规 2 10 4 4 2 3 2 3" xfId="20839" xr:uid="{838D9FBE-4CD5-461A-B104-ED350A47BBA1}"/>
    <cellStyle name="常规 2 10 4 4 2 3 2 3 2" xfId="38689" xr:uid="{D69BAD27-2D7E-450F-B023-12FEF5DB663E}"/>
    <cellStyle name="常规 2 10 4 4 2 3 2 4" xfId="30801" xr:uid="{3380B66E-BE35-48A3-84D9-1902F5877F08}"/>
    <cellStyle name="常规 2 10 4 4 2 3 3" xfId="12432" xr:uid="{C705811B-A9A8-4BC4-BF6E-31E29C6A3A46}"/>
    <cellStyle name="常规 2 10 4 4 2 3 3 2" xfId="23641" xr:uid="{BE90FBE0-EB1C-4DF3-AFA2-8D453A26E055}"/>
    <cellStyle name="常规 2 10 4 4 2 3 3 2 2" xfId="40661" xr:uid="{FCA8D155-6961-42CF-828E-A8899F4EE70F}"/>
    <cellStyle name="常规 2 10 4 4 2 3 3 3" xfId="32773" xr:uid="{F0F59D5B-E2EF-4E16-AA7B-71AC3E07975D}"/>
    <cellStyle name="常规 2 10 4 4 2 3 4" xfId="18037" xr:uid="{2870E830-29E8-4D00-B1C6-98BA4A7FF3B4}"/>
    <cellStyle name="常规 2 10 4 4 2 3 4 2" xfId="36717" xr:uid="{D8BAE8CD-6D70-48E1-9FEF-77BB2FF60E76}"/>
    <cellStyle name="常规 2 10 4 4 2 3 5" xfId="28829" xr:uid="{302E5B15-76E1-4F99-B640-CDC8B67B1876}"/>
    <cellStyle name="常规 2 10 4 4 2 4" xfId="8227" xr:uid="{1B6C4A47-90B6-4B71-A2CD-2B8FC12E6E68}"/>
    <cellStyle name="常规 2 10 4 4 2 4 2" xfId="13832" xr:uid="{1C6B69C7-E472-41F8-8328-800485997F75}"/>
    <cellStyle name="常规 2 10 4 4 2 4 2 2" xfId="25041" xr:uid="{86613831-308C-49F9-B34B-41E6F5A221BD}"/>
    <cellStyle name="常规 2 10 4 4 2 4 2 2 2" xfId="41647" xr:uid="{276C9EB1-50CA-4B5B-9403-A85348A57317}"/>
    <cellStyle name="常规 2 10 4 4 2 4 2 3" xfId="33759" xr:uid="{F5F0C12C-C9B3-479A-9521-B5C52EA42883}"/>
    <cellStyle name="常规 2 10 4 4 2 4 3" xfId="19437" xr:uid="{A6814E40-F48E-4A66-9637-2E8DD14DF0BF}"/>
    <cellStyle name="常规 2 10 4 4 2 4 3 2" xfId="37703" xr:uid="{EB176789-83E0-4201-A140-1714036BA035}"/>
    <cellStyle name="常规 2 10 4 4 2 4 4" xfId="29815" xr:uid="{7351DBA3-4DCF-438F-AFFF-4EECE6C3BC55}"/>
    <cellStyle name="常规 2 10 4 4 2 5" xfId="11030" xr:uid="{8C0CA955-15B6-491A-9C58-6999D70A37B2}"/>
    <cellStyle name="常规 2 10 4 4 2 5 2" xfId="22239" xr:uid="{146BB1CD-4642-4BF6-884B-506E955A01FB}"/>
    <cellStyle name="常规 2 10 4 4 2 5 2 2" xfId="39675" xr:uid="{488AB5C9-48F1-4731-91BF-7836B48CD501}"/>
    <cellStyle name="常规 2 10 4 4 2 5 3" xfId="31787" xr:uid="{73B8D50B-1EB8-4864-80F9-E8763EBB4003}"/>
    <cellStyle name="常规 2 10 4 4 2 6" xfId="16635" xr:uid="{FA75C1AD-BCFB-4BB9-9995-241C3B13F7C1}"/>
    <cellStyle name="常规 2 10 4 4 2 6 2" xfId="35731" xr:uid="{612A7339-58A2-4AAF-ADE2-64EAE11F9C0D}"/>
    <cellStyle name="常规 2 10 4 4 2 7" xfId="27843" xr:uid="{5BEBFB0A-0FCC-4EDB-B760-99577C6DE307}"/>
    <cellStyle name="常规 2 10 4 4 3" xfId="6076" xr:uid="{5B916EB5-560A-48D3-A9FD-B0A87E38E723}"/>
    <cellStyle name="常规 2 10 4 4 3 2" xfId="7478" xr:uid="{2DBDC6FF-AB9F-4459-9C8D-F554B54F739C}"/>
    <cellStyle name="常规 2 10 4 4 3 2 2" xfId="10280" xr:uid="{4FFB50B1-AEB5-4EC0-91FB-73596767268E}"/>
    <cellStyle name="常规 2 10 4 4 3 2 2 2" xfId="15885" xr:uid="{EC0D843B-1145-46CF-BB57-46EEE8A9F76B}"/>
    <cellStyle name="常规 2 10 4 4 3 2 2 2 2" xfId="27094" xr:uid="{742682BB-9CCA-4A03-BDDA-895603226C19}"/>
    <cellStyle name="常规 2 10 4 4 3 2 2 2 2 2" xfId="42881" xr:uid="{D7CC9F47-0EBD-46BC-A735-B97F83D5845D}"/>
    <cellStyle name="常规 2 10 4 4 3 2 2 2 3" xfId="34993" xr:uid="{4066DD33-8FD9-4AA1-9E7F-941285226A3E}"/>
    <cellStyle name="常规 2 10 4 4 3 2 2 3" xfId="21490" xr:uid="{DFAA96B3-675D-4E91-806E-060E5DE941E3}"/>
    <cellStyle name="常规 2 10 4 4 3 2 2 3 2" xfId="38937" xr:uid="{B5A0D53D-B88F-4710-9446-FB8BD5A3D80E}"/>
    <cellStyle name="常规 2 10 4 4 3 2 2 4" xfId="31049" xr:uid="{5BBD7990-8DF0-40CF-B0DF-12B0982C83F3}"/>
    <cellStyle name="常规 2 10 4 4 3 2 3" xfId="13083" xr:uid="{EB6278AB-11EA-4485-ADAB-DEE533F11639}"/>
    <cellStyle name="常规 2 10 4 4 3 2 3 2" xfId="24292" xr:uid="{51B545BE-456A-47DA-90CD-BEFF133D3627}"/>
    <cellStyle name="常规 2 10 4 4 3 2 3 2 2" xfId="40909" xr:uid="{7405BB16-2BA2-4A86-ACE3-7C39F209E817}"/>
    <cellStyle name="常规 2 10 4 4 3 2 3 3" xfId="33021" xr:uid="{58215872-E7BE-4702-93DA-EEA31013C331}"/>
    <cellStyle name="常规 2 10 4 4 3 2 4" xfId="18688" xr:uid="{F8585302-1B91-482C-8A70-16A33613B83E}"/>
    <cellStyle name="常规 2 10 4 4 3 2 4 2" xfId="36965" xr:uid="{0CFAB90A-B908-42E6-BEFC-3751706908CE}"/>
    <cellStyle name="常规 2 10 4 4 3 2 5" xfId="29077" xr:uid="{163CA8DE-76E8-4A70-A609-D46B00392B36}"/>
    <cellStyle name="常规 2 10 4 4 3 3" xfId="8878" xr:uid="{2FFB93A9-5F9C-47EF-875B-0C3E025B49D2}"/>
    <cellStyle name="常规 2 10 4 4 3 3 2" xfId="14483" xr:uid="{6BE734A4-D48A-4385-AE9D-E28ABFDAB0B4}"/>
    <cellStyle name="常规 2 10 4 4 3 3 2 2" xfId="25692" xr:uid="{7500A59E-FC53-4611-A488-2C4BF8A0FC02}"/>
    <cellStyle name="常规 2 10 4 4 3 3 2 2 2" xfId="41895" xr:uid="{44D2B9F2-3BE2-4823-9CC8-B6132A41758A}"/>
    <cellStyle name="常规 2 10 4 4 3 3 2 3" xfId="34007" xr:uid="{70016D65-5972-4E3C-AA2B-2D7EAAF70928}"/>
    <cellStyle name="常规 2 10 4 4 3 3 3" xfId="20088" xr:uid="{D0AFEF51-E6DD-47BD-9CD8-F520E26FEAE9}"/>
    <cellStyle name="常规 2 10 4 4 3 3 3 2" xfId="37951" xr:uid="{BA63F9FA-DBDE-4D4D-BE83-1ABA787350C8}"/>
    <cellStyle name="常规 2 10 4 4 3 3 4" xfId="30063" xr:uid="{09892B95-137E-40B0-B79E-BCCC68796C1F}"/>
    <cellStyle name="常规 2 10 4 4 3 4" xfId="11681" xr:uid="{F709A527-8420-400E-B8D5-70895A91F583}"/>
    <cellStyle name="常规 2 10 4 4 3 4 2" xfId="22890" xr:uid="{DE148450-C2E5-49A3-B914-9B557B16AD76}"/>
    <cellStyle name="常规 2 10 4 4 3 4 2 2" xfId="39923" xr:uid="{E83EAC3A-9243-435B-8167-9EFCD2C623B5}"/>
    <cellStyle name="常规 2 10 4 4 3 4 3" xfId="32035" xr:uid="{55C63ACF-3F85-430F-B4EE-FB90F8A74B1F}"/>
    <cellStyle name="常规 2 10 4 4 3 5" xfId="17286" xr:uid="{93464806-2865-4AAB-95B4-5FFB41868133}"/>
    <cellStyle name="常规 2 10 4 4 3 5 2" xfId="35979" xr:uid="{EB08E599-B517-44EF-AFF2-79277925237F}"/>
    <cellStyle name="常规 2 10 4 4 3 6" xfId="28091" xr:uid="{242E3EB3-FB62-4029-B5F7-370B04550E04}"/>
    <cellStyle name="常规 2 10 4 4 4" xfId="6581" xr:uid="{A1EE7621-969E-48E4-A124-A528E0882A5E}"/>
    <cellStyle name="常规 2 10 4 4 4 2" xfId="9383" xr:uid="{B089AE03-BBFE-44DC-8200-E196E211568E}"/>
    <cellStyle name="常规 2 10 4 4 4 2 2" xfId="14988" xr:uid="{9B8AEEBB-5C4D-4482-BB56-0CA01E86EEE5}"/>
    <cellStyle name="常规 2 10 4 4 4 2 2 2" xfId="26197" xr:uid="{A1CFA318-594E-45ED-896D-E0219F98A930}"/>
    <cellStyle name="常规 2 10 4 4 4 2 2 2 2" xfId="42387" xr:uid="{C304157B-E3A9-46FC-BA61-65E54EB69453}"/>
    <cellStyle name="常规 2 10 4 4 4 2 2 3" xfId="34499" xr:uid="{0B8602E4-701A-4D4D-A33E-5FA491AA079D}"/>
    <cellStyle name="常规 2 10 4 4 4 2 3" xfId="20593" xr:uid="{065E41D9-5781-4C67-BF98-0C16480E7D7F}"/>
    <cellStyle name="常规 2 10 4 4 4 2 3 2" xfId="38443" xr:uid="{2F4DCABD-52A5-46DA-A7A1-37C40527FA5B}"/>
    <cellStyle name="常规 2 10 4 4 4 2 4" xfId="30555" xr:uid="{BB8DCAEB-B66A-427B-A282-19BFE09A4BA8}"/>
    <cellStyle name="常规 2 10 4 4 4 3" xfId="12186" xr:uid="{51549C13-FDFD-4F10-B124-847267D8F167}"/>
    <cellStyle name="常规 2 10 4 4 4 3 2" xfId="23395" xr:uid="{616D79DD-736E-4BB3-BABE-EA3C04C0F13D}"/>
    <cellStyle name="常规 2 10 4 4 4 3 2 2" xfId="40415" xr:uid="{6AC63251-475F-4A84-881B-B87A5A2A2774}"/>
    <cellStyle name="常规 2 10 4 4 4 3 3" xfId="32527" xr:uid="{EE91AAD6-868E-4A99-86E0-864BC93725C0}"/>
    <cellStyle name="常规 2 10 4 4 4 4" xfId="17791" xr:uid="{C07714BB-02B4-4E65-AE3D-80391C4DC81A}"/>
    <cellStyle name="常规 2 10 4 4 4 4 2" xfId="36471" xr:uid="{E549420F-7AFD-4E74-9092-5736FD5B9A85}"/>
    <cellStyle name="常规 2 10 4 4 4 5" xfId="28583" xr:uid="{AB2EA2AE-DA4A-4DE8-8983-7F76E524BF6C}"/>
    <cellStyle name="常规 2 10 4 4 5" xfId="7981" xr:uid="{11D5AFEC-1EE8-4B30-B869-A65D38546A77}"/>
    <cellStyle name="常规 2 10 4 4 5 2" xfId="13586" xr:uid="{0A9EBAA2-FD19-41CE-ABA0-DD9FA14F2043}"/>
    <cellStyle name="常规 2 10 4 4 5 2 2" xfId="24795" xr:uid="{5A199BAB-2080-4632-9E8C-D1DE9E046BE4}"/>
    <cellStyle name="常规 2 10 4 4 5 2 2 2" xfId="41401" xr:uid="{913AAF31-D649-4A92-9401-BA8822600CC4}"/>
    <cellStyle name="常规 2 10 4 4 5 2 3" xfId="33513" xr:uid="{A650AEC8-FC69-4EF2-B471-1067D8D5F11E}"/>
    <cellStyle name="常规 2 10 4 4 5 3" xfId="19191" xr:uid="{DF6DE976-5751-4A89-870A-47A316AE0E95}"/>
    <cellStyle name="常规 2 10 4 4 5 3 2" xfId="37457" xr:uid="{6BB28AE9-118C-4574-81DA-BBF2EB3C2B13}"/>
    <cellStyle name="常规 2 10 4 4 5 4" xfId="29569" xr:uid="{F6D2A3C3-2459-4452-8A33-0079228256B7}"/>
    <cellStyle name="常规 2 10 4 4 6" xfId="10784" xr:uid="{B54FB7B7-B271-4A7E-B4E5-8316ED6208DC}"/>
    <cellStyle name="常规 2 10 4 4 6 2" xfId="21993" xr:uid="{7DDB949F-7F3F-4A78-819C-0E3722A131BE}"/>
    <cellStyle name="常规 2 10 4 4 6 2 2" xfId="39429" xr:uid="{1C891A30-A33A-49EB-9B03-D4935A681DCB}"/>
    <cellStyle name="常规 2 10 4 4 6 3" xfId="31541" xr:uid="{42797F25-1F03-432F-95EA-E4B23FEF228B}"/>
    <cellStyle name="常规 2 10 4 4 7" xfId="16389" xr:uid="{C0F70647-3AC6-4328-9555-E026ECAEABB7}"/>
    <cellStyle name="常规 2 10 4 4 7 2" xfId="35485" xr:uid="{175778AD-9ACB-4DA0-A3B9-C92755BD96AA}"/>
    <cellStyle name="常规 2 10 4 4 8" xfId="27597" xr:uid="{4508B946-05C7-41EB-A001-1D5F63FFDFAA}"/>
    <cellStyle name="常规 2 10 4 5" xfId="5303" xr:uid="{6218E5E8-954C-4ACC-A208-7230CB2BB6DF}"/>
    <cellStyle name="常规 2 10 4 5 2" xfId="6200" xr:uid="{AF592154-658B-444E-8A54-36E20317FFF1}"/>
    <cellStyle name="常规 2 10 4 5 2 2" xfId="7602" xr:uid="{C5D5BE22-EEF1-4C73-A9BB-D3E243DB10A6}"/>
    <cellStyle name="常规 2 10 4 5 2 2 2" xfId="10404" xr:uid="{8ED85E5A-7C60-4438-9362-204A4901F904}"/>
    <cellStyle name="常规 2 10 4 5 2 2 2 2" xfId="16009" xr:uid="{ED1CCA91-011B-4FD6-9D56-92680956BA86}"/>
    <cellStyle name="常规 2 10 4 5 2 2 2 2 2" xfId="27218" xr:uid="{F04E0B45-089D-4A28-9541-201954BE2374}"/>
    <cellStyle name="常规 2 10 4 5 2 2 2 2 2 2" xfId="43005" xr:uid="{FE9B34D3-AA83-4AB9-940D-0D92FEBF7F78}"/>
    <cellStyle name="常规 2 10 4 5 2 2 2 2 3" xfId="35117" xr:uid="{CD03A08D-5EF5-47D7-8E34-9C93E6605AD2}"/>
    <cellStyle name="常规 2 10 4 5 2 2 2 3" xfId="21614" xr:uid="{FA38B1A2-3797-4786-B5DF-607D411C44DE}"/>
    <cellStyle name="常规 2 10 4 5 2 2 2 3 2" xfId="39061" xr:uid="{3E0FFC2F-9EC1-441D-A2A0-96BD76A99187}"/>
    <cellStyle name="常规 2 10 4 5 2 2 2 4" xfId="31173" xr:uid="{89F86CAA-2937-440A-BAC9-E07144105E24}"/>
    <cellStyle name="常规 2 10 4 5 2 2 3" xfId="13207" xr:uid="{83CD2B29-7079-47C0-AD15-F65B11D1314F}"/>
    <cellStyle name="常规 2 10 4 5 2 2 3 2" xfId="24416" xr:uid="{9CFF69A4-121A-492C-B199-D3BD0D365057}"/>
    <cellStyle name="常规 2 10 4 5 2 2 3 2 2" xfId="41033" xr:uid="{7DCB35E5-1145-4494-912C-A5D607FA01F1}"/>
    <cellStyle name="常规 2 10 4 5 2 2 3 3" xfId="33145" xr:uid="{20281623-6345-4CEA-A7C6-9B9DA614030D}"/>
    <cellStyle name="常规 2 10 4 5 2 2 4" xfId="18812" xr:uid="{5C352E4C-7D44-4981-82C8-4DCDEF6465A6}"/>
    <cellStyle name="常规 2 10 4 5 2 2 4 2" xfId="37089" xr:uid="{AD9DB1AF-0634-4713-8B52-1C15EA9A144C}"/>
    <cellStyle name="常规 2 10 4 5 2 2 5" xfId="29201" xr:uid="{FCB0DCF3-AD24-4E4F-9869-6CC699A87FCE}"/>
    <cellStyle name="常规 2 10 4 5 2 3" xfId="9002" xr:uid="{73483C0B-DEDF-4C5B-B69D-4FF95CA04DE7}"/>
    <cellStyle name="常规 2 10 4 5 2 3 2" xfId="14607" xr:uid="{4A957FB3-D666-4D6D-9897-AA91D7544B3B}"/>
    <cellStyle name="常规 2 10 4 5 2 3 2 2" xfId="25816" xr:uid="{6D839904-14E9-4A9F-AA8C-45016FCBA85B}"/>
    <cellStyle name="常规 2 10 4 5 2 3 2 2 2" xfId="42019" xr:uid="{E083C657-4945-46F3-BD6D-3D9F5F5484C9}"/>
    <cellStyle name="常规 2 10 4 5 2 3 2 3" xfId="34131" xr:uid="{EF32C978-EA4C-4288-9EDC-45AEBB99595C}"/>
    <cellStyle name="常规 2 10 4 5 2 3 3" xfId="20212" xr:uid="{ECB4583F-FE4D-46B2-8F1E-57B209300F03}"/>
    <cellStyle name="常规 2 10 4 5 2 3 3 2" xfId="38075" xr:uid="{2157FBE4-BA7A-47AD-A750-AEBC57F5725B}"/>
    <cellStyle name="常规 2 10 4 5 2 3 4" xfId="30187" xr:uid="{0F48A386-8F5F-4EAB-9F11-2F2EA57DD4DD}"/>
    <cellStyle name="常规 2 10 4 5 2 4" xfId="11805" xr:uid="{3F0EC456-623E-4347-88FA-768694EF4F00}"/>
    <cellStyle name="常规 2 10 4 5 2 4 2" xfId="23014" xr:uid="{298A69C0-E4A1-4ECA-9379-BD8BC9BF08D9}"/>
    <cellStyle name="常规 2 10 4 5 2 4 2 2" xfId="40047" xr:uid="{82E8450C-8CCF-4C73-9FD7-D3A4F92C8C2A}"/>
    <cellStyle name="常规 2 10 4 5 2 4 3" xfId="32159" xr:uid="{C397890D-8B82-4D79-9BBE-5918EBE05C3E}"/>
    <cellStyle name="常规 2 10 4 5 2 5" xfId="17410" xr:uid="{57B45DF7-00BE-42CB-B49B-4AF89F5916DF}"/>
    <cellStyle name="常规 2 10 4 5 2 5 2" xfId="36103" xr:uid="{33944D84-3351-40E4-8CE8-B3FAD9A5CC34}"/>
    <cellStyle name="常规 2 10 4 5 2 6" xfId="28215" xr:uid="{6E90CB7A-4EAA-4E16-8BCE-95ACA873E4D2}"/>
    <cellStyle name="常规 2 10 4 5 3" xfId="6705" xr:uid="{AE2C5C2D-56A6-4CF1-A6C0-BB7766E55C07}"/>
    <cellStyle name="常规 2 10 4 5 3 2" xfId="9507" xr:uid="{B2D515FC-A42D-4F6B-A81B-DADCEE088045}"/>
    <cellStyle name="常规 2 10 4 5 3 2 2" xfId="15112" xr:uid="{5625AB2A-AA83-43C7-8B6F-B518EB192501}"/>
    <cellStyle name="常规 2 10 4 5 3 2 2 2" xfId="26321" xr:uid="{C2D7D3D7-87EE-4490-B16B-2FFACF75B61C}"/>
    <cellStyle name="常规 2 10 4 5 3 2 2 2 2" xfId="42511" xr:uid="{5C1C71AF-050E-4A2C-8575-0A1C583AD6FE}"/>
    <cellStyle name="常规 2 10 4 5 3 2 2 3" xfId="34623" xr:uid="{F1F2CF3B-7001-4093-B86B-8FC90350D7B2}"/>
    <cellStyle name="常规 2 10 4 5 3 2 3" xfId="20717" xr:uid="{812CEB96-D93B-46C7-BDE3-22C46B352288}"/>
    <cellStyle name="常规 2 10 4 5 3 2 3 2" xfId="38567" xr:uid="{A6183A84-3728-42D1-9AF2-D9249A6A63FB}"/>
    <cellStyle name="常规 2 10 4 5 3 2 4" xfId="30679" xr:uid="{CB7B59D7-85A6-4985-B608-568C7A05627A}"/>
    <cellStyle name="常规 2 10 4 5 3 3" xfId="12310" xr:uid="{C90E9B63-14FC-4DCF-AF74-045CD7F3364D}"/>
    <cellStyle name="常规 2 10 4 5 3 3 2" xfId="23519" xr:uid="{FD52083C-D8D7-4142-9FBB-4F24FE1925FC}"/>
    <cellStyle name="常规 2 10 4 5 3 3 2 2" xfId="40539" xr:uid="{6A86BBA7-8696-4297-903E-0FDB8A1A041F}"/>
    <cellStyle name="常规 2 10 4 5 3 3 3" xfId="32651" xr:uid="{E7B4AF15-20E2-48CE-B8BF-F458FA7FB02F}"/>
    <cellStyle name="常规 2 10 4 5 3 4" xfId="17915" xr:uid="{D51B2402-A452-4980-A702-ECBFC73EDC34}"/>
    <cellStyle name="常规 2 10 4 5 3 4 2" xfId="36595" xr:uid="{3C4961A5-79F7-4F2F-8F68-E2B566B639A2}"/>
    <cellStyle name="常规 2 10 4 5 3 5" xfId="28707" xr:uid="{6CB8C5E0-5D42-4003-BB76-E369F2AEE5F1}"/>
    <cellStyle name="常规 2 10 4 5 4" xfId="8105" xr:uid="{C91BAC98-0195-417C-B7AD-A4F3B6E34731}"/>
    <cellStyle name="常规 2 10 4 5 4 2" xfId="13710" xr:uid="{A1836BBA-CEF4-4F91-A7A8-DB59B37A7246}"/>
    <cellStyle name="常规 2 10 4 5 4 2 2" xfId="24919" xr:uid="{D1727D6B-6E90-48B6-A7FD-E42B061B778A}"/>
    <cellStyle name="常规 2 10 4 5 4 2 2 2" xfId="41525" xr:uid="{2C10C663-02C9-4C6B-AA0F-5101CF72D93F}"/>
    <cellStyle name="常规 2 10 4 5 4 2 3" xfId="33637" xr:uid="{0A653292-A019-47F4-A89F-7C8ECD2851AF}"/>
    <cellStyle name="常规 2 10 4 5 4 3" xfId="19315" xr:uid="{89F69727-6B80-4DA7-8704-9AD23108864C}"/>
    <cellStyle name="常规 2 10 4 5 4 3 2" xfId="37581" xr:uid="{735FD97A-5AF0-459E-8BE9-5F78932D0963}"/>
    <cellStyle name="常规 2 10 4 5 4 4" xfId="29693" xr:uid="{7BE66397-ADEF-4EEC-AD02-D3FD0C6566AD}"/>
    <cellStyle name="常规 2 10 4 5 5" xfId="10908" xr:uid="{939EC349-23AA-441C-A088-0375DC4D26BD}"/>
    <cellStyle name="常规 2 10 4 5 5 2" xfId="22117" xr:uid="{6B0F32FE-7F48-4420-9FC0-FABD57367232}"/>
    <cellStyle name="常规 2 10 4 5 5 2 2" xfId="39553" xr:uid="{D4992CAC-9BDE-4396-A09D-B7A7259E11B1}"/>
    <cellStyle name="常规 2 10 4 5 5 3" xfId="31665" xr:uid="{FE0F3EAC-082C-4A22-8D2C-9C0E32DC6B73}"/>
    <cellStyle name="常规 2 10 4 5 6" xfId="16513" xr:uid="{51C655A5-F66B-4857-A565-2EBC2C8995B0}"/>
    <cellStyle name="常规 2 10 4 5 6 2" xfId="35609" xr:uid="{BBA093DC-9C96-42D4-B2E1-C44EB2D06086}"/>
    <cellStyle name="常规 2 10 4 5 7" xfId="27721" xr:uid="{A36AE218-D8F9-4F9D-9FF7-9E41BEFBB994}"/>
    <cellStyle name="常规 2 10 4 6" xfId="5549" xr:uid="{D76EFBC0-CA76-44D9-8B8A-378AD0BEF53A}"/>
    <cellStyle name="常规 2 10 4 6 2" xfId="6951" xr:uid="{DD6C16B8-9312-4C8F-9482-102F3ECADA6D}"/>
    <cellStyle name="常规 2 10 4 6 2 2" xfId="9753" xr:uid="{54C9FABE-3ECD-42E5-BBFA-116EEE683C17}"/>
    <cellStyle name="常规 2 10 4 6 2 2 2" xfId="15358" xr:uid="{5EB3F90D-C783-48D3-ACCE-7E3DF9D719DF}"/>
    <cellStyle name="常规 2 10 4 6 2 2 2 2" xfId="26567" xr:uid="{EBEB78FE-058E-418B-BFE3-061600475775}"/>
    <cellStyle name="常规 2 10 4 6 2 2 2 2 2" xfId="42757" xr:uid="{61E1C000-4B6F-4C78-A366-996B965B1916}"/>
    <cellStyle name="常规 2 10 4 6 2 2 2 3" xfId="34869" xr:uid="{6546EF85-25E3-495F-954C-46A4BA6AB726}"/>
    <cellStyle name="常规 2 10 4 6 2 2 3" xfId="20963" xr:uid="{A1C47D17-D62C-43C6-8502-60D3AA27B3F2}"/>
    <cellStyle name="常规 2 10 4 6 2 2 3 2" xfId="38813" xr:uid="{D3EFC246-B41D-4F55-8AED-439CA8F4E2C5}"/>
    <cellStyle name="常规 2 10 4 6 2 2 4" xfId="30925" xr:uid="{25578CA2-E9AB-4B7B-B83B-008053388421}"/>
    <cellStyle name="常规 2 10 4 6 2 3" xfId="12556" xr:uid="{53C4B01B-F4AE-4FB7-A2D1-0D5DF9534AB6}"/>
    <cellStyle name="常规 2 10 4 6 2 3 2" xfId="23765" xr:uid="{CBE46393-FED4-477E-9039-9688D3C5FC01}"/>
    <cellStyle name="常规 2 10 4 6 2 3 2 2" xfId="40785" xr:uid="{14740CF9-A123-4F46-AA4C-7E15B9928C8B}"/>
    <cellStyle name="常规 2 10 4 6 2 3 3" xfId="32897" xr:uid="{4951F192-A057-42BF-A8C8-7A129F2E19B7}"/>
    <cellStyle name="常规 2 10 4 6 2 4" xfId="18161" xr:uid="{A6A62BBB-B562-4116-BF54-83E4F4F4CF4A}"/>
    <cellStyle name="常规 2 10 4 6 2 4 2" xfId="36841" xr:uid="{7C3587B8-F07E-4880-9201-85A7EFA5AA28}"/>
    <cellStyle name="常规 2 10 4 6 2 5" xfId="28953" xr:uid="{87A8789B-3169-47A6-8E73-DBABE6E77B69}"/>
    <cellStyle name="常规 2 10 4 6 3" xfId="8351" xr:uid="{0EFFEFF5-1E19-40FF-8133-95A36E6C7AA0}"/>
    <cellStyle name="常规 2 10 4 6 3 2" xfId="13956" xr:uid="{28E8900B-78D2-4D6E-B561-A966C025C73F}"/>
    <cellStyle name="常规 2 10 4 6 3 2 2" xfId="25165" xr:uid="{C8E89B17-ECEE-4BBB-8920-6A71299E4126}"/>
    <cellStyle name="常规 2 10 4 6 3 2 2 2" xfId="41771" xr:uid="{187157C7-4068-4A8C-8030-B4589CB85009}"/>
    <cellStyle name="常规 2 10 4 6 3 2 3" xfId="33883" xr:uid="{04E12BC6-6588-4287-9612-CBEBA19618C7}"/>
    <cellStyle name="常规 2 10 4 6 3 3" xfId="19561" xr:uid="{CA7C6BC6-0CA1-4F87-B9D4-3383C6E1ED4E}"/>
    <cellStyle name="常规 2 10 4 6 3 3 2" xfId="37827" xr:uid="{16D092F0-1644-409F-A962-DC75C27B45AD}"/>
    <cellStyle name="常规 2 10 4 6 3 4" xfId="29939" xr:uid="{4F223001-F48C-4BA6-8939-6D4955B5F19B}"/>
    <cellStyle name="常规 2 10 4 6 4" xfId="11154" xr:uid="{84F4BB1D-A480-4EB5-B07E-93A9ADE50427}"/>
    <cellStyle name="常规 2 10 4 6 4 2" xfId="22363" xr:uid="{6326201C-5B90-4EED-B512-1EC10768405F}"/>
    <cellStyle name="常规 2 10 4 6 4 2 2" xfId="39799" xr:uid="{A3F4534A-098C-438F-89C8-B76035741B45}"/>
    <cellStyle name="常规 2 10 4 6 4 3" xfId="31911" xr:uid="{30920DA6-4304-46E2-B021-E99520E46778}"/>
    <cellStyle name="常规 2 10 4 6 5" xfId="16759" xr:uid="{0B1B69E8-BC83-4878-8AA7-451B61EE298C}"/>
    <cellStyle name="常规 2 10 4 6 5 2" xfId="35855" xr:uid="{CE02B984-E203-4CF9-A19E-3FEEE8BDF1FC}"/>
    <cellStyle name="常规 2 10 4 6 6" xfId="27967" xr:uid="{E25CCC0C-2DF9-4DA8-9BAD-4AA7B45823A2}"/>
    <cellStyle name="常规 2 10 4 7" xfId="6457" xr:uid="{D9092CF1-8128-4FC1-A8BC-92FFCCE8761B}"/>
    <cellStyle name="常规 2 10 4 7 2" xfId="9259" xr:uid="{3EC97664-4CED-42AD-8F62-18F2FD9AC9F4}"/>
    <cellStyle name="常规 2 10 4 7 2 2" xfId="14864" xr:uid="{52DB78A2-FF5F-4E26-9A7D-C7072825399F}"/>
    <cellStyle name="常规 2 10 4 7 2 2 2" xfId="26073" xr:uid="{84D67204-0FEB-40DE-A5DD-7A7B78698BC1}"/>
    <cellStyle name="常规 2 10 4 7 2 2 2 2" xfId="42265" xr:uid="{26A36C32-838F-46E3-AD15-4C7533A01BCB}"/>
    <cellStyle name="常规 2 10 4 7 2 2 3" xfId="34377" xr:uid="{E93F847E-BB4C-44FC-89B9-94B582D61758}"/>
    <cellStyle name="常规 2 10 4 7 2 3" xfId="20469" xr:uid="{52D532E3-C849-432E-A41E-D0EB59EB70B1}"/>
    <cellStyle name="常规 2 10 4 7 2 3 2" xfId="38321" xr:uid="{FC008DB7-FB54-4547-BA4F-7FD80BB1F232}"/>
    <cellStyle name="常规 2 10 4 7 2 4" xfId="30433" xr:uid="{FE6065B7-91E4-4664-B590-8AE1D113C743}"/>
    <cellStyle name="常规 2 10 4 7 3" xfId="12062" xr:uid="{8C823053-3D8E-444C-9E4F-6CDCAE24BB40}"/>
    <cellStyle name="常规 2 10 4 7 3 2" xfId="23271" xr:uid="{515C29BB-8317-4B04-A62C-A66B008CB5C8}"/>
    <cellStyle name="常规 2 10 4 7 3 2 2" xfId="40293" xr:uid="{F6A4A733-571C-4416-9E4A-F28DE0E42FFF}"/>
    <cellStyle name="常规 2 10 4 7 3 3" xfId="32405" xr:uid="{360DF351-0074-452C-B28D-109E8DA72615}"/>
    <cellStyle name="常规 2 10 4 7 4" xfId="17667" xr:uid="{410B483F-5CB0-4892-82CC-DE5526579B32}"/>
    <cellStyle name="常规 2 10 4 7 4 2" xfId="36349" xr:uid="{0CD9F59A-1A17-4781-8700-B4D5AC0F3301}"/>
    <cellStyle name="常规 2 10 4 7 5" xfId="28461" xr:uid="{A136E538-6D7C-44F6-91B9-784E5DB719A8}"/>
    <cellStyle name="常规 2 10 4 8" xfId="7859" xr:uid="{C8E63381-BD2C-48DD-8F64-F8D6861FDF26}"/>
    <cellStyle name="常规 2 10 4 8 2" xfId="13464" xr:uid="{E9F5C20C-8385-492F-9945-AA337933D599}"/>
    <cellStyle name="常规 2 10 4 8 2 2" xfId="24673" xr:uid="{8574A7D4-8C94-47B1-AC5B-E6544A414042}"/>
    <cellStyle name="常规 2 10 4 8 2 2 2" xfId="41279" xr:uid="{9A3E5182-57E5-4F1D-9E6A-27133C85EA6D}"/>
    <cellStyle name="常规 2 10 4 8 2 3" xfId="33391" xr:uid="{FFB47076-0C39-4B2B-9AAC-DAFB341C4723}"/>
    <cellStyle name="常规 2 10 4 8 3" xfId="19069" xr:uid="{08993A45-94B8-42AC-91FC-71C843A96D86}"/>
    <cellStyle name="常规 2 10 4 8 3 2" xfId="37335" xr:uid="{2B798C79-4B61-4B10-B151-9FDE8FAE028C}"/>
    <cellStyle name="常规 2 10 4 8 4" xfId="29447" xr:uid="{5B0E568A-D5AF-4C7B-B5A0-3808D95743B5}"/>
    <cellStyle name="常规 2 10 4 9" xfId="10661" xr:uid="{2EC583B2-D77E-4338-8D87-52A594474CBE}"/>
    <cellStyle name="常规 2 10 4 9 2" xfId="21871" xr:uid="{8691AC47-4460-4E0C-BA6D-DDB2730589FE}"/>
    <cellStyle name="常规 2 10 4 9 2 2" xfId="39307" xr:uid="{229B6695-810B-4D88-BF62-4C4ECCA91056}"/>
    <cellStyle name="常规 2 10 4 9 3" xfId="31419" xr:uid="{70511CB4-DE53-43B7-9673-3CFE798631F4}"/>
    <cellStyle name="常规 2 14" xfId="4868" xr:uid="{60A00B66-ADCD-42D9-90E8-FC81F2761593}"/>
    <cellStyle name="常规 2 14 2" xfId="45475" xr:uid="{BE7F0E70-7B63-4079-9D77-B4B29B65B270}"/>
    <cellStyle name="常规 2 14 3" xfId="45476" xr:uid="{9167AAFF-B0F2-49EA-9659-954E8D7A5BD4}"/>
    <cellStyle name="常规 2 17" xfId="4869" xr:uid="{9595A662-E9E7-42DC-A6B9-AAF20F084A83}"/>
    <cellStyle name="常规 2 17 2" xfId="45477" xr:uid="{E1E30AEA-1258-42D7-8990-B4D99E567BCD}"/>
    <cellStyle name="常规 2 17 3" xfId="45478" xr:uid="{AEE4A1E0-D3AC-48B8-BD6A-2974623B0AB0}"/>
    <cellStyle name="常规 2 18" xfId="4870" xr:uid="{C7DFFF28-0B8A-4245-803C-812766F3A9C3}"/>
    <cellStyle name="常规 2 18 2" xfId="45479" xr:uid="{06EFCDF6-84FF-4611-9AE0-A95594DCFF60}"/>
    <cellStyle name="常规 2 18 3" xfId="45480" xr:uid="{5213173F-DA41-438B-B66C-48A0C9DD5A48}"/>
    <cellStyle name="常规 2 2" xfId="4871" xr:uid="{77269383-9F71-4057-9A9B-E1393DAAC7F2}"/>
    <cellStyle name="常规 2 2 2" xfId="4872" xr:uid="{30A93DE1-4C16-4E01-957D-BA712C77A278}"/>
    <cellStyle name="常规 2 2 2 2" xfId="45481" xr:uid="{E19CBAF7-C527-4EBA-BDDE-23DB157E8E35}"/>
    <cellStyle name="常规 2 2 3" xfId="45482" xr:uid="{84969DB9-E8F6-4953-B6D0-3E0F7579E5EF}"/>
    <cellStyle name="常规 2 22" xfId="4873" xr:uid="{BFAAAEC8-474C-49D5-87D9-5356DEF1C7AC}"/>
    <cellStyle name="常规 2 22 2" xfId="45483" xr:uid="{AADDBA03-66FE-4BCB-8E1A-15EC6A52000C}"/>
    <cellStyle name="常规 2 22 3" xfId="45484" xr:uid="{5542ED56-6431-4024-BCC8-E50C658A691F}"/>
    <cellStyle name="常规 2 28" xfId="4874" xr:uid="{0F2AAB5E-F202-487D-A3B7-FB17E13210DB}"/>
    <cellStyle name="常规 2 28 2" xfId="45485" xr:uid="{F5EB01F5-D698-4281-A8B1-D209A10F8D3E}"/>
    <cellStyle name="常规 2 28 3" xfId="45486" xr:uid="{D9E11DD4-89ED-472D-940A-5737F4B6B5F0}"/>
    <cellStyle name="常规 2 3" xfId="4875" xr:uid="{7BE1DB3E-39FA-46D6-A551-517B5DE1FCDF}"/>
    <cellStyle name="常规 2 3 2" xfId="4876" xr:uid="{4FC37506-E320-45DC-8E54-7FB0DD6B3F2A}"/>
    <cellStyle name="常规 2 3 2 2" xfId="45487" xr:uid="{74414894-1F7B-4B96-A09A-A90B3DC586E7}"/>
    <cellStyle name="常规 2 3 3" xfId="45488" xr:uid="{EFC0D648-7332-430B-BEA6-C007CC351518}"/>
    <cellStyle name="常规 2 4" xfId="4877" xr:uid="{EB732019-B30A-44DC-8772-BB34B69185D5}"/>
    <cellStyle name="常规 2 4 2" xfId="45489" xr:uid="{2C57D5FA-384F-422B-A4B5-352A99B2FAF4}"/>
    <cellStyle name="常规 2 4 3" xfId="45490" xr:uid="{BB6638C3-D023-4EA9-9E17-7098DC970502}"/>
    <cellStyle name="常规 2 49" xfId="4878" xr:uid="{4E35A2D5-0C45-4223-AD4D-D94EEFB31BE6}"/>
    <cellStyle name="常规 2 49 2" xfId="45491" xr:uid="{87D122D9-04A8-4034-BADA-CDEE78B73A56}"/>
    <cellStyle name="常规 2 49 3" xfId="45492" xr:uid="{8D8FF659-1E6C-4464-8AE5-5226833530C1}"/>
    <cellStyle name="常规 2 5" xfId="4867" xr:uid="{7B876694-CE02-4BEB-8E3F-3EC8C277C1C4}"/>
    <cellStyle name="常规 2 5 2" xfId="45493" xr:uid="{6AB0C210-8E44-41FD-B724-25FE7125C48B}"/>
    <cellStyle name="常规 2 53" xfId="4879" xr:uid="{E472CE95-1669-4153-83C6-3D43C305612E}"/>
    <cellStyle name="常规 2 53 2" xfId="45494" xr:uid="{27B9AFE6-3109-43E0-9059-72FAD205B6AB}"/>
    <cellStyle name="常规 2 53 3" xfId="45495" xr:uid="{BA8D33D9-7C40-4A32-B416-4338F802E58C}"/>
    <cellStyle name="常规 2 6" xfId="50" xr:uid="{D22962ED-182D-484E-9901-E669F4969C23}"/>
    <cellStyle name="常规 2 6 10" xfId="27490" xr:uid="{C8490E60-E3BD-451D-88BE-7B7C779D138A}"/>
    <cellStyle name="常规 2 6 11" xfId="45496" xr:uid="{784D6C7D-1806-4746-87C7-ADEAAE8B77D8}"/>
    <cellStyle name="常规 2 6 2" xfId="5130" xr:uid="{6B221120-3A3D-4270-9BE9-300B8247E89D}"/>
    <cellStyle name="常规 2 6 2 2" xfId="5255" xr:uid="{B7CA47B1-DD74-46F2-A07F-4D1B3DDF73DD}"/>
    <cellStyle name="常规 2 6 2 2 2" xfId="5501" xr:uid="{2530E9F9-92E6-4D97-83DC-6405B39063C6}"/>
    <cellStyle name="常规 2 6 2 2 2 2" xfId="6398" xr:uid="{2560C567-27F1-46BE-9878-3A33555C69DD}"/>
    <cellStyle name="常规 2 6 2 2 2 2 2" xfId="7800" xr:uid="{E0C3C984-C1B1-40CF-B077-976C973F73AA}"/>
    <cellStyle name="常规 2 6 2 2 2 2 2 2" xfId="10602" xr:uid="{3B14E579-1E85-4DA9-8DF2-B460229CFEA9}"/>
    <cellStyle name="常规 2 6 2 2 2 2 2 2 2" xfId="16207" xr:uid="{B70A0CE9-CBC5-452F-89A1-A455F3FD8F18}"/>
    <cellStyle name="常规 2 6 2 2 2 2 2 2 2 2" xfId="27416" xr:uid="{58EF45C3-18ED-47EE-8FBC-8385EB82FEBC}"/>
    <cellStyle name="常规 2 6 2 2 2 2 2 2 2 2 2" xfId="43203" xr:uid="{DBC776DF-7561-4A37-BF4D-1C77DD281A9B}"/>
    <cellStyle name="常规 2 6 2 2 2 2 2 2 2 3" xfId="35315" xr:uid="{13C1B4E7-CAE5-4E04-84BC-E57C9341F54F}"/>
    <cellStyle name="常规 2 6 2 2 2 2 2 2 3" xfId="21812" xr:uid="{830A5E4F-7D6F-4A93-AB67-62DA3EDE703C}"/>
    <cellStyle name="常规 2 6 2 2 2 2 2 2 3 2" xfId="39259" xr:uid="{25C85E15-ADBC-4190-8F23-FB28211868D9}"/>
    <cellStyle name="常规 2 6 2 2 2 2 2 2 4" xfId="31371" xr:uid="{B5D73A4C-A2CD-417D-8A5E-ECE9131717D6}"/>
    <cellStyle name="常规 2 6 2 2 2 2 2 3" xfId="13405" xr:uid="{83826643-477F-4FC9-814B-867D7CA8DAB7}"/>
    <cellStyle name="常规 2 6 2 2 2 2 2 3 2" xfId="24614" xr:uid="{D72E67A1-2E6C-458D-B19C-15BFE0AFD3E9}"/>
    <cellStyle name="常规 2 6 2 2 2 2 2 3 2 2" xfId="41231" xr:uid="{0E94C968-6B2C-4256-80ED-439F9E0814A2}"/>
    <cellStyle name="常规 2 6 2 2 2 2 2 3 3" xfId="33343" xr:uid="{4C929E48-D1D5-4C24-9320-60159CE64C93}"/>
    <cellStyle name="常规 2 6 2 2 2 2 2 4" xfId="19010" xr:uid="{614D240C-593B-43C8-87EC-1B3B83B1D65C}"/>
    <cellStyle name="常规 2 6 2 2 2 2 2 4 2" xfId="37287" xr:uid="{026B51C1-BCAB-4DBB-8E75-C954D7B63223}"/>
    <cellStyle name="常规 2 6 2 2 2 2 2 5" xfId="29399" xr:uid="{BDC9BA5D-B084-4501-A831-19A41305F3F2}"/>
    <cellStyle name="常规 2 6 2 2 2 2 3" xfId="9200" xr:uid="{17713C5F-0766-4459-A57B-1CD3D5C775AB}"/>
    <cellStyle name="常规 2 6 2 2 2 2 3 2" xfId="14805" xr:uid="{3C0A68AB-A0CD-47E9-A197-DDB4E1252AB7}"/>
    <cellStyle name="常规 2 6 2 2 2 2 3 2 2" xfId="26014" xr:uid="{C1F6F7EF-A73D-4D6D-B565-CD9F82D32BA0}"/>
    <cellStyle name="常规 2 6 2 2 2 2 3 2 2 2" xfId="42217" xr:uid="{B73AE325-A16C-43C5-A52A-7A65B34E0FDE}"/>
    <cellStyle name="常规 2 6 2 2 2 2 3 2 3" xfId="34329" xr:uid="{3E491DDC-69AB-4E04-9BBD-2C50973F1242}"/>
    <cellStyle name="常规 2 6 2 2 2 2 3 3" xfId="20410" xr:uid="{B20BD4B9-288F-47F9-B654-4302236947CA}"/>
    <cellStyle name="常规 2 6 2 2 2 2 3 3 2" xfId="38273" xr:uid="{EEDEBF1E-1748-4B3A-8F6A-31EA6F7AA916}"/>
    <cellStyle name="常规 2 6 2 2 2 2 3 4" xfId="30385" xr:uid="{D1C28771-F4E8-4673-8E49-AB6A063C58FD}"/>
    <cellStyle name="常规 2 6 2 2 2 2 4" xfId="12003" xr:uid="{21F80D27-7566-446F-AC53-55CE8CF82D02}"/>
    <cellStyle name="常规 2 6 2 2 2 2 4 2" xfId="23212" xr:uid="{F4851A43-40C8-4909-A8F6-918066DDF85B}"/>
    <cellStyle name="常规 2 6 2 2 2 2 4 2 2" xfId="40245" xr:uid="{ABA43594-B38D-441A-90A9-E5329713D9C1}"/>
    <cellStyle name="常规 2 6 2 2 2 2 4 3" xfId="32357" xr:uid="{07C3702E-D80B-41FE-B30C-473434E6F4B6}"/>
    <cellStyle name="常规 2 6 2 2 2 2 5" xfId="17608" xr:uid="{3E9CE0BB-4E4C-48C5-B958-189BF11DFBBC}"/>
    <cellStyle name="常规 2 6 2 2 2 2 5 2" xfId="36301" xr:uid="{DB97F6D4-7C45-40A4-AA91-E185487F3C25}"/>
    <cellStyle name="常规 2 6 2 2 2 2 6" xfId="28413" xr:uid="{E628E3BD-DC2B-4548-99B2-32424A49E372}"/>
    <cellStyle name="常规 2 6 2 2 2 3" xfId="6903" xr:uid="{0CDBE6F3-A87A-4BAE-A436-9731CDDB4B86}"/>
    <cellStyle name="常规 2 6 2 2 2 3 2" xfId="9705" xr:uid="{53F8DD84-AF79-4AE1-9606-EFF963450603}"/>
    <cellStyle name="常规 2 6 2 2 2 3 2 2" xfId="15310" xr:uid="{8E52B8A3-0E65-4D35-BDF7-F4AEC0C6E4E2}"/>
    <cellStyle name="常规 2 6 2 2 2 3 2 2 2" xfId="26519" xr:uid="{10505A42-E112-494A-B275-41479D7F27BF}"/>
    <cellStyle name="常规 2 6 2 2 2 3 2 2 2 2" xfId="42709" xr:uid="{A5223B15-349C-48EE-8EB6-1F8B81325E2F}"/>
    <cellStyle name="常规 2 6 2 2 2 3 2 2 3" xfId="34821" xr:uid="{5DA82691-FBB9-4F4F-A2F2-8D040EC4D52B}"/>
    <cellStyle name="常规 2 6 2 2 2 3 2 3" xfId="20915" xr:uid="{07C00D05-AF55-4715-823D-DC95EDE93FD3}"/>
    <cellStyle name="常规 2 6 2 2 2 3 2 3 2" xfId="38765" xr:uid="{EECC04A7-88D2-406E-836C-CB6AF11FCF92}"/>
    <cellStyle name="常规 2 6 2 2 2 3 2 4" xfId="30877" xr:uid="{E47B7567-C8FF-4981-9198-393604633563}"/>
    <cellStyle name="常规 2 6 2 2 2 3 3" xfId="12508" xr:uid="{1946B178-4095-4910-B7C2-6A7699FE99FD}"/>
    <cellStyle name="常规 2 6 2 2 2 3 3 2" xfId="23717" xr:uid="{D5497008-8446-4D48-AAE1-4FC71C222DD4}"/>
    <cellStyle name="常规 2 6 2 2 2 3 3 2 2" xfId="40737" xr:uid="{F2F3BBF5-584D-4B71-AF0D-DD22FE9C4B72}"/>
    <cellStyle name="常规 2 6 2 2 2 3 3 3" xfId="32849" xr:uid="{04E383D5-8853-4D4C-A0C4-07D8A9F9E9FF}"/>
    <cellStyle name="常规 2 6 2 2 2 3 4" xfId="18113" xr:uid="{EE59D909-E255-4708-8B56-D5E45CFC12FC}"/>
    <cellStyle name="常规 2 6 2 2 2 3 4 2" xfId="36793" xr:uid="{A50649CB-117A-4776-A3DC-E97FB1D51736}"/>
    <cellStyle name="常规 2 6 2 2 2 3 5" xfId="28905" xr:uid="{044BA34B-CA21-43FF-B4E0-3ECCB747F10B}"/>
    <cellStyle name="常规 2 6 2 2 2 4" xfId="8303" xr:uid="{A5460168-2A44-43CC-97FE-09A9CB3094AD}"/>
    <cellStyle name="常规 2 6 2 2 2 4 2" xfId="13908" xr:uid="{3D75CE5B-7F28-4235-884D-5211B8252CFE}"/>
    <cellStyle name="常规 2 6 2 2 2 4 2 2" xfId="25117" xr:uid="{C06480BA-001E-4798-A518-717050EF3F91}"/>
    <cellStyle name="常规 2 6 2 2 2 4 2 2 2" xfId="41723" xr:uid="{3EE7C7A2-24D1-43D4-9ECC-84D7A312FF28}"/>
    <cellStyle name="常规 2 6 2 2 2 4 2 3" xfId="33835" xr:uid="{D4889AEE-FACB-4D84-AE8C-0AC9A2EAE55B}"/>
    <cellStyle name="常规 2 6 2 2 2 4 3" xfId="19513" xr:uid="{B4D07E64-BDE7-46D9-919C-D0729EB5C263}"/>
    <cellStyle name="常规 2 6 2 2 2 4 3 2" xfId="37779" xr:uid="{6BCA063B-95B5-4E49-AC40-CD527D3C09EB}"/>
    <cellStyle name="常规 2 6 2 2 2 4 4" xfId="29891" xr:uid="{68BD172E-DED8-4014-870A-20C7189C3834}"/>
    <cellStyle name="常规 2 6 2 2 2 5" xfId="11106" xr:uid="{61FE4E5B-9183-44E2-BA77-A31501FEEA14}"/>
    <cellStyle name="常规 2 6 2 2 2 5 2" xfId="22315" xr:uid="{C0E0D2FA-08DE-4944-985A-3A6665D640EE}"/>
    <cellStyle name="常规 2 6 2 2 2 5 2 2" xfId="39751" xr:uid="{5AF19776-3FA3-4D0E-9D01-9B1C7583F6B1}"/>
    <cellStyle name="常规 2 6 2 2 2 5 3" xfId="31863" xr:uid="{A7A1DACC-D241-4AAF-8EA4-BD5465B32434}"/>
    <cellStyle name="常规 2 6 2 2 2 6" xfId="16711" xr:uid="{3DB39A2A-E668-48E4-BFFA-00C059979654}"/>
    <cellStyle name="常规 2 6 2 2 2 6 2" xfId="35807" xr:uid="{E06E5D75-DD9F-4E26-A225-8CD144FA8D91}"/>
    <cellStyle name="常规 2 6 2 2 2 7" xfId="27919" xr:uid="{A0C24731-F745-42EE-BD58-04BF5380D780}"/>
    <cellStyle name="常规 2 6 2 2 3" xfId="6152" xr:uid="{3B401343-63D2-4DC2-9F92-99429BC35485}"/>
    <cellStyle name="常规 2 6 2 2 3 2" xfId="7554" xr:uid="{DBF3309F-39D4-4803-B3D4-F0775E5D554F}"/>
    <cellStyle name="常规 2 6 2 2 3 2 2" xfId="10356" xr:uid="{4B0FDF20-DA88-4C92-9A07-73552B115EB9}"/>
    <cellStyle name="常规 2 6 2 2 3 2 2 2" xfId="15961" xr:uid="{96CAA69A-93D2-4A45-924B-2195D47E2B95}"/>
    <cellStyle name="常规 2 6 2 2 3 2 2 2 2" xfId="27170" xr:uid="{763D40C4-DD07-467B-B7EE-C7033D71073F}"/>
    <cellStyle name="常规 2 6 2 2 3 2 2 2 2 2" xfId="42957" xr:uid="{DF632A88-BA2F-485C-AE69-87E583549F44}"/>
    <cellStyle name="常规 2 6 2 2 3 2 2 2 3" xfId="35069" xr:uid="{82F781A1-00C2-433A-B893-CE9AE580D5D3}"/>
    <cellStyle name="常规 2 6 2 2 3 2 2 3" xfId="21566" xr:uid="{AA02AA89-A103-47FF-8027-DC5D1557817E}"/>
    <cellStyle name="常规 2 6 2 2 3 2 2 3 2" xfId="39013" xr:uid="{70115F10-D379-4591-A8EE-8F5155947EEE}"/>
    <cellStyle name="常规 2 6 2 2 3 2 2 4" xfId="31125" xr:uid="{05869866-CE79-4A6B-9E4C-1318CE06E44A}"/>
    <cellStyle name="常规 2 6 2 2 3 2 3" xfId="13159" xr:uid="{BD0D4FA4-0FB2-42EB-A63E-EFDF510B1C98}"/>
    <cellStyle name="常规 2 6 2 2 3 2 3 2" xfId="24368" xr:uid="{CF08907F-3F42-4560-90ED-3D82E8A0CD37}"/>
    <cellStyle name="常规 2 6 2 2 3 2 3 2 2" xfId="40985" xr:uid="{A510F40E-542D-487A-A9E7-438200B11979}"/>
    <cellStyle name="常规 2 6 2 2 3 2 3 3" xfId="33097" xr:uid="{7E5EA17B-9A0F-416F-95A3-8D6DD7594935}"/>
    <cellStyle name="常规 2 6 2 2 3 2 4" xfId="18764" xr:uid="{8BACF766-32C0-4428-B1D2-94B92D12B2A1}"/>
    <cellStyle name="常规 2 6 2 2 3 2 4 2" xfId="37041" xr:uid="{155237C2-EBB8-4E0B-9484-23B27DB074DF}"/>
    <cellStyle name="常规 2 6 2 2 3 2 5" xfId="29153" xr:uid="{58B431D2-34EE-4157-AC66-DCB9531892CC}"/>
    <cellStyle name="常规 2 6 2 2 3 3" xfId="8954" xr:uid="{542AC107-B17A-4992-A883-C5CEDA089793}"/>
    <cellStyle name="常规 2 6 2 2 3 3 2" xfId="14559" xr:uid="{79E50E20-26DA-4538-B7DC-2F9E631D54BE}"/>
    <cellStyle name="常规 2 6 2 2 3 3 2 2" xfId="25768" xr:uid="{461D6A57-2086-4439-9CBB-599744069B2F}"/>
    <cellStyle name="常规 2 6 2 2 3 3 2 2 2" xfId="41971" xr:uid="{6B548FCF-09E6-492A-8CC9-EBAA508CDB75}"/>
    <cellStyle name="常规 2 6 2 2 3 3 2 3" xfId="34083" xr:uid="{BCB84186-CC7C-46EC-903E-27DBBE1C29AB}"/>
    <cellStyle name="常规 2 6 2 2 3 3 3" xfId="20164" xr:uid="{820AE4E0-4962-497B-9E36-8BF03053938B}"/>
    <cellStyle name="常规 2 6 2 2 3 3 3 2" xfId="38027" xr:uid="{354BDDD3-A103-4B99-B2AC-9BC0A7291D45}"/>
    <cellStyle name="常规 2 6 2 2 3 3 4" xfId="30139" xr:uid="{D35A161F-D23A-4959-9456-DA716A379524}"/>
    <cellStyle name="常规 2 6 2 2 3 4" xfId="11757" xr:uid="{61D1AEDE-AC20-4F88-95B5-D73CFAB82C47}"/>
    <cellStyle name="常规 2 6 2 2 3 4 2" xfId="22966" xr:uid="{DD2A1352-E5B9-456B-B638-EF80CD51C051}"/>
    <cellStyle name="常规 2 6 2 2 3 4 2 2" xfId="39999" xr:uid="{BE1E448B-47BD-4226-8A0B-E2D657299113}"/>
    <cellStyle name="常规 2 6 2 2 3 4 3" xfId="32111" xr:uid="{21623E01-0FB7-4397-AB6C-E6E492FA4AE4}"/>
    <cellStyle name="常规 2 6 2 2 3 5" xfId="17362" xr:uid="{4C427E7C-F200-4BE4-A3A5-6D7B1B6B855C}"/>
    <cellStyle name="常规 2 6 2 2 3 5 2" xfId="36055" xr:uid="{7B33B5D9-35AA-49CB-BD86-DAF0EBA7D1F1}"/>
    <cellStyle name="常规 2 6 2 2 3 6" xfId="28167" xr:uid="{AD3A3DD1-7880-418E-BC71-2CFA78E957C7}"/>
    <cellStyle name="常规 2 6 2 2 4" xfId="6657" xr:uid="{0B40D6BE-D53D-4220-81BD-BE8CCA4CF343}"/>
    <cellStyle name="常规 2 6 2 2 4 2" xfId="9459" xr:uid="{314ED8EC-BCB5-43AF-8911-208446C83716}"/>
    <cellStyle name="常规 2 6 2 2 4 2 2" xfId="15064" xr:uid="{FDDD31E1-44F9-4715-B41B-30E6AF5A872D}"/>
    <cellStyle name="常规 2 6 2 2 4 2 2 2" xfId="26273" xr:uid="{90152CCF-C7E7-4197-8816-FB52A565F7F8}"/>
    <cellStyle name="常规 2 6 2 2 4 2 2 2 2" xfId="42463" xr:uid="{48E129D4-AEAD-4D79-9E43-2287736DB0D6}"/>
    <cellStyle name="常规 2 6 2 2 4 2 2 3" xfId="34575" xr:uid="{8FE18227-DBE8-4F5A-9980-935DE139CD09}"/>
    <cellStyle name="常规 2 6 2 2 4 2 3" xfId="20669" xr:uid="{B9915585-1640-45B5-BFA3-B096F777B90F}"/>
    <cellStyle name="常规 2 6 2 2 4 2 3 2" xfId="38519" xr:uid="{5C8D6BA9-2172-4690-9090-D3453FA64CF5}"/>
    <cellStyle name="常规 2 6 2 2 4 2 4" xfId="30631" xr:uid="{DCB3D44F-E271-475B-8496-C8D639FEF0F8}"/>
    <cellStyle name="常规 2 6 2 2 4 3" xfId="12262" xr:uid="{A20383DD-2F9B-44E1-A994-61EEA646B708}"/>
    <cellStyle name="常规 2 6 2 2 4 3 2" xfId="23471" xr:uid="{2CEE6E89-7D6F-4E6C-8944-AE7BB4182DE4}"/>
    <cellStyle name="常规 2 6 2 2 4 3 2 2" xfId="40491" xr:uid="{67E02979-1116-4FF9-B8BD-C43C8B365A6E}"/>
    <cellStyle name="常规 2 6 2 2 4 3 3" xfId="32603" xr:uid="{D6085343-065A-42DB-8655-3B484A00D95F}"/>
    <cellStyle name="常规 2 6 2 2 4 4" xfId="17867" xr:uid="{95FCB397-A3F1-4A49-8634-ECD0A7745A3B}"/>
    <cellStyle name="常规 2 6 2 2 4 4 2" xfId="36547" xr:uid="{D387480A-64C4-49D2-A818-56F32061266B}"/>
    <cellStyle name="常规 2 6 2 2 4 5" xfId="28659" xr:uid="{C0638147-BAB1-4484-95BC-FF4D187CE7A1}"/>
    <cellStyle name="常规 2 6 2 2 5" xfId="8057" xr:uid="{42F8C3B9-E213-4626-ADFF-112BF823952A}"/>
    <cellStyle name="常规 2 6 2 2 5 2" xfId="13662" xr:uid="{24E597D4-B070-45F5-9496-B11088177BD6}"/>
    <cellStyle name="常规 2 6 2 2 5 2 2" xfId="24871" xr:uid="{6EEBF32F-F10B-446A-B55B-9C1D8A7E2B77}"/>
    <cellStyle name="常规 2 6 2 2 5 2 2 2" xfId="41477" xr:uid="{C0D31997-C703-4B78-8995-3BEAA2C8AACE}"/>
    <cellStyle name="常规 2 6 2 2 5 2 3" xfId="33589" xr:uid="{D6108B6D-4000-4E99-AACF-FF477F61A35A}"/>
    <cellStyle name="常规 2 6 2 2 5 3" xfId="19267" xr:uid="{78E5D831-3954-4B33-985D-BBB86737DAEE}"/>
    <cellStyle name="常规 2 6 2 2 5 3 2" xfId="37533" xr:uid="{4B805056-536C-4912-9D45-FF7E5A0CB166}"/>
    <cellStyle name="常规 2 6 2 2 5 4" xfId="29645" xr:uid="{F007C816-A9CF-4922-8201-4EC1AA6EBB62}"/>
    <cellStyle name="常规 2 6 2 2 6" xfId="10860" xr:uid="{975F526D-2DC3-45C4-932C-4F8A6D2593FE}"/>
    <cellStyle name="常规 2 6 2 2 6 2" xfId="22069" xr:uid="{36DD56DD-C63A-4A6D-9270-E403C0C953EA}"/>
    <cellStyle name="常规 2 6 2 2 6 2 2" xfId="39505" xr:uid="{FE554DBC-653F-47F1-819A-83E3769A1C95}"/>
    <cellStyle name="常规 2 6 2 2 6 3" xfId="31617" xr:uid="{3E09D9C3-0298-42DE-9B86-D80141A6E53F}"/>
    <cellStyle name="常规 2 6 2 2 7" xfId="16465" xr:uid="{9D758333-88EB-4CF5-BCE2-5CFA574C91AF}"/>
    <cellStyle name="常规 2 6 2 2 7 2" xfId="35561" xr:uid="{6BEBDD0B-8090-4DBC-A71C-1EE65BCD5888}"/>
    <cellStyle name="常规 2 6 2 2 8" xfId="27673" xr:uid="{867ED48E-1C97-4C75-87D4-14F4BEAA6BFA}"/>
    <cellStyle name="常规 2 6 2 3" xfId="5377" xr:uid="{0E120570-061D-48BA-B48D-AF1B3DD2378D}"/>
    <cellStyle name="常规 2 6 2 3 2" xfId="6274" xr:uid="{EDA467BB-CB39-4B12-94D3-5CF6083EC3B2}"/>
    <cellStyle name="常规 2 6 2 3 2 2" xfId="7676" xr:uid="{262CD3BF-E1A0-4C03-88C9-FFC67B408C38}"/>
    <cellStyle name="常规 2 6 2 3 2 2 2" xfId="10478" xr:uid="{D5452A41-57A6-4007-9DDC-EEB13EE24E7E}"/>
    <cellStyle name="常规 2 6 2 3 2 2 2 2" xfId="16083" xr:uid="{3FD5E31E-3914-414C-8349-CA8B9D537F95}"/>
    <cellStyle name="常规 2 6 2 3 2 2 2 2 2" xfId="27292" xr:uid="{01D8EACA-2CF7-4B17-833F-23E3E97B4210}"/>
    <cellStyle name="常规 2 6 2 3 2 2 2 2 2 2" xfId="43079" xr:uid="{344BFD2B-C5E6-4337-908F-FB4B4E090934}"/>
    <cellStyle name="常规 2 6 2 3 2 2 2 2 3" xfId="35191" xr:uid="{C4678550-EDB5-4644-8E0F-89A87AAE5AB6}"/>
    <cellStyle name="常规 2 6 2 3 2 2 2 3" xfId="21688" xr:uid="{01AEDDFC-862A-4BEA-8CD6-A357B455A723}"/>
    <cellStyle name="常规 2 6 2 3 2 2 2 3 2" xfId="39135" xr:uid="{88A2C33E-3B6D-411B-9DA5-BCFEDE737781}"/>
    <cellStyle name="常规 2 6 2 3 2 2 2 4" xfId="31247" xr:uid="{D07217A3-9FD7-4697-B80C-3784B8ACF604}"/>
    <cellStyle name="常规 2 6 2 3 2 2 3" xfId="13281" xr:uid="{74DD53AF-094E-4F83-A0AA-31A7AC95F987}"/>
    <cellStyle name="常规 2 6 2 3 2 2 3 2" xfId="24490" xr:uid="{2B888BE6-EF43-4274-BC76-66721E56AA91}"/>
    <cellStyle name="常规 2 6 2 3 2 2 3 2 2" xfId="41107" xr:uid="{D76B39DB-DD0A-4A5C-ADC4-18DFB4FF2491}"/>
    <cellStyle name="常规 2 6 2 3 2 2 3 3" xfId="33219" xr:uid="{35F7CB25-D8D1-4EF6-B15F-15D509BD795D}"/>
    <cellStyle name="常规 2 6 2 3 2 2 4" xfId="18886" xr:uid="{BD32B5CD-8F6D-4246-A828-A2E86B4B5792}"/>
    <cellStyle name="常规 2 6 2 3 2 2 4 2" xfId="37163" xr:uid="{B483D53D-4764-484B-9344-7CE17A0B6370}"/>
    <cellStyle name="常规 2 6 2 3 2 2 5" xfId="29275" xr:uid="{7B3C4E98-62C1-47D9-ACB6-449D9E65EBBE}"/>
    <cellStyle name="常规 2 6 2 3 2 3" xfId="9076" xr:uid="{321A0A64-FF8F-46FB-84AC-1B94C8F975EA}"/>
    <cellStyle name="常规 2 6 2 3 2 3 2" xfId="14681" xr:uid="{879BC4F4-8B2E-4398-A782-9AD376CDD4FE}"/>
    <cellStyle name="常规 2 6 2 3 2 3 2 2" xfId="25890" xr:uid="{407FE134-EBD1-441B-9817-5FC5AE5027B2}"/>
    <cellStyle name="常规 2 6 2 3 2 3 2 2 2" xfId="42093" xr:uid="{749DFABD-8CF3-4EED-993F-17BC7313515A}"/>
    <cellStyle name="常规 2 6 2 3 2 3 2 3" xfId="34205" xr:uid="{F54FBB70-B5D7-40FB-87A9-8C3AB67E6796}"/>
    <cellStyle name="常规 2 6 2 3 2 3 3" xfId="20286" xr:uid="{D238A0B4-17C5-4AB3-BB01-8EDED501F745}"/>
    <cellStyle name="常规 2 6 2 3 2 3 3 2" xfId="38149" xr:uid="{394F33F3-3CF0-4DC1-87DB-C14A98223391}"/>
    <cellStyle name="常规 2 6 2 3 2 3 4" xfId="30261" xr:uid="{F4B368DE-75ED-4D19-B335-A7CEB5F32250}"/>
    <cellStyle name="常规 2 6 2 3 2 4" xfId="11879" xr:uid="{70E035F0-AA74-489D-AB2A-1DFA14A435E4}"/>
    <cellStyle name="常规 2 6 2 3 2 4 2" xfId="23088" xr:uid="{BA66E2AF-0631-459A-921F-E022B2B3C638}"/>
    <cellStyle name="常规 2 6 2 3 2 4 2 2" xfId="40121" xr:uid="{76F62DC9-4081-473C-A370-F56A77C75168}"/>
    <cellStyle name="常规 2 6 2 3 2 4 3" xfId="32233" xr:uid="{E45EBF97-A1AE-4A66-9303-574CF0754F54}"/>
    <cellStyle name="常规 2 6 2 3 2 5" xfId="17484" xr:uid="{16BB5D3B-F831-4658-8386-93D8443CA6E0}"/>
    <cellStyle name="常规 2 6 2 3 2 5 2" xfId="36177" xr:uid="{0A6A10B6-A943-4DE6-A5B3-3CB4B9962A1D}"/>
    <cellStyle name="常规 2 6 2 3 2 6" xfId="28289" xr:uid="{9FB1581F-9ED6-4114-8248-B8ABD2207DD0}"/>
    <cellStyle name="常规 2 6 2 3 3" xfId="6779" xr:uid="{55D32C68-5351-4BC1-8C68-3E33F2B4D91E}"/>
    <cellStyle name="常规 2 6 2 3 3 2" xfId="9581" xr:uid="{8484ED75-DAD8-4D08-AAF1-A56D12D794B6}"/>
    <cellStyle name="常规 2 6 2 3 3 2 2" xfId="15186" xr:uid="{EA2A329D-6EF8-4FD4-867B-924E7B93F173}"/>
    <cellStyle name="常规 2 6 2 3 3 2 2 2" xfId="26395" xr:uid="{1F2E55C4-D4F7-4B91-A07A-E7666582A474}"/>
    <cellStyle name="常规 2 6 2 3 3 2 2 2 2" xfId="42585" xr:uid="{8EDB59D0-F30F-4E15-ADF5-AB11755DCEE0}"/>
    <cellStyle name="常规 2 6 2 3 3 2 2 3" xfId="34697" xr:uid="{4F625FF0-41AE-421D-AFA2-E4774F551410}"/>
    <cellStyle name="常规 2 6 2 3 3 2 3" xfId="20791" xr:uid="{41130528-2BBC-4C80-BD00-B4AFF9D1E703}"/>
    <cellStyle name="常规 2 6 2 3 3 2 3 2" xfId="38641" xr:uid="{80EBDE26-B8A8-410C-9644-2045A440D354}"/>
    <cellStyle name="常规 2 6 2 3 3 2 4" xfId="30753" xr:uid="{3C9F00C9-8636-436F-BDB8-6D54A689F358}"/>
    <cellStyle name="常规 2 6 2 3 3 3" xfId="12384" xr:uid="{10A86FE5-49B8-4F18-BB7E-27C9E31EF632}"/>
    <cellStyle name="常规 2 6 2 3 3 3 2" xfId="23593" xr:uid="{D6A95619-7EBF-46CC-9E96-224D07F8B2E8}"/>
    <cellStyle name="常规 2 6 2 3 3 3 2 2" xfId="40613" xr:uid="{D59D1CC8-1689-47AD-865F-B5F44B624609}"/>
    <cellStyle name="常规 2 6 2 3 3 3 3" xfId="32725" xr:uid="{123B95B0-C9FF-4DA2-BD98-D41BE1B4EE92}"/>
    <cellStyle name="常规 2 6 2 3 3 4" xfId="17989" xr:uid="{208236D4-320C-447E-A62D-99203D62FA45}"/>
    <cellStyle name="常规 2 6 2 3 3 4 2" xfId="36669" xr:uid="{ED0275CB-FD46-4796-8506-BB90EF1A7383}"/>
    <cellStyle name="常规 2 6 2 3 3 5" xfId="28781" xr:uid="{4A81A1AE-6FAB-40C8-9D7F-56A4596895B8}"/>
    <cellStyle name="常规 2 6 2 3 4" xfId="8179" xr:uid="{D17F88F6-FC5A-47C3-809A-13A696168D30}"/>
    <cellStyle name="常规 2 6 2 3 4 2" xfId="13784" xr:uid="{40487D98-6F8E-44AD-9733-B0E93396BCD7}"/>
    <cellStyle name="常规 2 6 2 3 4 2 2" xfId="24993" xr:uid="{0198DA29-1E43-4DB7-86F5-538B3A226633}"/>
    <cellStyle name="常规 2 6 2 3 4 2 2 2" xfId="41599" xr:uid="{BAF6ABFE-0F95-46AA-857D-0D36F30421B2}"/>
    <cellStyle name="常规 2 6 2 3 4 2 3" xfId="33711" xr:uid="{A0D9804C-8C70-4143-A452-10944F6BE7DE}"/>
    <cellStyle name="常规 2 6 2 3 4 3" xfId="19389" xr:uid="{2C64BCDE-F786-425F-8D17-6B5574757A12}"/>
    <cellStyle name="常规 2 6 2 3 4 3 2" xfId="37655" xr:uid="{F83DBE1F-34FC-419C-80EE-80F62F7F26CC}"/>
    <cellStyle name="常规 2 6 2 3 4 4" xfId="29767" xr:uid="{D3190F8A-6F77-4F17-ADC0-CB57EAB05879}"/>
    <cellStyle name="常规 2 6 2 3 5" xfId="10982" xr:uid="{2C92CBCB-863F-4497-BABC-A4B3B82D6315}"/>
    <cellStyle name="常规 2 6 2 3 5 2" xfId="22191" xr:uid="{78A7632E-220E-42BC-9B40-72044C265C68}"/>
    <cellStyle name="常规 2 6 2 3 5 2 2" xfId="39627" xr:uid="{F13DB348-61CC-4AD1-B1A0-7587A2C244BE}"/>
    <cellStyle name="常规 2 6 2 3 5 3" xfId="31739" xr:uid="{D85BD222-F433-4F3A-8BD9-72F260CB01CB}"/>
    <cellStyle name="常规 2 6 2 3 6" xfId="16587" xr:uid="{6517DB63-E4DC-42F0-83BB-49590633E739}"/>
    <cellStyle name="常规 2 6 2 3 6 2" xfId="35683" xr:uid="{F2D98AC4-590B-45FE-840D-55E4CC5962E6}"/>
    <cellStyle name="常规 2 6 2 3 7" xfId="27795" xr:uid="{EDBB0F17-8F08-470E-A733-23BEBB058E9B}"/>
    <cellStyle name="常规 2 6 2 4" xfId="6028" xr:uid="{964DB782-7886-416E-A22A-D14967A9E9AA}"/>
    <cellStyle name="常规 2 6 2 4 2" xfId="7430" xr:uid="{C0508FE5-F02C-4BBC-883E-2548B8DFF01F}"/>
    <cellStyle name="常规 2 6 2 4 2 2" xfId="10232" xr:uid="{920B4F63-1896-43F5-B08B-3FBFF2965606}"/>
    <cellStyle name="常规 2 6 2 4 2 2 2" xfId="15837" xr:uid="{FE25004C-430A-473C-A09C-53894EBD30AE}"/>
    <cellStyle name="常规 2 6 2 4 2 2 2 2" xfId="27046" xr:uid="{24F0086D-B443-464D-905E-C750A484E747}"/>
    <cellStyle name="常规 2 6 2 4 2 2 2 2 2" xfId="42833" xr:uid="{252BD9CA-47D9-4123-8DDB-7F3438333FC6}"/>
    <cellStyle name="常规 2 6 2 4 2 2 2 3" xfId="34945" xr:uid="{D99C6E23-9D90-42DB-A239-B21C4840CE1F}"/>
    <cellStyle name="常规 2 6 2 4 2 2 3" xfId="21442" xr:uid="{88B332BC-A7AC-4733-8BCE-B2DB0191A536}"/>
    <cellStyle name="常规 2 6 2 4 2 2 3 2" xfId="38889" xr:uid="{3B6BF77C-3172-4591-823C-D8D385F2E05E}"/>
    <cellStyle name="常规 2 6 2 4 2 2 4" xfId="31001" xr:uid="{6DEA7024-4E9D-4863-BF5C-5E35516738E2}"/>
    <cellStyle name="常规 2 6 2 4 2 3" xfId="13035" xr:uid="{1D615971-4E03-45CD-8B8D-CEB4F2AB6B52}"/>
    <cellStyle name="常规 2 6 2 4 2 3 2" xfId="24244" xr:uid="{F306C074-5B6C-4E5E-BCD8-CB2135255C50}"/>
    <cellStyle name="常规 2 6 2 4 2 3 2 2" xfId="40861" xr:uid="{65F32630-FF08-4B0D-A928-5AACB51BB248}"/>
    <cellStyle name="常规 2 6 2 4 2 3 3" xfId="32973" xr:uid="{7194080C-8D3A-477F-A4DB-342D5DB67359}"/>
    <cellStyle name="常规 2 6 2 4 2 4" xfId="18640" xr:uid="{B149323C-6863-4230-B772-F78A7CE33917}"/>
    <cellStyle name="常规 2 6 2 4 2 4 2" xfId="36917" xr:uid="{18AAEDC7-D305-45C2-AE5A-05E3E64453C6}"/>
    <cellStyle name="常规 2 6 2 4 2 5" xfId="29029" xr:uid="{7981F2FC-A789-4CF6-9F71-9E0389BE2DB5}"/>
    <cellStyle name="常规 2 6 2 4 3" xfId="8830" xr:uid="{ECEFF605-93BC-4FEF-9E41-27DBF07D0FE3}"/>
    <cellStyle name="常规 2 6 2 4 3 2" xfId="14435" xr:uid="{8260956A-036E-4E2E-B754-23BC36114062}"/>
    <cellStyle name="常规 2 6 2 4 3 2 2" xfId="25644" xr:uid="{6DA1F72C-6107-4129-9F0D-5276257B5A14}"/>
    <cellStyle name="常规 2 6 2 4 3 2 2 2" xfId="41847" xr:uid="{47440A22-58D2-4FB9-98BC-DBC10AFEC80C}"/>
    <cellStyle name="常规 2 6 2 4 3 2 3" xfId="33959" xr:uid="{EEDEB046-C966-4EC5-8F06-013F88B2CCBC}"/>
    <cellStyle name="常规 2 6 2 4 3 3" xfId="20040" xr:uid="{931B5255-117B-4AD1-99AF-D69255A2ED0C}"/>
    <cellStyle name="常规 2 6 2 4 3 3 2" xfId="37903" xr:uid="{0DFFAA2D-1592-4DCA-8752-90317D0D7243}"/>
    <cellStyle name="常规 2 6 2 4 3 4" xfId="30015" xr:uid="{A4D6D3AC-1534-4F29-B907-EBA34B278050}"/>
    <cellStyle name="常规 2 6 2 4 4" xfId="11633" xr:uid="{A0CAF30B-B826-40A1-A5A8-C1120354AB0B}"/>
    <cellStyle name="常规 2 6 2 4 4 2" xfId="22842" xr:uid="{DE11669A-A768-41CB-9B49-D6F3E4A1E1E6}"/>
    <cellStyle name="常规 2 6 2 4 4 2 2" xfId="39875" xr:uid="{AAC23B1A-4D50-4E7E-82CD-3BB9FFF28685}"/>
    <cellStyle name="常规 2 6 2 4 4 3" xfId="31987" xr:uid="{304663C4-1F87-4A6B-A416-FE695D679157}"/>
    <cellStyle name="常规 2 6 2 4 5" xfId="17238" xr:uid="{656253F1-8F6B-4936-BBFB-8B9E3DBC0B93}"/>
    <cellStyle name="常规 2 6 2 4 5 2" xfId="35931" xr:uid="{E0ED1454-6391-414A-A765-F5ED69A83776}"/>
    <cellStyle name="常规 2 6 2 4 6" xfId="28043" xr:uid="{A3260AA8-E05F-4689-B300-376C88853A7D}"/>
    <cellStyle name="常规 2 6 2 5" xfId="6532" xr:uid="{E3419A65-3922-44C0-B388-64969D612E70}"/>
    <cellStyle name="常规 2 6 2 5 2" xfId="9334" xr:uid="{A4FDE6AF-1569-448A-B06C-40C7EC9F76DA}"/>
    <cellStyle name="常规 2 6 2 5 2 2" xfId="14939" xr:uid="{76997728-935E-4A04-91E7-CFAD206F58A9}"/>
    <cellStyle name="常规 2 6 2 5 2 2 2" xfId="26148" xr:uid="{04A9BAE5-72A7-4EBF-BFFF-6E40AF9D1DA9}"/>
    <cellStyle name="常规 2 6 2 5 2 2 2 2" xfId="42339" xr:uid="{A372A063-B5EE-470D-8729-DEA836AD0AA3}"/>
    <cellStyle name="常规 2 6 2 5 2 2 3" xfId="34451" xr:uid="{4E06A8FC-749D-4715-9D6D-CAE7A6F42317}"/>
    <cellStyle name="常规 2 6 2 5 2 3" xfId="20544" xr:uid="{3F53E1A4-21C9-48F4-AB26-3F7F896E9CD8}"/>
    <cellStyle name="常规 2 6 2 5 2 3 2" xfId="38395" xr:uid="{39435709-44B8-428B-902E-B7CA7DC0978E}"/>
    <cellStyle name="常规 2 6 2 5 2 4" xfId="30507" xr:uid="{FFB39B59-5306-4567-BAF9-749713F170D3}"/>
    <cellStyle name="常规 2 6 2 5 3" xfId="12137" xr:uid="{2AC707CF-19E1-44FA-8185-5146C9DDC37F}"/>
    <cellStyle name="常规 2 6 2 5 3 2" xfId="23346" xr:uid="{A11EAADB-FD32-4653-A350-ED8924CFB4D9}"/>
    <cellStyle name="常规 2 6 2 5 3 2 2" xfId="40367" xr:uid="{6E1EE29E-0CC5-4456-AF94-33C4FD2C908D}"/>
    <cellStyle name="常规 2 6 2 5 3 3" xfId="32479" xr:uid="{2FCC51A0-D45F-4528-8389-BAADC6F82162}"/>
    <cellStyle name="常规 2 6 2 5 4" xfId="17742" xr:uid="{C5EF71D3-6D39-4E94-963B-64B7FF34D7C4}"/>
    <cellStyle name="常规 2 6 2 5 4 2" xfId="36423" xr:uid="{EECDEDB6-4F62-463C-8E4D-8E52BA35064A}"/>
    <cellStyle name="常规 2 6 2 5 5" xfId="28535" xr:uid="{28B03E93-6CB4-475C-BCA2-9B691E2D2F02}"/>
    <cellStyle name="常规 2 6 2 6" xfId="7933" xr:uid="{FB635BA3-8BB9-4F71-8C32-CD865ED02562}"/>
    <cellStyle name="常规 2 6 2 6 2" xfId="13538" xr:uid="{8B3305AC-8D52-41B5-B75F-4E4D4B0EAF58}"/>
    <cellStyle name="常规 2 6 2 6 2 2" xfId="24747" xr:uid="{F900E8B0-6BC6-4A50-8F2E-B59190224790}"/>
    <cellStyle name="常规 2 6 2 6 2 2 2" xfId="41353" xr:uid="{5FFFBCC3-7021-4A09-874B-C8350F5E754E}"/>
    <cellStyle name="常规 2 6 2 6 2 3" xfId="33465" xr:uid="{B410586C-0A4D-4432-AA9D-3223272CA35D}"/>
    <cellStyle name="常规 2 6 2 6 3" xfId="19143" xr:uid="{C35B3068-6D9F-4349-BB52-23397C17A722}"/>
    <cellStyle name="常规 2 6 2 6 3 2" xfId="37409" xr:uid="{C8334FC8-4021-4152-8C89-3480588B0D78}"/>
    <cellStyle name="常规 2 6 2 6 4" xfId="29521" xr:uid="{24C4880C-CB65-43C9-A42A-1FE408D53DB0}"/>
    <cellStyle name="常规 2 6 2 7" xfId="10736" xr:uid="{892D73D8-AC64-49A2-86BE-5965930D6B73}"/>
    <cellStyle name="常规 2 6 2 7 2" xfId="21945" xr:uid="{C95B931C-3217-46BF-ACE3-798405EDA0C1}"/>
    <cellStyle name="常规 2 6 2 7 2 2" xfId="39381" xr:uid="{48E18C2F-B866-4241-B5DE-67FBDD78644D}"/>
    <cellStyle name="常规 2 6 2 7 3" xfId="31493" xr:uid="{CB1F70D7-DD3B-47E4-A53A-65A303831518}"/>
    <cellStyle name="常规 2 6 2 8" xfId="16341" xr:uid="{69DBE742-3968-4527-AF90-D42715ABABA4}"/>
    <cellStyle name="常规 2 6 2 8 2" xfId="35437" xr:uid="{9D61C4C3-CB84-435A-9BB3-75C0F7846C3A}"/>
    <cellStyle name="常规 2 6 2 9" xfId="27549" xr:uid="{4394F575-E220-4AB3-A56D-E935075D3343}"/>
    <cellStyle name="常规 2 6 3" xfId="5195" xr:uid="{EF8D97BA-BB85-44DD-BA1A-99681BD555D6}"/>
    <cellStyle name="常规 2 6 3 2" xfId="5441" xr:uid="{BBC3F146-A638-40E6-B61D-29A2326EAD95}"/>
    <cellStyle name="常规 2 6 3 2 2" xfId="6338" xr:uid="{AFD0B785-D984-4303-8009-5AE9618A4DB3}"/>
    <cellStyle name="常规 2 6 3 2 2 2" xfId="7740" xr:uid="{C0F466D4-0913-4682-8BF7-02C07049D3C3}"/>
    <cellStyle name="常规 2 6 3 2 2 2 2" xfId="10542" xr:uid="{6D06343D-8747-49D2-B91A-9541245B350F}"/>
    <cellStyle name="常规 2 6 3 2 2 2 2 2" xfId="16147" xr:uid="{ED09687C-7104-449D-8450-B3B64C2A914B}"/>
    <cellStyle name="常规 2 6 3 2 2 2 2 2 2" xfId="27356" xr:uid="{002B1932-97A4-44F9-9F01-B944851582CD}"/>
    <cellStyle name="常规 2 6 3 2 2 2 2 2 2 2" xfId="43143" xr:uid="{35870FEA-B5DA-4E7F-AF55-24C263A72BE9}"/>
    <cellStyle name="常规 2 6 3 2 2 2 2 2 3" xfId="35255" xr:uid="{D82F572A-4A2E-407E-AA69-66B97DB10B0C}"/>
    <cellStyle name="常规 2 6 3 2 2 2 2 3" xfId="21752" xr:uid="{ED6E637D-B40E-4243-AB70-195D1056FD09}"/>
    <cellStyle name="常规 2 6 3 2 2 2 2 3 2" xfId="39199" xr:uid="{0A08DB58-F627-4CEC-AF30-C8CB4AB8B221}"/>
    <cellStyle name="常规 2 6 3 2 2 2 2 4" xfId="31311" xr:uid="{D07AAFB8-CA9B-4659-B57B-33AB75922C49}"/>
    <cellStyle name="常规 2 6 3 2 2 2 3" xfId="13345" xr:uid="{35B53493-ACB2-40F9-8178-B0530A590261}"/>
    <cellStyle name="常规 2 6 3 2 2 2 3 2" xfId="24554" xr:uid="{23F0E2D9-52A4-42A4-8E83-B7F1D709FDEA}"/>
    <cellStyle name="常规 2 6 3 2 2 2 3 2 2" xfId="41171" xr:uid="{24A8C380-844D-42D1-B1D5-3963111B2E3D}"/>
    <cellStyle name="常规 2 6 3 2 2 2 3 3" xfId="33283" xr:uid="{06BBDCB5-3EEA-44D2-A6FC-51D39CC8AA9E}"/>
    <cellStyle name="常规 2 6 3 2 2 2 4" xfId="18950" xr:uid="{B5C60018-A8CE-4A2C-B806-BAE981C9D09F}"/>
    <cellStyle name="常规 2 6 3 2 2 2 4 2" xfId="37227" xr:uid="{F3310110-D912-4194-9CCC-92776B73550C}"/>
    <cellStyle name="常规 2 6 3 2 2 2 5" xfId="29339" xr:uid="{2FA5D3C3-594F-457A-A8E2-1E7EA1287691}"/>
    <cellStyle name="常规 2 6 3 2 2 3" xfId="9140" xr:uid="{0C527B6E-2059-44D9-BD56-B715AC1F43C5}"/>
    <cellStyle name="常规 2 6 3 2 2 3 2" xfId="14745" xr:uid="{7DE95D78-E98F-433C-9EE9-7247119D90F0}"/>
    <cellStyle name="常规 2 6 3 2 2 3 2 2" xfId="25954" xr:uid="{80A0063C-FB50-4918-BF0D-2A0DCCF0ED37}"/>
    <cellStyle name="常规 2 6 3 2 2 3 2 2 2" xfId="42157" xr:uid="{5088FA2B-E159-4467-9654-6725029048DE}"/>
    <cellStyle name="常规 2 6 3 2 2 3 2 3" xfId="34269" xr:uid="{A5414813-BA33-47A3-9F10-F60B05D15A7B}"/>
    <cellStyle name="常规 2 6 3 2 2 3 3" xfId="20350" xr:uid="{EB2FFB92-FA54-4F5F-97D0-092AFD573EE5}"/>
    <cellStyle name="常规 2 6 3 2 2 3 3 2" xfId="38213" xr:uid="{DFDF18CC-01E3-4F2F-B5EA-BA22FB4A5294}"/>
    <cellStyle name="常规 2 6 3 2 2 3 4" xfId="30325" xr:uid="{F118753D-9C1E-4172-B827-7C12C3C86500}"/>
    <cellStyle name="常规 2 6 3 2 2 4" xfId="11943" xr:uid="{5B459608-BEA2-48EC-8427-72AEF1DED6E8}"/>
    <cellStyle name="常规 2 6 3 2 2 4 2" xfId="23152" xr:uid="{6A7227A7-59C7-4FF7-9D0D-B584B99C5750}"/>
    <cellStyle name="常规 2 6 3 2 2 4 2 2" xfId="40185" xr:uid="{2BA2702D-1C42-4A82-9C51-B89E37D01022}"/>
    <cellStyle name="常规 2 6 3 2 2 4 3" xfId="32297" xr:uid="{51154142-0D91-426A-BC7D-18EEC441737E}"/>
    <cellStyle name="常规 2 6 3 2 2 5" xfId="17548" xr:uid="{01A62EBD-B159-4FD6-9CE7-15E207A6F31E}"/>
    <cellStyle name="常规 2 6 3 2 2 5 2" xfId="36241" xr:uid="{44450EDA-31F0-48D5-9749-4E9E00BF07E1}"/>
    <cellStyle name="常规 2 6 3 2 2 6" xfId="28353" xr:uid="{43B7345A-B413-4BF0-B6D3-A2171064C7E1}"/>
    <cellStyle name="常规 2 6 3 2 3" xfId="6843" xr:uid="{313D97EE-D853-413D-ABEB-3E110F584249}"/>
    <cellStyle name="常规 2 6 3 2 3 2" xfId="9645" xr:uid="{C15FA4B7-9C28-4D93-9B7C-8549C355DFDB}"/>
    <cellStyle name="常规 2 6 3 2 3 2 2" xfId="15250" xr:uid="{A54CDE19-5388-4B1B-9E57-9C7A4E99F514}"/>
    <cellStyle name="常规 2 6 3 2 3 2 2 2" xfId="26459" xr:uid="{BF8E48B6-1366-41A6-9B41-F8FAB6277CFA}"/>
    <cellStyle name="常规 2 6 3 2 3 2 2 2 2" xfId="42649" xr:uid="{4832BC3C-9827-4A82-AAAA-63AE0919131B}"/>
    <cellStyle name="常规 2 6 3 2 3 2 2 3" xfId="34761" xr:uid="{E4D6370F-35D6-43D1-A584-923331F930B4}"/>
    <cellStyle name="常规 2 6 3 2 3 2 3" xfId="20855" xr:uid="{1EE554B3-BA5A-4394-9221-2DA7596A700B}"/>
    <cellStyle name="常规 2 6 3 2 3 2 3 2" xfId="38705" xr:uid="{B2B3B61D-EBAB-4EC1-ACE1-ACA681A2A918}"/>
    <cellStyle name="常规 2 6 3 2 3 2 4" xfId="30817" xr:uid="{EA0732EE-CD14-4284-8EF3-9BC014AC2092}"/>
    <cellStyle name="常规 2 6 3 2 3 3" xfId="12448" xr:uid="{CEDDCEB1-DB90-4CC8-99B0-7296861C93EB}"/>
    <cellStyle name="常规 2 6 3 2 3 3 2" xfId="23657" xr:uid="{E6EC079B-D669-4244-95A0-BF63C71CF7E9}"/>
    <cellStyle name="常规 2 6 3 2 3 3 2 2" xfId="40677" xr:uid="{D2CD75B9-F46C-4533-82D1-FE575507BAF8}"/>
    <cellStyle name="常规 2 6 3 2 3 3 3" xfId="32789" xr:uid="{6AE80EE5-2896-4B77-84DC-93CE8279EE7F}"/>
    <cellStyle name="常规 2 6 3 2 3 4" xfId="18053" xr:uid="{4950B1C8-979A-4102-9184-04DE905677BE}"/>
    <cellStyle name="常规 2 6 3 2 3 4 2" xfId="36733" xr:uid="{D8886758-57B0-46F2-852F-2B80F77610F9}"/>
    <cellStyle name="常规 2 6 3 2 3 5" xfId="28845" xr:uid="{7DB9B2A5-9812-49F4-B1BC-76D081CCC19F}"/>
    <cellStyle name="常规 2 6 3 2 4" xfId="8243" xr:uid="{E3A327E2-8B10-4286-A08F-52A3A06BE186}"/>
    <cellStyle name="常规 2 6 3 2 4 2" xfId="13848" xr:uid="{D77D4ACE-42D5-4E6F-81DE-49FF98B8F6AC}"/>
    <cellStyle name="常规 2 6 3 2 4 2 2" xfId="25057" xr:uid="{CA80FA37-1224-4E00-8183-9BFDC34CB002}"/>
    <cellStyle name="常规 2 6 3 2 4 2 2 2" xfId="41663" xr:uid="{7B4AC41B-6CF4-48B2-AF46-8E083CDD6129}"/>
    <cellStyle name="常规 2 6 3 2 4 2 3" xfId="33775" xr:uid="{AA282F44-10F7-4436-A1CA-9A68C23D4C9D}"/>
    <cellStyle name="常规 2 6 3 2 4 3" xfId="19453" xr:uid="{28B451AA-E415-4EE2-AF3B-9E5198695588}"/>
    <cellStyle name="常规 2 6 3 2 4 3 2" xfId="37719" xr:uid="{B92B47A5-EB03-4F72-AD02-C7631E5621EE}"/>
    <cellStyle name="常规 2 6 3 2 4 4" xfId="29831" xr:uid="{79E42EAB-9279-4EC6-96E8-BCA1C5C51D1C}"/>
    <cellStyle name="常规 2 6 3 2 5" xfId="11046" xr:uid="{51AAE506-3B0B-40C9-8589-D37DCF501D05}"/>
    <cellStyle name="常规 2 6 3 2 5 2" xfId="22255" xr:uid="{A01E81BC-1917-411C-ACC6-5F9A81A70E89}"/>
    <cellStyle name="常规 2 6 3 2 5 2 2" xfId="39691" xr:uid="{74189B16-2400-4AA4-B092-C76AA04D6F2D}"/>
    <cellStyle name="常规 2 6 3 2 5 3" xfId="31803" xr:uid="{E7F908B5-3E52-44FD-B2D6-162C53178499}"/>
    <cellStyle name="常规 2 6 3 2 6" xfId="16651" xr:uid="{87E93288-ED2E-4861-B171-9ECA11DC1718}"/>
    <cellStyle name="常规 2 6 3 2 6 2" xfId="35747" xr:uid="{72AEE00D-CC13-49E9-B3FE-31684D6B78FA}"/>
    <cellStyle name="常规 2 6 3 2 7" xfId="27859" xr:uid="{AF9386E8-B2B2-4A69-AB97-CE10CE0E4FFC}"/>
    <cellStyle name="常规 2 6 3 3" xfId="6092" xr:uid="{66988F03-5592-4DE0-98C3-04D1106DEE7D}"/>
    <cellStyle name="常规 2 6 3 3 2" xfId="7494" xr:uid="{7CF7264A-639A-487D-87EF-E4CB32AF40AA}"/>
    <cellStyle name="常规 2 6 3 3 2 2" xfId="10296" xr:uid="{F0F0119E-D848-4F9D-84F4-218C867D6F37}"/>
    <cellStyle name="常规 2 6 3 3 2 2 2" xfId="15901" xr:uid="{8A6170FC-D251-4D93-8711-44A0E0BD963D}"/>
    <cellStyle name="常规 2 6 3 3 2 2 2 2" xfId="27110" xr:uid="{99B36B37-2403-4D33-8944-422CFA847547}"/>
    <cellStyle name="常规 2 6 3 3 2 2 2 2 2" xfId="42897" xr:uid="{E1A26095-FC54-4ACF-B27C-CE705E24328C}"/>
    <cellStyle name="常规 2 6 3 3 2 2 2 3" xfId="35009" xr:uid="{6637B7A1-D9B7-4559-855C-BDF8080F2B97}"/>
    <cellStyle name="常规 2 6 3 3 2 2 3" xfId="21506" xr:uid="{C10CD443-4ACB-4B2F-899E-948C2C5BCF28}"/>
    <cellStyle name="常规 2 6 3 3 2 2 3 2" xfId="38953" xr:uid="{A3153747-B95E-411F-B344-082624EFA151}"/>
    <cellStyle name="常规 2 6 3 3 2 2 4" xfId="31065" xr:uid="{940E991D-42C4-44A4-8676-702DF05D4BBC}"/>
    <cellStyle name="常规 2 6 3 3 2 3" xfId="13099" xr:uid="{AB25B66E-E970-4BD6-982A-AF19CDB5C677}"/>
    <cellStyle name="常规 2 6 3 3 2 3 2" xfId="24308" xr:uid="{CA08F5B7-8BD0-4F1A-BF3C-2D1824532B09}"/>
    <cellStyle name="常规 2 6 3 3 2 3 2 2" xfId="40925" xr:uid="{DB24A2BE-697A-40C5-AD25-E833C245CE8B}"/>
    <cellStyle name="常规 2 6 3 3 2 3 3" xfId="33037" xr:uid="{2AD437CB-4637-486B-8E3C-EBFE398A5FB0}"/>
    <cellStyle name="常规 2 6 3 3 2 4" xfId="18704" xr:uid="{8552AC13-4F7B-459B-864F-8986EE917369}"/>
    <cellStyle name="常规 2 6 3 3 2 4 2" xfId="36981" xr:uid="{B12AC50F-0A47-4454-A78A-89E9BB54A877}"/>
    <cellStyle name="常规 2 6 3 3 2 5" xfId="29093" xr:uid="{500E5F68-6DC9-4E6E-97B2-73EAB96993C0}"/>
    <cellStyle name="常规 2 6 3 3 3" xfId="8894" xr:uid="{70BB7DA0-7399-461F-8597-87D641D134D5}"/>
    <cellStyle name="常规 2 6 3 3 3 2" xfId="14499" xr:uid="{8CFBF525-40D9-4057-814D-EB88797E9041}"/>
    <cellStyle name="常规 2 6 3 3 3 2 2" xfId="25708" xr:uid="{06BEF2AB-3A01-4FB7-A063-8C0EFABEE500}"/>
    <cellStyle name="常规 2 6 3 3 3 2 2 2" xfId="41911" xr:uid="{8E368D78-A735-4803-A028-4FC9CF691BD9}"/>
    <cellStyle name="常规 2 6 3 3 3 2 3" xfId="34023" xr:uid="{5B3C0739-2D69-48CB-8154-644ADA0428AF}"/>
    <cellStyle name="常规 2 6 3 3 3 3" xfId="20104" xr:uid="{22DB07A5-AAD8-41F2-B710-769E77AEC36C}"/>
    <cellStyle name="常规 2 6 3 3 3 3 2" xfId="37967" xr:uid="{1EDE37EA-33B1-4618-8BEC-B0EDBCBC862A}"/>
    <cellStyle name="常规 2 6 3 3 3 4" xfId="30079" xr:uid="{084B67BE-F9C7-4483-BFCF-393BDAF68110}"/>
    <cellStyle name="常规 2 6 3 3 4" xfId="11697" xr:uid="{010043D7-CDFA-4E75-BDA3-14640264A888}"/>
    <cellStyle name="常规 2 6 3 3 4 2" xfId="22906" xr:uid="{10DF05EF-0212-44C2-A488-0E9EF4398D32}"/>
    <cellStyle name="常规 2 6 3 3 4 2 2" xfId="39939" xr:uid="{E4034252-9390-4E12-8729-8599BDA30C02}"/>
    <cellStyle name="常规 2 6 3 3 4 3" xfId="32051" xr:uid="{34F5594A-63F7-4345-8D4A-9475D8D6BE50}"/>
    <cellStyle name="常规 2 6 3 3 5" xfId="17302" xr:uid="{06649CD8-33F7-41AC-833D-1BFF07FD9C18}"/>
    <cellStyle name="常规 2 6 3 3 5 2" xfId="35995" xr:uid="{24FE44BC-61CB-4D4D-A245-DAEE4ACFCA23}"/>
    <cellStyle name="常规 2 6 3 3 6" xfId="28107" xr:uid="{2C5D50C3-F92D-4FBA-AAA4-AB5ED6677517}"/>
    <cellStyle name="常规 2 6 3 4" xfId="6597" xr:uid="{879A364F-D0AF-4B37-B0D7-F581A0108A8E}"/>
    <cellStyle name="常规 2 6 3 4 2" xfId="9399" xr:uid="{0D8756CC-A302-43FA-9283-40A356E7012A}"/>
    <cellStyle name="常规 2 6 3 4 2 2" xfId="15004" xr:uid="{E604A568-6C6E-49FA-9CD9-7459EC59C39C}"/>
    <cellStyle name="常规 2 6 3 4 2 2 2" xfId="26213" xr:uid="{F8E4A9DA-AF76-4AB5-BC08-CBF2D299C490}"/>
    <cellStyle name="常规 2 6 3 4 2 2 2 2" xfId="42403" xr:uid="{2CCAB83D-1EDE-48C6-B623-A02C554E970F}"/>
    <cellStyle name="常规 2 6 3 4 2 2 3" xfId="34515" xr:uid="{0982C0DC-B35B-4F6A-9F6C-E062BA23AB81}"/>
    <cellStyle name="常规 2 6 3 4 2 3" xfId="20609" xr:uid="{9648B646-4D7D-4B08-A7E4-2F140261EBC4}"/>
    <cellStyle name="常规 2 6 3 4 2 3 2" xfId="38459" xr:uid="{80D649A3-7AF6-460E-AEA5-0E4990D85636}"/>
    <cellStyle name="常规 2 6 3 4 2 4" xfId="30571" xr:uid="{6041D55B-4AB5-4954-B17B-3DD50858FA42}"/>
    <cellStyle name="常规 2 6 3 4 3" xfId="12202" xr:uid="{FA25953F-ACB0-466F-B210-37E663D994EB}"/>
    <cellStyle name="常规 2 6 3 4 3 2" xfId="23411" xr:uid="{25DD82D9-6E25-47CA-81DD-9D892D0A4AB6}"/>
    <cellStyle name="常规 2 6 3 4 3 2 2" xfId="40431" xr:uid="{82818DC4-89F4-44DF-ABEA-DD1011EFB73C}"/>
    <cellStyle name="常规 2 6 3 4 3 3" xfId="32543" xr:uid="{B6B80BDD-82DE-4475-8D0C-2B48B7798AED}"/>
    <cellStyle name="常规 2 6 3 4 4" xfId="17807" xr:uid="{6D4845CD-DB10-4313-9D34-699400EA51FB}"/>
    <cellStyle name="常规 2 6 3 4 4 2" xfId="36487" xr:uid="{0CF68E36-E4AF-462C-86ED-13603B8AE2F0}"/>
    <cellStyle name="常规 2 6 3 4 5" xfId="28599" xr:uid="{10A46516-F482-4139-A150-DF085235A540}"/>
    <cellStyle name="常规 2 6 3 5" xfId="7997" xr:uid="{99195072-544C-43EF-8F6B-491542C962B6}"/>
    <cellStyle name="常规 2 6 3 5 2" xfId="13602" xr:uid="{D16775F0-03F4-49BB-8C4D-94530073F989}"/>
    <cellStyle name="常规 2 6 3 5 2 2" xfId="24811" xr:uid="{F8BF9E6E-EBBF-40B5-B91C-96D7B9D05AA8}"/>
    <cellStyle name="常规 2 6 3 5 2 2 2" xfId="41417" xr:uid="{BC229236-FCDA-4CA9-951A-FAC75B9AED11}"/>
    <cellStyle name="常规 2 6 3 5 2 3" xfId="33529" xr:uid="{4FC2D52A-EC93-40E0-B23C-FB9DC5877217}"/>
    <cellStyle name="常规 2 6 3 5 3" xfId="19207" xr:uid="{34D8E954-C4BD-46D1-A660-D19DB3779B88}"/>
    <cellStyle name="常规 2 6 3 5 3 2" xfId="37473" xr:uid="{5E574A70-2049-4A59-A7A2-E69BE027734C}"/>
    <cellStyle name="常规 2 6 3 5 4" xfId="29585" xr:uid="{564F6373-769A-4BEC-8F9A-4709E3043187}"/>
    <cellStyle name="常规 2 6 3 6" xfId="10800" xr:uid="{545DA65A-89AC-4956-A7F4-8CE968CE5D20}"/>
    <cellStyle name="常规 2 6 3 6 2" xfId="22009" xr:uid="{98A6274E-F8C6-4B2D-9F04-4FE319575526}"/>
    <cellStyle name="常规 2 6 3 6 2 2" xfId="39445" xr:uid="{887C8994-6957-4DCD-B6C6-8BBF3687D11F}"/>
    <cellStyle name="常规 2 6 3 6 3" xfId="31557" xr:uid="{DE31A6A2-2087-46C1-B8C0-059314101A52}"/>
    <cellStyle name="常规 2 6 3 7" xfId="16405" xr:uid="{101309CF-790B-440F-B8CC-85D75E90CE46}"/>
    <cellStyle name="常规 2 6 3 7 2" xfId="35501" xr:uid="{B27B1703-4521-40D0-9328-D86033346A1B}"/>
    <cellStyle name="常规 2 6 3 8" xfId="27613" xr:uid="{42930B30-CA09-413B-9F59-47C7E995210A}"/>
    <cellStyle name="常规 2 6 4" xfId="5318" xr:uid="{1DF8E2A6-9139-4333-A9B9-16F3A70F0DDB}"/>
    <cellStyle name="常规 2 6 4 2" xfId="6215" xr:uid="{6B9702F2-F09C-4F05-B5EA-12B29885C89D}"/>
    <cellStyle name="常规 2 6 4 2 2" xfId="7617" xr:uid="{D35786F1-0611-4A21-A1DA-CFE82927E2F2}"/>
    <cellStyle name="常规 2 6 4 2 2 2" xfId="10419" xr:uid="{F68D47B0-6D4D-4665-BA8C-492423E22922}"/>
    <cellStyle name="常规 2 6 4 2 2 2 2" xfId="16024" xr:uid="{3CC49996-E329-4EE5-B66B-1BF9F516D047}"/>
    <cellStyle name="常规 2 6 4 2 2 2 2 2" xfId="27233" xr:uid="{7263967F-5EC2-4FF6-91B7-2E6CE7D08229}"/>
    <cellStyle name="常规 2 6 4 2 2 2 2 2 2" xfId="43020" xr:uid="{1B7E69BB-4A09-4745-8BDB-2318F0A766B3}"/>
    <cellStyle name="常规 2 6 4 2 2 2 2 3" xfId="35132" xr:uid="{CC67B68D-0FFE-42BB-BD2D-46032C7F362C}"/>
    <cellStyle name="常规 2 6 4 2 2 2 3" xfId="21629" xr:uid="{13A29A02-5296-48E8-B894-F3ECC95DE53C}"/>
    <cellStyle name="常规 2 6 4 2 2 2 3 2" xfId="39076" xr:uid="{51497DBA-A97A-41CD-8662-948FE3C80E0D}"/>
    <cellStyle name="常规 2 6 4 2 2 2 4" xfId="31188" xr:uid="{402AEBCC-9215-4602-A777-54FDDB9D9F56}"/>
    <cellStyle name="常规 2 6 4 2 2 3" xfId="13222" xr:uid="{E52B0107-0DEE-4F73-BEE5-13C7C9EE0699}"/>
    <cellStyle name="常规 2 6 4 2 2 3 2" xfId="24431" xr:uid="{D2507DD0-C542-4A32-97FA-C941AE852AFF}"/>
    <cellStyle name="常规 2 6 4 2 2 3 2 2" xfId="41048" xr:uid="{E6F206BC-3E1F-404F-AEDC-D51840DBDBB9}"/>
    <cellStyle name="常规 2 6 4 2 2 3 3" xfId="33160" xr:uid="{FD788AEF-602B-4B7F-8B7A-0EC63785AABD}"/>
    <cellStyle name="常规 2 6 4 2 2 4" xfId="18827" xr:uid="{576D70D3-802D-45B4-A6A3-159FF146A399}"/>
    <cellStyle name="常规 2 6 4 2 2 4 2" xfId="37104" xr:uid="{6790FAA4-993C-4E70-A3A6-48AD9CBD136E}"/>
    <cellStyle name="常规 2 6 4 2 2 5" xfId="29216" xr:uid="{587D9407-92F6-4AEE-A8D6-E7159DD18069}"/>
    <cellStyle name="常规 2 6 4 2 3" xfId="9017" xr:uid="{DF1EB3D0-9579-41E0-81B0-3C2D12A7BEF1}"/>
    <cellStyle name="常规 2 6 4 2 3 2" xfId="14622" xr:uid="{F652D52E-8C61-4B32-983A-45E2714DD0DC}"/>
    <cellStyle name="常规 2 6 4 2 3 2 2" xfId="25831" xr:uid="{65D03BEF-54DD-40AD-A112-91301AF0E239}"/>
    <cellStyle name="常规 2 6 4 2 3 2 2 2" xfId="42034" xr:uid="{6B71F294-94BC-4AB4-9F59-D7E556E80FC3}"/>
    <cellStyle name="常规 2 6 4 2 3 2 3" xfId="34146" xr:uid="{BBE48FF7-B636-410F-B101-2906C3394D66}"/>
    <cellStyle name="常规 2 6 4 2 3 3" xfId="20227" xr:uid="{BF9ADD06-756D-49CF-8D97-700906EFC93C}"/>
    <cellStyle name="常规 2 6 4 2 3 3 2" xfId="38090" xr:uid="{1977A9B0-4855-4CD5-B1BE-F50E7EF156BD}"/>
    <cellStyle name="常规 2 6 4 2 3 4" xfId="30202" xr:uid="{EE02AB4F-4921-48E3-87C4-6AB5B3454804}"/>
    <cellStyle name="常规 2 6 4 2 4" xfId="11820" xr:uid="{89A3FBC2-54E8-49C1-8FCB-44B357876E99}"/>
    <cellStyle name="常规 2 6 4 2 4 2" xfId="23029" xr:uid="{C2AB042A-5A93-4C05-9D10-A0FAED8CC21D}"/>
    <cellStyle name="常规 2 6 4 2 4 2 2" xfId="40062" xr:uid="{6FC08A8B-5AF8-49D9-8FCB-AD7C22FE2043}"/>
    <cellStyle name="常规 2 6 4 2 4 3" xfId="32174" xr:uid="{3614D6B7-8A45-41C2-886F-5273BC610283}"/>
    <cellStyle name="常规 2 6 4 2 5" xfId="17425" xr:uid="{AA91D4A3-FE0B-4DA0-B799-79711A2C3671}"/>
    <cellStyle name="常规 2 6 4 2 5 2" xfId="36118" xr:uid="{DFDAEEE9-87E7-4BE4-9BD4-49491F8B1ADE}"/>
    <cellStyle name="常规 2 6 4 2 6" xfId="28230" xr:uid="{92C7157B-A4CF-4186-AD2A-C40E2B0A242B}"/>
    <cellStyle name="常规 2 6 4 3" xfId="6720" xr:uid="{DD547D7C-91F2-4FF2-9721-229FA0E80E30}"/>
    <cellStyle name="常规 2 6 4 3 2" xfId="9522" xr:uid="{300EF204-1057-4731-B425-C0175FF300A0}"/>
    <cellStyle name="常规 2 6 4 3 2 2" xfId="15127" xr:uid="{7E0043C4-DF72-4536-82B9-C741D81D08A6}"/>
    <cellStyle name="常规 2 6 4 3 2 2 2" xfId="26336" xr:uid="{6F14114A-F3F8-4588-8F9D-FA2511DDE989}"/>
    <cellStyle name="常规 2 6 4 3 2 2 2 2" xfId="42526" xr:uid="{40F875C6-25E5-4418-834B-3AC69E1F7E17}"/>
    <cellStyle name="常规 2 6 4 3 2 2 3" xfId="34638" xr:uid="{7A8F62CA-4B9E-402A-B670-3DA9784A0580}"/>
    <cellStyle name="常规 2 6 4 3 2 3" xfId="20732" xr:uid="{144F67F3-1A83-4BC6-B21C-FA5D431DFEB8}"/>
    <cellStyle name="常规 2 6 4 3 2 3 2" xfId="38582" xr:uid="{2055FA43-B629-4F8B-BCD4-EE30C5BC6725}"/>
    <cellStyle name="常规 2 6 4 3 2 4" xfId="30694" xr:uid="{39197878-DBEC-42A5-B2BF-7AFAB85ABFF1}"/>
    <cellStyle name="常规 2 6 4 3 3" xfId="12325" xr:uid="{F715FDD0-953A-4CAB-8C8F-6A5B865228FF}"/>
    <cellStyle name="常规 2 6 4 3 3 2" xfId="23534" xr:uid="{3D7F4419-5E11-4492-8D13-26B4DD122C69}"/>
    <cellStyle name="常规 2 6 4 3 3 2 2" xfId="40554" xr:uid="{B3A35253-4011-4DA0-B28C-08C67937081C}"/>
    <cellStyle name="常规 2 6 4 3 3 3" xfId="32666" xr:uid="{74EF4ECD-E158-4218-9D4A-64B875D60B65}"/>
    <cellStyle name="常规 2 6 4 3 4" xfId="17930" xr:uid="{1E0A8BC4-C228-4E89-BB11-72566FDC3524}"/>
    <cellStyle name="常规 2 6 4 3 4 2" xfId="36610" xr:uid="{0069E081-965A-490E-9085-66379EE3A5DA}"/>
    <cellStyle name="常规 2 6 4 3 5" xfId="28722" xr:uid="{61F066B8-D844-487C-8B83-0E62F76997C5}"/>
    <cellStyle name="常规 2 6 4 4" xfId="8120" xr:uid="{F145CDC3-2676-452C-AD36-EBD68CCD1370}"/>
    <cellStyle name="常规 2 6 4 4 2" xfId="13725" xr:uid="{7D819ED7-A05A-420C-9065-D2905203B283}"/>
    <cellStyle name="常规 2 6 4 4 2 2" xfId="24934" xr:uid="{E0A146FC-E7B6-4016-85F1-3EEE764D9661}"/>
    <cellStyle name="常规 2 6 4 4 2 2 2" xfId="41540" xr:uid="{E970B728-F8EB-4D88-BD1D-0501F60FB1AD}"/>
    <cellStyle name="常规 2 6 4 4 2 3" xfId="33652" xr:uid="{A3CE1AD9-A9C6-4ACA-989A-32252069DA8C}"/>
    <cellStyle name="常规 2 6 4 4 3" xfId="19330" xr:uid="{E8BE62EC-EF52-4DD9-9408-4A734C9B934F}"/>
    <cellStyle name="常规 2 6 4 4 3 2" xfId="37596" xr:uid="{0F563E4B-92FB-4076-87B3-7C0E3734A2CC}"/>
    <cellStyle name="常规 2 6 4 4 4" xfId="29708" xr:uid="{923A228D-48F4-4B31-A2BA-7D6FD20113DE}"/>
    <cellStyle name="常规 2 6 4 5" xfId="10923" xr:uid="{B5D3BD45-8420-4789-9177-BF10D427E0DB}"/>
    <cellStyle name="常规 2 6 4 5 2" xfId="22132" xr:uid="{BBF0D74F-8698-4897-BD7F-E96DF9473427}"/>
    <cellStyle name="常规 2 6 4 5 2 2" xfId="39568" xr:uid="{083A75DD-0DE7-44E8-8A3E-675247A71315}"/>
    <cellStyle name="常规 2 6 4 5 3" xfId="31680" xr:uid="{2ECFBB98-9130-4A22-8515-ABE0AC1893C3}"/>
    <cellStyle name="常规 2 6 4 6" xfId="16528" xr:uid="{CE39A0F8-66C1-4F27-B512-4B4232AF1940}"/>
    <cellStyle name="常规 2 6 4 6 2" xfId="35624" xr:uid="{5FB19A2F-E7D0-4BAF-88CF-8347B5C03D21}"/>
    <cellStyle name="常规 2 6 4 7" xfId="27736" xr:uid="{B9F085B1-0E39-4478-A5DB-C525D8B872A5}"/>
    <cellStyle name="常规 2 6 5" xfId="5564" xr:uid="{89C66A42-B8DA-45BF-BCAB-8EFD2B751959}"/>
    <cellStyle name="常规 2 6 5 2" xfId="6966" xr:uid="{2138D985-6A2A-4618-801E-F6D921261C31}"/>
    <cellStyle name="常规 2 6 5 2 2" xfId="9768" xr:uid="{FAC2BA58-EE78-4612-BC70-01F8A03EA103}"/>
    <cellStyle name="常规 2 6 5 2 2 2" xfId="15373" xr:uid="{54EEEB4A-5868-4465-85A3-98E8A890CD82}"/>
    <cellStyle name="常规 2 6 5 2 2 2 2" xfId="26582" xr:uid="{19E2CD6C-5469-4044-BFFA-4CD9078B189D}"/>
    <cellStyle name="常规 2 6 5 2 2 2 2 2" xfId="42772" xr:uid="{BDF907E8-72D6-48EB-BE8C-6F999B3ADFA0}"/>
    <cellStyle name="常规 2 6 5 2 2 2 3" xfId="34884" xr:uid="{CCCB6EF5-6852-4FD0-B9B6-5A6639E79DD2}"/>
    <cellStyle name="常规 2 6 5 2 2 3" xfId="20978" xr:uid="{A62FB2AC-9349-4565-9E87-C7E23A86F488}"/>
    <cellStyle name="常规 2 6 5 2 2 3 2" xfId="38828" xr:uid="{792616C4-98C9-47DD-834D-F2D0CD2896AE}"/>
    <cellStyle name="常规 2 6 5 2 2 4" xfId="30940" xr:uid="{901742C0-55CD-4D1E-BABF-1329218700F5}"/>
    <cellStyle name="常规 2 6 5 2 3" xfId="12571" xr:uid="{4DBC90D7-0E05-415B-8047-8AE3A27CB051}"/>
    <cellStyle name="常规 2 6 5 2 3 2" xfId="23780" xr:uid="{26E4D3E2-1444-47E8-BC1F-32C1E5F0F437}"/>
    <cellStyle name="常规 2 6 5 2 3 2 2" xfId="40800" xr:uid="{E2DB7CB4-095B-488D-9F82-DA5F1DBCAEAB}"/>
    <cellStyle name="常规 2 6 5 2 3 3" xfId="32912" xr:uid="{A453E55C-9E93-4CE7-BC69-2E42D1531C98}"/>
    <cellStyle name="常规 2 6 5 2 4" xfId="18176" xr:uid="{A6622780-BE47-4706-9B7F-6A4667BB3387}"/>
    <cellStyle name="常规 2 6 5 2 4 2" xfId="36856" xr:uid="{0F671545-9534-401A-BA56-311CBF479F4A}"/>
    <cellStyle name="常规 2 6 5 2 5" xfId="28968" xr:uid="{33607F23-48F9-4AF7-BF0E-5443892E20D7}"/>
    <cellStyle name="常规 2 6 5 3" xfId="8366" xr:uid="{1A4F5D4F-030F-421D-B0FE-460530D5D51F}"/>
    <cellStyle name="常规 2 6 5 3 2" xfId="13971" xr:uid="{31C410C7-2346-4A55-A4B0-EDAF70F1A84E}"/>
    <cellStyle name="常规 2 6 5 3 2 2" xfId="25180" xr:uid="{C8762E13-3342-421F-BDEF-635AB9B1608B}"/>
    <cellStyle name="常规 2 6 5 3 2 2 2" xfId="41786" xr:uid="{B58D246D-5BC4-4E1D-A8CC-24FB14D51C4E}"/>
    <cellStyle name="常规 2 6 5 3 2 3" xfId="33898" xr:uid="{D067566A-8BA5-44BF-8CCB-B7DD8049649C}"/>
    <cellStyle name="常规 2 6 5 3 3" xfId="19576" xr:uid="{6F408D51-D36E-4358-BE5C-C4FFFC5CC99C}"/>
    <cellStyle name="常规 2 6 5 3 3 2" xfId="37842" xr:uid="{6F6C81F2-F202-4F31-9620-C875329E6ABD}"/>
    <cellStyle name="常规 2 6 5 3 4" xfId="29954" xr:uid="{418C8F0A-61A7-40AC-B939-0A610DD1A6C4}"/>
    <cellStyle name="常规 2 6 5 4" xfId="11169" xr:uid="{CF07A993-466B-467D-98E8-AF4446246D9F}"/>
    <cellStyle name="常规 2 6 5 4 2" xfId="22378" xr:uid="{DCA40308-F87A-4CB6-8ED7-6E652B305FF9}"/>
    <cellStyle name="常规 2 6 5 4 2 2" xfId="39814" xr:uid="{F1B8D5A3-9148-4928-A256-218C679795B3}"/>
    <cellStyle name="常规 2 6 5 4 3" xfId="31926" xr:uid="{EA089AF2-873B-4933-8FD2-4A0F3C166D45}"/>
    <cellStyle name="常规 2 6 5 5" xfId="16774" xr:uid="{25EB6EF8-8703-4FBE-B5C0-DC0D1DA0168B}"/>
    <cellStyle name="常规 2 6 5 5 2" xfId="35870" xr:uid="{E13565CE-5B20-4F88-B4D4-5BE89B477FA9}"/>
    <cellStyle name="常规 2 6 5 6" xfId="27982" xr:uid="{BB2EB900-FE0C-4F70-93CF-59B09613C39E}"/>
    <cellStyle name="常规 2 6 6" xfId="6472" xr:uid="{CB385DBE-3C57-4701-96D5-4D5C4BE8642F}"/>
    <cellStyle name="常规 2 6 6 2" xfId="9274" xr:uid="{1787AB7F-C6CF-4B4F-8627-68BB130F55CA}"/>
    <cellStyle name="常规 2 6 6 2 2" xfId="14879" xr:uid="{38C773D2-1069-43F5-BE94-3E7A6BF660E0}"/>
    <cellStyle name="常规 2 6 6 2 2 2" xfId="26088" xr:uid="{5C578BDC-6051-455E-99B7-B5AC067DABA4}"/>
    <cellStyle name="常规 2 6 6 2 2 2 2" xfId="42280" xr:uid="{A3D0C7C3-EA79-45C1-B53E-91B20E7BB4B4}"/>
    <cellStyle name="常规 2 6 6 2 2 3" xfId="34392" xr:uid="{ED37F00F-10AE-4722-A63C-722C64CFCE37}"/>
    <cellStyle name="常规 2 6 6 2 3" xfId="20484" xr:uid="{FCA2B9B2-97D9-4B73-A052-C3C4A88F8F33}"/>
    <cellStyle name="常规 2 6 6 2 3 2" xfId="38336" xr:uid="{70419AC6-C502-4957-A5FB-B785AE2FE5C9}"/>
    <cellStyle name="常规 2 6 6 2 4" xfId="30448" xr:uid="{41A158CE-7AAD-400C-9350-D20449A1EE5E}"/>
    <cellStyle name="常规 2 6 6 3" xfId="12077" xr:uid="{F5CA61C6-8647-4BEF-9DD7-39CB1DB9E22E}"/>
    <cellStyle name="常规 2 6 6 3 2" xfId="23286" xr:uid="{1492AE77-FD62-43A9-A7B7-3F2B401BFA11}"/>
    <cellStyle name="常规 2 6 6 3 2 2" xfId="40308" xr:uid="{21D5F61D-CA2C-4A65-85F5-02EE2026614F}"/>
    <cellStyle name="常规 2 6 6 3 3" xfId="32420" xr:uid="{DF5E7AAD-9BC5-49E0-A9C1-1A3FA9E8C67A}"/>
    <cellStyle name="常规 2 6 6 4" xfId="17682" xr:uid="{29D14C94-95F7-45E9-8FF5-C9C24B43C587}"/>
    <cellStyle name="常规 2 6 6 4 2" xfId="36364" xr:uid="{F6E8AA16-CBC0-4AA4-86EA-34A602156BF3}"/>
    <cellStyle name="常规 2 6 6 5" xfId="28476" xr:uid="{AB1643F1-8589-4ED6-B236-39E85DE5A32B}"/>
    <cellStyle name="常规 2 6 7" xfId="7874" xr:uid="{147B523A-EDFB-4924-A3FA-E9E5D6D31F72}"/>
    <cellStyle name="常规 2 6 7 2" xfId="13479" xr:uid="{7AE35ECE-69DA-4120-A2AB-5C583D416D49}"/>
    <cellStyle name="常规 2 6 7 2 2" xfId="24688" xr:uid="{931D4E0D-C4EA-478E-A79A-AECC6DC75860}"/>
    <cellStyle name="常规 2 6 7 2 2 2" xfId="41294" xr:uid="{77BEB1CC-2017-4CD4-AF9F-ED41B0980EC9}"/>
    <cellStyle name="常规 2 6 7 2 3" xfId="33406" xr:uid="{BC91B834-2F23-4A26-BA76-31A4DC7ED9C3}"/>
    <cellStyle name="常规 2 6 7 3" xfId="19084" xr:uid="{0BC8BE16-8C0F-4FBE-B2FF-57B927608CD6}"/>
    <cellStyle name="常规 2 6 7 3 2" xfId="37350" xr:uid="{348CEA1E-9D85-4FC6-9954-372369E535C3}"/>
    <cellStyle name="常规 2 6 7 4" xfId="29462" xr:uid="{23223E21-35EC-4078-B984-E888150174E3}"/>
    <cellStyle name="常规 2 6 8" xfId="10676" xr:uid="{1D00AC7E-FA7B-4D4E-9F22-B54DDC282885}"/>
    <cellStyle name="常规 2 6 8 2" xfId="21886" xr:uid="{FFB43146-C377-4FB8-8D91-25D7AEAA5E5E}"/>
    <cellStyle name="常规 2 6 8 2 2" xfId="39322" xr:uid="{C9B81E11-69FD-4030-9C71-7FA56B54AF27}"/>
    <cellStyle name="常规 2 6 8 3" xfId="31434" xr:uid="{FD0EEEDB-6547-4A87-932B-0579EFC2F34D}"/>
    <cellStyle name="常规 2 6 9" xfId="16282" xr:uid="{6BFF1685-4F21-4D74-B06B-83E28029EAB0}"/>
    <cellStyle name="常规 2 6 9 2" xfId="35378" xr:uid="{ECAB1C13-3978-4523-901A-A4CF2DAEA3A9}"/>
    <cellStyle name="常规 2 7" xfId="43255" xr:uid="{45CCFB56-E88D-4761-BBFA-FBCA0D429788}"/>
    <cellStyle name="常规 2_ALL items" xfId="4880" xr:uid="{369703C8-A30C-41A2-85FD-1EF917651729}"/>
    <cellStyle name="常规 3" xfId="4881" xr:uid="{7981D2E3-F561-4A8C-AAFE-5E3CBD642EB9}"/>
    <cellStyle name="常规 3 2" xfId="4882" xr:uid="{64F50880-A90E-4FC3-97FC-716D2F5CBBC0}"/>
    <cellStyle name="常规 3 2 2" xfId="45498" xr:uid="{A4CA3B28-639E-4024-A1E5-A64EF4CAE987}"/>
    <cellStyle name="常规 3 2 3" xfId="45497" xr:uid="{0DD2B1F2-701F-47E8-BF6C-8F66F10A1423}"/>
    <cellStyle name="常规 3 3" xfId="4883" xr:uid="{D9FE0442-75FE-48F2-A703-FA7303C0A3A0}"/>
    <cellStyle name="常规 3 3 2" xfId="45499" xr:uid="{E75B4B64-5432-4291-869A-57459242D377}"/>
    <cellStyle name="常规 3 4" xfId="43265" xr:uid="{73013A17-19FD-4BB4-AB06-DB516A209C60}"/>
    <cellStyle name="常规 3 4 2" xfId="45725" xr:uid="{FC9D9983-29A4-4725-AD61-0951145E6B24}"/>
    <cellStyle name="常规 31" xfId="1" xr:uid="{0724738F-BF57-45B2-89F7-6DB482DD4AA5}"/>
    <cellStyle name="常规 31 10" xfId="16266" xr:uid="{D3C6EE11-8078-4ACD-B39B-58E71D1674D3}"/>
    <cellStyle name="常规 31 10 2" xfId="35362" xr:uid="{E6B08E5B-242B-46CA-A6D7-5CB0097FFB5E}"/>
    <cellStyle name="常规 31 11" xfId="27474" xr:uid="{0B9277B3-9F85-44F8-B757-1A1239B05B4F}"/>
    <cellStyle name="常规 31 2" xfId="5109" xr:uid="{289B53C4-311F-4CA2-84E7-C2B946C07779}"/>
    <cellStyle name="常规 31 2 10" xfId="27531" xr:uid="{54EE6F10-589E-4C52-938A-667AA5527381}"/>
    <cellStyle name="常规 31 2 2" xfId="5176" xr:uid="{00DF61B8-93FE-4D0A-B5EB-0FB893897AF0}"/>
    <cellStyle name="常规 31 2 2 2" xfId="5300" xr:uid="{83B0C5A3-CB6E-4AB4-ADAC-49C5DD421370}"/>
    <cellStyle name="常规 31 2 2 2 2" xfId="5546" xr:uid="{702C5EE4-7BD3-46E6-91CE-636CE17BBBEE}"/>
    <cellStyle name="常规 31 2 2 2 2 2" xfId="6443" xr:uid="{054DC355-96BC-49F3-A029-048FEE54D8DA}"/>
    <cellStyle name="常规 31 2 2 2 2 2 2" xfId="7845" xr:uid="{938EA28A-1826-433C-B9E9-0217E2AD46F5}"/>
    <cellStyle name="常规 31 2 2 2 2 2 2 2" xfId="10647" xr:uid="{F945D662-6AED-463E-AE5E-2412CFE23EDB}"/>
    <cellStyle name="常规 31 2 2 2 2 2 2 2 2" xfId="16252" xr:uid="{250BC581-5302-4987-9784-B506A2B42D1E}"/>
    <cellStyle name="常规 31 2 2 2 2 2 2 2 2 2" xfId="27461" xr:uid="{60481A5E-B1A3-4513-813F-05DD722706D9}"/>
    <cellStyle name="常规 31 2 2 2 2 2 2 2 2 2 2" xfId="43248" xr:uid="{4C76F16F-B8B8-428E-92FC-10922E40858C}"/>
    <cellStyle name="常规 31 2 2 2 2 2 2 2 2 3" xfId="35360" xr:uid="{2A921765-8331-4DC2-9C96-844013BF0371}"/>
    <cellStyle name="常规 31 2 2 2 2 2 2 2 3" xfId="21857" xr:uid="{3E8315AC-D507-4AE1-8CAC-99FB34BDBBF8}"/>
    <cellStyle name="常规 31 2 2 2 2 2 2 2 3 2" xfId="39304" xr:uid="{AF78AAFD-029E-474A-8E52-24C1FB8C5B81}"/>
    <cellStyle name="常规 31 2 2 2 2 2 2 2 4" xfId="31416" xr:uid="{138BC1CD-F4AC-4238-9E87-07F70B80766D}"/>
    <cellStyle name="常规 31 2 2 2 2 2 2 3" xfId="13450" xr:uid="{0890A3DF-6E90-4118-83CB-CC434DB5B6F9}"/>
    <cellStyle name="常规 31 2 2 2 2 2 2 3 2" xfId="24659" xr:uid="{1272FA6A-6365-4121-9EC6-98C222663365}"/>
    <cellStyle name="常规 31 2 2 2 2 2 2 3 2 2" xfId="41276" xr:uid="{614C5279-E9B1-4BD4-B4FA-FBCAF7883BFC}"/>
    <cellStyle name="常规 31 2 2 2 2 2 2 3 3" xfId="33388" xr:uid="{B1FDDA91-DA0A-4790-BFBA-016DE6FB1577}"/>
    <cellStyle name="常规 31 2 2 2 2 2 2 4" xfId="19055" xr:uid="{FD628229-2850-4A39-9A42-928E487E5D04}"/>
    <cellStyle name="常规 31 2 2 2 2 2 2 4 2" xfId="37332" xr:uid="{AE49D374-0A11-48DD-A3A1-7A1B9E629F8E}"/>
    <cellStyle name="常规 31 2 2 2 2 2 2 5" xfId="29444" xr:uid="{CEC64286-1A32-4228-9F6E-EFA9AA00D776}"/>
    <cellStyle name="常规 31 2 2 2 2 2 3" xfId="9245" xr:uid="{BEBB19FF-303A-4B0B-A5F1-A99DEC80973B}"/>
    <cellStyle name="常规 31 2 2 2 2 2 3 2" xfId="14850" xr:uid="{1582108A-F738-470A-A973-9F11DB19F740}"/>
    <cellStyle name="常规 31 2 2 2 2 2 3 2 2" xfId="26059" xr:uid="{78C31B97-78F5-48E4-B6F4-577EC582FF39}"/>
    <cellStyle name="常规 31 2 2 2 2 2 3 2 2 2" xfId="42262" xr:uid="{8EAC7DB7-E18F-4498-AB24-F4D4F7A27DAB}"/>
    <cellStyle name="常规 31 2 2 2 2 2 3 2 3" xfId="34374" xr:uid="{5D305BB8-2989-49D2-B50B-73CF2E4705A6}"/>
    <cellStyle name="常规 31 2 2 2 2 2 3 3" xfId="20455" xr:uid="{1A84155F-78D5-4BA9-809F-C00CEF0AD5E2}"/>
    <cellStyle name="常规 31 2 2 2 2 2 3 3 2" xfId="38318" xr:uid="{5BF0B51B-E839-4E92-8451-10CAF3182B69}"/>
    <cellStyle name="常规 31 2 2 2 2 2 3 4" xfId="30430" xr:uid="{BCB4AAD1-2B61-4DAB-AD6A-4036C1EC30AA}"/>
    <cellStyle name="常规 31 2 2 2 2 2 4" xfId="12048" xr:uid="{F7C43DA0-BAAA-4083-A046-8227A3111B4E}"/>
    <cellStyle name="常规 31 2 2 2 2 2 4 2" xfId="23257" xr:uid="{52B1CA06-DD55-4DDE-926C-9D5702D5C19E}"/>
    <cellStyle name="常规 31 2 2 2 2 2 4 2 2" xfId="40290" xr:uid="{137FDF5E-2A31-4BBB-B6AB-F4AC643A2FB6}"/>
    <cellStyle name="常规 31 2 2 2 2 2 4 3" xfId="32402" xr:uid="{C15C8EDD-E6B3-4E0C-9BB9-2D09F89EB69D}"/>
    <cellStyle name="常规 31 2 2 2 2 2 5" xfId="17653" xr:uid="{A78DCADC-B2CE-4B0D-A6FE-984ADBDC2909}"/>
    <cellStyle name="常规 31 2 2 2 2 2 5 2" xfId="36346" xr:uid="{7820246A-8345-43B8-8595-E5C34F6DAE97}"/>
    <cellStyle name="常规 31 2 2 2 2 2 6" xfId="28458" xr:uid="{38782A7C-4D63-45EC-AC8C-F7EE092FD51B}"/>
    <cellStyle name="常规 31 2 2 2 2 3" xfId="6948" xr:uid="{BE047F00-8E01-46A3-AA10-6E4B653B7AD3}"/>
    <cellStyle name="常规 31 2 2 2 2 3 2" xfId="9750" xr:uid="{91FAA748-9F1F-4855-A182-ABFA00D99E67}"/>
    <cellStyle name="常规 31 2 2 2 2 3 2 2" xfId="15355" xr:uid="{EF779056-0420-4733-8EC4-EB6A3510F8AF}"/>
    <cellStyle name="常规 31 2 2 2 2 3 2 2 2" xfId="26564" xr:uid="{7A2CABA5-7722-4BC4-B5B7-B91F528B4BD0}"/>
    <cellStyle name="常规 31 2 2 2 2 3 2 2 2 2" xfId="42754" xr:uid="{5A530ECF-4E9F-4B93-8835-27B2D0CD21AC}"/>
    <cellStyle name="常规 31 2 2 2 2 3 2 2 3" xfId="34866" xr:uid="{1040A33B-0AAB-4118-AF45-6438A09B1FA6}"/>
    <cellStyle name="常规 31 2 2 2 2 3 2 3" xfId="20960" xr:uid="{D3DDC99B-046D-453A-8816-FE087A0D7F45}"/>
    <cellStyle name="常规 31 2 2 2 2 3 2 3 2" xfId="38810" xr:uid="{EA4618B0-75C1-4CBF-97D5-7586D3D6515C}"/>
    <cellStyle name="常规 31 2 2 2 2 3 2 4" xfId="30922" xr:uid="{7F41B7A8-E164-4E54-A6FD-8C84F0EDD39E}"/>
    <cellStyle name="常规 31 2 2 2 2 3 3" xfId="12553" xr:uid="{1571632D-C712-4EAA-B755-6DF6049F988B}"/>
    <cellStyle name="常规 31 2 2 2 2 3 3 2" xfId="23762" xr:uid="{B41B6989-D9FB-48A8-AC54-A3478B80C5BD}"/>
    <cellStyle name="常规 31 2 2 2 2 3 3 2 2" xfId="40782" xr:uid="{258E5602-BADB-4EA0-ADB0-12665DA188C0}"/>
    <cellStyle name="常规 31 2 2 2 2 3 3 3" xfId="32894" xr:uid="{7360CB04-94A6-40F7-9BC1-3E2EA78C31D8}"/>
    <cellStyle name="常规 31 2 2 2 2 3 4" xfId="18158" xr:uid="{7617111F-5BC9-4A88-8491-CB30E4F658A4}"/>
    <cellStyle name="常规 31 2 2 2 2 3 4 2" xfId="36838" xr:uid="{E7A60238-01BC-480C-BE10-5D5B6E74D0AE}"/>
    <cellStyle name="常规 31 2 2 2 2 3 5" xfId="28950" xr:uid="{84488738-82B1-42DE-80CB-E83A68662534}"/>
    <cellStyle name="常规 31 2 2 2 2 4" xfId="8348" xr:uid="{1D3CF934-B7B7-4D29-9D09-0921E99D630D}"/>
    <cellStyle name="常规 31 2 2 2 2 4 2" xfId="13953" xr:uid="{A90AB91B-4A08-4D16-B6AB-1107807A1E3A}"/>
    <cellStyle name="常规 31 2 2 2 2 4 2 2" xfId="25162" xr:uid="{8D754E26-9B7B-462A-9166-D1D23A4C43DA}"/>
    <cellStyle name="常规 31 2 2 2 2 4 2 2 2" xfId="41768" xr:uid="{8842AC35-F47F-4D6E-AA3F-34A79E2A15F4}"/>
    <cellStyle name="常规 31 2 2 2 2 4 2 3" xfId="33880" xr:uid="{3784BEEC-6B47-42FE-8EA1-5EA7DCBC272E}"/>
    <cellStyle name="常规 31 2 2 2 2 4 3" xfId="19558" xr:uid="{9018D0DA-03E9-41FC-A337-1B3568363FD3}"/>
    <cellStyle name="常规 31 2 2 2 2 4 3 2" xfId="37824" xr:uid="{D2EDAF7C-1DD1-4935-84DD-FB1ED190A887}"/>
    <cellStyle name="常规 31 2 2 2 2 4 4" xfId="29936" xr:uid="{3B23A89A-864F-444E-8A1D-276626770EDA}"/>
    <cellStyle name="常规 31 2 2 2 2 5" xfId="11151" xr:uid="{926E24F1-C136-4A5B-86FD-F9F100F98928}"/>
    <cellStyle name="常规 31 2 2 2 2 5 2" xfId="22360" xr:uid="{E92F5219-64AB-4AA4-AE82-9205709FF69B}"/>
    <cellStyle name="常规 31 2 2 2 2 5 2 2" xfId="39796" xr:uid="{9256CFB8-1917-4F04-BAB5-404768151476}"/>
    <cellStyle name="常规 31 2 2 2 2 5 3" xfId="31908" xr:uid="{55AD1113-EE3F-43A9-9B89-9F481513629A}"/>
    <cellStyle name="常规 31 2 2 2 2 6" xfId="16756" xr:uid="{5E400B96-3357-4520-8E67-44FBA3FDF07C}"/>
    <cellStyle name="常规 31 2 2 2 2 6 2" xfId="35852" xr:uid="{66358998-4ED6-46A4-8016-72E797CE3E94}"/>
    <cellStyle name="常规 31 2 2 2 2 7" xfId="27964" xr:uid="{7C57F341-4A55-4766-81C5-78EA3D20794A}"/>
    <cellStyle name="常规 31 2 2 2 3" xfId="6197" xr:uid="{F657FB2D-4F14-4F12-92E7-225D63562209}"/>
    <cellStyle name="常规 31 2 2 2 3 2" xfId="7599" xr:uid="{A45CFDCA-894C-4174-A063-9B9C2B8D066C}"/>
    <cellStyle name="常规 31 2 2 2 3 2 2" xfId="10401" xr:uid="{A4B8FF58-479D-48A7-8E9A-7A8EAAAC9561}"/>
    <cellStyle name="常规 31 2 2 2 3 2 2 2" xfId="16006" xr:uid="{8168B702-3575-4CF8-804E-AE48B93C8573}"/>
    <cellStyle name="常规 31 2 2 2 3 2 2 2 2" xfId="27215" xr:uid="{38108023-5BA3-48CD-B671-1EB1BF6F84F0}"/>
    <cellStyle name="常规 31 2 2 2 3 2 2 2 2 2" xfId="43002" xr:uid="{2AF1AB48-ABB9-449C-A955-2861A92A0314}"/>
    <cellStyle name="常规 31 2 2 2 3 2 2 2 3" xfId="35114" xr:uid="{B085695C-9425-4EDF-96AC-5BBDD8E35DB3}"/>
    <cellStyle name="常规 31 2 2 2 3 2 2 3" xfId="21611" xr:uid="{32D30568-3890-4069-9EC2-6CF684EDD9C3}"/>
    <cellStyle name="常规 31 2 2 2 3 2 2 3 2" xfId="39058" xr:uid="{DFD90E0C-A06B-4B21-BF5B-C0757084B79E}"/>
    <cellStyle name="常规 31 2 2 2 3 2 2 4" xfId="31170" xr:uid="{EC8682FC-AE10-48E7-A6DA-86025A3CA8E9}"/>
    <cellStyle name="常规 31 2 2 2 3 2 3" xfId="13204" xr:uid="{4E81A953-2E4A-49A0-8D52-0345A2BEF510}"/>
    <cellStyle name="常规 31 2 2 2 3 2 3 2" xfId="24413" xr:uid="{19FB893E-BAFA-40A8-9DA4-82267C3E36FE}"/>
    <cellStyle name="常规 31 2 2 2 3 2 3 2 2" xfId="41030" xr:uid="{284E8E59-17B6-47C4-8992-15B168C62866}"/>
    <cellStyle name="常规 31 2 2 2 3 2 3 3" xfId="33142" xr:uid="{B80B19D9-469D-4A14-B546-0D369BE9B0F9}"/>
    <cellStyle name="常规 31 2 2 2 3 2 4" xfId="18809" xr:uid="{136F159D-830D-4578-8679-7D4E5F3C8E2F}"/>
    <cellStyle name="常规 31 2 2 2 3 2 4 2" xfId="37086" xr:uid="{8BD0949A-A05E-430E-B1F9-E3ABCDD8A865}"/>
    <cellStyle name="常规 31 2 2 2 3 2 5" xfId="29198" xr:uid="{E6B53AA2-74B5-4CDD-AFB8-406B45344DE5}"/>
    <cellStyle name="常规 31 2 2 2 3 3" xfId="8999" xr:uid="{9ACA2BCF-69C2-467D-8BF6-FB05AED67D7E}"/>
    <cellStyle name="常规 31 2 2 2 3 3 2" xfId="14604" xr:uid="{5EF77248-38C8-4771-85FF-F2C53D395F66}"/>
    <cellStyle name="常规 31 2 2 2 3 3 2 2" xfId="25813" xr:uid="{7804ABED-7947-4949-97CF-4C33028BD608}"/>
    <cellStyle name="常规 31 2 2 2 3 3 2 2 2" xfId="42016" xr:uid="{D03E20C1-5BD4-4592-83ED-03ECFAC97EFB}"/>
    <cellStyle name="常规 31 2 2 2 3 3 2 3" xfId="34128" xr:uid="{F23A8952-1D23-41DB-9B84-4467980EE915}"/>
    <cellStyle name="常规 31 2 2 2 3 3 3" xfId="20209" xr:uid="{D87BEC22-94C3-4DAB-9605-DB90C6CB317E}"/>
    <cellStyle name="常规 31 2 2 2 3 3 3 2" xfId="38072" xr:uid="{DBDEB17C-6183-46A8-9681-5DB6C312A2C4}"/>
    <cellStyle name="常规 31 2 2 2 3 3 4" xfId="30184" xr:uid="{1AC5CA89-F05A-423C-8CF0-39CFAD5FF6FD}"/>
    <cellStyle name="常规 31 2 2 2 3 4" xfId="11802" xr:uid="{F12F1116-04AE-44A2-B09B-AC5B1C61480C}"/>
    <cellStyle name="常规 31 2 2 2 3 4 2" xfId="23011" xr:uid="{D8B75484-A74E-4997-82EB-EC670D486235}"/>
    <cellStyle name="常规 31 2 2 2 3 4 2 2" xfId="40044" xr:uid="{0A90E286-01A6-4DE4-B919-4CD7C703EB6E}"/>
    <cellStyle name="常规 31 2 2 2 3 4 3" xfId="32156" xr:uid="{12FDEF4E-0482-4C34-B3C0-8C000A8FDEE5}"/>
    <cellStyle name="常规 31 2 2 2 3 5" xfId="17407" xr:uid="{A5D7DA63-FED5-4EBB-85F1-B7C84F6E9AA0}"/>
    <cellStyle name="常规 31 2 2 2 3 5 2" xfId="36100" xr:uid="{0A1FAF1E-CEF4-4184-8032-C84CD9BEFA63}"/>
    <cellStyle name="常规 31 2 2 2 3 6" xfId="28212" xr:uid="{95696ECF-7A14-4BBF-84D1-2CD689D9A051}"/>
    <cellStyle name="常规 31 2 2 2 4" xfId="6702" xr:uid="{265208A0-3B09-4E6C-8DCD-BE595CC1F63F}"/>
    <cellStyle name="常规 31 2 2 2 4 2" xfId="9504" xr:uid="{994F16E4-D9B1-40C7-8369-CE0C62AC151B}"/>
    <cellStyle name="常规 31 2 2 2 4 2 2" xfId="15109" xr:uid="{08820D9A-7EF6-4AE3-A0A5-DEFF38DA60DD}"/>
    <cellStyle name="常规 31 2 2 2 4 2 2 2" xfId="26318" xr:uid="{146DFAE2-8405-4637-89BA-2D1EDDEA35D8}"/>
    <cellStyle name="常规 31 2 2 2 4 2 2 2 2" xfId="42508" xr:uid="{96B6B0BD-6783-4B11-95DD-3B521523E6AE}"/>
    <cellStyle name="常规 31 2 2 2 4 2 2 3" xfId="34620" xr:uid="{1CE37196-E5A2-4A7C-B140-E3EF76F5191F}"/>
    <cellStyle name="常规 31 2 2 2 4 2 3" xfId="20714" xr:uid="{93D53EC6-3CC4-4356-ACFE-41493A6F80CC}"/>
    <cellStyle name="常规 31 2 2 2 4 2 3 2" xfId="38564" xr:uid="{F3F2E733-DA0B-43FB-82E7-4A225951E3B3}"/>
    <cellStyle name="常规 31 2 2 2 4 2 4" xfId="30676" xr:uid="{9A5DDF48-C8C9-4CFC-B0DD-B53D928A5C13}"/>
    <cellStyle name="常规 31 2 2 2 4 3" xfId="12307" xr:uid="{2825BA31-9119-45A6-AAE4-6E2FB72CED4F}"/>
    <cellStyle name="常规 31 2 2 2 4 3 2" xfId="23516" xr:uid="{7B098E8F-99D4-4E67-8D3E-6BE3E88A9BEF}"/>
    <cellStyle name="常规 31 2 2 2 4 3 2 2" xfId="40536" xr:uid="{05AC8718-2808-42CD-94AD-A07251B6906C}"/>
    <cellStyle name="常规 31 2 2 2 4 3 3" xfId="32648" xr:uid="{510D705C-0C13-48FC-9586-04799438BDAE}"/>
    <cellStyle name="常规 31 2 2 2 4 4" xfId="17912" xr:uid="{96D248B7-C93A-4245-B03F-31A980BAF21A}"/>
    <cellStyle name="常规 31 2 2 2 4 4 2" xfId="36592" xr:uid="{AC3E58C7-0977-4064-8724-70EEEB430515}"/>
    <cellStyle name="常规 31 2 2 2 4 5" xfId="28704" xr:uid="{C11FBDB5-A2A1-4AE4-8B04-38E8045DD029}"/>
    <cellStyle name="常规 31 2 2 2 5" xfId="8102" xr:uid="{FCFDAC4E-82EC-44A8-8FEC-A7617CC2646E}"/>
    <cellStyle name="常规 31 2 2 2 5 2" xfId="13707" xr:uid="{34EA8BFC-8A4F-4BEC-B7D0-DF64A8C557BA}"/>
    <cellStyle name="常规 31 2 2 2 5 2 2" xfId="24916" xr:uid="{A392A152-D8A0-4455-B9E8-2BBBD43917C1}"/>
    <cellStyle name="常规 31 2 2 2 5 2 2 2" xfId="41522" xr:uid="{5F30E1A4-669F-48DE-B4B0-0A02F90D2923}"/>
    <cellStyle name="常规 31 2 2 2 5 2 3" xfId="33634" xr:uid="{489021CC-F915-4F69-A148-26548ACE6608}"/>
    <cellStyle name="常规 31 2 2 2 5 3" xfId="19312" xr:uid="{BA3C90C1-A0BE-4151-B2C4-1C82C3129E6E}"/>
    <cellStyle name="常规 31 2 2 2 5 3 2" xfId="37578" xr:uid="{F48C9540-2FC3-4E89-8F8D-2796765D48D6}"/>
    <cellStyle name="常规 31 2 2 2 5 4" xfId="29690" xr:uid="{6195AD33-9281-42F9-B852-F6FEF874C0A5}"/>
    <cellStyle name="常规 31 2 2 2 6" xfId="10905" xr:uid="{B177AAFD-BE65-4363-8042-75533014644D}"/>
    <cellStyle name="常规 31 2 2 2 6 2" xfId="22114" xr:uid="{00361CE9-A912-4AF1-8124-C63147470759}"/>
    <cellStyle name="常规 31 2 2 2 6 2 2" xfId="39550" xr:uid="{73057760-6BC4-4256-AB4A-E26F0DAF6155}"/>
    <cellStyle name="常规 31 2 2 2 6 3" xfId="31662" xr:uid="{1A4A3FA9-65AC-46EF-A5B5-C5BADA5E509A}"/>
    <cellStyle name="常规 31 2 2 2 7" xfId="16510" xr:uid="{C685239F-1F24-4CE5-A50A-553129BD6885}"/>
    <cellStyle name="常规 31 2 2 2 7 2" xfId="35606" xr:uid="{0E82760F-04CF-412C-B045-DF672F4D60AA}"/>
    <cellStyle name="常规 31 2 2 2 8" xfId="27718" xr:uid="{D264D1EE-226E-4754-A0EC-A336FBDBCBF4}"/>
    <cellStyle name="常规 31 2 2 3" xfId="5422" xr:uid="{D88EED35-8203-467D-91AE-58E67A5AC0A1}"/>
    <cellStyle name="常规 31 2 2 3 2" xfId="6319" xr:uid="{70FCD35C-61D3-4992-9CE6-F458F7C73D99}"/>
    <cellStyle name="常规 31 2 2 3 2 2" xfId="7721" xr:uid="{27354D54-AD15-4143-94AF-82CD162EBCC9}"/>
    <cellStyle name="常规 31 2 2 3 2 2 2" xfId="10523" xr:uid="{8E9BB257-44DA-4217-AA39-713871167B79}"/>
    <cellStyle name="常规 31 2 2 3 2 2 2 2" xfId="16128" xr:uid="{FB7D7B36-B89E-486B-8B9F-2F5E1919D226}"/>
    <cellStyle name="常规 31 2 2 3 2 2 2 2 2" xfId="27337" xr:uid="{E1197C6F-22BA-4388-B9C1-875D10AF1ED5}"/>
    <cellStyle name="常规 31 2 2 3 2 2 2 2 2 2" xfId="43124" xr:uid="{67929CAF-B21E-4289-B135-8CC45AF89B7C}"/>
    <cellStyle name="常规 31 2 2 3 2 2 2 2 3" xfId="35236" xr:uid="{92399CFF-C26A-4156-8052-ED5229658CE1}"/>
    <cellStyle name="常规 31 2 2 3 2 2 2 3" xfId="21733" xr:uid="{B7E89F80-7F57-4FE9-92DB-D6D1B9B09244}"/>
    <cellStyle name="常规 31 2 2 3 2 2 2 3 2" xfId="39180" xr:uid="{3CCD46CD-F030-4C42-A1B7-AC7EDD9904EB}"/>
    <cellStyle name="常规 31 2 2 3 2 2 2 4" xfId="31292" xr:uid="{A60CA0D0-7D4E-4A71-B5F0-5388052DE913}"/>
    <cellStyle name="常规 31 2 2 3 2 2 3" xfId="13326" xr:uid="{4FD96527-3002-4653-96BF-137279E5A390}"/>
    <cellStyle name="常规 31 2 2 3 2 2 3 2" xfId="24535" xr:uid="{0BD20E44-759B-4438-814B-8E43CC8FD898}"/>
    <cellStyle name="常规 31 2 2 3 2 2 3 2 2" xfId="41152" xr:uid="{3934AB34-969A-4A5E-9057-1804313DE20F}"/>
    <cellStyle name="常规 31 2 2 3 2 2 3 3" xfId="33264" xr:uid="{23BDD9A7-0FBE-420C-8F60-1AB393A12A17}"/>
    <cellStyle name="常规 31 2 2 3 2 2 4" xfId="18931" xr:uid="{956FD13D-773F-4394-BA97-9B527247ED29}"/>
    <cellStyle name="常规 31 2 2 3 2 2 4 2" xfId="37208" xr:uid="{34479C71-BE77-41B4-AA5F-02DA920D6E6D}"/>
    <cellStyle name="常规 31 2 2 3 2 2 5" xfId="29320" xr:uid="{A9162BC2-CB82-4B0B-B964-FF5B5B29C73C}"/>
    <cellStyle name="常规 31 2 2 3 2 3" xfId="9121" xr:uid="{02126FD3-76FA-49DE-A7C6-E789661F9474}"/>
    <cellStyle name="常规 31 2 2 3 2 3 2" xfId="14726" xr:uid="{D8176489-28D1-4D18-949D-3659533DE349}"/>
    <cellStyle name="常规 31 2 2 3 2 3 2 2" xfId="25935" xr:uid="{EBAFD0B1-35A0-4872-B7DC-F9933A81F361}"/>
    <cellStyle name="常规 31 2 2 3 2 3 2 2 2" xfId="42138" xr:uid="{E2CC30FE-4CA6-4F46-8F15-1490DE190EE3}"/>
    <cellStyle name="常规 31 2 2 3 2 3 2 3" xfId="34250" xr:uid="{BB3ECCCF-B924-479D-89FA-8188B05CBA49}"/>
    <cellStyle name="常规 31 2 2 3 2 3 3" xfId="20331" xr:uid="{6E65C641-5AEB-46A7-A67A-D6A3246869C7}"/>
    <cellStyle name="常规 31 2 2 3 2 3 3 2" xfId="38194" xr:uid="{97667C50-4956-436B-A418-92DAAEE0B4EE}"/>
    <cellStyle name="常规 31 2 2 3 2 3 4" xfId="30306" xr:uid="{A58DE36E-7BF2-47C2-9B85-D22E8A0CCDFD}"/>
    <cellStyle name="常规 31 2 2 3 2 4" xfId="11924" xr:uid="{CB13166C-384B-42B1-8258-065E363F33F6}"/>
    <cellStyle name="常规 31 2 2 3 2 4 2" xfId="23133" xr:uid="{9771A9B6-9D51-4214-9493-03DC93F9D9E0}"/>
    <cellStyle name="常规 31 2 2 3 2 4 2 2" xfId="40166" xr:uid="{BFD8D7E9-ECFE-420B-A16B-26C7F56F68A9}"/>
    <cellStyle name="常规 31 2 2 3 2 4 3" xfId="32278" xr:uid="{8B0478D0-91A8-40C2-A090-E29127EE85B0}"/>
    <cellStyle name="常规 31 2 2 3 2 5" xfId="17529" xr:uid="{68FC7184-BA91-400C-B5FE-3FAA7091029C}"/>
    <cellStyle name="常规 31 2 2 3 2 5 2" xfId="36222" xr:uid="{41438EBB-F8B8-46EE-9564-998DDD939EDC}"/>
    <cellStyle name="常规 31 2 2 3 2 6" xfId="28334" xr:uid="{823BCC5B-3BD5-47DE-8679-03F1ADA63CF7}"/>
    <cellStyle name="常规 31 2 2 3 3" xfId="6824" xr:uid="{E8367099-907A-4D4D-932D-AB40744EB991}"/>
    <cellStyle name="常规 31 2 2 3 3 2" xfId="9626" xr:uid="{0FA69E29-D74A-4579-8617-7346CA763A8C}"/>
    <cellStyle name="常规 31 2 2 3 3 2 2" xfId="15231" xr:uid="{722CDCCB-105C-4AC1-8E66-20F1A98780F1}"/>
    <cellStyle name="常规 31 2 2 3 3 2 2 2" xfId="26440" xr:uid="{604B8FAA-F4A8-4741-AE3C-437D0603E431}"/>
    <cellStyle name="常规 31 2 2 3 3 2 2 2 2" xfId="42630" xr:uid="{C3F5C21A-8041-4AA5-A3D5-AA6DF0DBADBC}"/>
    <cellStyle name="常规 31 2 2 3 3 2 2 3" xfId="34742" xr:uid="{D86A2B76-EFA1-4500-89F9-9A8FB777C908}"/>
    <cellStyle name="常规 31 2 2 3 3 2 3" xfId="20836" xr:uid="{A3B2A44F-1A92-4AC7-A7EF-0291C5C5A4BE}"/>
    <cellStyle name="常规 31 2 2 3 3 2 3 2" xfId="38686" xr:uid="{4DE29022-1144-4484-B74B-4AB2660DDEFA}"/>
    <cellStyle name="常规 31 2 2 3 3 2 4" xfId="30798" xr:uid="{C32F10D3-DA1D-4358-891C-EE47D6762333}"/>
    <cellStyle name="常规 31 2 2 3 3 3" xfId="12429" xr:uid="{9543ECE2-C4D7-48C1-BB58-04A6C32E13A2}"/>
    <cellStyle name="常规 31 2 2 3 3 3 2" xfId="23638" xr:uid="{C0EADE17-D7B1-4B74-88B4-568308479BDA}"/>
    <cellStyle name="常规 31 2 2 3 3 3 2 2" xfId="40658" xr:uid="{9E3DC54C-8139-45AB-AC15-6DCB4F7E1339}"/>
    <cellStyle name="常规 31 2 2 3 3 3 3" xfId="32770" xr:uid="{0493B035-14F7-40C5-AA2D-B89F33135A51}"/>
    <cellStyle name="常规 31 2 2 3 3 4" xfId="18034" xr:uid="{96C8A995-AB27-4530-A995-764DFB19E91C}"/>
    <cellStyle name="常规 31 2 2 3 3 4 2" xfId="36714" xr:uid="{2B7DF93E-FF04-4D47-A70B-C787A8EEC8B4}"/>
    <cellStyle name="常规 31 2 2 3 3 5" xfId="28826" xr:uid="{EC7B2102-8CDB-47D0-B7FA-11AD8F653227}"/>
    <cellStyle name="常规 31 2 2 3 4" xfId="8224" xr:uid="{E1EFA46E-CE31-4043-9179-7948EBC57870}"/>
    <cellStyle name="常规 31 2 2 3 4 2" xfId="13829" xr:uid="{04E9B5BE-AB50-4E80-90DE-512B222C76EC}"/>
    <cellStyle name="常规 31 2 2 3 4 2 2" xfId="25038" xr:uid="{6C1BB106-1CA6-4DF5-AC2A-7D92B598A577}"/>
    <cellStyle name="常规 31 2 2 3 4 2 2 2" xfId="41644" xr:uid="{61C44397-67BA-4AEA-AD4D-A4FBF4A73FC4}"/>
    <cellStyle name="常规 31 2 2 3 4 2 3" xfId="33756" xr:uid="{51BCC300-FF22-46E3-87E4-ECAD7A85763F}"/>
    <cellStyle name="常规 31 2 2 3 4 3" xfId="19434" xr:uid="{E9CDC26A-B66B-42CF-A066-CF247DCA8714}"/>
    <cellStyle name="常规 31 2 2 3 4 3 2" xfId="37700" xr:uid="{B01506C2-D0AA-408E-8EB5-2B1962BBE534}"/>
    <cellStyle name="常规 31 2 2 3 4 4" xfId="29812" xr:uid="{D367A18C-8424-44E3-B0E6-FE2A3427EDAD}"/>
    <cellStyle name="常规 31 2 2 3 5" xfId="11027" xr:uid="{530FED5B-CB16-4F6A-957B-93A60FF3062E}"/>
    <cellStyle name="常规 31 2 2 3 5 2" xfId="22236" xr:uid="{68279840-987A-4272-A976-15208F79DC66}"/>
    <cellStyle name="常规 31 2 2 3 5 2 2" xfId="39672" xr:uid="{5AE555BD-CF36-45DE-9B83-E22CA59E6BE3}"/>
    <cellStyle name="常规 31 2 2 3 5 3" xfId="31784" xr:uid="{45BF0052-8D3D-42DA-99C3-E3FB9AF860AF}"/>
    <cellStyle name="常规 31 2 2 3 6" xfId="16632" xr:uid="{DECFCC49-5652-4943-A21F-04E9216D1B1E}"/>
    <cellStyle name="常规 31 2 2 3 6 2" xfId="35728" xr:uid="{471CA54B-2A7E-4681-A6A0-A81A91D24B3F}"/>
    <cellStyle name="常规 31 2 2 3 7" xfId="27840" xr:uid="{D8DFCB10-67E6-4D01-BB5C-746F5B1E511E}"/>
    <cellStyle name="常规 31 2 2 4" xfId="6073" xr:uid="{8301FAF2-2D00-40B0-A218-27F42A834DF9}"/>
    <cellStyle name="常规 31 2 2 4 2" xfId="7475" xr:uid="{CD23525C-CF85-4798-B181-CDF84054B374}"/>
    <cellStyle name="常规 31 2 2 4 2 2" xfId="10277" xr:uid="{14107105-7F18-41DC-A11D-E7E0655CB638}"/>
    <cellStyle name="常规 31 2 2 4 2 2 2" xfId="15882" xr:uid="{ACA8D0EC-93C7-4840-91DD-7B7DD39B1560}"/>
    <cellStyle name="常规 31 2 2 4 2 2 2 2" xfId="27091" xr:uid="{F89FD286-A729-436A-9939-E89702197335}"/>
    <cellStyle name="常规 31 2 2 4 2 2 2 2 2" xfId="42878" xr:uid="{BCB07133-FCE9-4ABB-9ECC-D59A974EB868}"/>
    <cellStyle name="常规 31 2 2 4 2 2 2 3" xfId="34990" xr:uid="{39C7B657-8976-4096-909A-E2B292B44E7B}"/>
    <cellStyle name="常规 31 2 2 4 2 2 3" xfId="21487" xr:uid="{96263633-2EFA-4329-A312-FD45560EC3B0}"/>
    <cellStyle name="常规 31 2 2 4 2 2 3 2" xfId="38934" xr:uid="{CB46B6E6-6881-44E0-8C9F-5B3844AA772A}"/>
    <cellStyle name="常规 31 2 2 4 2 2 4" xfId="31046" xr:uid="{17671669-565E-4CB2-A92C-6F63776F3FDB}"/>
    <cellStyle name="常规 31 2 2 4 2 3" xfId="13080" xr:uid="{6A3E4DA9-4DB2-4F1C-B8B8-78E2DDA22B47}"/>
    <cellStyle name="常规 31 2 2 4 2 3 2" xfId="24289" xr:uid="{866F2535-4062-4DC7-88F3-44F8404EC0C9}"/>
    <cellStyle name="常规 31 2 2 4 2 3 2 2" xfId="40906" xr:uid="{4B2BB960-F0D2-4BB2-AD00-4B8331FF5419}"/>
    <cellStyle name="常规 31 2 2 4 2 3 3" xfId="33018" xr:uid="{F0C5E27F-C760-4F16-BC4B-8147E21642BA}"/>
    <cellStyle name="常规 31 2 2 4 2 4" xfId="18685" xr:uid="{B9F3D8C9-6149-42C0-BEE3-9E24E3DD0419}"/>
    <cellStyle name="常规 31 2 2 4 2 4 2" xfId="36962" xr:uid="{46FD1736-2422-43A5-B510-74EB29E5D47A}"/>
    <cellStyle name="常规 31 2 2 4 2 5" xfId="29074" xr:uid="{426E7C1B-12EE-4CB8-AEDD-1091AE7A4219}"/>
    <cellStyle name="常规 31 2 2 4 3" xfId="8875" xr:uid="{0DD0AE39-3107-44AB-956C-0DF82732DE62}"/>
    <cellStyle name="常规 31 2 2 4 3 2" xfId="14480" xr:uid="{94F9866B-6425-4320-B339-D68B704A0D82}"/>
    <cellStyle name="常规 31 2 2 4 3 2 2" xfId="25689" xr:uid="{9A4E137B-9FB6-4652-86B7-03EF848BAFCB}"/>
    <cellStyle name="常规 31 2 2 4 3 2 2 2" xfId="41892" xr:uid="{8A52BC8F-897C-4C51-AA59-5A3A08565050}"/>
    <cellStyle name="常规 31 2 2 4 3 2 3" xfId="34004" xr:uid="{DEF3E29A-FEBE-4D48-82EB-9F9C0F2612EC}"/>
    <cellStyle name="常规 31 2 2 4 3 3" xfId="20085" xr:uid="{DD184A27-DEDB-44EA-A902-0C556851EA3B}"/>
    <cellStyle name="常规 31 2 2 4 3 3 2" xfId="37948" xr:uid="{9BABC938-4BAD-40BC-827E-3357CE930CDB}"/>
    <cellStyle name="常规 31 2 2 4 3 4" xfId="30060" xr:uid="{86507596-BB82-43FB-809A-65E21F8A412C}"/>
    <cellStyle name="常规 31 2 2 4 4" xfId="11678" xr:uid="{8815A50F-7BBA-4960-9465-D414FA920CE1}"/>
    <cellStyle name="常规 31 2 2 4 4 2" xfId="22887" xr:uid="{8B81176E-2F0D-4D24-AB1C-E9D79705A2E9}"/>
    <cellStyle name="常规 31 2 2 4 4 2 2" xfId="39920" xr:uid="{DFBF6E86-B1A6-448D-A4FD-43394DA75170}"/>
    <cellStyle name="常规 31 2 2 4 4 3" xfId="32032" xr:uid="{FD870050-67B0-420B-82E8-01C129117676}"/>
    <cellStyle name="常规 31 2 2 4 5" xfId="17283" xr:uid="{23BD5063-2DF9-44AD-8B85-4A69E4A18DBF}"/>
    <cellStyle name="常规 31 2 2 4 5 2" xfId="35976" xr:uid="{A46D6F4E-7FC1-4A49-AB61-45A2E09AC7DC}"/>
    <cellStyle name="常规 31 2 2 4 6" xfId="28088" xr:uid="{78390F20-CA0F-4B44-87F0-E470F7E38286}"/>
    <cellStyle name="常规 31 2 2 5" xfId="6578" xr:uid="{61776581-842F-4EE1-B2CA-334DCD7EECE5}"/>
    <cellStyle name="常规 31 2 2 5 2" xfId="9380" xr:uid="{70F086E9-2BD3-4BE2-8322-1DC0A7B5120E}"/>
    <cellStyle name="常规 31 2 2 5 2 2" xfId="14985" xr:uid="{C13206CC-903F-4BF7-BCB9-748713A86A6C}"/>
    <cellStyle name="常规 31 2 2 5 2 2 2" xfId="26194" xr:uid="{2B38AC7F-38D8-4CED-A85E-7D6732E96E57}"/>
    <cellStyle name="常规 31 2 2 5 2 2 2 2" xfId="42384" xr:uid="{7A142CEA-CDD0-4251-AFF5-0E425AF307D3}"/>
    <cellStyle name="常规 31 2 2 5 2 2 3" xfId="34496" xr:uid="{C99DA892-7DD6-4006-A396-2521E3256FA8}"/>
    <cellStyle name="常规 31 2 2 5 2 3" xfId="20590" xr:uid="{C19E400B-7B31-4E67-A9EE-247A7B765B4F}"/>
    <cellStyle name="常规 31 2 2 5 2 3 2" xfId="38440" xr:uid="{2F3DB1CA-EB42-4E7E-84C2-D16F98245531}"/>
    <cellStyle name="常规 31 2 2 5 2 4" xfId="30552" xr:uid="{6CDF826F-16EC-44E7-8AC9-98848CD20E3A}"/>
    <cellStyle name="常规 31 2 2 5 3" xfId="12183" xr:uid="{D93011E9-D7CF-48CF-84CB-41F3324A7A12}"/>
    <cellStyle name="常规 31 2 2 5 3 2" xfId="23392" xr:uid="{7C2D2FFD-D2D9-4D1E-89EC-84721E9AF8D5}"/>
    <cellStyle name="常规 31 2 2 5 3 2 2" xfId="40412" xr:uid="{ABCCAA9B-DFDF-4FB5-8185-1A951F00A865}"/>
    <cellStyle name="常规 31 2 2 5 3 3" xfId="32524" xr:uid="{975CEF78-9D4D-47BB-AE1E-85245D40E1AC}"/>
    <cellStyle name="常规 31 2 2 5 4" xfId="17788" xr:uid="{3033F0FA-0ECE-469B-A4B7-9D3A68980DE3}"/>
    <cellStyle name="常规 31 2 2 5 4 2" xfId="36468" xr:uid="{E13E1EE0-8E44-4E0A-8677-3D5334DE4689}"/>
    <cellStyle name="常规 31 2 2 5 5" xfId="28580" xr:uid="{34A058D0-ADAC-4B8A-B366-BBC18C720091}"/>
    <cellStyle name="常规 31 2 2 6" xfId="7978" xr:uid="{84D29D88-76D3-4025-9565-74BA17AB037A}"/>
    <cellStyle name="常规 31 2 2 6 2" xfId="13583" xr:uid="{26C329BC-58CE-40CC-9BDD-E47D6EF84C03}"/>
    <cellStyle name="常规 31 2 2 6 2 2" xfId="24792" xr:uid="{FA81AADF-610B-418F-9ED9-79A6767714E7}"/>
    <cellStyle name="常规 31 2 2 6 2 2 2" xfId="41398" xr:uid="{228C023A-B703-419D-93A1-0054A939F3E0}"/>
    <cellStyle name="常规 31 2 2 6 2 3" xfId="33510" xr:uid="{C78FD8C4-90FA-4175-A090-B6B0629A101C}"/>
    <cellStyle name="常规 31 2 2 6 3" xfId="19188" xr:uid="{45251ADF-D999-4EEB-931F-F86A431A07BC}"/>
    <cellStyle name="常规 31 2 2 6 3 2" xfId="37454" xr:uid="{06F7E88A-9DE1-4003-AD58-A5348B7E5B9D}"/>
    <cellStyle name="常规 31 2 2 6 4" xfId="29566" xr:uid="{7C8A7602-60D9-4292-981C-9303FAFE97C1}"/>
    <cellStyle name="常规 31 2 2 7" xfId="10781" xr:uid="{13BC0D75-140C-424E-865D-30D6209C3F74}"/>
    <cellStyle name="常规 31 2 2 7 2" xfId="21990" xr:uid="{D23BE778-4565-4F00-ADE3-AF7E533B0ABA}"/>
    <cellStyle name="常规 31 2 2 7 2 2" xfId="39426" xr:uid="{A909148B-E685-4CE6-99A9-646AC6355B73}"/>
    <cellStyle name="常规 31 2 2 7 3" xfId="31538" xr:uid="{1BA8EB0C-CFAB-47C7-86C2-24DBCA2A3476}"/>
    <cellStyle name="常规 31 2 2 8" xfId="16386" xr:uid="{73B2E860-57A1-4BDF-82BB-BCF43FA2A5A5}"/>
    <cellStyle name="常规 31 2 2 8 2" xfId="35482" xr:uid="{94372F24-F75E-4185-86C9-507CCB7CC172}"/>
    <cellStyle name="常规 31 2 2 9" xfId="27594" xr:uid="{DEC4939F-053A-42C7-ABCC-82A725BB9388}"/>
    <cellStyle name="常规 31 2 3" xfId="5237" xr:uid="{C03F4550-6137-4256-92BC-938C44D50E1F}"/>
    <cellStyle name="常规 31 2 3 2" xfId="5483" xr:uid="{78EA88FF-CC02-48FE-872A-33105750884C}"/>
    <cellStyle name="常规 31 2 3 2 2" xfId="6380" xr:uid="{7D26BD37-015C-451D-94A4-B29F41436DE3}"/>
    <cellStyle name="常规 31 2 3 2 2 2" xfId="7782" xr:uid="{CEC44B69-907E-4F51-84A8-84079C2C39DF}"/>
    <cellStyle name="常规 31 2 3 2 2 2 2" xfId="10584" xr:uid="{39A955B7-06AA-4896-824E-2F073AB83639}"/>
    <cellStyle name="常规 31 2 3 2 2 2 2 2" xfId="16189" xr:uid="{984EE140-C3E2-487E-9594-63A2BF7DA9C5}"/>
    <cellStyle name="常规 31 2 3 2 2 2 2 2 2" xfId="27398" xr:uid="{14ECDB54-C105-460D-9577-5F95BA605FA6}"/>
    <cellStyle name="常规 31 2 3 2 2 2 2 2 2 2" xfId="43185" xr:uid="{00EECE79-47CA-48D2-A132-09A8CFD3FD39}"/>
    <cellStyle name="常规 31 2 3 2 2 2 2 2 3" xfId="35297" xr:uid="{A75265F0-9AF4-41B1-9466-5B78E55C4C12}"/>
    <cellStyle name="常规 31 2 3 2 2 2 2 3" xfId="21794" xr:uid="{5D79D3A0-66E5-454D-9065-D08C0C0C846D}"/>
    <cellStyle name="常规 31 2 3 2 2 2 2 3 2" xfId="39241" xr:uid="{55F0DA50-5B0B-49C2-A4BB-6922A519B019}"/>
    <cellStyle name="常规 31 2 3 2 2 2 2 4" xfId="31353" xr:uid="{A8829152-561F-41D7-9DE0-23F27B07553F}"/>
    <cellStyle name="常规 31 2 3 2 2 2 3" xfId="13387" xr:uid="{06D54159-574E-43CB-9DB8-7F00A19C42A8}"/>
    <cellStyle name="常规 31 2 3 2 2 2 3 2" xfId="24596" xr:uid="{DEDF25D2-0123-4A17-90B8-136CA15E72E4}"/>
    <cellStyle name="常规 31 2 3 2 2 2 3 2 2" xfId="41213" xr:uid="{D07557DE-0422-4023-8995-19A75A88F055}"/>
    <cellStyle name="常规 31 2 3 2 2 2 3 3" xfId="33325" xr:uid="{12D0B83D-9365-470E-A053-0566E4253398}"/>
    <cellStyle name="常规 31 2 3 2 2 2 4" xfId="18992" xr:uid="{48BF30AE-3249-4BA7-BA4F-2AEC8C0877FB}"/>
    <cellStyle name="常规 31 2 3 2 2 2 4 2" xfId="37269" xr:uid="{1E5DCBFE-DD0D-44FD-ADF2-D2D929F74202}"/>
    <cellStyle name="常规 31 2 3 2 2 2 5" xfId="29381" xr:uid="{7E3708A0-AD48-4A03-B108-C12E73F39128}"/>
    <cellStyle name="常规 31 2 3 2 2 3" xfId="9182" xr:uid="{F7B88FE6-895C-4E80-901D-C9D210A9D313}"/>
    <cellStyle name="常规 31 2 3 2 2 3 2" xfId="14787" xr:uid="{96772347-FF64-453A-902C-A6AF479A25D7}"/>
    <cellStyle name="常规 31 2 3 2 2 3 2 2" xfId="25996" xr:uid="{444D6850-5980-45F2-96DB-656AF1F6CC3B}"/>
    <cellStyle name="常规 31 2 3 2 2 3 2 2 2" xfId="42199" xr:uid="{2D835077-AFF5-429F-9E7D-99C8AE891B2B}"/>
    <cellStyle name="常规 31 2 3 2 2 3 2 3" xfId="34311" xr:uid="{6C02243A-ACDD-4B69-865F-E043E4141DD8}"/>
    <cellStyle name="常规 31 2 3 2 2 3 3" xfId="20392" xr:uid="{841688E9-4570-4B3C-89D8-F68DA94FCA5D}"/>
    <cellStyle name="常规 31 2 3 2 2 3 3 2" xfId="38255" xr:uid="{4347E155-3877-4811-9827-CDFFC3A8A889}"/>
    <cellStyle name="常规 31 2 3 2 2 3 4" xfId="30367" xr:uid="{BF3D1AB4-B849-4C92-8C52-31CB610BE380}"/>
    <cellStyle name="常规 31 2 3 2 2 4" xfId="11985" xr:uid="{EFC72590-C9F5-4843-BC5A-159EAC0A4127}"/>
    <cellStyle name="常规 31 2 3 2 2 4 2" xfId="23194" xr:uid="{C484F816-6DD6-4281-B7F5-CF664169A1A7}"/>
    <cellStyle name="常规 31 2 3 2 2 4 2 2" xfId="40227" xr:uid="{874ADB9A-9DE0-464F-8335-493478F88ACE}"/>
    <cellStyle name="常规 31 2 3 2 2 4 3" xfId="32339" xr:uid="{1910CA0F-4B06-48FF-8E08-66ED95361245}"/>
    <cellStyle name="常规 31 2 3 2 2 5" xfId="17590" xr:uid="{84707658-650B-4362-9596-20645D42DA3C}"/>
    <cellStyle name="常规 31 2 3 2 2 5 2" xfId="36283" xr:uid="{F8F7A008-CD5A-41E6-BB24-9F52400D7558}"/>
    <cellStyle name="常规 31 2 3 2 2 6" xfId="28395" xr:uid="{ECC78B9C-F1E9-4004-9CF5-915796CA40DF}"/>
    <cellStyle name="常规 31 2 3 2 3" xfId="6885" xr:uid="{6A62DF7A-8898-4D32-AA78-7C71DA446468}"/>
    <cellStyle name="常规 31 2 3 2 3 2" xfId="9687" xr:uid="{6C4D802A-3EDC-408B-8589-FBCA11444EDE}"/>
    <cellStyle name="常规 31 2 3 2 3 2 2" xfId="15292" xr:uid="{396CBCEC-6E37-4F8A-B088-BCA05839363B}"/>
    <cellStyle name="常规 31 2 3 2 3 2 2 2" xfId="26501" xr:uid="{C5194DBD-8DBC-46B6-95A8-180048CBB80E}"/>
    <cellStyle name="常规 31 2 3 2 3 2 2 2 2" xfId="42691" xr:uid="{0ECB7109-E35C-446A-A00E-3664E33C6872}"/>
    <cellStyle name="常规 31 2 3 2 3 2 2 3" xfId="34803" xr:uid="{D5F53205-8F74-435C-9ECC-06EF4F228553}"/>
    <cellStyle name="常规 31 2 3 2 3 2 3" xfId="20897" xr:uid="{229262A0-3953-4E9B-9658-7BA8A612DFE5}"/>
    <cellStyle name="常规 31 2 3 2 3 2 3 2" xfId="38747" xr:uid="{14B37F39-B6B3-4BF1-B9D9-08051847A35A}"/>
    <cellStyle name="常规 31 2 3 2 3 2 4" xfId="30859" xr:uid="{3D854EF6-8E8F-4546-A04E-D1AE7DE7AD16}"/>
    <cellStyle name="常规 31 2 3 2 3 3" xfId="12490" xr:uid="{24F37C42-E777-4292-AE68-F45A9F66E38E}"/>
    <cellStyle name="常规 31 2 3 2 3 3 2" xfId="23699" xr:uid="{A3813EDA-4CE7-4ED2-9C12-F544D1746627}"/>
    <cellStyle name="常规 31 2 3 2 3 3 2 2" xfId="40719" xr:uid="{3B103D88-04E9-44B7-922D-10F6986350C5}"/>
    <cellStyle name="常规 31 2 3 2 3 3 3" xfId="32831" xr:uid="{0D5F74BF-ABEB-431D-AC87-DAEE64FA9D06}"/>
    <cellStyle name="常规 31 2 3 2 3 4" xfId="18095" xr:uid="{3C548950-E2D2-469A-AE7A-1C25023E2F11}"/>
    <cellStyle name="常规 31 2 3 2 3 4 2" xfId="36775" xr:uid="{3A6649D2-7609-49CA-A70C-15AEB42645F3}"/>
    <cellStyle name="常规 31 2 3 2 3 5" xfId="28887" xr:uid="{E27B23A4-5DCA-4D07-A83B-0E6CE77ED49A}"/>
    <cellStyle name="常规 31 2 3 2 4" xfId="8285" xr:uid="{FDC2A62A-7476-4DD6-AE09-059CE9D12C5B}"/>
    <cellStyle name="常规 31 2 3 2 4 2" xfId="13890" xr:uid="{C6E23F1A-A73A-421E-8592-3C47E141D82F}"/>
    <cellStyle name="常规 31 2 3 2 4 2 2" xfId="25099" xr:uid="{BAF73C47-1E7D-4EF4-887F-95A3C2E074CE}"/>
    <cellStyle name="常规 31 2 3 2 4 2 2 2" xfId="41705" xr:uid="{FEE2CE3E-188C-41AF-8DBC-CDBE962ACBA3}"/>
    <cellStyle name="常规 31 2 3 2 4 2 3" xfId="33817" xr:uid="{25C0B985-56E5-41CE-8476-29C2EBF354D4}"/>
    <cellStyle name="常规 31 2 3 2 4 3" xfId="19495" xr:uid="{3112A01C-E2FF-49F4-ADF7-D8B0D2ADDF1E}"/>
    <cellStyle name="常规 31 2 3 2 4 3 2" xfId="37761" xr:uid="{0DC2F67A-05AB-491A-BAAD-E7F34DD5587F}"/>
    <cellStyle name="常规 31 2 3 2 4 4" xfId="29873" xr:uid="{9F6E488B-FA5C-4D80-A848-5A19F628835A}"/>
    <cellStyle name="常规 31 2 3 2 5" xfId="11088" xr:uid="{9C145BE9-F6FF-4EC0-9317-613884FE74B6}"/>
    <cellStyle name="常规 31 2 3 2 5 2" xfId="22297" xr:uid="{A6997FA0-927E-4BBD-B26B-D33C31F26BE3}"/>
    <cellStyle name="常规 31 2 3 2 5 2 2" xfId="39733" xr:uid="{5A78EE38-76F8-4071-A025-F444861646D4}"/>
    <cellStyle name="常规 31 2 3 2 5 3" xfId="31845" xr:uid="{0BB67DE9-388F-436A-AC8A-D744065D7E57}"/>
    <cellStyle name="常规 31 2 3 2 6" xfId="16693" xr:uid="{E59881C8-DC0C-4D29-BBBC-45CA436C0468}"/>
    <cellStyle name="常规 31 2 3 2 6 2" xfId="35789" xr:uid="{369A30EB-E2E7-4CA9-B752-25A3E164B9B2}"/>
    <cellStyle name="常规 31 2 3 2 7" xfId="27901" xr:uid="{57F95ABB-FE61-4271-992A-E409AA1B7AED}"/>
    <cellStyle name="常规 31 2 3 3" xfId="6134" xr:uid="{A262D038-61F8-41E2-A2D8-A2F97F5F91A3}"/>
    <cellStyle name="常规 31 2 3 3 2" xfId="7536" xr:uid="{78F0F4DB-001E-40F9-ACDA-4D01EC0EF155}"/>
    <cellStyle name="常规 31 2 3 3 2 2" xfId="10338" xr:uid="{40F1B775-3D4A-47B7-947B-E830C25D3BB9}"/>
    <cellStyle name="常规 31 2 3 3 2 2 2" xfId="15943" xr:uid="{132A5CBF-908D-4A78-808F-BE526916F4E5}"/>
    <cellStyle name="常规 31 2 3 3 2 2 2 2" xfId="27152" xr:uid="{D6418F23-9E87-46D5-94A3-52CBBF3453DB}"/>
    <cellStyle name="常规 31 2 3 3 2 2 2 2 2" xfId="42939" xr:uid="{53738665-2988-40C9-83A8-090EB7824896}"/>
    <cellStyle name="常规 31 2 3 3 2 2 2 3" xfId="35051" xr:uid="{2C5C864F-97DC-4046-AA46-CD74309E931E}"/>
    <cellStyle name="常规 31 2 3 3 2 2 3" xfId="21548" xr:uid="{59F6055F-A46B-4C10-A60B-0191BB5FA74E}"/>
    <cellStyle name="常规 31 2 3 3 2 2 3 2" xfId="38995" xr:uid="{8EC30832-A2E1-4308-AC81-D298DD956522}"/>
    <cellStyle name="常规 31 2 3 3 2 2 4" xfId="31107" xr:uid="{F238F28A-3581-42DF-82F0-99ECFD790C34}"/>
    <cellStyle name="常规 31 2 3 3 2 3" xfId="13141" xr:uid="{059B12ED-CFD7-4867-B121-4F0F9E6212FA}"/>
    <cellStyle name="常规 31 2 3 3 2 3 2" xfId="24350" xr:uid="{CE7A28B6-783E-4C7A-B4D1-702759AFDAF0}"/>
    <cellStyle name="常规 31 2 3 3 2 3 2 2" xfId="40967" xr:uid="{860CE9E7-C69B-405C-8A4B-1830DD4AF187}"/>
    <cellStyle name="常规 31 2 3 3 2 3 3" xfId="33079" xr:uid="{71B355F3-0E92-4C51-84EA-EFBF5C35F4B8}"/>
    <cellStyle name="常规 31 2 3 3 2 4" xfId="18746" xr:uid="{B21C365D-4D99-416C-BC1B-2868A043A6D1}"/>
    <cellStyle name="常规 31 2 3 3 2 4 2" xfId="37023" xr:uid="{4DB96245-D412-40FD-9576-E045D3241BFB}"/>
    <cellStyle name="常规 31 2 3 3 2 5" xfId="29135" xr:uid="{FC236893-272A-48FD-9921-40FD38F93D6B}"/>
    <cellStyle name="常规 31 2 3 3 3" xfId="8936" xr:uid="{6F88B7AB-CEA4-49E2-ACF6-E172F63FEB89}"/>
    <cellStyle name="常规 31 2 3 3 3 2" xfId="14541" xr:uid="{8C7BFE53-23BA-4F29-9E18-EB18B3E9D188}"/>
    <cellStyle name="常规 31 2 3 3 3 2 2" xfId="25750" xr:uid="{1965FFAF-FBA5-499F-BF0D-26395644B0DD}"/>
    <cellStyle name="常规 31 2 3 3 3 2 2 2" xfId="41953" xr:uid="{8D216A2D-25A5-4A59-AC00-2D5610C3A469}"/>
    <cellStyle name="常规 31 2 3 3 3 2 3" xfId="34065" xr:uid="{A5577DF1-8E87-482D-B586-A7E9CB03060D}"/>
    <cellStyle name="常规 31 2 3 3 3 3" xfId="20146" xr:uid="{DD2CDB04-C89B-4A6F-B7A0-F5C37975C908}"/>
    <cellStyle name="常规 31 2 3 3 3 3 2" xfId="38009" xr:uid="{212F9C29-828F-4217-ADA4-28514145849C}"/>
    <cellStyle name="常规 31 2 3 3 3 4" xfId="30121" xr:uid="{FD07F65C-0E53-408E-8BDE-116B1B0C5D65}"/>
    <cellStyle name="常规 31 2 3 3 4" xfId="11739" xr:uid="{12DAAC1D-9C0E-4E87-863A-9C46DF60B7A7}"/>
    <cellStyle name="常规 31 2 3 3 4 2" xfId="22948" xr:uid="{C1CB685C-4DBE-4D65-BBF0-38BDA8B55ECD}"/>
    <cellStyle name="常规 31 2 3 3 4 2 2" xfId="39981" xr:uid="{A4FB0454-5A6E-40C3-AD31-EA012947CBB0}"/>
    <cellStyle name="常规 31 2 3 3 4 3" xfId="32093" xr:uid="{B444D950-34E6-4195-857B-0BC376BBF78B}"/>
    <cellStyle name="常规 31 2 3 3 5" xfId="17344" xr:uid="{81B4E1B3-E76A-4E32-8923-BD7157E436C3}"/>
    <cellStyle name="常规 31 2 3 3 5 2" xfId="36037" xr:uid="{938227DC-1BCD-4E71-9A7C-B0757C05D10F}"/>
    <cellStyle name="常规 31 2 3 3 6" xfId="28149" xr:uid="{7517D2D8-6A38-42AB-BDE0-25954EFE722D}"/>
    <cellStyle name="常规 31 2 3 4" xfId="6639" xr:uid="{F3BCF72B-DFD6-4337-BCBC-15231FF4058D}"/>
    <cellStyle name="常规 31 2 3 4 2" xfId="9441" xr:uid="{C98B6D3C-5865-4269-89AB-9D982A06926E}"/>
    <cellStyle name="常规 31 2 3 4 2 2" xfId="15046" xr:uid="{76CE8907-224B-44A2-A12D-6DF345957A05}"/>
    <cellStyle name="常规 31 2 3 4 2 2 2" xfId="26255" xr:uid="{EEE1E16A-7F32-40BB-930E-33883F390B3A}"/>
    <cellStyle name="常规 31 2 3 4 2 2 2 2" xfId="42445" xr:uid="{E52257DF-6703-465B-BC6F-848A11DDEE49}"/>
    <cellStyle name="常规 31 2 3 4 2 2 3" xfId="34557" xr:uid="{83A4AA3D-A3C3-4E46-BD0E-8B87F4945795}"/>
    <cellStyle name="常规 31 2 3 4 2 3" xfId="20651" xr:uid="{7467271D-4685-40CC-B555-82B89928B0C1}"/>
    <cellStyle name="常规 31 2 3 4 2 3 2" xfId="38501" xr:uid="{26260141-FB7E-4714-A0AA-6B7E2996E1E1}"/>
    <cellStyle name="常规 31 2 3 4 2 4" xfId="30613" xr:uid="{59794B90-7DF9-4F83-8BAD-CB22ACEF191D}"/>
    <cellStyle name="常规 31 2 3 4 3" xfId="12244" xr:uid="{54563797-B69E-4AE4-B72F-05D540C12C6D}"/>
    <cellStyle name="常规 31 2 3 4 3 2" xfId="23453" xr:uid="{636F4DB4-999C-4A0A-BE99-40379167ED42}"/>
    <cellStyle name="常规 31 2 3 4 3 2 2" xfId="40473" xr:uid="{D0FF661B-7DB7-4B88-9F1A-D765EC8D20D0}"/>
    <cellStyle name="常规 31 2 3 4 3 3" xfId="32585" xr:uid="{A618EF4A-8383-49A2-BD4B-CBA7FB317C34}"/>
    <cellStyle name="常规 31 2 3 4 4" xfId="17849" xr:uid="{BA927C7F-99AE-48C9-B28E-54C1B9C92CC5}"/>
    <cellStyle name="常规 31 2 3 4 4 2" xfId="36529" xr:uid="{DAFE158D-2A06-494F-A2A0-ADB7A86119E0}"/>
    <cellStyle name="常规 31 2 3 4 5" xfId="28641" xr:uid="{D9B86A8E-D8DA-41D2-A3F7-2D3B6807F60F}"/>
    <cellStyle name="常规 31 2 3 5" xfId="8039" xr:uid="{65E43993-0E05-401E-B5B2-85C5E4768E57}"/>
    <cellStyle name="常规 31 2 3 5 2" xfId="13644" xr:uid="{180C81F3-6E7B-499E-A4BA-9C3C767A08DF}"/>
    <cellStyle name="常规 31 2 3 5 2 2" xfId="24853" xr:uid="{9CE3BF4F-6CA8-48A4-9B8D-DFD62E7268BD}"/>
    <cellStyle name="常规 31 2 3 5 2 2 2" xfId="41459" xr:uid="{60DBAC6A-5D6C-4D0E-8281-37C4C9772599}"/>
    <cellStyle name="常规 31 2 3 5 2 3" xfId="33571" xr:uid="{4EB5BBA5-50F7-4212-A327-CA252CE35F54}"/>
    <cellStyle name="常规 31 2 3 5 3" xfId="19249" xr:uid="{029DB3A2-DF97-4645-8C91-831D03A0B9E4}"/>
    <cellStyle name="常规 31 2 3 5 3 2" xfId="37515" xr:uid="{8DDB3817-746E-4D0D-8B94-4F1F6D6311C8}"/>
    <cellStyle name="常规 31 2 3 5 4" xfId="29627" xr:uid="{4D33F4AA-9E48-4026-92B6-8E05EC39737B}"/>
    <cellStyle name="常规 31 2 3 6" xfId="10842" xr:uid="{A7E449AE-FC34-443D-BBE9-2EBEEFE33390}"/>
    <cellStyle name="常规 31 2 3 6 2" xfId="22051" xr:uid="{3F2E6557-E665-43E7-8B75-D001FBEB75FB}"/>
    <cellStyle name="常规 31 2 3 6 2 2" xfId="39487" xr:uid="{6BB4B020-4C52-4B4B-9DEF-ACA205D8471C}"/>
    <cellStyle name="常规 31 2 3 6 3" xfId="31599" xr:uid="{65E15912-4F4E-4349-A887-F0C32FAC5BAE}"/>
    <cellStyle name="常规 31 2 3 7" xfId="16447" xr:uid="{87EC84E0-9CE8-4BA7-A021-736816BD5090}"/>
    <cellStyle name="常规 31 2 3 7 2" xfId="35543" xr:uid="{02494848-98DD-4B77-9873-2A8EEACD5817}"/>
    <cellStyle name="常规 31 2 3 8" xfId="27655" xr:uid="{DD04BEDB-75AE-49A9-84EA-E8A9CC513796}"/>
    <cellStyle name="常规 31 2 4" xfId="5359" xr:uid="{B6C152D0-09F9-4E59-8C8C-E38592958198}"/>
    <cellStyle name="常规 31 2 4 2" xfId="6256" xr:uid="{FE2A6BE7-ADC1-4316-AA64-73E8F006016F}"/>
    <cellStyle name="常规 31 2 4 2 2" xfId="7658" xr:uid="{88F593BE-2332-46D2-8560-66AEF52D659F}"/>
    <cellStyle name="常规 31 2 4 2 2 2" xfId="10460" xr:uid="{344B4CBF-090F-40FD-BDDF-1185C00DDA27}"/>
    <cellStyle name="常规 31 2 4 2 2 2 2" xfId="16065" xr:uid="{D0998B4F-7FB9-49A4-A53B-1AB5948B8B0E}"/>
    <cellStyle name="常规 31 2 4 2 2 2 2 2" xfId="27274" xr:uid="{1ECF528D-22C1-4BDA-A769-0DCE228DF9CB}"/>
    <cellStyle name="常规 31 2 4 2 2 2 2 2 2" xfId="43061" xr:uid="{29B7F0A1-9931-4472-8C34-7905CE8D862C}"/>
    <cellStyle name="常规 31 2 4 2 2 2 2 3" xfId="35173" xr:uid="{0B89AB72-0504-4DFB-AF58-190561DC5678}"/>
    <cellStyle name="常规 31 2 4 2 2 2 3" xfId="21670" xr:uid="{6460EBF8-97CA-46F2-9BAE-C6784C13A437}"/>
    <cellStyle name="常规 31 2 4 2 2 2 3 2" xfId="39117" xr:uid="{D57104E4-98DC-49EC-9887-6F51FBE611DD}"/>
    <cellStyle name="常规 31 2 4 2 2 2 4" xfId="31229" xr:uid="{0EAE3D41-6860-47F7-BE45-28287356DE3B}"/>
    <cellStyle name="常规 31 2 4 2 2 3" xfId="13263" xr:uid="{55E7A059-7AB8-48EB-80A8-EA8616AF5EE9}"/>
    <cellStyle name="常规 31 2 4 2 2 3 2" xfId="24472" xr:uid="{4D24AE95-46A4-4BE0-A5BE-30E11CB7F088}"/>
    <cellStyle name="常规 31 2 4 2 2 3 2 2" xfId="41089" xr:uid="{E8A1E31F-FC15-436B-BA3A-7A932A117C9A}"/>
    <cellStyle name="常规 31 2 4 2 2 3 3" xfId="33201" xr:uid="{E38A383D-30F5-40C1-8B43-0B517E8C019D}"/>
    <cellStyle name="常规 31 2 4 2 2 4" xfId="18868" xr:uid="{26758F19-0E84-4E7F-9E86-523DEE1EC921}"/>
    <cellStyle name="常规 31 2 4 2 2 4 2" xfId="37145" xr:uid="{78FDE0F5-50A5-4397-988E-8C869BC6BF39}"/>
    <cellStyle name="常规 31 2 4 2 2 5" xfId="29257" xr:uid="{991E210A-C981-4129-B95D-4979E6DADF38}"/>
    <cellStyle name="常规 31 2 4 2 3" xfId="9058" xr:uid="{74102596-B09A-48CB-9C03-BA7B64B038D1}"/>
    <cellStyle name="常规 31 2 4 2 3 2" xfId="14663" xr:uid="{26C25DBD-2735-43BC-9071-05883E04D1C1}"/>
    <cellStyle name="常规 31 2 4 2 3 2 2" xfId="25872" xr:uid="{818DDF14-E1CE-43B0-980F-D436C3414C12}"/>
    <cellStyle name="常规 31 2 4 2 3 2 2 2" xfId="42075" xr:uid="{B9A55AA7-0966-4F76-ADBB-F50FD8A518F9}"/>
    <cellStyle name="常规 31 2 4 2 3 2 3" xfId="34187" xr:uid="{C271FD3D-2231-4410-9AE6-7A1FF956A718}"/>
    <cellStyle name="常规 31 2 4 2 3 3" xfId="20268" xr:uid="{B38C565E-5423-4DA7-8034-490F9A9D334A}"/>
    <cellStyle name="常规 31 2 4 2 3 3 2" xfId="38131" xr:uid="{96EEEDF7-1F73-4B87-8D50-4043DDDFC4B9}"/>
    <cellStyle name="常规 31 2 4 2 3 4" xfId="30243" xr:uid="{F33B7D2D-77ED-44AB-91C5-2678981DA6D8}"/>
    <cellStyle name="常规 31 2 4 2 4" xfId="11861" xr:uid="{4C0D59C0-690A-4332-86AE-A591A9CF06F1}"/>
    <cellStyle name="常规 31 2 4 2 4 2" xfId="23070" xr:uid="{E9B0D41A-E0D8-4952-9DEF-B721472D71A5}"/>
    <cellStyle name="常规 31 2 4 2 4 2 2" xfId="40103" xr:uid="{B151369C-CC95-4B4F-A1AC-25A32BC02D71}"/>
    <cellStyle name="常规 31 2 4 2 4 3" xfId="32215" xr:uid="{E424DE5A-2E7B-44E9-B3C1-12D2AEE44412}"/>
    <cellStyle name="常规 31 2 4 2 5" xfId="17466" xr:uid="{66E4254F-35C0-45DF-801A-F3653A270952}"/>
    <cellStyle name="常规 31 2 4 2 5 2" xfId="36159" xr:uid="{211F4A21-054F-4276-B9BE-C5B19987A8AB}"/>
    <cellStyle name="常规 31 2 4 2 6" xfId="28271" xr:uid="{FF373E3C-15E8-4C04-9ED1-5511BA399844}"/>
    <cellStyle name="常规 31 2 4 3" xfId="6761" xr:uid="{432E2F54-75A2-458D-9F9F-4E90C26ECB20}"/>
    <cellStyle name="常规 31 2 4 3 2" xfId="9563" xr:uid="{1A70DC47-4B29-4F26-B8E8-945FB6AF5737}"/>
    <cellStyle name="常规 31 2 4 3 2 2" xfId="15168" xr:uid="{8431BEBB-A0F3-4EED-B04C-E72EC1F71ACF}"/>
    <cellStyle name="常规 31 2 4 3 2 2 2" xfId="26377" xr:uid="{9598780A-5A80-45FE-AAF4-787A9134CD36}"/>
    <cellStyle name="常规 31 2 4 3 2 2 2 2" xfId="42567" xr:uid="{1F1DEA8A-B56D-450A-977D-FF39A5384E23}"/>
    <cellStyle name="常规 31 2 4 3 2 2 3" xfId="34679" xr:uid="{0B365C37-103A-4F93-AE56-6F5351AD7177}"/>
    <cellStyle name="常规 31 2 4 3 2 3" xfId="20773" xr:uid="{D75810DD-57BF-4560-8A3D-48B4739B37FF}"/>
    <cellStyle name="常规 31 2 4 3 2 3 2" xfId="38623" xr:uid="{19E7E8F8-DB26-4CF0-B79F-F3FC6AAFEE58}"/>
    <cellStyle name="常规 31 2 4 3 2 4" xfId="30735" xr:uid="{E94312C3-1373-40B4-ACE1-FC6834A4D9E0}"/>
    <cellStyle name="常规 31 2 4 3 3" xfId="12366" xr:uid="{2AFD2242-9238-4F19-B6D9-FE6E65A92352}"/>
    <cellStyle name="常规 31 2 4 3 3 2" xfId="23575" xr:uid="{1597C1FE-46B8-4168-A48A-0F62572B0629}"/>
    <cellStyle name="常规 31 2 4 3 3 2 2" xfId="40595" xr:uid="{C5834C91-B488-46C5-933E-36FC20AD32D7}"/>
    <cellStyle name="常规 31 2 4 3 3 3" xfId="32707" xr:uid="{1F93E3BC-2BFD-40D0-8744-C4137F024175}"/>
    <cellStyle name="常规 31 2 4 3 4" xfId="17971" xr:uid="{42488962-3F00-4C8F-9079-5B2229A9D1FE}"/>
    <cellStyle name="常规 31 2 4 3 4 2" xfId="36651" xr:uid="{DC788C53-BB94-48D6-9DEF-E7856FD77C52}"/>
    <cellStyle name="常规 31 2 4 3 5" xfId="28763" xr:uid="{4C435280-0939-454C-8823-929CEF5DCDEC}"/>
    <cellStyle name="常规 31 2 4 4" xfId="8161" xr:uid="{089D5541-61E4-411C-AC74-3196DBAFD8C0}"/>
    <cellStyle name="常规 31 2 4 4 2" xfId="13766" xr:uid="{3E394D0E-5DC7-4CF4-ADCA-4F644329E3DE}"/>
    <cellStyle name="常规 31 2 4 4 2 2" xfId="24975" xr:uid="{7289C165-F1C7-44B1-8C7C-C087600556A4}"/>
    <cellStyle name="常规 31 2 4 4 2 2 2" xfId="41581" xr:uid="{78E0F535-83E9-43A5-9588-578D7F9ABC41}"/>
    <cellStyle name="常规 31 2 4 4 2 3" xfId="33693" xr:uid="{9C69FECF-C220-4D7A-A56C-84A051E88291}"/>
    <cellStyle name="常规 31 2 4 4 3" xfId="19371" xr:uid="{9DDA1201-2756-4596-81BF-F2D828A2DD7F}"/>
    <cellStyle name="常规 31 2 4 4 3 2" xfId="37637" xr:uid="{4B122D57-A0E0-49BC-ADD3-62A16B48FDD8}"/>
    <cellStyle name="常规 31 2 4 4 4" xfId="29749" xr:uid="{138AD37D-8506-47C3-BF9A-A26D4FAB98FB}"/>
    <cellStyle name="常规 31 2 4 5" xfId="10964" xr:uid="{A8D179A0-FB73-4106-B3A1-611AB7AC3C63}"/>
    <cellStyle name="常规 31 2 4 5 2" xfId="22173" xr:uid="{D75A2AC3-914A-4632-9321-54AD8C29C5BC}"/>
    <cellStyle name="常规 31 2 4 5 2 2" xfId="39609" xr:uid="{1D2E4CEE-F6F1-4A79-95F7-E52326DD30B2}"/>
    <cellStyle name="常规 31 2 4 5 3" xfId="31721" xr:uid="{6F71FE67-6CAF-4965-B8E7-C77F676CC8A7}"/>
    <cellStyle name="常规 31 2 4 6" xfId="16569" xr:uid="{8B0440FD-1E21-4F28-86D8-DC8224840102}"/>
    <cellStyle name="常规 31 2 4 6 2" xfId="35665" xr:uid="{F1578922-6F6A-46B9-9993-B2826B1F0323}"/>
    <cellStyle name="常规 31 2 4 7" xfId="27777" xr:uid="{67F38043-1FE0-42F9-867C-C0B8DE0D4E29}"/>
    <cellStyle name="常规 31 2 5" xfId="6010" xr:uid="{F5B1CEFB-A6CC-4D9A-B10F-2583DC0A40A2}"/>
    <cellStyle name="常规 31 2 5 2" xfId="7412" xr:uid="{35603927-DA28-4566-B72C-C84FC47A3D38}"/>
    <cellStyle name="常规 31 2 5 2 2" xfId="10214" xr:uid="{7C6524B7-C3DF-4492-A2A6-338B05DF9434}"/>
    <cellStyle name="常规 31 2 5 2 2 2" xfId="15819" xr:uid="{C242F478-3BB3-4C75-85A8-372923B1DC78}"/>
    <cellStyle name="常规 31 2 5 2 2 2 2" xfId="27028" xr:uid="{3BFAEDB4-4E74-4746-AA95-63EA7BF14339}"/>
    <cellStyle name="常规 31 2 5 2 2 2 2 2" xfId="42815" xr:uid="{8785926B-6998-42CE-96F5-146F60B806D3}"/>
    <cellStyle name="常规 31 2 5 2 2 2 3" xfId="34927" xr:uid="{235E2AE3-3579-475E-B1D4-FC34667A19AD}"/>
    <cellStyle name="常规 31 2 5 2 2 3" xfId="21424" xr:uid="{CFF2FDC2-BF6B-475F-BF55-CBDC6A53A08F}"/>
    <cellStyle name="常规 31 2 5 2 2 3 2" xfId="38871" xr:uid="{43C5B5ED-0450-49C9-976C-1C5FA78559BC}"/>
    <cellStyle name="常规 31 2 5 2 2 4" xfId="30983" xr:uid="{75889C7C-7EC9-4F89-B35E-DC9C1255DA36}"/>
    <cellStyle name="常规 31 2 5 2 3" xfId="13017" xr:uid="{70AE2519-A4CD-48C3-98F0-47D55F7C27BD}"/>
    <cellStyle name="常规 31 2 5 2 3 2" xfId="24226" xr:uid="{EC604E86-32B5-4D72-8E5C-2A6EA76C2165}"/>
    <cellStyle name="常规 31 2 5 2 3 2 2" xfId="40843" xr:uid="{1D63031A-126F-4199-A33F-ADB72FE7A8F5}"/>
    <cellStyle name="常规 31 2 5 2 3 3" xfId="32955" xr:uid="{7E9A9072-1293-4DB3-BA2F-397DEA9AEB12}"/>
    <cellStyle name="常规 31 2 5 2 4" xfId="18622" xr:uid="{01DBECEA-F929-4121-A219-1720A926EF4F}"/>
    <cellStyle name="常规 31 2 5 2 4 2" xfId="36899" xr:uid="{09553CCD-7DFD-45CC-85CD-6BCCC53C55C8}"/>
    <cellStyle name="常规 31 2 5 2 5" xfId="29011" xr:uid="{1C1E4162-5141-48CD-A5C2-F0361D396DAD}"/>
    <cellStyle name="常规 31 2 5 3" xfId="8812" xr:uid="{C3B0A382-5779-4846-A409-A462CDC048B6}"/>
    <cellStyle name="常规 31 2 5 3 2" xfId="14417" xr:uid="{9946E7EF-C556-42F9-B0D9-369BA2E3EB45}"/>
    <cellStyle name="常规 31 2 5 3 2 2" xfId="25626" xr:uid="{90159C92-5171-4CBC-B360-BCA325267E7D}"/>
    <cellStyle name="常规 31 2 5 3 2 2 2" xfId="41829" xr:uid="{4FD3BE7B-B71C-48BC-A7B9-A648DA788DB8}"/>
    <cellStyle name="常规 31 2 5 3 2 3" xfId="33941" xr:uid="{9A5FA028-B995-443E-AD09-66DA8C6EF623}"/>
    <cellStyle name="常规 31 2 5 3 3" xfId="20022" xr:uid="{0F7F85F2-00F9-4A13-94AB-F2882080FF96}"/>
    <cellStyle name="常规 31 2 5 3 3 2" xfId="37885" xr:uid="{38F4FAE9-F2EC-4699-94F0-737A9D348BF4}"/>
    <cellStyle name="常规 31 2 5 3 4" xfId="29997" xr:uid="{BEA94C18-5527-40B8-9287-A4C07653C800}"/>
    <cellStyle name="常规 31 2 5 4" xfId="11615" xr:uid="{EDCB856B-6F6B-4A28-950C-ACF48B132A57}"/>
    <cellStyle name="常规 31 2 5 4 2" xfId="22824" xr:uid="{CB7E30DC-0ABC-4DA4-861F-9517672FEF60}"/>
    <cellStyle name="常规 31 2 5 4 2 2" xfId="39857" xr:uid="{C428A5EE-9F18-4B3B-95D6-411C3BEE6714}"/>
    <cellStyle name="常规 31 2 5 4 3" xfId="31969" xr:uid="{D8955DFE-5BEA-4DAD-863B-02C8E0CE77AB}"/>
    <cellStyle name="常规 31 2 5 5" xfId="17220" xr:uid="{53D14701-22BE-45B1-911F-5DD804DEABFE}"/>
    <cellStyle name="常规 31 2 5 5 2" xfId="35913" xr:uid="{FED8C9DC-F763-484B-8742-A56BA839043F}"/>
    <cellStyle name="常规 31 2 5 6" xfId="28025" xr:uid="{D7818938-6720-4AD7-884D-18FEDE091504}"/>
    <cellStyle name="常规 31 2 6" xfId="6514" xr:uid="{20AFA0C9-66D9-4BA8-8BD9-20EB001D9FAF}"/>
    <cellStyle name="常规 31 2 6 2" xfId="9316" xr:uid="{48CC57C6-E37F-4D14-ADAB-752AFF5728CB}"/>
    <cellStyle name="常规 31 2 6 2 2" xfId="14921" xr:uid="{FBD3ECA8-5B16-4EC9-9DBE-7250E787EBB6}"/>
    <cellStyle name="常规 31 2 6 2 2 2" xfId="26130" xr:uid="{A52220AF-0240-44D1-8BDD-ADFF15E9887F}"/>
    <cellStyle name="常规 31 2 6 2 2 2 2" xfId="42321" xr:uid="{1B46A253-E5D8-4949-A8BA-404B8A5CB59D}"/>
    <cellStyle name="常规 31 2 6 2 2 3" xfId="34433" xr:uid="{6321BA94-D859-4000-B3B2-C416FBBC0975}"/>
    <cellStyle name="常规 31 2 6 2 3" xfId="20526" xr:uid="{9274C3DE-AF31-457E-9039-4BF1D24E7584}"/>
    <cellStyle name="常规 31 2 6 2 3 2" xfId="38377" xr:uid="{FC896106-8529-427D-9C01-75C14EF5A7D8}"/>
    <cellStyle name="常规 31 2 6 2 4" xfId="30489" xr:uid="{0B3F8FA6-782C-44A2-9ADC-FA0FF42EDB9A}"/>
    <cellStyle name="常规 31 2 6 3" xfId="12119" xr:uid="{59F71DE6-2ADD-4052-A562-E3D29C62766F}"/>
    <cellStyle name="常规 31 2 6 3 2" xfId="23328" xr:uid="{6951E553-BC71-4DCD-9E40-E5A9EA7936F9}"/>
    <cellStyle name="常规 31 2 6 3 2 2" xfId="40349" xr:uid="{4AA6D8C4-D5AF-48BB-9177-6FB562AC50D4}"/>
    <cellStyle name="常规 31 2 6 3 3" xfId="32461" xr:uid="{BD5684B9-B5AD-4755-8A6D-2392B6BEA8D6}"/>
    <cellStyle name="常规 31 2 6 4" xfId="17724" xr:uid="{79C9A67B-FC67-47AE-A734-C86440623D8E}"/>
    <cellStyle name="常规 31 2 6 4 2" xfId="36405" xr:uid="{91BB1756-9414-44A8-A73C-73327EEC7837}"/>
    <cellStyle name="常规 31 2 6 5" xfId="28517" xr:uid="{0B70A2EF-0849-41DF-BD83-49EDC29EDC0F}"/>
    <cellStyle name="常规 31 2 7" xfId="7915" xr:uid="{83345A03-4430-4A9C-B4DC-21250A910D46}"/>
    <cellStyle name="常规 31 2 7 2" xfId="13520" xr:uid="{75CF9566-184B-4F11-B674-BEA3ED7D8F78}"/>
    <cellStyle name="常规 31 2 7 2 2" xfId="24729" xr:uid="{67A0062A-2C74-4D5E-9886-4E79CA052B14}"/>
    <cellStyle name="常规 31 2 7 2 2 2" xfId="41335" xr:uid="{894BF216-741E-4BAD-9D02-15E7C4CC913E}"/>
    <cellStyle name="常规 31 2 7 2 3" xfId="33447" xr:uid="{97C46103-13FB-4799-9CA9-9684D5211C20}"/>
    <cellStyle name="常规 31 2 7 3" xfId="19125" xr:uid="{4746195E-A890-4565-B530-685A471B38BC}"/>
    <cellStyle name="常规 31 2 7 3 2" xfId="37391" xr:uid="{09D5D4B5-71AC-47F4-B949-26FF821027E6}"/>
    <cellStyle name="常规 31 2 7 4" xfId="29503" xr:uid="{DDAE5FD5-F0F0-4D54-AE82-E5BEDF323874}"/>
    <cellStyle name="常规 31 2 8" xfId="10718" xr:uid="{C883308A-E1E6-4019-AF3F-80A2C604EEB3}"/>
    <cellStyle name="常规 31 2 8 2" xfId="21927" xr:uid="{9828FCA9-3559-4213-BFE5-9450ECB39C4B}"/>
    <cellStyle name="常规 31 2 8 2 2" xfId="39363" xr:uid="{686052D8-1C1D-4865-B331-348D9E8F8B36}"/>
    <cellStyle name="常规 31 2 8 3" xfId="31475" xr:uid="{86B0365F-70DC-4C8C-A40E-6C8ABC547FFF}"/>
    <cellStyle name="常规 31 2 9" xfId="16323" xr:uid="{98B89964-CB68-4C3E-B29D-65EFE3A4463D}"/>
    <cellStyle name="常规 31 2 9 2" xfId="35419" xr:uid="{2B27F26C-DF12-480E-AB7C-3AC17D7F426D}"/>
    <cellStyle name="常规 31 3" xfId="5114" xr:uid="{ADA79221-5470-48D1-89F5-FE6419028EB7}"/>
    <cellStyle name="常规 31 3 2" xfId="5239" xr:uid="{316B1843-EE05-4153-8913-D124DC97E935}"/>
    <cellStyle name="常规 31 3 2 2" xfId="5485" xr:uid="{975C931B-1063-4049-A1B3-E142E1635B7D}"/>
    <cellStyle name="常规 31 3 2 2 2" xfId="6382" xr:uid="{E0CBB4EE-BD13-4FDF-B57B-D9A9E4837801}"/>
    <cellStyle name="常规 31 3 2 2 2 2" xfId="7784" xr:uid="{496A3054-82C5-4372-BF00-ED9E4F7F6B29}"/>
    <cellStyle name="常规 31 3 2 2 2 2 2" xfId="10586" xr:uid="{130A2B41-F2DD-40F2-A21A-08DA60132C75}"/>
    <cellStyle name="常规 31 3 2 2 2 2 2 2" xfId="16191" xr:uid="{29A80C09-7BA8-4022-AE26-84BE8FBB1C71}"/>
    <cellStyle name="常规 31 3 2 2 2 2 2 2 2" xfId="27400" xr:uid="{CD689DD0-29CF-414C-B89D-6CBF480F8595}"/>
    <cellStyle name="常规 31 3 2 2 2 2 2 2 2 2" xfId="43187" xr:uid="{83595039-3CDE-4AFC-BFC5-FDA14448F6FD}"/>
    <cellStyle name="常规 31 3 2 2 2 2 2 2 3" xfId="35299" xr:uid="{F0A6B651-9109-4D07-BBD7-53388AAF71BD}"/>
    <cellStyle name="常规 31 3 2 2 2 2 2 3" xfId="21796" xr:uid="{F8BA44A2-39B9-447F-B701-9A8B9F279145}"/>
    <cellStyle name="常规 31 3 2 2 2 2 2 3 2" xfId="39243" xr:uid="{E5D4D340-B0A9-4760-9DD2-B83E980A8F65}"/>
    <cellStyle name="常规 31 3 2 2 2 2 2 4" xfId="31355" xr:uid="{C94B58E3-F970-42C7-AE3F-B7A0A6C48CEF}"/>
    <cellStyle name="常规 31 3 2 2 2 2 3" xfId="13389" xr:uid="{B8886402-B656-4314-B59B-0E10148D853B}"/>
    <cellStyle name="常规 31 3 2 2 2 2 3 2" xfId="24598" xr:uid="{D9652A89-E550-4A6F-9B4E-3A39E15A13EA}"/>
    <cellStyle name="常规 31 3 2 2 2 2 3 2 2" xfId="41215" xr:uid="{0E734A2D-3227-4CE1-9EC7-95C11484E6AB}"/>
    <cellStyle name="常规 31 3 2 2 2 2 3 3" xfId="33327" xr:uid="{FFF920BD-B229-4BBF-B997-91D824EEBD99}"/>
    <cellStyle name="常规 31 3 2 2 2 2 4" xfId="18994" xr:uid="{059BA95D-CD4C-4339-A2D9-37BED4F1C587}"/>
    <cellStyle name="常规 31 3 2 2 2 2 4 2" xfId="37271" xr:uid="{0FFFF904-04CB-4ECD-91FF-D62E9AC0F81C}"/>
    <cellStyle name="常规 31 3 2 2 2 2 5" xfId="29383" xr:uid="{A000F3CA-43E1-41C6-9974-402E09E1051A}"/>
    <cellStyle name="常规 31 3 2 2 2 3" xfId="9184" xr:uid="{789DE763-DD40-4BB3-B106-E765A9C12EB7}"/>
    <cellStyle name="常规 31 3 2 2 2 3 2" xfId="14789" xr:uid="{46B3AC5E-4781-4FB6-9B1D-0CA03D5132CD}"/>
    <cellStyle name="常规 31 3 2 2 2 3 2 2" xfId="25998" xr:uid="{AD86A8F1-409C-4360-B90F-E7C101EEF47F}"/>
    <cellStyle name="常规 31 3 2 2 2 3 2 2 2" xfId="42201" xr:uid="{58C16E0B-B0CE-4380-AC79-E5B7D6F8CC99}"/>
    <cellStyle name="常规 31 3 2 2 2 3 2 3" xfId="34313" xr:uid="{2C0E419D-7031-4AAB-A7E4-B96AAF75A70C}"/>
    <cellStyle name="常规 31 3 2 2 2 3 3" xfId="20394" xr:uid="{AE8F783C-5216-439E-82BD-01A8B10E5FC9}"/>
    <cellStyle name="常规 31 3 2 2 2 3 3 2" xfId="38257" xr:uid="{0F9F2FAD-8538-4095-BBB3-0B184601E0D4}"/>
    <cellStyle name="常规 31 3 2 2 2 3 4" xfId="30369" xr:uid="{3AA4BF26-6015-4CC1-AACF-787BB7F277DE}"/>
    <cellStyle name="常规 31 3 2 2 2 4" xfId="11987" xr:uid="{504D2684-E3C5-43E2-89AE-8E020924B588}"/>
    <cellStyle name="常规 31 3 2 2 2 4 2" xfId="23196" xr:uid="{63A6DE93-762E-4BD4-857F-79277E9E9D95}"/>
    <cellStyle name="常规 31 3 2 2 2 4 2 2" xfId="40229" xr:uid="{A76F120F-6859-427F-94C0-31D9D4D34555}"/>
    <cellStyle name="常规 31 3 2 2 2 4 3" xfId="32341" xr:uid="{5B306F0F-F35B-43A1-857F-630E88869FEC}"/>
    <cellStyle name="常规 31 3 2 2 2 5" xfId="17592" xr:uid="{3D3D666F-DCAF-45FE-BAFB-A6F336BD8492}"/>
    <cellStyle name="常规 31 3 2 2 2 5 2" xfId="36285" xr:uid="{24948481-FF20-4E8D-B992-EC5266C4596F}"/>
    <cellStyle name="常规 31 3 2 2 2 6" xfId="28397" xr:uid="{BC6C33F4-6BDD-4CE5-8BE7-CD7898BF2F2F}"/>
    <cellStyle name="常规 31 3 2 2 3" xfId="6887" xr:uid="{9D735E1F-F719-45C6-BBBC-57CFCE8CC38A}"/>
    <cellStyle name="常规 31 3 2 2 3 2" xfId="9689" xr:uid="{1433A108-410F-4F55-B7BD-A3420B14958B}"/>
    <cellStyle name="常规 31 3 2 2 3 2 2" xfId="15294" xr:uid="{4D5A89AC-B80F-45DB-94CC-EE78D56312A1}"/>
    <cellStyle name="常规 31 3 2 2 3 2 2 2" xfId="26503" xr:uid="{2E9171F6-0972-44DF-929C-9E787F3B390B}"/>
    <cellStyle name="常规 31 3 2 2 3 2 2 2 2" xfId="42693" xr:uid="{00216095-3A27-4D33-BE79-C79F99005E76}"/>
    <cellStyle name="常规 31 3 2 2 3 2 2 3" xfId="34805" xr:uid="{0BBB2D16-FB53-4A52-9AB6-9DFAEADE99B9}"/>
    <cellStyle name="常规 31 3 2 2 3 2 3" xfId="20899" xr:uid="{EA4E782E-A920-407D-88CB-40276FEF6B6A}"/>
    <cellStyle name="常规 31 3 2 2 3 2 3 2" xfId="38749" xr:uid="{9C0E3CF3-17FA-438C-83A9-B7B07DE7723A}"/>
    <cellStyle name="常规 31 3 2 2 3 2 4" xfId="30861" xr:uid="{12DBD323-A98D-4769-8360-DB09C763E711}"/>
    <cellStyle name="常规 31 3 2 2 3 3" xfId="12492" xr:uid="{DC826D0A-7498-45DD-8263-2E56B8CB00E5}"/>
    <cellStyle name="常规 31 3 2 2 3 3 2" xfId="23701" xr:uid="{7DB0492E-F89C-4BC9-AF64-8E96CBB78D2A}"/>
    <cellStyle name="常规 31 3 2 2 3 3 2 2" xfId="40721" xr:uid="{16BBC07E-8111-443F-B9A7-1A34BFC1537E}"/>
    <cellStyle name="常规 31 3 2 2 3 3 3" xfId="32833" xr:uid="{23BF15B3-3D9D-4C81-B4CF-F2081682DE9D}"/>
    <cellStyle name="常规 31 3 2 2 3 4" xfId="18097" xr:uid="{F0F5B178-CEBA-4FF8-AA03-F03C10496707}"/>
    <cellStyle name="常规 31 3 2 2 3 4 2" xfId="36777" xr:uid="{5DA4A2FD-BA75-459C-8608-5D8244D8F519}"/>
    <cellStyle name="常规 31 3 2 2 3 5" xfId="28889" xr:uid="{CF0FD95F-D94C-4116-922A-B0229D300FC8}"/>
    <cellStyle name="常规 31 3 2 2 4" xfId="8287" xr:uid="{2729B78F-4395-4EB5-B21F-4DA6461B8D25}"/>
    <cellStyle name="常规 31 3 2 2 4 2" xfId="13892" xr:uid="{936B5301-AAF4-4D74-8E77-9EE1C8BD40CD}"/>
    <cellStyle name="常规 31 3 2 2 4 2 2" xfId="25101" xr:uid="{A4C00D59-B86C-43FC-AB03-35A598AEE3D7}"/>
    <cellStyle name="常规 31 3 2 2 4 2 2 2" xfId="41707" xr:uid="{176FB3DB-EFF9-4B05-9BB0-CBF30C854F5A}"/>
    <cellStyle name="常规 31 3 2 2 4 2 3" xfId="33819" xr:uid="{A2DD3AD4-094F-415B-8FA6-C91DAF22D557}"/>
    <cellStyle name="常规 31 3 2 2 4 3" xfId="19497" xr:uid="{69AE341E-4C9A-463F-934A-1069EA225864}"/>
    <cellStyle name="常规 31 3 2 2 4 3 2" xfId="37763" xr:uid="{62622DF8-D1C1-42C6-9A83-609D5AB8B38E}"/>
    <cellStyle name="常规 31 3 2 2 4 4" xfId="29875" xr:uid="{215B1619-8ADE-4730-AD16-6C1A7E9533D6}"/>
    <cellStyle name="常规 31 3 2 2 5" xfId="11090" xr:uid="{2B00F27F-4115-40F0-9E63-A76EF152608A}"/>
    <cellStyle name="常规 31 3 2 2 5 2" xfId="22299" xr:uid="{63F3150B-1CD8-4ECD-B80B-8ED7737EFF37}"/>
    <cellStyle name="常规 31 3 2 2 5 2 2" xfId="39735" xr:uid="{32D13157-B619-4682-BB6A-1D2E246F6D10}"/>
    <cellStyle name="常规 31 3 2 2 5 3" xfId="31847" xr:uid="{EE9F2AD2-1CE8-4C00-9AD4-1A350326CE90}"/>
    <cellStyle name="常规 31 3 2 2 6" xfId="16695" xr:uid="{8AF5EDA0-67D3-47CE-8FB7-135DFBF162F3}"/>
    <cellStyle name="常规 31 3 2 2 6 2" xfId="35791" xr:uid="{0F7DC7E9-92EE-45BD-BCAD-AE58D1AEFD31}"/>
    <cellStyle name="常规 31 3 2 2 7" xfId="27903" xr:uid="{7AD88A12-EC8F-4634-BE2F-6E44D5269257}"/>
    <cellStyle name="常规 31 3 2 3" xfId="6136" xr:uid="{3D165948-76EC-4FAB-B871-304F34F7E824}"/>
    <cellStyle name="常规 31 3 2 3 2" xfId="7538" xr:uid="{6962C1BA-EE80-40D1-992B-AD6322EC824F}"/>
    <cellStyle name="常规 31 3 2 3 2 2" xfId="10340" xr:uid="{B510532E-CE10-4597-A4B6-4D51453E6787}"/>
    <cellStyle name="常规 31 3 2 3 2 2 2" xfId="15945" xr:uid="{E191D205-647D-4AA4-B009-7B2C6B1968C3}"/>
    <cellStyle name="常规 31 3 2 3 2 2 2 2" xfId="27154" xr:uid="{DB1518FB-87B7-4E43-854E-F3C718F70341}"/>
    <cellStyle name="常规 31 3 2 3 2 2 2 2 2" xfId="42941" xr:uid="{0D01625E-7E45-4F3E-A324-8F28DB6E3AB8}"/>
    <cellStyle name="常规 31 3 2 3 2 2 2 3" xfId="35053" xr:uid="{F89D9BD3-BB95-4EF9-B949-23EC83C5AC3A}"/>
    <cellStyle name="常规 31 3 2 3 2 2 3" xfId="21550" xr:uid="{C22B2509-0657-4A47-BDD6-3FC710630594}"/>
    <cellStyle name="常规 31 3 2 3 2 2 3 2" xfId="38997" xr:uid="{0397A15A-C728-4872-8105-067DFA742A18}"/>
    <cellStyle name="常规 31 3 2 3 2 2 4" xfId="31109" xr:uid="{5AD20FBB-2C67-44D8-B54C-C6FD725420E1}"/>
    <cellStyle name="常规 31 3 2 3 2 3" xfId="13143" xr:uid="{A99D08D9-3D46-4A19-9025-580B191D3F20}"/>
    <cellStyle name="常规 31 3 2 3 2 3 2" xfId="24352" xr:uid="{17F3FAEE-E052-4F2F-B7EF-3E226A46B0AA}"/>
    <cellStyle name="常规 31 3 2 3 2 3 2 2" xfId="40969" xr:uid="{075E01B7-36E9-43E5-A774-236F15CD8C50}"/>
    <cellStyle name="常规 31 3 2 3 2 3 3" xfId="33081" xr:uid="{66D085A3-AD3D-4460-97BA-ECAD6D2BF31F}"/>
    <cellStyle name="常规 31 3 2 3 2 4" xfId="18748" xr:uid="{F30D0F7E-1BD9-4B61-BAFE-F7B01E08BBBC}"/>
    <cellStyle name="常规 31 3 2 3 2 4 2" xfId="37025" xr:uid="{FDBD054E-C24A-4CDD-8469-B9D175E2F05B}"/>
    <cellStyle name="常规 31 3 2 3 2 5" xfId="29137" xr:uid="{53090E72-64FB-416F-B139-92BBCFB27133}"/>
    <cellStyle name="常规 31 3 2 3 3" xfId="8938" xr:uid="{3AACC6BA-771C-4109-809A-9E92039E5E3D}"/>
    <cellStyle name="常规 31 3 2 3 3 2" xfId="14543" xr:uid="{7D8122E9-4364-44FB-8C22-5652CCF710E9}"/>
    <cellStyle name="常规 31 3 2 3 3 2 2" xfId="25752" xr:uid="{D6997D09-788F-48F1-90B9-ABF12AEAC939}"/>
    <cellStyle name="常规 31 3 2 3 3 2 2 2" xfId="41955" xr:uid="{A34575B1-B877-4051-BB54-F81AD13BF328}"/>
    <cellStyle name="常规 31 3 2 3 3 2 3" xfId="34067" xr:uid="{413AB98A-4B98-4D7C-9C6E-B6FD2B4FB8E0}"/>
    <cellStyle name="常规 31 3 2 3 3 3" xfId="20148" xr:uid="{B26DDA6B-AF6A-4234-9244-064392B8BE6C}"/>
    <cellStyle name="常规 31 3 2 3 3 3 2" xfId="38011" xr:uid="{4C0CB61B-3AA1-4328-9251-9701DA727BD3}"/>
    <cellStyle name="常规 31 3 2 3 3 4" xfId="30123" xr:uid="{2AEB6003-1563-4D87-86AA-674B614E4010}"/>
    <cellStyle name="常规 31 3 2 3 4" xfId="11741" xr:uid="{B856A44E-627D-43A4-A621-86B2C5211E74}"/>
    <cellStyle name="常规 31 3 2 3 4 2" xfId="22950" xr:uid="{46F62D10-1937-451A-8A2D-1C9D612D8F60}"/>
    <cellStyle name="常规 31 3 2 3 4 2 2" xfId="39983" xr:uid="{44D94431-DA88-4D67-B85C-1588D39187E4}"/>
    <cellStyle name="常规 31 3 2 3 4 3" xfId="32095" xr:uid="{866FE15A-C5BC-4A8B-BDCF-4CB8D0C22F50}"/>
    <cellStyle name="常规 31 3 2 3 5" xfId="17346" xr:uid="{E531DA6A-FAB1-45F7-A992-70C48D5A45B5}"/>
    <cellStyle name="常规 31 3 2 3 5 2" xfId="36039" xr:uid="{38C0898A-A79A-4FE0-91F1-9A4F872D38E7}"/>
    <cellStyle name="常规 31 3 2 3 6" xfId="28151" xr:uid="{00E1DB14-B64E-48A4-8591-44D2A5617B9C}"/>
    <cellStyle name="常规 31 3 2 4" xfId="6641" xr:uid="{50491A27-6535-4C34-9AAF-20C246108528}"/>
    <cellStyle name="常规 31 3 2 4 2" xfId="9443" xr:uid="{1931F7AB-4383-4137-ABE9-85C087E3A6D8}"/>
    <cellStyle name="常规 31 3 2 4 2 2" xfId="15048" xr:uid="{AB3AD29D-660D-499A-920D-B15537774A45}"/>
    <cellStyle name="常规 31 3 2 4 2 2 2" xfId="26257" xr:uid="{06DF4F0F-169C-4483-A483-FBCBF7F15CB5}"/>
    <cellStyle name="常规 31 3 2 4 2 2 2 2" xfId="42447" xr:uid="{EE9CEFC6-1C6B-4BD1-BAAD-1E1DD317E228}"/>
    <cellStyle name="常规 31 3 2 4 2 2 3" xfId="34559" xr:uid="{E81E0912-37FE-40D0-8578-AEECB74EE306}"/>
    <cellStyle name="常规 31 3 2 4 2 3" xfId="20653" xr:uid="{88214DD8-E4A0-417B-80FD-014650BFF506}"/>
    <cellStyle name="常规 31 3 2 4 2 3 2" xfId="38503" xr:uid="{E7C9D10C-0A38-4963-AD4F-5C36BC7BE59A}"/>
    <cellStyle name="常规 31 3 2 4 2 4" xfId="30615" xr:uid="{DDC0F613-7B2A-4ECD-B56B-37966FA7EF2C}"/>
    <cellStyle name="常规 31 3 2 4 3" xfId="12246" xr:uid="{B1493EDA-0FAA-405C-926B-A01D36B7BF80}"/>
    <cellStyle name="常规 31 3 2 4 3 2" xfId="23455" xr:uid="{99C3AF7E-5F15-4C2E-8502-F78F095303B4}"/>
    <cellStyle name="常规 31 3 2 4 3 2 2" xfId="40475" xr:uid="{AA713A5D-8050-4CE3-AA80-02B212FE7012}"/>
    <cellStyle name="常规 31 3 2 4 3 3" xfId="32587" xr:uid="{F259A5BE-05DD-4823-9373-A456242080F8}"/>
    <cellStyle name="常规 31 3 2 4 4" xfId="17851" xr:uid="{4E4ED960-47EB-439B-A347-9122D640806F}"/>
    <cellStyle name="常规 31 3 2 4 4 2" xfId="36531" xr:uid="{F7250ADD-020F-4167-BBA8-7006F9B8D20B}"/>
    <cellStyle name="常规 31 3 2 4 5" xfId="28643" xr:uid="{8551ABA3-6B5C-4277-8684-7F061061CA90}"/>
    <cellStyle name="常规 31 3 2 5" xfId="8041" xr:uid="{C7C991C5-3B3A-4689-9CE9-D68D044E5EA6}"/>
    <cellStyle name="常规 31 3 2 5 2" xfId="13646" xr:uid="{26BB3D98-D26A-4CDF-87AA-7BE37C3FCA4C}"/>
    <cellStyle name="常规 31 3 2 5 2 2" xfId="24855" xr:uid="{52718329-B6F1-4071-A3D7-09CC7039FCD4}"/>
    <cellStyle name="常规 31 3 2 5 2 2 2" xfId="41461" xr:uid="{9F04CED0-EA5C-42A8-ACB3-A77E9843669C}"/>
    <cellStyle name="常规 31 3 2 5 2 3" xfId="33573" xr:uid="{D2795C2F-A7C8-40D8-8BFA-52E3D0051D50}"/>
    <cellStyle name="常规 31 3 2 5 3" xfId="19251" xr:uid="{4B54CB0D-31FE-4380-A58D-1C576AD0680C}"/>
    <cellStyle name="常规 31 3 2 5 3 2" xfId="37517" xr:uid="{7D7A1B3E-8BA6-4E1C-8EE1-9AAD5442E22F}"/>
    <cellStyle name="常规 31 3 2 5 4" xfId="29629" xr:uid="{55A4C33E-238C-4285-A534-CADF0E985696}"/>
    <cellStyle name="常规 31 3 2 6" xfId="10844" xr:uid="{400D513D-749D-4ADE-809D-F04F8FAF5D47}"/>
    <cellStyle name="常规 31 3 2 6 2" xfId="22053" xr:uid="{5C1EBAEA-0E2F-4A92-A96C-B8965ECAE994}"/>
    <cellStyle name="常规 31 3 2 6 2 2" xfId="39489" xr:uid="{F87392EB-955E-47FA-9238-A1195EA4F93A}"/>
    <cellStyle name="常规 31 3 2 6 3" xfId="31601" xr:uid="{E3419A9B-9939-4097-B0CB-3B26847E0439}"/>
    <cellStyle name="常规 31 3 2 7" xfId="16449" xr:uid="{B8ABEC50-5C35-444E-8D8B-D942A6A403F6}"/>
    <cellStyle name="常规 31 3 2 7 2" xfId="35545" xr:uid="{19EA24BF-B923-4226-91D5-A0ADF27314FD}"/>
    <cellStyle name="常规 31 3 2 8" xfId="27657" xr:uid="{91710492-C20C-4803-BE14-C85134255BE5}"/>
    <cellStyle name="常规 31 3 3" xfId="5361" xr:uid="{FE785469-704E-46AB-BD0D-9CDD59273006}"/>
    <cellStyle name="常规 31 3 3 2" xfId="6258" xr:uid="{DC596BC7-5A2F-4CC5-8300-4D045E78C0DE}"/>
    <cellStyle name="常规 31 3 3 2 2" xfId="7660" xr:uid="{11B03B09-CA28-41C0-8677-3E40ED664A8C}"/>
    <cellStyle name="常规 31 3 3 2 2 2" xfId="10462" xr:uid="{84D4662E-3CBC-4787-9F25-BA352B3E88BB}"/>
    <cellStyle name="常规 31 3 3 2 2 2 2" xfId="16067" xr:uid="{D73BD6A6-A842-4505-BE1C-F6DBFCBE530E}"/>
    <cellStyle name="常规 31 3 3 2 2 2 2 2" xfId="27276" xr:uid="{1EE558C4-D7F4-4105-9B5A-14EB4F6FB388}"/>
    <cellStyle name="常规 31 3 3 2 2 2 2 2 2" xfId="43063" xr:uid="{92C6DE59-A4A6-4200-AF1A-3A35D7BF8CB1}"/>
    <cellStyle name="常规 31 3 3 2 2 2 2 3" xfId="35175" xr:uid="{CDEABE25-1067-47A1-A454-0DDDC7361000}"/>
    <cellStyle name="常规 31 3 3 2 2 2 3" xfId="21672" xr:uid="{2A370434-A2C3-4CC5-AC07-9FA118EF9477}"/>
    <cellStyle name="常规 31 3 3 2 2 2 3 2" xfId="39119" xr:uid="{8673C115-F6BA-42CC-88F4-100C8FB9C948}"/>
    <cellStyle name="常规 31 3 3 2 2 2 4" xfId="31231" xr:uid="{2E033C99-4D2E-48E6-AF97-8C57F00143F0}"/>
    <cellStyle name="常规 31 3 3 2 2 3" xfId="13265" xr:uid="{F7714F69-BD81-4387-9DB1-EB752FB963E1}"/>
    <cellStyle name="常规 31 3 3 2 2 3 2" xfId="24474" xr:uid="{05010F1E-0A24-4581-BE25-7DF06B652FE2}"/>
    <cellStyle name="常规 31 3 3 2 2 3 2 2" xfId="41091" xr:uid="{4380B305-B77A-4FED-AE79-A41C056B4E77}"/>
    <cellStyle name="常规 31 3 3 2 2 3 3" xfId="33203" xr:uid="{7D5BBDD4-3387-469D-9589-77535BB9D6C9}"/>
    <cellStyle name="常规 31 3 3 2 2 4" xfId="18870" xr:uid="{6C02C7B7-8A0F-451D-935F-D5867C5D5D40}"/>
    <cellStyle name="常规 31 3 3 2 2 4 2" xfId="37147" xr:uid="{D772C36E-E4F1-4A02-9508-8548402B475A}"/>
    <cellStyle name="常规 31 3 3 2 2 5" xfId="29259" xr:uid="{E21C686A-59A6-4176-9417-D9D5EEB4863F}"/>
    <cellStyle name="常规 31 3 3 2 3" xfId="9060" xr:uid="{6C26314F-4A5F-493F-A84D-6150A65747E3}"/>
    <cellStyle name="常规 31 3 3 2 3 2" xfId="14665" xr:uid="{0351B602-7964-40FF-95B7-F3B62996D8F6}"/>
    <cellStyle name="常规 31 3 3 2 3 2 2" xfId="25874" xr:uid="{1148D3E5-22F0-449F-A7BE-CC5B3DB7E3F3}"/>
    <cellStyle name="常规 31 3 3 2 3 2 2 2" xfId="42077" xr:uid="{1FA92EFE-3F1C-4B2C-8BB8-556098AE9722}"/>
    <cellStyle name="常规 31 3 3 2 3 2 3" xfId="34189" xr:uid="{7CCA8416-AFF6-4755-8B83-36ABB0D8F5D0}"/>
    <cellStyle name="常规 31 3 3 2 3 3" xfId="20270" xr:uid="{5783B14B-B1FA-444D-ACAC-FF6098F49C29}"/>
    <cellStyle name="常规 31 3 3 2 3 3 2" xfId="38133" xr:uid="{4767410E-343A-4CCC-AC88-D63875B52378}"/>
    <cellStyle name="常规 31 3 3 2 3 4" xfId="30245" xr:uid="{D3D6D998-9336-4F02-8621-2565E3579614}"/>
    <cellStyle name="常规 31 3 3 2 4" xfId="11863" xr:uid="{75390CCC-3260-4BAE-86A0-0C369D6D299E}"/>
    <cellStyle name="常规 31 3 3 2 4 2" xfId="23072" xr:uid="{1381A720-FEC5-4B3D-B03C-2FB2FEA602CF}"/>
    <cellStyle name="常规 31 3 3 2 4 2 2" xfId="40105" xr:uid="{8A3EBA40-32AC-4BE8-8C45-968D5C88C6B9}"/>
    <cellStyle name="常规 31 3 3 2 4 3" xfId="32217" xr:uid="{0BE86EBA-0451-481E-9873-498EFB7D512C}"/>
    <cellStyle name="常规 31 3 3 2 5" xfId="17468" xr:uid="{B0F0D460-2AF5-4AF3-9FEE-DF732534A74F}"/>
    <cellStyle name="常规 31 3 3 2 5 2" xfId="36161" xr:uid="{0DE024B9-BF31-4655-B439-243FCC0355E7}"/>
    <cellStyle name="常规 31 3 3 2 6" xfId="28273" xr:uid="{4F7469F8-C2FB-4ABD-B557-DB1CFDA58AC3}"/>
    <cellStyle name="常规 31 3 3 3" xfId="6763" xr:uid="{85D6112C-72C5-4B34-A0A1-B7472E5CD718}"/>
    <cellStyle name="常规 31 3 3 3 2" xfId="9565" xr:uid="{0ED45184-8706-4822-AF88-F7F1DDAA04C5}"/>
    <cellStyle name="常规 31 3 3 3 2 2" xfId="15170" xr:uid="{7BCEEE68-DA43-4121-859B-BECE05D2B680}"/>
    <cellStyle name="常规 31 3 3 3 2 2 2" xfId="26379" xr:uid="{A2A7951E-C293-454A-8F90-BD2C870729D3}"/>
    <cellStyle name="常规 31 3 3 3 2 2 2 2" xfId="42569" xr:uid="{9E82E42B-057C-4057-B57E-D265BF1F8EC7}"/>
    <cellStyle name="常规 31 3 3 3 2 2 3" xfId="34681" xr:uid="{385951D0-B246-4A62-8094-0FD7E731CE8B}"/>
    <cellStyle name="常规 31 3 3 3 2 3" xfId="20775" xr:uid="{5C0AE91E-17F1-459D-B5CC-37150113E9B7}"/>
    <cellStyle name="常规 31 3 3 3 2 3 2" xfId="38625" xr:uid="{E18DA20C-10D4-4FE2-9A99-8C34C8BE28F3}"/>
    <cellStyle name="常规 31 3 3 3 2 4" xfId="30737" xr:uid="{4D89E0CA-6E14-4C13-80B7-B59E6DE45C86}"/>
    <cellStyle name="常规 31 3 3 3 3" xfId="12368" xr:uid="{A1E32D33-F48A-4439-A84C-E2741B052A3D}"/>
    <cellStyle name="常规 31 3 3 3 3 2" xfId="23577" xr:uid="{CE2AE4FF-9714-4E4F-B331-33529113B2CB}"/>
    <cellStyle name="常规 31 3 3 3 3 2 2" xfId="40597" xr:uid="{9BF6147A-59DA-441F-B836-1557C10D40DA}"/>
    <cellStyle name="常规 31 3 3 3 3 3" xfId="32709" xr:uid="{F91B797D-52E3-4A07-B504-F798C7A09E8E}"/>
    <cellStyle name="常规 31 3 3 3 4" xfId="17973" xr:uid="{4AB1A3E0-999C-4672-9AD3-2B45B63FCE1C}"/>
    <cellStyle name="常规 31 3 3 3 4 2" xfId="36653" xr:uid="{18643EE3-E70D-4F70-9492-72035AFE338D}"/>
    <cellStyle name="常规 31 3 3 3 5" xfId="28765" xr:uid="{6997172A-E25C-461B-83AE-74AB3E2120A0}"/>
    <cellStyle name="常规 31 3 3 4" xfId="8163" xr:uid="{4D68E988-C04A-4907-858C-AD5ED0167B92}"/>
    <cellStyle name="常规 31 3 3 4 2" xfId="13768" xr:uid="{62CDB030-8149-46EE-9BDB-F9A415979AC0}"/>
    <cellStyle name="常规 31 3 3 4 2 2" xfId="24977" xr:uid="{841E9561-B636-456C-862D-EDB0753D0574}"/>
    <cellStyle name="常规 31 3 3 4 2 2 2" xfId="41583" xr:uid="{571E21F1-40B0-4E7D-AA63-60F18DAD6323}"/>
    <cellStyle name="常规 31 3 3 4 2 3" xfId="33695" xr:uid="{A41A52A5-FF5D-4254-854E-94942F7E9111}"/>
    <cellStyle name="常规 31 3 3 4 3" xfId="19373" xr:uid="{4AB75FDE-3440-47F0-9A89-EF5ABB0C8207}"/>
    <cellStyle name="常规 31 3 3 4 3 2" xfId="37639" xr:uid="{0489D1DF-31AF-48E3-B1E0-DC66F3041A68}"/>
    <cellStyle name="常规 31 3 3 4 4" xfId="29751" xr:uid="{A52D43DD-9BF6-4F94-B904-E80181D94E5E}"/>
    <cellStyle name="常规 31 3 3 5" xfId="10966" xr:uid="{899B27A9-2627-48F0-8EC8-3D193EA91763}"/>
    <cellStyle name="常规 31 3 3 5 2" xfId="22175" xr:uid="{331AAD54-208C-4C5C-A20E-CE866C0E9006}"/>
    <cellStyle name="常规 31 3 3 5 2 2" xfId="39611" xr:uid="{993C5619-94EB-45B0-BC6F-1E9AEE4313B6}"/>
    <cellStyle name="常规 31 3 3 5 3" xfId="31723" xr:uid="{E3C2E290-1642-429D-9B53-D54A4987010E}"/>
    <cellStyle name="常规 31 3 3 6" xfId="16571" xr:uid="{BD818856-D6AD-432A-8784-454619031870}"/>
    <cellStyle name="常规 31 3 3 6 2" xfId="35667" xr:uid="{469DCDE4-6724-4B7A-9944-2624283D309D}"/>
    <cellStyle name="常规 31 3 3 7" xfId="27779" xr:uid="{8988F4C1-CD37-440B-9AC7-6CCC186A4C29}"/>
    <cellStyle name="常规 31 3 4" xfId="6012" xr:uid="{39ABCD18-1609-4DBC-AF2C-E06EF172B04C}"/>
    <cellStyle name="常规 31 3 4 2" xfId="7414" xr:uid="{114722FB-89A6-480C-A9FB-B34881B0CA04}"/>
    <cellStyle name="常规 31 3 4 2 2" xfId="10216" xr:uid="{E8883C40-F776-4992-93D5-55274E8E734E}"/>
    <cellStyle name="常规 31 3 4 2 2 2" xfId="15821" xr:uid="{B1D6F7C9-73C8-4D36-A78A-690D246C880D}"/>
    <cellStyle name="常规 31 3 4 2 2 2 2" xfId="27030" xr:uid="{E011E896-6130-47D8-8732-A169CA2D1F7D}"/>
    <cellStyle name="常规 31 3 4 2 2 2 2 2" xfId="42817" xr:uid="{C1CFC0C6-ABF0-4022-A9F0-573F4B879056}"/>
    <cellStyle name="常规 31 3 4 2 2 2 3" xfId="34929" xr:uid="{BDB1659A-1A41-4EC2-86FD-97766ECF1E13}"/>
    <cellStyle name="常规 31 3 4 2 2 3" xfId="21426" xr:uid="{8FBEF63D-0A8F-4299-B99F-D8E0E4D7978B}"/>
    <cellStyle name="常规 31 3 4 2 2 3 2" xfId="38873" xr:uid="{B6766716-6125-4CC2-92BA-9392C8227D59}"/>
    <cellStyle name="常规 31 3 4 2 2 4" xfId="30985" xr:uid="{D18EAEFF-16E2-47F8-A99B-A56826B574AC}"/>
    <cellStyle name="常规 31 3 4 2 3" xfId="13019" xr:uid="{6F8A374D-66B0-4692-8771-92F63099096E}"/>
    <cellStyle name="常规 31 3 4 2 3 2" xfId="24228" xr:uid="{734DD97F-5AD3-4421-B031-5446ACF29428}"/>
    <cellStyle name="常规 31 3 4 2 3 2 2" xfId="40845" xr:uid="{84D962F8-44C9-459F-9ADE-BE8A0327B632}"/>
    <cellStyle name="常规 31 3 4 2 3 3" xfId="32957" xr:uid="{F9703133-B7DF-4889-BE7E-DCB2CD51AC58}"/>
    <cellStyle name="常规 31 3 4 2 4" xfId="18624" xr:uid="{AF8C4E74-658E-4844-8311-9BFA8DB978B8}"/>
    <cellStyle name="常规 31 3 4 2 4 2" xfId="36901" xr:uid="{3C2AD602-2E95-45A9-8562-280885850385}"/>
    <cellStyle name="常规 31 3 4 2 5" xfId="29013" xr:uid="{E6117792-4715-4CE5-8EC1-6235E34EAE7F}"/>
    <cellStyle name="常规 31 3 4 3" xfId="8814" xr:uid="{877D54E8-C126-45D7-AF77-FA2B4A519BD0}"/>
    <cellStyle name="常规 31 3 4 3 2" xfId="14419" xr:uid="{3133EA26-A018-46B6-A08A-1AFFB53EAE21}"/>
    <cellStyle name="常规 31 3 4 3 2 2" xfId="25628" xr:uid="{7DFB3929-0FF4-404E-B41B-3A987ECEF814}"/>
    <cellStyle name="常规 31 3 4 3 2 2 2" xfId="41831" xr:uid="{7DAF6381-84FA-4631-8D21-FAA9952E208D}"/>
    <cellStyle name="常规 31 3 4 3 2 3" xfId="33943" xr:uid="{0E2E9EE1-0347-44D0-9BCC-252768C00974}"/>
    <cellStyle name="常规 31 3 4 3 3" xfId="20024" xr:uid="{5B8A5E40-C695-4F69-B905-1149763ADAAF}"/>
    <cellStyle name="常规 31 3 4 3 3 2" xfId="37887" xr:uid="{A0E9D34A-0AB0-42DE-A673-EA69DDB634FD}"/>
    <cellStyle name="常规 31 3 4 3 4" xfId="29999" xr:uid="{436DCB99-78C8-4349-88D9-A9BD58773EBA}"/>
    <cellStyle name="常规 31 3 4 4" xfId="11617" xr:uid="{1030915C-4A0A-45BB-A380-8098982AD7B8}"/>
    <cellStyle name="常规 31 3 4 4 2" xfId="22826" xr:uid="{ED98B8C2-7DAD-4C6C-80B4-70F3AFF194EC}"/>
    <cellStyle name="常规 31 3 4 4 2 2" xfId="39859" xr:uid="{780153EB-86B0-493C-B2BC-7016A5B5F757}"/>
    <cellStyle name="常规 31 3 4 4 3" xfId="31971" xr:uid="{79D7B41A-E676-4603-B2BB-8876CD69270F}"/>
    <cellStyle name="常规 31 3 4 5" xfId="17222" xr:uid="{A75ECBAC-8CED-4FD8-AB29-75B54F749149}"/>
    <cellStyle name="常规 31 3 4 5 2" xfId="35915" xr:uid="{6AA484CA-59B4-457D-ADA0-702E5B9D0224}"/>
    <cellStyle name="常规 31 3 4 6" xfId="28027" xr:uid="{CF523EB7-7C94-4C75-8526-5504371DCB57}"/>
    <cellStyle name="常规 31 3 5" xfId="6516" xr:uid="{CCBB225A-6C90-4CC4-BFCD-E88355A3B550}"/>
    <cellStyle name="常规 31 3 5 2" xfId="9318" xr:uid="{F91D34B2-804F-4C99-A6A6-A2E2F7F9F68D}"/>
    <cellStyle name="常规 31 3 5 2 2" xfId="14923" xr:uid="{85D02830-C698-4CF1-AFF6-F16637820F7B}"/>
    <cellStyle name="常规 31 3 5 2 2 2" xfId="26132" xr:uid="{41ACBD6E-58B3-41C7-BA58-EF734770048D}"/>
    <cellStyle name="常规 31 3 5 2 2 2 2" xfId="42323" xr:uid="{E33F5A86-57BA-451E-A3A2-883EC30788AD}"/>
    <cellStyle name="常规 31 3 5 2 2 3" xfId="34435" xr:uid="{F210A01B-132D-4FAF-B454-74890808F084}"/>
    <cellStyle name="常规 31 3 5 2 3" xfId="20528" xr:uid="{CEA18AF6-EAD6-410F-B05B-EA55EE95C10A}"/>
    <cellStyle name="常规 31 3 5 2 3 2" xfId="38379" xr:uid="{BA68C821-E68C-4093-A0F1-8EBF33EA73DD}"/>
    <cellStyle name="常规 31 3 5 2 4" xfId="30491" xr:uid="{38B2DB8C-CB34-46F0-9748-8EA1B6628E7A}"/>
    <cellStyle name="常规 31 3 5 3" xfId="12121" xr:uid="{60D8D8DE-5DDE-49D3-9738-8729D71D32EA}"/>
    <cellStyle name="常规 31 3 5 3 2" xfId="23330" xr:uid="{93C641B8-AB0D-4186-B207-A1034226AB01}"/>
    <cellStyle name="常规 31 3 5 3 2 2" xfId="40351" xr:uid="{5A4BDE82-0723-4CA0-9E04-C827247E7354}"/>
    <cellStyle name="常规 31 3 5 3 3" xfId="32463" xr:uid="{B9493C93-B40F-43A6-8098-1907A96B3B90}"/>
    <cellStyle name="常规 31 3 5 4" xfId="17726" xr:uid="{4D51C0B1-8C66-463D-871C-9B030D5B05F5}"/>
    <cellStyle name="常规 31 3 5 4 2" xfId="36407" xr:uid="{53518FC5-2221-4CCE-AD6E-80BE32D18C05}"/>
    <cellStyle name="常规 31 3 5 5" xfId="28519" xr:uid="{B3C37271-0EBD-4E29-B09B-068D8DFAD793}"/>
    <cellStyle name="常规 31 3 6" xfId="7917" xr:uid="{DEE5F398-2369-48F1-B485-62F9420E63C4}"/>
    <cellStyle name="常规 31 3 6 2" xfId="13522" xr:uid="{3B8A39FE-3F7F-45B7-BECE-0F7F74995E95}"/>
    <cellStyle name="常规 31 3 6 2 2" xfId="24731" xr:uid="{AD5F909C-965B-402B-972E-46AE33505F0A}"/>
    <cellStyle name="常规 31 3 6 2 2 2" xfId="41337" xr:uid="{94DD33FA-95C3-4086-B909-EA02B67FCF2F}"/>
    <cellStyle name="常规 31 3 6 2 3" xfId="33449" xr:uid="{3B0C1A29-4C2B-4BE3-B481-563C5AA111A6}"/>
    <cellStyle name="常规 31 3 6 3" xfId="19127" xr:uid="{6DD62119-9883-4D93-BA48-2807794E5CEF}"/>
    <cellStyle name="常规 31 3 6 3 2" xfId="37393" xr:uid="{7B7F48C0-6535-427D-BDB1-DF3EB4025B6A}"/>
    <cellStyle name="常规 31 3 6 4" xfId="29505" xr:uid="{B830B992-ED09-4394-ABAD-01EE0E5D4722}"/>
    <cellStyle name="常规 31 3 7" xfId="10720" xr:uid="{204D46F6-0582-439E-83A6-DCF051262545}"/>
    <cellStyle name="常规 31 3 7 2" xfId="21929" xr:uid="{4ADC96B1-1625-4267-BB56-F5FA2848AAEC}"/>
    <cellStyle name="常规 31 3 7 2 2" xfId="39365" xr:uid="{1A9E8A95-72DE-4B8B-BE35-CC45DF10EF6A}"/>
    <cellStyle name="常规 31 3 7 3" xfId="31477" xr:uid="{9A627DA7-F573-4702-A019-1A48556F8E8C}"/>
    <cellStyle name="常规 31 3 8" xfId="16325" xr:uid="{745077E2-973E-4B79-9CDF-A8EAFADCA51D}"/>
    <cellStyle name="常规 31 3 8 2" xfId="35421" xr:uid="{D238CC9D-4E3C-41CB-BB9D-605F3107742E}"/>
    <cellStyle name="常规 31 3 9" xfId="27533" xr:uid="{A1605B15-B4B2-4D9E-8645-AE02586EB62B}"/>
    <cellStyle name="常规 31 4" xfId="5178" xr:uid="{08C0AD84-CE67-456E-A513-B92BF2068731}"/>
    <cellStyle name="常规 31 4 2" xfId="5424" xr:uid="{C1CE6D37-E160-43F3-9DA9-4504DADB2A54}"/>
    <cellStyle name="常规 31 4 2 2" xfId="6321" xr:uid="{2B47D851-F480-4E1F-B580-CD62A8B5EAB8}"/>
    <cellStyle name="常规 31 4 2 2 2" xfId="7723" xr:uid="{7BBDC68A-42D4-4D98-B4C7-1EFAD951A54D}"/>
    <cellStyle name="常规 31 4 2 2 2 2" xfId="10525" xr:uid="{DAAE19C2-A926-4583-A03B-CDA85E9B56CE}"/>
    <cellStyle name="常规 31 4 2 2 2 2 2" xfId="16130" xr:uid="{C25F86D5-4972-457E-A69D-D271F202F13B}"/>
    <cellStyle name="常规 31 4 2 2 2 2 2 2" xfId="27339" xr:uid="{F11D6601-3EC6-4B86-AA08-D58256B917AB}"/>
    <cellStyle name="常规 31 4 2 2 2 2 2 2 2" xfId="43126" xr:uid="{A71EDD8C-F3BE-4C42-93F6-06CB3297B0DD}"/>
    <cellStyle name="常规 31 4 2 2 2 2 2 3" xfId="35238" xr:uid="{AF9D6019-45A7-4165-9C74-E357D4329BB2}"/>
    <cellStyle name="常规 31 4 2 2 2 2 3" xfId="21735" xr:uid="{F78D0758-783E-48B7-956B-0EB56ACDF397}"/>
    <cellStyle name="常规 31 4 2 2 2 2 3 2" xfId="39182" xr:uid="{7C8C5311-1D18-4A23-BC39-8D0B45C99101}"/>
    <cellStyle name="常规 31 4 2 2 2 2 4" xfId="31294" xr:uid="{BC7863A8-6E8C-4A71-848A-D4F65F98818F}"/>
    <cellStyle name="常规 31 4 2 2 2 3" xfId="13328" xr:uid="{4F238FA9-2EE7-433F-8923-A705F0BB0FEF}"/>
    <cellStyle name="常规 31 4 2 2 2 3 2" xfId="24537" xr:uid="{9E1B2F08-51DB-4328-BCC1-9FD136769A21}"/>
    <cellStyle name="常规 31 4 2 2 2 3 2 2" xfId="41154" xr:uid="{B82CC040-A474-4874-8AD4-0FE67B3DCE19}"/>
    <cellStyle name="常规 31 4 2 2 2 3 3" xfId="33266" xr:uid="{3BAD90A6-4ACA-419F-9A40-BA0E1EC85536}"/>
    <cellStyle name="常规 31 4 2 2 2 4" xfId="18933" xr:uid="{B7C1D19D-0481-4020-BC99-C48A50034E17}"/>
    <cellStyle name="常规 31 4 2 2 2 4 2" xfId="37210" xr:uid="{399AD67A-9590-4AE0-A2EF-D83839A5ECC5}"/>
    <cellStyle name="常规 31 4 2 2 2 5" xfId="29322" xr:uid="{4FAB724C-44CF-4758-9C70-389C326B9F84}"/>
    <cellStyle name="常规 31 4 2 2 3" xfId="9123" xr:uid="{05B33299-FF77-450E-A176-39318E073E63}"/>
    <cellStyle name="常规 31 4 2 2 3 2" xfId="14728" xr:uid="{C40ED069-E00F-445E-B8D0-B2C63F5822BA}"/>
    <cellStyle name="常规 31 4 2 2 3 2 2" xfId="25937" xr:uid="{1EAF5D59-82E6-4216-9D6A-127A4FCFF2A5}"/>
    <cellStyle name="常规 31 4 2 2 3 2 2 2" xfId="42140" xr:uid="{6A493BFB-0867-40D2-A0F1-DE381FDC02AE}"/>
    <cellStyle name="常规 31 4 2 2 3 2 3" xfId="34252" xr:uid="{39CFEAB1-277A-4DEA-B305-0FB2910EEEBB}"/>
    <cellStyle name="常规 31 4 2 2 3 3" xfId="20333" xr:uid="{D61268C8-F77A-42A2-800A-54FC8418AE09}"/>
    <cellStyle name="常规 31 4 2 2 3 3 2" xfId="38196" xr:uid="{32EFD4EC-56C9-4982-8D5C-3F0D30073C81}"/>
    <cellStyle name="常规 31 4 2 2 3 4" xfId="30308" xr:uid="{DAE24B79-8037-4E50-B188-876089555F4D}"/>
    <cellStyle name="常规 31 4 2 2 4" xfId="11926" xr:uid="{D88BCFE1-42F2-4C6D-8B6D-7B90EF5178DD}"/>
    <cellStyle name="常规 31 4 2 2 4 2" xfId="23135" xr:uid="{B8A475A5-B18E-48AC-8E92-833244B3F59C}"/>
    <cellStyle name="常规 31 4 2 2 4 2 2" xfId="40168" xr:uid="{F78986CD-5F3F-47D3-BA81-B9DA98613EDE}"/>
    <cellStyle name="常规 31 4 2 2 4 3" xfId="32280" xr:uid="{69C109F1-D0FD-4B2D-8F6E-DA60C6488E0C}"/>
    <cellStyle name="常规 31 4 2 2 5" xfId="17531" xr:uid="{A6F139D2-853A-4C72-94C8-259E8B074D83}"/>
    <cellStyle name="常规 31 4 2 2 5 2" xfId="36224" xr:uid="{2DCF0A97-E964-446F-9068-EC7073746F58}"/>
    <cellStyle name="常规 31 4 2 2 6" xfId="28336" xr:uid="{4EF63C74-5C46-430E-81D2-AF1548281153}"/>
    <cellStyle name="常规 31 4 2 3" xfId="6826" xr:uid="{D971570B-E107-4B2A-9E97-B4ED29DB1597}"/>
    <cellStyle name="常规 31 4 2 3 2" xfId="9628" xr:uid="{DA41D08F-EAA6-49CC-8AC4-87718C649DF1}"/>
    <cellStyle name="常规 31 4 2 3 2 2" xfId="15233" xr:uid="{0313F494-4843-40CC-8EC1-09A205ACB5DC}"/>
    <cellStyle name="常规 31 4 2 3 2 2 2" xfId="26442" xr:uid="{7FA09A29-B0A5-4927-8A60-9D61E10A361E}"/>
    <cellStyle name="常规 31 4 2 3 2 2 2 2" xfId="42632" xr:uid="{4685AA7E-4A68-42D2-A451-2E2AAA030A41}"/>
    <cellStyle name="常规 31 4 2 3 2 2 3" xfId="34744" xr:uid="{9AE85672-5AA3-494B-A249-12FD9ACDA379}"/>
    <cellStyle name="常规 31 4 2 3 2 3" xfId="20838" xr:uid="{0CC600A4-726C-476C-8EDE-B23E7E9741D2}"/>
    <cellStyle name="常规 31 4 2 3 2 3 2" xfId="38688" xr:uid="{A466D4D0-F222-4581-B3F8-452844473F83}"/>
    <cellStyle name="常规 31 4 2 3 2 4" xfId="30800" xr:uid="{D9A65E50-69EE-4250-BF4F-650A2818A97B}"/>
    <cellStyle name="常规 31 4 2 3 3" xfId="12431" xr:uid="{289E1709-B800-4673-9B91-1DA76E9DB3C6}"/>
    <cellStyle name="常规 31 4 2 3 3 2" xfId="23640" xr:uid="{116CB670-51D6-4534-80F3-BCBCD6E8C67A}"/>
    <cellStyle name="常规 31 4 2 3 3 2 2" xfId="40660" xr:uid="{2DA85BB8-AD01-42E9-8C2F-A8912DA0AD6B}"/>
    <cellStyle name="常规 31 4 2 3 3 3" xfId="32772" xr:uid="{CA48A360-B997-4B25-B590-3E8C90E8EC9E}"/>
    <cellStyle name="常规 31 4 2 3 4" xfId="18036" xr:uid="{629B977F-AD31-4F80-9DAF-86A1A2327CB4}"/>
    <cellStyle name="常规 31 4 2 3 4 2" xfId="36716" xr:uid="{8D456403-02C5-4B0B-90B8-CAD88210F3E5}"/>
    <cellStyle name="常规 31 4 2 3 5" xfId="28828" xr:uid="{E66AAD5E-FFCD-49AD-AEA2-51FC2DED7DA0}"/>
    <cellStyle name="常规 31 4 2 4" xfId="8226" xr:uid="{D4AAE90F-A476-4117-8B26-94F581F214DD}"/>
    <cellStyle name="常规 31 4 2 4 2" xfId="13831" xr:uid="{6D6F1A70-2D79-4AE8-B9DD-EC281CF87710}"/>
    <cellStyle name="常规 31 4 2 4 2 2" xfId="25040" xr:uid="{DE1058D6-E0C8-4265-8ABE-70CE4F92C4D2}"/>
    <cellStyle name="常规 31 4 2 4 2 2 2" xfId="41646" xr:uid="{1649EE4C-5AB4-4EAA-B45A-457EFF48CA4A}"/>
    <cellStyle name="常规 31 4 2 4 2 3" xfId="33758" xr:uid="{71B432FA-A53D-45D5-8191-6B18A0F0408B}"/>
    <cellStyle name="常规 31 4 2 4 3" xfId="19436" xr:uid="{D1762F4E-4239-47E7-840A-1BE77DE2EF4C}"/>
    <cellStyle name="常规 31 4 2 4 3 2" xfId="37702" xr:uid="{C0E8BA72-37CD-4F73-99CC-8D4BB7DB06BE}"/>
    <cellStyle name="常规 31 4 2 4 4" xfId="29814" xr:uid="{9D1B52B2-17DC-47C6-9E18-5B3776FC24E5}"/>
    <cellStyle name="常规 31 4 2 5" xfId="11029" xr:uid="{6F31CE8F-8063-4CC2-86BA-9A20D4206FC6}"/>
    <cellStyle name="常规 31 4 2 5 2" xfId="22238" xr:uid="{B4439380-6D01-4FB9-8775-7D20EB6B826B}"/>
    <cellStyle name="常规 31 4 2 5 2 2" xfId="39674" xr:uid="{9BFD2975-5836-48A6-ADD0-CCB49F93BDDE}"/>
    <cellStyle name="常规 31 4 2 5 3" xfId="31786" xr:uid="{4083F9D8-F769-429A-9854-4C3902F0E978}"/>
    <cellStyle name="常规 31 4 2 6" xfId="16634" xr:uid="{74EDA713-FA9F-4CBA-943B-0376062B4669}"/>
    <cellStyle name="常规 31 4 2 6 2" xfId="35730" xr:uid="{DC0A3094-06D2-48B7-A996-CD181E21B73A}"/>
    <cellStyle name="常规 31 4 2 7" xfId="27842" xr:uid="{B2777241-2E0F-4C82-9FCF-578FC6110161}"/>
    <cellStyle name="常规 31 4 3" xfId="6075" xr:uid="{C82A66B5-EC34-4C69-B47B-512729E01336}"/>
    <cellStyle name="常规 31 4 3 2" xfId="7477" xr:uid="{D5ACBA42-271D-46D9-B90A-82A733E787E1}"/>
    <cellStyle name="常规 31 4 3 2 2" xfId="10279" xr:uid="{7F78E188-E4F0-455C-9130-64A317F30A0D}"/>
    <cellStyle name="常规 31 4 3 2 2 2" xfId="15884" xr:uid="{5945874C-7E47-4411-B163-915632874C45}"/>
    <cellStyle name="常规 31 4 3 2 2 2 2" xfId="27093" xr:uid="{A3E23100-F9DD-482B-A007-FAA48BE1FA4B}"/>
    <cellStyle name="常规 31 4 3 2 2 2 2 2" xfId="42880" xr:uid="{B67254BC-4EC1-42C6-AA8F-D37C2B18AC78}"/>
    <cellStyle name="常规 31 4 3 2 2 2 3" xfId="34992" xr:uid="{3561E559-D1F6-4E5A-9943-31933D4DA776}"/>
    <cellStyle name="常规 31 4 3 2 2 3" xfId="21489" xr:uid="{8874C856-1B3A-4DD0-B776-59F19173F474}"/>
    <cellStyle name="常规 31 4 3 2 2 3 2" xfId="38936" xr:uid="{83517F69-5E7B-4807-BE37-6B9083DC19E1}"/>
    <cellStyle name="常规 31 4 3 2 2 4" xfId="31048" xr:uid="{9CC8CF68-A014-4FCD-9E7A-732D2B02950C}"/>
    <cellStyle name="常规 31 4 3 2 3" xfId="13082" xr:uid="{2B9F3462-8C02-46A6-8692-26D45E78F579}"/>
    <cellStyle name="常规 31 4 3 2 3 2" xfId="24291" xr:uid="{517130D0-4FD8-4341-9C89-D886AE68D431}"/>
    <cellStyle name="常规 31 4 3 2 3 2 2" xfId="40908" xr:uid="{D54C3CB8-16E8-4F1A-96F7-B9149FA96249}"/>
    <cellStyle name="常规 31 4 3 2 3 3" xfId="33020" xr:uid="{0240B542-E01C-46EB-906E-5C1543693554}"/>
    <cellStyle name="常规 31 4 3 2 4" xfId="18687" xr:uid="{1B7AF116-9C3E-4CA6-9A43-06ED884FBF6E}"/>
    <cellStyle name="常规 31 4 3 2 4 2" xfId="36964" xr:uid="{977685B5-E8D6-4D58-9B1D-2D117A1C03AB}"/>
    <cellStyle name="常规 31 4 3 2 5" xfId="29076" xr:uid="{E4C244B2-C158-4B6B-BBF5-3C3D63627732}"/>
    <cellStyle name="常规 31 4 3 3" xfId="8877" xr:uid="{9DE5EBBC-3F32-4D54-AEB0-A2DD9A7EBBFA}"/>
    <cellStyle name="常规 31 4 3 3 2" xfId="14482" xr:uid="{A78AF74D-F97C-4A74-A1A7-A8421608A9F8}"/>
    <cellStyle name="常规 31 4 3 3 2 2" xfId="25691" xr:uid="{A5A70E23-CDC2-47A3-83C2-E29AC82110E5}"/>
    <cellStyle name="常规 31 4 3 3 2 2 2" xfId="41894" xr:uid="{7564DA0B-8CC6-4A8E-A63A-E84C8E3C55C0}"/>
    <cellStyle name="常规 31 4 3 3 2 3" xfId="34006" xr:uid="{CA63AC3F-1911-4F87-A006-8DC4B2EF62F3}"/>
    <cellStyle name="常规 31 4 3 3 3" xfId="20087" xr:uid="{B98FAD86-1693-43E5-8275-BDE0E974DDDC}"/>
    <cellStyle name="常规 31 4 3 3 3 2" xfId="37950" xr:uid="{594DF4E3-FACA-4FD4-BB31-8C415877B0AB}"/>
    <cellStyle name="常规 31 4 3 3 4" xfId="30062" xr:uid="{4A16A501-C474-45B4-9C59-7A0DA892E64D}"/>
    <cellStyle name="常规 31 4 3 4" xfId="11680" xr:uid="{F952E9AD-E140-4F57-8039-3F4FE8043C68}"/>
    <cellStyle name="常规 31 4 3 4 2" xfId="22889" xr:uid="{AFE28D47-5273-465D-A362-0B38E9994838}"/>
    <cellStyle name="常规 31 4 3 4 2 2" xfId="39922" xr:uid="{30F8D0D5-B9CE-4CC7-9F59-2379994C9FEF}"/>
    <cellStyle name="常规 31 4 3 4 3" xfId="32034" xr:uid="{EF8B0F77-9454-4658-9509-2F5C2EC8734D}"/>
    <cellStyle name="常规 31 4 3 5" xfId="17285" xr:uid="{70F2D965-D93B-4A4A-AB94-BCD92F9013C4}"/>
    <cellStyle name="常规 31 4 3 5 2" xfId="35978" xr:uid="{4220E285-4F6C-45EE-80D1-D1D84E41BE45}"/>
    <cellStyle name="常规 31 4 3 6" xfId="28090" xr:uid="{41EBEF62-BAE1-41E0-AE04-33DBC279A05E}"/>
    <cellStyle name="常规 31 4 4" xfId="6580" xr:uid="{DBB75A35-834C-41A6-97B1-88DE84DDEDA2}"/>
    <cellStyle name="常规 31 4 4 2" xfId="9382" xr:uid="{9C2A67E0-97D6-4F76-A88F-484993EF2F42}"/>
    <cellStyle name="常规 31 4 4 2 2" xfId="14987" xr:uid="{BE1FD4A2-0B58-49BF-B480-C18B06AD039C}"/>
    <cellStyle name="常规 31 4 4 2 2 2" xfId="26196" xr:uid="{ED8D06DA-82C5-4711-87DA-90B66C3FA27A}"/>
    <cellStyle name="常规 31 4 4 2 2 2 2" xfId="42386" xr:uid="{5CE45947-7866-4B6E-B051-6805E3341F61}"/>
    <cellStyle name="常规 31 4 4 2 2 3" xfId="34498" xr:uid="{DF88436D-1394-4011-A77B-285E15550120}"/>
    <cellStyle name="常规 31 4 4 2 3" xfId="20592" xr:uid="{51CBEE39-000D-418D-B8F8-D6ACDD5A7450}"/>
    <cellStyle name="常规 31 4 4 2 3 2" xfId="38442" xr:uid="{C6C70CF8-1F98-47DB-BDEA-A0B7CA298D46}"/>
    <cellStyle name="常规 31 4 4 2 4" xfId="30554" xr:uid="{2F8BC6CB-6B09-49D7-BB24-D399B27E6A07}"/>
    <cellStyle name="常规 31 4 4 3" xfId="12185" xr:uid="{56F429F6-434D-4BAD-9569-15C261FED158}"/>
    <cellStyle name="常规 31 4 4 3 2" xfId="23394" xr:uid="{55D773F9-AB71-4606-95CA-03402C645C77}"/>
    <cellStyle name="常规 31 4 4 3 2 2" xfId="40414" xr:uid="{DA8A6952-EFEA-49A8-A34C-6E5C07FE96B2}"/>
    <cellStyle name="常规 31 4 4 3 3" xfId="32526" xr:uid="{7CF5381B-0469-4D48-AE67-8B06A93D101B}"/>
    <cellStyle name="常规 31 4 4 4" xfId="17790" xr:uid="{4CCBB485-E7DD-4E87-B7C0-5E0535CB6519}"/>
    <cellStyle name="常规 31 4 4 4 2" xfId="36470" xr:uid="{DE18764F-0316-41A8-BF5E-620AEE6B10A1}"/>
    <cellStyle name="常规 31 4 4 5" xfId="28582" xr:uid="{28959505-D2FE-4F76-AB53-29BF14F3FC9B}"/>
    <cellStyle name="常规 31 4 5" xfId="7980" xr:uid="{93108C96-FF65-47DF-ACA9-2927FE75508C}"/>
    <cellStyle name="常规 31 4 5 2" xfId="13585" xr:uid="{F29D4994-0F11-4634-AB8F-5780B77379C2}"/>
    <cellStyle name="常规 31 4 5 2 2" xfId="24794" xr:uid="{3431DB49-2E1E-4640-937F-53A8B35BF157}"/>
    <cellStyle name="常规 31 4 5 2 2 2" xfId="41400" xr:uid="{296F92D4-F1A8-4D2C-BAE5-A04FA88C0593}"/>
    <cellStyle name="常规 31 4 5 2 3" xfId="33512" xr:uid="{3BFA961F-8584-4200-A2DF-ED8C3ABC93BF}"/>
    <cellStyle name="常规 31 4 5 3" xfId="19190" xr:uid="{37D47130-1D89-488F-90F4-6FB6A59B33E8}"/>
    <cellStyle name="常规 31 4 5 3 2" xfId="37456" xr:uid="{E6993FC4-24F7-4106-9EB5-59CF902C0EBF}"/>
    <cellStyle name="常规 31 4 5 4" xfId="29568" xr:uid="{AB67719F-4C62-4AEC-B01F-B260B4CD15A0}"/>
    <cellStyle name="常规 31 4 6" xfId="10783" xr:uid="{8AEA8124-E6A0-4EE7-86EB-7E7A03A69461}"/>
    <cellStyle name="常规 31 4 6 2" xfId="21992" xr:uid="{0E33216B-13B9-464C-8564-6423E7FF4DEC}"/>
    <cellStyle name="常规 31 4 6 2 2" xfId="39428" xr:uid="{8196EC50-4BB1-4096-A205-F65AF2390F34}"/>
    <cellStyle name="常规 31 4 6 3" xfId="31540" xr:uid="{C59E719C-9E6A-4814-8A59-E0395C814ED5}"/>
    <cellStyle name="常规 31 4 7" xfId="16388" xr:uid="{C687B495-E371-400F-9B86-7C202A6E10B0}"/>
    <cellStyle name="常规 31 4 7 2" xfId="35484" xr:uid="{7B803DA9-E7F4-4FE2-81D1-94CD067E0094}"/>
    <cellStyle name="常规 31 4 8" xfId="27596" xr:uid="{08C59AC7-2A56-4452-BE81-F08771CB4B0D}"/>
    <cellStyle name="常规 31 5" xfId="5302" xr:uid="{8628D8AD-2828-4F6C-A6D5-84D567FE4440}"/>
    <cellStyle name="常规 31 5 2" xfId="6199" xr:uid="{A5519467-6B6F-4434-856B-A5D716B32260}"/>
    <cellStyle name="常规 31 5 2 2" xfId="7601" xr:uid="{997B3BE1-03D7-4F7F-BB45-B4742F05DFB8}"/>
    <cellStyle name="常规 31 5 2 2 2" xfId="10403" xr:uid="{3DED468D-0667-499F-8A6C-813BFA2172E0}"/>
    <cellStyle name="常规 31 5 2 2 2 2" xfId="16008" xr:uid="{BFE132D6-FE10-4936-B2AF-850C67697A8A}"/>
    <cellStyle name="常规 31 5 2 2 2 2 2" xfId="27217" xr:uid="{7B975C6F-71D6-4327-AAA1-C6DAFD4F7EA8}"/>
    <cellStyle name="常规 31 5 2 2 2 2 2 2" xfId="43004" xr:uid="{E06313E2-BB08-473B-A80D-84F22D834083}"/>
    <cellStyle name="常规 31 5 2 2 2 2 3" xfId="35116" xr:uid="{839BFAB7-C053-4EF2-9C51-25B8A21B63FD}"/>
    <cellStyle name="常规 31 5 2 2 2 3" xfId="21613" xr:uid="{8784DEB0-F5A5-40A0-9FAF-F26B789A8BB7}"/>
    <cellStyle name="常规 31 5 2 2 2 3 2" xfId="39060" xr:uid="{38359DB3-424B-4D3F-89D4-737C420AC053}"/>
    <cellStyle name="常规 31 5 2 2 2 4" xfId="31172" xr:uid="{DF4DF963-69EB-4663-B24D-ED64708BE5CB}"/>
    <cellStyle name="常规 31 5 2 2 3" xfId="13206" xr:uid="{7DEF9675-6FC8-4D7A-A839-1253964E10FA}"/>
    <cellStyle name="常规 31 5 2 2 3 2" xfId="24415" xr:uid="{2F941A3E-EA0E-4369-8DBC-E242B4746100}"/>
    <cellStyle name="常规 31 5 2 2 3 2 2" xfId="41032" xr:uid="{2F7E8805-7D5A-44CE-96D4-93F7B22FA652}"/>
    <cellStyle name="常规 31 5 2 2 3 3" xfId="33144" xr:uid="{9C9B205F-66B1-4CC0-B729-1DD49364CF45}"/>
    <cellStyle name="常规 31 5 2 2 4" xfId="18811" xr:uid="{371A9F84-CE19-46EF-B8FA-EB9A017E9350}"/>
    <cellStyle name="常规 31 5 2 2 4 2" xfId="37088" xr:uid="{149FBF5A-AEC2-439A-A136-9124E1256779}"/>
    <cellStyle name="常规 31 5 2 2 5" xfId="29200" xr:uid="{E73B3381-E7BD-41A2-8BA0-F375A24BF992}"/>
    <cellStyle name="常规 31 5 2 3" xfId="9001" xr:uid="{C4544047-457F-42AC-B5CA-BB31C5DAB9E7}"/>
    <cellStyle name="常规 31 5 2 3 2" xfId="14606" xr:uid="{3620F2F9-F29C-44C2-B78C-B238528BBB3C}"/>
    <cellStyle name="常规 31 5 2 3 2 2" xfId="25815" xr:uid="{CA0B8E5B-D8C3-46C1-BF7A-F2F4AA3F55A4}"/>
    <cellStyle name="常规 31 5 2 3 2 2 2" xfId="42018" xr:uid="{3879E78A-A260-40A7-806D-E5A7C531CD3C}"/>
    <cellStyle name="常规 31 5 2 3 2 3" xfId="34130" xr:uid="{5FA6EC68-C19F-4C42-9711-C014DE3FC40A}"/>
    <cellStyle name="常规 31 5 2 3 3" xfId="20211" xr:uid="{764658B4-FA15-4906-ACD0-A1BC07355EC3}"/>
    <cellStyle name="常规 31 5 2 3 3 2" xfId="38074" xr:uid="{A2C454BA-8D77-4E34-9C2F-F2FC10223DDD}"/>
    <cellStyle name="常规 31 5 2 3 4" xfId="30186" xr:uid="{F6B86836-1559-4371-ABB8-2A4F12C8978E}"/>
    <cellStyle name="常规 31 5 2 4" xfId="11804" xr:uid="{5E9E0451-7D11-47D4-AF65-052723849260}"/>
    <cellStyle name="常规 31 5 2 4 2" xfId="23013" xr:uid="{9EC35A98-CDB8-4B6C-942D-572D8DC4FD10}"/>
    <cellStyle name="常规 31 5 2 4 2 2" xfId="40046" xr:uid="{CE5CC4AB-7BD7-4013-920B-FCD72C9FD58B}"/>
    <cellStyle name="常规 31 5 2 4 3" xfId="32158" xr:uid="{93152F92-9CAB-48F9-A08A-B4EC37D695DE}"/>
    <cellStyle name="常规 31 5 2 5" xfId="17409" xr:uid="{1ECBD628-8F32-417E-992B-5CA1DB7F8FB2}"/>
    <cellStyle name="常规 31 5 2 5 2" xfId="36102" xr:uid="{DF2687E5-C777-4C46-A6F3-2C3FDCAAC858}"/>
    <cellStyle name="常规 31 5 2 6" xfId="28214" xr:uid="{600F5F78-46DD-4AB6-BA91-49F4B9D39CC4}"/>
    <cellStyle name="常规 31 5 3" xfId="6704" xr:uid="{75392579-2923-4D06-A330-2AD0A8732DA4}"/>
    <cellStyle name="常规 31 5 3 2" xfId="9506" xr:uid="{C350E25E-9FA3-4D4C-BFAC-FC9396EFDA26}"/>
    <cellStyle name="常规 31 5 3 2 2" xfId="15111" xr:uid="{B90FF850-0076-4F31-BAAB-3DFE93EDA2BC}"/>
    <cellStyle name="常规 31 5 3 2 2 2" xfId="26320" xr:uid="{C5D4D7D8-D86B-4844-B062-54F21F357177}"/>
    <cellStyle name="常规 31 5 3 2 2 2 2" xfId="42510" xr:uid="{6E33E68C-2F43-42D5-8AD8-30BCE8CD1DE8}"/>
    <cellStyle name="常规 31 5 3 2 2 3" xfId="34622" xr:uid="{FA8CEA25-F42F-4CA0-9505-A063BE3031C2}"/>
    <cellStyle name="常规 31 5 3 2 3" xfId="20716" xr:uid="{E726846E-D10F-47FC-9F45-F59AA19219B1}"/>
    <cellStyle name="常规 31 5 3 2 3 2" xfId="38566" xr:uid="{5F7E4F9A-23D0-418F-8D8A-A8F08F3E0981}"/>
    <cellStyle name="常规 31 5 3 2 4" xfId="30678" xr:uid="{79DD8011-76A2-4ADF-A49F-0ED4AA7FC89E}"/>
    <cellStyle name="常规 31 5 3 3" xfId="12309" xr:uid="{A18AC740-0864-42A2-9983-44A344599228}"/>
    <cellStyle name="常规 31 5 3 3 2" xfId="23518" xr:uid="{3F6F65AE-866C-4D57-B0B2-7AA43B864E13}"/>
    <cellStyle name="常规 31 5 3 3 2 2" xfId="40538" xr:uid="{BF9F6BED-02DC-4509-B56F-6A4C18E94EF0}"/>
    <cellStyle name="常规 31 5 3 3 3" xfId="32650" xr:uid="{2AB1C274-9885-48FA-BE46-CEDAC9230C12}"/>
    <cellStyle name="常规 31 5 3 4" xfId="17914" xr:uid="{ABB0D2FA-1C25-4FAB-8BF4-EE076BBBED0F}"/>
    <cellStyle name="常规 31 5 3 4 2" xfId="36594" xr:uid="{300B899F-2ECF-4052-8D74-A3B97D3390BF}"/>
    <cellStyle name="常规 31 5 3 5" xfId="28706" xr:uid="{55AE08EB-84A9-4C1A-BD85-9FCA90CCC6B3}"/>
    <cellStyle name="常规 31 5 4" xfId="8104" xr:uid="{8B1BA0CD-08C8-4CEB-8D91-BA77AD92A183}"/>
    <cellStyle name="常规 31 5 4 2" xfId="13709" xr:uid="{61C30CCF-641C-4786-BD23-7A18FB28522F}"/>
    <cellStyle name="常规 31 5 4 2 2" xfId="24918" xr:uid="{62AA5AFA-70A9-48CE-B724-944594F1AFF1}"/>
    <cellStyle name="常规 31 5 4 2 2 2" xfId="41524" xr:uid="{DB3722AF-5847-4CC4-A27D-E02FD726853A}"/>
    <cellStyle name="常规 31 5 4 2 3" xfId="33636" xr:uid="{55A8BF69-C126-4214-A2AD-D6963EBC445D}"/>
    <cellStyle name="常规 31 5 4 3" xfId="19314" xr:uid="{9BE3BD3C-7FF3-45DE-9E7C-8BD790D2FCF9}"/>
    <cellStyle name="常规 31 5 4 3 2" xfId="37580" xr:uid="{85366433-5BAC-495F-91E7-F0D125E15977}"/>
    <cellStyle name="常规 31 5 4 4" xfId="29692" xr:uid="{31DC524B-9A8D-43EA-9270-CBAF57A40617}"/>
    <cellStyle name="常规 31 5 5" xfId="10907" xr:uid="{8D9317D9-8C1A-47F5-B5EE-F0AE18542A4B}"/>
    <cellStyle name="常规 31 5 5 2" xfId="22116" xr:uid="{FB356CF6-F49A-42EE-A99A-C8E4BA776901}"/>
    <cellStyle name="常规 31 5 5 2 2" xfId="39552" xr:uid="{341100A3-A109-47AF-8449-B82F3255300F}"/>
    <cellStyle name="常规 31 5 5 3" xfId="31664" xr:uid="{B375F4FD-F85B-4FBF-BDD8-D6A6208E88DA}"/>
    <cellStyle name="常规 31 5 6" xfId="16512" xr:uid="{3D4F7FBE-185B-4A46-A2A1-D53502158A56}"/>
    <cellStyle name="常规 31 5 6 2" xfId="35608" xr:uid="{78C973DF-B399-4DFA-AFC6-F8E600D9846E}"/>
    <cellStyle name="常规 31 5 7" xfId="27720" xr:uid="{52C48D79-3F7A-40FB-A3FE-F14212E5CB20}"/>
    <cellStyle name="常规 31 6" xfId="5548" xr:uid="{78FF7CE3-674F-44FF-A35A-01CF3CD114D9}"/>
    <cellStyle name="常规 31 6 2" xfId="6950" xr:uid="{E04B4190-379F-4B4C-9D1F-D3F47C5C90F9}"/>
    <cellStyle name="常规 31 6 2 2" xfId="9752" xr:uid="{8A212F58-6E01-4672-AAE4-C2D1E511E682}"/>
    <cellStyle name="常规 31 6 2 2 2" xfId="15357" xr:uid="{37881448-6350-4AFF-BA91-130D44D20799}"/>
    <cellStyle name="常规 31 6 2 2 2 2" xfId="26566" xr:uid="{8C7E3BFB-8C67-4195-826C-0C7A8174802E}"/>
    <cellStyle name="常规 31 6 2 2 2 2 2" xfId="42756" xr:uid="{A377E517-5711-4BB0-AEE1-CF89B3951593}"/>
    <cellStyle name="常规 31 6 2 2 2 3" xfId="34868" xr:uid="{854B6309-6E5C-48F7-9264-376CACB2BEC6}"/>
    <cellStyle name="常规 31 6 2 2 3" xfId="20962" xr:uid="{494AF425-4515-42A2-A165-C5C520B32CEC}"/>
    <cellStyle name="常规 31 6 2 2 3 2" xfId="38812" xr:uid="{8D86F4AF-9702-42CE-974C-AC41ED9DA989}"/>
    <cellStyle name="常规 31 6 2 2 4" xfId="30924" xr:uid="{22096C2F-AF21-4F60-8120-5AE02097DE74}"/>
    <cellStyle name="常规 31 6 2 3" xfId="12555" xr:uid="{74ABC51D-DB74-496D-8AC2-25758C491605}"/>
    <cellStyle name="常规 31 6 2 3 2" xfId="23764" xr:uid="{9A0D37E4-FEF6-41CF-8A53-658DA6F927F0}"/>
    <cellStyle name="常规 31 6 2 3 2 2" xfId="40784" xr:uid="{91118E00-60F1-403D-A290-982123DA7E87}"/>
    <cellStyle name="常规 31 6 2 3 3" xfId="32896" xr:uid="{AB0568DC-2B44-4127-84FC-AA4AC5DF8C86}"/>
    <cellStyle name="常规 31 6 2 4" xfId="18160" xr:uid="{AF46733C-56A1-4A3E-9633-40C0751BD843}"/>
    <cellStyle name="常规 31 6 2 4 2" xfId="36840" xr:uid="{7998B80C-C8B2-4E61-940A-BD8F183D309C}"/>
    <cellStyle name="常规 31 6 2 5" xfId="28952" xr:uid="{0B759C36-DD42-49A5-ABFC-98A9CC99807C}"/>
    <cellStyle name="常规 31 6 3" xfId="8350" xr:uid="{968AB178-908A-442A-9387-FBB94B3787DE}"/>
    <cellStyle name="常规 31 6 3 2" xfId="13955" xr:uid="{125C53D6-698C-44AD-A970-B8CAB18AE732}"/>
    <cellStyle name="常规 31 6 3 2 2" xfId="25164" xr:uid="{D7F859A8-C8BB-46A1-8871-898E8800B59C}"/>
    <cellStyle name="常规 31 6 3 2 2 2" xfId="41770" xr:uid="{28D32B29-D3E0-47F1-8188-42DFEBBE104E}"/>
    <cellStyle name="常规 31 6 3 2 3" xfId="33882" xr:uid="{3C6F86CA-4DC2-4045-8680-253390E39405}"/>
    <cellStyle name="常规 31 6 3 3" xfId="19560" xr:uid="{30153BE2-8002-4361-BDD6-515A5F6DF411}"/>
    <cellStyle name="常规 31 6 3 3 2" xfId="37826" xr:uid="{E0C611A0-6307-4DAB-ACAE-0F54F60E7A5B}"/>
    <cellStyle name="常规 31 6 3 4" xfId="29938" xr:uid="{FFD4C2AE-AC81-40CF-B60E-F9BCC1645164}"/>
    <cellStyle name="常规 31 6 4" xfId="11153" xr:uid="{6C7362CA-1CCE-43F6-AE72-86DFCCE46FB0}"/>
    <cellStyle name="常规 31 6 4 2" xfId="22362" xr:uid="{617B14F6-A494-40CC-A52D-12FC495DF0D9}"/>
    <cellStyle name="常规 31 6 4 2 2" xfId="39798" xr:uid="{573D9403-616A-4A9E-8CF0-79AC2FED12F6}"/>
    <cellStyle name="常规 31 6 4 3" xfId="31910" xr:uid="{9BD03E70-5D97-4C6F-81EA-6E58AAE43FD5}"/>
    <cellStyle name="常规 31 6 5" xfId="16758" xr:uid="{0F1DA520-7F03-47CD-835B-5094439E1AB4}"/>
    <cellStyle name="常规 31 6 5 2" xfId="35854" xr:uid="{91F149FE-DFC0-41C1-BF5D-CC32E11DE0AD}"/>
    <cellStyle name="常规 31 6 6" xfId="27966" xr:uid="{6136A517-AD4D-4DF5-9CB9-3A68B924A4AA}"/>
    <cellStyle name="常规 31 7" xfId="6456" xr:uid="{D67CE653-01DB-4069-924F-51596985EDCA}"/>
    <cellStyle name="常规 31 7 2" xfId="9258" xr:uid="{1D11C709-4DE9-4B76-A7A9-5562F2AA4AF8}"/>
    <cellStyle name="常规 31 7 2 2" xfId="14863" xr:uid="{5A959515-CC02-4278-9952-CCA758539A23}"/>
    <cellStyle name="常规 31 7 2 2 2" xfId="26072" xr:uid="{21224FF1-981A-46CD-9E6D-5D0A027FC71B}"/>
    <cellStyle name="常规 31 7 2 2 2 2" xfId="42264" xr:uid="{C4E93B1F-0B94-49D3-8CDB-44E10996B855}"/>
    <cellStyle name="常规 31 7 2 2 3" xfId="34376" xr:uid="{6686C510-35D9-4AA6-96F9-099E4D628203}"/>
    <cellStyle name="常规 31 7 2 3" xfId="20468" xr:uid="{35598872-A53A-4825-A9E3-B6D2C5459F66}"/>
    <cellStyle name="常规 31 7 2 3 2" xfId="38320" xr:uid="{3C286028-8A8E-4C49-BF5C-F526D3CFD129}"/>
    <cellStyle name="常规 31 7 2 4" xfId="30432" xr:uid="{26BF3742-A5A2-4544-A7C9-D548BAB1398C}"/>
    <cellStyle name="常规 31 7 3" xfId="12061" xr:uid="{42375C33-77A7-4776-A3FC-0BEA63BCCA03}"/>
    <cellStyle name="常规 31 7 3 2" xfId="23270" xr:uid="{38C9163F-0E2C-4B86-8FBA-11F114B6829A}"/>
    <cellStyle name="常规 31 7 3 2 2" xfId="40292" xr:uid="{F48A4D64-9FCD-4E49-9A3D-6105649D0F7A}"/>
    <cellStyle name="常规 31 7 3 3" xfId="32404" xr:uid="{7F4E2FDB-95A1-499F-BF9C-44CEF37DBCE4}"/>
    <cellStyle name="常规 31 7 4" xfId="17666" xr:uid="{48B8F556-6DEA-4D6E-8A87-DECA51B7EDF9}"/>
    <cellStyle name="常规 31 7 4 2" xfId="36348" xr:uid="{B407AABA-746C-4B22-8551-9F583CD76BEC}"/>
    <cellStyle name="常规 31 7 5" xfId="28460" xr:uid="{05CEAC0B-A02A-4EDF-BDCB-1D92690DC58E}"/>
    <cellStyle name="常规 31 8" xfId="7858" xr:uid="{CAB99AB3-420B-4E62-B386-28CA0ED8E37A}"/>
    <cellStyle name="常规 31 8 2" xfId="13463" xr:uid="{78C5316C-E6BE-4564-81BD-89BDB3C0BF70}"/>
    <cellStyle name="常规 31 8 2 2" xfId="24672" xr:uid="{C403F222-697E-4F53-BD5F-102B0C3617D7}"/>
    <cellStyle name="常规 31 8 2 2 2" xfId="41278" xr:uid="{C3E7A175-38AD-4568-8AFF-97330754F2FC}"/>
    <cellStyle name="常规 31 8 2 3" xfId="33390" xr:uid="{65639EDC-D289-4976-AE8A-49CB167166DA}"/>
    <cellStyle name="常规 31 8 3" xfId="19068" xr:uid="{FADAC89E-BB65-4534-AB10-D44D8FFE6E56}"/>
    <cellStyle name="常规 31 8 3 2" xfId="37334" xr:uid="{9E6DE101-5F4E-4585-B184-5000A68814AF}"/>
    <cellStyle name="常规 31 8 4" xfId="29446" xr:uid="{4E176B41-D486-467C-9D43-D835288B676D}"/>
    <cellStyle name="常规 31 9" xfId="10660" xr:uid="{8A087B49-7B3E-4CAD-A505-60A410789F8F}"/>
    <cellStyle name="常规 31 9 2" xfId="21870" xr:uid="{AED86311-128B-46C2-A648-82A90B089E14}"/>
    <cellStyle name="常规 31 9 2 2" xfId="39306" xr:uid="{6DAA7547-42CA-4E2E-96EC-114461E40B63}"/>
    <cellStyle name="常规 31 9 3" xfId="31418" xr:uid="{689B24E1-0AE1-4155-BF08-B0519B53D536}"/>
    <cellStyle name="常规 4" xfId="4884" xr:uid="{02B1DE35-0EAB-4216-BD09-296C4226A470}"/>
    <cellStyle name="常规 4 2" xfId="4885" xr:uid="{6F3F0569-3D31-4090-A0CB-11DAAAD63EF9}"/>
    <cellStyle name="常规 4 2 2" xfId="45500" xr:uid="{7EAD595F-BDB1-4453-9A44-F9C9B9B10D3D}"/>
    <cellStyle name="常规 4 3" xfId="4886" xr:uid="{C6A9A944-522A-4A6E-99A2-EB5B902858D8}"/>
    <cellStyle name="常规 4 3 10" xfId="16299" xr:uid="{B89914ED-1AEA-4211-B48F-EF58B3F49DA9}"/>
    <cellStyle name="常规 4 3 10 2" xfId="35395" xr:uid="{68024AE2-2E35-4265-90E0-9CA7F955D9EA}"/>
    <cellStyle name="常规 4 3 11" xfId="27507" xr:uid="{F8F20B5A-3A39-4CB6-AC56-7157D91D21A3}"/>
    <cellStyle name="常规 4 3 2" xfId="5093" xr:uid="{041917F6-9F88-49EE-BB96-0D38FAA11A1D}"/>
    <cellStyle name="常规 4 3 2 10" xfId="27522" xr:uid="{2A75D23B-933C-4769-92F9-60B71A0A5AA8}"/>
    <cellStyle name="常规 4 3 2 2" xfId="5167" xr:uid="{4F211774-2404-4370-8A42-7EB555724581}"/>
    <cellStyle name="常规 4 3 2 2 2" xfId="5291" xr:uid="{2CF9909B-09F7-4AC7-B1F3-CAB8722FF99A}"/>
    <cellStyle name="常规 4 3 2 2 2 2" xfId="5537" xr:uid="{8A6760EF-C0DD-42DE-8A25-D0B87B1D0DF5}"/>
    <cellStyle name="常规 4 3 2 2 2 2 2" xfId="6434" xr:uid="{400225AB-B710-4131-A508-CCE5A7AB4A72}"/>
    <cellStyle name="常规 4 3 2 2 2 2 2 2" xfId="7836" xr:uid="{BA7B14B3-8065-4803-97D0-6337645880D3}"/>
    <cellStyle name="常规 4 3 2 2 2 2 2 2 2" xfId="10638" xr:uid="{D5B87A86-5FC2-4A27-A616-BF0DA8360EDD}"/>
    <cellStyle name="常规 4 3 2 2 2 2 2 2 2 2" xfId="16243" xr:uid="{E55CE283-4E58-4A2B-A714-16BEB3F46E5A}"/>
    <cellStyle name="常规 4 3 2 2 2 2 2 2 2 2 2" xfId="27452" xr:uid="{3D25E518-0B21-4814-A5DA-D26DDF7CB39A}"/>
    <cellStyle name="常规 4 3 2 2 2 2 2 2 2 2 2 2" xfId="43239" xr:uid="{44121210-C565-48DB-B26D-371A503169E9}"/>
    <cellStyle name="常规 4 3 2 2 2 2 2 2 2 2 3" xfId="35351" xr:uid="{0AD876FE-10AD-4F28-8BD9-5EB22516C61B}"/>
    <cellStyle name="常规 4 3 2 2 2 2 2 2 2 3" xfId="21848" xr:uid="{ECDB4FEC-2DE9-40EC-AD2A-D43F2FB5E931}"/>
    <cellStyle name="常规 4 3 2 2 2 2 2 2 2 3 2" xfId="39295" xr:uid="{8F1E390A-2BDA-4AC9-ADA5-6F168A68D569}"/>
    <cellStyle name="常规 4 3 2 2 2 2 2 2 2 4" xfId="31407" xr:uid="{0A54F893-C63B-4710-A3DB-517596C8E6B9}"/>
    <cellStyle name="常规 4 3 2 2 2 2 2 2 3" xfId="13441" xr:uid="{EF03EDB8-A4BB-4FF4-BC12-76B889591B6B}"/>
    <cellStyle name="常规 4 3 2 2 2 2 2 2 3 2" xfId="24650" xr:uid="{8B6C3CE0-A9A0-4CF4-B6FD-2708007F79A2}"/>
    <cellStyle name="常规 4 3 2 2 2 2 2 2 3 2 2" xfId="41267" xr:uid="{785DFCD6-ED60-4A38-9374-2B7C3E860826}"/>
    <cellStyle name="常规 4 3 2 2 2 2 2 2 3 3" xfId="33379" xr:uid="{8D092B50-71D5-4117-80C9-FF06AEF92F56}"/>
    <cellStyle name="常规 4 3 2 2 2 2 2 2 4" xfId="19046" xr:uid="{334CC9DE-6453-40B6-BB33-46E42B2A5A2F}"/>
    <cellStyle name="常规 4 3 2 2 2 2 2 2 4 2" xfId="37323" xr:uid="{8986FF51-93D3-457B-B0F2-2EA8B7FE1F12}"/>
    <cellStyle name="常规 4 3 2 2 2 2 2 2 5" xfId="29435" xr:uid="{3685AE08-7E65-4C21-8CE7-CF727AD1A901}"/>
    <cellStyle name="常规 4 3 2 2 2 2 2 3" xfId="9236" xr:uid="{D2591490-B44D-4D71-A299-6CF3727D4E3C}"/>
    <cellStyle name="常规 4 3 2 2 2 2 2 3 2" xfId="14841" xr:uid="{28245F18-1344-494F-99C2-96B3EB965533}"/>
    <cellStyle name="常规 4 3 2 2 2 2 2 3 2 2" xfId="26050" xr:uid="{0D45456C-5428-4060-BDD9-10D7A988AB1A}"/>
    <cellStyle name="常规 4 3 2 2 2 2 2 3 2 2 2" xfId="42253" xr:uid="{EA4245E5-DF44-4085-A974-7BF481B333E1}"/>
    <cellStyle name="常规 4 3 2 2 2 2 2 3 2 3" xfId="34365" xr:uid="{32EE5BF9-520A-44EF-8CFA-053563795483}"/>
    <cellStyle name="常规 4 3 2 2 2 2 2 3 3" xfId="20446" xr:uid="{110D01B0-30B4-4D88-9143-716C6D52DEDA}"/>
    <cellStyle name="常规 4 3 2 2 2 2 2 3 3 2" xfId="38309" xr:uid="{132E9153-545D-45A8-A3FC-FC382F8CE000}"/>
    <cellStyle name="常规 4 3 2 2 2 2 2 3 4" xfId="30421" xr:uid="{ADB280D7-A9AE-4323-8389-2C142AF66E60}"/>
    <cellStyle name="常规 4 3 2 2 2 2 2 4" xfId="12039" xr:uid="{C6009C7D-5744-4AC9-9017-63208D2E7C41}"/>
    <cellStyle name="常规 4 3 2 2 2 2 2 4 2" xfId="23248" xr:uid="{4F0E5381-8524-4944-BCF7-2FF4F4FC7606}"/>
    <cellStyle name="常规 4 3 2 2 2 2 2 4 2 2" xfId="40281" xr:uid="{0FBB1E9F-1CAF-41B1-AD43-2965025972B5}"/>
    <cellStyle name="常规 4 3 2 2 2 2 2 4 3" xfId="32393" xr:uid="{AD78F6C0-A8DC-499D-9038-81E26B34E9EF}"/>
    <cellStyle name="常规 4 3 2 2 2 2 2 5" xfId="17644" xr:uid="{BB7B06EE-D1B0-4C04-BEB8-9F87B190ED89}"/>
    <cellStyle name="常规 4 3 2 2 2 2 2 5 2" xfId="36337" xr:uid="{424FEFF2-25DD-4EE5-878B-AD7C71B8214E}"/>
    <cellStyle name="常规 4 3 2 2 2 2 2 6" xfId="28449" xr:uid="{C8BFEB10-1F5F-447F-BD17-3B24AB6E4D5D}"/>
    <cellStyle name="常规 4 3 2 2 2 2 3" xfId="6939" xr:uid="{0CA93EB5-2968-435E-8EB2-45C7B68BC7FC}"/>
    <cellStyle name="常规 4 3 2 2 2 2 3 2" xfId="9741" xr:uid="{20F6208B-889D-4D00-8E65-06A839211FBB}"/>
    <cellStyle name="常规 4 3 2 2 2 2 3 2 2" xfId="15346" xr:uid="{DB197616-0C19-49C5-9D5E-B66B756676F9}"/>
    <cellStyle name="常规 4 3 2 2 2 2 3 2 2 2" xfId="26555" xr:uid="{F0916040-CCD9-4E31-AEC3-0E7518C4512E}"/>
    <cellStyle name="常规 4 3 2 2 2 2 3 2 2 2 2" xfId="42745" xr:uid="{DED09B8E-7503-455F-BAC1-D71F43100188}"/>
    <cellStyle name="常规 4 3 2 2 2 2 3 2 2 3" xfId="34857" xr:uid="{E4DE33DD-9CF6-4957-A8F1-6B0E92C338CE}"/>
    <cellStyle name="常规 4 3 2 2 2 2 3 2 3" xfId="20951" xr:uid="{6A3023E2-BB46-4ADB-BB4D-C62F3A5FEE0A}"/>
    <cellStyle name="常规 4 3 2 2 2 2 3 2 3 2" xfId="38801" xr:uid="{BC1DA217-2566-4D4A-8223-15BC4AF187E2}"/>
    <cellStyle name="常规 4 3 2 2 2 2 3 2 4" xfId="30913" xr:uid="{89D024EB-3BE2-407C-946E-6F07FD36846C}"/>
    <cellStyle name="常规 4 3 2 2 2 2 3 3" xfId="12544" xr:uid="{277A0B1C-7A59-48FA-9146-A79EB7D0D9EC}"/>
    <cellStyle name="常规 4 3 2 2 2 2 3 3 2" xfId="23753" xr:uid="{121BF85A-F36B-47B6-8125-B4C94D60A120}"/>
    <cellStyle name="常规 4 3 2 2 2 2 3 3 2 2" xfId="40773" xr:uid="{A44D99C0-6FD3-46C2-A65C-54A304614301}"/>
    <cellStyle name="常规 4 3 2 2 2 2 3 3 3" xfId="32885" xr:uid="{6F00FF8F-17F6-4B25-8F7B-645B1AC13E92}"/>
    <cellStyle name="常规 4 3 2 2 2 2 3 4" xfId="18149" xr:uid="{0EF3EB23-7C1A-4D94-ABFD-93018D468BE4}"/>
    <cellStyle name="常规 4 3 2 2 2 2 3 4 2" xfId="36829" xr:uid="{A2022E7E-38A2-45CD-8601-E458AA783E1F}"/>
    <cellStyle name="常规 4 3 2 2 2 2 3 5" xfId="28941" xr:uid="{7BD76A4C-18E9-4E9A-8CC9-22AA152B177D}"/>
    <cellStyle name="常规 4 3 2 2 2 2 4" xfId="8339" xr:uid="{510357EE-6D6D-4ABA-8992-E2AC43999B23}"/>
    <cellStyle name="常规 4 3 2 2 2 2 4 2" xfId="13944" xr:uid="{22A1C1ED-0543-42E4-8B1A-204FE6822635}"/>
    <cellStyle name="常规 4 3 2 2 2 2 4 2 2" xfId="25153" xr:uid="{3EE78CB7-2B05-44F9-8262-289B48CBE040}"/>
    <cellStyle name="常规 4 3 2 2 2 2 4 2 2 2" xfId="41759" xr:uid="{553F4451-DED1-4CD8-9ABB-56C459B91C00}"/>
    <cellStyle name="常规 4 3 2 2 2 2 4 2 3" xfId="33871" xr:uid="{058DD5D0-1BC1-47EC-8AAD-7721FC9E5400}"/>
    <cellStyle name="常规 4 3 2 2 2 2 4 3" xfId="19549" xr:uid="{9A83F1B3-A75F-44E1-ABA9-27CC218365EB}"/>
    <cellStyle name="常规 4 3 2 2 2 2 4 3 2" xfId="37815" xr:uid="{9E32F7B9-FFF0-4EC1-AD23-31D13665DBCE}"/>
    <cellStyle name="常规 4 3 2 2 2 2 4 4" xfId="29927" xr:uid="{18ADF8CA-84D4-45CE-913F-3E91D6AB1C80}"/>
    <cellStyle name="常规 4 3 2 2 2 2 5" xfId="11142" xr:uid="{44A0A9EC-45DF-4AF2-9F7E-F4CE3419E8D1}"/>
    <cellStyle name="常规 4 3 2 2 2 2 5 2" xfId="22351" xr:uid="{ABF61AA5-8733-4F6C-9595-43DF5109E477}"/>
    <cellStyle name="常规 4 3 2 2 2 2 5 2 2" xfId="39787" xr:uid="{B5E1E00A-1EED-4B01-B222-00A2C2E82584}"/>
    <cellStyle name="常规 4 3 2 2 2 2 5 3" xfId="31899" xr:uid="{F67AD826-4DF2-455A-B9FC-2B05C3681AEA}"/>
    <cellStyle name="常规 4 3 2 2 2 2 6" xfId="16747" xr:uid="{AE33B427-C924-4BC0-86D1-2D646187D3FA}"/>
    <cellStyle name="常规 4 3 2 2 2 2 6 2" xfId="35843" xr:uid="{77340BC8-BD32-4412-B710-436C8C63361C}"/>
    <cellStyle name="常规 4 3 2 2 2 2 7" xfId="27955" xr:uid="{08572233-79AA-4F53-BABF-AC9351D434BD}"/>
    <cellStyle name="常规 4 3 2 2 2 3" xfId="6188" xr:uid="{0976938F-50C0-4303-B85F-CC13F4016BC7}"/>
    <cellStyle name="常规 4 3 2 2 2 3 2" xfId="7590" xr:uid="{F4AE16CF-345E-4BE5-B575-308D11593BAB}"/>
    <cellStyle name="常规 4 3 2 2 2 3 2 2" xfId="10392" xr:uid="{1825445E-FC53-4589-B40A-89751D64B5AB}"/>
    <cellStyle name="常规 4 3 2 2 2 3 2 2 2" xfId="15997" xr:uid="{368AED5B-EFB0-462A-91F2-A677C412EB82}"/>
    <cellStyle name="常规 4 3 2 2 2 3 2 2 2 2" xfId="27206" xr:uid="{C95B8B44-A564-47FC-8988-3D522F39439F}"/>
    <cellStyle name="常规 4 3 2 2 2 3 2 2 2 2 2" xfId="42993" xr:uid="{22FCAD73-EA59-4CAF-A0B9-4A8A3BCDB299}"/>
    <cellStyle name="常规 4 3 2 2 2 3 2 2 2 3" xfId="35105" xr:uid="{F631A41D-565D-4F61-BDAB-5B9F617FDA3F}"/>
    <cellStyle name="常规 4 3 2 2 2 3 2 2 3" xfId="21602" xr:uid="{D3639101-5CED-4947-82C2-24B0A97A5008}"/>
    <cellStyle name="常规 4 3 2 2 2 3 2 2 3 2" xfId="39049" xr:uid="{2B8F972D-1123-473F-860C-72DA6CE5CA66}"/>
    <cellStyle name="常规 4 3 2 2 2 3 2 2 4" xfId="31161" xr:uid="{5E7C31DF-D4C7-4B29-B110-F28E813FA563}"/>
    <cellStyle name="常规 4 3 2 2 2 3 2 3" xfId="13195" xr:uid="{072E88E7-2D41-4F5C-B25E-1A41B8D05BE4}"/>
    <cellStyle name="常规 4 3 2 2 2 3 2 3 2" xfId="24404" xr:uid="{0479729A-8114-4FFA-B15A-6C4E40C53C28}"/>
    <cellStyle name="常规 4 3 2 2 2 3 2 3 2 2" xfId="41021" xr:uid="{4C596795-2AF3-40A5-9E9A-B0045BAEF9B8}"/>
    <cellStyle name="常规 4 3 2 2 2 3 2 3 3" xfId="33133" xr:uid="{EAF86E68-AA14-41B1-8EEB-9451BFFE402A}"/>
    <cellStyle name="常规 4 3 2 2 2 3 2 4" xfId="18800" xr:uid="{E4B31184-F09F-4805-96EE-61B92C8A74B0}"/>
    <cellStyle name="常规 4 3 2 2 2 3 2 4 2" xfId="37077" xr:uid="{6AAFE81C-F173-442A-9EDE-2B49DB11173D}"/>
    <cellStyle name="常规 4 3 2 2 2 3 2 5" xfId="29189" xr:uid="{EADC148D-F030-4FC8-9269-23E0EE86090C}"/>
    <cellStyle name="常规 4 3 2 2 2 3 3" xfId="8990" xr:uid="{11FE0BF5-3A65-424D-9D2E-C7B45D504B0D}"/>
    <cellStyle name="常规 4 3 2 2 2 3 3 2" xfId="14595" xr:uid="{4CA5E113-E0D1-472A-8E64-6392025FC810}"/>
    <cellStyle name="常规 4 3 2 2 2 3 3 2 2" xfId="25804" xr:uid="{57D6048C-7DE7-4114-9540-0CD5828E57AC}"/>
    <cellStyle name="常规 4 3 2 2 2 3 3 2 2 2" xfId="42007" xr:uid="{7F425E92-0154-4B3E-A87C-8ED63E5C7AC6}"/>
    <cellStyle name="常规 4 3 2 2 2 3 3 2 3" xfId="34119" xr:uid="{31C9594B-2B79-4385-80AB-70E572596E1B}"/>
    <cellStyle name="常规 4 3 2 2 2 3 3 3" xfId="20200" xr:uid="{77036475-5EA4-4D7D-96B2-8E0E8121F6F5}"/>
    <cellStyle name="常规 4 3 2 2 2 3 3 3 2" xfId="38063" xr:uid="{0ABD4570-E9DC-4825-B413-B0237AF84F41}"/>
    <cellStyle name="常规 4 3 2 2 2 3 3 4" xfId="30175" xr:uid="{A66D3D86-3F0F-4FA9-A551-BDE51893650F}"/>
    <cellStyle name="常规 4 3 2 2 2 3 4" xfId="11793" xr:uid="{3178CA71-F58D-4A32-8114-7ECC9392A762}"/>
    <cellStyle name="常规 4 3 2 2 2 3 4 2" xfId="23002" xr:uid="{D2E5320C-2259-4DE3-BF9F-CC8D20BE77F1}"/>
    <cellStyle name="常规 4 3 2 2 2 3 4 2 2" xfId="40035" xr:uid="{C6AEDDCB-EBB9-4317-8CD7-064AA539B0EC}"/>
    <cellStyle name="常规 4 3 2 2 2 3 4 3" xfId="32147" xr:uid="{22F17163-A868-41E8-9981-8DB68633CC8F}"/>
    <cellStyle name="常规 4 3 2 2 2 3 5" xfId="17398" xr:uid="{98F3F7AD-65C4-4C78-ADC7-BD4B9B2D0992}"/>
    <cellStyle name="常规 4 3 2 2 2 3 5 2" xfId="36091" xr:uid="{3DD978E4-40EB-4B71-841F-E1E48E3147B1}"/>
    <cellStyle name="常规 4 3 2 2 2 3 6" xfId="28203" xr:uid="{051F7A96-4E19-4554-B4C7-39B015CE5502}"/>
    <cellStyle name="常规 4 3 2 2 2 4" xfId="6693" xr:uid="{2E5E5D26-CB56-450B-B75C-D438C7732530}"/>
    <cellStyle name="常规 4 3 2 2 2 4 2" xfId="9495" xr:uid="{91FB3174-04B0-494B-9597-9BEC39136872}"/>
    <cellStyle name="常规 4 3 2 2 2 4 2 2" xfId="15100" xr:uid="{A301EED0-BDAA-40C6-B4FE-1FC0AC73B77B}"/>
    <cellStyle name="常规 4 3 2 2 2 4 2 2 2" xfId="26309" xr:uid="{BF8CDF5C-46CF-4C30-9BB3-F9259D7A3350}"/>
    <cellStyle name="常规 4 3 2 2 2 4 2 2 2 2" xfId="42499" xr:uid="{2B71EEE1-5EA1-4D5D-BC21-0DD51294081C}"/>
    <cellStyle name="常规 4 3 2 2 2 4 2 2 3" xfId="34611" xr:uid="{6AA0375C-D276-4B5B-947E-FC83E0F3320A}"/>
    <cellStyle name="常规 4 3 2 2 2 4 2 3" xfId="20705" xr:uid="{AF782C0E-F534-4ADA-A4A3-0AE33A01011A}"/>
    <cellStyle name="常规 4 3 2 2 2 4 2 3 2" xfId="38555" xr:uid="{F49BE5B2-9A0D-4C07-ADFF-51B8DF65E6CC}"/>
    <cellStyle name="常规 4 3 2 2 2 4 2 4" xfId="30667" xr:uid="{3B1D3F38-4B94-4894-812F-22FB55124D95}"/>
    <cellStyle name="常规 4 3 2 2 2 4 3" xfId="12298" xr:uid="{4D6C4643-BE63-4247-8F7E-03D38F45EE5E}"/>
    <cellStyle name="常规 4 3 2 2 2 4 3 2" xfId="23507" xr:uid="{6034ADEA-B41E-41A1-995D-BB6DC7776816}"/>
    <cellStyle name="常规 4 3 2 2 2 4 3 2 2" xfId="40527" xr:uid="{9C650019-18D9-42CE-A915-C3574A244218}"/>
    <cellStyle name="常规 4 3 2 2 2 4 3 3" xfId="32639" xr:uid="{6645B7F2-0172-43E5-9FB4-D321B7E39374}"/>
    <cellStyle name="常规 4 3 2 2 2 4 4" xfId="17903" xr:uid="{6F650FAA-0DE3-42A4-BF29-326BD8B75165}"/>
    <cellStyle name="常规 4 3 2 2 2 4 4 2" xfId="36583" xr:uid="{103D24B1-C421-4060-AA11-86D89CF73A1F}"/>
    <cellStyle name="常规 4 3 2 2 2 4 5" xfId="28695" xr:uid="{8AC40C3E-7C60-478D-B105-D5BE19569B16}"/>
    <cellStyle name="常规 4 3 2 2 2 5" xfId="8093" xr:uid="{86F1C3E2-7E1B-44C8-8C66-98BCD7054DC1}"/>
    <cellStyle name="常规 4 3 2 2 2 5 2" xfId="13698" xr:uid="{254B350F-2831-48FB-86F3-69AB552C59F0}"/>
    <cellStyle name="常规 4 3 2 2 2 5 2 2" xfId="24907" xr:uid="{38337CD1-79BD-4A6D-864A-CD1AE613B536}"/>
    <cellStyle name="常规 4 3 2 2 2 5 2 2 2" xfId="41513" xr:uid="{552D80F8-51A1-4A59-B464-F306CE815097}"/>
    <cellStyle name="常规 4 3 2 2 2 5 2 3" xfId="33625" xr:uid="{510EA0DF-33A3-40E0-95C1-76E1D24E1F36}"/>
    <cellStyle name="常规 4 3 2 2 2 5 3" xfId="19303" xr:uid="{67021AD7-4600-4EF3-9C14-B13AEF39C6C4}"/>
    <cellStyle name="常规 4 3 2 2 2 5 3 2" xfId="37569" xr:uid="{5630F0A3-F712-4A77-9E51-5528BC0E79AF}"/>
    <cellStyle name="常规 4 3 2 2 2 5 4" xfId="29681" xr:uid="{67D0345F-8EA5-4253-A4DA-1E1C05AFF982}"/>
    <cellStyle name="常规 4 3 2 2 2 6" xfId="10896" xr:uid="{7456B0E0-021C-4ACD-A353-C4DC960927DA}"/>
    <cellStyle name="常规 4 3 2 2 2 6 2" xfId="22105" xr:uid="{0043C962-7E33-41B8-A5F0-21A3CEA9D11F}"/>
    <cellStyle name="常规 4 3 2 2 2 6 2 2" xfId="39541" xr:uid="{8CC677D2-E44F-41A4-8A59-BDB87002854A}"/>
    <cellStyle name="常规 4 3 2 2 2 6 3" xfId="31653" xr:uid="{76B5972E-6087-489F-B114-4F43B6CC6AD7}"/>
    <cellStyle name="常规 4 3 2 2 2 7" xfId="16501" xr:uid="{AC78690B-4971-4D68-BB61-92FE46DC7170}"/>
    <cellStyle name="常规 4 3 2 2 2 7 2" xfId="35597" xr:uid="{D0413399-2EAA-4FAD-91BA-E1929D433D70}"/>
    <cellStyle name="常规 4 3 2 2 2 8" xfId="27709" xr:uid="{29DA9DAC-C6F6-4F9F-BB58-60E8AE25A36C}"/>
    <cellStyle name="常规 4 3 2 2 3" xfId="5413" xr:uid="{2C6DC481-1417-4954-A38A-399FD5F36353}"/>
    <cellStyle name="常规 4 3 2 2 3 2" xfId="6310" xr:uid="{71EB6ABA-9B8A-4AA7-8B72-2F103A219605}"/>
    <cellStyle name="常规 4 3 2 2 3 2 2" xfId="7712" xr:uid="{294E1FEF-901E-4FBB-BC08-A56050CC2280}"/>
    <cellStyle name="常规 4 3 2 2 3 2 2 2" xfId="10514" xr:uid="{05973CFB-79FE-4DB6-87BF-5FDFCE03E128}"/>
    <cellStyle name="常规 4 3 2 2 3 2 2 2 2" xfId="16119" xr:uid="{C6D77250-85B7-4B79-80A4-B810E8FD5CDB}"/>
    <cellStyle name="常规 4 3 2 2 3 2 2 2 2 2" xfId="27328" xr:uid="{956029D5-EB40-4CC5-8CA4-AF4C29318BCE}"/>
    <cellStyle name="常规 4 3 2 2 3 2 2 2 2 2 2" xfId="43115" xr:uid="{821F6868-A0CD-4881-902B-E70FBA2CFE03}"/>
    <cellStyle name="常规 4 3 2 2 3 2 2 2 2 3" xfId="35227" xr:uid="{B42E2919-2D3A-4C76-9BB0-428DA09A34D0}"/>
    <cellStyle name="常规 4 3 2 2 3 2 2 2 3" xfId="21724" xr:uid="{B714B60A-71D4-4BCA-84B2-2502E37A489B}"/>
    <cellStyle name="常规 4 3 2 2 3 2 2 2 3 2" xfId="39171" xr:uid="{BB21BBDC-EC96-43F3-A5EA-ACD85C454079}"/>
    <cellStyle name="常规 4 3 2 2 3 2 2 2 4" xfId="31283" xr:uid="{D473D631-6CBC-49CA-9647-DBD07F8BDF08}"/>
    <cellStyle name="常规 4 3 2 2 3 2 2 3" xfId="13317" xr:uid="{946382DD-AECB-47B0-8608-D938083C4A38}"/>
    <cellStyle name="常规 4 3 2 2 3 2 2 3 2" xfId="24526" xr:uid="{904A5E46-3E9C-4B03-A7D6-91AFB9345AA2}"/>
    <cellStyle name="常规 4 3 2 2 3 2 2 3 2 2" xfId="41143" xr:uid="{8C4BBDD6-E5BE-423E-8BDA-6369A47A1CA8}"/>
    <cellStyle name="常规 4 3 2 2 3 2 2 3 3" xfId="33255" xr:uid="{3170D7CD-63F9-4E5C-9F38-1D10BD93257F}"/>
    <cellStyle name="常规 4 3 2 2 3 2 2 4" xfId="18922" xr:uid="{D135C724-82CB-4F67-B5C5-119FEA10AE66}"/>
    <cellStyle name="常规 4 3 2 2 3 2 2 4 2" xfId="37199" xr:uid="{BFAF5EFD-4B7B-492C-B045-E5D9E28A293C}"/>
    <cellStyle name="常规 4 3 2 2 3 2 2 5" xfId="29311" xr:uid="{51AC29E1-7994-4B03-990D-3668A4F77E4C}"/>
    <cellStyle name="常规 4 3 2 2 3 2 3" xfId="9112" xr:uid="{56E46FB9-87C5-4A91-BC75-35D1D8DC7F97}"/>
    <cellStyle name="常规 4 3 2 2 3 2 3 2" xfId="14717" xr:uid="{F294B416-F183-4CD8-B773-BFBECB4E0A35}"/>
    <cellStyle name="常规 4 3 2 2 3 2 3 2 2" xfId="25926" xr:uid="{70E6529F-1722-422B-A579-80B41279908D}"/>
    <cellStyle name="常规 4 3 2 2 3 2 3 2 2 2" xfId="42129" xr:uid="{A49BB3B4-97C5-4E51-986D-4B875E930CEB}"/>
    <cellStyle name="常规 4 3 2 2 3 2 3 2 3" xfId="34241" xr:uid="{F0053C86-9574-4F5A-B4BF-5C9E7A37EEF6}"/>
    <cellStyle name="常规 4 3 2 2 3 2 3 3" xfId="20322" xr:uid="{0AD0FAB9-519E-490D-8BAB-6806582FFA92}"/>
    <cellStyle name="常规 4 3 2 2 3 2 3 3 2" xfId="38185" xr:uid="{3A75FFD8-F808-4770-99DE-95AC2494E039}"/>
    <cellStyle name="常规 4 3 2 2 3 2 3 4" xfId="30297" xr:uid="{C882DD9F-BF14-4824-96D3-076E34CE7A7A}"/>
    <cellStyle name="常规 4 3 2 2 3 2 4" xfId="11915" xr:uid="{FCA4A0D9-D1F4-4A26-8760-A0ADAEADEAA4}"/>
    <cellStyle name="常规 4 3 2 2 3 2 4 2" xfId="23124" xr:uid="{FDA79D84-B7CC-44AF-92A7-9D6761EB3AD7}"/>
    <cellStyle name="常规 4 3 2 2 3 2 4 2 2" xfId="40157" xr:uid="{783405A8-FA45-457B-8A0C-A263CD1803B8}"/>
    <cellStyle name="常规 4 3 2 2 3 2 4 3" xfId="32269" xr:uid="{5C04F249-C4C9-479D-963D-A59CC68A5DF7}"/>
    <cellStyle name="常规 4 3 2 2 3 2 5" xfId="17520" xr:uid="{7A46902A-5500-4D08-965A-4AD26AB1E7D6}"/>
    <cellStyle name="常规 4 3 2 2 3 2 5 2" xfId="36213" xr:uid="{3A568B9E-B024-4BBC-8169-305D928E23C2}"/>
    <cellStyle name="常规 4 3 2 2 3 2 6" xfId="28325" xr:uid="{AA533A4D-2B68-4112-AFF2-7D4AA46E18FC}"/>
    <cellStyle name="常规 4 3 2 2 3 3" xfId="6815" xr:uid="{2F6AD33B-D2A3-4C45-8F87-3D0CF380B4BE}"/>
    <cellStyle name="常规 4 3 2 2 3 3 2" xfId="9617" xr:uid="{84D1268E-A361-447C-AEC6-65D730D0FE1F}"/>
    <cellStyle name="常规 4 3 2 2 3 3 2 2" xfId="15222" xr:uid="{D9418720-2B6F-43E6-B13E-FDBFC2B6AA09}"/>
    <cellStyle name="常规 4 3 2 2 3 3 2 2 2" xfId="26431" xr:uid="{D862714F-4F6F-4BCB-BCB8-0FD9DB5F1001}"/>
    <cellStyle name="常规 4 3 2 2 3 3 2 2 2 2" xfId="42621" xr:uid="{E9CEAF5B-47F0-48BD-AF31-9781103B66BF}"/>
    <cellStyle name="常规 4 3 2 2 3 3 2 2 3" xfId="34733" xr:uid="{0EB04C0B-17BB-424F-94CD-F8D01A70F58B}"/>
    <cellStyle name="常规 4 3 2 2 3 3 2 3" xfId="20827" xr:uid="{8A8563C1-48D1-4C02-B869-CA279A9C9064}"/>
    <cellStyle name="常规 4 3 2 2 3 3 2 3 2" xfId="38677" xr:uid="{EAB78A7A-18CB-4EC0-AC14-3F040B8F1DCF}"/>
    <cellStyle name="常规 4 3 2 2 3 3 2 4" xfId="30789" xr:uid="{692F3AFB-2265-4A41-8681-1B8256FDEB16}"/>
    <cellStyle name="常规 4 3 2 2 3 3 3" xfId="12420" xr:uid="{F05B6ECE-1573-4FA1-B8C1-C4685E155C7D}"/>
    <cellStyle name="常规 4 3 2 2 3 3 3 2" xfId="23629" xr:uid="{AB2E81FB-C105-462A-82A4-44E7F5F8D495}"/>
    <cellStyle name="常规 4 3 2 2 3 3 3 2 2" xfId="40649" xr:uid="{267357D7-9B25-4405-B5E1-8BE6854C50DA}"/>
    <cellStyle name="常规 4 3 2 2 3 3 3 3" xfId="32761" xr:uid="{51E1A3BF-B0C8-423C-918D-F3A5F28507D4}"/>
    <cellStyle name="常规 4 3 2 2 3 3 4" xfId="18025" xr:uid="{0BD1C178-1C77-43E1-A41F-DC4FD5676BF8}"/>
    <cellStyle name="常规 4 3 2 2 3 3 4 2" xfId="36705" xr:uid="{2B7484BF-C5EA-4C73-96D6-1F7CBC172331}"/>
    <cellStyle name="常规 4 3 2 2 3 3 5" xfId="28817" xr:uid="{3391745E-7199-4567-9BD2-42E05750CBE0}"/>
    <cellStyle name="常规 4 3 2 2 3 4" xfId="8215" xr:uid="{5811F9F6-6406-4F4A-B15E-03FAE13E370F}"/>
    <cellStyle name="常规 4 3 2 2 3 4 2" xfId="13820" xr:uid="{2840F510-945F-4DF0-A940-8B3BC86FD29C}"/>
    <cellStyle name="常规 4 3 2 2 3 4 2 2" xfId="25029" xr:uid="{8ABC6449-254B-457F-9D27-0567BC293BAB}"/>
    <cellStyle name="常规 4 3 2 2 3 4 2 2 2" xfId="41635" xr:uid="{8293589F-612C-4999-B036-A0A23DE1DA2D}"/>
    <cellStyle name="常规 4 3 2 2 3 4 2 3" xfId="33747" xr:uid="{F6656AE1-36A4-46FE-9B57-B6C49F8902A1}"/>
    <cellStyle name="常规 4 3 2 2 3 4 3" xfId="19425" xr:uid="{667944BC-56A6-448E-8B67-5C6D4831D17F}"/>
    <cellStyle name="常规 4 3 2 2 3 4 3 2" xfId="37691" xr:uid="{32C999A0-8E01-4CDD-9AB6-1ED445F6A5B0}"/>
    <cellStyle name="常规 4 3 2 2 3 4 4" xfId="29803" xr:uid="{11DC2E7E-9813-4DBA-9215-75598B80D0AE}"/>
    <cellStyle name="常规 4 3 2 2 3 5" xfId="11018" xr:uid="{E73CC76C-BCD4-42B3-968F-47B0C0A70566}"/>
    <cellStyle name="常规 4 3 2 2 3 5 2" xfId="22227" xr:uid="{5FFCF1D7-F769-4C06-93CB-808FF63AB333}"/>
    <cellStyle name="常规 4 3 2 2 3 5 2 2" xfId="39663" xr:uid="{A3638DC4-F62A-49BC-B5E0-257A0203DBB3}"/>
    <cellStyle name="常规 4 3 2 2 3 5 3" xfId="31775" xr:uid="{3BD728B1-614A-4115-BE16-FB7AA1DC7643}"/>
    <cellStyle name="常规 4 3 2 2 3 6" xfId="16623" xr:uid="{7DC7587B-7B22-4E59-9C86-195319E51F32}"/>
    <cellStyle name="常规 4 3 2 2 3 6 2" xfId="35719" xr:uid="{B3CA709D-DDE5-411D-821E-2B6B49DE30DA}"/>
    <cellStyle name="常规 4 3 2 2 3 7" xfId="27831" xr:uid="{6F181BE2-6F88-4C37-82EA-6AF55CBF2728}"/>
    <cellStyle name="常规 4 3 2 2 4" xfId="6064" xr:uid="{32E7A1AA-5793-46D8-B5C2-5EB174CA02ED}"/>
    <cellStyle name="常规 4 3 2 2 4 2" xfId="7466" xr:uid="{7BDAADD7-B2B8-4724-94C7-567EAF7B63A4}"/>
    <cellStyle name="常规 4 3 2 2 4 2 2" xfId="10268" xr:uid="{110BCB41-5138-4CCD-9EC2-5553FF5E3E60}"/>
    <cellStyle name="常规 4 3 2 2 4 2 2 2" xfId="15873" xr:uid="{A2C47B39-1351-496F-AC83-A936C4036919}"/>
    <cellStyle name="常规 4 3 2 2 4 2 2 2 2" xfId="27082" xr:uid="{ECCAFA65-C753-4906-B776-3D09BEB24002}"/>
    <cellStyle name="常规 4 3 2 2 4 2 2 2 2 2" xfId="42869" xr:uid="{8D8C0895-C7D2-41CF-B81E-9C146D9C4E15}"/>
    <cellStyle name="常规 4 3 2 2 4 2 2 2 3" xfId="34981" xr:uid="{31277BFC-3C00-443C-AF22-4F152C546293}"/>
    <cellStyle name="常规 4 3 2 2 4 2 2 3" xfId="21478" xr:uid="{6C897C7C-D40F-4B7B-A9AE-E01FF80995ED}"/>
    <cellStyle name="常规 4 3 2 2 4 2 2 3 2" xfId="38925" xr:uid="{B94232D0-6D18-4DBA-AD76-D538F043E014}"/>
    <cellStyle name="常规 4 3 2 2 4 2 2 4" xfId="31037" xr:uid="{C78FCE7C-FFC2-4143-BB4D-633CA3A29F58}"/>
    <cellStyle name="常规 4 3 2 2 4 2 3" xfId="13071" xr:uid="{448E32A9-D169-45EC-84C6-377362DDB688}"/>
    <cellStyle name="常规 4 3 2 2 4 2 3 2" xfId="24280" xr:uid="{FD2E96B5-5CDF-4C12-B428-02384D688002}"/>
    <cellStyle name="常规 4 3 2 2 4 2 3 2 2" xfId="40897" xr:uid="{F98C322B-A776-4D3D-A30D-8D29744F2AD8}"/>
    <cellStyle name="常规 4 3 2 2 4 2 3 3" xfId="33009" xr:uid="{B71B57A1-182A-43CA-A98C-0A421CF8DA44}"/>
    <cellStyle name="常规 4 3 2 2 4 2 4" xfId="18676" xr:uid="{73C24894-66DB-45AB-B2B3-6FE34DC407F8}"/>
    <cellStyle name="常规 4 3 2 2 4 2 4 2" xfId="36953" xr:uid="{685F1070-46F1-4DAA-BC3C-A4E6C050AA0B}"/>
    <cellStyle name="常规 4 3 2 2 4 2 5" xfId="29065" xr:uid="{75C05DB5-9519-436F-A679-D3DB9861AF4F}"/>
    <cellStyle name="常规 4 3 2 2 4 3" xfId="8866" xr:uid="{E55BC033-9CFF-4CDF-9FB0-9DFE5A1110F2}"/>
    <cellStyle name="常规 4 3 2 2 4 3 2" xfId="14471" xr:uid="{8CCC2C17-9B13-4326-AEE9-A828E9264018}"/>
    <cellStyle name="常规 4 3 2 2 4 3 2 2" xfId="25680" xr:uid="{B43F03F8-51C9-4E32-9570-C8E34E17598C}"/>
    <cellStyle name="常规 4 3 2 2 4 3 2 2 2" xfId="41883" xr:uid="{B085FFC8-FEB8-4989-9DE3-3349314D8DE1}"/>
    <cellStyle name="常规 4 3 2 2 4 3 2 3" xfId="33995" xr:uid="{CC4B35D3-E19F-4541-AFBE-CFDEF1C59441}"/>
    <cellStyle name="常规 4 3 2 2 4 3 3" xfId="20076" xr:uid="{8C35FEA5-DC4B-4B40-B4D8-0E71D0E9F6D5}"/>
    <cellStyle name="常规 4 3 2 2 4 3 3 2" xfId="37939" xr:uid="{158F373B-E616-4F37-8C90-D7A2B8F1FE9C}"/>
    <cellStyle name="常规 4 3 2 2 4 3 4" xfId="30051" xr:uid="{97CF5E42-C3EA-4D15-9710-8C7F76272F36}"/>
    <cellStyle name="常规 4 3 2 2 4 4" xfId="11669" xr:uid="{150122F0-3995-4A81-8C34-7237C63A249D}"/>
    <cellStyle name="常规 4 3 2 2 4 4 2" xfId="22878" xr:uid="{CD7D2A46-859B-4C76-9178-1F6CE6C737EA}"/>
    <cellStyle name="常规 4 3 2 2 4 4 2 2" xfId="39911" xr:uid="{02031E81-1DEE-4C5C-9AD9-27212025A860}"/>
    <cellStyle name="常规 4 3 2 2 4 4 3" xfId="32023" xr:uid="{0A1FBB90-7362-4626-A23D-B985E988DC63}"/>
    <cellStyle name="常规 4 3 2 2 4 5" xfId="17274" xr:uid="{32027785-88B9-4A2E-8F9F-42970E36A3C5}"/>
    <cellStyle name="常规 4 3 2 2 4 5 2" xfId="35967" xr:uid="{69596CFE-A6D0-45BA-9768-7B60DD018BB7}"/>
    <cellStyle name="常规 4 3 2 2 4 6" xfId="28079" xr:uid="{CCDB30F5-6818-434A-861D-15FA359D680E}"/>
    <cellStyle name="常规 4 3 2 2 5" xfId="6569" xr:uid="{C6937B35-A6A7-4A1B-810C-9FD0C793D2E0}"/>
    <cellStyle name="常规 4 3 2 2 5 2" xfId="9371" xr:uid="{F36F499D-E709-4153-919C-C13A7E5AA555}"/>
    <cellStyle name="常规 4 3 2 2 5 2 2" xfId="14976" xr:uid="{AA762B08-6992-44DF-B64A-5A0900B62EB5}"/>
    <cellStyle name="常规 4 3 2 2 5 2 2 2" xfId="26185" xr:uid="{C93257DD-2B52-4257-87A5-396BE92119FD}"/>
    <cellStyle name="常规 4 3 2 2 5 2 2 2 2" xfId="42375" xr:uid="{686DE673-F2F1-417A-A488-7BF7565B3B93}"/>
    <cellStyle name="常规 4 3 2 2 5 2 2 3" xfId="34487" xr:uid="{40E37CFF-CCE1-4235-9D82-75BE15559542}"/>
    <cellStyle name="常规 4 3 2 2 5 2 3" xfId="20581" xr:uid="{7BFB9479-DC5A-4D79-9783-BE9A76282299}"/>
    <cellStyle name="常规 4 3 2 2 5 2 3 2" xfId="38431" xr:uid="{14B67275-07E4-4A8E-BA6C-917CC0760122}"/>
    <cellStyle name="常规 4 3 2 2 5 2 4" xfId="30543" xr:uid="{45C9A5FE-F08F-4D1B-B6C1-4B8C0AF38E9D}"/>
    <cellStyle name="常规 4 3 2 2 5 3" xfId="12174" xr:uid="{329C68C8-85D3-4E0F-B7D0-143D9766457B}"/>
    <cellStyle name="常规 4 3 2 2 5 3 2" xfId="23383" xr:uid="{EC11B162-6B29-42CF-BFB0-663F896C9938}"/>
    <cellStyle name="常规 4 3 2 2 5 3 2 2" xfId="40403" xr:uid="{88000527-8425-4EAA-9439-582ECD6DF879}"/>
    <cellStyle name="常规 4 3 2 2 5 3 3" xfId="32515" xr:uid="{4487BDE3-15FC-40AB-8720-78AAD4938C69}"/>
    <cellStyle name="常规 4 3 2 2 5 4" xfId="17779" xr:uid="{CEFF2DE7-CC53-4ACF-B42C-2980E011430A}"/>
    <cellStyle name="常规 4 3 2 2 5 4 2" xfId="36459" xr:uid="{72083B5A-3F0B-42E6-8FE3-1C0571AFF983}"/>
    <cellStyle name="常规 4 3 2 2 5 5" xfId="28571" xr:uid="{59A12F4A-F95B-4C35-8562-0FD3FF49C00F}"/>
    <cellStyle name="常规 4 3 2 2 6" xfId="7969" xr:uid="{324B2174-2A5F-48AA-ADD0-720C489902E5}"/>
    <cellStyle name="常规 4 3 2 2 6 2" xfId="13574" xr:uid="{0686BB46-3704-41E6-B098-9B4DC6F54F58}"/>
    <cellStyle name="常规 4 3 2 2 6 2 2" xfId="24783" xr:uid="{46C03300-64B4-40AF-81A8-5E45ED49B447}"/>
    <cellStyle name="常规 4 3 2 2 6 2 2 2" xfId="41389" xr:uid="{46ED7D1D-8AFE-46D6-A6AE-3F487840F833}"/>
    <cellStyle name="常规 4 3 2 2 6 2 3" xfId="33501" xr:uid="{6D64EA48-4ECE-4672-A45F-F31AAFE071EC}"/>
    <cellStyle name="常规 4 3 2 2 6 3" xfId="19179" xr:uid="{02395606-C755-4B14-9DD3-B1CD3448E2A7}"/>
    <cellStyle name="常规 4 3 2 2 6 3 2" xfId="37445" xr:uid="{92EBB4FE-822B-444E-9B07-0FEA421C080C}"/>
    <cellStyle name="常规 4 3 2 2 6 4" xfId="29557" xr:uid="{B1C21F5F-2322-4CA9-87A5-BC5843D07DED}"/>
    <cellStyle name="常规 4 3 2 2 7" xfId="10772" xr:uid="{42F61F23-5DC1-4E5F-97C6-910F7F9C0D85}"/>
    <cellStyle name="常规 4 3 2 2 7 2" xfId="21981" xr:uid="{CC4083B4-E741-481F-947E-FF6B2AFF7FC9}"/>
    <cellStyle name="常规 4 3 2 2 7 2 2" xfId="39417" xr:uid="{C82A968C-0CA2-4321-8B09-5CAD889B92BD}"/>
    <cellStyle name="常规 4 3 2 2 7 3" xfId="31529" xr:uid="{F2D91704-0203-452B-9049-B4B5652095F1}"/>
    <cellStyle name="常规 4 3 2 2 8" xfId="16377" xr:uid="{C084BC10-0B0D-4CBA-8300-2D00E851E516}"/>
    <cellStyle name="常规 4 3 2 2 8 2" xfId="35473" xr:uid="{E9DF9F9C-43E7-4ECF-AC19-517C8F991DF8}"/>
    <cellStyle name="常规 4 3 2 2 9" xfId="27585" xr:uid="{118FDC03-D35C-49D6-AF8D-9AAFB6EE210A}"/>
    <cellStyle name="常规 4 3 2 3" xfId="5228" xr:uid="{8F328DA2-A81B-40E6-9572-DC8E48A9207A}"/>
    <cellStyle name="常规 4 3 2 3 2" xfId="5474" xr:uid="{51BB642B-1C46-4CFF-ABDB-38F998D4A746}"/>
    <cellStyle name="常规 4 3 2 3 2 2" xfId="6371" xr:uid="{C4F5750D-A8DB-4F25-9A33-AA18D6743066}"/>
    <cellStyle name="常规 4 3 2 3 2 2 2" xfId="7773" xr:uid="{E1E2F689-6A10-4E68-AB68-D6D7EAE110E4}"/>
    <cellStyle name="常规 4 3 2 3 2 2 2 2" xfId="10575" xr:uid="{BF0C4021-FECD-4B4F-A87A-1995C4CECCC7}"/>
    <cellStyle name="常规 4 3 2 3 2 2 2 2 2" xfId="16180" xr:uid="{837E00D6-B7B5-4416-B7F5-B10C6CC2FA51}"/>
    <cellStyle name="常规 4 3 2 3 2 2 2 2 2 2" xfId="27389" xr:uid="{111619F3-7AC6-4D44-B30C-E038561351BB}"/>
    <cellStyle name="常规 4 3 2 3 2 2 2 2 2 2 2" xfId="43176" xr:uid="{492526E9-F6AA-4686-BBB4-7A24C02B71BF}"/>
    <cellStyle name="常规 4 3 2 3 2 2 2 2 2 3" xfId="35288" xr:uid="{B3543191-2743-43EC-93D4-22C699CD9A32}"/>
    <cellStyle name="常规 4 3 2 3 2 2 2 2 3" xfId="21785" xr:uid="{1AC97971-D546-476A-AA73-370D7D84EC7D}"/>
    <cellStyle name="常规 4 3 2 3 2 2 2 2 3 2" xfId="39232" xr:uid="{F9066E5B-969C-4909-A3BD-726BE0772727}"/>
    <cellStyle name="常规 4 3 2 3 2 2 2 2 4" xfId="31344" xr:uid="{EA16D733-A06E-461E-AE54-2E626D566F58}"/>
    <cellStyle name="常规 4 3 2 3 2 2 2 3" xfId="13378" xr:uid="{8EA1EE6C-CA9C-4896-BC32-318B342DA629}"/>
    <cellStyle name="常规 4 3 2 3 2 2 2 3 2" xfId="24587" xr:uid="{BE1C6F91-1993-4313-A3DB-9D15651982AF}"/>
    <cellStyle name="常规 4 3 2 3 2 2 2 3 2 2" xfId="41204" xr:uid="{4C4D183A-F96C-4DF2-886D-4B2DDD116D65}"/>
    <cellStyle name="常规 4 3 2 3 2 2 2 3 3" xfId="33316" xr:uid="{2FA073FE-FC0C-42C4-9D29-9F319B43E71D}"/>
    <cellStyle name="常规 4 3 2 3 2 2 2 4" xfId="18983" xr:uid="{7BA15EAB-9370-4678-9405-B6D7845AB12D}"/>
    <cellStyle name="常规 4 3 2 3 2 2 2 4 2" xfId="37260" xr:uid="{8F6C3BAF-C481-4DAA-AAA5-C21233850773}"/>
    <cellStyle name="常规 4 3 2 3 2 2 2 5" xfId="29372" xr:uid="{E326B1B8-E4F7-4542-B9F7-2848D890765F}"/>
    <cellStyle name="常规 4 3 2 3 2 2 3" xfId="9173" xr:uid="{3EE42447-61B2-4BE2-BE44-19497CFC26E0}"/>
    <cellStyle name="常规 4 3 2 3 2 2 3 2" xfId="14778" xr:uid="{3817AF00-1FFA-4752-B816-5F9284EA5D6A}"/>
    <cellStyle name="常规 4 3 2 3 2 2 3 2 2" xfId="25987" xr:uid="{0413638F-2957-4DB7-9936-936A740928E3}"/>
    <cellStyle name="常规 4 3 2 3 2 2 3 2 2 2" xfId="42190" xr:uid="{1A963552-3445-4E85-8A21-BEC35BEF5994}"/>
    <cellStyle name="常规 4 3 2 3 2 2 3 2 3" xfId="34302" xr:uid="{6A8AA3BC-6A4A-4F84-ABD7-B920FB65728D}"/>
    <cellStyle name="常规 4 3 2 3 2 2 3 3" xfId="20383" xr:uid="{99239227-C21F-429C-92D3-59800B52A38C}"/>
    <cellStyle name="常规 4 3 2 3 2 2 3 3 2" xfId="38246" xr:uid="{61B88BEF-51EF-4A58-A2B7-F09F3E3B14C6}"/>
    <cellStyle name="常规 4 3 2 3 2 2 3 4" xfId="30358" xr:uid="{5FDC9753-2A00-4D36-98F2-74204555ADB9}"/>
    <cellStyle name="常规 4 3 2 3 2 2 4" xfId="11976" xr:uid="{0CDC604F-4876-44D6-9BAD-FBFC1126BDD2}"/>
    <cellStyle name="常规 4 3 2 3 2 2 4 2" xfId="23185" xr:uid="{B78646AF-5420-46E4-8B0F-ACF8870957DB}"/>
    <cellStyle name="常规 4 3 2 3 2 2 4 2 2" xfId="40218" xr:uid="{EE764C8D-BA78-4F82-9115-3CA7FE17DCBD}"/>
    <cellStyle name="常规 4 3 2 3 2 2 4 3" xfId="32330" xr:uid="{E15A16D6-A0E1-433B-B34F-EAFC8019851C}"/>
    <cellStyle name="常规 4 3 2 3 2 2 5" xfId="17581" xr:uid="{15082D04-6206-47CB-913E-DA58FD01632E}"/>
    <cellStyle name="常规 4 3 2 3 2 2 5 2" xfId="36274" xr:uid="{CE40B09A-B425-4EAA-B06B-32A48B03D0C4}"/>
    <cellStyle name="常规 4 3 2 3 2 2 6" xfId="28386" xr:uid="{51DE0E12-1460-4D3B-8D2E-EB61051A2DD3}"/>
    <cellStyle name="常规 4 3 2 3 2 3" xfId="6876" xr:uid="{EAEDCF5A-E60D-48ED-A829-04C86385A2C5}"/>
    <cellStyle name="常规 4 3 2 3 2 3 2" xfId="9678" xr:uid="{98CE6409-CD5D-480E-8D3D-52008E7D71EB}"/>
    <cellStyle name="常规 4 3 2 3 2 3 2 2" xfId="15283" xr:uid="{D2FEF077-F37E-4F8C-B4C9-956358C21F1C}"/>
    <cellStyle name="常规 4 3 2 3 2 3 2 2 2" xfId="26492" xr:uid="{E0F2AAF9-2DCC-4E34-A53F-12C9B8B5D30D}"/>
    <cellStyle name="常规 4 3 2 3 2 3 2 2 2 2" xfId="42682" xr:uid="{6841CB98-020D-4B52-B95F-88EE79C76E40}"/>
    <cellStyle name="常规 4 3 2 3 2 3 2 2 3" xfId="34794" xr:uid="{E6C84F11-5E18-4D05-AFB5-E8B02FB9C080}"/>
    <cellStyle name="常规 4 3 2 3 2 3 2 3" xfId="20888" xr:uid="{A710B919-B2E7-41E4-9915-B3494A63311F}"/>
    <cellStyle name="常规 4 3 2 3 2 3 2 3 2" xfId="38738" xr:uid="{FE9F4586-83E5-465F-8088-32FC21F7E8C9}"/>
    <cellStyle name="常规 4 3 2 3 2 3 2 4" xfId="30850" xr:uid="{5283AA96-493C-456C-9A7B-128810E60FCF}"/>
    <cellStyle name="常规 4 3 2 3 2 3 3" xfId="12481" xr:uid="{04650FD9-161F-477B-84D6-1958AE90B962}"/>
    <cellStyle name="常规 4 3 2 3 2 3 3 2" xfId="23690" xr:uid="{40041C5D-8A9D-402A-9C38-393A471CC52A}"/>
    <cellStyle name="常规 4 3 2 3 2 3 3 2 2" xfId="40710" xr:uid="{69F1F801-00DE-407F-8110-E55983C04262}"/>
    <cellStyle name="常规 4 3 2 3 2 3 3 3" xfId="32822" xr:uid="{CFBA0BF3-2877-4AAC-AEEF-F39EBA53AB7D}"/>
    <cellStyle name="常规 4 3 2 3 2 3 4" xfId="18086" xr:uid="{157B6753-85FB-4F97-9F3F-22ABC8992251}"/>
    <cellStyle name="常规 4 3 2 3 2 3 4 2" xfId="36766" xr:uid="{4A4F0B1C-91E0-4F41-AAFC-7A7F9E5DD336}"/>
    <cellStyle name="常规 4 3 2 3 2 3 5" xfId="28878" xr:uid="{D3A970A4-5B58-4F9A-A66B-8066506C050D}"/>
    <cellStyle name="常规 4 3 2 3 2 4" xfId="8276" xr:uid="{B7C7DE2F-ACC6-4422-80BE-E837BDB7FD7F}"/>
    <cellStyle name="常规 4 3 2 3 2 4 2" xfId="13881" xr:uid="{4AE8286D-E636-4A90-8634-D16110334CB0}"/>
    <cellStyle name="常规 4 3 2 3 2 4 2 2" xfId="25090" xr:uid="{3530D580-3416-4ED4-98B0-AFC974226591}"/>
    <cellStyle name="常规 4 3 2 3 2 4 2 2 2" xfId="41696" xr:uid="{CC08AE56-C8C5-4FB9-8684-5D4C6BB32D41}"/>
    <cellStyle name="常规 4 3 2 3 2 4 2 3" xfId="33808" xr:uid="{D88FD2A2-9FB4-4A16-945A-889646A90C1D}"/>
    <cellStyle name="常规 4 3 2 3 2 4 3" xfId="19486" xr:uid="{2BDA24B7-A2DD-459D-9CAB-2FEEEF1F3840}"/>
    <cellStyle name="常规 4 3 2 3 2 4 3 2" xfId="37752" xr:uid="{C9E854CE-DC61-488B-8EEF-B6BD9C86C3B7}"/>
    <cellStyle name="常规 4 3 2 3 2 4 4" xfId="29864" xr:uid="{B24548EA-C66D-4D3F-AEC8-85F5D7305DDA}"/>
    <cellStyle name="常规 4 3 2 3 2 5" xfId="11079" xr:uid="{60CDC9D2-8972-4B63-90E2-1929BE594BAA}"/>
    <cellStyle name="常规 4 3 2 3 2 5 2" xfId="22288" xr:uid="{768AE5CF-1B15-45B5-B085-A36622DD9DD8}"/>
    <cellStyle name="常规 4 3 2 3 2 5 2 2" xfId="39724" xr:uid="{C82559FE-8A06-40B4-8297-7B05C511C89E}"/>
    <cellStyle name="常规 4 3 2 3 2 5 3" xfId="31836" xr:uid="{73634476-04D5-4818-A79E-51CA175B276E}"/>
    <cellStyle name="常规 4 3 2 3 2 6" xfId="16684" xr:uid="{784CB0D2-53CD-48EA-94C4-068A29E463F5}"/>
    <cellStyle name="常规 4 3 2 3 2 6 2" xfId="35780" xr:uid="{19A2963D-16FB-42D5-A9D4-13FB8449166E}"/>
    <cellStyle name="常规 4 3 2 3 2 7" xfId="27892" xr:uid="{9F3FF9CB-1D8E-479B-9333-96123A9BC5DF}"/>
    <cellStyle name="常规 4 3 2 3 3" xfId="6125" xr:uid="{A8533CEE-7C81-442F-9813-57979ED98A75}"/>
    <cellStyle name="常规 4 3 2 3 3 2" xfId="7527" xr:uid="{36AEF413-474E-422A-8906-C6AA8E18D022}"/>
    <cellStyle name="常规 4 3 2 3 3 2 2" xfId="10329" xr:uid="{63F19EB4-C49C-4316-8BE2-4226F8B04E77}"/>
    <cellStyle name="常规 4 3 2 3 3 2 2 2" xfId="15934" xr:uid="{D87DA51E-7E9F-412C-8C1C-A7DEC03CFDC2}"/>
    <cellStyle name="常规 4 3 2 3 3 2 2 2 2" xfId="27143" xr:uid="{1FDC028C-9560-4507-B390-30693744E635}"/>
    <cellStyle name="常规 4 3 2 3 3 2 2 2 2 2" xfId="42930" xr:uid="{1175EEC8-84E2-4CC6-B485-28E497DE8946}"/>
    <cellStyle name="常规 4 3 2 3 3 2 2 2 3" xfId="35042" xr:uid="{C4601996-07E2-44E0-9F16-D39D86D0E9C2}"/>
    <cellStyle name="常规 4 3 2 3 3 2 2 3" xfId="21539" xr:uid="{F189B492-13ED-4EAD-819D-FA7BA594D1B5}"/>
    <cellStyle name="常规 4 3 2 3 3 2 2 3 2" xfId="38986" xr:uid="{C934758C-6A17-483A-BE6A-FAD4C1E377E8}"/>
    <cellStyle name="常规 4 3 2 3 3 2 2 4" xfId="31098" xr:uid="{39D4E5CE-F05E-4B90-BB0E-4A5EB755EC08}"/>
    <cellStyle name="常规 4 3 2 3 3 2 3" xfId="13132" xr:uid="{D3A7A280-D6B4-450A-B3E8-9E9D1894068B}"/>
    <cellStyle name="常规 4 3 2 3 3 2 3 2" xfId="24341" xr:uid="{EFAB0F5D-F8E9-4A91-BA43-11B52EA92B2C}"/>
    <cellStyle name="常规 4 3 2 3 3 2 3 2 2" xfId="40958" xr:uid="{E5A0C357-AD4D-4F6E-87C5-CC110A00E901}"/>
    <cellStyle name="常规 4 3 2 3 3 2 3 3" xfId="33070" xr:uid="{439C2643-A64B-440D-B43C-D409E1E27EE9}"/>
    <cellStyle name="常规 4 3 2 3 3 2 4" xfId="18737" xr:uid="{0A50BE46-2717-4B31-89DD-B7A00C735EEE}"/>
    <cellStyle name="常规 4 3 2 3 3 2 4 2" xfId="37014" xr:uid="{CBBD02D2-7461-42E0-94CE-EAECD98A171A}"/>
    <cellStyle name="常规 4 3 2 3 3 2 5" xfId="29126" xr:uid="{B9DB1245-DE2D-4F35-BB3B-12E7634A2815}"/>
    <cellStyle name="常规 4 3 2 3 3 3" xfId="8927" xr:uid="{6FDB2A63-C689-41AD-8119-5C31AEFB0948}"/>
    <cellStyle name="常规 4 3 2 3 3 3 2" xfId="14532" xr:uid="{E563C08C-6343-4946-B921-D4670400F76D}"/>
    <cellStyle name="常规 4 3 2 3 3 3 2 2" xfId="25741" xr:uid="{BA17A6F6-D583-4B76-A4FA-FB06CE43B79F}"/>
    <cellStyle name="常规 4 3 2 3 3 3 2 2 2" xfId="41944" xr:uid="{34EEC36F-B603-4812-837E-10A7BC53AB6F}"/>
    <cellStyle name="常规 4 3 2 3 3 3 2 3" xfId="34056" xr:uid="{0771BA31-6A6D-4722-9B46-6EC2B155A5C4}"/>
    <cellStyle name="常规 4 3 2 3 3 3 3" xfId="20137" xr:uid="{B8FD5BE5-A9DA-42B8-AA07-BD3241B69631}"/>
    <cellStyle name="常规 4 3 2 3 3 3 3 2" xfId="38000" xr:uid="{EDE1A808-1BB9-4195-AFED-317228410E5F}"/>
    <cellStyle name="常规 4 3 2 3 3 3 4" xfId="30112" xr:uid="{7B550598-1E4B-4FE4-90B3-DD53AC415102}"/>
    <cellStyle name="常规 4 3 2 3 3 4" xfId="11730" xr:uid="{377BDB93-AD11-4A18-976F-BFC94AE3C1D2}"/>
    <cellStyle name="常规 4 3 2 3 3 4 2" xfId="22939" xr:uid="{B58155D0-FB49-47F0-9DDE-F21392FC6A79}"/>
    <cellStyle name="常规 4 3 2 3 3 4 2 2" xfId="39972" xr:uid="{9024E1FB-7F31-46B9-9936-CB81AC9752B7}"/>
    <cellStyle name="常规 4 3 2 3 3 4 3" xfId="32084" xr:uid="{1422C29A-A821-4843-BE4B-45D876FA7337}"/>
    <cellStyle name="常规 4 3 2 3 3 5" xfId="17335" xr:uid="{87BFC4A1-0A79-4847-87B7-FF3A77E4C8FF}"/>
    <cellStyle name="常规 4 3 2 3 3 5 2" xfId="36028" xr:uid="{5DA77D12-2672-4767-A15C-CB7494B799DF}"/>
    <cellStyle name="常规 4 3 2 3 3 6" xfId="28140" xr:uid="{AF98DE04-DB43-4F2B-81BF-837374916762}"/>
    <cellStyle name="常规 4 3 2 3 4" xfId="6630" xr:uid="{02CCE738-49FD-4F2A-9809-31406EB0446D}"/>
    <cellStyle name="常规 4 3 2 3 4 2" xfId="9432" xr:uid="{A5EB93E8-594C-4B57-AC23-A19520D1D69F}"/>
    <cellStyle name="常规 4 3 2 3 4 2 2" xfId="15037" xr:uid="{86931A45-9C60-49C3-B45D-B1A80B58CE1D}"/>
    <cellStyle name="常规 4 3 2 3 4 2 2 2" xfId="26246" xr:uid="{CF6CF481-C5A5-45E4-A697-D37CFF92651C}"/>
    <cellStyle name="常规 4 3 2 3 4 2 2 2 2" xfId="42436" xr:uid="{1803DB7A-4146-4093-899D-761427666395}"/>
    <cellStyle name="常规 4 3 2 3 4 2 2 3" xfId="34548" xr:uid="{E9C4775E-8256-4731-AB84-DBDA22C741D4}"/>
    <cellStyle name="常规 4 3 2 3 4 2 3" xfId="20642" xr:uid="{6AFBAB3E-F3AD-4371-9604-042190CBC414}"/>
    <cellStyle name="常规 4 3 2 3 4 2 3 2" xfId="38492" xr:uid="{858A5549-4561-401A-9A73-2F1FDBB25A0F}"/>
    <cellStyle name="常规 4 3 2 3 4 2 4" xfId="30604" xr:uid="{6C632225-F855-45F3-969F-B23A764ACE51}"/>
    <cellStyle name="常规 4 3 2 3 4 3" xfId="12235" xr:uid="{CE6A9463-3414-40A4-BBE8-AB34ADA8BC53}"/>
    <cellStyle name="常规 4 3 2 3 4 3 2" xfId="23444" xr:uid="{783FBC43-210C-4374-B156-3C6D903E03D3}"/>
    <cellStyle name="常规 4 3 2 3 4 3 2 2" xfId="40464" xr:uid="{A7DE0199-C28E-490D-9AF5-336E75635D3B}"/>
    <cellStyle name="常规 4 3 2 3 4 3 3" xfId="32576" xr:uid="{09CB46FB-E90C-44AC-A875-46638E15DB68}"/>
    <cellStyle name="常规 4 3 2 3 4 4" xfId="17840" xr:uid="{9A34F3CA-555B-4217-9DDB-8B5BA8B0076F}"/>
    <cellStyle name="常规 4 3 2 3 4 4 2" xfId="36520" xr:uid="{71BEAC06-A9E9-4474-9591-07DF91036C6A}"/>
    <cellStyle name="常规 4 3 2 3 4 5" xfId="28632" xr:uid="{9EAA6866-762F-44EB-A78A-C6838A2DF46A}"/>
    <cellStyle name="常规 4 3 2 3 5" xfId="8030" xr:uid="{0C8F93FF-E33C-4666-82B6-10F7BAA70526}"/>
    <cellStyle name="常规 4 3 2 3 5 2" xfId="13635" xr:uid="{DE0B545D-0F58-4FC2-B423-DADD6ADDAF02}"/>
    <cellStyle name="常规 4 3 2 3 5 2 2" xfId="24844" xr:uid="{327A103A-0262-4CA9-912B-2CE4C4365A82}"/>
    <cellStyle name="常规 4 3 2 3 5 2 2 2" xfId="41450" xr:uid="{500B0B7E-F540-4941-8248-C51D4AA2EDD5}"/>
    <cellStyle name="常规 4 3 2 3 5 2 3" xfId="33562" xr:uid="{8EFE26FC-7F75-45B1-A058-72FF5381C1A3}"/>
    <cellStyle name="常规 4 3 2 3 5 3" xfId="19240" xr:uid="{C2C19806-C089-4D1D-8924-3A06A1D0222D}"/>
    <cellStyle name="常规 4 3 2 3 5 3 2" xfId="37506" xr:uid="{ACD3FC3C-7D44-4648-B259-63FBC8DE9783}"/>
    <cellStyle name="常规 4 3 2 3 5 4" xfId="29618" xr:uid="{58A82E37-789C-4988-8A8A-3695BF89EB7A}"/>
    <cellStyle name="常规 4 3 2 3 6" xfId="10833" xr:uid="{A4E35BD0-C23E-4C69-856A-61C00D4C0239}"/>
    <cellStyle name="常规 4 3 2 3 6 2" xfId="22042" xr:uid="{EF01705E-6542-43F7-B9C3-1D5A5C06487F}"/>
    <cellStyle name="常规 4 3 2 3 6 2 2" xfId="39478" xr:uid="{02DFB61C-1243-4561-A7EF-8DA243B895CE}"/>
    <cellStyle name="常规 4 3 2 3 6 3" xfId="31590" xr:uid="{480FDC36-7BD8-4FF9-94FB-8DAF2272455E}"/>
    <cellStyle name="常规 4 3 2 3 7" xfId="16438" xr:uid="{CD97129D-371A-4EA0-A6D3-3A04DEA44CDF}"/>
    <cellStyle name="常规 4 3 2 3 7 2" xfId="35534" xr:uid="{3E8B2710-5243-4107-A9FC-43CA5C9FC89A}"/>
    <cellStyle name="常规 4 3 2 3 8" xfId="27646" xr:uid="{857C4A67-6BBE-4A9C-BC3E-FAF17A17E0F2}"/>
    <cellStyle name="常规 4 3 2 4" xfId="5350" xr:uid="{76D0E921-BDFB-4321-A8FD-7D52A5428784}"/>
    <cellStyle name="常规 4 3 2 4 2" xfId="6247" xr:uid="{40A375E0-162F-449B-8560-FA9255E93A4B}"/>
    <cellStyle name="常规 4 3 2 4 2 2" xfId="7649" xr:uid="{1AB6B62B-A650-41B9-BEEE-4B2128FA2724}"/>
    <cellStyle name="常规 4 3 2 4 2 2 2" xfId="10451" xr:uid="{9DB45E6E-CC81-43A5-87FF-5363BC53D348}"/>
    <cellStyle name="常规 4 3 2 4 2 2 2 2" xfId="16056" xr:uid="{EB5E233D-0054-49E0-86D7-FCBA313D34B6}"/>
    <cellStyle name="常规 4 3 2 4 2 2 2 2 2" xfId="27265" xr:uid="{7514B0F4-B976-41CF-B5FB-BEAF03641D7B}"/>
    <cellStyle name="常规 4 3 2 4 2 2 2 2 2 2" xfId="43052" xr:uid="{89AF7AEC-EFCE-48F7-97EF-E41B687E4239}"/>
    <cellStyle name="常规 4 3 2 4 2 2 2 2 3" xfId="35164" xr:uid="{AD37D814-6DA9-43A0-8769-0181CD43E201}"/>
    <cellStyle name="常规 4 3 2 4 2 2 2 3" xfId="21661" xr:uid="{3715BB0A-8791-4340-B780-0615BE77DDD8}"/>
    <cellStyle name="常规 4 3 2 4 2 2 2 3 2" xfId="39108" xr:uid="{DEDDF420-75D0-4E54-9376-EFCDD1AFCB19}"/>
    <cellStyle name="常规 4 3 2 4 2 2 2 4" xfId="31220" xr:uid="{B3D9DDF5-C07E-409A-8B81-5F506220A623}"/>
    <cellStyle name="常规 4 3 2 4 2 2 3" xfId="13254" xr:uid="{FA6417EA-871E-4F0F-9890-D26E77394C82}"/>
    <cellStyle name="常规 4 3 2 4 2 2 3 2" xfId="24463" xr:uid="{D9F742CC-2AFC-459C-B6AF-3EC045B98CDB}"/>
    <cellStyle name="常规 4 3 2 4 2 2 3 2 2" xfId="41080" xr:uid="{547D210F-C511-4913-B8D0-F89E9EDB0A66}"/>
    <cellStyle name="常规 4 3 2 4 2 2 3 3" xfId="33192" xr:uid="{0158CB58-3DCF-4CDE-B629-BAD21E90D734}"/>
    <cellStyle name="常规 4 3 2 4 2 2 4" xfId="18859" xr:uid="{027E8411-F80E-4FE0-9F90-445F2309432D}"/>
    <cellStyle name="常规 4 3 2 4 2 2 4 2" xfId="37136" xr:uid="{E145E80A-CEBB-417D-A668-20C9ADD89A41}"/>
    <cellStyle name="常规 4 3 2 4 2 2 5" xfId="29248" xr:uid="{8520A570-705A-47D4-98E5-07D9FF84B200}"/>
    <cellStyle name="常规 4 3 2 4 2 3" xfId="9049" xr:uid="{D43E1F61-ABE5-45F7-AA49-F49804D749B8}"/>
    <cellStyle name="常规 4 3 2 4 2 3 2" xfId="14654" xr:uid="{4093053D-63C3-40FC-A50A-36F8A96A5EEF}"/>
    <cellStyle name="常规 4 3 2 4 2 3 2 2" xfId="25863" xr:uid="{474FA4ED-52DC-4109-A046-8404EC13EC0F}"/>
    <cellStyle name="常规 4 3 2 4 2 3 2 2 2" xfId="42066" xr:uid="{7BF5C19F-246F-4B44-96EB-C3E11D9064DD}"/>
    <cellStyle name="常规 4 3 2 4 2 3 2 3" xfId="34178" xr:uid="{2E865613-C23F-42DC-A426-93B044F4B44F}"/>
    <cellStyle name="常规 4 3 2 4 2 3 3" xfId="20259" xr:uid="{9670C79F-28F1-4EA5-9C43-B25F6104A675}"/>
    <cellStyle name="常规 4 3 2 4 2 3 3 2" xfId="38122" xr:uid="{B1400348-0F82-48A4-8171-791845ADAE93}"/>
    <cellStyle name="常规 4 3 2 4 2 3 4" xfId="30234" xr:uid="{EEEF7E33-CAEA-4DEC-B3AD-F0FBDFE0DF66}"/>
    <cellStyle name="常规 4 3 2 4 2 4" xfId="11852" xr:uid="{C9978D75-31C9-44E3-BCA9-8B19BE4242BA}"/>
    <cellStyle name="常规 4 3 2 4 2 4 2" xfId="23061" xr:uid="{ADDDC2BD-4B98-4268-A6F8-034F457F794D}"/>
    <cellStyle name="常规 4 3 2 4 2 4 2 2" xfId="40094" xr:uid="{EE3828F1-03DF-4D9A-B67B-7DD1C3FF88F9}"/>
    <cellStyle name="常规 4 3 2 4 2 4 3" xfId="32206" xr:uid="{95150D50-35C9-4B79-A1F2-8D69FEADCC2C}"/>
    <cellStyle name="常规 4 3 2 4 2 5" xfId="17457" xr:uid="{55913C2A-ED41-4C89-AF60-22F0D0AA8260}"/>
    <cellStyle name="常规 4 3 2 4 2 5 2" xfId="36150" xr:uid="{BBB13A19-07AD-4701-930E-D4E77633AD7C}"/>
    <cellStyle name="常规 4 3 2 4 2 6" xfId="28262" xr:uid="{86F45692-E284-432D-A51E-96532DE8A75D}"/>
    <cellStyle name="常规 4 3 2 4 3" xfId="6752" xr:uid="{6B9497E7-4106-47CF-AA02-EA1DA2A3568E}"/>
    <cellStyle name="常规 4 3 2 4 3 2" xfId="9554" xr:uid="{CE8AFA4A-90F4-4A0A-BE9F-D3A1EA3CD8F9}"/>
    <cellStyle name="常规 4 3 2 4 3 2 2" xfId="15159" xr:uid="{7940CD5E-34FD-4517-9148-BFA855D22FA1}"/>
    <cellStyle name="常规 4 3 2 4 3 2 2 2" xfId="26368" xr:uid="{8941D3A0-D603-4F0C-B520-1E41D2DBDB15}"/>
    <cellStyle name="常规 4 3 2 4 3 2 2 2 2" xfId="42558" xr:uid="{F8112111-9FA7-45D2-91A7-73F9AFE0CFD1}"/>
    <cellStyle name="常规 4 3 2 4 3 2 2 3" xfId="34670" xr:uid="{FA854CB6-E975-4C56-AE26-68149A0BD695}"/>
    <cellStyle name="常规 4 3 2 4 3 2 3" xfId="20764" xr:uid="{13265F37-FA06-40D0-A966-8A56AF008655}"/>
    <cellStyle name="常规 4 3 2 4 3 2 3 2" xfId="38614" xr:uid="{1E50D9DA-6A43-473F-BBCF-7B4AD6292E22}"/>
    <cellStyle name="常规 4 3 2 4 3 2 4" xfId="30726" xr:uid="{3B73A25D-5D0A-4415-AA3F-E2492BA5BB3F}"/>
    <cellStyle name="常规 4 3 2 4 3 3" xfId="12357" xr:uid="{6CDEC3A1-A18C-445D-B8A3-7A2EE7248137}"/>
    <cellStyle name="常规 4 3 2 4 3 3 2" xfId="23566" xr:uid="{092EE059-4015-4269-8881-8C2241BCA4DE}"/>
    <cellStyle name="常规 4 3 2 4 3 3 2 2" xfId="40586" xr:uid="{19DBEFA6-1681-4051-9692-F6AD332CC7C1}"/>
    <cellStyle name="常规 4 3 2 4 3 3 3" xfId="32698" xr:uid="{19224407-EA89-4707-8EEB-AE989CE66BA2}"/>
    <cellStyle name="常规 4 3 2 4 3 4" xfId="17962" xr:uid="{7A6CCE11-F62B-4973-933A-76C592E2FE41}"/>
    <cellStyle name="常规 4 3 2 4 3 4 2" xfId="36642" xr:uid="{3A07829A-14CC-4842-B616-172050E3956B}"/>
    <cellStyle name="常规 4 3 2 4 3 5" xfId="28754" xr:uid="{BD224C3B-FE8E-4BCB-B723-D713CDFD20BF}"/>
    <cellStyle name="常规 4 3 2 4 4" xfId="8152" xr:uid="{369DE46D-E52F-4301-9D8B-C6019D906B91}"/>
    <cellStyle name="常规 4 3 2 4 4 2" xfId="13757" xr:uid="{D8BCD8A5-11BF-40C1-A90E-947C3FE2EF6D}"/>
    <cellStyle name="常规 4 3 2 4 4 2 2" xfId="24966" xr:uid="{D7B5F95E-2D39-4F27-9814-4160193D2E37}"/>
    <cellStyle name="常规 4 3 2 4 4 2 2 2" xfId="41572" xr:uid="{AFE44447-34F1-4D6F-9C19-988C8C650FF4}"/>
    <cellStyle name="常规 4 3 2 4 4 2 3" xfId="33684" xr:uid="{AD76E35D-5F8D-4D3C-A1F6-89DD08F42255}"/>
    <cellStyle name="常规 4 3 2 4 4 3" xfId="19362" xr:uid="{9675D76F-F7AB-4F68-B221-91D879DD4794}"/>
    <cellStyle name="常规 4 3 2 4 4 3 2" xfId="37628" xr:uid="{C2D94FE9-488B-47CD-9A89-8C44B11F1489}"/>
    <cellStyle name="常规 4 3 2 4 4 4" xfId="29740" xr:uid="{97E40EA8-C09A-411D-9F2F-298D6959C97C}"/>
    <cellStyle name="常规 4 3 2 4 5" xfId="10955" xr:uid="{B3610792-EF13-4214-BBD4-1EB008FFD5D7}"/>
    <cellStyle name="常规 4 3 2 4 5 2" xfId="22164" xr:uid="{A6009E7D-1AE6-438E-A492-6828F08EEEDD}"/>
    <cellStyle name="常规 4 3 2 4 5 2 2" xfId="39600" xr:uid="{693E5C69-5665-4076-AF5D-CD33F483E663}"/>
    <cellStyle name="常规 4 3 2 4 5 3" xfId="31712" xr:uid="{7A589800-29DA-4428-BEF2-CF3B3970E095}"/>
    <cellStyle name="常规 4 3 2 4 6" xfId="16560" xr:uid="{505D4BB7-5A84-4F20-B45F-B0A069A0B3CD}"/>
    <cellStyle name="常规 4 3 2 4 6 2" xfId="35656" xr:uid="{86B62773-B7D8-4427-966A-9124693ADB12}"/>
    <cellStyle name="常规 4 3 2 4 7" xfId="27768" xr:uid="{C9158A7F-8BFF-4916-A062-97DFA9C0B9EF}"/>
    <cellStyle name="常规 4 3 2 5" xfId="6001" xr:uid="{90794BB6-3328-45DD-9861-F13050109329}"/>
    <cellStyle name="常规 4 3 2 5 2" xfId="7403" xr:uid="{066C4DCB-65C0-446C-9F0C-B8E38F29C217}"/>
    <cellStyle name="常规 4 3 2 5 2 2" xfId="10205" xr:uid="{07EF2A36-8D13-4B29-ADCF-657221DBB5FE}"/>
    <cellStyle name="常规 4 3 2 5 2 2 2" xfId="15810" xr:uid="{1CB15872-D1C2-41C1-A320-D27EA697776D}"/>
    <cellStyle name="常规 4 3 2 5 2 2 2 2" xfId="27019" xr:uid="{884B7653-83E4-443C-A7DA-996766D9CA93}"/>
    <cellStyle name="常规 4 3 2 5 2 2 2 2 2" xfId="42806" xr:uid="{E227E2A9-6910-49D3-9F71-52620946A27C}"/>
    <cellStyle name="常规 4 3 2 5 2 2 2 3" xfId="34918" xr:uid="{C1894930-DDDF-4CCB-9129-A0ABF9C5168A}"/>
    <cellStyle name="常规 4 3 2 5 2 2 3" xfId="21415" xr:uid="{252FA91B-C922-4052-A445-91970D76B865}"/>
    <cellStyle name="常规 4 3 2 5 2 2 3 2" xfId="38862" xr:uid="{514BFB66-76B0-4DA3-97D7-60220FB1480F}"/>
    <cellStyle name="常规 4 3 2 5 2 2 4" xfId="30974" xr:uid="{2F250200-786B-4F3B-AA18-BD696DB844E0}"/>
    <cellStyle name="常规 4 3 2 5 2 3" xfId="13008" xr:uid="{70E1274C-0901-497F-BE07-C3A0ECC48A7C}"/>
    <cellStyle name="常规 4 3 2 5 2 3 2" xfId="24217" xr:uid="{D9969DC0-E88C-40CE-A954-47B239E69B93}"/>
    <cellStyle name="常规 4 3 2 5 2 3 2 2" xfId="40834" xr:uid="{B4ACF49E-DCA8-4AD7-A663-2714E26C5220}"/>
    <cellStyle name="常规 4 3 2 5 2 3 3" xfId="32946" xr:uid="{42B931EF-8525-45FB-ABAB-84BDD5BCA9D0}"/>
    <cellStyle name="常规 4 3 2 5 2 4" xfId="18613" xr:uid="{9AFDFA68-0419-4205-B7DD-448DAE741192}"/>
    <cellStyle name="常规 4 3 2 5 2 4 2" xfId="36890" xr:uid="{3DCC35DD-88FD-4ABD-894A-802BB8B36651}"/>
    <cellStyle name="常规 4 3 2 5 2 5" xfId="29002" xr:uid="{82208A34-F17C-48BE-B2C1-C0BA8E660484}"/>
    <cellStyle name="常规 4 3 2 5 3" xfId="8803" xr:uid="{2F3931F6-420F-403E-82DE-4FE42A49FF40}"/>
    <cellStyle name="常规 4 3 2 5 3 2" xfId="14408" xr:uid="{3773C550-33F2-478F-A98C-62B1CB0E95F1}"/>
    <cellStyle name="常规 4 3 2 5 3 2 2" xfId="25617" xr:uid="{2B0BA890-4090-4E70-A2F0-FB141CFF07F2}"/>
    <cellStyle name="常规 4 3 2 5 3 2 2 2" xfId="41820" xr:uid="{88F40ED3-2BB0-41FE-A8F3-CB1D984F91DA}"/>
    <cellStyle name="常规 4 3 2 5 3 2 3" xfId="33932" xr:uid="{F8C4750A-AFF3-4585-A77B-FF71D395EDDA}"/>
    <cellStyle name="常规 4 3 2 5 3 3" xfId="20013" xr:uid="{EB748BCE-AAB8-4143-BEB1-2D472B86A276}"/>
    <cellStyle name="常规 4 3 2 5 3 3 2" xfId="37876" xr:uid="{4A5DDC44-2D03-41AB-A2B4-07055F4E8A66}"/>
    <cellStyle name="常规 4 3 2 5 3 4" xfId="29988" xr:uid="{A2CCC790-F284-42B5-91E0-AC7319560F6E}"/>
    <cellStyle name="常规 4 3 2 5 4" xfId="11606" xr:uid="{BDA94D5F-21BE-4832-AA8F-A3742570E281}"/>
    <cellStyle name="常规 4 3 2 5 4 2" xfId="22815" xr:uid="{726F447E-B667-45C4-AA91-F534F273273A}"/>
    <cellStyle name="常规 4 3 2 5 4 2 2" xfId="39848" xr:uid="{56BEE195-CBCF-4F7D-8143-9FBA555A0CB5}"/>
    <cellStyle name="常规 4 3 2 5 4 3" xfId="31960" xr:uid="{9CAA9DD4-52AB-4C0D-84C9-336C6C8013D0}"/>
    <cellStyle name="常规 4 3 2 5 5" xfId="17211" xr:uid="{6F70599D-1714-42C1-AF24-6BCC36D2865C}"/>
    <cellStyle name="常规 4 3 2 5 5 2" xfId="35904" xr:uid="{3ED7C711-9ADE-49DE-809B-6FF1487AAF96}"/>
    <cellStyle name="常规 4 3 2 5 6" xfId="28016" xr:uid="{63F50459-C5E5-4DDF-AE5C-5AE0ABB6F8D0}"/>
    <cellStyle name="常规 4 3 2 6" xfId="6505" xr:uid="{6E6C9DC7-3132-4206-A73B-48B51CAD091E}"/>
    <cellStyle name="常规 4 3 2 6 2" xfId="9307" xr:uid="{7B15E0A0-6BEC-4A83-B7C8-853D1436AB9C}"/>
    <cellStyle name="常规 4 3 2 6 2 2" xfId="14912" xr:uid="{AA0710F6-AB07-4EBE-9CE9-836ADE459119}"/>
    <cellStyle name="常规 4 3 2 6 2 2 2" xfId="26121" xr:uid="{D5F099D3-0F54-4DFE-9FCF-BC17305D04B0}"/>
    <cellStyle name="常规 4 3 2 6 2 2 2 2" xfId="42312" xr:uid="{F293FEF6-5CA1-43DB-A9AF-1AE202FBC244}"/>
    <cellStyle name="常规 4 3 2 6 2 2 3" xfId="34424" xr:uid="{AB061556-0F65-4654-B7F4-148A3EB81999}"/>
    <cellStyle name="常规 4 3 2 6 2 3" xfId="20517" xr:uid="{76054190-F33C-4093-BB45-4D8A7B4B345F}"/>
    <cellStyle name="常规 4 3 2 6 2 3 2" xfId="38368" xr:uid="{B61CDC03-97AE-4D5B-B514-F43BA4759691}"/>
    <cellStyle name="常规 4 3 2 6 2 4" xfId="30480" xr:uid="{087E80CB-197E-4EB2-A746-EB44292088FA}"/>
    <cellStyle name="常规 4 3 2 6 3" xfId="12110" xr:uid="{561E031B-E0ED-4F15-9ED7-B27030E1F533}"/>
    <cellStyle name="常规 4 3 2 6 3 2" xfId="23319" xr:uid="{74A3717B-3056-4CDE-850D-9BEE3D08ECC0}"/>
    <cellStyle name="常规 4 3 2 6 3 2 2" xfId="40340" xr:uid="{76DB821F-6D97-41D9-A2F5-A4171ACC4212}"/>
    <cellStyle name="常规 4 3 2 6 3 3" xfId="32452" xr:uid="{96887061-137A-4ADB-BEA9-AB27B9ECA8B1}"/>
    <cellStyle name="常规 4 3 2 6 4" xfId="17715" xr:uid="{8B9B88A2-59F5-40D8-9D88-0B4761493F44}"/>
    <cellStyle name="常规 4 3 2 6 4 2" xfId="36396" xr:uid="{B3F05F90-6F0D-4B09-969E-BED303B1A1D2}"/>
    <cellStyle name="常规 4 3 2 6 5" xfId="28508" xr:uid="{CAFB3C3E-3C6B-497F-ADB7-ADDD1E9CDE05}"/>
    <cellStyle name="常规 4 3 2 7" xfId="7906" xr:uid="{63CF1200-4B28-4013-82DB-34C08CE92FD7}"/>
    <cellStyle name="常规 4 3 2 7 2" xfId="13511" xr:uid="{4E30B6FD-2FA6-4AB7-9E36-1F8A30DB31F1}"/>
    <cellStyle name="常规 4 3 2 7 2 2" xfId="24720" xr:uid="{EA32E11D-805C-4294-AA59-F139C9F30E1D}"/>
    <cellStyle name="常规 4 3 2 7 2 2 2" xfId="41326" xr:uid="{5B33F579-E907-4A69-A0E4-3FFFEB693973}"/>
    <cellStyle name="常规 4 3 2 7 2 3" xfId="33438" xr:uid="{35008C29-409C-4747-97BD-3BE034B3FA0C}"/>
    <cellStyle name="常规 4 3 2 7 3" xfId="19116" xr:uid="{4603833F-1517-45E0-8DF4-1196961EAC28}"/>
    <cellStyle name="常规 4 3 2 7 3 2" xfId="37382" xr:uid="{974E7EA5-E1C3-4FA5-B1FB-924F59CF86B4}"/>
    <cellStyle name="常规 4 3 2 7 4" xfId="29494" xr:uid="{31B6CBCA-2A6E-428E-9B3F-1EF3559117DF}"/>
    <cellStyle name="常规 4 3 2 8" xfId="10709" xr:uid="{F5FDD8BC-7780-4707-814B-EFED26683844}"/>
    <cellStyle name="常规 4 3 2 8 2" xfId="21918" xr:uid="{F528E750-4AC2-4420-8311-A79F287558DB}"/>
    <cellStyle name="常规 4 3 2 8 2 2" xfId="39354" xr:uid="{A4B4E58B-E882-4006-B493-29BD0E63900E}"/>
    <cellStyle name="常规 4 3 2 8 3" xfId="31466" xr:uid="{C79FEE84-AB2E-4DAB-914E-2E8C1A54D6BD}"/>
    <cellStyle name="常规 4 3 2 9" xfId="16314" xr:uid="{56AD5D66-A8E1-497F-AFB7-F728A7987A2A}"/>
    <cellStyle name="常规 4 3 2 9 2" xfId="35410" xr:uid="{5DD43210-D72C-4ED9-874E-1BF0E80EC543}"/>
    <cellStyle name="常规 4 3 3" xfId="5148" xr:uid="{8449145D-6652-48D9-9F57-48B08C2F5F7E}"/>
    <cellStyle name="常规 4 3 3 2" xfId="5273" xr:uid="{AEDB1FD0-89D1-4148-B148-81230501C20B}"/>
    <cellStyle name="常规 4 3 3 2 2" xfId="5519" xr:uid="{ACDC2C85-D443-477E-936C-AE19FE6C80AD}"/>
    <cellStyle name="常规 4 3 3 2 2 2" xfId="6416" xr:uid="{E2908034-EA63-4ED0-AC78-E04C9A31CBD9}"/>
    <cellStyle name="常规 4 3 3 2 2 2 2" xfId="7818" xr:uid="{E2EE8BF4-2EBC-4777-9D31-C4FEAB43337A}"/>
    <cellStyle name="常规 4 3 3 2 2 2 2 2" xfId="10620" xr:uid="{5438C097-58E6-47E0-B3AD-0313CE42353B}"/>
    <cellStyle name="常规 4 3 3 2 2 2 2 2 2" xfId="16225" xr:uid="{361BB160-D1E7-430E-B729-CCCD1CDD8F5E}"/>
    <cellStyle name="常规 4 3 3 2 2 2 2 2 2 2" xfId="27434" xr:uid="{90621943-1F64-427C-8AE1-762C9A1CFCDA}"/>
    <cellStyle name="常规 4 3 3 2 2 2 2 2 2 2 2" xfId="43221" xr:uid="{A1ADFF97-8DA8-4589-997E-72AD85575079}"/>
    <cellStyle name="常规 4 3 3 2 2 2 2 2 2 3" xfId="35333" xr:uid="{4253D5FA-392B-480A-91FE-D62822618DD5}"/>
    <cellStyle name="常规 4 3 3 2 2 2 2 2 3" xfId="21830" xr:uid="{E7D352A4-1472-4D4D-8C9D-48C8FB7C8AD1}"/>
    <cellStyle name="常规 4 3 3 2 2 2 2 2 3 2" xfId="39277" xr:uid="{C27F5A87-968E-4F94-BE8A-AADC380C00CB}"/>
    <cellStyle name="常规 4 3 3 2 2 2 2 2 4" xfId="31389" xr:uid="{F5B32423-27BA-48CC-81F0-44596AA43C06}"/>
    <cellStyle name="常规 4 3 3 2 2 2 2 3" xfId="13423" xr:uid="{BA545E06-7519-4C1D-8DEF-1F3CC722F073}"/>
    <cellStyle name="常规 4 3 3 2 2 2 2 3 2" xfId="24632" xr:uid="{9804C66A-1668-4083-968A-BB6389B64E21}"/>
    <cellStyle name="常规 4 3 3 2 2 2 2 3 2 2" xfId="41249" xr:uid="{CC7513D4-A8A0-47AB-A138-78D86746F545}"/>
    <cellStyle name="常规 4 3 3 2 2 2 2 3 3" xfId="33361" xr:uid="{0EE44CF4-AEC3-4709-AB25-36B454DFD005}"/>
    <cellStyle name="常规 4 3 3 2 2 2 2 4" xfId="19028" xr:uid="{A9501156-04AF-4AF5-9358-99C12C6193AC}"/>
    <cellStyle name="常规 4 3 3 2 2 2 2 4 2" xfId="37305" xr:uid="{A9A2C43E-2E82-4C4F-8E29-D80EB3EFB078}"/>
    <cellStyle name="常规 4 3 3 2 2 2 2 5" xfId="29417" xr:uid="{738DA5FF-F66C-4F3D-A4E7-2743906EB419}"/>
    <cellStyle name="常规 4 3 3 2 2 2 3" xfId="9218" xr:uid="{EB61E805-6BBE-4B20-93C2-E97BD010A607}"/>
    <cellStyle name="常规 4 3 3 2 2 2 3 2" xfId="14823" xr:uid="{AB807505-9A08-42EA-8ABB-B1BD21D94517}"/>
    <cellStyle name="常规 4 3 3 2 2 2 3 2 2" xfId="26032" xr:uid="{FF2A11C7-B21F-4852-8CE2-D00682E663F8}"/>
    <cellStyle name="常规 4 3 3 2 2 2 3 2 2 2" xfId="42235" xr:uid="{BF2F5621-9929-4168-8899-03CEDD1773A7}"/>
    <cellStyle name="常规 4 3 3 2 2 2 3 2 3" xfId="34347" xr:uid="{36FD7DAF-1BC5-4CE0-99DF-2C0950B4DE33}"/>
    <cellStyle name="常规 4 3 3 2 2 2 3 3" xfId="20428" xr:uid="{6787B9F3-EA4F-4B96-B26A-E80927558B05}"/>
    <cellStyle name="常规 4 3 3 2 2 2 3 3 2" xfId="38291" xr:uid="{E2C2D48E-F07C-41B3-AED5-FB8F2FA9418D}"/>
    <cellStyle name="常规 4 3 3 2 2 2 3 4" xfId="30403" xr:uid="{FC3C25DF-DD3F-475F-8CFD-6245CD6D7D8E}"/>
    <cellStyle name="常规 4 3 3 2 2 2 4" xfId="12021" xr:uid="{27238929-8796-4CC0-B117-90862E449F5D}"/>
    <cellStyle name="常规 4 3 3 2 2 2 4 2" xfId="23230" xr:uid="{4A5E1884-A442-4638-A881-327D2C50F8D2}"/>
    <cellStyle name="常规 4 3 3 2 2 2 4 2 2" xfId="40263" xr:uid="{60C06C51-05C5-4153-AE82-8C6ED648CF8F}"/>
    <cellStyle name="常规 4 3 3 2 2 2 4 3" xfId="32375" xr:uid="{D0FF6036-6D6E-4914-8833-D0BF4F4AE41C}"/>
    <cellStyle name="常规 4 3 3 2 2 2 5" xfId="17626" xr:uid="{A86D5C84-46B5-4874-A155-5F099CB4D8AC}"/>
    <cellStyle name="常规 4 3 3 2 2 2 5 2" xfId="36319" xr:uid="{B9CAF4B3-CD4B-4AF6-BB5A-B53F16E1386B}"/>
    <cellStyle name="常规 4 3 3 2 2 2 6" xfId="28431" xr:uid="{1AAB5F83-F9B1-464D-AB93-C5C068F541BA}"/>
    <cellStyle name="常规 4 3 3 2 2 3" xfId="6921" xr:uid="{6D5E5228-9753-44EA-B9A2-F9E90207760A}"/>
    <cellStyle name="常规 4 3 3 2 2 3 2" xfId="9723" xr:uid="{5CD3E253-C66B-4F21-AF12-44854B01F1E2}"/>
    <cellStyle name="常规 4 3 3 2 2 3 2 2" xfId="15328" xr:uid="{7CB7ED0B-26AA-432A-849C-CAD373B2D329}"/>
    <cellStyle name="常规 4 3 3 2 2 3 2 2 2" xfId="26537" xr:uid="{7AC04894-EA5D-40EE-AB4E-4CDE32419289}"/>
    <cellStyle name="常规 4 3 3 2 2 3 2 2 2 2" xfId="42727" xr:uid="{EA03A9BC-F6FE-4EA6-8CE2-E2C616CE77B0}"/>
    <cellStyle name="常规 4 3 3 2 2 3 2 2 3" xfId="34839" xr:uid="{066BCBF8-B1B5-4E7F-B818-2FF68C482F24}"/>
    <cellStyle name="常规 4 3 3 2 2 3 2 3" xfId="20933" xr:uid="{83A42C0E-058C-4430-A94D-8BCF734BE67E}"/>
    <cellStyle name="常规 4 3 3 2 2 3 2 3 2" xfId="38783" xr:uid="{841A8D5B-FF09-4E70-808F-EA6D69874F1F}"/>
    <cellStyle name="常规 4 3 3 2 2 3 2 4" xfId="30895" xr:uid="{9B3B1C61-E9A4-45B5-8D89-65049EDB9269}"/>
    <cellStyle name="常规 4 3 3 2 2 3 3" xfId="12526" xr:uid="{F69E63DA-7C4B-465A-A7A0-0BBD8B760400}"/>
    <cellStyle name="常规 4 3 3 2 2 3 3 2" xfId="23735" xr:uid="{0FF681B2-1ED6-47AB-B59E-19C2C4871EFA}"/>
    <cellStyle name="常规 4 3 3 2 2 3 3 2 2" xfId="40755" xr:uid="{1ED02E18-87AF-41D6-A220-68ACA72E34F4}"/>
    <cellStyle name="常规 4 3 3 2 2 3 3 3" xfId="32867" xr:uid="{21BF0277-A2AF-43F3-ABE2-2C17A8A474B7}"/>
    <cellStyle name="常规 4 3 3 2 2 3 4" xfId="18131" xr:uid="{16B04174-9A0F-4F7A-8635-AD4BA79CBB41}"/>
    <cellStyle name="常规 4 3 3 2 2 3 4 2" xfId="36811" xr:uid="{C47A6D3F-DB0B-4651-BB37-8D93957CA43A}"/>
    <cellStyle name="常规 4 3 3 2 2 3 5" xfId="28923" xr:uid="{6363312F-7DCE-4452-9164-47A17ACD7BB0}"/>
    <cellStyle name="常规 4 3 3 2 2 4" xfId="8321" xr:uid="{6C74A686-C684-42ED-9D04-F91666DBF4A1}"/>
    <cellStyle name="常规 4 3 3 2 2 4 2" xfId="13926" xr:uid="{03B46D41-A11D-463E-8C76-DB3661FAAE5E}"/>
    <cellStyle name="常规 4 3 3 2 2 4 2 2" xfId="25135" xr:uid="{DFAC31A8-FAF7-4327-B70E-8C0E4B42EDCD}"/>
    <cellStyle name="常规 4 3 3 2 2 4 2 2 2" xfId="41741" xr:uid="{ECE41E6A-B34A-418D-9CFE-F8C2715C4319}"/>
    <cellStyle name="常规 4 3 3 2 2 4 2 3" xfId="33853" xr:uid="{34298190-4222-4476-8FC5-2B2DD5F9A2F0}"/>
    <cellStyle name="常规 4 3 3 2 2 4 3" xfId="19531" xr:uid="{264C51C1-FCF8-4096-93F9-9D7DF525D70A}"/>
    <cellStyle name="常规 4 3 3 2 2 4 3 2" xfId="37797" xr:uid="{8583FFBA-D560-41DE-B77D-C21BC28E97E9}"/>
    <cellStyle name="常规 4 3 3 2 2 4 4" xfId="29909" xr:uid="{FD664F58-3C12-48AB-8A19-A4B252E7FB55}"/>
    <cellStyle name="常规 4 3 3 2 2 5" xfId="11124" xr:uid="{9F5A02F0-BD71-4596-B958-60131E530E52}"/>
    <cellStyle name="常规 4 3 3 2 2 5 2" xfId="22333" xr:uid="{AE146B8D-44B6-4AA6-8F11-14023339836B}"/>
    <cellStyle name="常规 4 3 3 2 2 5 2 2" xfId="39769" xr:uid="{10C77481-A854-4A9F-BBD2-95C7294C0A2C}"/>
    <cellStyle name="常规 4 3 3 2 2 5 3" xfId="31881" xr:uid="{7B54B409-B53A-4E42-9B05-7735EE006718}"/>
    <cellStyle name="常规 4 3 3 2 2 6" xfId="16729" xr:uid="{06F1E3F2-2382-4C14-980E-4CADB6D9402F}"/>
    <cellStyle name="常规 4 3 3 2 2 6 2" xfId="35825" xr:uid="{9353559B-D918-4D34-85FA-A7EB635892C9}"/>
    <cellStyle name="常规 4 3 3 2 2 7" xfId="27937" xr:uid="{64EF67A6-7645-4845-85A8-9B83A396882A}"/>
    <cellStyle name="常规 4 3 3 2 3" xfId="6170" xr:uid="{71B1FA18-7088-4A6F-A3C7-A7B6D7952CBD}"/>
    <cellStyle name="常规 4 3 3 2 3 2" xfId="7572" xr:uid="{94E9F6DF-D562-49D0-A32E-3CB45CE0A078}"/>
    <cellStyle name="常规 4 3 3 2 3 2 2" xfId="10374" xr:uid="{1C876D39-D39D-436C-92A1-B4B651B5BAEE}"/>
    <cellStyle name="常规 4 3 3 2 3 2 2 2" xfId="15979" xr:uid="{8B86DB0C-2ABA-4302-92C1-64F775B7C481}"/>
    <cellStyle name="常规 4 3 3 2 3 2 2 2 2" xfId="27188" xr:uid="{80BC81AD-8D76-4995-8F41-8692877B9D80}"/>
    <cellStyle name="常规 4 3 3 2 3 2 2 2 2 2" xfId="42975" xr:uid="{7CBD279F-A300-4B65-B76C-D1EDE209B554}"/>
    <cellStyle name="常规 4 3 3 2 3 2 2 2 3" xfId="35087" xr:uid="{379ECA99-18AC-475E-8409-BA3A84168E58}"/>
    <cellStyle name="常规 4 3 3 2 3 2 2 3" xfId="21584" xr:uid="{E3628DEF-73DE-43FC-8DE2-454E9B5CF49D}"/>
    <cellStyle name="常规 4 3 3 2 3 2 2 3 2" xfId="39031" xr:uid="{CF49135B-A4F2-41D9-B1CF-2A974AEA043D}"/>
    <cellStyle name="常规 4 3 3 2 3 2 2 4" xfId="31143" xr:uid="{648F3430-96EA-4C42-AA7D-34E1FE2B9777}"/>
    <cellStyle name="常规 4 3 3 2 3 2 3" xfId="13177" xr:uid="{6E115FFA-CC8C-4177-8F17-972CDA8AF972}"/>
    <cellStyle name="常规 4 3 3 2 3 2 3 2" xfId="24386" xr:uid="{928BB267-643A-4C62-B9CE-E8BC34EB54EE}"/>
    <cellStyle name="常规 4 3 3 2 3 2 3 2 2" xfId="41003" xr:uid="{874FA1D2-D442-455A-8748-51A9AA1991FC}"/>
    <cellStyle name="常规 4 3 3 2 3 2 3 3" xfId="33115" xr:uid="{98E7D9B1-5509-419E-AA63-3993078F465B}"/>
    <cellStyle name="常规 4 3 3 2 3 2 4" xfId="18782" xr:uid="{DB9829E0-F520-45EB-A6EC-9CDF4C155C2B}"/>
    <cellStyle name="常规 4 3 3 2 3 2 4 2" xfId="37059" xr:uid="{C255B99E-8D58-4AEF-A0BA-7326A169D734}"/>
    <cellStyle name="常规 4 3 3 2 3 2 5" xfId="29171" xr:uid="{FE5B41D4-8ED5-4D5C-A800-B6BB1154EB1B}"/>
    <cellStyle name="常规 4 3 3 2 3 3" xfId="8972" xr:uid="{639DA921-D659-4A3B-9BDA-8FCEA95C00E2}"/>
    <cellStyle name="常规 4 3 3 2 3 3 2" xfId="14577" xr:uid="{E3965D70-2074-498A-BAF3-FCF230B9DD56}"/>
    <cellStyle name="常规 4 3 3 2 3 3 2 2" xfId="25786" xr:uid="{A2821E56-822D-4CE4-B624-008FE88C3868}"/>
    <cellStyle name="常规 4 3 3 2 3 3 2 2 2" xfId="41989" xr:uid="{35C72ABB-8354-44BB-99ED-F27E4FF53DBF}"/>
    <cellStyle name="常规 4 3 3 2 3 3 2 3" xfId="34101" xr:uid="{347BC972-2B0E-4AA5-A708-3C39F02C0B22}"/>
    <cellStyle name="常规 4 3 3 2 3 3 3" xfId="20182" xr:uid="{C95BBEDC-C7D2-45E2-B219-3D246FCC057A}"/>
    <cellStyle name="常规 4 3 3 2 3 3 3 2" xfId="38045" xr:uid="{1D88A4C2-2C3F-4DE9-955A-12C2CE46415E}"/>
    <cellStyle name="常规 4 3 3 2 3 3 4" xfId="30157" xr:uid="{0C06CBBA-1A92-431C-8819-6B7273F3CBD9}"/>
    <cellStyle name="常规 4 3 3 2 3 4" xfId="11775" xr:uid="{62260190-5F79-4958-8430-59C0DDBACB70}"/>
    <cellStyle name="常规 4 3 3 2 3 4 2" xfId="22984" xr:uid="{7D853B96-3CC6-42CE-9255-46EAE5EDCA2D}"/>
    <cellStyle name="常规 4 3 3 2 3 4 2 2" xfId="40017" xr:uid="{67DD11DC-7D08-4F0F-B02C-9207C37748F9}"/>
    <cellStyle name="常规 4 3 3 2 3 4 3" xfId="32129" xr:uid="{B97B19E4-C1B0-4E6A-BF7D-47799420A3EE}"/>
    <cellStyle name="常规 4 3 3 2 3 5" xfId="17380" xr:uid="{A66BD1A7-CB2B-491F-AEF1-065D458F8C61}"/>
    <cellStyle name="常规 4 3 3 2 3 5 2" xfId="36073" xr:uid="{DA3F7E97-FC99-4250-B2E7-29DA432038D5}"/>
    <cellStyle name="常规 4 3 3 2 3 6" xfId="28185" xr:uid="{AF241AD4-45EB-4B55-A8AE-CE1B9E7D5A28}"/>
    <cellStyle name="常规 4 3 3 2 4" xfId="6675" xr:uid="{409BAB21-AD59-4549-99F2-44BAA43ABC09}"/>
    <cellStyle name="常规 4 3 3 2 4 2" xfId="9477" xr:uid="{5CBCEB82-F113-4491-B9D6-E71089A5DA56}"/>
    <cellStyle name="常规 4 3 3 2 4 2 2" xfId="15082" xr:uid="{801DA92B-E1E7-4DF0-B7EB-30D72681D930}"/>
    <cellStyle name="常规 4 3 3 2 4 2 2 2" xfId="26291" xr:uid="{B29831EB-A556-4482-BE37-F62CBAF7ABA9}"/>
    <cellStyle name="常规 4 3 3 2 4 2 2 2 2" xfId="42481" xr:uid="{209D4375-6EFD-4F57-8D0C-F90FA22FD71F}"/>
    <cellStyle name="常规 4 3 3 2 4 2 2 3" xfId="34593" xr:uid="{CAC095A9-53B5-451A-9C2F-15B6C8948A97}"/>
    <cellStyle name="常规 4 3 3 2 4 2 3" xfId="20687" xr:uid="{45970BFC-323F-49A8-B72E-700FED2A2CCB}"/>
    <cellStyle name="常规 4 3 3 2 4 2 3 2" xfId="38537" xr:uid="{059CC697-9243-41E9-A526-0920E5D8EF66}"/>
    <cellStyle name="常规 4 3 3 2 4 2 4" xfId="30649" xr:uid="{9A5A145F-7403-4411-A3C5-3FD4705F3A58}"/>
    <cellStyle name="常规 4 3 3 2 4 3" xfId="12280" xr:uid="{B7B0D4D4-4F0A-48FC-BCF8-C4496FB4D7E5}"/>
    <cellStyle name="常规 4 3 3 2 4 3 2" xfId="23489" xr:uid="{EEE13132-5A5F-4CE5-B79A-5687AAA5BCCB}"/>
    <cellStyle name="常规 4 3 3 2 4 3 2 2" xfId="40509" xr:uid="{5B2B2F29-A73E-4B59-B24D-3CE103EB0D8C}"/>
    <cellStyle name="常规 4 3 3 2 4 3 3" xfId="32621" xr:uid="{D73A5F21-5CA7-44A5-8FA9-95D8CA1A4E11}"/>
    <cellStyle name="常规 4 3 3 2 4 4" xfId="17885" xr:uid="{AEB0EE64-3086-48C5-AE7D-2B05DF067341}"/>
    <cellStyle name="常规 4 3 3 2 4 4 2" xfId="36565" xr:uid="{CEDDF750-2C3E-438E-8E11-EF7D617F981B}"/>
    <cellStyle name="常规 4 3 3 2 4 5" xfId="28677" xr:uid="{F9087D18-F0D6-4829-AED6-4DDB54D5502A}"/>
    <cellStyle name="常规 4 3 3 2 5" xfId="8075" xr:uid="{7F935465-77FA-48A4-96C9-D47EC8A56895}"/>
    <cellStyle name="常规 4 3 3 2 5 2" xfId="13680" xr:uid="{B7A137E0-27D7-4C54-9C60-A5C4A414C2B0}"/>
    <cellStyle name="常规 4 3 3 2 5 2 2" xfId="24889" xr:uid="{20553982-58B4-4BFC-B304-33892C611DA2}"/>
    <cellStyle name="常规 4 3 3 2 5 2 2 2" xfId="41495" xr:uid="{19A5BFF3-7DDB-49E4-ABEB-66EFAE8AD3B2}"/>
    <cellStyle name="常规 4 3 3 2 5 2 3" xfId="33607" xr:uid="{9D931882-921E-4227-BEFA-ECFF2A8912BE}"/>
    <cellStyle name="常规 4 3 3 2 5 3" xfId="19285" xr:uid="{7DBE387E-EC6B-446C-A3F6-832BDB9872C0}"/>
    <cellStyle name="常规 4 3 3 2 5 3 2" xfId="37551" xr:uid="{7B7717E1-3D70-40AA-B551-230FF0B9BD54}"/>
    <cellStyle name="常规 4 3 3 2 5 4" xfId="29663" xr:uid="{695103C3-6CDD-4F8F-BC68-60391C227E83}"/>
    <cellStyle name="常规 4 3 3 2 6" xfId="10878" xr:uid="{082BFBEC-1521-4024-8480-6D2B1BC9D0B8}"/>
    <cellStyle name="常规 4 3 3 2 6 2" xfId="22087" xr:uid="{80025586-DDC7-41E8-9D18-65FE57F0F2DD}"/>
    <cellStyle name="常规 4 3 3 2 6 2 2" xfId="39523" xr:uid="{EE328C40-F560-4F14-B9C3-829CFFCA0F26}"/>
    <cellStyle name="常规 4 3 3 2 6 3" xfId="31635" xr:uid="{E06641A3-542D-461E-A95F-88A475FB1EB6}"/>
    <cellStyle name="常规 4 3 3 2 7" xfId="16483" xr:uid="{10202E2D-ACDD-4891-9670-D2F7DFAF1DE4}"/>
    <cellStyle name="常规 4 3 3 2 7 2" xfId="35579" xr:uid="{53C87992-22A0-4D50-B7B1-FAA9ACDA4158}"/>
    <cellStyle name="常规 4 3 3 2 8" xfId="27691" xr:uid="{E411E088-F94F-4230-B8FB-5B11A11295E8}"/>
    <cellStyle name="常规 4 3 3 3" xfId="5395" xr:uid="{3B95ED00-6DBB-4199-84BC-D099F71BCCF4}"/>
    <cellStyle name="常规 4 3 3 3 2" xfId="6292" xr:uid="{9D2A8E75-3FCB-428C-818F-CE86C19D33F5}"/>
    <cellStyle name="常规 4 3 3 3 2 2" xfId="7694" xr:uid="{D8EED8B2-6ADC-42E1-B695-9444C39706CF}"/>
    <cellStyle name="常规 4 3 3 3 2 2 2" xfId="10496" xr:uid="{4C1F725A-8B5F-4313-886F-7649EB2A3C84}"/>
    <cellStyle name="常规 4 3 3 3 2 2 2 2" xfId="16101" xr:uid="{724287FD-22C9-421B-A2C4-B551F5514449}"/>
    <cellStyle name="常规 4 3 3 3 2 2 2 2 2" xfId="27310" xr:uid="{FD668288-76C0-4B51-9495-875F6AC582A7}"/>
    <cellStyle name="常规 4 3 3 3 2 2 2 2 2 2" xfId="43097" xr:uid="{304EA4C5-14D7-493F-A66E-A4EABE135BF4}"/>
    <cellStyle name="常规 4 3 3 3 2 2 2 2 3" xfId="35209" xr:uid="{F558EEBC-B874-4484-997C-A15B85A647F5}"/>
    <cellStyle name="常规 4 3 3 3 2 2 2 3" xfId="21706" xr:uid="{D57B006A-8C07-47AD-BEC2-20D84CD5BDBF}"/>
    <cellStyle name="常规 4 3 3 3 2 2 2 3 2" xfId="39153" xr:uid="{5EEC6998-6627-4819-B67B-FF8D12E6C5E1}"/>
    <cellStyle name="常规 4 3 3 3 2 2 2 4" xfId="31265" xr:uid="{A262DE76-DABE-4D59-8E7A-764A70D11612}"/>
    <cellStyle name="常规 4 3 3 3 2 2 3" xfId="13299" xr:uid="{75CC4F80-A8A4-4771-9185-777477563171}"/>
    <cellStyle name="常规 4 3 3 3 2 2 3 2" xfId="24508" xr:uid="{581B94B4-E9A5-4843-8CAA-404363F61AF6}"/>
    <cellStyle name="常规 4 3 3 3 2 2 3 2 2" xfId="41125" xr:uid="{AC15A4D2-DCE4-4A1F-BB58-598CF7B96B6F}"/>
    <cellStyle name="常规 4 3 3 3 2 2 3 3" xfId="33237" xr:uid="{727125EC-5548-46D9-9ABF-B514620D5036}"/>
    <cellStyle name="常规 4 3 3 3 2 2 4" xfId="18904" xr:uid="{19A55618-A219-4F6A-9BA5-C9E83366D698}"/>
    <cellStyle name="常规 4 3 3 3 2 2 4 2" xfId="37181" xr:uid="{7722922D-698C-4FCB-96F8-F29F30672CF7}"/>
    <cellStyle name="常规 4 3 3 3 2 2 5" xfId="29293" xr:uid="{7C938BA5-6163-4D41-8A41-C71F179B3167}"/>
    <cellStyle name="常规 4 3 3 3 2 3" xfId="9094" xr:uid="{26752A44-3A61-4E5F-AFD3-965F26759C41}"/>
    <cellStyle name="常规 4 3 3 3 2 3 2" xfId="14699" xr:uid="{7DA39FDE-1EE0-42E8-A3D3-E59385DE3A6D}"/>
    <cellStyle name="常规 4 3 3 3 2 3 2 2" xfId="25908" xr:uid="{673FC599-9193-41A0-A549-AC2889455EDE}"/>
    <cellStyle name="常规 4 3 3 3 2 3 2 2 2" xfId="42111" xr:uid="{25ED0057-52C2-4225-98B8-AE54EF161790}"/>
    <cellStyle name="常规 4 3 3 3 2 3 2 3" xfId="34223" xr:uid="{21AF1006-1C32-472B-80B9-55B59471B194}"/>
    <cellStyle name="常规 4 3 3 3 2 3 3" xfId="20304" xr:uid="{24071260-0B24-46D8-BF04-88C031C40CC4}"/>
    <cellStyle name="常规 4 3 3 3 2 3 3 2" xfId="38167" xr:uid="{2641F87A-166A-4D63-A043-2345BF6E25AC}"/>
    <cellStyle name="常规 4 3 3 3 2 3 4" xfId="30279" xr:uid="{3D5F5E49-0F8F-44FB-B07B-BA7E9004FC6A}"/>
    <cellStyle name="常规 4 3 3 3 2 4" xfId="11897" xr:uid="{40CB3581-BD5A-4A59-8DE6-EFAA8A41FA82}"/>
    <cellStyle name="常规 4 3 3 3 2 4 2" xfId="23106" xr:uid="{5A3E7403-175B-41F7-992C-1B5CD28C6786}"/>
    <cellStyle name="常规 4 3 3 3 2 4 2 2" xfId="40139" xr:uid="{6634C3C5-5678-4BBA-978B-97D927DF11B0}"/>
    <cellStyle name="常规 4 3 3 3 2 4 3" xfId="32251" xr:uid="{1DB51C3A-5D7D-441A-95BE-08F32E79A7A2}"/>
    <cellStyle name="常规 4 3 3 3 2 5" xfId="17502" xr:uid="{4682EC24-3772-4D6F-A76F-A370D45DB137}"/>
    <cellStyle name="常规 4 3 3 3 2 5 2" xfId="36195" xr:uid="{D7D6B14C-AFC1-4221-A070-E13906A25A85}"/>
    <cellStyle name="常规 4 3 3 3 2 6" xfId="28307" xr:uid="{263F69A0-604C-4B6B-9BF2-81167CA92246}"/>
    <cellStyle name="常规 4 3 3 3 3" xfId="6797" xr:uid="{4318B3B3-F747-4083-99D1-5B6DC9BE429F}"/>
    <cellStyle name="常规 4 3 3 3 3 2" xfId="9599" xr:uid="{0CBFE013-246E-4551-BDA1-5524226F11B5}"/>
    <cellStyle name="常规 4 3 3 3 3 2 2" xfId="15204" xr:uid="{12FFF9C9-B178-45F9-99C3-ACBB545344C9}"/>
    <cellStyle name="常规 4 3 3 3 3 2 2 2" xfId="26413" xr:uid="{613997CE-9AA4-4760-95CE-6DF4790457FE}"/>
    <cellStyle name="常规 4 3 3 3 3 2 2 2 2" xfId="42603" xr:uid="{22379336-D6AD-4949-ABDD-A551EC233030}"/>
    <cellStyle name="常规 4 3 3 3 3 2 2 3" xfId="34715" xr:uid="{B197D9CF-6A98-4B21-8337-513FC3C40238}"/>
    <cellStyle name="常规 4 3 3 3 3 2 3" xfId="20809" xr:uid="{498298A3-865F-4FF5-BC5F-295F36C71D14}"/>
    <cellStyle name="常规 4 3 3 3 3 2 3 2" xfId="38659" xr:uid="{40B34F21-7671-4AD3-8081-0A94E60B687E}"/>
    <cellStyle name="常规 4 3 3 3 3 2 4" xfId="30771" xr:uid="{CD5D4A6A-6AF1-43CD-94E5-674BEB51FE88}"/>
    <cellStyle name="常规 4 3 3 3 3 3" xfId="12402" xr:uid="{763B9F50-C0C1-4669-8A18-462190AD0570}"/>
    <cellStyle name="常规 4 3 3 3 3 3 2" xfId="23611" xr:uid="{8066481F-CDDC-442A-AC83-180E60DBFC27}"/>
    <cellStyle name="常规 4 3 3 3 3 3 2 2" xfId="40631" xr:uid="{65A3CEF6-9B9C-4985-8CC1-427D38E1440B}"/>
    <cellStyle name="常规 4 3 3 3 3 3 3" xfId="32743" xr:uid="{777139F0-83CF-4D1A-AA89-7652BC3F42DE}"/>
    <cellStyle name="常规 4 3 3 3 3 4" xfId="18007" xr:uid="{5A47B002-AB53-44A5-8614-C9EF1F4798E6}"/>
    <cellStyle name="常规 4 3 3 3 3 4 2" xfId="36687" xr:uid="{B1FF1C2B-1B71-4DE5-B937-0AB182D8F6DB}"/>
    <cellStyle name="常规 4 3 3 3 3 5" xfId="28799" xr:uid="{70841506-245B-417C-A435-80FD57F28DBE}"/>
    <cellStyle name="常规 4 3 3 3 4" xfId="8197" xr:uid="{D61E2C29-D0E4-4443-BE06-D638A40E6439}"/>
    <cellStyle name="常规 4 3 3 3 4 2" xfId="13802" xr:uid="{2FD6998A-B6F7-4AAD-B227-ACBA4BEF65B1}"/>
    <cellStyle name="常规 4 3 3 3 4 2 2" xfId="25011" xr:uid="{1D24A192-0656-4517-9860-999AD99F0CE2}"/>
    <cellStyle name="常规 4 3 3 3 4 2 2 2" xfId="41617" xr:uid="{3FB988F1-6855-4583-AEF5-7D8D25C39F90}"/>
    <cellStyle name="常规 4 3 3 3 4 2 3" xfId="33729" xr:uid="{78C2AACB-2140-4FF0-B6AB-95DBD934C731}"/>
    <cellStyle name="常规 4 3 3 3 4 3" xfId="19407" xr:uid="{80008469-0FCA-410C-986E-07DD57480AAC}"/>
    <cellStyle name="常规 4 3 3 3 4 3 2" xfId="37673" xr:uid="{7D4756BA-E81F-4B95-BF0F-EEFBE36A3E52}"/>
    <cellStyle name="常规 4 3 3 3 4 4" xfId="29785" xr:uid="{473E8EE9-4F9B-4C4C-8E73-2F197538C16A}"/>
    <cellStyle name="常规 4 3 3 3 5" xfId="11000" xr:uid="{FDB4E057-004D-4C4B-9D9A-CDA7CBF3775D}"/>
    <cellStyle name="常规 4 3 3 3 5 2" xfId="22209" xr:uid="{F76DA70C-7458-4297-8924-CE804B036FA5}"/>
    <cellStyle name="常规 4 3 3 3 5 2 2" xfId="39645" xr:uid="{CFBD50B5-EBAD-4888-A31A-0AC77ACE8E4E}"/>
    <cellStyle name="常规 4 3 3 3 5 3" xfId="31757" xr:uid="{CAC44257-0657-414D-A12A-4DC6CF958531}"/>
    <cellStyle name="常规 4 3 3 3 6" xfId="16605" xr:uid="{D9AD1077-159E-4636-AADC-09C61023F362}"/>
    <cellStyle name="常规 4 3 3 3 6 2" xfId="35701" xr:uid="{D831B1AC-72C3-4DE4-91AE-8F55223D4E7F}"/>
    <cellStyle name="常规 4 3 3 3 7" xfId="27813" xr:uid="{851CB6AD-EC7C-4D9C-AD97-C734174472E8}"/>
    <cellStyle name="常规 4 3 3 4" xfId="6046" xr:uid="{87035497-4C00-458A-B732-0C858CA8FB99}"/>
    <cellStyle name="常规 4 3 3 4 2" xfId="7448" xr:uid="{939F0E86-B212-4073-B605-9412151E1E33}"/>
    <cellStyle name="常规 4 3 3 4 2 2" xfId="10250" xr:uid="{764F0FD9-951B-46FA-B623-3CE15CB0FB65}"/>
    <cellStyle name="常规 4 3 3 4 2 2 2" xfId="15855" xr:uid="{1A2D7425-FD3C-4D35-B2EE-0BC6C7BEDD60}"/>
    <cellStyle name="常规 4 3 3 4 2 2 2 2" xfId="27064" xr:uid="{F2F13F41-D614-4369-AB73-AA0A92E4EEC8}"/>
    <cellStyle name="常规 4 3 3 4 2 2 2 2 2" xfId="42851" xr:uid="{6ECA146F-40B1-4F28-8781-EFBF6CDB5567}"/>
    <cellStyle name="常规 4 3 3 4 2 2 2 3" xfId="34963" xr:uid="{C707EFFD-3B2C-4523-8B84-D0F3A14A1484}"/>
    <cellStyle name="常规 4 3 3 4 2 2 3" xfId="21460" xr:uid="{AC6D5CBC-895C-4038-9329-6228CBAEB54F}"/>
    <cellStyle name="常规 4 3 3 4 2 2 3 2" xfId="38907" xr:uid="{7993FB19-549B-4DBF-8709-4DC34918843D}"/>
    <cellStyle name="常规 4 3 3 4 2 2 4" xfId="31019" xr:uid="{4DBCCDA8-D428-4B4F-AC4A-2714BCC4F79A}"/>
    <cellStyle name="常规 4 3 3 4 2 3" xfId="13053" xr:uid="{4AB4350E-50F6-4D7D-9B48-48BCE3A36823}"/>
    <cellStyle name="常规 4 3 3 4 2 3 2" xfId="24262" xr:uid="{33230E95-0D99-4125-9360-5D86E4DC80F6}"/>
    <cellStyle name="常规 4 3 3 4 2 3 2 2" xfId="40879" xr:uid="{A3ECB38A-150F-4319-94FC-333F9045E579}"/>
    <cellStyle name="常规 4 3 3 4 2 3 3" xfId="32991" xr:uid="{7613A4E9-52A9-42E7-9C81-6D6ABD48C6E6}"/>
    <cellStyle name="常规 4 3 3 4 2 4" xfId="18658" xr:uid="{7CD8F452-845B-4BBB-9A9C-3FFE8A4AA38C}"/>
    <cellStyle name="常规 4 3 3 4 2 4 2" xfId="36935" xr:uid="{E634BB3F-E032-451B-8A65-EF1FF3565038}"/>
    <cellStyle name="常规 4 3 3 4 2 5" xfId="29047" xr:uid="{54C7947F-D27F-40C2-8678-602193ED215B}"/>
    <cellStyle name="常规 4 3 3 4 3" xfId="8848" xr:uid="{F6A1516F-A357-4CA2-B549-FC67B1442097}"/>
    <cellStyle name="常规 4 3 3 4 3 2" xfId="14453" xr:uid="{FC1EA2A6-A90C-4D9D-B38E-C10E78E3518D}"/>
    <cellStyle name="常规 4 3 3 4 3 2 2" xfId="25662" xr:uid="{DC4F3888-B26E-4B17-AC9D-91C774E46A24}"/>
    <cellStyle name="常规 4 3 3 4 3 2 2 2" xfId="41865" xr:uid="{96CF7AF2-D3A1-44AD-B7DF-99A2D66B3029}"/>
    <cellStyle name="常规 4 3 3 4 3 2 3" xfId="33977" xr:uid="{40FCE3AE-B711-4F1D-99ED-05B117079C8C}"/>
    <cellStyle name="常规 4 3 3 4 3 3" xfId="20058" xr:uid="{899EA05E-C983-4984-A387-37E9893A4CD9}"/>
    <cellStyle name="常规 4 3 3 4 3 3 2" xfId="37921" xr:uid="{3262F1D1-6E2A-4420-A033-7D302B1B312B}"/>
    <cellStyle name="常规 4 3 3 4 3 4" xfId="30033" xr:uid="{DC7FE6C9-5950-4EC7-B98E-E12BA324DBB1}"/>
    <cellStyle name="常规 4 3 3 4 4" xfId="11651" xr:uid="{0EAC2394-8087-4E03-ACE1-4AB360744037}"/>
    <cellStyle name="常规 4 3 3 4 4 2" xfId="22860" xr:uid="{796F6152-5F71-4E2C-B22F-6D188286A20F}"/>
    <cellStyle name="常规 4 3 3 4 4 2 2" xfId="39893" xr:uid="{1AD824BC-7DF5-46F8-B6D2-115EF996FE3A}"/>
    <cellStyle name="常规 4 3 3 4 4 3" xfId="32005" xr:uid="{1D2E3D2F-A17C-491B-82CE-8DF1746B6CC9}"/>
    <cellStyle name="常规 4 3 3 4 5" xfId="17256" xr:uid="{6B991CDA-7E89-44FD-ABB1-67662BD52C0B}"/>
    <cellStyle name="常规 4 3 3 4 5 2" xfId="35949" xr:uid="{EC772BBB-84FB-424A-BF16-F88C3248FAB2}"/>
    <cellStyle name="常规 4 3 3 4 6" xfId="28061" xr:uid="{F8BDE3A4-00EE-4BE8-9FBB-BA4D47F9A6EE}"/>
    <cellStyle name="常规 4 3 3 5" xfId="6550" xr:uid="{71749E5C-B3AC-48A6-ABBF-97A86D23D320}"/>
    <cellStyle name="常规 4 3 3 5 2" xfId="9352" xr:uid="{76B8781D-35C7-4505-B440-3C9505AD3094}"/>
    <cellStyle name="常规 4 3 3 5 2 2" xfId="14957" xr:uid="{CB1A1D6D-EB44-4E4F-A6C5-29AC6794B25E}"/>
    <cellStyle name="常规 4 3 3 5 2 2 2" xfId="26166" xr:uid="{8BC2C5E4-C97D-4070-B86B-1C3EAC74D6FD}"/>
    <cellStyle name="常规 4 3 3 5 2 2 2 2" xfId="42357" xr:uid="{78374ED1-451D-43F2-B390-F0F2B907EE40}"/>
    <cellStyle name="常规 4 3 3 5 2 2 3" xfId="34469" xr:uid="{4063525A-4215-4B7C-9109-2C78A8CDD353}"/>
    <cellStyle name="常规 4 3 3 5 2 3" xfId="20562" xr:uid="{F66F0BBE-8ED5-40B2-9306-5B79CA910C75}"/>
    <cellStyle name="常规 4 3 3 5 2 3 2" xfId="38413" xr:uid="{18714C6D-FA2C-42F4-A3DC-DCC8C9AE8BAA}"/>
    <cellStyle name="常规 4 3 3 5 2 4" xfId="30525" xr:uid="{C48C946D-D44B-4077-86F0-D828C2A90A26}"/>
    <cellStyle name="常规 4 3 3 5 3" xfId="12155" xr:uid="{FDD78D2C-AAB3-480C-B802-464F923C9413}"/>
    <cellStyle name="常规 4 3 3 5 3 2" xfId="23364" xr:uid="{502B581E-4C2A-4B5C-8DD3-4C13DE16D26B}"/>
    <cellStyle name="常规 4 3 3 5 3 2 2" xfId="40385" xr:uid="{8882B5DF-539A-40A7-9688-FFAFDDD3FA91}"/>
    <cellStyle name="常规 4 3 3 5 3 3" xfId="32497" xr:uid="{16E803C6-1684-4BB3-988D-0EF014E0F0B1}"/>
    <cellStyle name="常规 4 3 3 5 4" xfId="17760" xr:uid="{CF3864D0-925F-4110-91FF-7932AFA87DD4}"/>
    <cellStyle name="常规 4 3 3 5 4 2" xfId="36441" xr:uid="{9E482D7C-717A-4A47-B26B-3EFCC144092C}"/>
    <cellStyle name="常规 4 3 3 5 5" xfId="28553" xr:uid="{6C5645BE-8948-4203-933D-9F596F53635C}"/>
    <cellStyle name="常规 4 3 3 6" xfId="7951" xr:uid="{E42DA365-B437-4F46-A2E1-38AD0E638C12}"/>
    <cellStyle name="常规 4 3 3 6 2" xfId="13556" xr:uid="{0D6E6580-AC7E-4616-8C58-6A4FD58CBFEF}"/>
    <cellStyle name="常规 4 3 3 6 2 2" xfId="24765" xr:uid="{A977E724-4B24-4D6C-9A58-92217124FF20}"/>
    <cellStyle name="常规 4 3 3 6 2 2 2" xfId="41371" xr:uid="{9817E629-4377-4EF7-BC59-C027381AEDB1}"/>
    <cellStyle name="常规 4 3 3 6 2 3" xfId="33483" xr:uid="{D4B062EA-0C07-4169-A5D2-31C4E554F5DA}"/>
    <cellStyle name="常规 4 3 3 6 3" xfId="19161" xr:uid="{1034226D-C3E0-4EF2-ADD4-F66B271375EF}"/>
    <cellStyle name="常规 4 3 3 6 3 2" xfId="37427" xr:uid="{EFAB4A42-3CC2-491A-8B37-32BB2C9F1F54}"/>
    <cellStyle name="常规 4 3 3 6 4" xfId="29539" xr:uid="{FB990046-46DB-4358-8666-CB97C9843691}"/>
    <cellStyle name="常规 4 3 3 7" xfId="10754" xr:uid="{77418EEA-53AF-475C-8EC8-A8234B8FDF18}"/>
    <cellStyle name="常规 4 3 3 7 2" xfId="21963" xr:uid="{96A6B660-1D6E-4D29-BF44-2726BD314098}"/>
    <cellStyle name="常规 4 3 3 7 2 2" xfId="39399" xr:uid="{56CD68B4-A056-4E5C-8B6B-DC6182BFD93A}"/>
    <cellStyle name="常规 4 3 3 7 3" xfId="31511" xr:uid="{45E31077-C0D5-4DBE-86B8-9AA4871A1B68}"/>
    <cellStyle name="常规 4 3 3 8" xfId="16359" xr:uid="{6F31512E-7C52-4B34-9ADD-5165CE45C8EA}"/>
    <cellStyle name="常规 4 3 3 8 2" xfId="35455" xr:uid="{5C1DAEFA-F51B-4880-9DAD-1F566BEE62A9}"/>
    <cellStyle name="常规 4 3 3 9" xfId="27567" xr:uid="{E703490A-6734-4E81-AB0B-7BE8D31E594C}"/>
    <cellStyle name="常规 4 3 4" xfId="5213" xr:uid="{03383F84-03F4-4A7A-A4B7-D7C008176119}"/>
    <cellStyle name="常规 4 3 4 2" xfId="5459" xr:uid="{55A9ADD0-9B8F-44B3-8E78-AAB961A42117}"/>
    <cellStyle name="常规 4 3 4 2 2" xfId="6356" xr:uid="{81C1AA63-7DDD-4B09-8B8E-5DA35F15A02D}"/>
    <cellStyle name="常规 4 3 4 2 2 2" xfId="7758" xr:uid="{D920E6D3-B237-42ED-99FD-98225DB796A0}"/>
    <cellStyle name="常规 4 3 4 2 2 2 2" xfId="10560" xr:uid="{FF313054-4EE8-4FD5-901E-D76877CA2AB9}"/>
    <cellStyle name="常规 4 3 4 2 2 2 2 2" xfId="16165" xr:uid="{98399B5F-2E8C-454B-939E-0FFA2ADAF6FD}"/>
    <cellStyle name="常规 4 3 4 2 2 2 2 2 2" xfId="27374" xr:uid="{92724206-85F2-4407-9BE7-F548EF808E02}"/>
    <cellStyle name="常规 4 3 4 2 2 2 2 2 2 2" xfId="43161" xr:uid="{DEF740CE-5491-471C-8336-49A0D6610A3D}"/>
    <cellStyle name="常规 4 3 4 2 2 2 2 2 3" xfId="35273" xr:uid="{1481A9CC-EFFE-4213-91F7-33D77E9FAB5E}"/>
    <cellStyle name="常规 4 3 4 2 2 2 2 3" xfId="21770" xr:uid="{7BFAAE9E-FE82-4557-9EAD-9FF17B2B38B0}"/>
    <cellStyle name="常规 4 3 4 2 2 2 2 3 2" xfId="39217" xr:uid="{7DB6BE14-9CA9-4A14-AF78-AD80F72736C6}"/>
    <cellStyle name="常规 4 3 4 2 2 2 2 4" xfId="31329" xr:uid="{D6A7AD03-F512-464B-947E-405E653FAB64}"/>
    <cellStyle name="常规 4 3 4 2 2 2 3" xfId="13363" xr:uid="{4D45D035-DCE5-429E-8AAE-87EBBB6D2009}"/>
    <cellStyle name="常规 4 3 4 2 2 2 3 2" xfId="24572" xr:uid="{20A44579-36DE-4A6F-AD86-1E036FF2C45F}"/>
    <cellStyle name="常规 4 3 4 2 2 2 3 2 2" xfId="41189" xr:uid="{4EE4C823-275D-4E30-B67A-86E3B8C39446}"/>
    <cellStyle name="常规 4 3 4 2 2 2 3 3" xfId="33301" xr:uid="{233A7737-AABF-40BA-96F3-489AA7AA64A1}"/>
    <cellStyle name="常规 4 3 4 2 2 2 4" xfId="18968" xr:uid="{8C76A1DF-A03A-40B0-B107-3A9E6C5C6941}"/>
    <cellStyle name="常规 4 3 4 2 2 2 4 2" xfId="37245" xr:uid="{A60889A1-8F59-4863-BE8A-F747E9343EEB}"/>
    <cellStyle name="常规 4 3 4 2 2 2 5" xfId="29357" xr:uid="{2B26218F-0117-47BD-B997-68102B9348A2}"/>
    <cellStyle name="常规 4 3 4 2 2 3" xfId="9158" xr:uid="{27E834B5-3A84-4E60-906C-66C1CAC0EE1D}"/>
    <cellStyle name="常规 4 3 4 2 2 3 2" xfId="14763" xr:uid="{0DA90A5A-334B-4892-B036-ADADE1792946}"/>
    <cellStyle name="常规 4 3 4 2 2 3 2 2" xfId="25972" xr:uid="{F29974EE-AD2B-4D5D-9892-250C20836378}"/>
    <cellStyle name="常规 4 3 4 2 2 3 2 2 2" xfId="42175" xr:uid="{A9D1DECB-1029-405F-A0DC-BB5A41AECCA7}"/>
    <cellStyle name="常规 4 3 4 2 2 3 2 3" xfId="34287" xr:uid="{0F5423D5-D4DA-41F1-9CFA-F579A9B782D0}"/>
    <cellStyle name="常规 4 3 4 2 2 3 3" xfId="20368" xr:uid="{63536E4D-8843-4CCD-9285-DFD3FBB14F46}"/>
    <cellStyle name="常规 4 3 4 2 2 3 3 2" xfId="38231" xr:uid="{098140B7-26CF-431D-9EFD-FD5EE4D3B5AD}"/>
    <cellStyle name="常规 4 3 4 2 2 3 4" xfId="30343" xr:uid="{A90253D5-0852-41FE-AEC4-178503675678}"/>
    <cellStyle name="常规 4 3 4 2 2 4" xfId="11961" xr:uid="{D0967E6F-2A07-4CFD-8E99-1DB5F011BF0C}"/>
    <cellStyle name="常规 4 3 4 2 2 4 2" xfId="23170" xr:uid="{7578F8CD-23B6-469A-8CBD-0B6E5569FD67}"/>
    <cellStyle name="常规 4 3 4 2 2 4 2 2" xfId="40203" xr:uid="{CD19814C-4888-4D99-9E69-12DAFE9158D8}"/>
    <cellStyle name="常规 4 3 4 2 2 4 3" xfId="32315" xr:uid="{04BADD93-AE1D-4EED-9A08-9C17FF2A3424}"/>
    <cellStyle name="常规 4 3 4 2 2 5" xfId="17566" xr:uid="{35B3711A-E955-4961-A493-54227DF578C4}"/>
    <cellStyle name="常规 4 3 4 2 2 5 2" xfId="36259" xr:uid="{0E8BF013-480D-4219-A489-7DE073DA064D}"/>
    <cellStyle name="常规 4 3 4 2 2 6" xfId="28371" xr:uid="{1ED75CE2-E0E6-49DA-9849-11CD0E9A9258}"/>
    <cellStyle name="常规 4 3 4 2 3" xfId="6861" xr:uid="{71B460CA-05A0-4CE9-B881-800810249FEC}"/>
    <cellStyle name="常规 4 3 4 2 3 2" xfId="9663" xr:uid="{460ADEFE-87EB-458A-B358-09DA9C7E1123}"/>
    <cellStyle name="常规 4 3 4 2 3 2 2" xfId="15268" xr:uid="{0CD120F8-D2CA-4915-88C2-74929B06B155}"/>
    <cellStyle name="常规 4 3 4 2 3 2 2 2" xfId="26477" xr:uid="{B8F912A3-98F0-45D6-89DA-627B0E160E57}"/>
    <cellStyle name="常规 4 3 4 2 3 2 2 2 2" xfId="42667" xr:uid="{5FFDBE95-DCB3-4114-BF87-243CC6B33404}"/>
    <cellStyle name="常规 4 3 4 2 3 2 2 3" xfId="34779" xr:uid="{A05FFAA9-DC04-4AD2-AA71-04010862298B}"/>
    <cellStyle name="常规 4 3 4 2 3 2 3" xfId="20873" xr:uid="{E6945114-7DBA-48D0-B03D-0B36E8F2457E}"/>
    <cellStyle name="常规 4 3 4 2 3 2 3 2" xfId="38723" xr:uid="{D153AB4B-A9EE-40E8-835B-E80E545B47C1}"/>
    <cellStyle name="常规 4 3 4 2 3 2 4" xfId="30835" xr:uid="{86FBC520-F568-4A20-AB24-6F4FE01C896C}"/>
    <cellStyle name="常规 4 3 4 2 3 3" xfId="12466" xr:uid="{00AECA2E-DA29-4700-ABDB-4C308D770D0E}"/>
    <cellStyle name="常规 4 3 4 2 3 3 2" xfId="23675" xr:uid="{C06B4D5A-C6B3-4CB7-AF1A-1B0B2D367B30}"/>
    <cellStyle name="常规 4 3 4 2 3 3 2 2" xfId="40695" xr:uid="{90FFAA76-E672-4B05-976A-F2F5E8099056}"/>
    <cellStyle name="常规 4 3 4 2 3 3 3" xfId="32807" xr:uid="{1CACF930-1673-4430-8554-41A0AA1AC417}"/>
    <cellStyle name="常规 4 3 4 2 3 4" xfId="18071" xr:uid="{8AD22DBC-F7D7-475C-84E3-724CF355210F}"/>
    <cellStyle name="常规 4 3 4 2 3 4 2" xfId="36751" xr:uid="{71D27D44-1B41-4B87-B1F5-AC9EA5D51793}"/>
    <cellStyle name="常规 4 3 4 2 3 5" xfId="28863" xr:uid="{CA21A283-6B36-4FC6-BCBD-8B6BD9576914}"/>
    <cellStyle name="常规 4 3 4 2 4" xfId="8261" xr:uid="{DDBBD9B7-B36D-4CA8-AAA7-E4775C2E0964}"/>
    <cellStyle name="常规 4 3 4 2 4 2" xfId="13866" xr:uid="{54CD6A0E-FAA6-469E-BB0D-C866094E8D7A}"/>
    <cellStyle name="常规 4 3 4 2 4 2 2" xfId="25075" xr:uid="{72131F4B-9A2E-48F0-B97C-6879F8B0578B}"/>
    <cellStyle name="常规 4 3 4 2 4 2 2 2" xfId="41681" xr:uid="{CEC384E0-9DE5-4BB8-A41D-CDDEDFAA6F71}"/>
    <cellStyle name="常规 4 3 4 2 4 2 3" xfId="33793" xr:uid="{F364A99E-28E0-40EA-965C-E471A2F122A5}"/>
    <cellStyle name="常规 4 3 4 2 4 3" xfId="19471" xr:uid="{E7829647-2D16-4CF3-B3E4-103B5E2E8FD7}"/>
    <cellStyle name="常规 4 3 4 2 4 3 2" xfId="37737" xr:uid="{4287CA4F-B278-4753-B404-1C2C2E5D7767}"/>
    <cellStyle name="常规 4 3 4 2 4 4" xfId="29849" xr:uid="{C799A583-325E-47E2-AA4B-CA94D0A5C1F1}"/>
    <cellStyle name="常规 4 3 4 2 5" xfId="11064" xr:uid="{AD4BDDA0-5F14-4D06-9F8B-8AF59B67FCAA}"/>
    <cellStyle name="常规 4 3 4 2 5 2" xfId="22273" xr:uid="{C7BA5557-0883-4645-9554-17366F17DEB5}"/>
    <cellStyle name="常规 4 3 4 2 5 2 2" xfId="39709" xr:uid="{9E303FCA-44C2-4971-8074-BF620278FFE4}"/>
    <cellStyle name="常规 4 3 4 2 5 3" xfId="31821" xr:uid="{1D08BFBC-F77E-4805-BB37-D686D3D01B33}"/>
    <cellStyle name="常规 4 3 4 2 6" xfId="16669" xr:uid="{85A5459B-2BF7-4360-85F2-E5F0B2CFF4EF}"/>
    <cellStyle name="常规 4 3 4 2 6 2" xfId="35765" xr:uid="{376A664D-C9CE-47DA-AC86-9B84090361C1}"/>
    <cellStyle name="常规 4 3 4 2 7" xfId="27877" xr:uid="{E7E4A4AE-971A-46C0-966A-3AA268C07D8A}"/>
    <cellStyle name="常规 4 3 4 3" xfId="6110" xr:uid="{C52D67C4-359B-435D-AB40-D3FADB01E2BD}"/>
    <cellStyle name="常规 4 3 4 3 2" xfId="7512" xr:uid="{3A53C0C6-7DA7-4ECD-848A-FABEA9B2371D}"/>
    <cellStyle name="常规 4 3 4 3 2 2" xfId="10314" xr:uid="{AE8FE3D5-C615-417B-8CF2-E4D4782B77FD}"/>
    <cellStyle name="常规 4 3 4 3 2 2 2" xfId="15919" xr:uid="{7ED9CEEA-CDAC-4383-BBBD-3DE5C8D5BCCC}"/>
    <cellStyle name="常规 4 3 4 3 2 2 2 2" xfId="27128" xr:uid="{232B3B9F-CF18-40C1-9BAA-2E4457B34575}"/>
    <cellStyle name="常规 4 3 4 3 2 2 2 2 2" xfId="42915" xr:uid="{61D0D4E8-7CE6-4EA1-81B2-089E6E91D8D5}"/>
    <cellStyle name="常规 4 3 4 3 2 2 2 3" xfId="35027" xr:uid="{A8D87753-785F-46D7-AFF3-E8594724B1CE}"/>
    <cellStyle name="常规 4 3 4 3 2 2 3" xfId="21524" xr:uid="{1F34E566-F82E-4A1A-8129-A41CCBF432C4}"/>
    <cellStyle name="常规 4 3 4 3 2 2 3 2" xfId="38971" xr:uid="{44F5466E-1CE7-4CF3-B2D2-78C62A535CDF}"/>
    <cellStyle name="常规 4 3 4 3 2 2 4" xfId="31083" xr:uid="{6992D151-3345-45E8-B151-65FD73DCA831}"/>
    <cellStyle name="常规 4 3 4 3 2 3" xfId="13117" xr:uid="{3E57D3C3-DAC8-44E5-8F5E-B38109D899F1}"/>
    <cellStyle name="常规 4 3 4 3 2 3 2" xfId="24326" xr:uid="{E9E74612-17F5-4414-BE8A-94E46EE6B9DF}"/>
    <cellStyle name="常规 4 3 4 3 2 3 2 2" xfId="40943" xr:uid="{09712065-D265-4211-B0A5-B40ABCE8AF1E}"/>
    <cellStyle name="常规 4 3 4 3 2 3 3" xfId="33055" xr:uid="{30FE7EFE-D31C-49A8-8282-C24E3E852C73}"/>
    <cellStyle name="常规 4 3 4 3 2 4" xfId="18722" xr:uid="{66E2509F-5244-4823-8135-4347204F8D70}"/>
    <cellStyle name="常规 4 3 4 3 2 4 2" xfId="36999" xr:uid="{EA4D0554-CF16-42C4-8F17-CC5C5FFC9913}"/>
    <cellStyle name="常规 4 3 4 3 2 5" xfId="29111" xr:uid="{64A577A2-95FF-499F-A636-6310A0BC7340}"/>
    <cellStyle name="常规 4 3 4 3 3" xfId="8912" xr:uid="{F8607621-57D3-4923-96DA-A721BCAE6928}"/>
    <cellStyle name="常规 4 3 4 3 3 2" xfId="14517" xr:uid="{F285C906-8279-4B32-86B1-EBFD38D5E30E}"/>
    <cellStyle name="常规 4 3 4 3 3 2 2" xfId="25726" xr:uid="{B50378C3-EE09-48E1-A96F-6D846A947C6F}"/>
    <cellStyle name="常规 4 3 4 3 3 2 2 2" xfId="41929" xr:uid="{5FE77402-A419-4B49-95CC-149FC48F15EC}"/>
    <cellStyle name="常规 4 3 4 3 3 2 3" xfId="34041" xr:uid="{C7E615CA-FA41-466E-9D16-A6674300EB7B}"/>
    <cellStyle name="常规 4 3 4 3 3 3" xfId="20122" xr:uid="{B8CF4BB8-E0DA-43CB-818E-E6B691BFC17F}"/>
    <cellStyle name="常规 4 3 4 3 3 3 2" xfId="37985" xr:uid="{B8278C17-1F18-4AC4-B923-A9260FFC0414}"/>
    <cellStyle name="常规 4 3 4 3 3 4" xfId="30097" xr:uid="{9A35D886-A8A8-4F16-9725-2406302B0F97}"/>
    <cellStyle name="常规 4 3 4 3 4" xfId="11715" xr:uid="{B6D4D580-5A12-48E2-9D49-45A23948D324}"/>
    <cellStyle name="常规 4 3 4 3 4 2" xfId="22924" xr:uid="{8C9F81CA-6FF1-4270-BB2F-5E7E999489D9}"/>
    <cellStyle name="常规 4 3 4 3 4 2 2" xfId="39957" xr:uid="{622DE115-B842-427E-ADF4-BA8E8619E514}"/>
    <cellStyle name="常规 4 3 4 3 4 3" xfId="32069" xr:uid="{C153DAF3-4895-4F97-9C4D-3F823084DC5B}"/>
    <cellStyle name="常规 4 3 4 3 5" xfId="17320" xr:uid="{8E3DF3C1-4FF4-4B52-BFBC-659A30331B52}"/>
    <cellStyle name="常规 4 3 4 3 5 2" xfId="36013" xr:uid="{8953C76E-4680-4ED6-9BCE-7F19A64AF798}"/>
    <cellStyle name="常规 4 3 4 3 6" xfId="28125" xr:uid="{F739BFC4-8591-44E4-BB4E-9B6482FED905}"/>
    <cellStyle name="常规 4 3 4 4" xfId="6615" xr:uid="{0772E15D-8122-4D5A-83DB-D99EDD34B07C}"/>
    <cellStyle name="常规 4 3 4 4 2" xfId="9417" xr:uid="{78EDB717-5647-4E8B-8345-B355ED56C747}"/>
    <cellStyle name="常规 4 3 4 4 2 2" xfId="15022" xr:uid="{D8DFFCBD-55E2-43C0-8057-EBE1953A2C4E}"/>
    <cellStyle name="常规 4 3 4 4 2 2 2" xfId="26231" xr:uid="{C4467869-C9C7-4BE9-A567-C0052BAFD557}"/>
    <cellStyle name="常规 4 3 4 4 2 2 2 2" xfId="42421" xr:uid="{0B38181B-24AF-4B6F-A9E0-C34AD66D22B7}"/>
    <cellStyle name="常规 4 3 4 4 2 2 3" xfId="34533" xr:uid="{2ED493E1-AACE-437C-93DB-9E9111A72521}"/>
    <cellStyle name="常规 4 3 4 4 2 3" xfId="20627" xr:uid="{7CA92785-6F69-437A-9B87-B15D9CA2AD9F}"/>
    <cellStyle name="常规 4 3 4 4 2 3 2" xfId="38477" xr:uid="{2EF0E97E-03F8-4C5B-85AC-C9492D70C1DF}"/>
    <cellStyle name="常规 4 3 4 4 2 4" xfId="30589" xr:uid="{41A6FC72-0355-443E-9699-24DF15B839D5}"/>
    <cellStyle name="常规 4 3 4 4 3" xfId="12220" xr:uid="{99E07FE8-0119-4C48-AB74-44C871BA527F}"/>
    <cellStyle name="常规 4 3 4 4 3 2" xfId="23429" xr:uid="{20728031-DD6A-43DF-A5E9-505AD01A42F3}"/>
    <cellStyle name="常规 4 3 4 4 3 2 2" xfId="40449" xr:uid="{07A45DFE-E901-4118-B795-F0F0F6100F43}"/>
    <cellStyle name="常规 4 3 4 4 3 3" xfId="32561" xr:uid="{67251665-9381-4669-A1E2-E4322BBC4F18}"/>
    <cellStyle name="常规 4 3 4 4 4" xfId="17825" xr:uid="{28AF48DE-F7C0-480B-8613-0D379C0113A3}"/>
    <cellStyle name="常规 4 3 4 4 4 2" xfId="36505" xr:uid="{03F98363-BF65-40B5-8B69-A6836F2C3C64}"/>
    <cellStyle name="常规 4 3 4 4 5" xfId="28617" xr:uid="{C50E1F38-B53E-45ED-B407-87E67F78A73A}"/>
    <cellStyle name="常规 4 3 4 5" xfId="8015" xr:uid="{50DD2FF3-4DC5-415C-84E9-41326CDB64D8}"/>
    <cellStyle name="常规 4 3 4 5 2" xfId="13620" xr:uid="{5FEA1C08-D59C-4C49-AB0D-8CCC0D162D25}"/>
    <cellStyle name="常规 4 3 4 5 2 2" xfId="24829" xr:uid="{0C70A25F-3036-4B7C-B46E-68ABA204E2BA}"/>
    <cellStyle name="常规 4 3 4 5 2 2 2" xfId="41435" xr:uid="{75361A19-9346-4417-90D1-15D1496A3B8F}"/>
    <cellStyle name="常规 4 3 4 5 2 3" xfId="33547" xr:uid="{69402F3C-0D6B-481C-8409-9C0938807A34}"/>
    <cellStyle name="常规 4 3 4 5 3" xfId="19225" xr:uid="{EB25FFEB-3527-4AE5-AF18-465E7BB71974}"/>
    <cellStyle name="常规 4 3 4 5 3 2" xfId="37491" xr:uid="{78D1CA25-D2BF-4D6B-927F-39F35959984D}"/>
    <cellStyle name="常规 4 3 4 5 4" xfId="29603" xr:uid="{1036257A-BF28-4F95-A763-CFDE38286B50}"/>
    <cellStyle name="常规 4 3 4 6" xfId="10818" xr:uid="{3D16E7B1-34D0-4212-8238-4C6B1F65460D}"/>
    <cellStyle name="常规 4 3 4 6 2" xfId="22027" xr:uid="{2B86B87E-B3AA-4452-BD2C-FB54F52E1499}"/>
    <cellStyle name="常规 4 3 4 6 2 2" xfId="39463" xr:uid="{C14FE318-4987-4358-9873-677414DC54BD}"/>
    <cellStyle name="常规 4 3 4 6 3" xfId="31575" xr:uid="{0B12594D-751B-4F33-BF4D-EE33F1C5DCC7}"/>
    <cellStyle name="常规 4 3 4 7" xfId="16423" xr:uid="{5E02BB8B-DB5A-481F-A843-2528BA0FF72E}"/>
    <cellStyle name="常规 4 3 4 7 2" xfId="35519" xr:uid="{F5F1ED50-ECEA-450F-AC4A-1B63C4BE39DE}"/>
    <cellStyle name="常规 4 3 4 8" xfId="27631" xr:uid="{3BC63EAD-BD42-4F71-81B6-E25D98829A6E}"/>
    <cellStyle name="常规 4 3 5" xfId="5335" xr:uid="{4DD535AC-137E-4FB4-AAB6-9ABBD1F2CB2D}"/>
    <cellStyle name="常规 4 3 5 2" xfId="6232" xr:uid="{64878C3E-3B41-4F8E-AFDF-5F25CD431513}"/>
    <cellStyle name="常规 4 3 5 2 2" xfId="7634" xr:uid="{96B606A5-95CD-43F9-801F-F98FC8979BF3}"/>
    <cellStyle name="常规 4 3 5 2 2 2" xfId="10436" xr:uid="{F405C8CB-1F20-4637-94A0-7A2330244C1E}"/>
    <cellStyle name="常规 4 3 5 2 2 2 2" xfId="16041" xr:uid="{8B03FCA7-3FB2-45B2-BA63-6EA8AEBF65FF}"/>
    <cellStyle name="常规 4 3 5 2 2 2 2 2" xfId="27250" xr:uid="{B45DE178-A4DE-4AEF-99B6-73C21F5678C3}"/>
    <cellStyle name="常规 4 3 5 2 2 2 2 2 2" xfId="43037" xr:uid="{CA70A609-1B85-47F4-BF85-DD3D144245E1}"/>
    <cellStyle name="常规 4 3 5 2 2 2 2 3" xfId="35149" xr:uid="{49F72341-9F59-4D9A-8211-7A3867286F17}"/>
    <cellStyle name="常规 4 3 5 2 2 2 3" xfId="21646" xr:uid="{71DEA01C-D36D-4049-9D0A-E9CDD6C50938}"/>
    <cellStyle name="常规 4 3 5 2 2 2 3 2" xfId="39093" xr:uid="{171FB9A7-B937-4D4F-92CC-69A21453E724}"/>
    <cellStyle name="常规 4 3 5 2 2 2 4" xfId="31205" xr:uid="{7AD89AC7-3311-4400-A6DE-B6D655A79B78}"/>
    <cellStyle name="常规 4 3 5 2 2 3" xfId="13239" xr:uid="{535112F0-332C-4B4B-BE62-DDACE061F739}"/>
    <cellStyle name="常规 4 3 5 2 2 3 2" xfId="24448" xr:uid="{E044E326-DA74-4521-B943-3842E15C7705}"/>
    <cellStyle name="常规 4 3 5 2 2 3 2 2" xfId="41065" xr:uid="{FC83344A-40A5-4F91-B6F6-B4B6FC5352F5}"/>
    <cellStyle name="常规 4 3 5 2 2 3 3" xfId="33177" xr:uid="{6572F6B7-252D-4E0F-99DE-5A85A9801C92}"/>
    <cellStyle name="常规 4 3 5 2 2 4" xfId="18844" xr:uid="{AA9CCF0D-0A85-43FE-9BA5-5ACA5AD4D677}"/>
    <cellStyle name="常规 4 3 5 2 2 4 2" xfId="37121" xr:uid="{4A474DD1-887E-4446-81A7-E6A315C52BD8}"/>
    <cellStyle name="常规 4 3 5 2 2 5" xfId="29233" xr:uid="{352FC5DA-1A57-4A11-B15E-6E98356219F3}"/>
    <cellStyle name="常规 4 3 5 2 3" xfId="9034" xr:uid="{31AF9900-7F29-410B-B3EC-5D8A468FB541}"/>
    <cellStyle name="常规 4 3 5 2 3 2" xfId="14639" xr:uid="{AFAFC960-B6E1-49AA-A665-6B8BF768D696}"/>
    <cellStyle name="常规 4 3 5 2 3 2 2" xfId="25848" xr:uid="{9708A192-4C64-4C0C-873F-5F47B9413C70}"/>
    <cellStyle name="常规 4 3 5 2 3 2 2 2" xfId="42051" xr:uid="{78E3AD84-3B56-4666-82FC-B60C0F613E0A}"/>
    <cellStyle name="常规 4 3 5 2 3 2 3" xfId="34163" xr:uid="{878592B5-A7F7-4A37-95A2-2F99B6014ED7}"/>
    <cellStyle name="常规 4 3 5 2 3 3" xfId="20244" xr:uid="{13CEF1C0-EC3F-4B01-B6FF-9C27CCB2FCEC}"/>
    <cellStyle name="常规 4 3 5 2 3 3 2" xfId="38107" xr:uid="{515DB3FD-2B10-4A79-A211-52E7F81E9962}"/>
    <cellStyle name="常规 4 3 5 2 3 4" xfId="30219" xr:uid="{227D4E57-2529-48DA-9B9C-7FC33CEE8503}"/>
    <cellStyle name="常规 4 3 5 2 4" xfId="11837" xr:uid="{969E838F-77C2-4089-858B-7A1FE6E3E322}"/>
    <cellStyle name="常规 4 3 5 2 4 2" xfId="23046" xr:uid="{77ABD58A-D87B-4BFB-9690-DD078AE47153}"/>
    <cellStyle name="常规 4 3 5 2 4 2 2" xfId="40079" xr:uid="{C20D97ED-FB24-4428-9B37-A35A046A4F9B}"/>
    <cellStyle name="常规 4 3 5 2 4 3" xfId="32191" xr:uid="{A20EF11B-7C23-4354-A3C6-DB83441E39D3}"/>
    <cellStyle name="常规 4 3 5 2 5" xfId="17442" xr:uid="{1626E501-9848-4A4F-BF0A-E6874C795F91}"/>
    <cellStyle name="常规 4 3 5 2 5 2" xfId="36135" xr:uid="{DA7F7CD2-2520-49D8-BFB2-3C29774AC14E}"/>
    <cellStyle name="常规 4 3 5 2 6" xfId="28247" xr:uid="{AECD6243-9332-45D2-849B-BF6C3DEC1A7B}"/>
    <cellStyle name="常规 4 3 5 3" xfId="6737" xr:uid="{43B9B3FA-3FB5-463E-A008-9BBF36A8687D}"/>
    <cellStyle name="常规 4 3 5 3 2" xfId="9539" xr:uid="{CEF825A8-1A15-4DB8-BD70-587A854BC3EE}"/>
    <cellStyle name="常规 4 3 5 3 2 2" xfId="15144" xr:uid="{2B029844-62EA-42F8-B8AA-0BE6691C27E8}"/>
    <cellStyle name="常规 4 3 5 3 2 2 2" xfId="26353" xr:uid="{4BDF9805-922E-4899-9477-C0A8CA2217F3}"/>
    <cellStyle name="常规 4 3 5 3 2 2 2 2" xfId="42543" xr:uid="{8AFE72AE-67C9-43FC-9921-A21154A5012A}"/>
    <cellStyle name="常规 4 3 5 3 2 2 3" xfId="34655" xr:uid="{D9AFB04C-D6AB-4A74-BBA2-26DC62DF9C4F}"/>
    <cellStyle name="常规 4 3 5 3 2 3" xfId="20749" xr:uid="{BBBE91FA-E4BD-4400-9C54-EFA11F29B328}"/>
    <cellStyle name="常规 4 3 5 3 2 3 2" xfId="38599" xr:uid="{5FCF4F26-B38F-4DC2-A0FC-60EF4EE01A89}"/>
    <cellStyle name="常规 4 3 5 3 2 4" xfId="30711" xr:uid="{6C60DC8F-D9C3-4E32-A53D-226C386D0EF6}"/>
    <cellStyle name="常规 4 3 5 3 3" xfId="12342" xr:uid="{AF7F9A91-6993-4687-85B6-A5F9D8E8DE51}"/>
    <cellStyle name="常规 4 3 5 3 3 2" xfId="23551" xr:uid="{AF3CBCBA-18CB-4E18-8EE3-260201624DA3}"/>
    <cellStyle name="常规 4 3 5 3 3 2 2" xfId="40571" xr:uid="{61DD309E-7C4C-48BE-A521-408233B95255}"/>
    <cellStyle name="常规 4 3 5 3 3 3" xfId="32683" xr:uid="{14FFFD48-2A57-4374-9D35-FC1A0C8BEC58}"/>
    <cellStyle name="常规 4 3 5 3 4" xfId="17947" xr:uid="{6F21BF6E-7C94-4868-AC3B-15362EC7CD0A}"/>
    <cellStyle name="常规 4 3 5 3 4 2" xfId="36627" xr:uid="{AFF0E044-9D6B-420C-8051-599D37AA9039}"/>
    <cellStyle name="常规 4 3 5 3 5" xfId="28739" xr:uid="{3EB9CB75-5E23-4FA7-9884-C66F88FDCCBF}"/>
    <cellStyle name="常规 4 3 5 4" xfId="8137" xr:uid="{297BF93E-A876-49A0-B587-4522D7D15402}"/>
    <cellStyle name="常规 4 3 5 4 2" xfId="13742" xr:uid="{D28E0170-5F2C-45B6-B04E-27BD7BE2A411}"/>
    <cellStyle name="常规 4 3 5 4 2 2" xfId="24951" xr:uid="{FF8642A5-D021-47FA-8EAC-F1E87DBB2823}"/>
    <cellStyle name="常规 4 3 5 4 2 2 2" xfId="41557" xr:uid="{CE64507A-A509-4C1A-9B45-E28FF3257F13}"/>
    <cellStyle name="常规 4 3 5 4 2 3" xfId="33669" xr:uid="{A4699BA3-28C7-4B2B-BADC-74DC28F405FB}"/>
    <cellStyle name="常规 4 3 5 4 3" xfId="19347" xr:uid="{C27DFE15-9B53-4C47-B41A-2EA18990AA95}"/>
    <cellStyle name="常规 4 3 5 4 3 2" xfId="37613" xr:uid="{B0588C20-9BD0-4FE6-BB70-33628C7F0F2E}"/>
    <cellStyle name="常规 4 3 5 4 4" xfId="29725" xr:uid="{89F4358A-DE9A-4D49-9714-38B31F1C4A90}"/>
    <cellStyle name="常规 4 3 5 5" xfId="10940" xr:uid="{027F68B0-7431-41C1-AE96-33004E0411CF}"/>
    <cellStyle name="常规 4 3 5 5 2" xfId="22149" xr:uid="{CD2F04C4-93A3-4B6B-915B-DA53BC848E0B}"/>
    <cellStyle name="常规 4 3 5 5 2 2" xfId="39585" xr:uid="{4E70A442-83E8-4CFE-BF6B-EB6129A6FB9F}"/>
    <cellStyle name="常规 4 3 5 5 3" xfId="31697" xr:uid="{B636758D-A025-48BF-B732-52266C25F562}"/>
    <cellStyle name="常规 4 3 5 6" xfId="16545" xr:uid="{0A98CEEA-D643-4FF8-8411-600C5301C9E7}"/>
    <cellStyle name="常规 4 3 5 6 2" xfId="35641" xr:uid="{452A4CF6-EB6C-43A1-902F-530A9F0A4670}"/>
    <cellStyle name="常规 4 3 5 7" xfId="27753" xr:uid="{9512F7CD-B21E-4484-8588-B87EAEB76184}"/>
    <cellStyle name="常规 4 3 6" xfId="5985" xr:uid="{8A326FD0-2DD6-4D3B-8B13-D7339246AA80}"/>
    <cellStyle name="常规 4 3 6 2" xfId="7387" xr:uid="{8CBFDE49-33FD-40DA-82CE-370F2DFF4CE1}"/>
    <cellStyle name="常规 4 3 6 2 2" xfId="10189" xr:uid="{A16FB389-B228-4603-B579-D5843BFE6CCB}"/>
    <cellStyle name="常规 4 3 6 2 2 2" xfId="15794" xr:uid="{8D50E648-118D-482E-ACC9-7E244D1C0281}"/>
    <cellStyle name="常规 4 3 6 2 2 2 2" xfId="27003" xr:uid="{79764B81-3A4A-45AD-8A04-FFDD7F5BDAF5}"/>
    <cellStyle name="常规 4 3 6 2 2 2 2 2" xfId="42790" xr:uid="{8CA35202-BB9A-4559-8140-C39D766BC6E4}"/>
    <cellStyle name="常规 4 3 6 2 2 2 3" xfId="34902" xr:uid="{E3298227-6C9C-4A65-91D2-A6F52E71A388}"/>
    <cellStyle name="常规 4 3 6 2 2 3" xfId="21399" xr:uid="{5C2D7400-8EE3-4C7E-9099-AA0776379202}"/>
    <cellStyle name="常规 4 3 6 2 2 3 2" xfId="38846" xr:uid="{4CF3FE45-7E68-487B-99B1-997BEF9BA3C9}"/>
    <cellStyle name="常规 4 3 6 2 2 4" xfId="30958" xr:uid="{16BE472E-EEC1-47A8-93A8-E63F14819004}"/>
    <cellStyle name="常规 4 3 6 2 3" xfId="12992" xr:uid="{4E7C3626-E928-4839-8B69-33E94BB975B6}"/>
    <cellStyle name="常规 4 3 6 2 3 2" xfId="24201" xr:uid="{B8E4FFA1-EC03-408E-AD10-E03CECE6C942}"/>
    <cellStyle name="常规 4 3 6 2 3 2 2" xfId="40818" xr:uid="{165AA27E-D8B2-4F70-9BEC-62E9D00A869E}"/>
    <cellStyle name="常规 4 3 6 2 3 3" xfId="32930" xr:uid="{CDAFE2FA-F174-4CAC-BD14-A524CB9525F9}"/>
    <cellStyle name="常规 4 3 6 2 4" xfId="18597" xr:uid="{8087A450-44DD-4E6B-8C17-C3141961A154}"/>
    <cellStyle name="常规 4 3 6 2 4 2" xfId="36874" xr:uid="{95EA9E8E-E2B3-47AB-8DDD-C341BA16AEC3}"/>
    <cellStyle name="常规 4 3 6 2 5" xfId="28986" xr:uid="{B81C19CD-19F7-4652-B885-2FB64A76F338}"/>
    <cellStyle name="常规 4 3 6 3" xfId="8787" xr:uid="{BDE17A48-BA6A-49F9-A7CC-4326750A607F}"/>
    <cellStyle name="常规 4 3 6 3 2" xfId="14392" xr:uid="{E3A1A1FB-1D64-42BA-AA48-6ACF9307B76E}"/>
    <cellStyle name="常规 4 3 6 3 2 2" xfId="25601" xr:uid="{36445030-9F62-4EE7-9F5D-C76379EBA023}"/>
    <cellStyle name="常规 4 3 6 3 2 2 2" xfId="41804" xr:uid="{DE2100CE-022D-46E2-8DD9-3F9B11F3F614}"/>
    <cellStyle name="常规 4 3 6 3 2 3" xfId="33916" xr:uid="{1FD2DBAC-2D38-4105-BB3A-576EAC23E583}"/>
    <cellStyle name="常规 4 3 6 3 3" xfId="19997" xr:uid="{774356D8-C9EE-494D-B733-187CF5C68FBE}"/>
    <cellStyle name="常规 4 3 6 3 3 2" xfId="37860" xr:uid="{810EB94C-E284-4E8C-869B-2C3F08E0AB60}"/>
    <cellStyle name="常规 4 3 6 3 4" xfId="29972" xr:uid="{C85F5F7A-709D-48F0-AE1F-69A2F42C23E0}"/>
    <cellStyle name="常规 4 3 6 4" xfId="11590" xr:uid="{1D66A6D4-8B38-42C0-8090-1E37856B77E6}"/>
    <cellStyle name="常规 4 3 6 4 2" xfId="22799" xr:uid="{5C429B90-A4DF-434C-A145-AF357B0F96F9}"/>
    <cellStyle name="常规 4 3 6 4 2 2" xfId="39832" xr:uid="{7CB09866-1035-481A-A033-356B1F68D57D}"/>
    <cellStyle name="常规 4 3 6 4 3" xfId="31944" xr:uid="{B72156B8-004D-40AC-ABDC-03C300565756}"/>
    <cellStyle name="常规 4 3 6 5" xfId="17195" xr:uid="{923BDBF2-2E4C-4F7A-A18F-DD144F2FF617}"/>
    <cellStyle name="常规 4 3 6 5 2" xfId="35888" xr:uid="{0B50373D-20FF-42CC-A653-E3D278BDA83A}"/>
    <cellStyle name="常规 4 3 6 6" xfId="28000" xr:uid="{CE3EB08E-21F1-4AB2-9F50-266094879180}"/>
    <cellStyle name="常规 4 3 7" xfId="6490" xr:uid="{EA742DE3-5D79-448F-9B06-0B83C458F44A}"/>
    <cellStyle name="常规 4 3 7 2" xfId="9292" xr:uid="{93D877A6-B8A5-4BF6-898E-710BA316A124}"/>
    <cellStyle name="常规 4 3 7 2 2" xfId="14897" xr:uid="{CE47702D-2D6B-44F2-B563-09B6BBB69ADE}"/>
    <cellStyle name="常规 4 3 7 2 2 2" xfId="26106" xr:uid="{7F6787A4-9975-4EF9-BC6F-7D11FD6C14E0}"/>
    <cellStyle name="常规 4 3 7 2 2 2 2" xfId="42297" xr:uid="{BFF930FF-B65B-4A25-8915-145CF71E1552}"/>
    <cellStyle name="常规 4 3 7 2 2 3" xfId="34409" xr:uid="{3EA74984-B90F-46F8-AB04-2E13DD06820E}"/>
    <cellStyle name="常规 4 3 7 2 3" xfId="20502" xr:uid="{C10DC40F-59AF-4558-BF8C-4F9E2A4DAB4E}"/>
    <cellStyle name="常规 4 3 7 2 3 2" xfId="38353" xr:uid="{3491F55B-63AE-43DE-8294-3B0ED1E4B20B}"/>
    <cellStyle name="常规 4 3 7 2 4" xfId="30465" xr:uid="{260BC96A-EE6C-42D4-97F3-8C90780104A2}"/>
    <cellStyle name="常规 4 3 7 3" xfId="12095" xr:uid="{F69966D6-3CD8-44E6-B89A-CB282A6DE5DD}"/>
    <cellStyle name="常规 4 3 7 3 2" xfId="23304" xr:uid="{2F93C757-F155-441C-957B-BF8780511B5F}"/>
    <cellStyle name="常规 4 3 7 3 2 2" xfId="40325" xr:uid="{5F6C86F4-48F7-4BE3-A496-B7B5EE8D2159}"/>
    <cellStyle name="常规 4 3 7 3 3" xfId="32437" xr:uid="{314CD85B-72F5-42AE-BE33-364535310E1B}"/>
    <cellStyle name="常规 4 3 7 4" xfId="17700" xr:uid="{1A6A49DD-36CB-4153-8835-6B979CE12B06}"/>
    <cellStyle name="常规 4 3 7 4 2" xfId="36381" xr:uid="{EEBC802D-9EE6-4E74-BCED-D866ACA70F17}"/>
    <cellStyle name="常规 4 3 7 5" xfId="28493" xr:uid="{B0021DDD-886A-4B6F-9DC8-02E58B5B77EE}"/>
    <cellStyle name="常规 4 3 8" xfId="7891" xr:uid="{C623DCE9-AD87-48CB-AE1F-556200B0BB3B}"/>
    <cellStyle name="常规 4 3 8 2" xfId="13496" xr:uid="{02BF9BC9-BCB2-4481-A923-477EDE95042D}"/>
    <cellStyle name="常规 4 3 8 2 2" xfId="24705" xr:uid="{7303DAF9-A821-4BD5-9CF1-AB1898CDE1BC}"/>
    <cellStyle name="常规 4 3 8 2 2 2" xfId="41311" xr:uid="{B4536FE3-1477-4005-9D26-72F4F210CD18}"/>
    <cellStyle name="常规 4 3 8 2 3" xfId="33423" xr:uid="{FE11E2DA-7254-4398-89D5-D1833BA71566}"/>
    <cellStyle name="常规 4 3 8 3" xfId="19101" xr:uid="{15D7A0B9-824C-436A-8A3B-457C1D3A620D}"/>
    <cellStyle name="常规 4 3 8 3 2" xfId="37367" xr:uid="{7E3D0CC2-B7E5-49EA-B12D-9A29297F6BDA}"/>
    <cellStyle name="常规 4 3 8 4" xfId="29479" xr:uid="{B6C1C613-6411-474F-A221-34CB20713581}"/>
    <cellStyle name="常规 4 3 9" xfId="10693" xr:uid="{0375A7CB-BB38-4A4E-9459-4E80E4F666A4}"/>
    <cellStyle name="常规 4 3 9 2" xfId="21903" xr:uid="{077508C1-12C0-4F4B-80F3-4D8153975285}"/>
    <cellStyle name="常规 4 3 9 2 2" xfId="39339" xr:uid="{A7BCF253-00F1-4CD5-B62F-8DF86E3877EB}"/>
    <cellStyle name="常规 4 3 9 3" xfId="31451" xr:uid="{4320DFF4-93F8-4E86-9654-2F2D509A134E}"/>
    <cellStyle name="常规 4 4" xfId="4887" xr:uid="{7E84735C-A72A-45C3-AA04-E6D6E0FD663A}"/>
    <cellStyle name="常规 42" xfId="5104" xr:uid="{C112497E-6C90-4101-BE52-B25893DB19CC}"/>
    <cellStyle name="常规 5" xfId="4888" xr:uid="{C8F6F470-3539-4A25-83D7-725671EDB823}"/>
    <cellStyle name="常规 5 2" xfId="4889" xr:uid="{BF9B46B8-E636-4A21-A427-C5C45309558C}"/>
    <cellStyle name="常规 5 2 2" xfId="45501" xr:uid="{4A8EB1BF-3640-436B-9B46-3B6D5D9F5926}"/>
    <cellStyle name="常规 5 3" xfId="4890" xr:uid="{B741CE2D-848E-4CE4-9B6A-C427BB7F1560}"/>
    <cellStyle name="常规 5 4" xfId="5101" xr:uid="{B3518056-4893-466B-B56D-FB22DC711F86}"/>
    <cellStyle name="常规 6" xfId="4891" xr:uid="{1314150C-C685-4BFF-88B5-1B1524C120BC}"/>
    <cellStyle name="常规 6 2" xfId="4892" xr:uid="{CB253E13-7BF8-480C-BC71-928B98836021}"/>
    <cellStyle name="常规 6 2 2" xfId="45502" xr:uid="{7A5071E8-3EE2-4F6E-AD3B-129EED65C591}"/>
    <cellStyle name="常规 6 3" xfId="4893" xr:uid="{BD4F81B5-1490-4632-AD16-C898ADC3EFD9}"/>
    <cellStyle name="常规 6 3 2" xfId="45503" xr:uid="{6EF17A63-6FA7-4868-B6CF-620796F3D7FC}"/>
    <cellStyle name="常规 6_Basic bedding commitment March Market--130506" xfId="4894" xr:uid="{49D0BC5C-00D3-4DA3-A2D8-8BC134A305DC}"/>
    <cellStyle name="常规 7" xfId="4895" xr:uid="{0476C002-30F8-4C1E-B598-AD422210F6A5}"/>
    <cellStyle name="常规 7 2" xfId="45504" xr:uid="{2B284F59-8977-46DE-A8C7-F7B7192A5F32}"/>
    <cellStyle name="常规 7 3" xfId="45505" xr:uid="{BF6C97F9-25F2-4E5A-B94B-9740EDB14E0C}"/>
    <cellStyle name="常规 8" xfId="4896" xr:uid="{C0FD6BE3-4AAE-4264-8578-8321F4540A07}"/>
    <cellStyle name="常规 8 2" xfId="4897" xr:uid="{39580D33-2B5C-4757-85C3-89777F98B76C}"/>
    <cellStyle name="常规 8 2 2" xfId="45506" xr:uid="{25FB9E22-5FDC-49E1-AD5A-B420FBF98405}"/>
    <cellStyle name="常规 8 3" xfId="45507" xr:uid="{77597219-FEEE-41F0-8CD9-CA04E7B1703C}"/>
    <cellStyle name="常规 9" xfId="4898" xr:uid="{A4D1B0E7-165C-4467-98D6-022A4E351B29}"/>
    <cellStyle name="常规 9 10" xfId="10694" xr:uid="{7F937C83-D2E3-4EDC-A8B6-C57247B848F5}"/>
    <cellStyle name="常规 9 10 2" xfId="21904" xr:uid="{F4647B4C-D85F-47EE-9FDE-1FE8F3B4198F}"/>
    <cellStyle name="常规 9 10 2 2" xfId="39340" xr:uid="{205EB01A-846E-4F9A-8669-D8791B9C136B}"/>
    <cellStyle name="常规 9 10 3" xfId="31452" xr:uid="{8877042B-023C-4F8F-BBAF-FC724081C05F}"/>
    <cellStyle name="常规 9 11" xfId="16300" xr:uid="{913FFDCB-97DF-450C-99E2-050D10A14CEE}"/>
    <cellStyle name="常规 9 11 2" xfId="35396" xr:uid="{3ED03633-097A-424D-A085-E2A27D78FE17}"/>
    <cellStyle name="常规 9 12" xfId="27508" xr:uid="{6772321A-7AD6-43ED-A83B-1D64A2919969}"/>
    <cellStyle name="常规 9 2" xfId="4899" xr:uid="{0565DA0E-B220-4FAA-8954-64F77A9B3BAD}"/>
    <cellStyle name="常规 9 2 2" xfId="45508" xr:uid="{8129575D-AF70-4E47-B7C4-1FF75D446A2A}"/>
    <cellStyle name="常规 9 3" xfId="5094" xr:uid="{9EAED9F1-EDF2-415C-8AED-236189CADC74}"/>
    <cellStyle name="常规 9 3 10" xfId="27523" xr:uid="{AAF92CE0-4D37-4354-BFD3-83682E7BA66B}"/>
    <cellStyle name="常规 9 3 2" xfId="5168" xr:uid="{346F111B-10CF-4E29-AA9B-9789249B27EC}"/>
    <cellStyle name="常规 9 3 2 2" xfId="5292" xr:uid="{0560A3DE-8C58-4BEF-8C1F-D305AD188690}"/>
    <cellStyle name="常规 9 3 2 2 2" xfId="5538" xr:uid="{14C9A358-8D0B-4F09-A131-2E8F142F77FE}"/>
    <cellStyle name="常规 9 3 2 2 2 2" xfId="6435" xr:uid="{6F7395BB-EC1F-4BF1-BFD3-8B7F3EC6281A}"/>
    <cellStyle name="常规 9 3 2 2 2 2 2" xfId="7837" xr:uid="{3814E9A9-9FE0-4C81-9D7D-98696101A965}"/>
    <cellStyle name="常规 9 3 2 2 2 2 2 2" xfId="10639" xr:uid="{45B4D710-A9E0-4FE2-95B5-8E46B06FDEF7}"/>
    <cellStyle name="常规 9 3 2 2 2 2 2 2 2" xfId="16244" xr:uid="{CAD5502E-C835-4AAA-A809-BE6866C81EA2}"/>
    <cellStyle name="常规 9 3 2 2 2 2 2 2 2 2" xfId="27453" xr:uid="{5300F734-0BA9-4279-94F2-46F82AE2B8C9}"/>
    <cellStyle name="常规 9 3 2 2 2 2 2 2 2 2 2" xfId="43240" xr:uid="{DD857244-3203-4C92-80BE-DA3F768770FD}"/>
    <cellStyle name="常规 9 3 2 2 2 2 2 2 2 3" xfId="35352" xr:uid="{452F06D2-6542-4390-9DD2-BA6CBB9CD38C}"/>
    <cellStyle name="常规 9 3 2 2 2 2 2 2 3" xfId="21849" xr:uid="{EAEDE4BD-0A3A-4BF4-B196-95AF48931DEE}"/>
    <cellStyle name="常规 9 3 2 2 2 2 2 2 3 2" xfId="39296" xr:uid="{1660FDFF-144C-4C69-95DA-B1AFA99AA7FA}"/>
    <cellStyle name="常规 9 3 2 2 2 2 2 2 4" xfId="31408" xr:uid="{D81D6E7D-8CF1-4426-BE0E-05530F3B705A}"/>
    <cellStyle name="常规 9 3 2 2 2 2 2 3" xfId="13442" xr:uid="{BB83715E-C0A2-44C2-A336-CA98749A3C3A}"/>
    <cellStyle name="常规 9 3 2 2 2 2 2 3 2" xfId="24651" xr:uid="{B837A41F-4B86-4E4A-920C-FE5F8828CE3B}"/>
    <cellStyle name="常规 9 3 2 2 2 2 2 3 2 2" xfId="41268" xr:uid="{EE8C27AB-CE43-4C4E-9539-796B02B00261}"/>
    <cellStyle name="常规 9 3 2 2 2 2 2 3 3" xfId="33380" xr:uid="{EAED32F8-1B97-41BF-B5BA-827BC7D1105C}"/>
    <cellStyle name="常规 9 3 2 2 2 2 2 4" xfId="19047" xr:uid="{092ADC6B-69A8-4016-A1B5-71C1926B0712}"/>
    <cellStyle name="常规 9 3 2 2 2 2 2 4 2" xfId="37324" xr:uid="{52972181-9DC2-4B5A-8E21-9DCBFE137C9C}"/>
    <cellStyle name="常规 9 3 2 2 2 2 2 5" xfId="29436" xr:uid="{B7CD4DB7-8791-4D9B-94E9-D17DC50F9E84}"/>
    <cellStyle name="常规 9 3 2 2 2 2 3" xfId="9237" xr:uid="{6D086BB0-9316-4392-90F9-321C83400F91}"/>
    <cellStyle name="常规 9 3 2 2 2 2 3 2" xfId="14842" xr:uid="{00AE5F31-CB15-49CC-A4F7-74C9666D33C7}"/>
    <cellStyle name="常规 9 3 2 2 2 2 3 2 2" xfId="26051" xr:uid="{67662F25-6613-4678-A577-C5790A73060C}"/>
    <cellStyle name="常规 9 3 2 2 2 2 3 2 2 2" xfId="42254" xr:uid="{D16032FC-C079-4D43-81CD-E5E2DF4B78E3}"/>
    <cellStyle name="常规 9 3 2 2 2 2 3 2 3" xfId="34366" xr:uid="{F6E2DD89-AA54-4808-977A-DDC7CACA8FAA}"/>
    <cellStyle name="常规 9 3 2 2 2 2 3 3" xfId="20447" xr:uid="{AA19506E-7CA7-4507-91D3-A3615652856F}"/>
    <cellStyle name="常规 9 3 2 2 2 2 3 3 2" xfId="38310" xr:uid="{68E5AEA3-DE90-474F-BC32-52593CC3B971}"/>
    <cellStyle name="常规 9 3 2 2 2 2 3 4" xfId="30422" xr:uid="{5DA0DF8E-E951-4481-8199-EAA782EE8ADE}"/>
    <cellStyle name="常规 9 3 2 2 2 2 4" xfId="12040" xr:uid="{C16C30ED-4B95-4988-BE58-8B90F603633F}"/>
    <cellStyle name="常规 9 3 2 2 2 2 4 2" xfId="23249" xr:uid="{08153729-5449-4D47-A9D6-8747A42E75E9}"/>
    <cellStyle name="常规 9 3 2 2 2 2 4 2 2" xfId="40282" xr:uid="{5C15EAAA-AF30-4387-9FC2-6EF94D3C4C2A}"/>
    <cellStyle name="常规 9 3 2 2 2 2 4 3" xfId="32394" xr:uid="{F50BACBE-8985-49B3-A781-7377D14E1A29}"/>
    <cellStyle name="常规 9 3 2 2 2 2 5" xfId="17645" xr:uid="{4BBFE9AF-FD21-4473-A3CA-60085ED6B3CA}"/>
    <cellStyle name="常规 9 3 2 2 2 2 5 2" xfId="36338" xr:uid="{A9D568DA-EAB2-401F-8E2D-99E64A65B481}"/>
    <cellStyle name="常规 9 3 2 2 2 2 6" xfId="28450" xr:uid="{3AA18434-E78B-4DF7-ADE6-61E12AD8D9DA}"/>
    <cellStyle name="常规 9 3 2 2 2 3" xfId="6940" xr:uid="{9FD65839-E789-41BD-8DEB-A31443C77E80}"/>
    <cellStyle name="常规 9 3 2 2 2 3 2" xfId="9742" xr:uid="{CED73B0C-D7D7-4DF7-86A0-4DABD01C3FE3}"/>
    <cellStyle name="常规 9 3 2 2 2 3 2 2" xfId="15347" xr:uid="{5DB30DE1-E8DB-4D58-9902-F35C495DF71D}"/>
    <cellStyle name="常规 9 3 2 2 2 3 2 2 2" xfId="26556" xr:uid="{A7C37788-9448-4820-9579-4529D7D68A31}"/>
    <cellStyle name="常规 9 3 2 2 2 3 2 2 2 2" xfId="42746" xr:uid="{D81B7C34-8EAA-40AB-AF88-7D8216706E8A}"/>
    <cellStyle name="常规 9 3 2 2 2 3 2 2 3" xfId="34858" xr:uid="{4E52215C-A804-4515-90E2-8615A92A21FC}"/>
    <cellStyle name="常规 9 3 2 2 2 3 2 3" xfId="20952" xr:uid="{8BFACEF6-461C-4B97-A7FF-57EF8068EED0}"/>
    <cellStyle name="常规 9 3 2 2 2 3 2 3 2" xfId="38802" xr:uid="{58878726-0878-41D4-AA70-868D37087C70}"/>
    <cellStyle name="常规 9 3 2 2 2 3 2 4" xfId="30914" xr:uid="{C724D29E-DEB9-4E04-9457-825D6AFF3402}"/>
    <cellStyle name="常规 9 3 2 2 2 3 3" xfId="12545" xr:uid="{23FE6D44-D3D0-4188-950F-630C5D5760BE}"/>
    <cellStyle name="常规 9 3 2 2 2 3 3 2" xfId="23754" xr:uid="{B918085C-B8A1-4C4E-B59F-1AA8F9342BDF}"/>
    <cellStyle name="常规 9 3 2 2 2 3 3 2 2" xfId="40774" xr:uid="{20C64DE1-F699-421E-BF10-E432ABD05A50}"/>
    <cellStyle name="常规 9 3 2 2 2 3 3 3" xfId="32886" xr:uid="{55B08315-78F4-4317-90CB-6FD5880F34AD}"/>
    <cellStyle name="常规 9 3 2 2 2 3 4" xfId="18150" xr:uid="{3088F585-A462-4E87-B262-3E876F279140}"/>
    <cellStyle name="常规 9 3 2 2 2 3 4 2" xfId="36830" xr:uid="{1514F776-79B5-492C-9867-BB6F1BB0CADE}"/>
    <cellStyle name="常规 9 3 2 2 2 3 5" xfId="28942" xr:uid="{22C65FC1-DB70-4E12-AB96-5D02954C5467}"/>
    <cellStyle name="常规 9 3 2 2 2 4" xfId="8340" xr:uid="{C6B7C264-2CC1-4B80-88E6-F308D23C8D0E}"/>
    <cellStyle name="常规 9 3 2 2 2 4 2" xfId="13945" xr:uid="{D6A4394E-4886-412F-B8C0-A52655B9A84B}"/>
    <cellStyle name="常规 9 3 2 2 2 4 2 2" xfId="25154" xr:uid="{D57F8A32-AC92-4661-9E55-A42E5EC902AC}"/>
    <cellStyle name="常规 9 3 2 2 2 4 2 2 2" xfId="41760" xr:uid="{72A615BB-1794-476A-BD73-1CBE641456EC}"/>
    <cellStyle name="常规 9 3 2 2 2 4 2 3" xfId="33872" xr:uid="{F6FBA4DC-44F8-496B-8840-1C362F4761B9}"/>
    <cellStyle name="常规 9 3 2 2 2 4 3" xfId="19550" xr:uid="{D0A8C16A-8F18-4E29-A36E-90AC6929BBA6}"/>
    <cellStyle name="常规 9 3 2 2 2 4 3 2" xfId="37816" xr:uid="{11273182-54BC-43B8-96F5-C738FC1047CF}"/>
    <cellStyle name="常规 9 3 2 2 2 4 4" xfId="29928" xr:uid="{B216C31B-C1AB-4EED-A3AE-30C8D52D593B}"/>
    <cellStyle name="常规 9 3 2 2 2 5" xfId="11143" xr:uid="{E2039705-8435-4DB8-8E32-F7CA1391AA27}"/>
    <cellStyle name="常规 9 3 2 2 2 5 2" xfId="22352" xr:uid="{89054DCB-D9A9-4D9F-B2C0-28D37E82F2D1}"/>
    <cellStyle name="常规 9 3 2 2 2 5 2 2" xfId="39788" xr:uid="{00D5D67D-E66E-4DFE-82C6-F07BCD6C0A38}"/>
    <cellStyle name="常规 9 3 2 2 2 5 3" xfId="31900" xr:uid="{A2A9BC03-6D97-4035-A7F7-9B36E3DAAD45}"/>
    <cellStyle name="常规 9 3 2 2 2 6" xfId="16748" xr:uid="{676DE5EF-FE15-4F5D-BF18-C6FB4BB8DDDF}"/>
    <cellStyle name="常规 9 3 2 2 2 6 2" xfId="35844" xr:uid="{4B7AA731-B42D-41FC-879F-FD5400FF954D}"/>
    <cellStyle name="常规 9 3 2 2 2 7" xfId="27956" xr:uid="{C8971980-BE6D-472A-A03C-3DA03BD33276}"/>
    <cellStyle name="常规 9 3 2 2 3" xfId="6189" xr:uid="{50BEBD89-2D52-47AC-A48E-C3D3EB0BF334}"/>
    <cellStyle name="常规 9 3 2 2 3 2" xfId="7591" xr:uid="{2CAA3870-980E-435B-9452-77E247367374}"/>
    <cellStyle name="常规 9 3 2 2 3 2 2" xfId="10393" xr:uid="{C1DADCE6-507C-4220-9AA9-34594B81C592}"/>
    <cellStyle name="常规 9 3 2 2 3 2 2 2" xfId="15998" xr:uid="{177AC1CE-98DD-40C9-A0A8-8E078A2A2E0E}"/>
    <cellStyle name="常规 9 3 2 2 3 2 2 2 2" xfId="27207" xr:uid="{21200A71-ADE8-475F-AD50-A112FA18FECA}"/>
    <cellStyle name="常规 9 3 2 2 3 2 2 2 2 2" xfId="42994" xr:uid="{05F6FD0C-586F-450E-A064-85C8D4177221}"/>
    <cellStyle name="常规 9 3 2 2 3 2 2 2 3" xfId="35106" xr:uid="{430F9B95-8C96-4633-B3C3-E89E7C5F7D03}"/>
    <cellStyle name="常规 9 3 2 2 3 2 2 3" xfId="21603" xr:uid="{618108BD-A99C-4D96-BAC9-B864AB888777}"/>
    <cellStyle name="常规 9 3 2 2 3 2 2 3 2" xfId="39050" xr:uid="{0BE203F8-52E0-4A43-BD4D-526874F5090E}"/>
    <cellStyle name="常规 9 3 2 2 3 2 2 4" xfId="31162" xr:uid="{8AA0C08F-2E45-45EE-82D4-68C6354C181D}"/>
    <cellStyle name="常规 9 3 2 2 3 2 3" xfId="13196" xr:uid="{2DB9A8CA-1EC9-4D01-8A15-F472B5FCFC3E}"/>
    <cellStyle name="常规 9 3 2 2 3 2 3 2" xfId="24405" xr:uid="{A194BFC7-C327-4A77-854C-8315ADFF430E}"/>
    <cellStyle name="常规 9 3 2 2 3 2 3 2 2" xfId="41022" xr:uid="{0B3903AC-5484-4D6D-AAEB-5AE90CF778C9}"/>
    <cellStyle name="常规 9 3 2 2 3 2 3 3" xfId="33134" xr:uid="{38CA515B-A007-40BA-87D8-BF7D255BABA1}"/>
    <cellStyle name="常规 9 3 2 2 3 2 4" xfId="18801" xr:uid="{0228ECEA-50CB-4307-851B-177179370EEA}"/>
    <cellStyle name="常规 9 3 2 2 3 2 4 2" xfId="37078" xr:uid="{CB3D7898-B778-44C1-9A91-DA7D9F8E7210}"/>
    <cellStyle name="常规 9 3 2 2 3 2 5" xfId="29190" xr:uid="{634B1B59-F499-40CD-887F-7979AE0D9CEA}"/>
    <cellStyle name="常规 9 3 2 2 3 3" xfId="8991" xr:uid="{F5051103-6906-47A2-8130-3498E9E69DBA}"/>
    <cellStyle name="常规 9 3 2 2 3 3 2" xfId="14596" xr:uid="{089C1086-5186-4543-B25A-1B5049AFC3AD}"/>
    <cellStyle name="常规 9 3 2 2 3 3 2 2" xfId="25805" xr:uid="{A059B4CD-FC32-47DD-89BF-29E11E18B33E}"/>
    <cellStyle name="常规 9 3 2 2 3 3 2 2 2" xfId="42008" xr:uid="{4A699E1A-9ED0-4C6F-9C36-C865839FCBDC}"/>
    <cellStyle name="常规 9 3 2 2 3 3 2 3" xfId="34120" xr:uid="{C2C95C8B-1FAB-4D18-8086-8EFB3A44E42F}"/>
    <cellStyle name="常规 9 3 2 2 3 3 3" xfId="20201" xr:uid="{8E6EE530-AAFF-48A7-BA7F-F8DEA82ED1DC}"/>
    <cellStyle name="常规 9 3 2 2 3 3 3 2" xfId="38064" xr:uid="{63A47E2D-2087-4457-BC98-F33A86BB5D8D}"/>
    <cellStyle name="常规 9 3 2 2 3 3 4" xfId="30176" xr:uid="{209C86FF-E6E4-4B3C-9551-76B3C6973292}"/>
    <cellStyle name="常规 9 3 2 2 3 4" xfId="11794" xr:uid="{50535D16-BD4B-496A-AD5E-0F95F68291EC}"/>
    <cellStyle name="常规 9 3 2 2 3 4 2" xfId="23003" xr:uid="{4D89DE33-FCA8-4C64-AC57-05C0A55A927C}"/>
    <cellStyle name="常规 9 3 2 2 3 4 2 2" xfId="40036" xr:uid="{B60A5750-3B62-4DAF-A21C-AC19B4D4A338}"/>
    <cellStyle name="常规 9 3 2 2 3 4 3" xfId="32148" xr:uid="{8F91A357-4172-4491-8F6D-0ED428D61A04}"/>
    <cellStyle name="常规 9 3 2 2 3 5" xfId="17399" xr:uid="{0E6C0A94-F911-4AC6-A6A6-67841DC74E49}"/>
    <cellStyle name="常规 9 3 2 2 3 5 2" xfId="36092" xr:uid="{7D81FB0E-3DDC-415D-BE68-CB7CF58EDD12}"/>
    <cellStyle name="常规 9 3 2 2 3 6" xfId="28204" xr:uid="{5372421B-9313-422D-8221-01759AF462FD}"/>
    <cellStyle name="常规 9 3 2 2 4" xfId="6694" xr:uid="{240D9D2D-8B3F-40F7-A678-247B06637E06}"/>
    <cellStyle name="常规 9 3 2 2 4 2" xfId="9496" xr:uid="{EB3D8EFB-F353-4EAB-8826-3F5C3925CBDA}"/>
    <cellStyle name="常规 9 3 2 2 4 2 2" xfId="15101" xr:uid="{8D83733B-3590-4EC0-8C7A-C5FD1FC31CFB}"/>
    <cellStyle name="常规 9 3 2 2 4 2 2 2" xfId="26310" xr:uid="{AAF333B1-9756-47B9-8A07-B3C93158EEC5}"/>
    <cellStyle name="常规 9 3 2 2 4 2 2 2 2" xfId="42500" xr:uid="{060ED284-095C-4016-B62A-60073B9562E9}"/>
    <cellStyle name="常规 9 3 2 2 4 2 2 3" xfId="34612" xr:uid="{31E35F6F-0753-400F-8B6F-BBE0EA95D038}"/>
    <cellStyle name="常规 9 3 2 2 4 2 3" xfId="20706" xr:uid="{D324E883-DE89-40D2-BAB3-E7DFC40EE13F}"/>
    <cellStyle name="常规 9 3 2 2 4 2 3 2" xfId="38556" xr:uid="{67A0D48E-5F28-4942-A0ED-54D04DE5E224}"/>
    <cellStyle name="常规 9 3 2 2 4 2 4" xfId="30668" xr:uid="{9429B9AF-F2CD-48E0-86E6-AFF3ABF2446B}"/>
    <cellStyle name="常规 9 3 2 2 4 3" xfId="12299" xr:uid="{ED4035BF-EFC7-4F53-B247-5880CE4603A6}"/>
    <cellStyle name="常规 9 3 2 2 4 3 2" xfId="23508" xr:uid="{5020371D-4E81-4F22-BD46-86ADC5701E60}"/>
    <cellStyle name="常规 9 3 2 2 4 3 2 2" xfId="40528" xr:uid="{092408CC-36EA-41BB-91D9-08388E622666}"/>
    <cellStyle name="常规 9 3 2 2 4 3 3" xfId="32640" xr:uid="{BD939B07-BED8-4B8D-BC10-F61C1F983762}"/>
    <cellStyle name="常规 9 3 2 2 4 4" xfId="17904" xr:uid="{A5176D0A-2FAB-4789-92A1-3CE1168CC343}"/>
    <cellStyle name="常规 9 3 2 2 4 4 2" xfId="36584" xr:uid="{CF935C1D-AAF2-4E6B-9035-CC3AC8C6B90F}"/>
    <cellStyle name="常规 9 3 2 2 4 5" xfId="28696" xr:uid="{FE402A75-3654-4C5C-9167-DCD2C184CADB}"/>
    <cellStyle name="常规 9 3 2 2 5" xfId="8094" xr:uid="{067352B8-C126-4E2F-B93E-81903968F361}"/>
    <cellStyle name="常规 9 3 2 2 5 2" xfId="13699" xr:uid="{F8A5069B-924C-4AE0-8E9D-A908B40A2F2F}"/>
    <cellStyle name="常规 9 3 2 2 5 2 2" xfId="24908" xr:uid="{A683FBE2-DFBE-41E7-87A0-1EAD77E5C92D}"/>
    <cellStyle name="常规 9 3 2 2 5 2 2 2" xfId="41514" xr:uid="{D55D328D-0491-4EE6-99A2-6D1524E5ACDA}"/>
    <cellStyle name="常规 9 3 2 2 5 2 3" xfId="33626" xr:uid="{7FEEF421-7BBA-49D0-AB9D-A485121474AE}"/>
    <cellStyle name="常规 9 3 2 2 5 3" xfId="19304" xr:uid="{B9B6AC57-C1A5-45F1-9ED1-92383782210A}"/>
    <cellStyle name="常规 9 3 2 2 5 3 2" xfId="37570" xr:uid="{E41FF12E-9FD6-46F2-A8F7-8CB243F6A7C8}"/>
    <cellStyle name="常规 9 3 2 2 5 4" xfId="29682" xr:uid="{F087D7C1-EF1A-462A-9E57-67850A3AD271}"/>
    <cellStyle name="常规 9 3 2 2 6" xfId="10897" xr:uid="{1C045EA2-1CC8-4811-B255-E8883B46AB7D}"/>
    <cellStyle name="常规 9 3 2 2 6 2" xfId="22106" xr:uid="{2A4F6DAE-B7AF-4660-A94B-7DDE2E030482}"/>
    <cellStyle name="常规 9 3 2 2 6 2 2" xfId="39542" xr:uid="{9645CDB1-A5B4-483F-9071-FED9F71A6F8C}"/>
    <cellStyle name="常规 9 3 2 2 6 3" xfId="31654" xr:uid="{5289B318-2393-4961-8D4E-EF52F1908986}"/>
    <cellStyle name="常规 9 3 2 2 7" xfId="16502" xr:uid="{7A994B34-151D-41FF-8CA4-841736588E29}"/>
    <cellStyle name="常规 9 3 2 2 7 2" xfId="35598" xr:uid="{47CA80CB-21AC-4185-80CC-3680484E42D6}"/>
    <cellStyle name="常规 9 3 2 2 8" xfId="27710" xr:uid="{13A978E7-CE55-4391-99BA-019B39D3510D}"/>
    <cellStyle name="常规 9 3 2 3" xfId="5414" xr:uid="{FD5920AF-954A-4443-B6AA-B1CA2C64D24D}"/>
    <cellStyle name="常规 9 3 2 3 2" xfId="6311" xr:uid="{23794EB5-6E60-4C48-A095-283141C113AE}"/>
    <cellStyle name="常规 9 3 2 3 2 2" xfId="7713" xr:uid="{F1A11AFA-6587-41D1-84F6-AA618E80DE1D}"/>
    <cellStyle name="常规 9 3 2 3 2 2 2" xfId="10515" xr:uid="{54418E76-B797-4813-A3D2-ADDFD408F711}"/>
    <cellStyle name="常规 9 3 2 3 2 2 2 2" xfId="16120" xr:uid="{36371BCB-1132-42C9-B6E9-DA8EEEF16D27}"/>
    <cellStyle name="常规 9 3 2 3 2 2 2 2 2" xfId="27329" xr:uid="{EDC929D1-C8DD-46BE-8611-AB025F786E22}"/>
    <cellStyle name="常规 9 3 2 3 2 2 2 2 2 2" xfId="43116" xr:uid="{D04AB52E-14F8-469D-8E05-AE806A623456}"/>
    <cellStyle name="常规 9 3 2 3 2 2 2 2 3" xfId="35228" xr:uid="{8B9318E2-3614-46D7-A6B8-C78F4DC885A4}"/>
    <cellStyle name="常规 9 3 2 3 2 2 2 3" xfId="21725" xr:uid="{0DA53CFB-54D8-4F48-9854-6F57CC97A98C}"/>
    <cellStyle name="常规 9 3 2 3 2 2 2 3 2" xfId="39172" xr:uid="{CB82E8D1-5ACD-4C73-B81F-A0A97C8A8985}"/>
    <cellStyle name="常规 9 3 2 3 2 2 2 4" xfId="31284" xr:uid="{3AF38DA8-BF5D-4546-809C-B955C0837505}"/>
    <cellStyle name="常规 9 3 2 3 2 2 3" xfId="13318" xr:uid="{B8773AA4-9F74-4353-8E41-12531696F736}"/>
    <cellStyle name="常规 9 3 2 3 2 2 3 2" xfId="24527" xr:uid="{EE16A4F4-AA4F-4763-A296-76434FF7BDF0}"/>
    <cellStyle name="常规 9 3 2 3 2 2 3 2 2" xfId="41144" xr:uid="{0504BB9C-8B8D-47C6-B6CD-0EA8D3A455D6}"/>
    <cellStyle name="常规 9 3 2 3 2 2 3 3" xfId="33256" xr:uid="{D469789D-FD48-4B58-9870-E3886DCD0606}"/>
    <cellStyle name="常规 9 3 2 3 2 2 4" xfId="18923" xr:uid="{97045785-5C1C-41F3-8CBC-06BCFD61E1FE}"/>
    <cellStyle name="常规 9 3 2 3 2 2 4 2" xfId="37200" xr:uid="{7A04C104-7EEB-4BF2-B41C-C87CA581DF37}"/>
    <cellStyle name="常规 9 3 2 3 2 2 5" xfId="29312" xr:uid="{0BE2B7EB-06F8-4FB4-BE02-1340EC0148DC}"/>
    <cellStyle name="常规 9 3 2 3 2 3" xfId="9113" xr:uid="{1318C688-D3A6-495F-B9B3-4713052A6FDE}"/>
    <cellStyle name="常规 9 3 2 3 2 3 2" xfId="14718" xr:uid="{5CD9D253-8281-4706-9FD7-1F406C35072B}"/>
    <cellStyle name="常规 9 3 2 3 2 3 2 2" xfId="25927" xr:uid="{5E8E51E4-797C-4C8D-82D1-68F5AAE8A333}"/>
    <cellStyle name="常规 9 3 2 3 2 3 2 2 2" xfId="42130" xr:uid="{92501D46-81E2-430A-9F63-377EBD509BE6}"/>
    <cellStyle name="常规 9 3 2 3 2 3 2 3" xfId="34242" xr:uid="{02D7B809-8010-4EF9-A922-CD3F876068C2}"/>
    <cellStyle name="常规 9 3 2 3 2 3 3" xfId="20323" xr:uid="{393B54B5-16F0-4A27-80B1-9BB3A34DFAED}"/>
    <cellStyle name="常规 9 3 2 3 2 3 3 2" xfId="38186" xr:uid="{F6E55E42-85B1-4CE9-B1F2-49D178587FD8}"/>
    <cellStyle name="常规 9 3 2 3 2 3 4" xfId="30298" xr:uid="{A0ED1D3A-5A2C-43E7-8AFA-47AAE073AC5E}"/>
    <cellStyle name="常规 9 3 2 3 2 4" xfId="11916" xr:uid="{BC4B6882-75D8-4C7A-950E-86C013969E93}"/>
    <cellStyle name="常规 9 3 2 3 2 4 2" xfId="23125" xr:uid="{28EF57C4-6467-434C-9E60-2AA8F1A19666}"/>
    <cellStyle name="常规 9 3 2 3 2 4 2 2" xfId="40158" xr:uid="{DBCD4736-1A91-4D32-8568-A46BBC555EA9}"/>
    <cellStyle name="常规 9 3 2 3 2 4 3" xfId="32270" xr:uid="{997BE1B7-CEE7-48D3-B747-6FCE58CFD0C0}"/>
    <cellStyle name="常规 9 3 2 3 2 5" xfId="17521" xr:uid="{918C53C5-76AA-412C-89F0-F61B34CAD6EC}"/>
    <cellStyle name="常规 9 3 2 3 2 5 2" xfId="36214" xr:uid="{DD2F1B78-3123-4433-96E3-0F5F179D6547}"/>
    <cellStyle name="常规 9 3 2 3 2 6" xfId="28326" xr:uid="{BA445FD2-D015-49CB-8201-594293651ABF}"/>
    <cellStyle name="常规 9 3 2 3 3" xfId="6816" xr:uid="{7FFBC3D4-5E37-4115-B62B-FE4E3BE77D6B}"/>
    <cellStyle name="常规 9 3 2 3 3 2" xfId="9618" xr:uid="{59989F60-BBA2-4054-A4DF-A992E386A0EB}"/>
    <cellStyle name="常规 9 3 2 3 3 2 2" xfId="15223" xr:uid="{1AFBEC74-90FA-489C-8200-061986F49378}"/>
    <cellStyle name="常规 9 3 2 3 3 2 2 2" xfId="26432" xr:uid="{0B3F13E3-11A3-4B80-8D1D-51BB972014B4}"/>
    <cellStyle name="常规 9 3 2 3 3 2 2 2 2" xfId="42622" xr:uid="{45FCB725-0B7A-498A-BD77-61F9BABE91B1}"/>
    <cellStyle name="常规 9 3 2 3 3 2 2 3" xfId="34734" xr:uid="{A089232E-85D1-4902-B7BA-D429D39747DE}"/>
    <cellStyle name="常规 9 3 2 3 3 2 3" xfId="20828" xr:uid="{74535EA5-4226-4527-8CC8-A2C90B90CEE1}"/>
    <cellStyle name="常规 9 3 2 3 3 2 3 2" xfId="38678" xr:uid="{26692947-55A3-4BF7-BEB1-0BF7332D050B}"/>
    <cellStyle name="常规 9 3 2 3 3 2 4" xfId="30790" xr:uid="{861E9A93-A4C7-4870-AA2C-A661F30CE79B}"/>
    <cellStyle name="常规 9 3 2 3 3 3" xfId="12421" xr:uid="{FD64FAF7-43E2-4DBC-88B1-EB224B5E3149}"/>
    <cellStyle name="常规 9 3 2 3 3 3 2" xfId="23630" xr:uid="{794F866E-A2D5-43C8-84F0-967DC3ECE6EB}"/>
    <cellStyle name="常规 9 3 2 3 3 3 2 2" xfId="40650" xr:uid="{6D8FEE32-A6D7-4E68-AA04-88A8A50E6C70}"/>
    <cellStyle name="常规 9 3 2 3 3 3 3" xfId="32762" xr:uid="{360A8438-F45F-4B4A-8F93-93CFD45F94E2}"/>
    <cellStyle name="常规 9 3 2 3 3 4" xfId="18026" xr:uid="{789FDD6E-891B-4DB8-95D6-2233FAB239EA}"/>
    <cellStyle name="常规 9 3 2 3 3 4 2" xfId="36706" xr:uid="{D16E05EC-047B-48EB-9BB5-C0F3C24044C3}"/>
    <cellStyle name="常规 9 3 2 3 3 5" xfId="28818" xr:uid="{D5C23EEB-0166-41DD-A4B4-C6434E99752D}"/>
    <cellStyle name="常规 9 3 2 3 4" xfId="8216" xr:uid="{82D7431B-7A36-4B41-BA7B-92A1C44BE3A5}"/>
    <cellStyle name="常规 9 3 2 3 4 2" xfId="13821" xr:uid="{7CFA12E9-AF95-40A5-8DD5-3FAA00749514}"/>
    <cellStyle name="常规 9 3 2 3 4 2 2" xfId="25030" xr:uid="{51815C44-5F18-4850-BC91-559223A74AF0}"/>
    <cellStyle name="常规 9 3 2 3 4 2 2 2" xfId="41636" xr:uid="{57B46127-7D87-40C1-A35C-B4CA3DC2322C}"/>
    <cellStyle name="常规 9 3 2 3 4 2 3" xfId="33748" xr:uid="{F01E87D7-92E2-4D5A-BCAD-C83234229E51}"/>
    <cellStyle name="常规 9 3 2 3 4 3" xfId="19426" xr:uid="{C37E71D2-9671-4206-B85C-BFF264A4B161}"/>
    <cellStyle name="常规 9 3 2 3 4 3 2" xfId="37692" xr:uid="{17FB9D9A-7D5F-4FEA-A887-F3DA9648016A}"/>
    <cellStyle name="常规 9 3 2 3 4 4" xfId="29804" xr:uid="{0DC011D3-7F78-4303-BD61-C56CF5315707}"/>
    <cellStyle name="常规 9 3 2 3 5" xfId="11019" xr:uid="{D5F227CA-EA7C-4A4F-88DA-F086C7B4E156}"/>
    <cellStyle name="常规 9 3 2 3 5 2" xfId="22228" xr:uid="{E78200ED-9AF8-4650-B2ED-6E8687499945}"/>
    <cellStyle name="常规 9 3 2 3 5 2 2" xfId="39664" xr:uid="{B3D42E28-3B41-4F1C-9244-2AE48584511F}"/>
    <cellStyle name="常规 9 3 2 3 5 3" xfId="31776" xr:uid="{92C86478-6C8E-43E0-BD96-716B80637CBA}"/>
    <cellStyle name="常规 9 3 2 3 6" xfId="16624" xr:uid="{65D5109C-5876-4204-8CEE-84EA074121E2}"/>
    <cellStyle name="常规 9 3 2 3 6 2" xfId="35720" xr:uid="{BFB43092-555F-4B02-936A-2FBC72E3E68D}"/>
    <cellStyle name="常规 9 3 2 3 7" xfId="27832" xr:uid="{86E9BAB3-B152-432C-958F-C28679179ED0}"/>
    <cellStyle name="常规 9 3 2 4" xfId="6065" xr:uid="{B9ACFAA1-CB93-44E7-9786-94907A61F890}"/>
    <cellStyle name="常规 9 3 2 4 2" xfId="7467" xr:uid="{CC849B5C-17BD-443B-926D-CE980F6888A9}"/>
    <cellStyle name="常规 9 3 2 4 2 2" xfId="10269" xr:uid="{B4CB0E3D-5AF8-43E8-BD87-89B0B6D8FDFD}"/>
    <cellStyle name="常规 9 3 2 4 2 2 2" xfId="15874" xr:uid="{3903287D-2685-47E3-9821-29FCEDD38ED7}"/>
    <cellStyle name="常规 9 3 2 4 2 2 2 2" xfId="27083" xr:uid="{E5DC4DC5-802F-4ABE-9A1D-C3C4709B4A2A}"/>
    <cellStyle name="常规 9 3 2 4 2 2 2 2 2" xfId="42870" xr:uid="{C7947269-0BD5-489A-A154-DAEE71EC922D}"/>
    <cellStyle name="常规 9 3 2 4 2 2 2 3" xfId="34982" xr:uid="{8F13AB5C-3298-45DF-B29C-300A0849FA34}"/>
    <cellStyle name="常规 9 3 2 4 2 2 3" xfId="21479" xr:uid="{ACF1AB2E-6E2C-47BE-A0BE-36FDEC844371}"/>
    <cellStyle name="常规 9 3 2 4 2 2 3 2" xfId="38926" xr:uid="{9CF2F1D4-822F-4E6C-ABB9-FF06557AAC57}"/>
    <cellStyle name="常规 9 3 2 4 2 2 4" xfId="31038" xr:uid="{273D6A3D-669C-446E-93AB-D91588613DF1}"/>
    <cellStyle name="常规 9 3 2 4 2 3" xfId="13072" xr:uid="{71F7A656-B439-4DD7-B346-1D5031BC4413}"/>
    <cellStyle name="常规 9 3 2 4 2 3 2" xfId="24281" xr:uid="{5FBFF3AF-7F9D-4FA5-AC96-08B6E84D42B4}"/>
    <cellStyle name="常规 9 3 2 4 2 3 2 2" xfId="40898" xr:uid="{21CEC2E6-ED2B-48C4-91FF-B92A4C572F3C}"/>
    <cellStyle name="常规 9 3 2 4 2 3 3" xfId="33010" xr:uid="{A5A7E164-2276-4745-A799-1C42D1DF68BE}"/>
    <cellStyle name="常规 9 3 2 4 2 4" xfId="18677" xr:uid="{1E0E49A2-69F8-4C41-BDB8-DEA1F728E09E}"/>
    <cellStyle name="常规 9 3 2 4 2 4 2" xfId="36954" xr:uid="{D3E13A6D-D859-49CF-8BF6-755B711EDA55}"/>
    <cellStyle name="常规 9 3 2 4 2 5" xfId="29066" xr:uid="{CB480DB9-40E7-44BE-AD0D-694E4124AE76}"/>
    <cellStyle name="常规 9 3 2 4 3" xfId="8867" xr:uid="{94A18E33-9C7D-4AFC-AD06-D3399C794686}"/>
    <cellStyle name="常规 9 3 2 4 3 2" xfId="14472" xr:uid="{C8E91946-14C3-43D1-808F-2ECBAA526A06}"/>
    <cellStyle name="常规 9 3 2 4 3 2 2" xfId="25681" xr:uid="{53FC8934-0E92-40E6-A863-5BCF5B1D114F}"/>
    <cellStyle name="常规 9 3 2 4 3 2 2 2" xfId="41884" xr:uid="{3B1EFA6C-6432-4C92-84E0-6243CDD145D6}"/>
    <cellStyle name="常规 9 3 2 4 3 2 3" xfId="33996" xr:uid="{CD853C74-FEEA-4B83-83ED-8C0D32D10968}"/>
    <cellStyle name="常规 9 3 2 4 3 3" xfId="20077" xr:uid="{1DD0CA74-7573-482C-AF46-860994B05770}"/>
    <cellStyle name="常规 9 3 2 4 3 3 2" xfId="37940" xr:uid="{1E019D89-BFDD-43C6-9CD9-E830ADE33126}"/>
    <cellStyle name="常规 9 3 2 4 3 4" xfId="30052" xr:uid="{CF347188-C7D8-459E-B9E9-985824F14B1F}"/>
    <cellStyle name="常规 9 3 2 4 4" xfId="11670" xr:uid="{E5286B6A-599E-4EF5-88BC-1439E9A119BB}"/>
    <cellStyle name="常规 9 3 2 4 4 2" xfId="22879" xr:uid="{C7B62F95-3527-457D-9E6D-6F2B099E4BD1}"/>
    <cellStyle name="常规 9 3 2 4 4 2 2" xfId="39912" xr:uid="{448893E6-4ED7-4C9D-9D07-03E5B5136108}"/>
    <cellStyle name="常规 9 3 2 4 4 3" xfId="32024" xr:uid="{60272428-625A-4807-B6C5-9B6F6ABBE453}"/>
    <cellStyle name="常规 9 3 2 4 5" xfId="17275" xr:uid="{C1C89A87-978A-42A5-945F-D696D43FD146}"/>
    <cellStyle name="常规 9 3 2 4 5 2" xfId="35968" xr:uid="{8DD078AD-0B4E-4B84-836B-5F46B00EF241}"/>
    <cellStyle name="常规 9 3 2 4 6" xfId="28080" xr:uid="{36FBE777-86E8-404C-B753-77B2DA00E8BF}"/>
    <cellStyle name="常规 9 3 2 5" xfId="6570" xr:uid="{E0AE10C0-3A2A-4CC5-B9CF-122D26EFDE9F}"/>
    <cellStyle name="常规 9 3 2 5 2" xfId="9372" xr:uid="{8978D06F-AC2B-4F85-967D-E86EEBB92CA4}"/>
    <cellStyle name="常规 9 3 2 5 2 2" xfId="14977" xr:uid="{637D413F-74A3-4A8A-AD50-6ED776AB81A5}"/>
    <cellStyle name="常规 9 3 2 5 2 2 2" xfId="26186" xr:uid="{8B916C05-BB5F-424A-B143-DBC52B00A336}"/>
    <cellStyle name="常规 9 3 2 5 2 2 2 2" xfId="42376" xr:uid="{2EF90A44-78BE-4F08-9044-D0A85CA4D47C}"/>
    <cellStyle name="常规 9 3 2 5 2 2 3" xfId="34488" xr:uid="{9D3E0F61-FC91-4EAF-AEE0-6D8A16313267}"/>
    <cellStyle name="常规 9 3 2 5 2 3" xfId="20582" xr:uid="{894F626E-96A3-43A6-8132-8133824B5337}"/>
    <cellStyle name="常规 9 3 2 5 2 3 2" xfId="38432" xr:uid="{95701B8F-9FB4-42B9-B796-E2E114132E7A}"/>
    <cellStyle name="常规 9 3 2 5 2 4" xfId="30544" xr:uid="{979DA055-D3BC-4569-B657-723E1E871CD3}"/>
    <cellStyle name="常规 9 3 2 5 3" xfId="12175" xr:uid="{A7AB688B-C97D-45C7-A032-68271F692764}"/>
    <cellStyle name="常规 9 3 2 5 3 2" xfId="23384" xr:uid="{006A629F-D8A1-4C7B-8F30-23E74185DC3D}"/>
    <cellStyle name="常规 9 3 2 5 3 2 2" xfId="40404" xr:uid="{6305D37F-9AA1-4A8E-AEEB-B766156CED1A}"/>
    <cellStyle name="常规 9 3 2 5 3 3" xfId="32516" xr:uid="{F548AA98-7A97-475C-85CC-CD76DD08FF7E}"/>
    <cellStyle name="常规 9 3 2 5 4" xfId="17780" xr:uid="{86F91F03-118F-418A-9E14-5C107044F2D4}"/>
    <cellStyle name="常规 9 3 2 5 4 2" xfId="36460" xr:uid="{A2081115-7F1E-4E27-BC61-F4F4E0D20417}"/>
    <cellStyle name="常规 9 3 2 5 5" xfId="28572" xr:uid="{A5ECE4EE-F1FA-49BB-82BB-37B353F1F492}"/>
    <cellStyle name="常规 9 3 2 6" xfId="7970" xr:uid="{98FB42D5-EBAB-4D53-913C-930EBF714A9A}"/>
    <cellStyle name="常规 9 3 2 6 2" xfId="13575" xr:uid="{870E2317-5701-4DEC-929A-60D950C45DF3}"/>
    <cellStyle name="常规 9 3 2 6 2 2" xfId="24784" xr:uid="{F0F0CA57-2B71-491F-9A6D-6373D1B53591}"/>
    <cellStyle name="常规 9 3 2 6 2 2 2" xfId="41390" xr:uid="{F167C0A4-72D4-4E3E-AA5B-6AA5EAE138BF}"/>
    <cellStyle name="常规 9 3 2 6 2 3" xfId="33502" xr:uid="{5F12FE67-2A6A-4A8C-8D1F-2021D0F17A2F}"/>
    <cellStyle name="常规 9 3 2 6 3" xfId="19180" xr:uid="{8B5ECC8A-6E16-4995-B65B-396E4D27F7BC}"/>
    <cellStyle name="常规 9 3 2 6 3 2" xfId="37446" xr:uid="{9195011E-C148-4E89-8AF6-64F8C88AB9AE}"/>
    <cellStyle name="常规 9 3 2 6 4" xfId="29558" xr:uid="{F64D79BD-56FA-4A9E-BB63-80F2C18E99F0}"/>
    <cellStyle name="常规 9 3 2 7" xfId="10773" xr:uid="{3CDB0CBA-7BE7-4163-871D-0BCC42AA7606}"/>
    <cellStyle name="常规 9 3 2 7 2" xfId="21982" xr:uid="{868C4219-3803-47A5-9947-F6223EFEA5DB}"/>
    <cellStyle name="常规 9 3 2 7 2 2" xfId="39418" xr:uid="{66FE6948-D85D-4AAA-A876-0EA61A71527C}"/>
    <cellStyle name="常规 9 3 2 7 3" xfId="31530" xr:uid="{A09A35E1-DBF5-49B1-8112-3BC461033B85}"/>
    <cellStyle name="常规 9 3 2 8" xfId="16378" xr:uid="{CE56E09C-29E2-4AAD-8416-625B19D020C9}"/>
    <cellStyle name="常规 9 3 2 8 2" xfId="35474" xr:uid="{2A2665BB-7DDF-4A60-B627-14F2FD8F5318}"/>
    <cellStyle name="常规 9 3 2 9" xfId="27586" xr:uid="{788F50A8-F83E-4F7B-903D-D4024CDC1785}"/>
    <cellStyle name="常规 9 3 3" xfId="5229" xr:uid="{64101336-FB08-4105-BDC8-D58242D00492}"/>
    <cellStyle name="常规 9 3 3 2" xfId="5475" xr:uid="{6ECF4187-C3FC-4CB6-BF66-64614FA99E37}"/>
    <cellStyle name="常规 9 3 3 2 2" xfId="6372" xr:uid="{6044FBE4-4324-43AF-9006-161C4D35E505}"/>
    <cellStyle name="常规 9 3 3 2 2 2" xfId="7774" xr:uid="{F41F5459-02A4-4844-8DA2-BCC19FEAC8F9}"/>
    <cellStyle name="常规 9 3 3 2 2 2 2" xfId="10576" xr:uid="{D8EDED53-0422-470C-8AEF-A61EBDCAD3BC}"/>
    <cellStyle name="常规 9 3 3 2 2 2 2 2" xfId="16181" xr:uid="{247DAE4B-047B-4AA8-8C88-D586CD0C6BD7}"/>
    <cellStyle name="常规 9 3 3 2 2 2 2 2 2" xfId="27390" xr:uid="{020DE285-DAB0-469A-83B0-C77A75AED3EA}"/>
    <cellStyle name="常规 9 3 3 2 2 2 2 2 2 2" xfId="43177" xr:uid="{749FF498-D8B6-4FC6-A578-2080565DC95A}"/>
    <cellStyle name="常规 9 3 3 2 2 2 2 2 3" xfId="35289" xr:uid="{00598C3C-685F-4783-89F9-D65BA14D2A1B}"/>
    <cellStyle name="常规 9 3 3 2 2 2 2 3" xfId="21786" xr:uid="{6A7F4425-2391-48B5-90AB-739EDB79F12C}"/>
    <cellStyle name="常规 9 3 3 2 2 2 2 3 2" xfId="39233" xr:uid="{DA78EF15-678A-4FA1-98F1-5781FE804C8F}"/>
    <cellStyle name="常规 9 3 3 2 2 2 2 4" xfId="31345" xr:uid="{C6E5AB30-471C-464D-851E-3AEA07781C51}"/>
    <cellStyle name="常规 9 3 3 2 2 2 3" xfId="13379" xr:uid="{BF6AA0B8-F0DB-43C1-B77E-4F6AB3D82BC6}"/>
    <cellStyle name="常规 9 3 3 2 2 2 3 2" xfId="24588" xr:uid="{88799801-956F-47CC-8956-C2F6AD2A007B}"/>
    <cellStyle name="常规 9 3 3 2 2 2 3 2 2" xfId="41205" xr:uid="{DDC426F2-71CC-4AE5-A20D-6D81DA448045}"/>
    <cellStyle name="常规 9 3 3 2 2 2 3 3" xfId="33317" xr:uid="{A6256289-05B6-4A25-A581-764B2388D20B}"/>
    <cellStyle name="常规 9 3 3 2 2 2 4" xfId="18984" xr:uid="{E2CB9BE3-D2EB-47E9-A6D3-AF57AA18D7C5}"/>
    <cellStyle name="常规 9 3 3 2 2 2 4 2" xfId="37261" xr:uid="{B88E5DF0-EBC0-4175-9605-084D3762ACAC}"/>
    <cellStyle name="常规 9 3 3 2 2 2 5" xfId="29373" xr:uid="{EFDB94E9-A80D-45F4-ABC7-753586129DFF}"/>
    <cellStyle name="常规 9 3 3 2 2 3" xfId="9174" xr:uid="{C6A690BA-23A5-42B9-820A-AC0EAC44E6C1}"/>
    <cellStyle name="常规 9 3 3 2 2 3 2" xfId="14779" xr:uid="{BC9EFA20-3933-48F2-8F51-2BC73C2BA3AD}"/>
    <cellStyle name="常规 9 3 3 2 2 3 2 2" xfId="25988" xr:uid="{A465A886-E4D3-415F-AA8D-5E963C10CCFE}"/>
    <cellStyle name="常规 9 3 3 2 2 3 2 2 2" xfId="42191" xr:uid="{177917AD-B0B0-4F5E-88B5-A660C853070C}"/>
    <cellStyle name="常规 9 3 3 2 2 3 2 3" xfId="34303" xr:uid="{19C5B162-842C-4DEF-A8EB-744727BA2D0E}"/>
    <cellStyle name="常规 9 3 3 2 2 3 3" xfId="20384" xr:uid="{EA75D2D3-FEF2-4028-8DC6-432331F59C7E}"/>
    <cellStyle name="常规 9 3 3 2 2 3 3 2" xfId="38247" xr:uid="{7E1BD0E8-5568-4B64-BA8E-A6D731CCEC4B}"/>
    <cellStyle name="常规 9 3 3 2 2 3 4" xfId="30359" xr:uid="{DA807FD7-C1CB-4C1A-9023-3F412A9F520B}"/>
    <cellStyle name="常规 9 3 3 2 2 4" xfId="11977" xr:uid="{43257E63-1460-4175-8A83-6E4BE943F11B}"/>
    <cellStyle name="常规 9 3 3 2 2 4 2" xfId="23186" xr:uid="{853E442D-E270-4625-BE25-E6D1F5BC5F99}"/>
    <cellStyle name="常规 9 3 3 2 2 4 2 2" xfId="40219" xr:uid="{903D50FA-58FA-4E5A-B48A-076529CEA935}"/>
    <cellStyle name="常规 9 3 3 2 2 4 3" xfId="32331" xr:uid="{22C4907C-E07C-4362-A92B-F6AFAF8CE08B}"/>
    <cellStyle name="常规 9 3 3 2 2 5" xfId="17582" xr:uid="{81EB0F5A-E00C-4D43-ABBE-75B96695580B}"/>
    <cellStyle name="常规 9 3 3 2 2 5 2" xfId="36275" xr:uid="{BACC40D9-D6D5-49B5-B9AE-478D7060E675}"/>
    <cellStyle name="常规 9 3 3 2 2 6" xfId="28387" xr:uid="{9F9644F5-B5F6-4C88-88A9-8BD07EE2C924}"/>
    <cellStyle name="常规 9 3 3 2 3" xfId="6877" xr:uid="{08F3CD8D-C2C7-4629-82EC-7D69E2D56FE1}"/>
    <cellStyle name="常规 9 3 3 2 3 2" xfId="9679" xr:uid="{FD9BBCA5-1D95-4202-ADD8-69E1A2C70C0E}"/>
    <cellStyle name="常规 9 3 3 2 3 2 2" xfId="15284" xr:uid="{EABFE3F8-5A23-4808-AF2C-F69D11E6CD94}"/>
    <cellStyle name="常规 9 3 3 2 3 2 2 2" xfId="26493" xr:uid="{66D24530-F941-4E00-A0CD-0477D0D86D12}"/>
    <cellStyle name="常规 9 3 3 2 3 2 2 2 2" xfId="42683" xr:uid="{E2F370AF-9535-4D21-ABE9-579D9F99D723}"/>
    <cellStyle name="常规 9 3 3 2 3 2 2 3" xfId="34795" xr:uid="{6A952FEA-1264-4ACB-97C1-B18D1A6D2571}"/>
    <cellStyle name="常规 9 3 3 2 3 2 3" xfId="20889" xr:uid="{86A12360-257F-4A60-93F0-C463DB0D65CC}"/>
    <cellStyle name="常规 9 3 3 2 3 2 3 2" xfId="38739" xr:uid="{830131ED-F30C-4DD6-B6D9-54FDB4C21A79}"/>
    <cellStyle name="常规 9 3 3 2 3 2 4" xfId="30851" xr:uid="{394F073B-98B7-49D5-BF26-E7F30586A705}"/>
    <cellStyle name="常规 9 3 3 2 3 3" xfId="12482" xr:uid="{482B8E07-D6A1-465A-BBD4-3D644EBCE461}"/>
    <cellStyle name="常规 9 3 3 2 3 3 2" xfId="23691" xr:uid="{CE6271B3-86F9-44C3-B395-36570F6EF864}"/>
    <cellStyle name="常规 9 3 3 2 3 3 2 2" xfId="40711" xr:uid="{0EFC4823-D611-48E0-A1F1-5C7637BCF429}"/>
    <cellStyle name="常规 9 3 3 2 3 3 3" xfId="32823" xr:uid="{7805CBF6-334E-402E-A2B7-DC05141F3751}"/>
    <cellStyle name="常规 9 3 3 2 3 4" xfId="18087" xr:uid="{B52DC8BB-5376-41A9-A9A5-749424695B19}"/>
    <cellStyle name="常规 9 3 3 2 3 4 2" xfId="36767" xr:uid="{FEDFDEE6-337F-4D18-958B-38F9575A72F6}"/>
    <cellStyle name="常规 9 3 3 2 3 5" xfId="28879" xr:uid="{DA3EF440-17AC-4783-ACE3-39036EAFF015}"/>
    <cellStyle name="常规 9 3 3 2 4" xfId="8277" xr:uid="{7419BD43-2EFB-4ABA-A5D8-71B9BCAE000B}"/>
    <cellStyle name="常规 9 3 3 2 4 2" xfId="13882" xr:uid="{BD0B27D9-EB8A-4044-88F0-E180B0BEF8F8}"/>
    <cellStyle name="常规 9 3 3 2 4 2 2" xfId="25091" xr:uid="{5F274B07-248C-430B-BA28-BC65025B902A}"/>
    <cellStyle name="常规 9 3 3 2 4 2 2 2" xfId="41697" xr:uid="{7047F3E6-D2F0-42CD-A8DE-F79DA23BBDB6}"/>
    <cellStyle name="常规 9 3 3 2 4 2 3" xfId="33809" xr:uid="{683047C9-B6BF-43A2-97DC-6DA9378EE2A6}"/>
    <cellStyle name="常规 9 3 3 2 4 3" xfId="19487" xr:uid="{B0F44F11-0314-48C1-A42E-41669914BE88}"/>
    <cellStyle name="常规 9 3 3 2 4 3 2" xfId="37753" xr:uid="{4FBC4129-8EF4-4472-B6BC-B4E073E397C4}"/>
    <cellStyle name="常规 9 3 3 2 4 4" xfId="29865" xr:uid="{79AFD66D-8787-4570-8727-B37A5AD3367E}"/>
    <cellStyle name="常规 9 3 3 2 5" xfId="11080" xr:uid="{8D669716-926B-4651-8B6C-EB2963EE6F78}"/>
    <cellStyle name="常规 9 3 3 2 5 2" xfId="22289" xr:uid="{492A2513-B6AB-45A3-8DDA-DC1DE21EDE59}"/>
    <cellStyle name="常规 9 3 3 2 5 2 2" xfId="39725" xr:uid="{77C4ECA6-6F4D-4AF3-A21B-FAA5A0EB8EFE}"/>
    <cellStyle name="常规 9 3 3 2 5 3" xfId="31837" xr:uid="{03819CC9-A744-4C10-A87B-56A1EA7273B8}"/>
    <cellStyle name="常规 9 3 3 2 6" xfId="16685" xr:uid="{7112236A-7948-4116-B9CC-D30A481FA1FF}"/>
    <cellStyle name="常规 9 3 3 2 6 2" xfId="35781" xr:uid="{444EE258-09E7-4E7F-BED9-241FC7ED5B2C}"/>
    <cellStyle name="常规 9 3 3 2 7" xfId="27893" xr:uid="{E446D7F2-928E-48C4-BE0C-B1201D818DBD}"/>
    <cellStyle name="常规 9 3 3 3" xfId="6126" xr:uid="{A8DD4EFB-103B-4D9B-8E80-F97F45C8F594}"/>
    <cellStyle name="常规 9 3 3 3 2" xfId="7528" xr:uid="{B3AD6116-4DE4-41CA-B9C6-C10854A5F701}"/>
    <cellStyle name="常规 9 3 3 3 2 2" xfId="10330" xr:uid="{B8B42DBE-2FB6-40FF-8BC3-C5547E0C3974}"/>
    <cellStyle name="常规 9 3 3 3 2 2 2" xfId="15935" xr:uid="{25C2F787-9B5C-4D87-BB13-0F0A36E26FE8}"/>
    <cellStyle name="常规 9 3 3 3 2 2 2 2" xfId="27144" xr:uid="{DAB695BE-C682-4FA8-B5CC-F7FAE07F60CB}"/>
    <cellStyle name="常规 9 3 3 3 2 2 2 2 2" xfId="42931" xr:uid="{978F4AD0-600D-4CE6-8154-ED94749D8060}"/>
    <cellStyle name="常规 9 3 3 3 2 2 2 3" xfId="35043" xr:uid="{D4CB6796-93DF-4C6F-AE89-700EFE351FD7}"/>
    <cellStyle name="常规 9 3 3 3 2 2 3" xfId="21540" xr:uid="{336A2724-DB35-484D-AAF8-7E9DA87A009E}"/>
    <cellStyle name="常规 9 3 3 3 2 2 3 2" xfId="38987" xr:uid="{B0EC1C7E-2E03-40A4-98CD-6901EC7395EC}"/>
    <cellStyle name="常规 9 3 3 3 2 2 4" xfId="31099" xr:uid="{DD70CD73-D3AF-403A-A0AD-BEC91761C7C9}"/>
    <cellStyle name="常规 9 3 3 3 2 3" xfId="13133" xr:uid="{1C81C103-9787-43C9-8806-A38E4D226EEE}"/>
    <cellStyle name="常规 9 3 3 3 2 3 2" xfId="24342" xr:uid="{443D2595-AB20-4FCD-93DA-C0DEF5819841}"/>
    <cellStyle name="常规 9 3 3 3 2 3 2 2" xfId="40959" xr:uid="{7B88873C-16F5-4D61-947B-8EF6332721B7}"/>
    <cellStyle name="常规 9 3 3 3 2 3 3" xfId="33071" xr:uid="{15512E5A-F42A-4138-B1B9-841638F47F37}"/>
    <cellStyle name="常规 9 3 3 3 2 4" xfId="18738" xr:uid="{B7176AEC-34AF-4186-A1EF-9448573D6C8B}"/>
    <cellStyle name="常规 9 3 3 3 2 4 2" xfId="37015" xr:uid="{B06E4DD9-2984-452D-954A-C4C7EBDFC34C}"/>
    <cellStyle name="常规 9 3 3 3 2 5" xfId="29127" xr:uid="{2BFF79EA-187F-4576-A54C-801A3F085680}"/>
    <cellStyle name="常规 9 3 3 3 3" xfId="8928" xr:uid="{EF87D023-28CB-4D9F-822D-0EACCAE6A1D5}"/>
    <cellStyle name="常规 9 3 3 3 3 2" xfId="14533" xr:uid="{82705C2F-D366-4864-B72B-570D9F3A220E}"/>
    <cellStyle name="常规 9 3 3 3 3 2 2" xfId="25742" xr:uid="{2581FE80-AED5-486D-8D72-290E36A8E8C8}"/>
    <cellStyle name="常规 9 3 3 3 3 2 2 2" xfId="41945" xr:uid="{B1E2F8B2-F8AA-41DB-AB1E-0810C157F611}"/>
    <cellStyle name="常规 9 3 3 3 3 2 3" xfId="34057" xr:uid="{D35A6E7B-58EE-4B70-A89A-6D6455A432EC}"/>
    <cellStyle name="常规 9 3 3 3 3 3" xfId="20138" xr:uid="{8301AB71-C943-4D94-BD64-2770AE924C56}"/>
    <cellStyle name="常规 9 3 3 3 3 3 2" xfId="38001" xr:uid="{DEFD1FA4-B11C-4BF1-AA1F-3F7F568391AD}"/>
    <cellStyle name="常规 9 3 3 3 3 4" xfId="30113" xr:uid="{87DAD258-101F-4BA0-A768-15E0AE2C1713}"/>
    <cellStyle name="常规 9 3 3 3 4" xfId="11731" xr:uid="{2A3CDB5D-433D-4EFC-8E3D-E1774677E400}"/>
    <cellStyle name="常规 9 3 3 3 4 2" xfId="22940" xr:uid="{822E3703-48E0-4363-9618-95A08D56C1B4}"/>
    <cellStyle name="常规 9 3 3 3 4 2 2" xfId="39973" xr:uid="{623D42D2-59D4-4B5D-892E-A41390627338}"/>
    <cellStyle name="常规 9 3 3 3 4 3" xfId="32085" xr:uid="{2F476822-2F6A-40ED-875B-48AAFA230289}"/>
    <cellStyle name="常规 9 3 3 3 5" xfId="17336" xr:uid="{A77E2A8D-DDDD-47DF-AF64-1DE232DD1105}"/>
    <cellStyle name="常规 9 3 3 3 5 2" xfId="36029" xr:uid="{59D233CB-2F2B-4028-BF67-9DB7A85281DD}"/>
    <cellStyle name="常规 9 3 3 3 6" xfId="28141" xr:uid="{5D181CFF-2C01-4181-9440-05185DA6D10F}"/>
    <cellStyle name="常规 9 3 3 4" xfId="6631" xr:uid="{6EE796A5-7325-42C9-BD48-E72337886AFF}"/>
    <cellStyle name="常规 9 3 3 4 2" xfId="9433" xr:uid="{43A84E92-63DB-42F7-97EC-217FD366D207}"/>
    <cellStyle name="常规 9 3 3 4 2 2" xfId="15038" xr:uid="{68033AD5-64A1-47BB-B6BD-21160F0B39CB}"/>
    <cellStyle name="常规 9 3 3 4 2 2 2" xfId="26247" xr:uid="{56AB1DA1-B9AE-4DC1-84BC-69850B1B1012}"/>
    <cellStyle name="常规 9 3 3 4 2 2 2 2" xfId="42437" xr:uid="{623205E6-C9F0-4D7E-A04F-BE73FE7CC20F}"/>
    <cellStyle name="常规 9 3 3 4 2 2 3" xfId="34549" xr:uid="{F41F1768-1F5E-4FCA-9729-EC0A07677E06}"/>
    <cellStyle name="常规 9 3 3 4 2 3" xfId="20643" xr:uid="{980A8884-7EE2-40AD-9B47-2C9BC1CB7B65}"/>
    <cellStyle name="常规 9 3 3 4 2 3 2" xfId="38493" xr:uid="{01C40182-3162-4761-B39D-51249AAD02A6}"/>
    <cellStyle name="常规 9 3 3 4 2 4" xfId="30605" xr:uid="{A5FCF37B-55E7-4877-A1C4-857BFF7E1946}"/>
    <cellStyle name="常规 9 3 3 4 3" xfId="12236" xr:uid="{55E1E5AF-03EF-4424-A8CC-942A6341640F}"/>
    <cellStyle name="常规 9 3 3 4 3 2" xfId="23445" xr:uid="{2DBD10BC-295B-4B12-AE24-2A630852E3DF}"/>
    <cellStyle name="常规 9 3 3 4 3 2 2" xfId="40465" xr:uid="{65E9A332-D6DF-436C-9065-E299D98796D5}"/>
    <cellStyle name="常规 9 3 3 4 3 3" xfId="32577" xr:uid="{2726E9D8-8B21-4298-870D-77971BCF9B78}"/>
    <cellStyle name="常规 9 3 3 4 4" xfId="17841" xr:uid="{C81893D9-C7F6-4C99-BB26-83CC8AD026DF}"/>
    <cellStyle name="常规 9 3 3 4 4 2" xfId="36521" xr:uid="{0DD4C3BE-1AD7-46E9-BF66-5D78C1AD3F2F}"/>
    <cellStyle name="常规 9 3 3 4 5" xfId="28633" xr:uid="{E8B4A511-374F-4717-BA6E-F08F81F2CE6A}"/>
    <cellStyle name="常规 9 3 3 5" xfId="8031" xr:uid="{60B88E38-B379-4779-96D3-F02C399F4494}"/>
    <cellStyle name="常规 9 3 3 5 2" xfId="13636" xr:uid="{7ACD8880-2502-459F-B009-F393703739F8}"/>
    <cellStyle name="常规 9 3 3 5 2 2" xfId="24845" xr:uid="{D419AE2E-8E9F-401C-9625-66842C03BF2F}"/>
    <cellStyle name="常规 9 3 3 5 2 2 2" xfId="41451" xr:uid="{A800EA9D-254A-431E-8514-774DAC463CB3}"/>
    <cellStyle name="常规 9 3 3 5 2 3" xfId="33563" xr:uid="{76887AA2-736C-4A1C-845B-C4F64BDF4F09}"/>
    <cellStyle name="常规 9 3 3 5 3" xfId="19241" xr:uid="{26AD099E-87F2-4A00-8297-343B1BEE3187}"/>
    <cellStyle name="常规 9 3 3 5 3 2" xfId="37507" xr:uid="{7BE1D04C-C605-4E29-8BF7-5ECBA0CDC7C4}"/>
    <cellStyle name="常规 9 3 3 5 4" xfId="29619" xr:uid="{BF53AE6C-27BC-4645-B15F-F82A5A905D95}"/>
    <cellStyle name="常规 9 3 3 6" xfId="10834" xr:uid="{65E64D40-ADE0-4680-8829-FEC82D242663}"/>
    <cellStyle name="常规 9 3 3 6 2" xfId="22043" xr:uid="{1CEEA16E-CC34-4708-8055-98A4802D6ECC}"/>
    <cellStyle name="常规 9 3 3 6 2 2" xfId="39479" xr:uid="{B5B79B80-2395-4AD2-AEBD-7CBD02D937CD}"/>
    <cellStyle name="常规 9 3 3 6 3" xfId="31591" xr:uid="{9424CC75-354E-41DB-9501-A454A8E90F4A}"/>
    <cellStyle name="常规 9 3 3 7" xfId="16439" xr:uid="{6BA02138-298B-4FD7-9968-92AB6DF8270F}"/>
    <cellStyle name="常规 9 3 3 7 2" xfId="35535" xr:uid="{78E57CED-ACA1-4B71-B2B3-B949CD0B8022}"/>
    <cellStyle name="常规 9 3 3 8" xfId="27647" xr:uid="{B22F92BA-2157-4C1D-96B4-33611188A2CA}"/>
    <cellStyle name="常规 9 3 4" xfId="5351" xr:uid="{9DEF6B3B-0B55-439F-9CD3-383BFAD93467}"/>
    <cellStyle name="常规 9 3 4 2" xfId="6248" xr:uid="{63093DCB-997C-475B-A10A-FEF35D92737B}"/>
    <cellStyle name="常规 9 3 4 2 2" xfId="7650" xr:uid="{FA12896C-8F0F-4AE0-A761-6199178075C9}"/>
    <cellStyle name="常规 9 3 4 2 2 2" xfId="10452" xr:uid="{F070EA2E-267A-4CE1-9B87-312A907490B3}"/>
    <cellStyle name="常规 9 3 4 2 2 2 2" xfId="16057" xr:uid="{00BD7798-4264-4E1D-A310-C91F95BA3585}"/>
    <cellStyle name="常规 9 3 4 2 2 2 2 2" xfId="27266" xr:uid="{294B4CCE-2C16-4AAD-9314-C530ECCFDB63}"/>
    <cellStyle name="常规 9 3 4 2 2 2 2 2 2" xfId="43053" xr:uid="{37B4918E-AD92-4FB4-9932-4CFB1634F012}"/>
    <cellStyle name="常规 9 3 4 2 2 2 2 3" xfId="35165" xr:uid="{499D84A6-9DC6-4AF3-AE4F-6988883C5BA5}"/>
    <cellStyle name="常规 9 3 4 2 2 2 3" xfId="21662" xr:uid="{DBBC6695-C467-4BC7-9ABC-929746BB11B5}"/>
    <cellStyle name="常规 9 3 4 2 2 2 3 2" xfId="39109" xr:uid="{7587CB18-6E72-44D3-A325-4731A9A7FD43}"/>
    <cellStyle name="常规 9 3 4 2 2 2 4" xfId="31221" xr:uid="{0116F604-E440-4643-9F8E-3F62ACD6BED2}"/>
    <cellStyle name="常规 9 3 4 2 2 3" xfId="13255" xr:uid="{494D6B81-9608-4912-9B79-A779C115D606}"/>
    <cellStyle name="常规 9 3 4 2 2 3 2" xfId="24464" xr:uid="{509C708B-D02C-4B1F-A90C-B2BBAA3CFAC0}"/>
    <cellStyle name="常规 9 3 4 2 2 3 2 2" xfId="41081" xr:uid="{A437C70C-E7D9-4AFB-AD15-28D0562B27F4}"/>
    <cellStyle name="常规 9 3 4 2 2 3 3" xfId="33193" xr:uid="{257D961B-7F06-4C47-8406-22CD5A82CFCE}"/>
    <cellStyle name="常规 9 3 4 2 2 4" xfId="18860" xr:uid="{441092C9-52A4-4498-9098-2812EEBBB1C1}"/>
    <cellStyle name="常规 9 3 4 2 2 4 2" xfId="37137" xr:uid="{CDF53E89-278C-49E1-BF91-EC501F22A320}"/>
    <cellStyle name="常规 9 3 4 2 2 5" xfId="29249" xr:uid="{10B2F5AD-06E7-41EC-8C61-3BE1F571858A}"/>
    <cellStyle name="常规 9 3 4 2 3" xfId="9050" xr:uid="{D7839259-B2C7-481E-ADA3-697F2E66C55A}"/>
    <cellStyle name="常规 9 3 4 2 3 2" xfId="14655" xr:uid="{E7079799-6F63-4B55-8B0B-0A1037373D83}"/>
    <cellStyle name="常规 9 3 4 2 3 2 2" xfId="25864" xr:uid="{909D9451-B9E2-44DB-91BD-9F47FAE9B9FE}"/>
    <cellStyle name="常规 9 3 4 2 3 2 2 2" xfId="42067" xr:uid="{5CEA406E-82D1-4488-908C-ECB3B033D9A4}"/>
    <cellStyle name="常规 9 3 4 2 3 2 3" xfId="34179" xr:uid="{01B2F312-F807-4513-8D11-D65BBB855E98}"/>
    <cellStyle name="常规 9 3 4 2 3 3" xfId="20260" xr:uid="{FC1287BC-13EB-44E9-9345-914A8575FE51}"/>
    <cellStyle name="常规 9 3 4 2 3 3 2" xfId="38123" xr:uid="{665CBDA2-61EF-4151-B6FC-8DDA706AF8B2}"/>
    <cellStyle name="常规 9 3 4 2 3 4" xfId="30235" xr:uid="{A7841EE7-F9FA-4798-B4F3-DC76172ED82B}"/>
    <cellStyle name="常规 9 3 4 2 4" xfId="11853" xr:uid="{CF7835D6-685D-4F13-B96C-14E84B8A253B}"/>
    <cellStyle name="常规 9 3 4 2 4 2" xfId="23062" xr:uid="{14E39D3D-48F8-47EE-A4C0-7FCA13B0FAF0}"/>
    <cellStyle name="常规 9 3 4 2 4 2 2" xfId="40095" xr:uid="{ABD219C9-C546-407A-8B97-39ED1B13F70C}"/>
    <cellStyle name="常规 9 3 4 2 4 3" xfId="32207" xr:uid="{97207903-DDD0-41DC-87AF-2E941BF5EAA6}"/>
    <cellStyle name="常规 9 3 4 2 5" xfId="17458" xr:uid="{6F17438B-A82F-4D36-9CCF-4E634A06D653}"/>
    <cellStyle name="常规 9 3 4 2 5 2" xfId="36151" xr:uid="{B3FEF7D7-E2EB-495F-B5A5-5EF9B96A6601}"/>
    <cellStyle name="常规 9 3 4 2 6" xfId="28263" xr:uid="{7AE826B4-B799-4920-96D4-36E79CCDE087}"/>
    <cellStyle name="常规 9 3 4 3" xfId="6753" xr:uid="{79A72899-8FA3-4EFF-A58F-E29FA23E72CF}"/>
    <cellStyle name="常规 9 3 4 3 2" xfId="9555" xr:uid="{95979DEA-8F6D-48E4-826B-F11A2C557221}"/>
    <cellStyle name="常规 9 3 4 3 2 2" xfId="15160" xr:uid="{35A0703E-8B23-43B5-A016-238739B0A812}"/>
    <cellStyle name="常规 9 3 4 3 2 2 2" xfId="26369" xr:uid="{66635CC9-90E6-46AA-ACB4-E8F99E9DB5A3}"/>
    <cellStyle name="常规 9 3 4 3 2 2 2 2" xfId="42559" xr:uid="{AA7597B6-9D5E-43EC-B93E-02767EEDBC21}"/>
    <cellStyle name="常规 9 3 4 3 2 2 3" xfId="34671" xr:uid="{9C39D3CF-8080-4CF5-9DFD-A3A8B259DADD}"/>
    <cellStyle name="常规 9 3 4 3 2 3" xfId="20765" xr:uid="{BA0204CB-0C5C-4943-B2C2-EA8637D89443}"/>
    <cellStyle name="常规 9 3 4 3 2 3 2" xfId="38615" xr:uid="{5A7545ED-1C03-48C1-A110-A8E52C2E150F}"/>
    <cellStyle name="常规 9 3 4 3 2 4" xfId="30727" xr:uid="{89D76810-C1FA-43F0-8A1C-E26DDDD1A246}"/>
    <cellStyle name="常规 9 3 4 3 3" xfId="12358" xr:uid="{ACB33121-FE77-413D-A41D-303537DF2B5C}"/>
    <cellStyle name="常规 9 3 4 3 3 2" xfId="23567" xr:uid="{40BA1ED2-D372-453E-B215-D7E49BC5FE79}"/>
    <cellStyle name="常规 9 3 4 3 3 2 2" xfId="40587" xr:uid="{718CB2A8-73EB-47D4-83C3-991A048CB9E6}"/>
    <cellStyle name="常规 9 3 4 3 3 3" xfId="32699" xr:uid="{7DC8A3EF-9F0F-4381-8B58-E91900CD3683}"/>
    <cellStyle name="常规 9 3 4 3 4" xfId="17963" xr:uid="{16776AED-D0EA-4E6A-9ECA-03D8C2F81461}"/>
    <cellStyle name="常规 9 3 4 3 4 2" xfId="36643" xr:uid="{411C7C5B-9044-4F91-A351-157B0C0150C3}"/>
    <cellStyle name="常规 9 3 4 3 5" xfId="28755" xr:uid="{AE1403F2-F08F-44D0-806C-2253EB692348}"/>
    <cellStyle name="常规 9 3 4 4" xfId="8153" xr:uid="{0ADD9FF4-DBC0-4934-A1ED-A77079D45B6A}"/>
    <cellStyle name="常规 9 3 4 4 2" xfId="13758" xr:uid="{53DF1EB8-6707-47D8-B76A-DDE490ECFE0C}"/>
    <cellStyle name="常规 9 3 4 4 2 2" xfId="24967" xr:uid="{D7FFE4B2-5A2C-4A9D-80B8-480442F143BC}"/>
    <cellStyle name="常规 9 3 4 4 2 2 2" xfId="41573" xr:uid="{56CE9FD0-CD6D-4A29-A0E3-9A295582201E}"/>
    <cellStyle name="常规 9 3 4 4 2 3" xfId="33685" xr:uid="{F3FB62B3-FBAF-45D9-9A00-5C8280C8456B}"/>
    <cellStyle name="常规 9 3 4 4 3" xfId="19363" xr:uid="{A4AEE57C-9E60-4E3F-94C5-F8A8F287BBCA}"/>
    <cellStyle name="常规 9 3 4 4 3 2" xfId="37629" xr:uid="{E76E9CFF-35F3-4D7C-A9F6-11E783F3F363}"/>
    <cellStyle name="常规 9 3 4 4 4" xfId="29741" xr:uid="{3C653A8E-4FFA-4136-941B-DFDFBACD2781}"/>
    <cellStyle name="常规 9 3 4 5" xfId="10956" xr:uid="{0A490E12-0430-4A52-AC33-177206CBAF08}"/>
    <cellStyle name="常规 9 3 4 5 2" xfId="22165" xr:uid="{BCB296F0-B15C-4D45-97EE-A059996F2CA1}"/>
    <cellStyle name="常规 9 3 4 5 2 2" xfId="39601" xr:uid="{DD6E01ED-8C42-4380-829A-74D785607659}"/>
    <cellStyle name="常规 9 3 4 5 3" xfId="31713" xr:uid="{B52A4AF5-3687-4CB1-8C2B-91C2D9561A2C}"/>
    <cellStyle name="常规 9 3 4 6" xfId="16561" xr:uid="{15AC5D98-4B1A-44CC-84D5-457955F0D7D0}"/>
    <cellStyle name="常规 9 3 4 6 2" xfId="35657" xr:uid="{0D21945F-4640-4198-A5C4-63DC25FD59F5}"/>
    <cellStyle name="常规 9 3 4 7" xfId="27769" xr:uid="{B1DD4FF2-3FB4-4741-8095-A250E5ED1695}"/>
    <cellStyle name="常规 9 3 5" xfId="6002" xr:uid="{E2112C40-FAD7-4692-9811-7F2BA49E50F8}"/>
    <cellStyle name="常规 9 3 5 2" xfId="7404" xr:uid="{238153F4-B941-4624-BEB5-4AC509DD2092}"/>
    <cellStyle name="常规 9 3 5 2 2" xfId="10206" xr:uid="{8D7B326D-0242-4E51-8C81-5528F1266C9B}"/>
    <cellStyle name="常规 9 3 5 2 2 2" xfId="15811" xr:uid="{0EC33C35-5012-44FA-A479-888F912ADED3}"/>
    <cellStyle name="常规 9 3 5 2 2 2 2" xfId="27020" xr:uid="{AEE53A32-B076-4593-B89F-36DCDC72DC51}"/>
    <cellStyle name="常规 9 3 5 2 2 2 2 2" xfId="42807" xr:uid="{AE9FCAEC-AD56-474B-BA4D-1FBDC95A40E5}"/>
    <cellStyle name="常规 9 3 5 2 2 2 3" xfId="34919" xr:uid="{8C513C40-ED81-4B6B-A8BC-A76197D1FCA9}"/>
    <cellStyle name="常规 9 3 5 2 2 3" xfId="21416" xr:uid="{88B919BE-E144-4992-9337-D785FC24CEA2}"/>
    <cellStyle name="常规 9 3 5 2 2 3 2" xfId="38863" xr:uid="{53E997D2-F6D5-4B85-96BE-06B70CEBEA57}"/>
    <cellStyle name="常规 9 3 5 2 2 4" xfId="30975" xr:uid="{233B9DCE-325D-414B-82CE-67D02447E6F1}"/>
    <cellStyle name="常规 9 3 5 2 3" xfId="13009" xr:uid="{37789A71-52FD-4B6C-9055-4C309728BDA3}"/>
    <cellStyle name="常规 9 3 5 2 3 2" xfId="24218" xr:uid="{CC141655-69D4-47F1-86FB-CF430334B4BC}"/>
    <cellStyle name="常规 9 3 5 2 3 2 2" xfId="40835" xr:uid="{C649E664-2967-4374-82CE-81049AD6DFB9}"/>
    <cellStyle name="常规 9 3 5 2 3 3" xfId="32947" xr:uid="{40F3D0CD-A048-4F34-9AF9-AF37B0CC3B1D}"/>
    <cellStyle name="常规 9 3 5 2 4" xfId="18614" xr:uid="{2AB83D1D-79A8-48BC-83A9-96F5C3F50509}"/>
    <cellStyle name="常规 9 3 5 2 4 2" xfId="36891" xr:uid="{D291626D-0DBD-4242-A4A8-05E01FC06BAF}"/>
    <cellStyle name="常规 9 3 5 2 5" xfId="29003" xr:uid="{50554754-4BB2-4433-B945-862815F4D9B0}"/>
    <cellStyle name="常规 9 3 5 3" xfId="8804" xr:uid="{3A2FC4F2-7392-47F8-8424-F22CA7354928}"/>
    <cellStyle name="常规 9 3 5 3 2" xfId="14409" xr:uid="{CA083B92-7037-41D2-9150-A9939C7F7F7A}"/>
    <cellStyle name="常规 9 3 5 3 2 2" xfId="25618" xr:uid="{DBB34510-8D1A-45E2-98E1-A991FB062AFF}"/>
    <cellStyle name="常规 9 3 5 3 2 2 2" xfId="41821" xr:uid="{72A86537-2308-4DD2-B785-6D7699594434}"/>
    <cellStyle name="常规 9 3 5 3 2 3" xfId="33933" xr:uid="{442EA24C-A977-414F-BBC9-1727BCEEC897}"/>
    <cellStyle name="常规 9 3 5 3 3" xfId="20014" xr:uid="{3DE155CF-C75A-4654-B835-4578AB5CCD75}"/>
    <cellStyle name="常规 9 3 5 3 3 2" xfId="37877" xr:uid="{C0E9C3C1-2A49-4858-B59D-FA83BB468D1A}"/>
    <cellStyle name="常规 9 3 5 3 4" xfId="29989" xr:uid="{755AAB67-FE62-4D18-A4E5-E02A9A6D86D5}"/>
    <cellStyle name="常规 9 3 5 4" xfId="11607" xr:uid="{27FB20E0-4714-4CF1-8ED2-DDA3F220FF41}"/>
    <cellStyle name="常规 9 3 5 4 2" xfId="22816" xr:uid="{B9092DAD-B2EC-4330-AD8A-D9E57C69EAEF}"/>
    <cellStyle name="常规 9 3 5 4 2 2" xfId="39849" xr:uid="{244FC9D5-40B8-4758-9DE6-C720AEDBFA32}"/>
    <cellStyle name="常规 9 3 5 4 3" xfId="31961" xr:uid="{EF295BD6-E6A8-49DE-8CF9-17958F4DE6B3}"/>
    <cellStyle name="常规 9 3 5 5" xfId="17212" xr:uid="{06700DBC-075D-4766-B7FF-706AA52E99CC}"/>
    <cellStyle name="常规 9 3 5 5 2" xfId="35905" xr:uid="{0258BCF2-998B-4CD4-A563-3543ED87768D}"/>
    <cellStyle name="常规 9 3 5 6" xfId="28017" xr:uid="{8FDB353C-0E7A-48BD-8076-EEE18B4E5EF9}"/>
    <cellStyle name="常规 9 3 6" xfId="6506" xr:uid="{48F6ADD0-CA61-4435-8EDA-C9629AA7BD5E}"/>
    <cellStyle name="常规 9 3 6 2" xfId="9308" xr:uid="{B808738F-5819-4CB3-9BE8-3812DF6A20FB}"/>
    <cellStyle name="常规 9 3 6 2 2" xfId="14913" xr:uid="{BDF9B18B-A036-4FE9-A524-2146926F5573}"/>
    <cellStyle name="常规 9 3 6 2 2 2" xfId="26122" xr:uid="{17A50A9F-98D4-4020-9F20-5A7D10D80205}"/>
    <cellStyle name="常规 9 3 6 2 2 2 2" xfId="42313" xr:uid="{6DD77BA4-1836-4D27-BC5F-4FC5C64807A5}"/>
    <cellStyle name="常规 9 3 6 2 2 3" xfId="34425" xr:uid="{0F643932-E667-471D-A584-E449A67B97E4}"/>
    <cellStyle name="常规 9 3 6 2 3" xfId="20518" xr:uid="{BCAFFE93-926D-489C-A0DC-016BC5FD9F3C}"/>
    <cellStyle name="常规 9 3 6 2 3 2" xfId="38369" xr:uid="{9CD20CCF-77F6-451E-9FC3-CABDE2272691}"/>
    <cellStyle name="常规 9 3 6 2 4" xfId="30481" xr:uid="{5952C666-55FD-45E5-A126-96D99BE32689}"/>
    <cellStyle name="常规 9 3 6 3" xfId="12111" xr:uid="{B88C5BB6-51D6-4B3E-B345-089A1A70DBA9}"/>
    <cellStyle name="常规 9 3 6 3 2" xfId="23320" xr:uid="{134ED4BA-31DB-4E05-B467-7A4171A0F477}"/>
    <cellStyle name="常规 9 3 6 3 2 2" xfId="40341" xr:uid="{242E9485-923D-4218-9EE8-89F70389D484}"/>
    <cellStyle name="常规 9 3 6 3 3" xfId="32453" xr:uid="{20F2981C-6B5F-4B60-A75B-FE883C25B2FB}"/>
    <cellStyle name="常规 9 3 6 4" xfId="17716" xr:uid="{03514C71-146E-459E-9B8E-F5D3F2133C90}"/>
    <cellStyle name="常规 9 3 6 4 2" xfId="36397" xr:uid="{89ECA13C-2D68-40BA-8866-BC8DC4B21F08}"/>
    <cellStyle name="常规 9 3 6 5" xfId="28509" xr:uid="{F1960118-1906-40D2-9D96-F8A5EA332705}"/>
    <cellStyle name="常规 9 3 7" xfId="7907" xr:uid="{8F799577-C49A-4E58-8112-4EABBE482C3A}"/>
    <cellStyle name="常规 9 3 7 2" xfId="13512" xr:uid="{D7E5A563-9721-482D-B236-3B9CB00CFAFC}"/>
    <cellStyle name="常规 9 3 7 2 2" xfId="24721" xr:uid="{43F3F56B-A94F-4DEE-8229-281AE7A6BA36}"/>
    <cellStyle name="常规 9 3 7 2 2 2" xfId="41327" xr:uid="{818955BA-5B17-4D5A-9CE5-65FE8EAB0187}"/>
    <cellStyle name="常规 9 3 7 2 3" xfId="33439" xr:uid="{F4F8F185-7A32-4065-A6E9-9CCEB6FC6D68}"/>
    <cellStyle name="常规 9 3 7 3" xfId="19117" xr:uid="{A842EBE8-3AED-4B0E-B114-8538637868B5}"/>
    <cellStyle name="常规 9 3 7 3 2" xfId="37383" xr:uid="{7F83EF7D-1293-4411-BCE6-35705FA1485E}"/>
    <cellStyle name="常规 9 3 7 4" xfId="29495" xr:uid="{A0E97B52-3057-4257-98E8-8D582F14F267}"/>
    <cellStyle name="常规 9 3 8" xfId="10710" xr:uid="{377C4B19-DEEA-4D47-8B3D-CFA5F7399D4C}"/>
    <cellStyle name="常规 9 3 8 2" xfId="21919" xr:uid="{35D7DFA3-A1CF-45D7-9980-D57C0A2B67D2}"/>
    <cellStyle name="常规 9 3 8 2 2" xfId="39355" xr:uid="{6EA77D19-B289-4310-B1C6-9E98570D0683}"/>
    <cellStyle name="常规 9 3 8 3" xfId="31467" xr:uid="{D7D930A6-36D9-45B2-A1CB-B535F340E312}"/>
    <cellStyle name="常规 9 3 9" xfId="16315" xr:uid="{E435D33C-4190-4FA2-9916-6C76C5868869}"/>
    <cellStyle name="常规 9 3 9 2" xfId="35411" xr:uid="{245BD933-7954-4323-8A8E-8AC9985D1E87}"/>
    <cellStyle name="常规 9 4" xfId="5149" xr:uid="{045F4E7D-0518-4D66-9883-564B3E161D28}"/>
    <cellStyle name="常规 9 4 2" xfId="5274" xr:uid="{3799A49D-948C-43F8-AD29-6272A04A56A3}"/>
    <cellStyle name="常规 9 4 2 2" xfId="5520" xr:uid="{E135EBEB-4AD2-4E52-9AAF-274CC95FBCB3}"/>
    <cellStyle name="常规 9 4 2 2 2" xfId="6417" xr:uid="{DB1A94D4-3832-42F1-AB3F-34D4FAD2329A}"/>
    <cellStyle name="常规 9 4 2 2 2 2" xfId="7819" xr:uid="{06F556F1-43A3-4720-AE3F-B6663636A6B0}"/>
    <cellStyle name="常规 9 4 2 2 2 2 2" xfId="10621" xr:uid="{B7E32FFA-CFC3-48DF-9E3E-4A4FB51ED5D5}"/>
    <cellStyle name="常规 9 4 2 2 2 2 2 2" xfId="16226" xr:uid="{9D2D8263-2E2D-4970-B9E2-6A5B593018E3}"/>
    <cellStyle name="常规 9 4 2 2 2 2 2 2 2" xfId="27435" xr:uid="{F68B23E3-D3DE-42AD-B6F3-54EA109F0642}"/>
    <cellStyle name="常规 9 4 2 2 2 2 2 2 2 2" xfId="43222" xr:uid="{0666C79E-3982-4302-9F1E-131899F32405}"/>
    <cellStyle name="常规 9 4 2 2 2 2 2 2 3" xfId="35334" xr:uid="{18C81D42-13D6-4189-9FEB-2C216B4D6E16}"/>
    <cellStyle name="常规 9 4 2 2 2 2 2 3" xfId="21831" xr:uid="{3F1CE3BC-3A34-4F97-929F-650D166163CC}"/>
    <cellStyle name="常规 9 4 2 2 2 2 2 3 2" xfId="39278" xr:uid="{0A4F60C9-55B0-42BE-951B-55F2B086A971}"/>
    <cellStyle name="常规 9 4 2 2 2 2 2 4" xfId="31390" xr:uid="{465640E9-5566-4E12-BFD7-746ADCD72080}"/>
    <cellStyle name="常规 9 4 2 2 2 2 3" xfId="13424" xr:uid="{4D37E7B0-4D51-4661-81E4-CA11FBD2948A}"/>
    <cellStyle name="常规 9 4 2 2 2 2 3 2" xfId="24633" xr:uid="{8E2F4CF4-95A2-4C4A-9E6D-90F8ED8F67E9}"/>
    <cellStyle name="常规 9 4 2 2 2 2 3 2 2" xfId="41250" xr:uid="{7F1A3324-6916-48B7-B571-2BF836430693}"/>
    <cellStyle name="常规 9 4 2 2 2 2 3 3" xfId="33362" xr:uid="{F8A5482E-B0AC-41B6-BBD8-C1A7408024DD}"/>
    <cellStyle name="常规 9 4 2 2 2 2 4" xfId="19029" xr:uid="{F82B19E6-41C1-44B6-9198-0B434A38485D}"/>
    <cellStyle name="常规 9 4 2 2 2 2 4 2" xfId="37306" xr:uid="{1AF51E20-2C7F-4D86-BFF9-41A7AF2613C4}"/>
    <cellStyle name="常规 9 4 2 2 2 2 5" xfId="29418" xr:uid="{30952F98-62A8-42E1-B160-A17EE05144E1}"/>
    <cellStyle name="常规 9 4 2 2 2 3" xfId="9219" xr:uid="{E75720A3-62EE-4BB1-B526-EC1E4D806521}"/>
    <cellStyle name="常规 9 4 2 2 2 3 2" xfId="14824" xr:uid="{2F746305-859D-4132-8217-B6E594EB5D69}"/>
    <cellStyle name="常规 9 4 2 2 2 3 2 2" xfId="26033" xr:uid="{A7FBFA77-204B-43CD-B83A-E21237F76EEB}"/>
    <cellStyle name="常规 9 4 2 2 2 3 2 2 2" xfId="42236" xr:uid="{29BD62EB-A89E-4D7F-83FE-449B7FBBB9F3}"/>
    <cellStyle name="常规 9 4 2 2 2 3 2 3" xfId="34348" xr:uid="{346D77F3-E45F-44B4-9CC6-1A6A4D41AFCB}"/>
    <cellStyle name="常规 9 4 2 2 2 3 3" xfId="20429" xr:uid="{5A996B10-A7F6-4940-9336-CA6EA4C1F454}"/>
    <cellStyle name="常规 9 4 2 2 2 3 3 2" xfId="38292" xr:uid="{0C58166D-2DB6-490D-AE52-D2F5E976DC97}"/>
    <cellStyle name="常规 9 4 2 2 2 3 4" xfId="30404" xr:uid="{BC3C36F1-9376-41CF-A205-74B3D4330860}"/>
    <cellStyle name="常规 9 4 2 2 2 4" xfId="12022" xr:uid="{33B49E13-1DDC-44BC-B84D-003761894B75}"/>
    <cellStyle name="常规 9 4 2 2 2 4 2" xfId="23231" xr:uid="{D5654F22-FE52-4466-83C9-178C9B39ECFC}"/>
    <cellStyle name="常规 9 4 2 2 2 4 2 2" xfId="40264" xr:uid="{566A5AE7-B494-44FE-B320-40282BEBF8D8}"/>
    <cellStyle name="常规 9 4 2 2 2 4 3" xfId="32376" xr:uid="{3FF9035E-87B7-4762-8E30-C9D589B257E0}"/>
    <cellStyle name="常规 9 4 2 2 2 5" xfId="17627" xr:uid="{B7EB666B-9273-4939-BA52-1AFAFCBD8CD7}"/>
    <cellStyle name="常规 9 4 2 2 2 5 2" xfId="36320" xr:uid="{155541D0-DC3E-4E1C-A85D-9B5A45837264}"/>
    <cellStyle name="常规 9 4 2 2 2 6" xfId="28432" xr:uid="{A42BAC8A-CEE7-48CF-B7FE-74F0C49D7B7B}"/>
    <cellStyle name="常规 9 4 2 2 3" xfId="6922" xr:uid="{20B7A0BF-D5BD-4544-BFBD-34305B5D5589}"/>
    <cellStyle name="常规 9 4 2 2 3 2" xfId="9724" xr:uid="{AD48520C-715F-488F-822B-F1D5ED0CAD28}"/>
    <cellStyle name="常规 9 4 2 2 3 2 2" xfId="15329" xr:uid="{5EDF36E9-2AA8-4C8F-B137-C373DD0F8A2B}"/>
    <cellStyle name="常规 9 4 2 2 3 2 2 2" xfId="26538" xr:uid="{0736D6C1-B4D5-46BB-89AB-11E93D4BF268}"/>
    <cellStyle name="常规 9 4 2 2 3 2 2 2 2" xfId="42728" xr:uid="{1F194913-5DF0-4A6E-BC75-B75112C97842}"/>
    <cellStyle name="常规 9 4 2 2 3 2 2 3" xfId="34840" xr:uid="{395A5C4A-CAE5-46D3-9BB4-D54CFBC61F12}"/>
    <cellStyle name="常规 9 4 2 2 3 2 3" xfId="20934" xr:uid="{A24AAE72-A8BA-409E-B348-3EDA53378F5C}"/>
    <cellStyle name="常规 9 4 2 2 3 2 3 2" xfId="38784" xr:uid="{3F26FA46-1589-4AED-934A-BF9DB3F2F989}"/>
    <cellStyle name="常规 9 4 2 2 3 2 4" xfId="30896" xr:uid="{86747564-F355-4B6A-8DF2-0F17C8D9946F}"/>
    <cellStyle name="常规 9 4 2 2 3 3" xfId="12527" xr:uid="{E4CBB4EE-66E6-454C-9030-81C8C7FB01CE}"/>
    <cellStyle name="常规 9 4 2 2 3 3 2" xfId="23736" xr:uid="{CFDC883A-9434-4AAC-B9CF-7FD56A01DDE6}"/>
    <cellStyle name="常规 9 4 2 2 3 3 2 2" xfId="40756" xr:uid="{A23520E9-60CC-41DE-874B-CDEB1B5FEB7D}"/>
    <cellStyle name="常规 9 4 2 2 3 3 3" xfId="32868" xr:uid="{68888922-85C6-4DA9-8632-8785C9243DBE}"/>
    <cellStyle name="常规 9 4 2 2 3 4" xfId="18132" xr:uid="{0395BB7E-1BAC-4218-A1AF-E5F1AC166C20}"/>
    <cellStyle name="常规 9 4 2 2 3 4 2" xfId="36812" xr:uid="{97FA70D4-0995-4ACB-B6A8-04001E17364A}"/>
    <cellStyle name="常规 9 4 2 2 3 5" xfId="28924" xr:uid="{FFB617AC-5485-4761-8291-EB7CDAF38326}"/>
    <cellStyle name="常规 9 4 2 2 4" xfId="8322" xr:uid="{E136814C-E2C8-4334-B146-0B72D19A5274}"/>
    <cellStyle name="常规 9 4 2 2 4 2" xfId="13927" xr:uid="{ABA95824-A824-4833-BC02-6E152AE438FF}"/>
    <cellStyle name="常规 9 4 2 2 4 2 2" xfId="25136" xr:uid="{4FBC98AE-14BA-481D-B6B3-3A042EDF3E72}"/>
    <cellStyle name="常规 9 4 2 2 4 2 2 2" xfId="41742" xr:uid="{A484942B-429A-4628-92FB-F1EC6F9DCE8A}"/>
    <cellStyle name="常规 9 4 2 2 4 2 3" xfId="33854" xr:uid="{774DB5E5-709D-474E-A7AC-DBCDE04B340B}"/>
    <cellStyle name="常规 9 4 2 2 4 3" xfId="19532" xr:uid="{1B8C8557-B73A-4360-A453-FB1CFCD2B8EB}"/>
    <cellStyle name="常规 9 4 2 2 4 3 2" xfId="37798" xr:uid="{3E62B759-E988-4740-AF40-BF17B5C0880A}"/>
    <cellStyle name="常规 9 4 2 2 4 4" xfId="29910" xr:uid="{FA014323-98C5-4BC5-B4C3-916F750B896B}"/>
    <cellStyle name="常规 9 4 2 2 5" xfId="11125" xr:uid="{2EE0C894-5893-4EF6-9C0E-34F84059B98F}"/>
    <cellStyle name="常规 9 4 2 2 5 2" xfId="22334" xr:uid="{F587EA92-880C-4097-9752-61DB152183C3}"/>
    <cellStyle name="常规 9 4 2 2 5 2 2" xfId="39770" xr:uid="{18A6B68A-0331-4757-89C0-A831CE122248}"/>
    <cellStyle name="常规 9 4 2 2 5 3" xfId="31882" xr:uid="{71A18E63-6083-4C46-9DEF-1635E1C53BEB}"/>
    <cellStyle name="常规 9 4 2 2 6" xfId="16730" xr:uid="{95B5C6A1-5FF6-4676-BA12-E87DA1248614}"/>
    <cellStyle name="常规 9 4 2 2 6 2" xfId="35826" xr:uid="{F6D0C6BB-6E32-4C13-ADA2-9C93DB38CFA3}"/>
    <cellStyle name="常规 9 4 2 2 7" xfId="27938" xr:uid="{3738EB68-1A9A-4ECF-A825-233A91DD96CD}"/>
    <cellStyle name="常规 9 4 2 3" xfId="6171" xr:uid="{BA3D0907-552A-4669-9957-66803F5A6168}"/>
    <cellStyle name="常规 9 4 2 3 2" xfId="7573" xr:uid="{C0E3A7F0-873A-4805-A18F-95AA6212EA34}"/>
    <cellStyle name="常规 9 4 2 3 2 2" xfId="10375" xr:uid="{D80F9B79-9AFA-4B4D-A9A2-A47AE2D02966}"/>
    <cellStyle name="常规 9 4 2 3 2 2 2" xfId="15980" xr:uid="{41396399-F173-4D4A-97CC-51BCB0FF1B0B}"/>
    <cellStyle name="常规 9 4 2 3 2 2 2 2" xfId="27189" xr:uid="{436DCF5E-1DB2-48A3-A059-5BA5B5712B87}"/>
    <cellStyle name="常规 9 4 2 3 2 2 2 2 2" xfId="42976" xr:uid="{E42509BD-EFBC-4BEF-BCB0-81FF43270498}"/>
    <cellStyle name="常规 9 4 2 3 2 2 2 3" xfId="35088" xr:uid="{D44436C8-2D9A-48A4-A45C-114E8325B40E}"/>
    <cellStyle name="常规 9 4 2 3 2 2 3" xfId="21585" xr:uid="{703CF633-E29E-4C92-A512-166A9179D5F3}"/>
    <cellStyle name="常规 9 4 2 3 2 2 3 2" xfId="39032" xr:uid="{EC88CE51-A826-40B0-A445-1E9080B3D2A6}"/>
    <cellStyle name="常规 9 4 2 3 2 2 4" xfId="31144" xr:uid="{9F23BF6E-308A-41AC-98FA-8236A4575C9A}"/>
    <cellStyle name="常规 9 4 2 3 2 3" xfId="13178" xr:uid="{5E473087-A17F-4712-861B-156989E42095}"/>
    <cellStyle name="常规 9 4 2 3 2 3 2" xfId="24387" xr:uid="{F6C27455-C46A-409F-9AE6-A9773E1699C1}"/>
    <cellStyle name="常规 9 4 2 3 2 3 2 2" xfId="41004" xr:uid="{9ADFD8BC-C5DD-4EDC-B9DC-895523EDC349}"/>
    <cellStyle name="常规 9 4 2 3 2 3 3" xfId="33116" xr:uid="{D37C911B-6A30-4068-8E0C-86D2600CCA27}"/>
    <cellStyle name="常规 9 4 2 3 2 4" xfId="18783" xr:uid="{BAB93BDA-ABB9-4A53-B6B5-1B6B80851170}"/>
    <cellStyle name="常规 9 4 2 3 2 4 2" xfId="37060" xr:uid="{725E07F2-E282-4D28-8FF7-A92058531BC9}"/>
    <cellStyle name="常规 9 4 2 3 2 5" xfId="29172" xr:uid="{029F1AF1-B9EF-4174-ACD6-FBBD6F1279FC}"/>
    <cellStyle name="常规 9 4 2 3 3" xfId="8973" xr:uid="{9017767C-5B9E-4351-AB50-30C4A69599B1}"/>
    <cellStyle name="常规 9 4 2 3 3 2" xfId="14578" xr:uid="{89603CD1-9EC7-4D2F-BB45-6701DFFAE53C}"/>
    <cellStyle name="常规 9 4 2 3 3 2 2" xfId="25787" xr:uid="{AF451AE8-3983-4F20-A4C9-CBF19C904950}"/>
    <cellStyle name="常规 9 4 2 3 3 2 2 2" xfId="41990" xr:uid="{DF6C587A-B0CD-4FA6-802D-01DCF26AE4FB}"/>
    <cellStyle name="常规 9 4 2 3 3 2 3" xfId="34102" xr:uid="{EB1FDEA0-0179-4020-B339-4942517E63FE}"/>
    <cellStyle name="常规 9 4 2 3 3 3" xfId="20183" xr:uid="{835C26D4-B60F-48D7-9363-5439F9A65862}"/>
    <cellStyle name="常规 9 4 2 3 3 3 2" xfId="38046" xr:uid="{A4ECE464-F2F2-489B-84D3-83EA382C2F98}"/>
    <cellStyle name="常规 9 4 2 3 3 4" xfId="30158" xr:uid="{6B07A9D9-6D81-4A9D-8525-1B1794128C44}"/>
    <cellStyle name="常规 9 4 2 3 4" xfId="11776" xr:uid="{B20ABFCA-1CD2-4588-A7F8-57A23740D77B}"/>
    <cellStyle name="常规 9 4 2 3 4 2" xfId="22985" xr:uid="{84336C77-A4DC-4C76-82C6-F5CF76BA8934}"/>
    <cellStyle name="常规 9 4 2 3 4 2 2" xfId="40018" xr:uid="{51C6023D-7CCB-4FFE-B147-09E3920879A3}"/>
    <cellStyle name="常规 9 4 2 3 4 3" xfId="32130" xr:uid="{B5BA2FD5-8C78-42A4-ADE6-A23661140BDA}"/>
    <cellStyle name="常规 9 4 2 3 5" xfId="17381" xr:uid="{C2A2BAAE-9F20-41D2-A0C1-0162114213BA}"/>
    <cellStyle name="常规 9 4 2 3 5 2" xfId="36074" xr:uid="{E6BE08C9-402B-4799-80FA-73C698968D1B}"/>
    <cellStyle name="常规 9 4 2 3 6" xfId="28186" xr:uid="{C485EB24-4FCF-47C9-986A-CCF1705E590D}"/>
    <cellStyle name="常规 9 4 2 4" xfId="6676" xr:uid="{64BD3F39-C347-4298-A4CF-8E645E08FEA3}"/>
    <cellStyle name="常规 9 4 2 4 2" xfId="9478" xr:uid="{DDBF96F4-82A3-4B27-92B5-DE307CB71152}"/>
    <cellStyle name="常规 9 4 2 4 2 2" xfId="15083" xr:uid="{337F6DE3-CC4E-40E0-94FC-C3EC24E76473}"/>
    <cellStyle name="常规 9 4 2 4 2 2 2" xfId="26292" xr:uid="{F696B450-0DF6-4986-BAE3-FAB26D0D6D3E}"/>
    <cellStyle name="常规 9 4 2 4 2 2 2 2" xfId="42482" xr:uid="{68B9AFAB-DCF6-4237-B80F-603E4DFC5E6D}"/>
    <cellStyle name="常规 9 4 2 4 2 2 3" xfId="34594" xr:uid="{52237CD1-4F6B-4959-95F9-5AB674CE707A}"/>
    <cellStyle name="常规 9 4 2 4 2 3" xfId="20688" xr:uid="{E757924D-65D7-49E1-832A-8D251584C270}"/>
    <cellStyle name="常规 9 4 2 4 2 3 2" xfId="38538" xr:uid="{78340244-328A-4B73-8782-04EBDB3BE21A}"/>
    <cellStyle name="常规 9 4 2 4 2 4" xfId="30650" xr:uid="{E8861163-6099-4CBF-8D5F-C384B8636C95}"/>
    <cellStyle name="常规 9 4 2 4 3" xfId="12281" xr:uid="{B7B0E879-3EFA-4700-A991-0C9ED54B5790}"/>
    <cellStyle name="常规 9 4 2 4 3 2" xfId="23490" xr:uid="{68F4E3CB-AF96-4CC3-9F3E-1A44D3568D76}"/>
    <cellStyle name="常规 9 4 2 4 3 2 2" xfId="40510" xr:uid="{0EE4410C-9C12-46ED-8546-7460CF5E18FC}"/>
    <cellStyle name="常规 9 4 2 4 3 3" xfId="32622" xr:uid="{020AE506-01CC-42E3-9ED7-867EE71FB002}"/>
    <cellStyle name="常规 9 4 2 4 4" xfId="17886" xr:uid="{B160E55A-B965-42B6-8B89-4AB71282DB37}"/>
    <cellStyle name="常规 9 4 2 4 4 2" xfId="36566" xr:uid="{9C02B19A-60C7-4649-BAF1-AF5861360D6A}"/>
    <cellStyle name="常规 9 4 2 4 5" xfId="28678" xr:uid="{00E09D78-3018-4520-ACA2-8CE5F6A76800}"/>
    <cellStyle name="常规 9 4 2 5" xfId="8076" xr:uid="{0207638C-213D-49CB-AEB7-34661BE98A3D}"/>
    <cellStyle name="常规 9 4 2 5 2" xfId="13681" xr:uid="{0BC8DE24-D034-48EC-84B6-B00EBE4E85DE}"/>
    <cellStyle name="常规 9 4 2 5 2 2" xfId="24890" xr:uid="{A87D45B6-89C8-476F-A57F-A722E0AFDC47}"/>
    <cellStyle name="常规 9 4 2 5 2 2 2" xfId="41496" xr:uid="{DBF6B9F7-3BBF-45BC-91F5-0495D37CC2B0}"/>
    <cellStyle name="常规 9 4 2 5 2 3" xfId="33608" xr:uid="{DF19CC55-DA0A-4592-9F5A-4AA7F6393258}"/>
    <cellStyle name="常规 9 4 2 5 3" xfId="19286" xr:uid="{B993CE75-5AE9-4C84-93AE-9E7B349435F7}"/>
    <cellStyle name="常规 9 4 2 5 3 2" xfId="37552" xr:uid="{1BF77E52-3EC5-4769-8ED6-3CE177AEFA46}"/>
    <cellStyle name="常规 9 4 2 5 4" xfId="29664" xr:uid="{39F2D5C0-86B9-4ACC-A682-86AC2417BF44}"/>
    <cellStyle name="常规 9 4 2 6" xfId="10879" xr:uid="{0D271804-0C68-4177-BEE0-CFD2AF268543}"/>
    <cellStyle name="常规 9 4 2 6 2" xfId="22088" xr:uid="{495162C2-4601-4F7C-BC8A-1AEE40805FE5}"/>
    <cellStyle name="常规 9 4 2 6 2 2" xfId="39524" xr:uid="{FE0A2725-5D77-4F35-9FAD-DE2CD2893850}"/>
    <cellStyle name="常规 9 4 2 6 3" xfId="31636" xr:uid="{79BB58A4-7926-4112-83EE-6E43F28031DC}"/>
    <cellStyle name="常规 9 4 2 7" xfId="16484" xr:uid="{80DEA666-0079-4B32-A46D-F0FB201E1066}"/>
    <cellStyle name="常规 9 4 2 7 2" xfId="35580" xr:uid="{3C9D5116-A01E-40E9-A177-39A64393E711}"/>
    <cellStyle name="常规 9 4 2 8" xfId="27692" xr:uid="{56892DC5-75CC-4FD6-9A76-1E45477566DD}"/>
    <cellStyle name="常规 9 4 3" xfId="5396" xr:uid="{9D63931A-46E9-4D62-B6EA-093880A4A64E}"/>
    <cellStyle name="常规 9 4 3 2" xfId="6293" xr:uid="{02A672AB-6DA6-48AD-A21E-D7E960CCAE5E}"/>
    <cellStyle name="常规 9 4 3 2 2" xfId="7695" xr:uid="{81FB1BEA-7072-4BD5-A0C6-E65F1982F8A6}"/>
    <cellStyle name="常规 9 4 3 2 2 2" xfId="10497" xr:uid="{7B187298-6ABA-40C6-B483-9133D1BA4E7E}"/>
    <cellStyle name="常规 9 4 3 2 2 2 2" xfId="16102" xr:uid="{12164812-AF8F-4935-BAFB-16751566BB62}"/>
    <cellStyle name="常规 9 4 3 2 2 2 2 2" xfId="27311" xr:uid="{94808225-D329-4B65-AAA5-A3BCC041B1E8}"/>
    <cellStyle name="常规 9 4 3 2 2 2 2 2 2" xfId="43098" xr:uid="{7AD5AFE5-9660-4D83-87AE-83063B52AF4B}"/>
    <cellStyle name="常规 9 4 3 2 2 2 2 3" xfId="35210" xr:uid="{38049E5B-A577-45CF-8DF8-F48D733A707B}"/>
    <cellStyle name="常规 9 4 3 2 2 2 3" xfId="21707" xr:uid="{99F45468-175C-4B00-A4F7-26A87C3F94A5}"/>
    <cellStyle name="常规 9 4 3 2 2 2 3 2" xfId="39154" xr:uid="{233C38C3-AAB2-4FF5-8CF1-E1637C9F9FCF}"/>
    <cellStyle name="常规 9 4 3 2 2 2 4" xfId="31266" xr:uid="{D083CD39-2D71-4545-9477-25A00C08896D}"/>
    <cellStyle name="常规 9 4 3 2 2 3" xfId="13300" xr:uid="{79891416-41A3-4862-880F-0607DF458574}"/>
    <cellStyle name="常规 9 4 3 2 2 3 2" xfId="24509" xr:uid="{10A456FC-76EA-4D9B-8AE1-9A1464BD93DF}"/>
    <cellStyle name="常规 9 4 3 2 2 3 2 2" xfId="41126" xr:uid="{AD65FAC6-7A1A-4696-9E58-3F49DF285B8D}"/>
    <cellStyle name="常规 9 4 3 2 2 3 3" xfId="33238" xr:uid="{855A46D0-34D2-4E9A-86C6-6AA58725E641}"/>
    <cellStyle name="常规 9 4 3 2 2 4" xfId="18905" xr:uid="{E2EC4F86-17FA-4DE5-9076-1C3AC8343892}"/>
    <cellStyle name="常规 9 4 3 2 2 4 2" xfId="37182" xr:uid="{AE4FD9EE-D23E-4D95-9D98-21627FD6EC53}"/>
    <cellStyle name="常规 9 4 3 2 2 5" xfId="29294" xr:uid="{C5E5B2AD-8099-45EC-8262-B7291A0EA3C4}"/>
    <cellStyle name="常规 9 4 3 2 3" xfId="9095" xr:uid="{265B3F8A-4140-468D-83C0-7C887AC32725}"/>
    <cellStyle name="常规 9 4 3 2 3 2" xfId="14700" xr:uid="{87277AF7-EBC3-45DD-9B65-C41576DE5DAB}"/>
    <cellStyle name="常规 9 4 3 2 3 2 2" xfId="25909" xr:uid="{258E5C60-6628-4D58-A9EE-2F27C2D84BCF}"/>
    <cellStyle name="常规 9 4 3 2 3 2 2 2" xfId="42112" xr:uid="{F1341859-897A-4D41-ADDB-04B4042205CB}"/>
    <cellStyle name="常规 9 4 3 2 3 2 3" xfId="34224" xr:uid="{8DE41AE4-1B6E-4863-B865-2B7192552408}"/>
    <cellStyle name="常规 9 4 3 2 3 3" xfId="20305" xr:uid="{D4085817-3539-408B-97E5-3730A888DAC4}"/>
    <cellStyle name="常规 9 4 3 2 3 3 2" xfId="38168" xr:uid="{E41ED291-9AC9-4B9B-9F14-E116B32AC438}"/>
    <cellStyle name="常规 9 4 3 2 3 4" xfId="30280" xr:uid="{1C100749-0E9D-4B5F-B710-3173EE01A66F}"/>
    <cellStyle name="常规 9 4 3 2 4" xfId="11898" xr:uid="{7D6ED9B4-8B9B-4398-96A9-282BEDD1A3A4}"/>
    <cellStyle name="常规 9 4 3 2 4 2" xfId="23107" xr:uid="{E8C6667C-0D96-4D51-87CD-A521D461B95F}"/>
    <cellStyle name="常规 9 4 3 2 4 2 2" xfId="40140" xr:uid="{7A812E1E-308F-48BB-BCA9-632D2F7240E6}"/>
    <cellStyle name="常规 9 4 3 2 4 3" xfId="32252" xr:uid="{E85AD6F4-3B9E-43C3-BDAF-F6D1CECDC47B}"/>
    <cellStyle name="常规 9 4 3 2 5" xfId="17503" xr:uid="{28D748B8-A410-49DF-8FFA-055126FE7BA9}"/>
    <cellStyle name="常规 9 4 3 2 5 2" xfId="36196" xr:uid="{848DD1AB-DFBB-47C9-A10A-D8E3B5FE522B}"/>
    <cellStyle name="常规 9 4 3 2 6" xfId="28308" xr:uid="{FDF786F5-31D0-4242-ADA6-E27D2230C19D}"/>
    <cellStyle name="常规 9 4 3 3" xfId="6798" xr:uid="{0D385C59-6D6B-4B7D-9B6D-3DC26C363B55}"/>
    <cellStyle name="常规 9 4 3 3 2" xfId="9600" xr:uid="{22D848AF-35FA-4D49-9DDB-93AC9205BE70}"/>
    <cellStyle name="常规 9 4 3 3 2 2" xfId="15205" xr:uid="{D893650E-EDDE-4C85-B457-BCC79B502F0F}"/>
    <cellStyle name="常规 9 4 3 3 2 2 2" xfId="26414" xr:uid="{E5460B19-8EF9-4F19-A278-C7D70E6DF4FE}"/>
    <cellStyle name="常规 9 4 3 3 2 2 2 2" xfId="42604" xr:uid="{300572E7-96CB-4F75-BCAC-CD48FDE82711}"/>
    <cellStyle name="常规 9 4 3 3 2 2 3" xfId="34716" xr:uid="{CC80A67E-92C3-4BB6-B735-1EBB8AABB77B}"/>
    <cellStyle name="常规 9 4 3 3 2 3" xfId="20810" xr:uid="{16AA5312-DCDD-431F-87D1-AD730AF2D7D2}"/>
    <cellStyle name="常规 9 4 3 3 2 3 2" xfId="38660" xr:uid="{68F37ED7-215C-4BD5-97B6-E48C9E1DBC66}"/>
    <cellStyle name="常规 9 4 3 3 2 4" xfId="30772" xr:uid="{C9F2E772-3E66-4108-B492-B16D31AF05A6}"/>
    <cellStyle name="常规 9 4 3 3 3" xfId="12403" xr:uid="{AA81B0AC-0D29-4B96-99F9-433BC695AAE0}"/>
    <cellStyle name="常规 9 4 3 3 3 2" xfId="23612" xr:uid="{240BF1DE-8AF7-446F-ADA1-209982286B7F}"/>
    <cellStyle name="常规 9 4 3 3 3 2 2" xfId="40632" xr:uid="{F3A69B74-1621-4F1A-A8B6-D44F8F293083}"/>
    <cellStyle name="常规 9 4 3 3 3 3" xfId="32744" xr:uid="{0347DD93-888D-4342-A349-F567E2C397CB}"/>
    <cellStyle name="常规 9 4 3 3 4" xfId="18008" xr:uid="{2DEE639B-88A0-4A11-B41C-546BB80C7BE7}"/>
    <cellStyle name="常规 9 4 3 3 4 2" xfId="36688" xr:uid="{7EEB5DD2-F91D-42DE-98B9-E17590AB58E6}"/>
    <cellStyle name="常规 9 4 3 3 5" xfId="28800" xr:uid="{D83D5BBE-BE77-499D-9B5B-48F598FB1352}"/>
    <cellStyle name="常规 9 4 3 4" xfId="8198" xr:uid="{AA70F3DA-469E-4FAD-9D43-5D87C40FF9CA}"/>
    <cellStyle name="常规 9 4 3 4 2" xfId="13803" xr:uid="{BB74BE95-0691-49AD-BFD9-0C27E5A7D25F}"/>
    <cellStyle name="常规 9 4 3 4 2 2" xfId="25012" xr:uid="{A903C2F7-EC2A-4470-824B-868E0C046C7D}"/>
    <cellStyle name="常规 9 4 3 4 2 2 2" xfId="41618" xr:uid="{BB80983A-583F-4A37-BBCE-9D3ED8DDC95D}"/>
    <cellStyle name="常规 9 4 3 4 2 3" xfId="33730" xr:uid="{EC8D24FC-ECFE-45E6-886F-6C314201B3E1}"/>
    <cellStyle name="常规 9 4 3 4 3" xfId="19408" xr:uid="{8F63AB21-C612-41B8-8209-ED9C597F9617}"/>
    <cellStyle name="常规 9 4 3 4 3 2" xfId="37674" xr:uid="{E5E234EB-4290-49D9-88CA-917955CA5C0A}"/>
    <cellStyle name="常规 9 4 3 4 4" xfId="29786" xr:uid="{B8F8C15C-D3CD-4078-A9AF-F2C625D4584D}"/>
    <cellStyle name="常规 9 4 3 5" xfId="11001" xr:uid="{04CD7F42-8448-4990-AE40-C52655391798}"/>
    <cellStyle name="常规 9 4 3 5 2" xfId="22210" xr:uid="{982439B0-754D-4ED7-9EBE-C79BD329E0C2}"/>
    <cellStyle name="常规 9 4 3 5 2 2" xfId="39646" xr:uid="{18E64571-9A3E-4F1A-97F4-03E08AB5B8D8}"/>
    <cellStyle name="常规 9 4 3 5 3" xfId="31758" xr:uid="{5814EE1C-2103-4698-979A-12F9A1440A1D}"/>
    <cellStyle name="常规 9 4 3 6" xfId="16606" xr:uid="{520C1597-5193-4B1A-A21D-C5930BF6760E}"/>
    <cellStyle name="常规 9 4 3 6 2" xfId="35702" xr:uid="{1BC96DAC-F616-4992-BCAF-F0EA9FB96E18}"/>
    <cellStyle name="常规 9 4 3 7" xfId="27814" xr:uid="{2E39D9AF-F8C6-4F2A-9DAA-57C745F47531}"/>
    <cellStyle name="常规 9 4 4" xfId="6047" xr:uid="{B93593B3-BB6C-4F22-8C6B-A54CBE014398}"/>
    <cellStyle name="常规 9 4 4 2" xfId="7449" xr:uid="{DA6EFB53-AA77-4D7A-BA08-F78F604AAF57}"/>
    <cellStyle name="常规 9 4 4 2 2" xfId="10251" xr:uid="{58D1B465-EF21-4556-B038-0483A70B4224}"/>
    <cellStyle name="常规 9 4 4 2 2 2" xfId="15856" xr:uid="{B796DD25-DE1B-4B6A-A8BC-8889D52ADF9B}"/>
    <cellStyle name="常规 9 4 4 2 2 2 2" xfId="27065" xr:uid="{F3169231-D122-44A4-B814-EC78272E27E7}"/>
    <cellStyle name="常规 9 4 4 2 2 2 2 2" xfId="42852" xr:uid="{F04B26D6-E5A1-4FA2-B771-9070464FD8A9}"/>
    <cellStyle name="常规 9 4 4 2 2 2 3" xfId="34964" xr:uid="{A0706B02-9E02-4D1B-ACC1-C365D37B524F}"/>
    <cellStyle name="常规 9 4 4 2 2 3" xfId="21461" xr:uid="{D792D6E2-C9AA-4AC3-83C5-CBC7B6DA7E07}"/>
    <cellStyle name="常规 9 4 4 2 2 3 2" xfId="38908" xr:uid="{586225FE-1CC7-4DFE-95C6-6C5353B8E4BC}"/>
    <cellStyle name="常规 9 4 4 2 2 4" xfId="31020" xr:uid="{876EA173-626A-4E71-8F5B-D90446DC335A}"/>
    <cellStyle name="常规 9 4 4 2 3" xfId="13054" xr:uid="{A63EF048-50A7-4DC2-84BB-E9E92A655341}"/>
    <cellStyle name="常规 9 4 4 2 3 2" xfId="24263" xr:uid="{9BC26B30-D41C-433E-9E31-4F60919E45F9}"/>
    <cellStyle name="常规 9 4 4 2 3 2 2" xfId="40880" xr:uid="{FD1F7580-AD0A-47FF-91A0-7067C7842A86}"/>
    <cellStyle name="常规 9 4 4 2 3 3" xfId="32992" xr:uid="{72ACD323-C8DB-4574-9272-9C0AC6156894}"/>
    <cellStyle name="常规 9 4 4 2 4" xfId="18659" xr:uid="{41F5346E-DA4E-425B-9781-FC197F0344AF}"/>
    <cellStyle name="常规 9 4 4 2 4 2" xfId="36936" xr:uid="{62C89306-5EAA-490E-AC5E-B4F9922D3A62}"/>
    <cellStyle name="常规 9 4 4 2 5" xfId="29048" xr:uid="{FD355A2F-40C7-4142-B678-E6CE0AABB54E}"/>
    <cellStyle name="常规 9 4 4 3" xfId="8849" xr:uid="{89245003-9D60-42B8-8352-E816BFD9B31D}"/>
    <cellStyle name="常规 9 4 4 3 2" xfId="14454" xr:uid="{AA4A9D48-0572-4F85-B0A2-408FB2D55278}"/>
    <cellStyle name="常规 9 4 4 3 2 2" xfId="25663" xr:uid="{C3C72682-C3A4-4398-9A3F-1E47AC58D349}"/>
    <cellStyle name="常规 9 4 4 3 2 2 2" xfId="41866" xr:uid="{497B83C9-23FE-4271-A2C3-E6C8CDD90782}"/>
    <cellStyle name="常规 9 4 4 3 2 3" xfId="33978" xr:uid="{407520A7-C1C8-416A-9159-CAE0E1B03B64}"/>
    <cellStyle name="常规 9 4 4 3 3" xfId="20059" xr:uid="{D18B1D31-BCE7-4579-BCF6-17B78058E5A6}"/>
    <cellStyle name="常规 9 4 4 3 3 2" xfId="37922" xr:uid="{165C2EF1-C2F8-4F23-916F-72D68E7D0955}"/>
    <cellStyle name="常规 9 4 4 3 4" xfId="30034" xr:uid="{F2F7F37F-53EC-4781-AADE-F54D9719FE6B}"/>
    <cellStyle name="常规 9 4 4 4" xfId="11652" xr:uid="{50C8D876-7934-4530-B6D2-78165C3CC62A}"/>
    <cellStyle name="常规 9 4 4 4 2" xfId="22861" xr:uid="{86E87704-381B-4478-9A63-64385B272E3A}"/>
    <cellStyle name="常规 9 4 4 4 2 2" xfId="39894" xr:uid="{ADFA8EEC-7942-43D1-92E9-8C60AFE1BACA}"/>
    <cellStyle name="常规 9 4 4 4 3" xfId="32006" xr:uid="{279A6F6A-B40F-4048-9241-31AE602D6914}"/>
    <cellStyle name="常规 9 4 4 5" xfId="17257" xr:uid="{04C37C31-442C-462E-AE31-B1EE1B91172C}"/>
    <cellStyle name="常规 9 4 4 5 2" xfId="35950" xr:uid="{E838A3D7-9F21-42E9-A42D-028467767B8F}"/>
    <cellStyle name="常规 9 4 4 6" xfId="28062" xr:uid="{DDCC4921-4761-4058-AC75-D8E8B19FD325}"/>
    <cellStyle name="常规 9 4 5" xfId="6551" xr:uid="{4A0139BD-B2FF-49F7-B978-2CD4A959A4AA}"/>
    <cellStyle name="常规 9 4 5 2" xfId="9353" xr:uid="{CEEC209B-F7BA-4E9F-A288-55B5A0780F05}"/>
    <cellStyle name="常规 9 4 5 2 2" xfId="14958" xr:uid="{668272D4-9A01-4E0C-AB88-1C431404D8E0}"/>
    <cellStyle name="常规 9 4 5 2 2 2" xfId="26167" xr:uid="{0A25924B-4826-4D27-83DA-160F54EC2D3A}"/>
    <cellStyle name="常规 9 4 5 2 2 2 2" xfId="42358" xr:uid="{5D9BBA6D-0442-4149-A493-CE1D2C291FEB}"/>
    <cellStyle name="常规 9 4 5 2 2 3" xfId="34470" xr:uid="{866DF844-84ED-4F78-B777-C93683C2B172}"/>
    <cellStyle name="常规 9 4 5 2 3" xfId="20563" xr:uid="{61517B96-68C5-4893-87D7-DF1AC9B4BA84}"/>
    <cellStyle name="常规 9 4 5 2 3 2" xfId="38414" xr:uid="{B4ECCD17-E0D7-4077-8758-70B7AC3A78B6}"/>
    <cellStyle name="常规 9 4 5 2 4" xfId="30526" xr:uid="{7BAB4B7C-D179-4BA7-AD70-94E3364391FC}"/>
    <cellStyle name="常规 9 4 5 3" xfId="12156" xr:uid="{F4830B05-9076-4412-BAFE-7C5415B30085}"/>
    <cellStyle name="常规 9 4 5 3 2" xfId="23365" xr:uid="{3D118172-A6C0-4645-9244-A19A422D39F0}"/>
    <cellStyle name="常规 9 4 5 3 2 2" xfId="40386" xr:uid="{44386897-599C-4BCF-9A28-C768A9A779B2}"/>
    <cellStyle name="常规 9 4 5 3 3" xfId="32498" xr:uid="{CE9C314D-B920-4DB7-BFCA-95AAADF1B44F}"/>
    <cellStyle name="常规 9 4 5 4" xfId="17761" xr:uid="{16184DCD-F5AB-470B-97C8-4C5EB5A6F619}"/>
    <cellStyle name="常规 9 4 5 4 2" xfId="36442" xr:uid="{5676E536-4109-413B-9D24-44090CDC2E02}"/>
    <cellStyle name="常规 9 4 5 5" xfId="28554" xr:uid="{89CAF192-6980-4394-8C1B-8835FC1AA7E7}"/>
    <cellStyle name="常规 9 4 6" xfId="7952" xr:uid="{C27304F5-C236-43F3-9BDA-35915E18BE70}"/>
    <cellStyle name="常规 9 4 6 2" xfId="13557" xr:uid="{11DB5581-A386-4F94-A4AD-73CC22EC4ECE}"/>
    <cellStyle name="常规 9 4 6 2 2" xfId="24766" xr:uid="{ECB39C0E-F7F2-4891-9E10-55EE477F4012}"/>
    <cellStyle name="常规 9 4 6 2 2 2" xfId="41372" xr:uid="{CC901DF7-1B74-48F3-BA5E-61AAF20A2494}"/>
    <cellStyle name="常规 9 4 6 2 3" xfId="33484" xr:uid="{EDC55332-2D4E-45C7-A7E1-C5DFDA2B91D5}"/>
    <cellStyle name="常规 9 4 6 3" xfId="19162" xr:uid="{DB10223C-77FB-48DF-A154-09451AF1E586}"/>
    <cellStyle name="常规 9 4 6 3 2" xfId="37428" xr:uid="{EF71E8DC-BBA8-41A6-BE13-05D04B3EB4A3}"/>
    <cellStyle name="常规 9 4 6 4" xfId="29540" xr:uid="{D0104A40-B904-4096-A162-1D19DBBF6B6D}"/>
    <cellStyle name="常规 9 4 7" xfId="10755" xr:uid="{C2FCFD7D-9B8A-4E79-83A6-9DC36E1320CD}"/>
    <cellStyle name="常规 9 4 7 2" xfId="21964" xr:uid="{37C30DF7-C3C7-4108-9E3A-151BFA3F6F59}"/>
    <cellStyle name="常规 9 4 7 2 2" xfId="39400" xr:uid="{5D17B0C2-E024-4FF5-8B6B-448EF1129BBF}"/>
    <cellStyle name="常规 9 4 7 3" xfId="31512" xr:uid="{8001BE54-57EF-4810-A411-7A627D3C30CB}"/>
    <cellStyle name="常规 9 4 8" xfId="16360" xr:uid="{CCE15C14-54F7-4167-8CB6-935425F7C1A3}"/>
    <cellStyle name="常规 9 4 8 2" xfId="35456" xr:uid="{A1242BA0-7D9E-4419-A908-BDF502D28E95}"/>
    <cellStyle name="常规 9 4 9" xfId="27568" xr:uid="{ABA8AD8E-6BCB-4BC6-A77E-B50CD33FD929}"/>
    <cellStyle name="常规 9 5" xfId="5214" xr:uid="{97627722-0B92-4CBD-8C7E-72D4442D4884}"/>
    <cellStyle name="常规 9 5 2" xfId="5460" xr:uid="{FA7269B8-DE12-48B0-BEF3-523C76540FC9}"/>
    <cellStyle name="常规 9 5 2 2" xfId="6357" xr:uid="{62D2F127-EA2E-48B2-A626-7B7878A5427C}"/>
    <cellStyle name="常规 9 5 2 2 2" xfId="7759" xr:uid="{117259AF-5089-4664-9485-6006FE66DFEE}"/>
    <cellStyle name="常规 9 5 2 2 2 2" xfId="10561" xr:uid="{110D8586-4E3E-4F64-8AE9-02BB96E40AFF}"/>
    <cellStyle name="常规 9 5 2 2 2 2 2" xfId="16166" xr:uid="{032E21AA-84BC-4E92-95FB-A77732B365AA}"/>
    <cellStyle name="常规 9 5 2 2 2 2 2 2" xfId="27375" xr:uid="{391DDA41-C3E8-4936-9A85-20EF59D3260E}"/>
    <cellStyle name="常规 9 5 2 2 2 2 2 2 2" xfId="43162" xr:uid="{AA982AF9-3EFF-4175-AD4A-B261DC9B3060}"/>
    <cellStyle name="常规 9 5 2 2 2 2 2 3" xfId="35274" xr:uid="{86AA63ED-C2E2-4BBC-9BC0-0E93CF3947BD}"/>
    <cellStyle name="常规 9 5 2 2 2 2 3" xfId="21771" xr:uid="{D4EB8589-27D1-4478-9A96-F9FD17090083}"/>
    <cellStyle name="常规 9 5 2 2 2 2 3 2" xfId="39218" xr:uid="{99782780-B2DD-4E3F-8D09-027F2DB4008E}"/>
    <cellStyle name="常规 9 5 2 2 2 2 4" xfId="31330" xr:uid="{898F82E1-C9E8-40E0-A54F-7C9037795A83}"/>
    <cellStyle name="常规 9 5 2 2 2 3" xfId="13364" xr:uid="{9531274A-4E3E-4946-94EB-632A846D3C61}"/>
    <cellStyle name="常规 9 5 2 2 2 3 2" xfId="24573" xr:uid="{4ED53ACC-C7CD-4B04-AC74-1B2E648B8A1E}"/>
    <cellStyle name="常规 9 5 2 2 2 3 2 2" xfId="41190" xr:uid="{3DED3A73-1548-4E4B-8693-7025CC945C02}"/>
    <cellStyle name="常规 9 5 2 2 2 3 3" xfId="33302" xr:uid="{C7413513-7C5E-4522-A1FD-C9FC8FFD8D71}"/>
    <cellStyle name="常规 9 5 2 2 2 4" xfId="18969" xr:uid="{0F5A893E-E85E-4C0C-9422-94627A0C4BD1}"/>
    <cellStyle name="常规 9 5 2 2 2 4 2" xfId="37246" xr:uid="{60716F25-6847-469C-BD7A-2078136ABB2D}"/>
    <cellStyle name="常规 9 5 2 2 2 5" xfId="29358" xr:uid="{6A810F70-D84F-4C74-A08C-1EAE627516B5}"/>
    <cellStyle name="常规 9 5 2 2 3" xfId="9159" xr:uid="{AAAE0606-A345-4400-AE54-2CCED48E0030}"/>
    <cellStyle name="常规 9 5 2 2 3 2" xfId="14764" xr:uid="{ACD32A5B-A3DA-4FC6-AB24-BA3D36D0E2A6}"/>
    <cellStyle name="常规 9 5 2 2 3 2 2" xfId="25973" xr:uid="{7DDEE18D-6BB4-47C5-8076-9BBF7CAB9B92}"/>
    <cellStyle name="常规 9 5 2 2 3 2 2 2" xfId="42176" xr:uid="{5CC7601E-EA9B-4298-8765-3DA505679F14}"/>
    <cellStyle name="常规 9 5 2 2 3 2 3" xfId="34288" xr:uid="{1D5A8775-8751-4F5F-B24C-4159A7E5B44B}"/>
    <cellStyle name="常规 9 5 2 2 3 3" xfId="20369" xr:uid="{63240495-2D7B-4D18-A2FE-CEE09A508659}"/>
    <cellStyle name="常规 9 5 2 2 3 3 2" xfId="38232" xr:uid="{DE09E528-2DD7-40DE-B072-81E0B61729C7}"/>
    <cellStyle name="常规 9 5 2 2 3 4" xfId="30344" xr:uid="{00BE2CC0-7609-46D8-87F4-DB6BEAD71A88}"/>
    <cellStyle name="常规 9 5 2 2 4" xfId="11962" xr:uid="{FFEC8B47-1A70-496E-96FB-513BF184D871}"/>
    <cellStyle name="常规 9 5 2 2 4 2" xfId="23171" xr:uid="{03CACFA0-77F2-42B7-AF0B-2133F8121B79}"/>
    <cellStyle name="常规 9 5 2 2 4 2 2" xfId="40204" xr:uid="{A97699C4-D179-428B-8A20-EAFB3182B6BA}"/>
    <cellStyle name="常规 9 5 2 2 4 3" xfId="32316" xr:uid="{DC4AD3AE-2A90-4A33-AB0B-24C3E23E8E45}"/>
    <cellStyle name="常规 9 5 2 2 5" xfId="17567" xr:uid="{06F9F920-5851-4FDD-A317-094B1F252338}"/>
    <cellStyle name="常规 9 5 2 2 5 2" xfId="36260" xr:uid="{DA4DC198-B2D5-4F0F-AE8C-33189E9BBE1F}"/>
    <cellStyle name="常规 9 5 2 2 6" xfId="28372" xr:uid="{F82CFB0A-4D1D-44C9-9261-BA0D09E6ED9B}"/>
    <cellStyle name="常规 9 5 2 3" xfId="6862" xr:uid="{7643FD6F-69AE-4088-8227-812EF0DDFC95}"/>
    <cellStyle name="常规 9 5 2 3 2" xfId="9664" xr:uid="{59B44108-ED72-4ADB-97C3-3FE90E86FB1F}"/>
    <cellStyle name="常规 9 5 2 3 2 2" xfId="15269" xr:uid="{9F0CCE91-B029-4378-9E26-37C00876A791}"/>
    <cellStyle name="常规 9 5 2 3 2 2 2" xfId="26478" xr:uid="{11556976-202C-4AD0-AF85-84F4BA8AEAE1}"/>
    <cellStyle name="常规 9 5 2 3 2 2 2 2" xfId="42668" xr:uid="{1AEBF15F-EC12-485F-8AAB-A674B7A1DE3A}"/>
    <cellStyle name="常规 9 5 2 3 2 2 3" xfId="34780" xr:uid="{FAC71033-49ED-45D6-B256-DFA20DCA8AC9}"/>
    <cellStyle name="常规 9 5 2 3 2 3" xfId="20874" xr:uid="{6420B712-4913-4198-B9D9-EC31F2B4A097}"/>
    <cellStyle name="常规 9 5 2 3 2 3 2" xfId="38724" xr:uid="{08F518A5-CA03-4026-8764-35BE383C14CA}"/>
    <cellStyle name="常规 9 5 2 3 2 4" xfId="30836" xr:uid="{5C99FF4D-468D-444B-9A69-E75633829F78}"/>
    <cellStyle name="常规 9 5 2 3 3" xfId="12467" xr:uid="{FAD1A530-828A-44C4-BF64-435345DE48D2}"/>
    <cellStyle name="常规 9 5 2 3 3 2" xfId="23676" xr:uid="{6F3A975D-8CFA-4369-9EDE-9276CF2650E0}"/>
    <cellStyle name="常规 9 5 2 3 3 2 2" xfId="40696" xr:uid="{638C38ED-9728-41B1-846E-792FE56EF11E}"/>
    <cellStyle name="常规 9 5 2 3 3 3" xfId="32808" xr:uid="{B9E97E81-3D1E-4BC2-9183-36CAF0A25F45}"/>
    <cellStyle name="常规 9 5 2 3 4" xfId="18072" xr:uid="{9024F725-68BE-4B33-93DD-82355296919A}"/>
    <cellStyle name="常规 9 5 2 3 4 2" xfId="36752" xr:uid="{4FDF2F29-92A4-41E9-87F9-5D6196147C0E}"/>
    <cellStyle name="常规 9 5 2 3 5" xfId="28864" xr:uid="{EFE4E088-ABC5-48F4-AF1B-1E82C2A849A0}"/>
    <cellStyle name="常规 9 5 2 4" xfId="8262" xr:uid="{0BD9D7D4-09AA-4358-A070-073CD1039D2C}"/>
    <cellStyle name="常规 9 5 2 4 2" xfId="13867" xr:uid="{93D6FD93-7B8D-4E04-957D-8AD9925D975A}"/>
    <cellStyle name="常规 9 5 2 4 2 2" xfId="25076" xr:uid="{4A3597EB-2B34-497A-ADEF-01235DF67AB5}"/>
    <cellStyle name="常规 9 5 2 4 2 2 2" xfId="41682" xr:uid="{B3CCADB9-D57B-42E0-8DD7-F76A48DF3F0C}"/>
    <cellStyle name="常规 9 5 2 4 2 3" xfId="33794" xr:uid="{064139E7-59CE-4CA1-9A67-FB94B59ADBC4}"/>
    <cellStyle name="常规 9 5 2 4 3" xfId="19472" xr:uid="{ADE3609C-B9C8-4048-B837-9A335B9BD0D7}"/>
    <cellStyle name="常规 9 5 2 4 3 2" xfId="37738" xr:uid="{9EBE0BEE-1CD3-4A6A-84C2-5B231871D7E3}"/>
    <cellStyle name="常规 9 5 2 4 4" xfId="29850" xr:uid="{B8E9786B-809A-4AC7-B7D5-69EB3119E14A}"/>
    <cellStyle name="常规 9 5 2 5" xfId="11065" xr:uid="{33884665-C669-4AD8-BEE6-14A0905A41F2}"/>
    <cellStyle name="常规 9 5 2 5 2" xfId="22274" xr:uid="{6E1094E3-3769-45A5-A9F3-7BFE511C55D9}"/>
    <cellStyle name="常规 9 5 2 5 2 2" xfId="39710" xr:uid="{702C0CD7-9E9B-4D0A-8F9B-99119B1CA6A7}"/>
    <cellStyle name="常规 9 5 2 5 3" xfId="31822" xr:uid="{0F804E01-ADB5-45B6-9872-5AD3640F7D63}"/>
    <cellStyle name="常规 9 5 2 6" xfId="16670" xr:uid="{3685B543-19E3-4AC4-812E-48346461BCC4}"/>
    <cellStyle name="常规 9 5 2 6 2" xfId="35766" xr:uid="{6D983627-912C-4F22-906D-0C5865441C0E}"/>
    <cellStyle name="常规 9 5 2 7" xfId="27878" xr:uid="{0DBE3933-3330-4A9A-AC84-8DC0B42BEB03}"/>
    <cellStyle name="常规 9 5 3" xfId="6111" xr:uid="{F415EA0F-23B7-4729-B80A-C4E0868DD957}"/>
    <cellStyle name="常规 9 5 3 2" xfId="7513" xr:uid="{A0C3C82A-62AF-460A-A938-841201738028}"/>
    <cellStyle name="常规 9 5 3 2 2" xfId="10315" xr:uid="{D36A9816-327E-457B-8C69-37DE34F205C6}"/>
    <cellStyle name="常规 9 5 3 2 2 2" xfId="15920" xr:uid="{8130DC16-A56D-4840-B1DD-24BB43197411}"/>
    <cellStyle name="常规 9 5 3 2 2 2 2" xfId="27129" xr:uid="{D898869E-AFF4-4B6B-8F8F-5B2DF7C8A5BD}"/>
    <cellStyle name="常规 9 5 3 2 2 2 2 2" xfId="42916" xr:uid="{6A976D7E-A442-4C6C-BB77-F077D0749A5D}"/>
    <cellStyle name="常规 9 5 3 2 2 2 3" xfId="35028" xr:uid="{ED3E8221-258F-483F-BD08-EE640D43AB0F}"/>
    <cellStyle name="常规 9 5 3 2 2 3" xfId="21525" xr:uid="{9B7E352D-8A6F-4553-B374-48FE092FD1A0}"/>
    <cellStyle name="常规 9 5 3 2 2 3 2" xfId="38972" xr:uid="{AA25776E-3F78-4656-84E4-5B8297962145}"/>
    <cellStyle name="常规 9 5 3 2 2 4" xfId="31084" xr:uid="{27DAB9A3-6201-4FBE-9C1E-F63DB4C48716}"/>
    <cellStyle name="常规 9 5 3 2 3" xfId="13118" xr:uid="{DEF1C1EB-5C7C-43D3-AE70-633193969D37}"/>
    <cellStyle name="常规 9 5 3 2 3 2" xfId="24327" xr:uid="{FCDBB09B-5C99-44BF-934E-25D6DFAB7EB7}"/>
    <cellStyle name="常规 9 5 3 2 3 2 2" xfId="40944" xr:uid="{E1B314A7-6FC5-413B-8D9D-E3745839D361}"/>
    <cellStyle name="常规 9 5 3 2 3 3" xfId="33056" xr:uid="{2FDA9560-E922-4E04-8053-B2BB3BB1F8E8}"/>
    <cellStyle name="常规 9 5 3 2 4" xfId="18723" xr:uid="{DF5B3CFE-CB3F-4622-9602-845E8C2281A2}"/>
    <cellStyle name="常规 9 5 3 2 4 2" xfId="37000" xr:uid="{F1C16146-FAA4-45AF-AD33-9EB95D7AB40B}"/>
    <cellStyle name="常规 9 5 3 2 5" xfId="29112" xr:uid="{B501FD53-4DDF-45AD-A7F0-3376E11EA0C0}"/>
    <cellStyle name="常规 9 5 3 3" xfId="8913" xr:uid="{5EE3B5B0-C7ED-4E40-8535-FE139DD7DDF7}"/>
    <cellStyle name="常规 9 5 3 3 2" xfId="14518" xr:uid="{E4FF2A4B-1B3F-4F85-8779-D600A6CD6CD7}"/>
    <cellStyle name="常规 9 5 3 3 2 2" xfId="25727" xr:uid="{E541A91D-EDB0-403C-934C-0688C390B4BC}"/>
    <cellStyle name="常规 9 5 3 3 2 2 2" xfId="41930" xr:uid="{017E8F64-AF27-463C-8A8F-E47CA96ADC8E}"/>
    <cellStyle name="常规 9 5 3 3 2 3" xfId="34042" xr:uid="{1C0A2983-4BEE-4861-A5DA-B163419C1367}"/>
    <cellStyle name="常规 9 5 3 3 3" xfId="20123" xr:uid="{9276B08E-09BC-46DF-9318-01C2A1741EC7}"/>
    <cellStyle name="常规 9 5 3 3 3 2" xfId="37986" xr:uid="{B0D11CAF-324B-4AC2-83A5-585527BE0964}"/>
    <cellStyle name="常规 9 5 3 3 4" xfId="30098" xr:uid="{2262D091-88FD-434C-A668-91B2CBB0B14B}"/>
    <cellStyle name="常规 9 5 3 4" xfId="11716" xr:uid="{01C8DDA4-8EEC-4293-B5C7-881DE287A183}"/>
    <cellStyle name="常规 9 5 3 4 2" xfId="22925" xr:uid="{913080CA-C55F-43C8-ACB7-3A532B9066FB}"/>
    <cellStyle name="常规 9 5 3 4 2 2" xfId="39958" xr:uid="{5C0F0064-42AA-4B09-B052-2A3F3B0B04CC}"/>
    <cellStyle name="常规 9 5 3 4 3" xfId="32070" xr:uid="{43793052-FCBF-42D6-A0F0-2403B3F57602}"/>
    <cellStyle name="常规 9 5 3 5" xfId="17321" xr:uid="{BF44C2B5-F3B9-409D-9549-C61CAEA1D963}"/>
    <cellStyle name="常规 9 5 3 5 2" xfId="36014" xr:uid="{F470FF2A-DB03-41C8-80A0-3C2B4AEA59FC}"/>
    <cellStyle name="常规 9 5 3 6" xfId="28126" xr:uid="{A0FC71F2-5E7D-4323-82F1-4E1CCB721D32}"/>
    <cellStyle name="常规 9 5 4" xfId="6616" xr:uid="{9C1FFF5A-8A9D-433E-AF1E-BB8B2C62A198}"/>
    <cellStyle name="常规 9 5 4 2" xfId="9418" xr:uid="{C0345422-E006-4A2B-93B4-B68B5198C144}"/>
    <cellStyle name="常规 9 5 4 2 2" xfId="15023" xr:uid="{E49F4E6E-D2DD-414C-A386-6DCA77D609D0}"/>
    <cellStyle name="常规 9 5 4 2 2 2" xfId="26232" xr:uid="{38013BF2-67C8-4DD8-9F76-9AE46D1FD5EA}"/>
    <cellStyle name="常规 9 5 4 2 2 2 2" xfId="42422" xr:uid="{96E8EA9E-12CA-4B63-BD75-35F6A2EF4053}"/>
    <cellStyle name="常规 9 5 4 2 2 3" xfId="34534" xr:uid="{F6523E1E-2566-4774-9727-373F3BC68260}"/>
    <cellStyle name="常规 9 5 4 2 3" xfId="20628" xr:uid="{DEA50788-1021-410E-8573-17202A6ADBD8}"/>
    <cellStyle name="常规 9 5 4 2 3 2" xfId="38478" xr:uid="{602DD48D-C74F-460C-84C1-2D3805CF1322}"/>
    <cellStyle name="常规 9 5 4 2 4" xfId="30590" xr:uid="{0CFF35EB-B595-4CCD-A7A4-201ABB16C089}"/>
    <cellStyle name="常规 9 5 4 3" xfId="12221" xr:uid="{A6C62CBD-B247-4B43-A13D-49E68D413944}"/>
    <cellStyle name="常规 9 5 4 3 2" xfId="23430" xr:uid="{96ACF07A-7390-4885-A1A3-C03D70C00AF0}"/>
    <cellStyle name="常规 9 5 4 3 2 2" xfId="40450" xr:uid="{5C3082C9-9707-42CE-B271-5F399D0C7EAE}"/>
    <cellStyle name="常规 9 5 4 3 3" xfId="32562" xr:uid="{8D087FC5-5290-416B-A8AB-E5158DF8F861}"/>
    <cellStyle name="常规 9 5 4 4" xfId="17826" xr:uid="{EE797C94-FC18-4956-922A-0EB25E5566AA}"/>
    <cellStyle name="常规 9 5 4 4 2" xfId="36506" xr:uid="{21EA8847-B605-4285-ABE0-9D6714571C30}"/>
    <cellStyle name="常规 9 5 4 5" xfId="28618" xr:uid="{9AAFFE4D-E696-40B2-99E5-837E8B9ABC48}"/>
    <cellStyle name="常规 9 5 5" xfId="8016" xr:uid="{1F733ACE-293E-46ED-9FBD-617FFBD70311}"/>
    <cellStyle name="常规 9 5 5 2" xfId="13621" xr:uid="{C626BA46-3360-4623-AAB1-60E200793572}"/>
    <cellStyle name="常规 9 5 5 2 2" xfId="24830" xr:uid="{CB4474B2-7D23-44DB-9344-6FD06DC61FEA}"/>
    <cellStyle name="常规 9 5 5 2 2 2" xfId="41436" xr:uid="{1CECF514-D961-4A3E-8376-C65F377348E6}"/>
    <cellStyle name="常规 9 5 5 2 3" xfId="33548" xr:uid="{7B9F2B9E-3DBF-4545-A16E-102D0CF17FB6}"/>
    <cellStyle name="常规 9 5 5 3" xfId="19226" xr:uid="{A6D5CB6A-05B6-44E9-9AA7-FE5F542997C8}"/>
    <cellStyle name="常规 9 5 5 3 2" xfId="37492" xr:uid="{FCC29AAD-6C07-43C3-B334-190B49144086}"/>
    <cellStyle name="常规 9 5 5 4" xfId="29604" xr:uid="{A86C6B50-A3FD-4F30-B1F2-80C8737A6F78}"/>
    <cellStyle name="常规 9 5 6" xfId="10819" xr:uid="{26C0009D-0B72-4B5F-9A84-7A6C67B8E373}"/>
    <cellStyle name="常规 9 5 6 2" xfId="22028" xr:uid="{FCA4F028-EBE6-4B5D-97D4-6216B65ED6A6}"/>
    <cellStyle name="常规 9 5 6 2 2" xfId="39464" xr:uid="{F15196EF-A6D6-48D7-8B30-12A74AE00682}"/>
    <cellStyle name="常规 9 5 6 3" xfId="31576" xr:uid="{206C391F-4A83-40EA-9E5A-EF9045C3D32F}"/>
    <cellStyle name="常规 9 5 7" xfId="16424" xr:uid="{6DD33101-E97A-46E5-BB27-D06DF3F8960C}"/>
    <cellStyle name="常规 9 5 7 2" xfId="35520" xr:uid="{2B5CF487-0EFB-43F4-AC27-E45B7573AC81}"/>
    <cellStyle name="常规 9 5 8" xfId="27632" xr:uid="{A7C373D5-5385-4C4D-8FD6-1A83EBF7E6DC}"/>
    <cellStyle name="常规 9 6" xfId="5336" xr:uid="{03C65F06-8E97-48C0-9FBE-548B727549BB}"/>
    <cellStyle name="常规 9 6 2" xfId="6233" xr:uid="{37092F26-7651-4796-94B2-3821F58D10BA}"/>
    <cellStyle name="常规 9 6 2 2" xfId="7635" xr:uid="{B9E264B3-84D4-44D2-9B01-74D59B2C47E0}"/>
    <cellStyle name="常规 9 6 2 2 2" xfId="10437" xr:uid="{3A11E57E-6904-42C0-8ED9-EE21BD798A22}"/>
    <cellStyle name="常规 9 6 2 2 2 2" xfId="16042" xr:uid="{C40DD874-9120-4F3B-B224-3EAB13B4E412}"/>
    <cellStyle name="常规 9 6 2 2 2 2 2" xfId="27251" xr:uid="{356384AD-6551-4A3F-AE24-01B311EF6565}"/>
    <cellStyle name="常规 9 6 2 2 2 2 2 2" xfId="43038" xr:uid="{0F06CEED-BF59-49A5-A740-AA26B8A18D06}"/>
    <cellStyle name="常规 9 6 2 2 2 2 3" xfId="35150" xr:uid="{C89A89D7-FEC4-4723-9E27-6DE8058C2989}"/>
    <cellStyle name="常规 9 6 2 2 2 3" xfId="21647" xr:uid="{B4AEE1B9-5944-417B-8824-F0657F47E183}"/>
    <cellStyle name="常规 9 6 2 2 2 3 2" xfId="39094" xr:uid="{A69FA1C7-A296-4EA7-9EF9-09B68FF69594}"/>
    <cellStyle name="常规 9 6 2 2 2 4" xfId="31206" xr:uid="{F42ECF7A-A8C7-4206-8C8B-20276E74489B}"/>
    <cellStyle name="常规 9 6 2 2 3" xfId="13240" xr:uid="{338C98F1-3193-4724-AECC-F07F8869BFFE}"/>
    <cellStyle name="常规 9 6 2 2 3 2" xfId="24449" xr:uid="{0C5709DF-004A-4933-B5F2-B56713E5A58A}"/>
    <cellStyle name="常规 9 6 2 2 3 2 2" xfId="41066" xr:uid="{FC4140A6-EA80-4E65-9745-D9EFB6250F7C}"/>
    <cellStyle name="常规 9 6 2 2 3 3" xfId="33178" xr:uid="{20C662F2-F735-41A7-9702-4950AD9F55E5}"/>
    <cellStyle name="常规 9 6 2 2 4" xfId="18845" xr:uid="{A870DD48-5BF0-4CC5-8A84-9D271A68E7C7}"/>
    <cellStyle name="常规 9 6 2 2 4 2" xfId="37122" xr:uid="{3D21A055-5E48-4AAF-8744-00A9D81D7056}"/>
    <cellStyle name="常规 9 6 2 2 5" xfId="29234" xr:uid="{9D7305F2-F2FB-414D-AAAB-49FD3EE37101}"/>
    <cellStyle name="常规 9 6 2 3" xfId="9035" xr:uid="{3E7E2D85-E92A-4E12-9C48-756294EBC7F6}"/>
    <cellStyle name="常规 9 6 2 3 2" xfId="14640" xr:uid="{77E1F1DD-C318-4A5D-ACB5-4549CB059A14}"/>
    <cellStyle name="常规 9 6 2 3 2 2" xfId="25849" xr:uid="{5DC04963-D5AB-4FB8-97EF-55E13E465203}"/>
    <cellStyle name="常规 9 6 2 3 2 2 2" xfId="42052" xr:uid="{A37C8004-AA93-4C27-82CE-91AF5532D7CB}"/>
    <cellStyle name="常规 9 6 2 3 2 3" xfId="34164" xr:uid="{95ECEC78-0B08-4ED2-A93C-BAC71F667AC1}"/>
    <cellStyle name="常规 9 6 2 3 3" xfId="20245" xr:uid="{9FB88642-70D9-4B12-A3FF-019A96A937CC}"/>
    <cellStyle name="常规 9 6 2 3 3 2" xfId="38108" xr:uid="{25223202-2B89-4139-91D4-FE0EF7F0D038}"/>
    <cellStyle name="常规 9 6 2 3 4" xfId="30220" xr:uid="{C71A7E7F-2C87-47DD-A9D6-3B0F8A9D49C6}"/>
    <cellStyle name="常规 9 6 2 4" xfId="11838" xr:uid="{BF494E4C-350E-4B09-8A3D-AC2B177D2DBB}"/>
    <cellStyle name="常规 9 6 2 4 2" xfId="23047" xr:uid="{E69DD152-D9CC-4C1D-9C9A-1FCC0EE25186}"/>
    <cellStyle name="常规 9 6 2 4 2 2" xfId="40080" xr:uid="{310F098C-B2A0-4CA8-BDC0-50DC16F2EFBE}"/>
    <cellStyle name="常规 9 6 2 4 3" xfId="32192" xr:uid="{FDC48B1A-3430-455B-AA62-6768AE37F5A2}"/>
    <cellStyle name="常规 9 6 2 5" xfId="17443" xr:uid="{AAAD6425-DCF3-4104-9D9B-EE9CC36D7AB3}"/>
    <cellStyle name="常规 9 6 2 5 2" xfId="36136" xr:uid="{7A01C3AC-93E4-483A-A615-5190A2467311}"/>
    <cellStyle name="常规 9 6 2 6" xfId="28248" xr:uid="{BE32E586-4A5D-4CC7-9EC7-9BD8A5CFCDD8}"/>
    <cellStyle name="常规 9 6 3" xfId="6738" xr:uid="{02E9D1E1-1893-4987-B3DE-E1E2B95CBD4D}"/>
    <cellStyle name="常规 9 6 3 2" xfId="9540" xr:uid="{974944CA-8B44-4234-84A0-3D42BAAE9F54}"/>
    <cellStyle name="常规 9 6 3 2 2" xfId="15145" xr:uid="{99F24EA3-9F33-4F8A-9FCA-86241C7786EC}"/>
    <cellStyle name="常规 9 6 3 2 2 2" xfId="26354" xr:uid="{ABF35E51-1ECE-4AAD-A05A-4AB9F7FEB82E}"/>
    <cellStyle name="常规 9 6 3 2 2 2 2" xfId="42544" xr:uid="{3B17BA54-10E4-452A-BA5C-3673B65807E7}"/>
    <cellStyle name="常规 9 6 3 2 2 3" xfId="34656" xr:uid="{6F77B745-8CE2-481D-8169-C774C6BCDEE7}"/>
    <cellStyle name="常规 9 6 3 2 3" xfId="20750" xr:uid="{CEE65CF0-90FD-4D1E-9A50-E09D5436F452}"/>
    <cellStyle name="常规 9 6 3 2 3 2" xfId="38600" xr:uid="{F43D015C-E702-46F2-98C7-68BFA3ED2FA8}"/>
    <cellStyle name="常规 9 6 3 2 4" xfId="30712" xr:uid="{166FF035-8EC6-462B-8E97-7FE6B1529E9D}"/>
    <cellStyle name="常规 9 6 3 3" xfId="12343" xr:uid="{F2ABF4E2-C2BC-4496-9459-3D2C57E68920}"/>
    <cellStyle name="常规 9 6 3 3 2" xfId="23552" xr:uid="{117669D2-3C39-497F-AC12-036EDA039CC1}"/>
    <cellStyle name="常规 9 6 3 3 2 2" xfId="40572" xr:uid="{890B6348-8546-4236-B0B5-3AE1AE2F214F}"/>
    <cellStyle name="常规 9 6 3 3 3" xfId="32684" xr:uid="{4AEBD795-77A3-40DB-B62F-6C1C3FA319D7}"/>
    <cellStyle name="常规 9 6 3 4" xfId="17948" xr:uid="{6747EB91-EC0A-42EE-86BE-A71D88EEFE0D}"/>
    <cellStyle name="常规 9 6 3 4 2" xfId="36628" xr:uid="{A59AA122-BA58-4B3F-88D6-BAC9F1FA02D7}"/>
    <cellStyle name="常规 9 6 3 5" xfId="28740" xr:uid="{17A75701-E079-490F-A62D-CD78B433F38F}"/>
    <cellStyle name="常规 9 6 4" xfId="8138" xr:uid="{AEAE95C6-7F85-420A-9683-1CDAFC9ED9CF}"/>
    <cellStyle name="常规 9 6 4 2" xfId="13743" xr:uid="{3CD8C43D-142F-4502-920A-60101EBB068E}"/>
    <cellStyle name="常规 9 6 4 2 2" xfId="24952" xr:uid="{18C94EE1-CFB5-4EBF-8271-AD56FD4835D2}"/>
    <cellStyle name="常规 9 6 4 2 2 2" xfId="41558" xr:uid="{B5A82D76-3778-4AAD-870E-B4D63F0FE889}"/>
    <cellStyle name="常规 9 6 4 2 3" xfId="33670" xr:uid="{4FE00B1A-E71D-4F09-8864-643901D9D990}"/>
    <cellStyle name="常规 9 6 4 3" xfId="19348" xr:uid="{C41326D1-011C-45E9-B89F-BAA95E5D01B0}"/>
    <cellStyle name="常规 9 6 4 3 2" xfId="37614" xr:uid="{B04F6651-BF64-4FCB-8D63-3472B0A3C9DB}"/>
    <cellStyle name="常规 9 6 4 4" xfId="29726" xr:uid="{45A1ABDD-72CD-4FBE-83B6-312324F12231}"/>
    <cellStyle name="常规 9 6 5" xfId="10941" xr:uid="{F980CD66-1CDB-4B5B-A728-CF5600BE764C}"/>
    <cellStyle name="常规 9 6 5 2" xfId="22150" xr:uid="{56A1AB5D-277C-4A83-B2E6-FC371758AD48}"/>
    <cellStyle name="常规 9 6 5 2 2" xfId="39586" xr:uid="{ADEE39E1-3630-425B-A487-8F6E264FFF31}"/>
    <cellStyle name="常规 9 6 5 3" xfId="31698" xr:uid="{F663D9C3-D787-4265-99FB-09EB2BDA84A8}"/>
    <cellStyle name="常规 9 6 6" xfId="16546" xr:uid="{77C89151-D39B-4370-BBAC-752344ABF01D}"/>
    <cellStyle name="常规 9 6 6 2" xfId="35642" xr:uid="{866B6606-441C-482F-B0CB-339D24423CBA}"/>
    <cellStyle name="常规 9 6 7" xfId="27754" xr:uid="{1781FAD2-474A-46AD-8505-937AEC698DFD}"/>
    <cellStyle name="常规 9 7" xfId="5986" xr:uid="{A3371E1C-7345-4D74-9D85-5A5EFFFC89BD}"/>
    <cellStyle name="常规 9 7 2" xfId="7388" xr:uid="{F8837AD9-399D-41B1-9C50-A63959C474F1}"/>
    <cellStyle name="常规 9 7 2 2" xfId="10190" xr:uid="{A9702FC0-C208-4DFF-95F9-6F4671E94BAB}"/>
    <cellStyle name="常规 9 7 2 2 2" xfId="15795" xr:uid="{88DFD9CE-4E3B-4D43-8341-25A5ECEC7197}"/>
    <cellStyle name="常规 9 7 2 2 2 2" xfId="27004" xr:uid="{2DB124F1-DE67-42CD-A1B5-404FAE551304}"/>
    <cellStyle name="常规 9 7 2 2 2 2 2" xfId="42791" xr:uid="{9DF43DAA-AAA1-4A39-AF27-805C986A0784}"/>
    <cellStyle name="常规 9 7 2 2 2 3" xfId="34903" xr:uid="{09BD0D6F-5408-4AE4-97B7-864E1AFC8D8D}"/>
    <cellStyle name="常规 9 7 2 2 3" xfId="21400" xr:uid="{D4DD37CA-6BEB-4E50-8D9C-BF2457E0DA07}"/>
    <cellStyle name="常规 9 7 2 2 3 2" xfId="38847" xr:uid="{39432052-BDA8-4C2D-B799-0B5A882A102E}"/>
    <cellStyle name="常规 9 7 2 2 4" xfId="30959" xr:uid="{8FFF8B92-B7F5-4186-9E77-0DEE9CBA901A}"/>
    <cellStyle name="常规 9 7 2 3" xfId="12993" xr:uid="{6D97E60B-4D6C-43BD-A0F2-F9FE22E9F9B0}"/>
    <cellStyle name="常规 9 7 2 3 2" xfId="24202" xr:uid="{99E1AF16-001F-446C-AF0D-886340AA890F}"/>
    <cellStyle name="常规 9 7 2 3 2 2" xfId="40819" xr:uid="{E4905FB4-A275-44A1-B185-FF7C1B6D3268}"/>
    <cellStyle name="常规 9 7 2 3 3" xfId="32931" xr:uid="{D48D5243-3111-48DB-B0B4-153B2AE0B112}"/>
    <cellStyle name="常规 9 7 2 4" xfId="18598" xr:uid="{C8137D8A-3886-4B7E-BD74-229ED5A75831}"/>
    <cellStyle name="常规 9 7 2 4 2" xfId="36875" xr:uid="{FDC54B8A-F2D1-4650-BE36-89BAA7D2C807}"/>
    <cellStyle name="常规 9 7 2 5" xfId="28987" xr:uid="{86C276D7-B31E-44BD-9B82-B78DE4348CDB}"/>
    <cellStyle name="常规 9 7 3" xfId="8788" xr:uid="{5CF53943-2E34-4464-A549-7242BD088CDB}"/>
    <cellStyle name="常规 9 7 3 2" xfId="14393" xr:uid="{C5B47BD4-90F3-4E8F-8342-5E2DE9882A26}"/>
    <cellStyle name="常规 9 7 3 2 2" xfId="25602" xr:uid="{B1BD2EC4-02A6-4E9F-9E61-930B0AB8895E}"/>
    <cellStyle name="常规 9 7 3 2 2 2" xfId="41805" xr:uid="{AA2DF2ED-5AB5-433F-9C19-CA9254EDD677}"/>
    <cellStyle name="常规 9 7 3 2 3" xfId="33917" xr:uid="{98350CF9-3791-4EBE-896E-0E55183A3AC3}"/>
    <cellStyle name="常规 9 7 3 3" xfId="19998" xr:uid="{462AE8A0-3784-416B-B7AA-2CB7FC2D331C}"/>
    <cellStyle name="常规 9 7 3 3 2" xfId="37861" xr:uid="{80DB16B0-DED9-498D-B6B3-0B45D2CD9A73}"/>
    <cellStyle name="常规 9 7 3 4" xfId="29973" xr:uid="{494C77CB-6F19-4E5A-B9B1-C16DECD3F6E9}"/>
    <cellStyle name="常规 9 7 4" xfId="11591" xr:uid="{3DE5F5E6-74CB-4FBD-8F73-5807607DA0A1}"/>
    <cellStyle name="常规 9 7 4 2" xfId="22800" xr:uid="{26C06F7E-1F15-499A-9020-584B65018283}"/>
    <cellStyle name="常规 9 7 4 2 2" xfId="39833" xr:uid="{F6E60AEC-4871-4A4B-9285-5BF310408225}"/>
    <cellStyle name="常规 9 7 4 3" xfId="31945" xr:uid="{65BE6DBE-5000-4AC0-8170-F3AE18575336}"/>
    <cellStyle name="常规 9 7 5" xfId="17196" xr:uid="{DF566AFC-EFDF-4D7F-8C91-2DC9678E58B8}"/>
    <cellStyle name="常规 9 7 5 2" xfId="35889" xr:uid="{4B228A39-8D9C-4E31-9B85-E4243256F6AB}"/>
    <cellStyle name="常规 9 7 6" xfId="28001" xr:uid="{4B8EF675-A3AB-4824-8B0C-C352EC6359B2}"/>
    <cellStyle name="常规 9 8" xfId="6491" xr:uid="{1D0E566C-11C5-4F72-9E66-F3D38E400E8B}"/>
    <cellStyle name="常规 9 8 2" xfId="9293" xr:uid="{35CE4427-B62D-48CD-88B6-6FAD58FE1245}"/>
    <cellStyle name="常规 9 8 2 2" xfId="14898" xr:uid="{D6E47FB2-DB65-499B-A7FD-C3BAD1593177}"/>
    <cellStyle name="常规 9 8 2 2 2" xfId="26107" xr:uid="{7767BEFF-6201-4483-B973-53BF89EDACE7}"/>
    <cellStyle name="常规 9 8 2 2 2 2" xfId="42298" xr:uid="{2B4768DC-A81E-45C9-98B4-840353343333}"/>
    <cellStyle name="常规 9 8 2 2 3" xfId="34410" xr:uid="{1C5E7B5B-1784-468A-9EE0-F43F8F142776}"/>
    <cellStyle name="常规 9 8 2 3" xfId="20503" xr:uid="{E11A0967-6CD1-43B9-B362-F774D43E5A97}"/>
    <cellStyle name="常规 9 8 2 3 2" xfId="38354" xr:uid="{DC9C2CC8-D41E-49B7-A568-B95E887C1DC9}"/>
    <cellStyle name="常规 9 8 2 4" xfId="30466" xr:uid="{500342DC-BB13-431D-8A62-50FD453DC9BD}"/>
    <cellStyle name="常规 9 8 3" xfId="12096" xr:uid="{BD5D0E5A-7FD4-432E-B555-8B5D7DD19F06}"/>
    <cellStyle name="常规 9 8 3 2" xfId="23305" xr:uid="{82EE3340-74FF-49C6-88EE-EF77D8ADDB4C}"/>
    <cellStyle name="常规 9 8 3 2 2" xfId="40326" xr:uid="{A344A834-D01F-4E72-BD69-1542101EB3BE}"/>
    <cellStyle name="常规 9 8 3 3" xfId="32438" xr:uid="{747C9899-3528-40AD-B964-FCCFA3DCE515}"/>
    <cellStyle name="常规 9 8 4" xfId="17701" xr:uid="{01580EA7-057B-4DE4-B150-1DA2B41B07DC}"/>
    <cellStyle name="常规 9 8 4 2" xfId="36382" xr:uid="{09C5E935-AEAC-4141-B0BB-94BFBE631477}"/>
    <cellStyle name="常规 9 8 5" xfId="28494" xr:uid="{26F4401F-B35C-4283-BB52-64EBCE916E26}"/>
    <cellStyle name="常规 9 9" xfId="7892" xr:uid="{9D422395-C085-4549-B519-B73F4083A243}"/>
    <cellStyle name="常规 9 9 2" xfId="13497" xr:uid="{BFD56F4C-B8DE-491B-BA13-0B5D53076FEA}"/>
    <cellStyle name="常规 9 9 2 2" xfId="24706" xr:uid="{3742F3C3-9838-4BFB-A253-EB66942D40F8}"/>
    <cellStyle name="常规 9 9 2 2 2" xfId="41312" xr:uid="{E516986B-A864-4055-A0B3-DAD335549D19}"/>
    <cellStyle name="常规 9 9 2 3" xfId="33424" xr:uid="{B21EF2CE-9858-46F2-9947-FCFAF7C3410C}"/>
    <cellStyle name="常规 9 9 3" xfId="19102" xr:uid="{0DC579A8-E1FA-4B8D-B4D2-BC07FED42C31}"/>
    <cellStyle name="常规 9 9 3 2" xfId="37368" xr:uid="{572490AE-F6C7-4FCB-A87D-46A3DF16488D}"/>
    <cellStyle name="常规 9 9 4" xfId="29480" xr:uid="{599E3586-DB03-4C31-BC4D-E1E8E4A3F875}"/>
    <cellStyle name="常规_Sheet1" xfId="5111" xr:uid="{8A683BF9-DE48-4C23-A62E-BC72D212471C}"/>
    <cellStyle name="常规_Sheet1_1" xfId="45730" xr:uid="{89056A15-BDDA-44C6-9D19-8B49F707EB68}"/>
    <cellStyle name="强调文字颜色 1" xfId="45509" xr:uid="{068E8596-B215-44AA-958C-6991A822B304}"/>
    <cellStyle name="强调文字颜色 1 2" xfId="5004" xr:uid="{6A710450-1290-4B0F-B54E-1664B034A26C}"/>
    <cellStyle name="强调文字颜色 1 2 2" xfId="5005" xr:uid="{9EF1711F-B2B4-40AB-A4F4-01B9ACFDA687}"/>
    <cellStyle name="强调文字颜色 1 2 2 2" xfId="45511" xr:uid="{FAE74ED4-334E-44B6-BE60-AA9A75A0C38D}"/>
    <cellStyle name="强调文字颜色 1 2 3" xfId="45512" xr:uid="{5DED4449-EEE6-4FB5-828F-AE792D4AA109}"/>
    <cellStyle name="强调文字颜色 1 2 4" xfId="45510" xr:uid="{9F081C55-F090-4F59-A0B6-AB23381720DB}"/>
    <cellStyle name="强调文字颜色 1 3" xfId="5006" xr:uid="{1460C0EE-742C-44E8-907E-0DD87483850F}"/>
    <cellStyle name="强调文字颜色 1 3 2" xfId="5007" xr:uid="{FF9D1432-9245-4E12-B86C-FEA3F28279EB}"/>
    <cellStyle name="强调文字颜色 1 3 2 2" xfId="45514" xr:uid="{3B46064E-8050-4AD4-8690-6EEAF20BE002}"/>
    <cellStyle name="强调文字颜色 1 3 3" xfId="45515" xr:uid="{D8CB526C-D2E8-490D-9566-9A45E8EA72E5}"/>
    <cellStyle name="强调文字颜色 1 3 4" xfId="45513" xr:uid="{F37AA346-CB30-4D1D-A1CE-168EB1436C92}"/>
    <cellStyle name="强调文字颜色 1 4" xfId="5008" xr:uid="{E56551AC-463A-4930-810D-BAA6A721706D}"/>
    <cellStyle name="强调文字颜色 1 4 2" xfId="45516" xr:uid="{BA6EA0A7-222C-46F8-9C25-203F3C5A9A41}"/>
    <cellStyle name="强调文字颜色 1 5" xfId="45517" xr:uid="{C45530FB-57E3-4532-9BBB-9D6E33D8BE99}"/>
    <cellStyle name="强调文字颜色 1_Meijer production schedule_201230_production_sheet set" xfId="5009" xr:uid="{F7F711EB-EAB3-4D51-B78B-0B88267A4C01}"/>
    <cellStyle name="强调文字颜色 2" xfId="45518" xr:uid="{1AE9ABD7-789D-4956-AEEF-B257E39A54AF}"/>
    <cellStyle name="强调文字颜色 2 2" xfId="5010" xr:uid="{F2125E6B-242E-4BE8-ABEA-A4805941A01E}"/>
    <cellStyle name="强调文字颜色 2 2 2" xfId="5011" xr:uid="{CB410ED8-71C5-4605-8F9D-1F1B555EA788}"/>
    <cellStyle name="强调文字颜色 2 2 2 2" xfId="45520" xr:uid="{3A95014F-4C97-49A5-8CCD-DD5726BBD22E}"/>
    <cellStyle name="强调文字颜色 2 2 3" xfId="45521" xr:uid="{67655D79-BE3D-41DE-B1F2-AA2200AD698B}"/>
    <cellStyle name="强调文字颜色 2 2 4" xfId="45519" xr:uid="{531A3DDC-6E2D-49DB-8DF1-1B1B4246AC70}"/>
    <cellStyle name="强调文字颜色 2 3" xfId="5012" xr:uid="{1EE2775C-021B-40DB-99DB-5986B218081C}"/>
    <cellStyle name="强调文字颜色 2 3 2" xfId="5013" xr:uid="{00E4AA25-A12B-40DC-89A3-6F11DE4CD08F}"/>
    <cellStyle name="强调文字颜色 2 3 2 2" xfId="45523" xr:uid="{263656E6-EE29-488D-9974-679A95A0107A}"/>
    <cellStyle name="强调文字颜色 2 3 3" xfId="45524" xr:uid="{5456B496-BD52-4D2B-8264-E68C7D94954F}"/>
    <cellStyle name="强调文字颜色 2 3 4" xfId="45522" xr:uid="{84A9FA00-2227-4A69-95E0-1F598AC73098}"/>
    <cellStyle name="强调文字颜色 2 4" xfId="5014" xr:uid="{91D94EFA-2B44-4C20-A593-3A3789EC1413}"/>
    <cellStyle name="强调文字颜色 2 4 2" xfId="45525" xr:uid="{DE150A09-BEAA-43DB-8EB4-8EB50ACA7E69}"/>
    <cellStyle name="强调文字颜色 2 5" xfId="45526" xr:uid="{0ABDE29D-0F14-44B6-B2B9-5F7DA3EAA016}"/>
    <cellStyle name="强调文字颜色 3" xfId="45527" xr:uid="{6053A811-3D12-4BBB-B225-43A3E9031307}"/>
    <cellStyle name="强调文字颜色 3 2" xfId="5015" xr:uid="{98E85059-4982-4F1E-916F-0D9192730DCC}"/>
    <cellStyle name="强调文字颜色 3 2 2" xfId="5016" xr:uid="{F944EF4C-5F16-49E6-935E-FE9BE643C69A}"/>
    <cellStyle name="强调文字颜色 3 2 2 2" xfId="45529" xr:uid="{2B2A5F6D-4AAB-41EB-AF87-482D467C8E6E}"/>
    <cellStyle name="强调文字颜色 3 2 3" xfId="45530" xr:uid="{D8F88D9E-897E-4875-8EF9-C3DAB61157FD}"/>
    <cellStyle name="强调文字颜色 3 2 4" xfId="45528" xr:uid="{BED84388-4A50-4D6A-A585-CD63F7BFF8A4}"/>
    <cellStyle name="强调文字颜色 3 3" xfId="5017" xr:uid="{681C1E7C-81E7-48A2-B65A-A5494DF50EE7}"/>
    <cellStyle name="强调文字颜色 3 3 2" xfId="5018" xr:uid="{EB0A27E9-659C-4F72-BD4F-EC6F169C69E5}"/>
    <cellStyle name="强调文字颜色 3 3 2 2" xfId="45532" xr:uid="{CFE8A253-5940-495D-AA0F-AE116A185946}"/>
    <cellStyle name="强调文字颜色 3 3 3" xfId="45533" xr:uid="{91895B38-1409-4033-8D15-B30C70FA2FA0}"/>
    <cellStyle name="强调文字颜色 3 3 4" xfId="45531" xr:uid="{E99E083D-CFE2-4AB0-8E3C-CA40A22FDC76}"/>
    <cellStyle name="强调文字颜色 3 4" xfId="5019" xr:uid="{E12E6807-9211-4BF0-BCEC-F399C6C7A35A}"/>
    <cellStyle name="强调文字颜色 3 4 2" xfId="45534" xr:uid="{5DD3E466-80BB-40C8-8866-89D3F4B85103}"/>
    <cellStyle name="强调文字颜色 3 5" xfId="45535" xr:uid="{B7280F19-02DE-4F78-AFD2-C1EA0AA78342}"/>
    <cellStyle name="强调文字颜色 3_Meijer production schedule_201230_production_sheet set" xfId="5020" xr:uid="{69B130B2-CB4B-4805-A61A-02CBB118C963}"/>
    <cellStyle name="强调文字颜色 4" xfId="45536" xr:uid="{C2CC8EF5-4CDB-4691-A273-AE9BDE57E4CF}"/>
    <cellStyle name="强调文字颜色 4 2" xfId="5021" xr:uid="{A06665E4-BBCD-4041-ADC4-4263A385B665}"/>
    <cellStyle name="强调文字颜色 4 2 2" xfId="5022" xr:uid="{85566084-5D51-4D14-B61C-F401A959ECDA}"/>
    <cellStyle name="强调文字颜色 4 2 2 2" xfId="45538" xr:uid="{7792945C-324A-4C23-81D4-3DBF4A96805C}"/>
    <cellStyle name="强调文字颜色 4 2 3" xfId="45539" xr:uid="{32FDE85E-B82F-4502-A619-10034B6D52C8}"/>
    <cellStyle name="强调文字颜色 4 2 4" xfId="45537" xr:uid="{A0A57E16-8815-4E25-8294-1E642F6694C2}"/>
    <cellStyle name="强调文字颜色 4 3" xfId="5023" xr:uid="{4B64CE1D-DF1C-41FD-ADE6-A268AA3C1EEC}"/>
    <cellStyle name="强调文字颜色 4 3 2" xfId="5024" xr:uid="{EFC7E056-3054-4E48-B4C1-F0B1B64D465E}"/>
    <cellStyle name="强调文字颜色 4 3 2 2" xfId="45541" xr:uid="{B08E6426-69C4-4098-8272-73D38C3243F8}"/>
    <cellStyle name="强调文字颜色 4 3 3" xfId="45542" xr:uid="{BED69019-0DE6-4E33-9AA9-0D6DD0AFC6E4}"/>
    <cellStyle name="强调文字颜色 4 3 4" xfId="45540" xr:uid="{0482CB17-0B2B-4F5F-82D8-01FEC310E9BE}"/>
    <cellStyle name="强调文字颜色 4 4" xfId="5025" xr:uid="{D1E73648-EAFF-4FA2-A91A-897D9660D42F}"/>
    <cellStyle name="强调文字颜色 4 4 2" xfId="45543" xr:uid="{64CEC3BB-91F0-47F9-BF60-7E5C5F689D58}"/>
    <cellStyle name="强调文字颜色 4 5" xfId="45544" xr:uid="{DA7F8846-E819-4CE1-82F8-2A1DD88D17C7}"/>
    <cellStyle name="强调文字颜色 4_Meijer production schedule_201230_production_sheet set" xfId="5026" xr:uid="{5E04CACA-6CE9-4D77-B357-4D8EB8F6486C}"/>
    <cellStyle name="强调文字颜色 5" xfId="45545" xr:uid="{399C9F2B-A51B-4B8A-B13B-FEA7E0C8E78B}"/>
    <cellStyle name="强调文字颜色 5 2" xfId="5027" xr:uid="{A2D5F6ED-9376-4088-8161-91C6FB059F46}"/>
    <cellStyle name="强调文字颜色 5 2 2" xfId="5028" xr:uid="{35683F8F-C016-4817-8512-36976A34A171}"/>
    <cellStyle name="强调文字颜色 5 2 2 2" xfId="45547" xr:uid="{9F3C41D5-8CBC-49B7-9658-F2560A59B747}"/>
    <cellStyle name="强调文字颜色 5 2 3" xfId="45548" xr:uid="{FD657C1A-4ECA-41ED-89E6-9F0B904C643D}"/>
    <cellStyle name="强调文字颜色 5 2 4" xfId="45546" xr:uid="{52D5E22F-7FBD-4001-B46B-56463C67D184}"/>
    <cellStyle name="强调文字颜色 5 3" xfId="5029" xr:uid="{E87B89DC-E8F1-4035-9419-3E910EBB7A87}"/>
    <cellStyle name="强调文字颜色 5 3 2" xfId="5030" xr:uid="{11D11EE6-2DD0-4366-84F5-F9EE6A099C02}"/>
    <cellStyle name="强调文字颜色 5 3 2 2" xfId="45550" xr:uid="{28837A16-5CB5-45A5-B71F-98C8E8CE574F}"/>
    <cellStyle name="强调文字颜色 5 3 3" xfId="45551" xr:uid="{0F0B1BEA-C273-4C63-9B67-052A52B7502D}"/>
    <cellStyle name="强调文字颜色 5 3 4" xfId="45549" xr:uid="{2EB1DAEB-00D2-459C-8331-7E10643FAAE8}"/>
    <cellStyle name="强调文字颜色 5 4" xfId="5031" xr:uid="{E476A589-372E-4A4E-97A7-8AEF9CFBD32F}"/>
    <cellStyle name="强调文字颜色 5 4 2" xfId="45552" xr:uid="{97170DA9-35C5-42FB-AE7F-272A95EB055E}"/>
    <cellStyle name="强调文字颜色 5 5" xfId="45553" xr:uid="{3D9BD34A-79B1-4776-8033-4E74FA54A100}"/>
    <cellStyle name="强调文字颜色 5_Meijer production schedule_201230_production_sheet set" xfId="5032" xr:uid="{6B8C0F27-28D1-49F9-962B-3AF2335021AD}"/>
    <cellStyle name="强调文字颜色 6" xfId="45554" xr:uid="{1314FDA9-8F57-4247-BD24-7E0C657CFFFD}"/>
    <cellStyle name="强调文字颜色 6 2" xfId="5033" xr:uid="{E8182985-D6CA-4E51-933A-A32DBBB9CC32}"/>
    <cellStyle name="强调文字颜色 6 2 2" xfId="5034" xr:uid="{7946F6AA-74EC-43A0-B3E3-715814CCE121}"/>
    <cellStyle name="强调文字颜色 6 2 2 2" xfId="45556" xr:uid="{FAD78F43-3B5F-453D-8283-0B7F2A340BA8}"/>
    <cellStyle name="强调文字颜色 6 2 3" xfId="45557" xr:uid="{292880AF-BD41-4EEC-8DE0-8A49BA76B951}"/>
    <cellStyle name="强调文字颜色 6 2 4" xfId="45555" xr:uid="{24A2220F-451F-4231-B79D-C28AA3C0674A}"/>
    <cellStyle name="强调文字颜色 6 3" xfId="5035" xr:uid="{48476BF9-3DFE-4157-8DD2-4F45E118E278}"/>
    <cellStyle name="强调文字颜色 6 3 2" xfId="5036" xr:uid="{3A27843F-CF62-4B79-9692-C46890994629}"/>
    <cellStyle name="强调文字颜色 6 3 2 2" xfId="45559" xr:uid="{C08C8671-1C44-44D6-907E-DFF96D496DAC}"/>
    <cellStyle name="强调文字颜色 6 3 3" xfId="45560" xr:uid="{33F231CF-E6D9-4F04-94EF-F5B63413F6CA}"/>
    <cellStyle name="强调文字颜色 6 3 4" xfId="45558" xr:uid="{4E97C6C5-F97C-48CD-A9B2-5DFA32A95CBC}"/>
    <cellStyle name="强调文字颜色 6 4" xfId="5037" xr:uid="{FF05F8A2-700C-4401-BA01-4EB847453C4F}"/>
    <cellStyle name="强调文字颜色 6 4 2" xfId="45561" xr:uid="{FFAA86BB-B426-4FF9-89B3-7BE4641A75FE}"/>
    <cellStyle name="强调文字颜色 6 5" xfId="45562" xr:uid="{F6BC8C9C-A9E6-4575-83FC-D7F40DA66B25}"/>
    <cellStyle name="强调文字颜色 6_Meijer production schedule_201230_production_sheet set" xfId="5038" xr:uid="{796ACC20-1B91-4BFF-B53D-F27193043176}"/>
    <cellStyle name="普通_ 白土" xfId="4998" xr:uid="{1C15BB62-010C-42A4-827F-33E64A5689A9}"/>
    <cellStyle name="标题 1 2" xfId="4776" xr:uid="{F1CAB9C8-4A50-43AE-9535-E8791D91C414}"/>
    <cellStyle name="标题 1 2 2" xfId="4777" xr:uid="{F2B2B90D-88B1-4CFA-81AE-1E9B1228A169}"/>
    <cellStyle name="标题 1 2 2 2" xfId="45563" xr:uid="{8943AF4A-5858-468E-A0E3-C07A1F191F19}"/>
    <cellStyle name="标题 1 2 3" xfId="45564" xr:uid="{3646338A-76DF-45CA-84C0-446BAF1E8C68}"/>
    <cellStyle name="标题 1 3" xfId="4778" xr:uid="{C8498FE5-6A73-42A7-A170-7581FA4690D2}"/>
    <cellStyle name="标题 1 3 2" xfId="4779" xr:uid="{C99B37A7-F226-4AB2-84F0-B102FBA528A7}"/>
    <cellStyle name="标题 1 3 2 2" xfId="45565" xr:uid="{85A8AC04-9C4A-4F60-9F71-8C7B8E175753}"/>
    <cellStyle name="标题 1 3 3" xfId="45566" xr:uid="{39023299-7B6A-446D-B5D7-AECA083EC4A6}"/>
    <cellStyle name="标题 1 4" xfId="4780" xr:uid="{DD9824EA-02DE-443B-B472-A12E05CE2265}"/>
    <cellStyle name="标题 1 4 2" xfId="45567" xr:uid="{69829C64-A77E-4826-8925-C6C13FCFE642}"/>
    <cellStyle name="标题 1 5" xfId="35" xr:uid="{807D3813-36B7-4F01-8506-CDC405FA1B76}"/>
    <cellStyle name="标题 1 5 2" xfId="45568" xr:uid="{F9B1B64A-0872-44DA-A9D2-0FC562A8CF6A}"/>
    <cellStyle name="标题 10" xfId="47" xr:uid="{0879B8E0-89BF-40EF-842E-074A9A1396F9}"/>
    <cellStyle name="标题 2 2" xfId="4781" xr:uid="{5FE5980F-74C4-4DC3-95E4-362B44F4DBFE}"/>
    <cellStyle name="标题 2 2 2" xfId="4782" xr:uid="{D608E57B-DF65-4B99-94C6-051A891F64DC}"/>
    <cellStyle name="标题 2 2 2 2" xfId="45569" xr:uid="{6EA8EEF9-E722-4326-BB38-039296BEA109}"/>
    <cellStyle name="标题 2 2 3" xfId="45570" xr:uid="{15821A2B-D3B4-49A5-B7B8-F615254D3E80}"/>
    <cellStyle name="标题 2 3" xfId="4783" xr:uid="{314F1569-9664-4184-8F28-A3FFE7E99951}"/>
    <cellStyle name="标题 2 3 2" xfId="4784" xr:uid="{15C5259F-6325-4BE1-9DBA-1397900FBD21}"/>
    <cellStyle name="标题 2 3 2 2" xfId="45571" xr:uid="{2110913A-3998-4AFF-8251-05DA78B02E05}"/>
    <cellStyle name="标题 2 3 3" xfId="45572" xr:uid="{371CBE81-084B-4CB5-BBBC-F60CD695D380}"/>
    <cellStyle name="标题 2 4" xfId="4785" xr:uid="{653DD0DE-0EC1-468B-871B-C6BE118E6EC5}"/>
    <cellStyle name="标题 2 4 2" xfId="45573" xr:uid="{17B2BDF4-0BB5-490C-94F6-3019B3E1BB19}"/>
    <cellStyle name="标题 2 5" xfId="36" xr:uid="{EA871A5A-811E-47A2-9241-A6586C8E25A9}"/>
    <cellStyle name="标题 2 5 2" xfId="45574" xr:uid="{5C189ECE-6CF8-4A40-967B-BB1C98963B5A}"/>
    <cellStyle name="标题 3 2" xfId="4786" xr:uid="{517DBB6A-1237-4646-8260-E691BA8F5D0C}"/>
    <cellStyle name="标题 3 2 2" xfId="4787" xr:uid="{C2C1A005-7C77-46E6-A693-FCDB48316AF3}"/>
    <cellStyle name="标题 3 2 2 2" xfId="45575" xr:uid="{FBF831DD-5AE9-46B4-9185-9144B5FAAE3D}"/>
    <cellStyle name="标题 3 2 3" xfId="45576" xr:uid="{FBD5358B-4435-4F10-A89D-70DFF0455764}"/>
    <cellStyle name="标题 3 3" xfId="4788" xr:uid="{365E34BB-7D9B-43F2-84A9-F25B4C6C75E2}"/>
    <cellStyle name="标题 3 3 2" xfId="4789" xr:uid="{A8B3A9CE-DF46-4157-93BD-135EFF6BDC51}"/>
    <cellStyle name="标题 3 3 2 2" xfId="45577" xr:uid="{505726AC-E75E-4563-A900-7D12D9622669}"/>
    <cellStyle name="标题 3 3 3" xfId="45578" xr:uid="{4D13BC59-2842-4BE8-8BFB-93D5E5D871FF}"/>
    <cellStyle name="标题 3 4" xfId="4790" xr:uid="{481D6BA3-AFAB-424F-88F0-8A95834EF679}"/>
    <cellStyle name="标题 3 4 2" xfId="45579" xr:uid="{5C5AE05E-8B2F-4B97-AEEF-C3B26170F354}"/>
    <cellStyle name="标题 3 5" xfId="37" xr:uid="{64AB0A6A-C6FB-4452-AF31-C7C5306CFC1C}"/>
    <cellStyle name="标题 3 5 2" xfId="45580" xr:uid="{A3B70C91-7847-4FCA-98B2-23FE2F0893DE}"/>
    <cellStyle name="标题 4 2" xfId="4791" xr:uid="{62E84B60-9984-4481-BB03-8D3C08995AF0}"/>
    <cellStyle name="标题 4 2 2" xfId="4792" xr:uid="{7BDB167A-0B33-47E9-A497-5CB45C3E1CAD}"/>
    <cellStyle name="标题 4 2 2 2" xfId="45581" xr:uid="{227D7F45-191E-4735-AE7C-FFF95C6318BE}"/>
    <cellStyle name="标题 4 2 3" xfId="45582" xr:uid="{11E58632-3883-45CA-A606-15A05060F4EC}"/>
    <cellStyle name="标题 4 3" xfId="4793" xr:uid="{B9A81EA1-20B3-4422-A7C8-8B1CD4BE0E69}"/>
    <cellStyle name="标题 4 3 2" xfId="4794" xr:uid="{4D45CE46-FBA3-4C38-BF7C-2F00BAFC9585}"/>
    <cellStyle name="标题 4 3 2 2" xfId="45583" xr:uid="{3443EAF5-72CC-4563-A920-77354B0B5204}"/>
    <cellStyle name="标题 4 3 3" xfId="45584" xr:uid="{B71B4AA0-7B17-41AC-840A-E61FADBC87CE}"/>
    <cellStyle name="标题 4 4" xfId="4795" xr:uid="{8C11AA47-A7AF-4393-AC86-9E428C6008F8}"/>
    <cellStyle name="标题 4 4 2" xfId="45585" xr:uid="{8610EEB3-D50B-4074-B92F-935EDFFF6665}"/>
    <cellStyle name="标题 4 5" xfId="38" xr:uid="{42D14165-73D0-4257-BB47-B44DA906CD1E}"/>
    <cellStyle name="标题 4 5 2" xfId="45586" xr:uid="{CD7C5823-6952-4891-AB61-0E8B54406631}"/>
    <cellStyle name="标题 5" xfId="4796" xr:uid="{C1230198-4A6A-43CD-8BE2-2010D370780B}"/>
    <cellStyle name="标题 5 2" xfId="4797" xr:uid="{2C7B2231-5B90-4631-BB11-8B10A0BE33F2}"/>
    <cellStyle name="标题 5 2 2" xfId="45587" xr:uid="{A9824030-A766-4E94-8DB7-74BBB16C54D9}"/>
    <cellStyle name="标题 5 3" xfId="45588" xr:uid="{2CF10F3A-BC53-4CBB-BC24-C7027484DBB0}"/>
    <cellStyle name="标题 6" xfId="4798" xr:uid="{D4A92B9F-6D3F-46D8-8758-B21210F26BDF}"/>
    <cellStyle name="标题 6 2" xfId="4799" xr:uid="{4B2E565A-8177-4016-B7BB-9EAB5499A556}"/>
    <cellStyle name="标题 6 2 2" xfId="45589" xr:uid="{A09604C3-39FE-46FD-90CB-85B9110EE07F}"/>
    <cellStyle name="标题 6 3" xfId="45590" xr:uid="{4DC1A838-17F5-4AAD-A044-54F3BF7F32C0}"/>
    <cellStyle name="标题 7" xfId="4800" xr:uid="{F5A101E4-A80C-4EDE-9499-3E142C295CCB}"/>
    <cellStyle name="标题 7 2" xfId="45591" xr:uid="{F000993D-3572-4113-A849-79560AB4CE89}"/>
    <cellStyle name="标题 8" xfId="4801" xr:uid="{A39E6FEA-47F1-4056-B4FB-91528382DAA1}"/>
    <cellStyle name="标题 9" xfId="4802" xr:uid="{348FB193-1145-47CD-860D-54F3715E3AF2}"/>
    <cellStyle name="样式 1" xfId="5058" xr:uid="{EAC96EE9-A2DA-48F7-8CC5-BC193E97D256}"/>
    <cellStyle name="样式 1 2" xfId="5059" xr:uid="{7B632581-7A57-461F-A20D-389B15EAC57A}"/>
    <cellStyle name="样式 1 2 2" xfId="5060" xr:uid="{D21BF97A-0B44-49B5-AFD6-876D938C3E15}"/>
    <cellStyle name="样式 1 2 2 2" xfId="43260" xr:uid="{045A4732-7E19-469C-BFCA-A5B9FCDEE83A}"/>
    <cellStyle name="样式 1 2 2 2 2" xfId="45592" xr:uid="{A0A4C58F-6906-4323-8B03-375B496CB76D}"/>
    <cellStyle name="样式 1 2 3" xfId="45593" xr:uid="{68048B45-1794-405C-9A64-A4BAC05080B6}"/>
    <cellStyle name="样式 1 3" xfId="5061" xr:uid="{E2807034-6303-4CFB-82BE-731272F678F1}"/>
    <cellStyle name="样式 1 3 2" xfId="5106" xr:uid="{2C65635A-3970-42D3-B3E5-0709F7AD7759}"/>
    <cellStyle name="样式 1 3 2 2" xfId="45594" xr:uid="{CB32838A-31D7-4631-92EF-F490893B6663}"/>
    <cellStyle name="样式 1 4" xfId="5062" xr:uid="{61A4AE26-0A56-43F9-8B37-011440B30D24}"/>
    <cellStyle name="样式 1 4 2" xfId="45595" xr:uid="{803F9F2D-1D24-4299-8858-B2CB04E26977}"/>
    <cellStyle name="样式 1 5" xfId="43254" xr:uid="{7E82576F-30C2-400B-84FA-D1F3497D9618}"/>
    <cellStyle name="样式 1 5 2" xfId="45596" xr:uid="{FFE96CA0-0722-455B-A89B-71630526AAAB}"/>
    <cellStyle name="样式 1 7 2 2" xfId="5063" xr:uid="{BFF656C7-822F-46FF-A97A-702F197CBF16}"/>
    <cellStyle name="样式 1_Belk Ecoweave 400 tc tencel sheet quote 10092014" xfId="45597" xr:uid="{8216DA3C-2C8A-42E4-B1DE-B8DDB8D04E32}"/>
    <cellStyle name="检查单元格 2" xfId="4974" xr:uid="{3ACF9B5A-5D71-4F13-B703-D8DA8023AEC5}"/>
    <cellStyle name="检查单元格 2 2" xfId="4975" xr:uid="{B5658B0C-A5A9-4A84-A93E-5F787ADE70E2}"/>
    <cellStyle name="检查单元格 2 2 2" xfId="45600" xr:uid="{3CCC6C22-9474-41EA-AC21-F4DB622CBA93}"/>
    <cellStyle name="检查单元格 2 3" xfId="45601" xr:uid="{0388B804-187D-4648-8E0B-48CE570DD898}"/>
    <cellStyle name="检查单元格 2 4" xfId="45599" xr:uid="{7D4593D9-43E8-466F-8954-BEB779A49EE3}"/>
    <cellStyle name="检查单元格 3" xfId="4976" xr:uid="{3C950C38-EB6F-4AD7-AA45-94CD4E535407}"/>
    <cellStyle name="检查单元格 3 2" xfId="4977" xr:uid="{45D347FE-23F0-42A3-BBDE-447924298D7B}"/>
    <cellStyle name="检查单元格 3 2 2" xfId="45603" xr:uid="{A8DEAAD3-EBA2-42CA-BD81-3774D7DD1C57}"/>
    <cellStyle name="检查单元格 3 3" xfId="45604" xr:uid="{47299A25-5BFF-42CE-B2F2-BB5F026C92B2}"/>
    <cellStyle name="检查单元格 3 4" xfId="45602" xr:uid="{6B266B46-FB98-4D49-B4E5-BA06135FDA48}"/>
    <cellStyle name="检查单元格 4" xfId="4978" xr:uid="{403CB8C0-9ACE-400F-8ED2-EDA742D9E1BC}"/>
    <cellStyle name="检查单元格 4 2" xfId="45605" xr:uid="{5499E419-CB03-49AF-9096-79107B71BC27}"/>
    <cellStyle name="检查单元格 5" xfId="32" xr:uid="{45A6A384-3243-4BC0-A113-C439686F1BF4}"/>
    <cellStyle name="检查单元格 5 2" xfId="45606" xr:uid="{8D3798D3-3D11-4D62-81F6-D46E37B34C0A}"/>
    <cellStyle name="检查单元格 6" xfId="45598" xr:uid="{2C2EB801-5224-4C1C-AEE2-A8B122532891}"/>
    <cellStyle name="樣式 1" xfId="5064" xr:uid="{4BCF65CE-C8FA-4225-B43F-1EC83215EFDF}"/>
    <cellStyle name="樣式 1 2" xfId="45607" xr:uid="{96508408-6370-4DCC-989D-4CC43F041362}"/>
    <cellStyle name="汇总 2" xfId="4958" xr:uid="{6640C6C7-9B1A-4F23-A8BA-F71D0C8771A5}"/>
    <cellStyle name="汇总 2 2" xfId="4959" xr:uid="{EF7164BB-B886-496D-B358-BC281E394008}"/>
    <cellStyle name="汇总 2 2 2" xfId="5594" xr:uid="{F69B0372-B56B-46D0-9F51-2956A7219DF4}"/>
    <cellStyle name="汇总 2 2 2 2" xfId="6996" xr:uid="{A6D2A246-0EE3-4661-BFA7-1432EE6CCB09}"/>
    <cellStyle name="汇总 2 2 2 2 2" xfId="9798" xr:uid="{2EE9E6F6-C313-421F-AED6-519CB0393221}"/>
    <cellStyle name="汇总 2 2 2 2 2 2" xfId="15403" xr:uid="{08518EA2-99D9-4A1C-B5F9-4551D843DEF9}"/>
    <cellStyle name="汇总 2 2 2 2 2 2 2" xfId="26612" xr:uid="{864939B6-6944-4224-B6B0-EB5FB6392D24}"/>
    <cellStyle name="汇总 2 2 2 2 2 3" xfId="21008" xr:uid="{4B3CCE79-CFD8-41BC-9CDD-47A6C034F47C}"/>
    <cellStyle name="汇总 2 2 2 2 3" xfId="12601" xr:uid="{D35E0BC1-959C-46DF-A7C4-9D4896FBB1A1}"/>
    <cellStyle name="汇总 2 2 2 2 3 2" xfId="23810" xr:uid="{E0D25406-85B8-4539-BC4A-8965B044A5E9}"/>
    <cellStyle name="汇总 2 2 2 2 4" xfId="18206" xr:uid="{63CEAC84-6D1E-4C54-9311-95256B544196}"/>
    <cellStyle name="汇总 2 2 2 3" xfId="8396" xr:uid="{01CD7C56-3247-4565-A7F9-C89EF11D84F9}"/>
    <cellStyle name="汇总 2 2 2 3 2" xfId="14001" xr:uid="{B1E91F72-89E6-4FCC-83F3-D8880BAC050A}"/>
    <cellStyle name="汇总 2 2 2 3 2 2" xfId="25210" xr:uid="{D40E0AA8-6164-475E-A3BA-F5DFA5889C95}"/>
    <cellStyle name="汇总 2 2 2 3 3" xfId="19606" xr:uid="{E0DEC040-3199-46D9-81F1-503EB9BD034D}"/>
    <cellStyle name="汇总 2 2 2 4" xfId="11199" xr:uid="{C73CFC38-6FD6-4D7D-8C8C-D5B012537917}"/>
    <cellStyle name="汇总 2 2 2 4 2" xfId="22408" xr:uid="{461305EA-4E94-46E8-B9D9-E856E9F4E8E2}"/>
    <cellStyle name="汇总 2 2 2 5" xfId="16804" xr:uid="{D84C34AD-E990-459A-9C65-3CF029A91946}"/>
    <cellStyle name="汇总 2 2 3" xfId="45608" xr:uid="{36CDD1A0-6456-4D40-8DE6-0B18AB73ABFA}"/>
    <cellStyle name="汇总 2 3" xfId="4960" xr:uid="{2BA1ED91-D4F8-4CA5-A876-99BDBC84DEE5}"/>
    <cellStyle name="汇总 2 3 2" xfId="5593" xr:uid="{D7B78B55-371E-448F-81FE-749EB75B40FA}"/>
    <cellStyle name="汇总 2 3 2 2" xfId="6995" xr:uid="{CC22F45D-5D04-441E-A86C-905E7E542A80}"/>
    <cellStyle name="汇总 2 3 2 2 2" xfId="9797" xr:uid="{8BD842CE-DF9E-4DBF-A582-888437332641}"/>
    <cellStyle name="汇总 2 3 2 2 2 2" xfId="15402" xr:uid="{C63EAF5A-D58C-482C-A197-9699E62ACB04}"/>
    <cellStyle name="汇总 2 3 2 2 2 2 2" xfId="26611" xr:uid="{C4A22329-2E45-450C-8AEB-014FEEF5475F}"/>
    <cellStyle name="汇总 2 3 2 2 2 3" xfId="21007" xr:uid="{D21EF75F-C89B-4055-B6D6-B4C23A831DF5}"/>
    <cellStyle name="汇总 2 3 2 2 3" xfId="12600" xr:uid="{E47ED164-EF8F-4D9D-9AF3-6D0020C811D8}"/>
    <cellStyle name="汇总 2 3 2 2 3 2" xfId="23809" xr:uid="{ACF5A868-E70B-4955-9790-2F09B0EA1D7A}"/>
    <cellStyle name="汇总 2 3 2 2 4" xfId="18205" xr:uid="{74F4C11F-510F-48D0-A05C-844C1C221DE5}"/>
    <cellStyle name="汇总 2 3 2 3" xfId="8395" xr:uid="{63786D8C-3664-4077-BB61-5C7CE6155EBC}"/>
    <cellStyle name="汇总 2 3 2 3 2" xfId="14000" xr:uid="{48CC78FF-0C43-41A7-A070-998F9EBA576B}"/>
    <cellStyle name="汇总 2 3 2 3 2 2" xfId="25209" xr:uid="{F5AF5C60-F0F8-4FA4-B3CA-D7EFDEEA0AFA}"/>
    <cellStyle name="汇总 2 3 2 3 3" xfId="19605" xr:uid="{7CD93DF7-90CD-4E93-A7B8-6945102DE3AA}"/>
    <cellStyle name="汇总 2 3 2 4" xfId="11198" xr:uid="{76BC0C1A-442C-4C3A-909B-135737B9A16D}"/>
    <cellStyle name="汇总 2 3 2 4 2" xfId="22407" xr:uid="{D1C4038C-6258-4B89-9DF6-DC930432EEAE}"/>
    <cellStyle name="汇总 2 3 2 5" xfId="16803" xr:uid="{D193CE99-D90E-4D75-9154-C41B984B1334}"/>
    <cellStyle name="汇总 2 4" xfId="5595" xr:uid="{9BFEA875-7A46-4318-BC38-6B37474973DF}"/>
    <cellStyle name="汇总 2 4 2" xfId="6997" xr:uid="{2E27FC73-C786-4F4E-BEB8-3C3971BE3CA8}"/>
    <cellStyle name="汇总 2 4 2 2" xfId="9799" xr:uid="{6279EBB9-E834-4F4E-B605-896E1AA71F31}"/>
    <cellStyle name="汇总 2 4 2 2 2" xfId="15404" xr:uid="{6ABD52E7-CDB5-4691-A1B1-B839A9663FD7}"/>
    <cellStyle name="汇总 2 4 2 2 2 2" xfId="26613" xr:uid="{484CD65F-26BA-4BA0-8612-BC5085D214CD}"/>
    <cellStyle name="汇总 2 4 2 2 3" xfId="21009" xr:uid="{3BF51490-4123-4DBB-AF42-0483E4B64E9E}"/>
    <cellStyle name="汇总 2 4 2 3" xfId="12602" xr:uid="{6DDC12EF-062E-419A-A8C0-E09662EF6F1A}"/>
    <cellStyle name="汇总 2 4 2 3 2" xfId="23811" xr:uid="{8A828DCD-5C57-44EA-939F-E8F3FD77BD96}"/>
    <cellStyle name="汇总 2 4 2 4" xfId="18207" xr:uid="{3AEFC019-76C7-4741-AA69-2B2B9EFA60BE}"/>
    <cellStyle name="汇总 2 4 3" xfId="8397" xr:uid="{EEA49CBA-7663-483F-96BD-CB7FB1120ED5}"/>
    <cellStyle name="汇总 2 4 3 2" xfId="14002" xr:uid="{1E564D63-F398-4210-9E69-5B0324116736}"/>
    <cellStyle name="汇总 2 4 3 2 2" xfId="25211" xr:uid="{8032F74F-928F-40C0-B85C-36E11C2B7C52}"/>
    <cellStyle name="汇总 2 4 3 3" xfId="19607" xr:uid="{B95739B5-7C09-42D1-B63B-0F9BDB606814}"/>
    <cellStyle name="汇总 2 4 4" xfId="11200" xr:uid="{A99B86EA-A07B-442D-B519-EA7FF7F7EE75}"/>
    <cellStyle name="汇总 2 4 4 2" xfId="22409" xr:uid="{F0A7C264-4EA3-4BA5-85B8-79DE1915FB77}"/>
    <cellStyle name="汇总 2 4 5" xfId="16805" xr:uid="{2CD7E5AB-2AB4-4900-A45E-29BFAA34DBEF}"/>
    <cellStyle name="汇总 3" xfId="4961" xr:uid="{F5EA54C2-0B4F-40ED-B365-EA7469E5A298}"/>
    <cellStyle name="汇总 3 2" xfId="4962" xr:uid="{427EDC8C-95FB-491B-A540-CE718950B115}"/>
    <cellStyle name="汇总 3 2 2" xfId="5591" xr:uid="{B18F5751-40C6-4F22-9EA0-0B3EC4D9EA8A}"/>
    <cellStyle name="汇总 3 2 2 2" xfId="6993" xr:uid="{DECC9BD7-7C80-4EF2-8AAD-3C597DA180F5}"/>
    <cellStyle name="汇总 3 2 2 2 2" xfId="9795" xr:uid="{8A826E9B-57E8-432F-9D44-D0639D9FBCB4}"/>
    <cellStyle name="汇总 3 2 2 2 2 2" xfId="15400" xr:uid="{0AB199C6-5881-4490-A34E-DFC64EE79432}"/>
    <cellStyle name="汇总 3 2 2 2 2 2 2" xfId="26609" xr:uid="{CC36E5DB-C49D-4C7E-93BF-F200A82B857F}"/>
    <cellStyle name="汇总 3 2 2 2 2 3" xfId="21005" xr:uid="{C0AB005A-6AE5-4BC8-80C0-7B07E61D8BA9}"/>
    <cellStyle name="汇总 3 2 2 2 3" xfId="12598" xr:uid="{871FD3EF-DE7B-49D7-AAD4-9119CFA0BF2D}"/>
    <cellStyle name="汇总 3 2 2 2 3 2" xfId="23807" xr:uid="{36FFC3EA-F262-492D-9CC7-6D5CCE0B399A}"/>
    <cellStyle name="汇总 3 2 2 2 4" xfId="18203" xr:uid="{068B972F-B75C-4268-B829-53D41EB45A0C}"/>
    <cellStyle name="汇总 3 2 2 3" xfId="8393" xr:uid="{CFF87176-BA9A-467D-AD4F-C8D19C603B1D}"/>
    <cellStyle name="汇总 3 2 2 3 2" xfId="13998" xr:uid="{95D4DA75-E446-4A21-9A1D-5227A3A92F33}"/>
    <cellStyle name="汇总 3 2 2 3 2 2" xfId="25207" xr:uid="{69088684-5BED-49F0-8F68-25096C412E3D}"/>
    <cellStyle name="汇总 3 2 2 3 3" xfId="19603" xr:uid="{E621B7F7-79B3-45BB-B3FD-F32E561FC2A9}"/>
    <cellStyle name="汇总 3 2 2 4" xfId="11196" xr:uid="{7D5E9C8F-6F37-4065-B08F-DF1031FED438}"/>
    <cellStyle name="汇总 3 2 2 4 2" xfId="22405" xr:uid="{4A85A881-C5E6-4C38-BFF4-FAB045E76995}"/>
    <cellStyle name="汇总 3 2 2 5" xfId="16801" xr:uid="{5114E119-B25E-47A2-9BEB-397B7A7859DB}"/>
    <cellStyle name="汇总 3 2 3" xfId="45609" xr:uid="{AD4A06E3-76E9-4DA1-B5BF-DA6043CBE32B}"/>
    <cellStyle name="汇总 3 3" xfId="4963" xr:uid="{073BB238-707B-4766-9F98-8BC8171F9728}"/>
    <cellStyle name="汇总 3 3 2" xfId="5590" xr:uid="{2E7916B4-E42B-43D4-AF60-E8A77454161D}"/>
    <cellStyle name="汇总 3 3 2 2" xfId="6992" xr:uid="{A774B35C-A4C3-45FB-85DA-B34075ABBF99}"/>
    <cellStyle name="汇总 3 3 2 2 2" xfId="9794" xr:uid="{2F936987-CE14-4177-A698-C56BE183712C}"/>
    <cellStyle name="汇总 3 3 2 2 2 2" xfId="15399" xr:uid="{53F8D5F7-1D09-4A03-A324-E2C6940790A7}"/>
    <cellStyle name="汇总 3 3 2 2 2 2 2" xfId="26608" xr:uid="{985AE1E0-724F-47D3-AAA8-89C3D0C040B2}"/>
    <cellStyle name="汇总 3 3 2 2 2 3" xfId="21004" xr:uid="{E2205B83-C00D-4995-A073-1F2F50CFCB17}"/>
    <cellStyle name="汇总 3 3 2 2 3" xfId="12597" xr:uid="{DA3EEBD0-E903-4A70-AE17-32E7E461548E}"/>
    <cellStyle name="汇总 3 3 2 2 3 2" xfId="23806" xr:uid="{F7E90CA1-1FDA-4AEE-A31A-429BA7876588}"/>
    <cellStyle name="汇总 3 3 2 2 4" xfId="18202" xr:uid="{58CB49B3-A8EE-4C4D-90C9-07A74C58DA1A}"/>
    <cellStyle name="汇总 3 3 2 3" xfId="8392" xr:uid="{E04ACA65-3E4B-412E-BCC6-139B10FD579A}"/>
    <cellStyle name="汇总 3 3 2 3 2" xfId="13997" xr:uid="{95E69DC7-0C55-4640-A23A-2C0C2B4668A9}"/>
    <cellStyle name="汇总 3 3 2 3 2 2" xfId="25206" xr:uid="{FFAE26C8-29B7-4B44-97F5-84C4F86FE1D3}"/>
    <cellStyle name="汇总 3 3 2 3 3" xfId="19602" xr:uid="{EBEE47DC-1795-4AE1-919E-D8472C30E840}"/>
    <cellStyle name="汇总 3 3 2 4" xfId="11195" xr:uid="{E932D708-A329-444D-98A7-1F26C4C0E926}"/>
    <cellStyle name="汇总 3 3 2 4 2" xfId="22404" xr:uid="{28E3C80E-C4D4-4449-987E-76616A7D62B2}"/>
    <cellStyle name="汇总 3 3 2 5" xfId="16800" xr:uid="{CA353D78-405D-4227-B3B3-4D2FB0829D69}"/>
    <cellStyle name="汇总 3 4" xfId="5592" xr:uid="{19553EA6-FE47-4043-B5A7-046B393003BD}"/>
    <cellStyle name="汇总 3 4 2" xfId="6994" xr:uid="{5B3B97AF-1579-4EE3-98FE-B57017EB9B65}"/>
    <cellStyle name="汇总 3 4 2 2" xfId="9796" xr:uid="{2828E0D5-91D7-4167-AE37-5146E6C1F24C}"/>
    <cellStyle name="汇总 3 4 2 2 2" xfId="15401" xr:uid="{FA83703E-1E35-43A0-84F5-81B4F2FBD7BB}"/>
    <cellStyle name="汇总 3 4 2 2 2 2" xfId="26610" xr:uid="{8EF984F1-B8DA-4891-805A-70CE62B5D50E}"/>
    <cellStyle name="汇总 3 4 2 2 3" xfId="21006" xr:uid="{D8A0926E-0DE3-40EA-9EE9-05CBE020C8C6}"/>
    <cellStyle name="汇总 3 4 2 3" xfId="12599" xr:uid="{33583808-1F14-4D55-9F0D-719EE5FDCC00}"/>
    <cellStyle name="汇总 3 4 2 3 2" xfId="23808" xr:uid="{A5312ED0-9722-4660-93CA-D7B86D234B90}"/>
    <cellStyle name="汇总 3 4 2 4" xfId="18204" xr:uid="{C00054CA-2A4F-46E6-9876-75162EF28998}"/>
    <cellStyle name="汇总 3 4 3" xfId="8394" xr:uid="{90F25007-232A-41F0-81AF-9915C0DF00A0}"/>
    <cellStyle name="汇总 3 4 3 2" xfId="13999" xr:uid="{2B6E9ABA-8604-4B25-ACCC-98C3FF3F1537}"/>
    <cellStyle name="汇总 3 4 3 2 2" xfId="25208" xr:uid="{C86F8CA2-C4D0-4881-B09D-D8CB7C301F65}"/>
    <cellStyle name="汇总 3 4 3 3" xfId="19604" xr:uid="{F91BE7A3-76D2-457F-90CE-026829F3E53E}"/>
    <cellStyle name="汇总 3 4 4" xfId="11197" xr:uid="{0B56B980-FC9D-4D02-BC30-72AB76E93FB4}"/>
    <cellStyle name="汇总 3 4 4 2" xfId="22406" xr:uid="{8E36E291-397B-40F1-9744-DF64DEC5D8F2}"/>
    <cellStyle name="汇总 3 4 5" xfId="16802" xr:uid="{2E8C40BF-7CE1-458C-B2AC-5A007B064804}"/>
    <cellStyle name="汇总 4" xfId="4964" xr:uid="{3EB63B47-9D11-4F3B-BA74-ED0E4E7CA648}"/>
    <cellStyle name="汇总 4 2" xfId="5589" xr:uid="{BC5B6EC1-A512-430F-A08B-601CC2CAAAEC}"/>
    <cellStyle name="汇总 4 2 2" xfId="6991" xr:uid="{F589CD5B-60FA-43D0-A1DD-E154376988A6}"/>
    <cellStyle name="汇总 4 2 2 2" xfId="9793" xr:uid="{745680BC-4D45-406B-AC5D-AAECF7B8436E}"/>
    <cellStyle name="汇总 4 2 2 2 2" xfId="15398" xr:uid="{B3E59481-08C2-4A95-89E5-4EF5BA73A483}"/>
    <cellStyle name="汇总 4 2 2 2 2 2" xfId="26607" xr:uid="{854BFBE7-B1DF-4399-B62D-555470A925E7}"/>
    <cellStyle name="汇总 4 2 2 2 3" xfId="21003" xr:uid="{9C6F5EBF-16D8-4674-82E1-18F054F896D9}"/>
    <cellStyle name="汇总 4 2 2 3" xfId="12596" xr:uid="{9FC82756-0DBF-4990-BA85-FF2C209E2291}"/>
    <cellStyle name="汇总 4 2 2 3 2" xfId="23805" xr:uid="{0E5AACB1-C6DD-4A21-81D0-4FF094F98519}"/>
    <cellStyle name="汇总 4 2 2 4" xfId="18201" xr:uid="{C1D944DB-29AE-49BE-8757-FFA0C754870B}"/>
    <cellStyle name="汇总 4 2 3" xfId="8391" xr:uid="{E684E55F-7D42-434B-89ED-F08AD8E7C2D9}"/>
    <cellStyle name="汇总 4 2 3 2" xfId="13996" xr:uid="{87737C44-8C28-4B57-AE9F-23B3763B4D35}"/>
    <cellStyle name="汇总 4 2 3 2 2" xfId="25205" xr:uid="{BC90F849-D952-4D00-AEFC-418AC7010D75}"/>
    <cellStyle name="汇总 4 2 3 3" xfId="19601" xr:uid="{3FE91183-F908-40EA-B3DA-99CF59BCC660}"/>
    <cellStyle name="汇总 4 2 4" xfId="11194" xr:uid="{423683E2-4FD8-4BB2-8AA1-288CE22EBAFE}"/>
    <cellStyle name="汇总 4 2 4 2" xfId="22403" xr:uid="{8B454480-6783-4AFC-857B-C66BAFD8285E}"/>
    <cellStyle name="汇总 4 2 5" xfId="16799" xr:uid="{20F57579-B6EE-4018-AB9C-BA53F7A39A27}"/>
    <cellStyle name="汇总 4 3" xfId="45610" xr:uid="{0A6648DD-686B-4161-8B7B-FFFE2C6B00C6}"/>
    <cellStyle name="汇总 5" xfId="48" xr:uid="{C224A1B5-13F3-4C9A-9AE5-7E2F6ADAFF8B}"/>
    <cellStyle name="汇总 5 2" xfId="45611" xr:uid="{4226B491-83AB-4872-BEBC-D1BAA77EEE81}"/>
    <cellStyle name="注释 2" xfId="5066" xr:uid="{88FC28F4-B759-4ADC-93E2-E8B93FF85416}"/>
    <cellStyle name="注释 2 2" xfId="5067" xr:uid="{A214FCBA-3ED8-4087-A04A-2EE396C5D20E}"/>
    <cellStyle name="注释 2 2 2" xfId="6448" xr:uid="{BBEF0577-F75D-490A-9116-6EF439E84A3A}"/>
    <cellStyle name="注释 2 2 2 2" xfId="7850" xr:uid="{AD8FB08B-856E-4787-A4FC-5DDF2C47348B}"/>
    <cellStyle name="注释 2 2 2 2 2" xfId="10652" xr:uid="{BD068BBB-2488-4E7D-A551-FA4E4E985AD9}"/>
    <cellStyle name="注释 2 2 2 2 2 2" xfId="16257" xr:uid="{D9CCC220-002A-4707-B7F4-4447951C44D5}"/>
    <cellStyle name="注释 2 2 2 2 2 2 2" xfId="27466" xr:uid="{01C4436B-291B-46FC-A9CD-3FA2BF807AE3}"/>
    <cellStyle name="注释 2 2 2 2 2 3" xfId="21862" xr:uid="{D2A05C9F-C681-4F81-A0F7-5AF490D71B94}"/>
    <cellStyle name="注释 2 2 2 2 3" xfId="13455" xr:uid="{496F9092-7A7F-4FEF-8A72-016338065C0E}"/>
    <cellStyle name="注释 2 2 2 2 3 2" xfId="24664" xr:uid="{2AA97244-05D0-4006-8B6A-D3CCBD9A0838}"/>
    <cellStyle name="注释 2 2 2 2 4" xfId="19060" xr:uid="{603561E8-91CE-4163-B24B-41B027E0B902}"/>
    <cellStyle name="注释 2 2 2 3" xfId="9250" xr:uid="{41A3385B-D4D8-444D-9610-E1769A43FCF1}"/>
    <cellStyle name="注释 2 2 2 3 2" xfId="14855" xr:uid="{64AA70F4-BBD7-4C1F-AA04-594FAA184B1B}"/>
    <cellStyle name="注释 2 2 2 3 2 2" xfId="26064" xr:uid="{2EC29AB1-24AD-4A80-9489-2711A9C30CBA}"/>
    <cellStyle name="注释 2 2 2 3 3" xfId="20460" xr:uid="{39471B5D-D042-4FA1-97AB-06E780797C7A}"/>
    <cellStyle name="注释 2 2 2 4" xfId="12053" xr:uid="{AE0D34D3-067E-45D5-867E-2C1914FA1763}"/>
    <cellStyle name="注释 2 2 2 4 2" xfId="23262" xr:uid="{86CD9101-AE8D-4CA7-8466-65FBD3556A93}"/>
    <cellStyle name="注释 2 2 2 5" xfId="17658" xr:uid="{310B02CD-0863-428F-9809-9E36993D647D}"/>
    <cellStyle name="注释 2 2 3" xfId="45614" xr:uid="{4F480F04-B279-42B9-9B6B-041A6586E65E}"/>
    <cellStyle name="注释 2 3" xfId="5068" xr:uid="{83F8EC30-36AC-454B-9C4B-DFCD5D6BC737}"/>
    <cellStyle name="注释 2 3 2" xfId="6449" xr:uid="{5A20D3BE-E93A-41EC-A9DE-08EAB3382FD3}"/>
    <cellStyle name="注释 2 3 2 2" xfId="7851" xr:uid="{34C33237-A010-4C64-A0B9-4BA871706533}"/>
    <cellStyle name="注释 2 3 2 2 2" xfId="10653" xr:uid="{3AC08A4B-4E9A-4102-93D4-C9C694B3C8B3}"/>
    <cellStyle name="注释 2 3 2 2 2 2" xfId="16258" xr:uid="{6A22B38D-4038-49A1-B9DC-1924B0695496}"/>
    <cellStyle name="注释 2 3 2 2 2 2 2" xfId="27467" xr:uid="{57F57569-154F-4263-A9E3-EF6DBC86397B}"/>
    <cellStyle name="注释 2 3 2 2 2 3" xfId="21863" xr:uid="{EA83465F-71DF-45CD-BBAE-FCCE142294E6}"/>
    <cellStyle name="注释 2 3 2 2 3" xfId="13456" xr:uid="{B89F40DC-8E20-4BA9-9628-22C97B2039D1}"/>
    <cellStyle name="注释 2 3 2 2 3 2" xfId="24665" xr:uid="{B1B59FC3-B5A5-48AA-82FC-D3DFAEB180B9}"/>
    <cellStyle name="注释 2 3 2 2 4" xfId="19061" xr:uid="{1D5BB7B2-2C7E-48D6-B79E-BEDD3DC584EA}"/>
    <cellStyle name="注释 2 3 2 3" xfId="9251" xr:uid="{28E9D44B-E792-4F7C-94C5-9CA5ADB65724}"/>
    <cellStyle name="注释 2 3 2 3 2" xfId="14856" xr:uid="{46A7FB25-5A16-4689-9043-CDFE16CF33D6}"/>
    <cellStyle name="注释 2 3 2 3 2 2" xfId="26065" xr:uid="{6436B70B-2520-48BF-81D0-EE2C15019286}"/>
    <cellStyle name="注释 2 3 2 3 3" xfId="20461" xr:uid="{40540966-DB88-427D-AE23-95462B4F9562}"/>
    <cellStyle name="注释 2 3 2 4" xfId="12054" xr:uid="{59F0FFFC-3BC3-40EB-B0D7-973C4B0A5F7B}"/>
    <cellStyle name="注释 2 3 2 4 2" xfId="23263" xr:uid="{EB31A3A2-713D-42BB-91F6-289C194B50CE}"/>
    <cellStyle name="注释 2 3 2 5" xfId="17659" xr:uid="{4F3A19F2-EC44-4DD4-8FFA-5D30DB7B17EB}"/>
    <cellStyle name="注释 2 3 3" xfId="45615" xr:uid="{9D560221-BC1F-4F99-B918-D71F109F03DC}"/>
    <cellStyle name="注释 2 4" xfId="6447" xr:uid="{A1071035-3800-4CAC-8488-F62AC7990157}"/>
    <cellStyle name="注释 2 4 2" xfId="7849" xr:uid="{6656EF04-B8DB-43D2-8F45-8FE89E1847A8}"/>
    <cellStyle name="注释 2 4 2 2" xfId="10651" xr:uid="{F4D0A91B-73AD-4C0D-8B22-F20BFB3C3136}"/>
    <cellStyle name="注释 2 4 2 2 2" xfId="16256" xr:uid="{A90EBC72-1264-4413-A6AF-6F90E284EA9C}"/>
    <cellStyle name="注释 2 4 2 2 2 2" xfId="27465" xr:uid="{651830AB-A219-4536-86B2-B0285A3EC194}"/>
    <cellStyle name="注释 2 4 2 2 3" xfId="21861" xr:uid="{C77A79FA-163F-4105-8571-30DCD8957C2E}"/>
    <cellStyle name="注释 2 4 2 3" xfId="13454" xr:uid="{F7ADCEAB-A3DA-48FA-B17E-11A9B6F63F93}"/>
    <cellStyle name="注释 2 4 2 3 2" xfId="24663" xr:uid="{B0616797-A47D-44E6-8259-FB5B9766AD9A}"/>
    <cellStyle name="注释 2 4 2 4" xfId="19059" xr:uid="{29909A34-5358-493B-95B7-E2EBB1F8413D}"/>
    <cellStyle name="注释 2 4 3" xfId="9249" xr:uid="{AC1F1A0D-8DCB-43D9-9A8A-4E3DDD465C2D}"/>
    <cellStyle name="注释 2 4 3 2" xfId="14854" xr:uid="{78358CC1-A0DA-40BB-BD9B-CF0C54277AB5}"/>
    <cellStyle name="注释 2 4 3 2 2" xfId="26063" xr:uid="{E5D48257-FBFE-4A6A-82F7-BD59317D3D3A}"/>
    <cellStyle name="注释 2 4 3 3" xfId="20459" xr:uid="{CF7B1EE8-7A9C-48BA-91F0-A9D8D56F7B49}"/>
    <cellStyle name="注释 2 4 4" xfId="12052" xr:uid="{D32646E2-8868-4CDC-8458-E284BD199AD7}"/>
    <cellStyle name="注释 2 4 4 2" xfId="23261" xr:uid="{58E939F0-592E-4C20-AC33-B3E5E3DD3A6F}"/>
    <cellStyle name="注释 2 4 5" xfId="17657" xr:uid="{969D1FCD-322C-4A0F-8D5A-DB55B7AD88EE}"/>
    <cellStyle name="注释 2 5" xfId="45613" xr:uid="{88F4F4AC-9533-4243-91EA-A0E829FD7AFB}"/>
    <cellStyle name="注释 3" xfId="5069" xr:uid="{7C7B53FF-9CE9-4048-A393-E264F2B7AAC4}"/>
    <cellStyle name="注释 3 2" xfId="5070" xr:uid="{237C865A-744E-4186-91F6-3E7D9FC55100}"/>
    <cellStyle name="注释 3 2 2" xfId="6451" xr:uid="{2E7132B2-34DE-495A-B641-BFC92D3678B8}"/>
    <cellStyle name="注释 3 2 2 2" xfId="7853" xr:uid="{820ABEA9-0077-4260-BC8E-3A256435E087}"/>
    <cellStyle name="注释 3 2 2 2 2" xfId="10655" xr:uid="{D223305C-B2B4-4828-A8AC-A7A483056F6D}"/>
    <cellStyle name="注释 3 2 2 2 2 2" xfId="16260" xr:uid="{B707D500-285D-4641-BB8B-D4614962BCBB}"/>
    <cellStyle name="注释 3 2 2 2 2 2 2" xfId="27469" xr:uid="{0EEA9D9C-99B7-4B73-BCE9-99E113EC00B8}"/>
    <cellStyle name="注释 3 2 2 2 2 3" xfId="21865" xr:uid="{B0CEF18B-E002-42C1-A1A6-130DFD55703C}"/>
    <cellStyle name="注释 3 2 2 2 3" xfId="13458" xr:uid="{57FC78C1-B9E4-419F-A5A8-13E347D27F92}"/>
    <cellStyle name="注释 3 2 2 2 3 2" xfId="24667" xr:uid="{E4CC8B33-6D99-427C-A6B3-41BB04E9B939}"/>
    <cellStyle name="注释 3 2 2 2 4" xfId="19063" xr:uid="{0CBF7D71-4F92-4ECD-B192-E4D5BE49A3A1}"/>
    <cellStyle name="注释 3 2 2 3" xfId="9253" xr:uid="{CCEBF8C3-E692-423E-BF7B-2914BFA2CD63}"/>
    <cellStyle name="注释 3 2 2 3 2" xfId="14858" xr:uid="{3C2214BD-00CC-48D5-8CFA-F66C19EDE639}"/>
    <cellStyle name="注释 3 2 2 3 2 2" xfId="26067" xr:uid="{185227D4-36AE-4A3C-B527-6AAD8CA36E81}"/>
    <cellStyle name="注释 3 2 2 3 3" xfId="20463" xr:uid="{7416FB06-2162-4799-AE1C-F599EB75B975}"/>
    <cellStyle name="注释 3 2 2 4" xfId="12056" xr:uid="{14BED752-655C-489B-B543-3BAF657E2B64}"/>
    <cellStyle name="注释 3 2 2 4 2" xfId="23265" xr:uid="{0EA2526B-BE4F-4BCD-AD47-6C213EC0C9C0}"/>
    <cellStyle name="注释 3 2 2 5" xfId="17661" xr:uid="{6A233254-34C8-4C66-8558-C977116B2AD2}"/>
    <cellStyle name="注释 3 2 3" xfId="45617" xr:uid="{2040DD63-7000-41AF-B823-82EFD3304FDB}"/>
    <cellStyle name="注释 3 3" xfId="5071" xr:uid="{BFC45B4B-FED3-47A8-B3D6-4A8F50B276FF}"/>
    <cellStyle name="注释 3 3 2" xfId="6452" xr:uid="{D4E23284-22A5-4639-9CB1-2DC17A3D926D}"/>
    <cellStyle name="注释 3 3 2 2" xfId="7854" xr:uid="{02B5D82F-47E5-458C-810C-B236D6ED412E}"/>
    <cellStyle name="注释 3 3 2 2 2" xfId="10656" xr:uid="{47DA1D21-8662-4250-A6A0-1B3E925BC29D}"/>
    <cellStyle name="注释 3 3 2 2 2 2" xfId="16261" xr:uid="{0CE74234-16D5-4BA8-804F-0B76C55722DD}"/>
    <cellStyle name="注释 3 3 2 2 2 2 2" xfId="27470" xr:uid="{48A3B923-2D6A-4754-9470-B7CD08DDEEF0}"/>
    <cellStyle name="注释 3 3 2 2 2 3" xfId="21866" xr:uid="{B05351B7-D3BD-43D3-BB41-E439FF1287BA}"/>
    <cellStyle name="注释 3 3 2 2 3" xfId="13459" xr:uid="{4ED1C169-5DDC-4E73-BA5D-993E30F25EA4}"/>
    <cellStyle name="注释 3 3 2 2 3 2" xfId="24668" xr:uid="{99DF7943-39FE-41AE-A9B2-4D6A6D1FA90A}"/>
    <cellStyle name="注释 3 3 2 2 4" xfId="19064" xr:uid="{1397863D-9E94-48C7-B6E4-738415BDB897}"/>
    <cellStyle name="注释 3 3 2 3" xfId="9254" xr:uid="{488A62B4-3F41-494F-82E4-E24BDB18F676}"/>
    <cellStyle name="注释 3 3 2 3 2" xfId="14859" xr:uid="{DE957783-C316-41B4-A0A7-0B96C1C0DBFA}"/>
    <cellStyle name="注释 3 3 2 3 2 2" xfId="26068" xr:uid="{A692700D-61DE-440C-BA74-225E5075206B}"/>
    <cellStyle name="注释 3 3 2 3 3" xfId="20464" xr:uid="{707DC5A6-AD1C-4536-8EE3-2992B5AA9F24}"/>
    <cellStyle name="注释 3 3 2 4" xfId="12057" xr:uid="{67AE370C-9FCC-40BF-B40C-FFE36C831D3F}"/>
    <cellStyle name="注释 3 3 2 4 2" xfId="23266" xr:uid="{C9E50047-D7F7-406E-B6A1-0797CAE6B0C0}"/>
    <cellStyle name="注释 3 3 2 5" xfId="17662" xr:uid="{6AEBCB38-C373-408C-8D70-FBC008FBC85D}"/>
    <cellStyle name="注释 3 3 3" xfId="45618" xr:uid="{F69FB4D9-6599-481C-AD22-7045A9166D92}"/>
    <cellStyle name="注释 3 4" xfId="6450" xr:uid="{CDCC8890-0B5D-4C68-89A2-A97528DAD789}"/>
    <cellStyle name="注释 3 4 2" xfId="7852" xr:uid="{D9988CB8-457E-415C-BAE9-CFF169D98B42}"/>
    <cellStyle name="注释 3 4 2 2" xfId="10654" xr:uid="{440197F3-04B5-4873-8C86-2D615F1A9934}"/>
    <cellStyle name="注释 3 4 2 2 2" xfId="16259" xr:uid="{1B5C5249-8F5E-4681-BA12-169B164628D7}"/>
    <cellStyle name="注释 3 4 2 2 2 2" xfId="27468" xr:uid="{7E1ED075-F363-4462-92B1-C0006CF1A209}"/>
    <cellStyle name="注释 3 4 2 2 3" xfId="21864" xr:uid="{31F863E7-9569-4CBE-B701-6188A0E55783}"/>
    <cellStyle name="注释 3 4 2 3" xfId="13457" xr:uid="{1E049684-0C88-45C0-98B7-E8B1E4FAFF54}"/>
    <cellStyle name="注释 3 4 2 3 2" xfId="24666" xr:uid="{BDE1D280-35F1-4730-869B-29A1B3784598}"/>
    <cellStyle name="注释 3 4 2 4" xfId="19062" xr:uid="{7415E439-0376-42E2-836D-5A5931D89EEE}"/>
    <cellStyle name="注释 3 4 3" xfId="9252" xr:uid="{7C35504D-E199-4C4F-9655-F80203236A74}"/>
    <cellStyle name="注释 3 4 3 2" xfId="14857" xr:uid="{CEB8C1AF-31D7-48E3-8352-E67384978AAD}"/>
    <cellStyle name="注释 3 4 3 2 2" xfId="26066" xr:uid="{31FA60C7-D7BE-4472-A65F-224471EA28D0}"/>
    <cellStyle name="注释 3 4 3 3" xfId="20462" xr:uid="{5CAFF983-8D51-42B8-819D-CFFC6821E1DD}"/>
    <cellStyle name="注释 3 4 4" xfId="12055" xr:uid="{A3D72887-9BC2-45E3-9607-E7AAB34D3AE1}"/>
    <cellStyle name="注释 3 4 4 2" xfId="23264" xr:uid="{08DC3A8E-DA7D-4477-94F8-A46740C8E7D0}"/>
    <cellStyle name="注释 3 4 5" xfId="17660" xr:uid="{686F80CE-BF5D-4A91-AEB9-E4E20981C4C4}"/>
    <cellStyle name="注释 3 5" xfId="45616" xr:uid="{9E9D3A6C-E519-43E8-AD11-85DA3397C514}"/>
    <cellStyle name="注释 4" xfId="5072" xr:uid="{21D857FB-637B-4ED9-AC91-D47ACD453E89}"/>
    <cellStyle name="注释 4 2" xfId="6453" xr:uid="{B5E32F15-CE55-4741-A3F9-68657EE2749A}"/>
    <cellStyle name="注释 4 2 2" xfId="7855" xr:uid="{1A0679ED-E82D-410A-8993-F71941BF05E8}"/>
    <cellStyle name="注释 4 2 2 2" xfId="10657" xr:uid="{E26F5735-F038-48C1-82C0-9201832235D2}"/>
    <cellStyle name="注释 4 2 2 2 2" xfId="16262" xr:uid="{1B95AC7B-6B1A-410F-A706-C6A8DFD84956}"/>
    <cellStyle name="注释 4 2 2 2 2 2" xfId="27471" xr:uid="{53A7BB6F-8526-4FEA-B71E-FC579F6BBF62}"/>
    <cellStyle name="注释 4 2 2 2 3" xfId="21867" xr:uid="{DE53E4FE-E46A-480D-9F15-6AF042A698C7}"/>
    <cellStyle name="注释 4 2 2 3" xfId="13460" xr:uid="{16ED3E15-6DA5-43F0-93A9-32498B9A33AD}"/>
    <cellStyle name="注释 4 2 2 3 2" xfId="24669" xr:uid="{FA379B28-2C68-42DB-86C7-2F6CE67325C2}"/>
    <cellStyle name="注释 4 2 2 4" xfId="19065" xr:uid="{1F5FB55A-48D7-464C-A053-EEC85330D3C1}"/>
    <cellStyle name="注释 4 2 3" xfId="9255" xr:uid="{97DB45E3-78F6-4956-A11E-822683BCC69E}"/>
    <cellStyle name="注释 4 2 3 2" xfId="14860" xr:uid="{54004BE1-E5D5-4944-95C8-0A8D7CD9C36F}"/>
    <cellStyle name="注释 4 2 3 2 2" xfId="26069" xr:uid="{451A770E-1002-4819-9453-2C83E1C6772A}"/>
    <cellStyle name="注释 4 2 3 3" xfId="20465" xr:uid="{CE82B6FD-75EE-41FC-A452-4C87166CD4CF}"/>
    <cellStyle name="注释 4 2 4" xfId="12058" xr:uid="{A58F5086-04C5-45AE-8754-0A97FA4DCB4E}"/>
    <cellStyle name="注释 4 2 4 2" xfId="23267" xr:uid="{B95465DE-919C-48C4-B115-EEDD1D941793}"/>
    <cellStyle name="注释 4 2 5" xfId="17663" xr:uid="{E70142CC-6C0B-4928-AAA4-594A84BFBDE3}"/>
    <cellStyle name="注释 4 3" xfId="45619" xr:uid="{21424802-ABA1-40D1-ABA8-6BF73CFFEA1D}"/>
    <cellStyle name="注释 5" xfId="45620" xr:uid="{843FACE1-5B96-473E-8653-18D3745A971B}"/>
    <cellStyle name="注释 6" xfId="45612" xr:uid="{96204745-21C5-4050-A338-7ED5AB61AC7C}"/>
    <cellStyle name="烹拳 [0]_97MBO" xfId="4996" xr:uid="{592AC674-4846-41DE-AA5A-1DA4661A2C95}"/>
    <cellStyle name="烹拳_97MBO" xfId="4997" xr:uid="{9028F56B-75A5-4FB8-BC80-339FDDA38139}"/>
    <cellStyle name="百分比 2" xfId="4772" xr:uid="{D140C3F7-E794-43DA-B01D-81D021A33C33}"/>
    <cellStyle name="百分比 2 2" xfId="4773" xr:uid="{6DF12C5F-F5FF-4A35-B52E-4468E0E6EC71}"/>
    <cellStyle name="百分比 2 2 2" xfId="4774" xr:uid="{4763154D-9E54-4EF6-B223-033793341C03}"/>
    <cellStyle name="百分比 2 3" xfId="4775" xr:uid="{BC633B32-DA7E-4540-A262-C14942C32A52}"/>
    <cellStyle name="百分比 2 4" xfId="43256" xr:uid="{76149D7A-5D63-4094-B8BC-EE4B19D9995D}"/>
    <cellStyle name="百分比 3" xfId="43264" xr:uid="{0BEE37C8-B443-4D7A-A206-AE50A4467A57}"/>
    <cellStyle name="百分比 5" xfId="43259" xr:uid="{535F46AE-F355-40E7-96B7-B7ACF48B6AF3}"/>
    <cellStyle name="着色 1 2" xfId="24" xr:uid="{81BD66FB-1AB1-4B55-B7DD-1A7A52986DF6}"/>
    <cellStyle name="着色 2 2" xfId="25" xr:uid="{8FB55DA6-B54E-4EAA-A98A-17CF163840BB}"/>
    <cellStyle name="着色 3 2" xfId="26" xr:uid="{D5F36939-B44A-4A6A-B2EA-472706F43A44}"/>
    <cellStyle name="着色 4 2" xfId="27" xr:uid="{E918570C-58FB-4B5C-889A-9716C1DC131A}"/>
    <cellStyle name="着色 5 2" xfId="28" xr:uid="{D879CA66-6E48-4037-8C29-2A9A3D318829}"/>
    <cellStyle name="着色 6 2" xfId="29" xr:uid="{F059DCEE-F7A1-4C60-A148-35B37D79D4C1}"/>
    <cellStyle name="解释性文本 2" xfId="4979" xr:uid="{9C8AA952-44FE-4E5D-A57C-5CA5DF894C00}"/>
    <cellStyle name="解释性文本 2 2" xfId="4980" xr:uid="{AB9C6680-471B-43B1-A245-180A81B314C5}"/>
    <cellStyle name="解释性文本 2 2 2" xfId="45621" xr:uid="{5E36BB63-625A-4218-9D3B-6F2FD0CDA4E3}"/>
    <cellStyle name="解释性文本 2 3" xfId="45622" xr:uid="{49B7921A-B938-4667-95BF-F399C27CF074}"/>
    <cellStyle name="解释性文本 3" xfId="4981" xr:uid="{8AAE56A0-68C2-4D6D-A622-E669CE90D0BC}"/>
    <cellStyle name="解释性文本 3 2" xfId="4982" xr:uid="{F1C848B5-39E8-48C6-BE30-9C8D793F0562}"/>
    <cellStyle name="解释性文本 3 2 2" xfId="45623" xr:uid="{82B7F974-F20F-4166-90C9-E9F318C2FF43}"/>
    <cellStyle name="解释性文本 3 3" xfId="45624" xr:uid="{E00F5567-843E-4FAA-91EB-08F9E4153EF4}"/>
    <cellStyle name="解释性文本 4" xfId="4983" xr:uid="{05B675D0-297F-46E6-AFAB-A559154571F4}"/>
    <cellStyle name="解释性文本 4 2" xfId="45625" xr:uid="{BDC12DE8-081F-4445-A5AB-912545665C59}"/>
    <cellStyle name="解释性文本 5" xfId="33" xr:uid="{B960E0BB-FE34-4454-86C5-C0A4D8D1A120}"/>
    <cellStyle name="解释性文本 5 2" xfId="45626" xr:uid="{E22EDE26-4F29-4DED-ABFD-7D49DD0CB8F9}"/>
    <cellStyle name="警告文本 2" xfId="4984" xr:uid="{5F5AC0E5-839C-4F1A-9BE3-6AD49F33D4FA}"/>
    <cellStyle name="警告文本 2 2" xfId="4985" xr:uid="{ABC6038B-FBEF-4761-9F38-5331FE2A664A}"/>
    <cellStyle name="警告文本 2 2 2" xfId="45627" xr:uid="{3F2FE9B9-A7C1-446D-BDD1-099DA9153F65}"/>
    <cellStyle name="警告文本 2 3" xfId="45628" xr:uid="{AFA136D7-0551-4D0A-BC79-B7D5BB68AE71}"/>
    <cellStyle name="警告文本 3" xfId="4986" xr:uid="{2D4D4CF0-98BD-47DC-B099-3AB6FD786D5B}"/>
    <cellStyle name="警告文本 3 2" xfId="4987" xr:uid="{EC06F1F9-01D0-4A27-9BE5-C9FB19B6CB40}"/>
    <cellStyle name="警告文本 3 2 2" xfId="45629" xr:uid="{0D7C9DE6-53A1-4E96-9399-A9B0F3A8244A}"/>
    <cellStyle name="警告文本 3 3" xfId="45630" xr:uid="{5AC28CC9-22E0-4DC7-A76D-3B49EF30D95F}"/>
    <cellStyle name="警告文本 4" xfId="4988" xr:uid="{B60E2A5F-3C25-47CC-B52A-1AD52AA4E5FD}"/>
    <cellStyle name="警告文本 4 2" xfId="45631" xr:uid="{55E9F2FF-4122-4EEF-A185-BA306D511FFD}"/>
    <cellStyle name="警告文本 5" xfId="49" xr:uid="{DC18F0CC-9FBA-443C-974B-6EC976780E66}"/>
    <cellStyle name="警告文本 5 2" xfId="45632" xr:uid="{FF38A313-D7ED-442F-BC7A-34B83A4C6275}"/>
    <cellStyle name="计算 2" xfId="4967" xr:uid="{E2C9563B-8C56-4471-96ED-C8E107F82513}"/>
    <cellStyle name="计算 2 2" xfId="4968" xr:uid="{3448AD63-F6C1-40B7-9B96-4BA203828720}"/>
    <cellStyle name="计算 2 2 2" xfId="5587" xr:uid="{1BF2BC9D-1308-4BF7-954A-7FD5E4CBC58C}"/>
    <cellStyle name="计算 2 2 2 2" xfId="6989" xr:uid="{E4AEA5D6-F96C-4701-8C40-299C0F10117B}"/>
    <cellStyle name="计算 2 2 2 2 2" xfId="9791" xr:uid="{6AC4FAA7-9614-4DB0-93CF-41E481AE3A10}"/>
    <cellStyle name="计算 2 2 2 2 2 2" xfId="15396" xr:uid="{791245EF-949E-4FA8-8B55-C37177CA29AA}"/>
    <cellStyle name="计算 2 2 2 2 2 2 2" xfId="26605" xr:uid="{8A303B5B-02F7-4395-8C12-680A87AAC114}"/>
    <cellStyle name="计算 2 2 2 2 2 3" xfId="21001" xr:uid="{083B522E-0DCD-419E-AB23-AD6504F38A59}"/>
    <cellStyle name="计算 2 2 2 2 3" xfId="12594" xr:uid="{21F84C09-295F-4C55-880F-6BD7C90B025B}"/>
    <cellStyle name="计算 2 2 2 2 3 2" xfId="23803" xr:uid="{03283CB4-88F8-43F3-8880-C8B7F6AB3534}"/>
    <cellStyle name="计算 2 2 2 2 4" xfId="18199" xr:uid="{453D4098-BECB-44B5-9D08-6A55717FC237}"/>
    <cellStyle name="计算 2 2 2 3" xfId="8389" xr:uid="{12043DD8-8BEF-49D3-8272-635857D0DE1C}"/>
    <cellStyle name="计算 2 2 2 3 2" xfId="13994" xr:uid="{E4E42521-2FB9-46FD-BD7D-B5D77892E2E2}"/>
    <cellStyle name="计算 2 2 2 3 2 2" xfId="25203" xr:uid="{EC8A87D2-C8C5-432B-989A-79C69EA1DCFE}"/>
    <cellStyle name="计算 2 2 2 3 3" xfId="19599" xr:uid="{8D969E98-F15F-40CF-ABC5-CEE82A7179B0}"/>
    <cellStyle name="计算 2 2 2 4" xfId="11192" xr:uid="{AD11D18B-896D-4D0B-AE86-15A3BB043B35}"/>
    <cellStyle name="计算 2 2 2 4 2" xfId="22401" xr:uid="{5B07FBDB-33FA-4128-8C0E-643DF933C21D}"/>
    <cellStyle name="计算 2 2 2 5" xfId="16797" xr:uid="{0FF422A9-AE93-476E-A293-DC75F6ACB4E0}"/>
    <cellStyle name="计算 2 2 3" xfId="45635" xr:uid="{83653878-8131-4D22-8276-CFEB681855C4}"/>
    <cellStyle name="计算 2 3" xfId="4969" xr:uid="{82892E55-EFF6-4039-ADFA-F9396F84AF98}"/>
    <cellStyle name="计算 2 3 2" xfId="5586" xr:uid="{79AE24B3-18B0-4426-8354-4A0FE5422DA5}"/>
    <cellStyle name="计算 2 3 2 2" xfId="6988" xr:uid="{4BFDAAFF-3EF0-421B-AAA6-F58937805DA6}"/>
    <cellStyle name="计算 2 3 2 2 2" xfId="9790" xr:uid="{F5A7018D-4C2A-4AA0-B1FA-9A80BD7F232C}"/>
    <cellStyle name="计算 2 3 2 2 2 2" xfId="15395" xr:uid="{FE743F7D-D725-410B-ADE8-4C354FC7B344}"/>
    <cellStyle name="计算 2 3 2 2 2 2 2" xfId="26604" xr:uid="{1C2BBD5B-793A-4613-9826-30CAF0ABEE6F}"/>
    <cellStyle name="计算 2 3 2 2 2 3" xfId="21000" xr:uid="{371FB980-CF8C-4B10-9B6E-24A6932B8E02}"/>
    <cellStyle name="计算 2 3 2 2 3" xfId="12593" xr:uid="{F4CA84DF-A33A-4CD0-9931-BCEF7BBB5F5F}"/>
    <cellStyle name="计算 2 3 2 2 3 2" xfId="23802" xr:uid="{654E6D13-FC09-4190-9A9F-AC64295FCE9C}"/>
    <cellStyle name="计算 2 3 2 2 4" xfId="18198" xr:uid="{CC7E1FEB-BC16-4D7D-A627-B9830A8EBD47}"/>
    <cellStyle name="计算 2 3 2 3" xfId="8388" xr:uid="{D5ABD803-4FF0-493D-81A4-2B111A6A6FC0}"/>
    <cellStyle name="计算 2 3 2 3 2" xfId="13993" xr:uid="{41A99FB1-BECE-469F-B79D-6D2D21015C16}"/>
    <cellStyle name="计算 2 3 2 3 2 2" xfId="25202" xr:uid="{DD8849E1-9130-46AA-9621-DF2A9A033A9B}"/>
    <cellStyle name="计算 2 3 2 3 3" xfId="19598" xr:uid="{70468174-EE01-4652-A10F-4820D1A2F813}"/>
    <cellStyle name="计算 2 3 2 4" xfId="11191" xr:uid="{7A89239B-8FD2-41FD-888C-F3DDF5DFDD0E}"/>
    <cellStyle name="计算 2 3 2 4 2" xfId="22400" xr:uid="{33CCD867-89B6-4B19-B618-748E56D68D40}"/>
    <cellStyle name="计算 2 3 2 5" xfId="16796" xr:uid="{0170A6E6-9E81-48F9-A3F8-3D41F62E0890}"/>
    <cellStyle name="计算 2 3 3" xfId="45636" xr:uid="{A338B894-84E2-4B89-AEAD-59179EA113B0}"/>
    <cellStyle name="计算 2 4" xfId="5588" xr:uid="{D900DBAB-B061-4A69-A55A-F7F6F2E1038B}"/>
    <cellStyle name="计算 2 4 2" xfId="6990" xr:uid="{E666A85B-49FA-4862-9B96-0489FC28A595}"/>
    <cellStyle name="计算 2 4 2 2" xfId="9792" xr:uid="{F0321839-8863-4D56-BD47-6DD67E691517}"/>
    <cellStyle name="计算 2 4 2 2 2" xfId="15397" xr:uid="{93054CBC-A785-47E4-A622-42CC53D63212}"/>
    <cellStyle name="计算 2 4 2 2 2 2" xfId="26606" xr:uid="{4F5B74F6-3EBC-4D2E-B956-966C40118FA9}"/>
    <cellStyle name="计算 2 4 2 2 3" xfId="21002" xr:uid="{B385BA7B-AD18-4D0C-9095-B997CD7B8943}"/>
    <cellStyle name="计算 2 4 2 3" xfId="12595" xr:uid="{8A3A3239-6BD4-487C-B18C-32221DA7E8A8}"/>
    <cellStyle name="计算 2 4 2 3 2" xfId="23804" xr:uid="{B8ABBE23-FB90-4907-8A36-4138E234F12E}"/>
    <cellStyle name="计算 2 4 2 4" xfId="18200" xr:uid="{399A31A8-7350-4769-9C1D-3FF406CC2F7F}"/>
    <cellStyle name="计算 2 4 3" xfId="8390" xr:uid="{CA279F84-4C5C-43E4-837E-FDCA1D4AC79A}"/>
    <cellStyle name="计算 2 4 3 2" xfId="13995" xr:uid="{470B1743-FACE-464A-9BA6-BFCC175307F2}"/>
    <cellStyle name="计算 2 4 3 2 2" xfId="25204" xr:uid="{9C11A367-AB3E-4DCA-B13B-483ED21D7FD3}"/>
    <cellStyle name="计算 2 4 3 3" xfId="19600" xr:uid="{6B64ED15-8B80-4288-8963-DA16A7A25E40}"/>
    <cellStyle name="计算 2 4 4" xfId="11193" xr:uid="{08D4648B-00ED-479D-8414-0A6A4E9DE089}"/>
    <cellStyle name="计算 2 4 4 2" xfId="22402" xr:uid="{E457F14A-A5DF-4116-8F0D-8993DAD11D79}"/>
    <cellStyle name="计算 2 4 5" xfId="16798" xr:uid="{4317A162-992E-4913-9203-9356F42AD422}"/>
    <cellStyle name="计算 2 5" xfId="45634" xr:uid="{576AA0A7-0E64-40A2-826A-6F18B3A6BF7C}"/>
    <cellStyle name="计算 3" xfId="4970" xr:uid="{1E8A4B3E-B33A-4241-9EE4-37CA836C1AAA}"/>
    <cellStyle name="计算 3 2" xfId="4971" xr:uid="{E44200CE-40E5-46B4-9224-43302BFE7AB2}"/>
    <cellStyle name="计算 3 2 2" xfId="5584" xr:uid="{B87ADD63-CCFF-4CD5-9CA4-1B8103E4F7B9}"/>
    <cellStyle name="计算 3 2 2 2" xfId="6986" xr:uid="{D012FDFC-8A74-4423-AEEE-8238C5B59AF4}"/>
    <cellStyle name="计算 3 2 2 2 2" xfId="9788" xr:uid="{117C3F8F-1A61-4DD5-BBB1-CD2D3A185DC1}"/>
    <cellStyle name="计算 3 2 2 2 2 2" xfId="15393" xr:uid="{E8082913-FDE0-4C41-8835-371C9D489311}"/>
    <cellStyle name="计算 3 2 2 2 2 2 2" xfId="26602" xr:uid="{40AF0526-0E43-4C8E-8403-396EB02E991E}"/>
    <cellStyle name="计算 3 2 2 2 2 3" xfId="20998" xr:uid="{FABCA407-ABB9-4228-947C-1F160898D951}"/>
    <cellStyle name="计算 3 2 2 2 3" xfId="12591" xr:uid="{803C378F-BA8F-4146-9E57-93974D9ECF12}"/>
    <cellStyle name="计算 3 2 2 2 3 2" xfId="23800" xr:uid="{F9C61B1D-B0F9-4F6B-A817-5B7BC8CE5AC2}"/>
    <cellStyle name="计算 3 2 2 2 4" xfId="18196" xr:uid="{874AD57C-7691-405D-A839-5274BE8A455E}"/>
    <cellStyle name="计算 3 2 2 3" xfId="8386" xr:uid="{7FA00563-F4DA-4956-B680-FB19EEE95709}"/>
    <cellStyle name="计算 3 2 2 3 2" xfId="13991" xr:uid="{286BEDBF-2807-4786-BE5E-E926798F0A51}"/>
    <cellStyle name="计算 3 2 2 3 2 2" xfId="25200" xr:uid="{7DCABF80-AB6B-47C4-BF19-9BEA3F57E20A}"/>
    <cellStyle name="计算 3 2 2 3 3" xfId="19596" xr:uid="{3918817A-C5F0-4835-8643-398276C113AB}"/>
    <cellStyle name="计算 3 2 2 4" xfId="11189" xr:uid="{F7C9E9F1-A9E4-405A-9997-E9C1AC54BC7D}"/>
    <cellStyle name="计算 3 2 2 4 2" xfId="22398" xr:uid="{8DBB675B-2E28-4959-837D-60000D15B132}"/>
    <cellStyle name="计算 3 2 2 5" xfId="16794" xr:uid="{6D7FCD62-8DDF-4C3C-8FAC-FF04E9795030}"/>
    <cellStyle name="计算 3 2 3" xfId="45638" xr:uid="{63C450F1-33E0-4D1D-9231-297D40404D69}"/>
    <cellStyle name="计算 3 3" xfId="4972" xr:uid="{AF75BA70-985C-4695-BE82-1C48A7B0F091}"/>
    <cellStyle name="计算 3 3 2" xfId="5583" xr:uid="{2B69BB0E-A764-45DA-A367-E39931E74EC6}"/>
    <cellStyle name="计算 3 3 2 2" xfId="6985" xr:uid="{7DE65808-84A3-4905-806F-93597413D217}"/>
    <cellStyle name="计算 3 3 2 2 2" xfId="9787" xr:uid="{AD909D1D-5859-4BBE-8127-3A9ED506ABE6}"/>
    <cellStyle name="计算 3 3 2 2 2 2" xfId="15392" xr:uid="{599B36AA-1A21-42CA-AEFC-B71E8A1ECAC1}"/>
    <cellStyle name="计算 3 3 2 2 2 2 2" xfId="26601" xr:uid="{6F75F219-B33F-4F09-BFAD-CCFC4A8F8441}"/>
    <cellStyle name="计算 3 3 2 2 2 3" xfId="20997" xr:uid="{13CD8C82-16E7-4C18-B490-5AC58C165C89}"/>
    <cellStyle name="计算 3 3 2 2 3" xfId="12590" xr:uid="{C69AAF8C-EDB4-4474-9486-D86A04BAF28F}"/>
    <cellStyle name="计算 3 3 2 2 3 2" xfId="23799" xr:uid="{126BA9CF-C46C-4DF6-912A-0E2F566201FC}"/>
    <cellStyle name="计算 3 3 2 2 4" xfId="18195" xr:uid="{61841F02-F9F4-4CB4-9B73-86B0DDB4A9F0}"/>
    <cellStyle name="计算 3 3 2 3" xfId="8385" xr:uid="{8FE6A9A6-E91E-4FFC-A265-F7A3CC924E51}"/>
    <cellStyle name="计算 3 3 2 3 2" xfId="13990" xr:uid="{55FD7439-813E-4C25-A421-A17EA1FEA444}"/>
    <cellStyle name="计算 3 3 2 3 2 2" xfId="25199" xr:uid="{E6D96E99-08B1-4DF9-AE62-BDE6DE28B032}"/>
    <cellStyle name="计算 3 3 2 3 3" xfId="19595" xr:uid="{10BD5EF0-0111-4191-A904-A0B9628C10AF}"/>
    <cellStyle name="计算 3 3 2 4" xfId="11188" xr:uid="{479581F0-9B99-4B06-991E-6742FEFF4DCF}"/>
    <cellStyle name="计算 3 3 2 4 2" xfId="22397" xr:uid="{775477F0-74BA-4EAB-A19C-1235CFCF43B1}"/>
    <cellStyle name="计算 3 3 2 5" xfId="16793" xr:uid="{4E9AD184-840E-47EE-810B-84EFE9289F10}"/>
    <cellStyle name="计算 3 3 3" xfId="45639" xr:uid="{A912471B-2B84-42BE-93A5-FBAB901324F6}"/>
    <cellStyle name="计算 3 4" xfId="5585" xr:uid="{02B2C3E3-AC58-488A-85D0-BCC1F2F5E84E}"/>
    <cellStyle name="计算 3 4 2" xfId="6987" xr:uid="{9D2779C4-CD30-42A1-B5BC-834C4FFCF3AF}"/>
    <cellStyle name="计算 3 4 2 2" xfId="9789" xr:uid="{634398E6-7C70-4ADC-B938-401CED72107D}"/>
    <cellStyle name="计算 3 4 2 2 2" xfId="15394" xr:uid="{620DA7E2-4334-4223-856B-6F8A96B30BC2}"/>
    <cellStyle name="计算 3 4 2 2 2 2" xfId="26603" xr:uid="{7451FCCC-08C9-4266-9D36-C4561E72B820}"/>
    <cellStyle name="计算 3 4 2 2 3" xfId="20999" xr:uid="{E3CE31A0-5AC8-471B-82BC-A7E6E584C16A}"/>
    <cellStyle name="计算 3 4 2 3" xfId="12592" xr:uid="{88BDCA30-AE85-4624-BA59-EB113F59CA28}"/>
    <cellStyle name="计算 3 4 2 3 2" xfId="23801" xr:uid="{6998505F-6BA8-4016-89DE-00047B16F2B7}"/>
    <cellStyle name="计算 3 4 2 4" xfId="18197" xr:uid="{468AC56F-A73D-4DA9-BBC1-B28D09C0BECC}"/>
    <cellStyle name="计算 3 4 3" xfId="8387" xr:uid="{CF8B5311-D076-41F8-BFFC-44CFA9A02DAD}"/>
    <cellStyle name="计算 3 4 3 2" xfId="13992" xr:uid="{DB1A4BB1-F051-43DE-A1BE-A4ACA1AEB86B}"/>
    <cellStyle name="计算 3 4 3 2 2" xfId="25201" xr:uid="{FA1E113B-4A1D-4571-9646-8823E2B531CA}"/>
    <cellStyle name="计算 3 4 3 3" xfId="19597" xr:uid="{88C15C40-9A93-411F-A589-2C518A7EF5E8}"/>
    <cellStyle name="计算 3 4 4" xfId="11190" xr:uid="{130E7CD3-A747-4BE7-903D-B894D403C440}"/>
    <cellStyle name="计算 3 4 4 2" xfId="22399" xr:uid="{4CE1A417-03B2-40F9-89CB-1B2C71FB4191}"/>
    <cellStyle name="计算 3 4 5" xfId="16795" xr:uid="{5D62B04D-A16C-4CC7-85CF-1337A1571108}"/>
    <cellStyle name="计算 3 5" xfId="45637" xr:uid="{DFAC30BB-90E4-4364-B749-B5A1E6CC7114}"/>
    <cellStyle name="计算 4" xfId="4973" xr:uid="{4C81732A-E25B-4E06-BA19-7FC98735B8F7}"/>
    <cellStyle name="计算 4 2" xfId="5582" xr:uid="{31A94DBD-A1EF-4B43-8C66-C5B7571853D4}"/>
    <cellStyle name="计算 4 2 2" xfId="6984" xr:uid="{A16CBFC6-E666-4C12-9CFF-94BAA4E2CCE4}"/>
    <cellStyle name="计算 4 2 2 2" xfId="9786" xr:uid="{FAF3C03C-81E8-4DCF-B128-4CEE02D8AD79}"/>
    <cellStyle name="计算 4 2 2 2 2" xfId="15391" xr:uid="{05A85303-14DF-451B-A83B-29582016A815}"/>
    <cellStyle name="计算 4 2 2 2 2 2" xfId="26600" xr:uid="{F1C92BB4-05AC-4215-AD39-6DF9FC5CDBFA}"/>
    <cellStyle name="计算 4 2 2 2 3" xfId="20996" xr:uid="{E49B755D-8916-4424-861C-77AAA1ABFBA2}"/>
    <cellStyle name="计算 4 2 2 3" xfId="12589" xr:uid="{51067BE0-DAFB-4AC4-A0DC-66A9AA4577E6}"/>
    <cellStyle name="计算 4 2 2 3 2" xfId="23798" xr:uid="{69C4FBE7-6E67-4043-95FD-83BEE5F9CAB2}"/>
    <cellStyle name="计算 4 2 2 4" xfId="18194" xr:uid="{1E82CBE7-00BF-4C17-A29F-F56F2DDD4531}"/>
    <cellStyle name="计算 4 2 3" xfId="8384" xr:uid="{0C4E1534-0FFF-4834-87FB-65993D641CDC}"/>
    <cellStyle name="计算 4 2 3 2" xfId="13989" xr:uid="{59A07938-D849-477E-86C7-42083647C48A}"/>
    <cellStyle name="计算 4 2 3 2 2" xfId="25198" xr:uid="{BFAACCDE-752F-491E-8C6A-0A495683FDE3}"/>
    <cellStyle name="计算 4 2 3 3" xfId="19594" xr:uid="{D8BC8BBD-34E3-4FCB-BB6A-2AFE2D9D40E7}"/>
    <cellStyle name="计算 4 2 4" xfId="11187" xr:uid="{1781FBA5-0CA5-4F62-A88E-DBC691CD6638}"/>
    <cellStyle name="计算 4 2 4 2" xfId="22396" xr:uid="{FFD51748-0413-47D0-A24A-96B52DEA0D9C}"/>
    <cellStyle name="计算 4 2 5" xfId="16792" xr:uid="{09CCD146-CF39-4F4D-8B8F-B23156446987}"/>
    <cellStyle name="计算 4 3" xfId="45640" xr:uid="{66F2C75D-C0DC-4B87-B685-88C0085522CE}"/>
    <cellStyle name="计算 5" xfId="31" xr:uid="{F2B7A6D1-B0E5-4B0D-80CB-AE7A5C542500}"/>
    <cellStyle name="计算 5 2" xfId="45641" xr:uid="{214AF764-1B7B-4BE9-8CAD-691E11F46935}"/>
    <cellStyle name="计算 6" xfId="45633" xr:uid="{833676A6-910D-4007-8090-1CEE7DCAA8BD}"/>
    <cellStyle name="货币 2" xfId="4965" xr:uid="{DFC1516A-873A-4B41-8315-D9676D97F65B}"/>
    <cellStyle name="货币 2 2" xfId="16265" xr:uid="{7602F751-F69C-420E-B417-5FE9140C8BBD}"/>
    <cellStyle name="货币 2 3" xfId="43263" xr:uid="{E9C6F439-0CED-42B6-85DA-4D9E64D793CF}"/>
    <cellStyle name="货币 2 30" xfId="4966" xr:uid="{AD5B986D-EB9E-4128-91AB-92CC59228ED5}"/>
    <cellStyle name="货币 2 30 2" xfId="45643" xr:uid="{B388E6F9-8E0F-4A42-A8B4-1F469BE1A73E}"/>
    <cellStyle name="货币 2 30 2 2" xfId="45644" xr:uid="{3E65A314-74EC-4CCD-BA05-754311951501}"/>
    <cellStyle name="货币 2 30 3" xfId="45645" xr:uid="{99462344-7573-41D3-92DB-AD798398416E}"/>
    <cellStyle name="货币 2 30 3 2" xfId="45646" xr:uid="{B33A9E5E-D51A-4112-99D4-C7C0DA7046DA}"/>
    <cellStyle name="货币 2 30 4" xfId="45647" xr:uid="{2A825443-5D15-432C-9070-93E5E0A1F686}"/>
    <cellStyle name="货币 2 30 5" xfId="45648" xr:uid="{B4B3C2C8-AEBD-4C37-8D68-7D1B495A1FFB}"/>
    <cellStyle name="货币 2 30 6" xfId="45642" xr:uid="{5D716B81-C494-4F8A-A592-DC9602A5212A}"/>
    <cellStyle name="货币 3" xfId="5152" xr:uid="{40E26C40-FC8D-4632-A70B-2178BFEB4FCC}"/>
    <cellStyle name="货币 3 2" xfId="5277" xr:uid="{1051039D-F9BA-4A09-A249-18A73E40D346}"/>
    <cellStyle name="货币 3 2 2" xfId="5523" xr:uid="{DEE5C4B9-B86A-4DB4-8234-1A8B0E57588A}"/>
    <cellStyle name="货币 3 2 2 2" xfId="6420" xr:uid="{2112DA27-02D2-451A-BF39-AB0EBC24C00A}"/>
    <cellStyle name="货币 3 2 2 2 2" xfId="7822" xr:uid="{BE102DE5-199E-44E2-9999-0CF300A6B34F}"/>
    <cellStyle name="货币 3 2 2 2 2 2" xfId="10624" xr:uid="{217C4D4F-0260-4BA0-80CB-4AEF9A3BE397}"/>
    <cellStyle name="货币 3 2 2 2 2 2 2" xfId="16229" xr:uid="{BB0E6C17-C6AA-4BAD-9284-F7FF943CB75F}"/>
    <cellStyle name="货币 3 2 2 2 2 2 2 2" xfId="27438" xr:uid="{62539065-A1BB-403A-9D55-F2C7008EC1CA}"/>
    <cellStyle name="货币 3 2 2 2 2 2 2 2 2" xfId="43225" xr:uid="{50631173-3FE6-4E2D-AB36-E00399FC0155}"/>
    <cellStyle name="货币 3 2 2 2 2 2 2 3" xfId="35337" xr:uid="{7D87A05D-039A-4568-AF1F-71AA4C51CD10}"/>
    <cellStyle name="货币 3 2 2 2 2 2 3" xfId="21834" xr:uid="{64CAD5D8-38D1-438E-93F9-613CA7F37083}"/>
    <cellStyle name="货币 3 2 2 2 2 2 3 2" xfId="39281" xr:uid="{C8841D2E-C6D3-4960-975C-679E404974E8}"/>
    <cellStyle name="货币 3 2 2 2 2 2 4" xfId="31393" xr:uid="{ABF23B50-A7F4-4A55-8616-C452EF44F349}"/>
    <cellStyle name="货币 3 2 2 2 2 3" xfId="13427" xr:uid="{7ED831FB-1596-4D71-8B62-1157FDFF2A99}"/>
    <cellStyle name="货币 3 2 2 2 2 3 2" xfId="24636" xr:uid="{DCBDE0D3-D873-481B-82DB-0CBF4BB902AA}"/>
    <cellStyle name="货币 3 2 2 2 2 3 2 2" xfId="41253" xr:uid="{92FA1EC0-F8D0-4BC2-A65E-402CE35F72DB}"/>
    <cellStyle name="货币 3 2 2 2 2 3 3" xfId="33365" xr:uid="{D657EE92-AD24-403A-AAE2-A512CB4C1F92}"/>
    <cellStyle name="货币 3 2 2 2 2 4" xfId="19032" xr:uid="{99887FB2-A696-4E7F-AF78-376206179DB1}"/>
    <cellStyle name="货币 3 2 2 2 2 4 2" xfId="37309" xr:uid="{6DF18A1B-91B2-4716-91CD-BD79EF963016}"/>
    <cellStyle name="货币 3 2 2 2 2 5" xfId="29421" xr:uid="{66A7EACF-811C-4969-870C-AB949E8C39FC}"/>
    <cellStyle name="货币 3 2 2 2 3" xfId="9222" xr:uid="{549D1513-F346-4575-BFF3-40D8BD63537C}"/>
    <cellStyle name="货币 3 2 2 2 3 2" xfId="14827" xr:uid="{83AE0F61-56EF-40B3-9A22-C43B63898B5A}"/>
    <cellStyle name="货币 3 2 2 2 3 2 2" xfId="26036" xr:uid="{8A9DD5C3-A134-4F1E-B582-675AB149FBD9}"/>
    <cellStyle name="货币 3 2 2 2 3 2 2 2" xfId="42239" xr:uid="{3A7E55B6-F180-4C90-ACB6-6F48AE13ADC3}"/>
    <cellStyle name="货币 3 2 2 2 3 2 3" xfId="34351" xr:uid="{4A7BC458-6AE8-4139-B6B1-BA985606DFD1}"/>
    <cellStyle name="货币 3 2 2 2 3 3" xfId="20432" xr:uid="{D0FC2052-E78A-4351-81A2-0F9E64CFE875}"/>
    <cellStyle name="货币 3 2 2 2 3 3 2" xfId="38295" xr:uid="{8378B5CD-5888-41BB-82C3-356A20AFCE68}"/>
    <cellStyle name="货币 3 2 2 2 3 4" xfId="30407" xr:uid="{3B1A9E76-4537-43F0-9CBA-BC7BEAB4E6A2}"/>
    <cellStyle name="货币 3 2 2 2 4" xfId="12025" xr:uid="{4DEAB53D-01C4-4EDA-BA31-89839AC38667}"/>
    <cellStyle name="货币 3 2 2 2 4 2" xfId="23234" xr:uid="{46144CDA-E51F-49FD-8D72-78D015BC4913}"/>
    <cellStyle name="货币 3 2 2 2 4 2 2" xfId="40267" xr:uid="{75D3B496-2B95-4271-BD05-17D21A391A0A}"/>
    <cellStyle name="货币 3 2 2 2 4 3" xfId="32379" xr:uid="{CB963033-6885-48C4-B928-A8B61CC73171}"/>
    <cellStyle name="货币 3 2 2 2 5" xfId="17630" xr:uid="{DEF34276-41FE-45DC-B318-A566C7A3816D}"/>
    <cellStyle name="货币 3 2 2 2 5 2" xfId="36323" xr:uid="{122D1874-036A-43FF-8FED-7B3DA400D0CF}"/>
    <cellStyle name="货币 3 2 2 2 6" xfId="28435" xr:uid="{17193609-4A19-4F27-BA4D-C690618E12EC}"/>
    <cellStyle name="货币 3 2 2 3" xfId="6925" xr:uid="{A4A8C53E-0088-4B75-970D-90C825F3870E}"/>
    <cellStyle name="货币 3 2 2 3 2" xfId="9727" xr:uid="{DFED06CB-E0F9-4B77-9183-AB8AB93E690A}"/>
    <cellStyle name="货币 3 2 2 3 2 2" xfId="15332" xr:uid="{3F67EA7E-8D3C-47DD-A4BD-690E58F24005}"/>
    <cellStyle name="货币 3 2 2 3 2 2 2" xfId="26541" xr:uid="{52C3FB07-AC37-45E3-A9D9-2869E27B05DD}"/>
    <cellStyle name="货币 3 2 2 3 2 2 2 2" xfId="42731" xr:uid="{313A350C-7769-49E4-8517-0ED26E1F4FD6}"/>
    <cellStyle name="货币 3 2 2 3 2 2 3" xfId="34843" xr:uid="{A610BB1B-F86E-419F-AA1D-D4AB478CAAAE}"/>
    <cellStyle name="货币 3 2 2 3 2 3" xfId="20937" xr:uid="{AF8BE8E4-A0E2-4177-8EC7-7B22F9F9C7E3}"/>
    <cellStyle name="货币 3 2 2 3 2 3 2" xfId="38787" xr:uid="{66A4312F-B32C-40EF-923E-4C82CF0B60BD}"/>
    <cellStyle name="货币 3 2 2 3 2 4" xfId="30899" xr:uid="{0C277FFC-7D8D-4D73-9636-4F657354EFF5}"/>
    <cellStyle name="货币 3 2 2 3 3" xfId="12530" xr:uid="{27998D3C-BED7-4AF4-B405-ED84CC0E2D01}"/>
    <cellStyle name="货币 3 2 2 3 3 2" xfId="23739" xr:uid="{00FC580E-C67A-449D-80B9-FEC00B5F0B62}"/>
    <cellStyle name="货币 3 2 2 3 3 2 2" xfId="40759" xr:uid="{6D43867F-A360-48C6-A6CF-2883703981DB}"/>
    <cellStyle name="货币 3 2 2 3 3 3" xfId="32871" xr:uid="{7E912C40-E19B-42BF-8237-36828357BBBA}"/>
    <cellStyle name="货币 3 2 2 3 4" xfId="18135" xr:uid="{3D491208-F67C-47A7-8B8A-3F74A6786B82}"/>
    <cellStyle name="货币 3 2 2 3 4 2" xfId="36815" xr:uid="{D4A1CA1C-AAE4-44F8-88E2-AB99D0540FEC}"/>
    <cellStyle name="货币 3 2 2 3 5" xfId="28927" xr:uid="{F3210D86-E346-4044-88AF-687C2A77771B}"/>
    <cellStyle name="货币 3 2 2 4" xfId="8325" xr:uid="{B56437D7-138B-4C23-891D-CCC60DBEDB7E}"/>
    <cellStyle name="货币 3 2 2 4 2" xfId="13930" xr:uid="{9FD9927D-658E-4AE4-84EE-CF30EE7A8955}"/>
    <cellStyle name="货币 3 2 2 4 2 2" xfId="25139" xr:uid="{3D13FCA4-98DC-42BE-849D-439BED0AA64F}"/>
    <cellStyle name="货币 3 2 2 4 2 2 2" xfId="41745" xr:uid="{61BC1B8D-5993-415F-A136-6BC13DA4DD0D}"/>
    <cellStyle name="货币 3 2 2 4 2 3" xfId="33857" xr:uid="{D4EE3AE8-C5DC-4EE4-9CC4-ACD3BEE19986}"/>
    <cellStyle name="货币 3 2 2 4 3" xfId="19535" xr:uid="{6E0426B1-2B2F-4544-BDFB-AB3FCF6F480A}"/>
    <cellStyle name="货币 3 2 2 4 3 2" xfId="37801" xr:uid="{24A13163-9F4A-413F-9930-58032422AA43}"/>
    <cellStyle name="货币 3 2 2 4 4" xfId="29913" xr:uid="{DAF17506-D51F-4A08-995E-0CA999C9A489}"/>
    <cellStyle name="货币 3 2 2 5" xfId="11128" xr:uid="{38492EFF-CD46-40A8-B2D9-81094AE4AF80}"/>
    <cellStyle name="货币 3 2 2 5 2" xfId="22337" xr:uid="{A5F09028-FD5A-42F4-8E70-43BC7196AF48}"/>
    <cellStyle name="货币 3 2 2 5 2 2" xfId="39773" xr:uid="{3CA2B2CD-FE85-48B1-B8FD-A3DD6FDF2EA1}"/>
    <cellStyle name="货币 3 2 2 5 3" xfId="31885" xr:uid="{67B0664C-B818-4473-87FB-7D3FCBE269DC}"/>
    <cellStyle name="货币 3 2 2 6" xfId="16733" xr:uid="{4CB81EB8-50CD-46FE-93B6-CCC65DE9323C}"/>
    <cellStyle name="货币 3 2 2 6 2" xfId="35829" xr:uid="{F8C653AC-F52D-4991-80C7-D0A57BE0885D}"/>
    <cellStyle name="货币 3 2 2 7" xfId="27941" xr:uid="{87B09FD9-0057-429A-AD96-CA85CF67F9F5}"/>
    <cellStyle name="货币 3 2 3" xfId="6174" xr:uid="{B9183690-C315-44AB-A4C6-FE0F8837F43C}"/>
    <cellStyle name="货币 3 2 3 2" xfId="7576" xr:uid="{FD57ED74-79B1-44F3-99B3-094BA0F3764E}"/>
    <cellStyle name="货币 3 2 3 2 2" xfId="10378" xr:uid="{8D3FC572-91C4-48EC-A9A3-7BE41B138BEC}"/>
    <cellStyle name="货币 3 2 3 2 2 2" xfId="15983" xr:uid="{DED2EE41-63C3-4703-940E-B42D346E25F7}"/>
    <cellStyle name="货币 3 2 3 2 2 2 2" xfId="27192" xr:uid="{90F25F21-FB6A-4162-86A8-25BD5B553D0A}"/>
    <cellStyle name="货币 3 2 3 2 2 2 2 2" xfId="42979" xr:uid="{E4946577-B503-41D1-B9D5-FC1E6C80EF71}"/>
    <cellStyle name="货币 3 2 3 2 2 2 3" xfId="35091" xr:uid="{482F7540-202E-43D4-9D53-67F297E262F3}"/>
    <cellStyle name="货币 3 2 3 2 2 3" xfId="21588" xr:uid="{AEACCDFE-B5AE-40E7-82A5-2AADF4573C85}"/>
    <cellStyle name="货币 3 2 3 2 2 3 2" xfId="39035" xr:uid="{C17BCB55-7FEB-4F41-9D20-C6214A8BE1FB}"/>
    <cellStyle name="货币 3 2 3 2 2 4" xfId="31147" xr:uid="{6633D4D2-1C16-4FB7-80C9-A7BEF8CF2CAF}"/>
    <cellStyle name="货币 3 2 3 2 3" xfId="13181" xr:uid="{CB6B9B73-4619-4B72-8A95-E20ECBBA91F8}"/>
    <cellStyle name="货币 3 2 3 2 3 2" xfId="24390" xr:uid="{75ADFE25-FD84-4794-AF81-5B0820C85B21}"/>
    <cellStyle name="货币 3 2 3 2 3 2 2" xfId="41007" xr:uid="{0FD59617-E246-4F8C-9CB6-981BD1623586}"/>
    <cellStyle name="货币 3 2 3 2 3 3" xfId="33119" xr:uid="{D683CEDD-7011-46B0-A014-87EDC5973FBA}"/>
    <cellStyle name="货币 3 2 3 2 4" xfId="18786" xr:uid="{E1861541-81EE-4893-89D5-9D78BDCBF289}"/>
    <cellStyle name="货币 3 2 3 2 4 2" xfId="37063" xr:uid="{C034DB9B-72C0-45C3-884F-375E50C43522}"/>
    <cellStyle name="货币 3 2 3 2 5" xfId="29175" xr:uid="{14B099BA-55F5-473D-9194-4952633D6052}"/>
    <cellStyle name="货币 3 2 3 3" xfId="8976" xr:uid="{229E4E75-468D-4485-845A-2E1E82884D64}"/>
    <cellStyle name="货币 3 2 3 3 2" xfId="14581" xr:uid="{4F9FA2F3-A5B3-4574-ACFA-BC2B77157E84}"/>
    <cellStyle name="货币 3 2 3 3 2 2" xfId="25790" xr:uid="{C4395552-58B0-44D5-849C-16FC46C8D172}"/>
    <cellStyle name="货币 3 2 3 3 2 2 2" xfId="41993" xr:uid="{D2E119DC-CD2A-411A-9989-F27311D98462}"/>
    <cellStyle name="货币 3 2 3 3 2 3" xfId="34105" xr:uid="{F3B2F4BB-89F2-41B2-9855-2D9FD5659DC7}"/>
    <cellStyle name="货币 3 2 3 3 3" xfId="20186" xr:uid="{60FC267D-C9F0-460B-8823-D447227588B2}"/>
    <cellStyle name="货币 3 2 3 3 3 2" xfId="38049" xr:uid="{213133A0-D9FA-4F3E-9F7C-95F394C6BFED}"/>
    <cellStyle name="货币 3 2 3 3 4" xfId="30161" xr:uid="{9BBF5132-B46B-42A2-BB12-DB22D4CACD48}"/>
    <cellStyle name="货币 3 2 3 4" xfId="11779" xr:uid="{71FA0E58-DC75-422A-9581-7EF5A75AC0E5}"/>
    <cellStyle name="货币 3 2 3 4 2" xfId="22988" xr:uid="{7D35E750-0254-4A0F-8EEC-6195A5015CF6}"/>
    <cellStyle name="货币 3 2 3 4 2 2" xfId="40021" xr:uid="{A84FE2ED-7039-4B96-8164-7CF6B6B6541A}"/>
    <cellStyle name="货币 3 2 3 4 3" xfId="32133" xr:uid="{F4ED343B-9180-4D02-9ACB-013EC0FBF192}"/>
    <cellStyle name="货币 3 2 3 5" xfId="17384" xr:uid="{C5C5CF5D-9787-4E91-94CB-266B8E65C30D}"/>
    <cellStyle name="货币 3 2 3 5 2" xfId="36077" xr:uid="{5A96D0E7-D4F7-49D8-AD96-2A5D33F705D2}"/>
    <cellStyle name="货币 3 2 3 6" xfId="28189" xr:uid="{8C2D0F8A-6ED4-4001-9241-480EC3FBA48A}"/>
    <cellStyle name="货币 3 2 4" xfId="6679" xr:uid="{9A98AE0C-35F5-44BE-90FA-63D30FFCD49E}"/>
    <cellStyle name="货币 3 2 4 2" xfId="9481" xr:uid="{E00B2FB2-CAC2-4BD4-973D-BA83168C36E6}"/>
    <cellStyle name="货币 3 2 4 2 2" xfId="15086" xr:uid="{CC666BE9-A03C-475C-8BE8-C6C90A138171}"/>
    <cellStyle name="货币 3 2 4 2 2 2" xfId="26295" xr:uid="{E45049D2-EDCF-4369-92B3-A9F2000A4F41}"/>
    <cellStyle name="货币 3 2 4 2 2 2 2" xfId="42485" xr:uid="{38054E8A-2D08-4EC3-A40C-B61161AC7FEE}"/>
    <cellStyle name="货币 3 2 4 2 2 3" xfId="34597" xr:uid="{093E1DE4-7939-45ED-A9D9-315EFC9FFDDE}"/>
    <cellStyle name="货币 3 2 4 2 3" xfId="20691" xr:uid="{8791CA89-7AF9-45F1-BB44-1844620B0A0C}"/>
    <cellStyle name="货币 3 2 4 2 3 2" xfId="38541" xr:uid="{FE080ED5-3B68-4C32-864F-24264150A063}"/>
    <cellStyle name="货币 3 2 4 2 4" xfId="30653" xr:uid="{A01F2221-86D1-4CAD-BFED-B678DDF9A768}"/>
    <cellStyle name="货币 3 2 4 3" xfId="12284" xr:uid="{43B55DC0-E7A6-4E10-9F79-D514E6FEC1DF}"/>
    <cellStyle name="货币 3 2 4 3 2" xfId="23493" xr:uid="{BA8EAD60-B301-4D2E-A442-F4304A7D3971}"/>
    <cellStyle name="货币 3 2 4 3 2 2" xfId="40513" xr:uid="{CAB18636-0A88-48F9-AA0F-662B02E56DBE}"/>
    <cellStyle name="货币 3 2 4 3 3" xfId="32625" xr:uid="{A1F5CC38-33BF-4C57-8990-365D5549E469}"/>
    <cellStyle name="货币 3 2 4 4" xfId="17889" xr:uid="{4EFF4923-86F7-4A0B-A0A6-445B9DD474AF}"/>
    <cellStyle name="货币 3 2 4 4 2" xfId="36569" xr:uid="{65FC5965-7710-47CD-9DD7-9421E5E553C1}"/>
    <cellStyle name="货币 3 2 4 5" xfId="28681" xr:uid="{58576FEC-A188-4D36-AF7C-E8C87DEF26C9}"/>
    <cellStyle name="货币 3 2 5" xfId="8079" xr:uid="{2B7B7F49-7E07-45DB-9E8E-89F7A537CE99}"/>
    <cellStyle name="货币 3 2 5 2" xfId="13684" xr:uid="{1AE6FA3A-180C-4FB0-ABCD-206B8BDC3B29}"/>
    <cellStyle name="货币 3 2 5 2 2" xfId="24893" xr:uid="{4606D168-D9D4-43A5-A5D0-AA958BE2FEF0}"/>
    <cellStyle name="货币 3 2 5 2 2 2" xfId="41499" xr:uid="{9E4CEF89-1123-464A-82F5-0348385E412A}"/>
    <cellStyle name="货币 3 2 5 2 3" xfId="33611" xr:uid="{6365C991-ABD2-4AE8-A84F-21A98AABC95D}"/>
    <cellStyle name="货币 3 2 5 3" xfId="19289" xr:uid="{4B25D1BA-D948-4132-9A34-C2BF9EB9E247}"/>
    <cellStyle name="货币 3 2 5 3 2" xfId="37555" xr:uid="{38A0DD02-D03A-4BD6-946C-2D576BB40F23}"/>
    <cellStyle name="货币 3 2 5 4" xfId="29667" xr:uid="{CF83DBE1-79FE-4232-B1BD-FFB83190CC43}"/>
    <cellStyle name="货币 3 2 6" xfId="10882" xr:uid="{DACE8FD9-D76F-4C09-86C7-1EFF630CD691}"/>
    <cellStyle name="货币 3 2 6 2" xfId="22091" xr:uid="{25E65440-EBA0-4D9B-92E6-C98AC8D343D2}"/>
    <cellStyle name="货币 3 2 6 2 2" xfId="39527" xr:uid="{EC5617C8-B51C-4427-B9DC-0CA7A402C273}"/>
    <cellStyle name="货币 3 2 6 3" xfId="31639" xr:uid="{345D7D60-370D-4041-8991-D003493D1781}"/>
    <cellStyle name="货币 3 2 7" xfId="16487" xr:uid="{6D81291C-6321-4F8E-9FEF-2FC61FFB75AE}"/>
    <cellStyle name="货币 3 2 7 2" xfId="35583" xr:uid="{0EF715C6-8023-4801-92A7-F78343FEC5CD}"/>
    <cellStyle name="货币 3 2 8" xfId="27695" xr:uid="{32C602DE-FB29-416B-B0EF-A97D44D573ED}"/>
    <cellStyle name="货币 3 3" xfId="5399" xr:uid="{B2B61215-ED92-46C0-ABC0-33D15766276E}"/>
    <cellStyle name="货币 3 3 2" xfId="6296" xr:uid="{6DEEED2B-B77B-45F3-BB4B-F39A467268AA}"/>
    <cellStyle name="货币 3 3 2 2" xfId="7698" xr:uid="{41A08615-CC2B-43AD-97B9-3734C3736EAC}"/>
    <cellStyle name="货币 3 3 2 2 2" xfId="10500" xr:uid="{0E74F189-883F-45E3-AC90-67B6800D073D}"/>
    <cellStyle name="货币 3 3 2 2 2 2" xfId="16105" xr:uid="{27693A45-AFAE-44AF-9D45-C2F7D74E4511}"/>
    <cellStyle name="货币 3 3 2 2 2 2 2" xfId="27314" xr:uid="{2667A888-A421-463D-82D4-306DC4C8BB44}"/>
    <cellStyle name="货币 3 3 2 2 2 2 2 2" xfId="43101" xr:uid="{A7BF2EC9-BD0C-41A2-B5F8-7901D77B813E}"/>
    <cellStyle name="货币 3 3 2 2 2 2 3" xfId="35213" xr:uid="{5578A5D8-B046-4E60-8573-2FCE26D87BB0}"/>
    <cellStyle name="货币 3 3 2 2 2 3" xfId="21710" xr:uid="{B4E28CA2-1E8B-4AED-81C3-7F39CD20B4CD}"/>
    <cellStyle name="货币 3 3 2 2 2 3 2" xfId="39157" xr:uid="{58EA665D-6DFA-40B6-A218-6B70CB9DE706}"/>
    <cellStyle name="货币 3 3 2 2 2 4" xfId="31269" xr:uid="{3BC224B2-9041-45D3-A68F-50715C22543C}"/>
    <cellStyle name="货币 3 3 2 2 3" xfId="13303" xr:uid="{59E8694B-6E9A-4FFF-8643-7F0DCD848C36}"/>
    <cellStyle name="货币 3 3 2 2 3 2" xfId="24512" xr:uid="{C764B6F6-840E-49F7-8B85-E131D03609D0}"/>
    <cellStyle name="货币 3 3 2 2 3 2 2" xfId="41129" xr:uid="{B97B56FD-3137-43EE-A86B-4988273A86B7}"/>
    <cellStyle name="货币 3 3 2 2 3 3" xfId="33241" xr:uid="{6301C5AF-EE11-4E34-B1ED-9890DDBD54E2}"/>
    <cellStyle name="货币 3 3 2 2 4" xfId="18908" xr:uid="{E4A97ACF-1626-4B0B-9282-0387EC88B3C8}"/>
    <cellStyle name="货币 3 3 2 2 4 2" xfId="37185" xr:uid="{DF6B5D52-B513-4220-8A5C-D771A717F879}"/>
    <cellStyle name="货币 3 3 2 2 5" xfId="29297" xr:uid="{520533AA-7D53-4F3D-AE4B-F4E2FE763395}"/>
    <cellStyle name="货币 3 3 2 3" xfId="9098" xr:uid="{E29816B1-7850-497E-87BD-E98ADCA96CC8}"/>
    <cellStyle name="货币 3 3 2 3 2" xfId="14703" xr:uid="{1721D282-040D-43B1-A48E-BFB3D5B00EE9}"/>
    <cellStyle name="货币 3 3 2 3 2 2" xfId="25912" xr:uid="{705836C6-B994-460A-9466-FC2B102CAFE5}"/>
    <cellStyle name="货币 3 3 2 3 2 2 2" xfId="42115" xr:uid="{31D986CD-C67D-4164-A310-083F6C710370}"/>
    <cellStyle name="货币 3 3 2 3 2 3" xfId="34227" xr:uid="{A66F05FE-D6BF-4677-8F43-88C5AA20478A}"/>
    <cellStyle name="货币 3 3 2 3 3" xfId="20308" xr:uid="{AA7F2A4A-F049-4350-807F-56CFB25F45C8}"/>
    <cellStyle name="货币 3 3 2 3 3 2" xfId="38171" xr:uid="{3FE4A0F4-9DDE-4161-AE6B-38A6302B84A3}"/>
    <cellStyle name="货币 3 3 2 3 4" xfId="30283" xr:uid="{E3B2763E-A8ED-4674-B5D5-F0152E5D27A9}"/>
    <cellStyle name="货币 3 3 2 4" xfId="11901" xr:uid="{76F600E7-B955-4E44-B92D-4911810D7BC2}"/>
    <cellStyle name="货币 3 3 2 4 2" xfId="23110" xr:uid="{E3F46660-198F-4578-A374-48447F83742B}"/>
    <cellStyle name="货币 3 3 2 4 2 2" xfId="40143" xr:uid="{1F4C46A6-7703-4525-82A2-DD9D4A343EA7}"/>
    <cellStyle name="货币 3 3 2 4 3" xfId="32255" xr:uid="{6B435D1E-DD23-4E66-9E28-0AD256352476}"/>
    <cellStyle name="货币 3 3 2 5" xfId="17506" xr:uid="{DADA56DA-9A3F-4D71-A892-0A46A5E33E6C}"/>
    <cellStyle name="货币 3 3 2 5 2" xfId="36199" xr:uid="{211C74F3-BD8D-497B-8C0A-8814C9EE3E4A}"/>
    <cellStyle name="货币 3 3 2 6" xfId="28311" xr:uid="{AB462302-0984-46E8-9C96-8A5DA80E8A3A}"/>
    <cellStyle name="货币 3 3 3" xfId="6801" xr:uid="{FAFA46F8-E136-4507-9B83-A9EF9DB38696}"/>
    <cellStyle name="货币 3 3 3 2" xfId="9603" xr:uid="{D8AFDE7D-4EB9-414E-8C46-E3584CBCDB91}"/>
    <cellStyle name="货币 3 3 3 2 2" xfId="15208" xr:uid="{6A5A0CF7-DA17-44B5-8C58-513212BE1030}"/>
    <cellStyle name="货币 3 3 3 2 2 2" xfId="26417" xr:uid="{6935A892-AF25-434F-A428-3057A6FD17D7}"/>
    <cellStyle name="货币 3 3 3 2 2 2 2" xfId="42607" xr:uid="{37DC69A5-D4E9-4F91-A58F-4B6266BD7771}"/>
    <cellStyle name="货币 3 3 3 2 2 3" xfId="34719" xr:uid="{7FE752BA-85A6-4174-976D-9A3F59B74850}"/>
    <cellStyle name="货币 3 3 3 2 3" xfId="20813" xr:uid="{C751D327-2A23-4261-B545-A5E5B37CF845}"/>
    <cellStyle name="货币 3 3 3 2 3 2" xfId="38663" xr:uid="{645B16AD-08CF-4BC6-AF57-6E7410CAAB62}"/>
    <cellStyle name="货币 3 3 3 2 4" xfId="30775" xr:uid="{118DD8A4-B124-472C-9845-5DA08D0453AE}"/>
    <cellStyle name="货币 3 3 3 3" xfId="12406" xr:uid="{546FC794-DCD0-46D1-8F36-BB9D238D56B9}"/>
    <cellStyle name="货币 3 3 3 3 2" xfId="23615" xr:uid="{DE773F83-9B8F-4CDC-A94B-30C89D0EB644}"/>
    <cellStyle name="货币 3 3 3 3 2 2" xfId="40635" xr:uid="{7A332E1C-898D-4856-ABFA-C07DDE283B07}"/>
    <cellStyle name="货币 3 3 3 3 3" xfId="32747" xr:uid="{7F349A37-7293-4CE0-B984-454F122617BD}"/>
    <cellStyle name="货币 3 3 3 4" xfId="18011" xr:uid="{CC9F24E8-43AA-4D69-9B3C-FE4132EB069B}"/>
    <cellStyle name="货币 3 3 3 4 2" xfId="36691" xr:uid="{732F3B81-FED2-4A7D-9796-014CD00B7BFE}"/>
    <cellStyle name="货币 3 3 3 5" xfId="28803" xr:uid="{ADFADE90-E902-4FD2-B803-8AF08A46ADBC}"/>
    <cellStyle name="货币 3 3 4" xfId="8201" xr:uid="{B0E37837-393B-4A37-8A73-5B7FB8961ABF}"/>
    <cellStyle name="货币 3 3 4 2" xfId="13806" xr:uid="{CE30EB9A-9116-4F1F-9A15-8D544F570406}"/>
    <cellStyle name="货币 3 3 4 2 2" xfId="25015" xr:uid="{0B405119-026C-4826-A86D-4F59BFA25512}"/>
    <cellStyle name="货币 3 3 4 2 2 2" xfId="41621" xr:uid="{A30578A5-2E84-4CE5-A7FB-E30D8BEAEBA5}"/>
    <cellStyle name="货币 3 3 4 2 3" xfId="33733" xr:uid="{0D452039-15B4-48B2-AF8E-A5D56F1719D5}"/>
    <cellStyle name="货币 3 3 4 3" xfId="19411" xr:uid="{6573A047-563E-4569-B01B-31F95D6E87F2}"/>
    <cellStyle name="货币 3 3 4 3 2" xfId="37677" xr:uid="{B6F927C1-6C33-41E7-BD2F-71D4C87F3883}"/>
    <cellStyle name="货币 3 3 4 4" xfId="29789" xr:uid="{0701BFD4-E755-4E7D-B9E0-29418F896AED}"/>
    <cellStyle name="货币 3 3 5" xfId="11004" xr:uid="{C1DECE3B-93E3-4092-B52E-B02FFD105E0C}"/>
    <cellStyle name="货币 3 3 5 2" xfId="22213" xr:uid="{BF50924B-2B3D-4DDA-A853-F48A7F75350E}"/>
    <cellStyle name="货币 3 3 5 2 2" xfId="39649" xr:uid="{B2D59498-00D6-4A12-A59D-797A47E81573}"/>
    <cellStyle name="货币 3 3 5 3" xfId="31761" xr:uid="{C5FBC219-BAA7-426A-804A-C4238AB6BFC5}"/>
    <cellStyle name="货币 3 3 6" xfId="16609" xr:uid="{E511A870-880B-4A82-9D6F-22972809B595}"/>
    <cellStyle name="货币 3 3 6 2" xfId="35705" xr:uid="{CD3DDD55-8449-4489-8BB2-8E05E9072148}"/>
    <cellStyle name="货币 3 3 7" xfId="27817" xr:uid="{AFDDD7C9-CB37-4345-8600-FF5AADEC6081}"/>
    <cellStyle name="货币 3 4" xfId="6050" xr:uid="{1A5334BE-276A-41D1-8E0B-232001F21C0C}"/>
    <cellStyle name="货币 3 4 2" xfId="7452" xr:uid="{437EB4D5-BBF1-4650-B1BC-DA1E8F22C135}"/>
    <cellStyle name="货币 3 4 2 2" xfId="10254" xr:uid="{E84A51D4-2E76-48A8-B2C0-63B8F97AD8AB}"/>
    <cellStyle name="货币 3 4 2 2 2" xfId="15859" xr:uid="{086638F7-5788-4B41-8BAF-78B73C752676}"/>
    <cellStyle name="货币 3 4 2 2 2 2" xfId="27068" xr:uid="{A73EFFD3-F0A9-4ABC-9963-6908F9DFAB7F}"/>
    <cellStyle name="货币 3 4 2 2 2 2 2" xfId="42855" xr:uid="{1D87302B-B0C4-4CD4-8777-C8103D8AFCCE}"/>
    <cellStyle name="货币 3 4 2 2 2 3" xfId="34967" xr:uid="{4D11E80B-8ED0-4855-92FA-AE2A4A78D73D}"/>
    <cellStyle name="货币 3 4 2 2 3" xfId="21464" xr:uid="{7E635F05-B8C2-4DEB-96FC-F73A3653645D}"/>
    <cellStyle name="货币 3 4 2 2 3 2" xfId="38911" xr:uid="{DF9D2C5C-960E-4903-8A7F-A5EE7A4282F0}"/>
    <cellStyle name="货币 3 4 2 2 4" xfId="31023" xr:uid="{AA858E23-79C8-454D-8E5C-8052C916F80E}"/>
    <cellStyle name="货币 3 4 2 3" xfId="13057" xr:uid="{01C8546C-FDFF-41EB-BCE3-5A7E5B665E9A}"/>
    <cellStyle name="货币 3 4 2 3 2" xfId="24266" xr:uid="{6122419F-8542-49BF-847A-19EB6013D021}"/>
    <cellStyle name="货币 3 4 2 3 2 2" xfId="40883" xr:uid="{2F64F756-CBB7-4E4F-AC72-0FE91D612209}"/>
    <cellStyle name="货币 3 4 2 3 3" xfId="32995" xr:uid="{AFBF5D1A-2717-488F-97E9-AFFDBBCBD03A}"/>
    <cellStyle name="货币 3 4 2 4" xfId="18662" xr:uid="{F06BFE6C-8DB5-46A4-B56A-FDC668666D71}"/>
    <cellStyle name="货币 3 4 2 4 2" xfId="36939" xr:uid="{C5824230-068C-4CA5-A005-65611AEC0740}"/>
    <cellStyle name="货币 3 4 2 5" xfId="29051" xr:uid="{2ABDA90E-02B1-4F4C-B6B2-F5D5A10FBC83}"/>
    <cellStyle name="货币 3 4 3" xfId="8852" xr:uid="{A7EE1E92-2848-417A-8AB4-E19D09762448}"/>
    <cellStyle name="货币 3 4 3 2" xfId="14457" xr:uid="{30FBCAC7-5F75-491A-AF61-03DEA5A61BE9}"/>
    <cellStyle name="货币 3 4 3 2 2" xfId="25666" xr:uid="{2EBED48A-9735-4684-AFDB-8D7540E5F99F}"/>
    <cellStyle name="货币 3 4 3 2 2 2" xfId="41869" xr:uid="{95245540-1D76-4791-9887-4F59F8500457}"/>
    <cellStyle name="货币 3 4 3 2 3" xfId="33981" xr:uid="{39A1D545-F319-459F-8A06-A0F9C4F820C0}"/>
    <cellStyle name="货币 3 4 3 3" xfId="20062" xr:uid="{89E3D09C-EF6B-4614-9A51-386A683CD80D}"/>
    <cellStyle name="货币 3 4 3 3 2" xfId="37925" xr:uid="{C70C242B-5F43-4B9D-8FDD-6F939244907F}"/>
    <cellStyle name="货币 3 4 3 4" xfId="30037" xr:uid="{17E16C61-ECB8-4366-AAFE-59781E36B9CD}"/>
    <cellStyle name="货币 3 4 4" xfId="11655" xr:uid="{B3556369-F97A-481C-B5FB-D9153C8043E7}"/>
    <cellStyle name="货币 3 4 4 2" xfId="22864" xr:uid="{6EC28C31-CE75-4A3F-8C15-08B9A3EA6942}"/>
    <cellStyle name="货币 3 4 4 2 2" xfId="39897" xr:uid="{2CCFB558-F999-4B5A-8344-AD216E47ED9A}"/>
    <cellStyle name="货币 3 4 4 3" xfId="32009" xr:uid="{0C0E6A04-9A66-41A9-A28F-5BA4B5B3C780}"/>
    <cellStyle name="货币 3 4 5" xfId="17260" xr:uid="{FB25ACB6-6B50-401D-82DD-8E29651330DD}"/>
    <cellStyle name="货币 3 4 5 2" xfId="35953" xr:uid="{8D73E7D1-DBB0-4B0F-B1C7-725361042116}"/>
    <cellStyle name="货币 3 4 6" xfId="28065" xr:uid="{B749E2C7-B9CA-45AF-BCEF-B18566C51E10}"/>
    <cellStyle name="货币 3 5" xfId="6554" xr:uid="{C8810DE2-0200-49B7-BAC2-EAED5C8BD74C}"/>
    <cellStyle name="货币 3 5 2" xfId="9356" xr:uid="{3D384678-17EE-4AAE-8076-3C6383DE3583}"/>
    <cellStyle name="货币 3 5 2 2" xfId="14961" xr:uid="{C720A3D4-EEF5-48F5-83B8-72805CA94091}"/>
    <cellStyle name="货币 3 5 2 2 2" xfId="26170" xr:uid="{7E48BC04-033F-4105-B042-93CF5E7F4765}"/>
    <cellStyle name="货币 3 5 2 2 2 2" xfId="42361" xr:uid="{35F7D910-E963-48F4-83D5-F73C47C48387}"/>
    <cellStyle name="货币 3 5 2 2 3" xfId="34473" xr:uid="{1E11A7E0-7C12-4CC7-AE3B-C21F1C1C8801}"/>
    <cellStyle name="货币 3 5 2 3" xfId="20566" xr:uid="{51F43B55-5F79-44E9-9758-B6749C017141}"/>
    <cellStyle name="货币 3 5 2 3 2" xfId="38417" xr:uid="{42D356CD-FC83-4C40-8C53-30485E1084E7}"/>
    <cellStyle name="货币 3 5 2 4" xfId="30529" xr:uid="{71125968-ADA4-498C-A72A-B9046EF6C2BD}"/>
    <cellStyle name="货币 3 5 3" xfId="12159" xr:uid="{24698B6B-C318-49BD-8877-094725370602}"/>
    <cellStyle name="货币 3 5 3 2" xfId="23368" xr:uid="{B85F6E23-CAAD-4B60-8DC4-ED95485B50C3}"/>
    <cellStyle name="货币 3 5 3 2 2" xfId="40389" xr:uid="{AD0B1478-B392-4CB7-B5B0-FE71DDFF09BC}"/>
    <cellStyle name="货币 3 5 3 3" xfId="32501" xr:uid="{D9D1BFDE-F9F3-4CEC-A646-FE778CE8782A}"/>
    <cellStyle name="货币 3 5 4" xfId="17764" xr:uid="{1C0742A4-9D9F-4FF5-A0D8-EEB40628A312}"/>
    <cellStyle name="货币 3 5 4 2" xfId="36445" xr:uid="{A46471F3-C05A-47B2-A710-BD5E6EA013A0}"/>
    <cellStyle name="货币 3 5 5" xfId="28557" xr:uid="{6DF78ED6-A891-41E6-9AB5-8AB38EE628C5}"/>
    <cellStyle name="货币 3 6" xfId="7955" xr:uid="{2080C67A-C8FB-42A2-B048-AA7354B9C248}"/>
    <cellStyle name="货币 3 6 2" xfId="13560" xr:uid="{CBA3CE1C-E384-4E9E-BD3D-37939457DC76}"/>
    <cellStyle name="货币 3 6 2 2" xfId="24769" xr:uid="{299AA8E3-BFF9-430E-94E5-09ABBA6526A5}"/>
    <cellStyle name="货币 3 6 2 2 2" xfId="41375" xr:uid="{11DDDC81-F6CE-45E0-A480-C78FFCB62AEA}"/>
    <cellStyle name="货币 3 6 2 3" xfId="33487" xr:uid="{945A25ED-4985-480B-AD4D-EDBB2A8728C4}"/>
    <cellStyle name="货币 3 6 3" xfId="19165" xr:uid="{B4A1A4A7-F01D-4472-851B-F22B92AFC18E}"/>
    <cellStyle name="货币 3 6 3 2" xfId="37431" xr:uid="{AE888C8F-0D55-4B3C-9C34-69695543B38B}"/>
    <cellStyle name="货币 3 6 4" xfId="29543" xr:uid="{A0E79213-406B-4DC6-B205-E3112336BA90}"/>
    <cellStyle name="货币 3 7" xfId="10758" xr:uid="{37C641D8-9556-484E-B161-0B8D8DCEA536}"/>
    <cellStyle name="货币 3 7 2" xfId="21967" xr:uid="{8A491FBF-9FDF-4D6F-888C-C67A884E823E}"/>
    <cellStyle name="货币 3 7 2 2" xfId="39403" xr:uid="{A308BAFD-2197-4121-9835-6B6D9084FF00}"/>
    <cellStyle name="货币 3 7 3" xfId="31515" xr:uid="{7A2E1B4D-9B9A-419B-B191-0FC5B7277019}"/>
    <cellStyle name="货币 3 8" xfId="16363" xr:uid="{F15AC8A5-0CEE-49DF-BA43-37C76AB3D6D6}"/>
    <cellStyle name="货币 3 8 2" xfId="35459" xr:uid="{4D161F47-29B7-49ED-896E-597A1F768FEF}"/>
    <cellStyle name="货币 3 9" xfId="27571" xr:uid="{202B593B-F71B-417C-BB63-4430D940814B}"/>
    <cellStyle name="货币 4" xfId="44050" xr:uid="{1738DB79-0E22-405A-BE6A-94A2EF57EB04}"/>
    <cellStyle name="输入 2" xfId="5051" xr:uid="{84F7CC1C-42AA-4045-8C55-F608AA435296}"/>
    <cellStyle name="输入 2 2" xfId="5052" xr:uid="{41D8712C-0E72-46C9-B3FA-5B7B33C5D7CB}"/>
    <cellStyle name="输入 2 2 2" xfId="5572" xr:uid="{0B5117A1-CCE6-44D3-8DB2-5BD8CBDA41A7}"/>
    <cellStyle name="输入 2 2 2 2" xfId="6974" xr:uid="{300D58D1-CA66-420A-BDB6-92A874FD5B55}"/>
    <cellStyle name="输入 2 2 2 2 2" xfId="9776" xr:uid="{8BC957BA-42D3-432B-B7AD-7FF8501BA810}"/>
    <cellStyle name="输入 2 2 2 2 2 2" xfId="15381" xr:uid="{AC27286B-F6B6-4C18-9B07-9A66417B3635}"/>
    <cellStyle name="输入 2 2 2 2 2 2 2" xfId="26590" xr:uid="{49DE92A1-1186-462E-BFD2-4566921BC4D3}"/>
    <cellStyle name="输入 2 2 2 2 2 3" xfId="20986" xr:uid="{12EA0F93-52E6-4B5B-9C63-A641313AF854}"/>
    <cellStyle name="输入 2 2 2 2 3" xfId="12579" xr:uid="{D36EF0BC-1D98-4086-9DAA-85E71E345F91}"/>
    <cellStyle name="输入 2 2 2 2 3 2" xfId="23788" xr:uid="{EDE33330-6CA5-42B0-AAFE-C66B27613841}"/>
    <cellStyle name="输入 2 2 2 2 4" xfId="18184" xr:uid="{CCCDDCF3-CA21-4A58-AB1C-8C044B3DDA0C}"/>
    <cellStyle name="输入 2 2 2 3" xfId="8374" xr:uid="{25D1B523-4E44-47BC-9EA0-E159C1DDEC8A}"/>
    <cellStyle name="输入 2 2 2 3 2" xfId="13979" xr:uid="{0EBAC581-CBFF-4C8E-802A-5444C282448F}"/>
    <cellStyle name="输入 2 2 2 3 2 2" xfId="25188" xr:uid="{070B2E25-9183-4357-A673-6B9DF89951F3}"/>
    <cellStyle name="输入 2 2 2 3 3" xfId="19584" xr:uid="{6AF8C64B-9706-4C37-AC80-3F27A653F345}"/>
    <cellStyle name="输入 2 2 2 4" xfId="11177" xr:uid="{2251BFB2-0990-4968-ACE2-D6EE976C1F93}"/>
    <cellStyle name="输入 2 2 2 4 2" xfId="22386" xr:uid="{B5587E0F-0D7D-4A21-ADFF-F5876D563C63}"/>
    <cellStyle name="输入 2 2 2 5" xfId="16782" xr:uid="{2A6A2881-B7D6-4DF2-894C-FD4A47B99506}"/>
    <cellStyle name="输入 2 2 3" xfId="45651" xr:uid="{D65A2AFE-DCAB-48CE-A1B3-F95DA737BE72}"/>
    <cellStyle name="输入 2 3" xfId="5053" xr:uid="{FEE4B962-85BF-4507-BBB7-602A37AB6428}"/>
    <cellStyle name="输入 2 3 2" xfId="5571" xr:uid="{28A02135-D757-4D87-ADF9-590800C80BAB}"/>
    <cellStyle name="输入 2 3 2 2" xfId="6973" xr:uid="{84F91F5B-FB2A-48F1-BFD6-F0837FAA8627}"/>
    <cellStyle name="输入 2 3 2 2 2" xfId="9775" xr:uid="{97C95013-B5F0-4A28-B6F4-2393F033CC1D}"/>
    <cellStyle name="输入 2 3 2 2 2 2" xfId="15380" xr:uid="{1A7F77CA-4D80-4E97-B06A-F616128E650D}"/>
    <cellStyle name="输入 2 3 2 2 2 2 2" xfId="26589" xr:uid="{64E7B5D9-E51C-40FD-9086-B94022B271EE}"/>
    <cellStyle name="输入 2 3 2 2 2 3" xfId="20985" xr:uid="{E8DE16D8-698D-4287-8707-6B41C751CE6A}"/>
    <cellStyle name="输入 2 3 2 2 3" xfId="12578" xr:uid="{342D757E-1B55-4C28-95AD-F2510ABECC1B}"/>
    <cellStyle name="输入 2 3 2 2 3 2" xfId="23787" xr:uid="{14E19518-8F13-45B1-8900-8BE19C0834D8}"/>
    <cellStyle name="输入 2 3 2 2 4" xfId="18183" xr:uid="{F2C38C5F-2BFA-4F3E-87D2-77CB4CD3A3A2}"/>
    <cellStyle name="输入 2 3 2 3" xfId="8373" xr:uid="{CFD3DDF0-F9E9-4EA4-A9F5-CC3EEBAFAFB6}"/>
    <cellStyle name="输入 2 3 2 3 2" xfId="13978" xr:uid="{217773E2-7065-4515-B6B3-DF82C1718A84}"/>
    <cellStyle name="输入 2 3 2 3 2 2" xfId="25187" xr:uid="{630AD1EB-8E5E-47CF-91F4-3A87F0BD8C01}"/>
    <cellStyle name="输入 2 3 2 3 3" xfId="19583" xr:uid="{E1CA9F9A-6ECE-4FDC-A8B2-3EF2CAA21DB1}"/>
    <cellStyle name="输入 2 3 2 4" xfId="11176" xr:uid="{FD3A1CE6-91CD-49D1-AE68-75A0AF1F3181}"/>
    <cellStyle name="输入 2 3 2 4 2" xfId="22385" xr:uid="{AD6F6CC8-49B9-4DF1-A17E-50730B7A6389}"/>
    <cellStyle name="输入 2 3 2 5" xfId="16781" xr:uid="{F456F39B-D077-4068-AC46-B99F88191770}"/>
    <cellStyle name="输入 2 3 3" xfId="45652" xr:uid="{49253C1B-3400-4D56-B080-FD0472B7DB7C}"/>
    <cellStyle name="输入 2 4" xfId="5573" xr:uid="{7728C7AA-D563-4982-B629-0875C8B34011}"/>
    <cellStyle name="输入 2 4 2" xfId="6975" xr:uid="{F995D4B4-C750-4D10-B4FF-050132E1082B}"/>
    <cellStyle name="输入 2 4 2 2" xfId="9777" xr:uid="{40DDE674-BF2A-405A-B7BC-0D4F94EF9152}"/>
    <cellStyle name="输入 2 4 2 2 2" xfId="15382" xr:uid="{72E11911-F321-47F2-A5E8-7A397A45888E}"/>
    <cellStyle name="输入 2 4 2 2 2 2" xfId="26591" xr:uid="{58600917-3979-4AFF-932B-3A9C93F68592}"/>
    <cellStyle name="输入 2 4 2 2 3" xfId="20987" xr:uid="{81E40C51-3C69-4C8B-A90B-B002E463A8E6}"/>
    <cellStyle name="输入 2 4 2 3" xfId="12580" xr:uid="{2DEE7662-2145-4C97-AD6D-00D1F5250274}"/>
    <cellStyle name="输入 2 4 2 3 2" xfId="23789" xr:uid="{8C7076A2-186F-4C96-A5A1-3C68D1F1D672}"/>
    <cellStyle name="输入 2 4 2 4" xfId="18185" xr:uid="{9919D455-9432-4CAD-BFDE-D33D48EE1F35}"/>
    <cellStyle name="输入 2 4 3" xfId="8375" xr:uid="{7B202352-034E-41D5-A83F-AC770D16D7AE}"/>
    <cellStyle name="输入 2 4 3 2" xfId="13980" xr:uid="{3D2688F4-EB49-4DE8-90FA-59B2EE09D607}"/>
    <cellStyle name="输入 2 4 3 2 2" xfId="25189" xr:uid="{CE00C56F-2ECA-4FAA-BB6B-9780586321EB}"/>
    <cellStyle name="输入 2 4 3 3" xfId="19585" xr:uid="{DF2653DA-6125-4D9B-A662-E1295E00E2BD}"/>
    <cellStyle name="输入 2 4 4" xfId="11178" xr:uid="{9824E188-45F0-45A6-BC41-7E01C7BCB245}"/>
    <cellStyle name="输入 2 4 4 2" xfId="22387" xr:uid="{E17CE2D8-C946-42D5-9854-FB8DDC361CA1}"/>
    <cellStyle name="输入 2 4 5" xfId="16783" xr:uid="{BC7C987D-5934-4A70-9811-156DCD429FA0}"/>
    <cellStyle name="输入 2 5" xfId="45650" xr:uid="{E97305A1-236E-4A44-9662-52542FFC1F19}"/>
    <cellStyle name="输入 3" xfId="5054" xr:uid="{85AF2F42-06D8-4685-91A4-8F7B3CA24155}"/>
    <cellStyle name="输入 3 2" xfId="5055" xr:uid="{B67E34BA-943F-40AE-B180-C7908F67013A}"/>
    <cellStyle name="输入 3 2 2" xfId="5569" xr:uid="{9A7888F3-0581-4C93-B19B-E9E5A11291F9}"/>
    <cellStyle name="输入 3 2 2 2" xfId="6971" xr:uid="{E90957D0-9453-43C4-9746-50B40B1D1079}"/>
    <cellStyle name="输入 3 2 2 2 2" xfId="9773" xr:uid="{8A787109-6DEF-472A-ACB6-97D24642290D}"/>
    <cellStyle name="输入 3 2 2 2 2 2" xfId="15378" xr:uid="{A0741AA3-58E9-43D1-8BAD-CE2DB27287D7}"/>
    <cellStyle name="输入 3 2 2 2 2 2 2" xfId="26587" xr:uid="{B5BB759F-CDBC-47B7-8083-DA47EAC5052A}"/>
    <cellStyle name="输入 3 2 2 2 2 3" xfId="20983" xr:uid="{E18F1253-8009-4489-B988-F5C67147C899}"/>
    <cellStyle name="输入 3 2 2 2 3" xfId="12576" xr:uid="{31646C9E-C4D8-4BBB-B421-C920C3217062}"/>
    <cellStyle name="输入 3 2 2 2 3 2" xfId="23785" xr:uid="{03C61086-BB0F-4CC3-91F1-6E011FE7CD72}"/>
    <cellStyle name="输入 3 2 2 2 4" xfId="18181" xr:uid="{B8032A1F-57B8-42C4-BEB4-257F7808B4B7}"/>
    <cellStyle name="输入 3 2 2 3" xfId="8371" xr:uid="{11FF350B-74B0-4BCA-B519-03F0D47AB5ED}"/>
    <cellStyle name="输入 3 2 2 3 2" xfId="13976" xr:uid="{64369319-047A-46DF-9302-7F89E8E4C9B8}"/>
    <cellStyle name="输入 3 2 2 3 2 2" xfId="25185" xr:uid="{CAFF9E23-67D1-404E-9FB1-5EED00D156A3}"/>
    <cellStyle name="输入 3 2 2 3 3" xfId="19581" xr:uid="{D5259218-A3F0-4CB4-959A-88D1DA4D75F4}"/>
    <cellStyle name="输入 3 2 2 4" xfId="11174" xr:uid="{382E680D-E36A-4C5A-8FD2-24B11243AEF4}"/>
    <cellStyle name="输入 3 2 2 4 2" xfId="22383" xr:uid="{DA75DCFC-CB5F-49B7-A1C1-25D45BBFF854}"/>
    <cellStyle name="输入 3 2 2 5" xfId="16779" xr:uid="{7A943671-E7E6-4CBD-BFD3-21DA3A9BA600}"/>
    <cellStyle name="输入 3 2 3" xfId="45654" xr:uid="{C68995CC-7FD3-47E6-81BA-F8061B8BE0A7}"/>
    <cellStyle name="输入 3 3" xfId="5056" xr:uid="{885B98AC-000C-46D8-82E5-CC99E9794EE5}"/>
    <cellStyle name="输入 3 3 2" xfId="6445" xr:uid="{6A139E01-A55A-420F-8CBE-518E21C9418B}"/>
    <cellStyle name="输入 3 3 2 2" xfId="7847" xr:uid="{6ABE3C69-50BF-4D9E-AA33-B1E4257D3918}"/>
    <cellStyle name="输入 3 3 2 2 2" xfId="10649" xr:uid="{9983589B-BD37-4230-80F3-69C300C95A89}"/>
    <cellStyle name="输入 3 3 2 2 2 2" xfId="16254" xr:uid="{3C15A22E-AF11-429E-95E0-C8203331E84B}"/>
    <cellStyle name="输入 3 3 2 2 2 2 2" xfId="27463" xr:uid="{95129238-08E8-41F6-A7CB-0942E5EA1EB1}"/>
    <cellStyle name="输入 3 3 2 2 2 3" xfId="21859" xr:uid="{02565582-FDF3-4C5D-B6C2-6444DDEF1AD8}"/>
    <cellStyle name="输入 3 3 2 2 3" xfId="13452" xr:uid="{9D6B17F1-8EBD-46D5-BD29-9D1554A87937}"/>
    <cellStyle name="输入 3 3 2 2 3 2" xfId="24661" xr:uid="{58FA0E2F-4B43-49BF-BD55-E394FF024DA4}"/>
    <cellStyle name="输入 3 3 2 2 4" xfId="19057" xr:uid="{DD379C6B-51B1-4B14-9357-81C4FB017866}"/>
    <cellStyle name="输入 3 3 2 3" xfId="9247" xr:uid="{611710ED-1D98-410B-88A5-78A8B87556EF}"/>
    <cellStyle name="输入 3 3 2 3 2" xfId="14852" xr:uid="{FC8F9F9D-BF63-48EA-BC49-947DDE83D7A6}"/>
    <cellStyle name="输入 3 3 2 3 2 2" xfId="26061" xr:uid="{47F47372-5330-48D2-BE1B-22B34F9C3129}"/>
    <cellStyle name="输入 3 3 2 3 3" xfId="20457" xr:uid="{1A36BBCC-6572-401D-8E51-39D1A63C1D05}"/>
    <cellStyle name="输入 3 3 2 4" xfId="12050" xr:uid="{63764FB9-D984-4C52-A2F1-41537707736C}"/>
    <cellStyle name="输入 3 3 2 4 2" xfId="23259" xr:uid="{7EC662BD-AA3F-47D5-8F3F-5F3FACA0C136}"/>
    <cellStyle name="输入 3 3 2 5" xfId="17655" xr:uid="{A2659D16-5031-49C4-854A-505DF33DAB37}"/>
    <cellStyle name="输入 3 3 3" xfId="45655" xr:uid="{C98E1D64-35FF-447D-91D0-48D0D5641CB7}"/>
    <cellStyle name="输入 3 4" xfId="5570" xr:uid="{9551DB8B-02E3-45B2-B9E8-056D9E26F211}"/>
    <cellStyle name="输入 3 4 2" xfId="6972" xr:uid="{ED8897C2-7177-4D88-B366-581A21497486}"/>
    <cellStyle name="输入 3 4 2 2" xfId="9774" xr:uid="{06695963-592E-4057-B59F-496A0B768D76}"/>
    <cellStyle name="输入 3 4 2 2 2" xfId="15379" xr:uid="{D0FA857D-6B73-49DB-8676-866D79EEB568}"/>
    <cellStyle name="输入 3 4 2 2 2 2" xfId="26588" xr:uid="{B1D55597-7674-48CA-9835-5FA4EC15A985}"/>
    <cellStyle name="输入 3 4 2 2 3" xfId="20984" xr:uid="{D56F1F58-4F13-4DE0-A9D6-100B0BCB8F9F}"/>
    <cellStyle name="输入 3 4 2 3" xfId="12577" xr:uid="{FA34DB4E-B34A-4C18-9BAB-0A73CAFA7F3F}"/>
    <cellStyle name="输入 3 4 2 3 2" xfId="23786" xr:uid="{EDB33A29-B5B2-416B-987C-C71F6C7CC81F}"/>
    <cellStyle name="输入 3 4 2 4" xfId="18182" xr:uid="{7E8456EF-1304-4666-8D5E-76BBC6094FC7}"/>
    <cellStyle name="输入 3 4 3" xfId="8372" xr:uid="{8C2DF990-156E-44E5-A2D9-B480FC058525}"/>
    <cellStyle name="输入 3 4 3 2" xfId="13977" xr:uid="{69BFE6E3-CCEB-4D6A-85F8-46C3DDBCF6AD}"/>
    <cellStyle name="输入 3 4 3 2 2" xfId="25186" xr:uid="{AF8F1FC9-614C-45BB-A490-96ED54E8C576}"/>
    <cellStyle name="输入 3 4 3 3" xfId="19582" xr:uid="{0EA60CCF-B237-45B1-85C0-9AE48AAD3542}"/>
    <cellStyle name="输入 3 4 4" xfId="11175" xr:uid="{A67A5588-658B-4E9D-800C-B0DFF1C98A9A}"/>
    <cellStyle name="输入 3 4 4 2" xfId="22384" xr:uid="{407177A5-69E8-4094-8E67-BADAE935B996}"/>
    <cellStyle name="输入 3 4 5" xfId="16780" xr:uid="{D16CA6BD-B9E9-4A71-A8CF-197A9ABC9D9D}"/>
    <cellStyle name="输入 3 5" xfId="45653" xr:uid="{711F4777-933C-44D6-A244-A0215895F7F6}"/>
    <cellStyle name="输入 4" xfId="5057" xr:uid="{8A3C6153-05B3-467F-9CCF-EA8ED620BC82}"/>
    <cellStyle name="输入 4 2" xfId="6446" xr:uid="{8C83526E-3534-44E7-A047-4D7DB61B0610}"/>
    <cellStyle name="输入 4 2 2" xfId="7848" xr:uid="{FF6B32C3-1486-46A3-98D2-A1CF5F77F42E}"/>
    <cellStyle name="输入 4 2 2 2" xfId="10650" xr:uid="{F968B2DD-BAD2-4351-9801-5EDEA34252EB}"/>
    <cellStyle name="输入 4 2 2 2 2" xfId="16255" xr:uid="{BBD54131-0EF5-4CC5-B416-1FE3821CB548}"/>
    <cellStyle name="输入 4 2 2 2 2 2" xfId="27464" xr:uid="{E0AF9253-F37C-428C-B542-B86CF421CCD3}"/>
    <cellStyle name="输入 4 2 2 2 3" xfId="21860" xr:uid="{FF685D4C-F417-4D22-8799-3E162CF5C05C}"/>
    <cellStyle name="输入 4 2 2 3" xfId="13453" xr:uid="{7C7A3364-D5B3-4C9C-9EB8-AE37D2F85A24}"/>
    <cellStyle name="输入 4 2 2 3 2" xfId="24662" xr:uid="{5B34F2CC-F485-417C-8EA3-60E3775A7FC1}"/>
    <cellStyle name="输入 4 2 2 4" xfId="19058" xr:uid="{2CC03642-0DF9-4BA3-8AB1-CE42E882991A}"/>
    <cellStyle name="输入 4 2 3" xfId="9248" xr:uid="{F1E9C4E3-0F8E-4928-8AC6-251B1690A236}"/>
    <cellStyle name="输入 4 2 3 2" xfId="14853" xr:uid="{7D09D354-6B9F-4E39-8748-6D1BF841684D}"/>
    <cellStyle name="输入 4 2 3 2 2" xfId="26062" xr:uid="{11D8C8AB-586A-407D-8D49-2465C049F15A}"/>
    <cellStyle name="输入 4 2 3 3" xfId="20458" xr:uid="{3BD7B4B3-E7E7-423A-91F5-82F722DA3CB9}"/>
    <cellStyle name="输入 4 2 4" xfId="12051" xr:uid="{A5354497-52CF-4B9B-9401-5D4F3BB07739}"/>
    <cellStyle name="输入 4 2 4 2" xfId="23260" xr:uid="{4EBE89FC-F3C5-4583-A374-4633B958D34B}"/>
    <cellStyle name="输入 4 2 5" xfId="17656" xr:uid="{195AC2DD-60FC-4915-870A-31F55982C5A6}"/>
    <cellStyle name="输入 4 3" xfId="45656" xr:uid="{36AD4A9C-1D9B-4708-B613-B0381020752F}"/>
    <cellStyle name="输入 5" xfId="39" xr:uid="{D81FA011-457E-4207-B486-65CDB87584CE}"/>
    <cellStyle name="输入 5 2" xfId="45657" xr:uid="{F0C4BD3D-814E-4954-942D-14049B6581AF}"/>
    <cellStyle name="输入 6" xfId="45649" xr:uid="{53FC7B85-0F71-4466-86C9-01659E111626}"/>
    <cellStyle name="输出 2" xfId="5044" xr:uid="{5A4C992B-31B1-4DD2-9BB3-2A0AE9EEF44C}"/>
    <cellStyle name="输出 2 2" xfId="5045" xr:uid="{7060D212-932D-4674-8D39-806ABC347250}"/>
    <cellStyle name="输出 2 2 2" xfId="5579" xr:uid="{CA693D1A-4774-4629-9C31-A760A7584D1C}"/>
    <cellStyle name="输出 2 2 2 2" xfId="6981" xr:uid="{23421414-FA4E-489F-83F0-C1097ABC80A1}"/>
    <cellStyle name="输出 2 2 2 2 2" xfId="9783" xr:uid="{BCFFDA19-EEEA-4C92-AD1D-0AC12C622CDE}"/>
    <cellStyle name="输出 2 2 2 2 2 2" xfId="15388" xr:uid="{D8648D3C-4247-4775-8DC8-F9E44EA7F7FA}"/>
    <cellStyle name="输出 2 2 2 2 2 2 2" xfId="26597" xr:uid="{10EFFD41-7B18-4E6A-BE7F-DD43F66E2A39}"/>
    <cellStyle name="输出 2 2 2 2 2 3" xfId="20993" xr:uid="{D1E6751A-9BDD-4DD9-A22D-A3E4DFCF3C82}"/>
    <cellStyle name="输出 2 2 2 2 3" xfId="12586" xr:uid="{E917267A-9C3A-4FBA-9B78-E66A168D784C}"/>
    <cellStyle name="输出 2 2 2 2 3 2" xfId="23795" xr:uid="{3CF2E33C-F961-49CE-A390-B931D35745B0}"/>
    <cellStyle name="输出 2 2 2 2 4" xfId="18191" xr:uid="{CE8DDC4C-8E6D-4CAA-9388-B36CC995FA4C}"/>
    <cellStyle name="输出 2 2 2 3" xfId="8381" xr:uid="{9A4EC61E-27E2-4AD4-AE22-B216834CE7F1}"/>
    <cellStyle name="输出 2 2 2 3 2" xfId="13986" xr:uid="{4BA0BCD5-14B6-4628-9DDD-139F2CD85A9B}"/>
    <cellStyle name="输出 2 2 2 3 2 2" xfId="25195" xr:uid="{43C8A51C-B0F7-430C-BE96-365635FF5F20}"/>
    <cellStyle name="输出 2 2 2 3 3" xfId="19591" xr:uid="{9463539B-8FAB-4F48-B2A4-7B7B8D891FAD}"/>
    <cellStyle name="输出 2 2 2 4" xfId="11184" xr:uid="{316FF91A-A99A-4232-8C34-F427F62C960F}"/>
    <cellStyle name="输出 2 2 2 4 2" xfId="22393" xr:uid="{5095988E-B387-432E-BE2F-F106766CAE01}"/>
    <cellStyle name="输出 2 2 2 5" xfId="16789" xr:uid="{61D605DD-65A1-4F02-BF5B-89F1345635EE}"/>
    <cellStyle name="输出 2 2 3" xfId="45660" xr:uid="{BCF01C05-9DE8-4283-ACFB-55F544F31A04}"/>
    <cellStyle name="输出 2 3" xfId="5046" xr:uid="{07519665-CDF8-4213-B8D2-FE404E875A9A}"/>
    <cellStyle name="输出 2 3 2" xfId="5578" xr:uid="{45DB87C3-3489-4F0D-AE02-97EDEC3EA2AA}"/>
    <cellStyle name="输出 2 3 2 2" xfId="6980" xr:uid="{91034097-949E-4CCB-B66C-5FD52B55A6DF}"/>
    <cellStyle name="输出 2 3 2 2 2" xfId="9782" xr:uid="{9F3FEDCA-2E89-4D89-9C7F-C029EFEE4FC7}"/>
    <cellStyle name="输出 2 3 2 2 2 2" xfId="15387" xr:uid="{5F8285D9-07B7-4031-976C-9188C9008297}"/>
    <cellStyle name="输出 2 3 2 2 2 2 2" xfId="26596" xr:uid="{09522981-0797-4A38-B2FB-7F9CF8345646}"/>
    <cellStyle name="输出 2 3 2 2 2 3" xfId="20992" xr:uid="{000E9E6B-A66A-4422-AFFC-D18E24C491AA}"/>
    <cellStyle name="输出 2 3 2 2 3" xfId="12585" xr:uid="{A031C939-AFDC-4142-9D91-F4D0390256A0}"/>
    <cellStyle name="输出 2 3 2 2 3 2" xfId="23794" xr:uid="{BF956F73-5C40-47DF-98D3-4852F70FF067}"/>
    <cellStyle name="输出 2 3 2 2 4" xfId="18190" xr:uid="{7D34BD7B-8532-4A7B-903A-BD77E18F932C}"/>
    <cellStyle name="输出 2 3 2 3" xfId="8380" xr:uid="{4C743D3E-689D-42DC-8988-C913BA758531}"/>
    <cellStyle name="输出 2 3 2 3 2" xfId="13985" xr:uid="{DC6EB021-2FC1-4C1C-BDF2-9E1DFFFDA847}"/>
    <cellStyle name="输出 2 3 2 3 2 2" xfId="25194" xr:uid="{592493CF-C6A7-403B-9006-4B7D563EFF70}"/>
    <cellStyle name="输出 2 3 2 3 3" xfId="19590" xr:uid="{6017A647-E1D4-43DF-8245-1226520FB6EB}"/>
    <cellStyle name="输出 2 3 2 4" xfId="11183" xr:uid="{E3EA04F5-8325-4465-BE04-787854D9785B}"/>
    <cellStyle name="输出 2 3 2 4 2" xfId="22392" xr:uid="{777F49F1-20D3-4163-A96E-A3AA37A7BC70}"/>
    <cellStyle name="输出 2 3 2 5" xfId="16788" xr:uid="{12E64440-33F1-4E30-87A1-BAF5034C17B8}"/>
    <cellStyle name="输出 2 3 3" xfId="45661" xr:uid="{264FF554-B9F5-4210-99E0-5F3C90F9732E}"/>
    <cellStyle name="输出 2 4" xfId="5580" xr:uid="{8FFFBFFD-EDED-4ABE-B098-F29DBFEAAB65}"/>
    <cellStyle name="输出 2 4 2" xfId="6982" xr:uid="{FDC31FA4-D04D-48FD-A40D-4D8DB5C67D8C}"/>
    <cellStyle name="输出 2 4 2 2" xfId="9784" xr:uid="{87C7A676-1193-476C-AC50-52F6007D3CA5}"/>
    <cellStyle name="输出 2 4 2 2 2" xfId="15389" xr:uid="{EB2717F5-65C0-4930-8D1A-EB86FAD92356}"/>
    <cellStyle name="输出 2 4 2 2 2 2" xfId="26598" xr:uid="{5726D8B9-9840-45DF-AD5A-F5315C3E2E77}"/>
    <cellStyle name="输出 2 4 2 2 3" xfId="20994" xr:uid="{B7395244-4544-4C9A-AA9C-A413105B63E6}"/>
    <cellStyle name="输出 2 4 2 3" xfId="12587" xr:uid="{01D48D2B-86CB-4FC3-9D6C-D68E7BC4680A}"/>
    <cellStyle name="输出 2 4 2 3 2" xfId="23796" xr:uid="{7905175C-B4B2-43E6-ACE4-06A840A6AEF1}"/>
    <cellStyle name="输出 2 4 2 4" xfId="18192" xr:uid="{CC0FF40A-1282-47BE-AAFD-8533F32F7EDA}"/>
    <cellStyle name="输出 2 4 3" xfId="8382" xr:uid="{9B1BEB76-195E-41DC-BF14-566F32773840}"/>
    <cellStyle name="输出 2 4 3 2" xfId="13987" xr:uid="{E68F4699-0F53-4414-9FB0-23CA2D6FF805}"/>
    <cellStyle name="输出 2 4 3 2 2" xfId="25196" xr:uid="{ED81933A-5650-49E8-9D5E-ED8EDDCE2CBE}"/>
    <cellStyle name="输出 2 4 3 3" xfId="19592" xr:uid="{8D186DB4-9903-4A7A-AE7E-4D44A9992706}"/>
    <cellStyle name="输出 2 4 4" xfId="11185" xr:uid="{C890A1C4-ECAD-44C3-BC65-06255AD5CA73}"/>
    <cellStyle name="输出 2 4 4 2" xfId="22394" xr:uid="{8ECE5E8C-3383-43F8-9C69-267D4E637BE9}"/>
    <cellStyle name="输出 2 4 5" xfId="16790" xr:uid="{BB4CFC38-6D10-45C0-9A11-34D610D9D31A}"/>
    <cellStyle name="输出 2 5" xfId="45659" xr:uid="{A6DBBA10-4F62-41D2-83B2-6CEA629EA8F0}"/>
    <cellStyle name="输出 3" xfId="5047" xr:uid="{F5A4FDC0-5169-43E0-9EDE-E9BECEAC56F8}"/>
    <cellStyle name="输出 3 2" xfId="5048" xr:uid="{25F28657-924A-42DB-B1CD-E153823013CE}"/>
    <cellStyle name="输出 3 2 2" xfId="5576" xr:uid="{66B45DC6-324B-4AC8-AC9B-9EC219DFC70E}"/>
    <cellStyle name="输出 3 2 2 2" xfId="6978" xr:uid="{4D51F9E3-D23B-424F-BAB2-FADCFBCB2DB6}"/>
    <cellStyle name="输出 3 2 2 2 2" xfId="9780" xr:uid="{6126E0CA-700C-43FB-8768-8C449B41BBCD}"/>
    <cellStyle name="输出 3 2 2 2 2 2" xfId="15385" xr:uid="{7EAF558A-77A2-4A34-8B11-DBA19418B4B6}"/>
    <cellStyle name="输出 3 2 2 2 2 2 2" xfId="26594" xr:uid="{401199D2-D890-4104-B445-A94546B29F3F}"/>
    <cellStyle name="输出 3 2 2 2 2 3" xfId="20990" xr:uid="{3EB8A533-D187-49AD-B3F1-49CBAF3B903B}"/>
    <cellStyle name="输出 3 2 2 2 3" xfId="12583" xr:uid="{800002DF-2D15-45B2-BAD2-049F85777877}"/>
    <cellStyle name="输出 3 2 2 2 3 2" xfId="23792" xr:uid="{01B223A3-D013-4F65-9576-4C315CB9F780}"/>
    <cellStyle name="输出 3 2 2 2 4" xfId="18188" xr:uid="{24E7954F-4CED-482E-BBD0-ECE99E521849}"/>
    <cellStyle name="输出 3 2 2 3" xfId="8378" xr:uid="{93A99ED0-FBBE-4E0F-AA6D-14E0396931EE}"/>
    <cellStyle name="输出 3 2 2 3 2" xfId="13983" xr:uid="{19BF0A0F-6D4D-4030-97AB-6087E6FEFC63}"/>
    <cellStyle name="输出 3 2 2 3 2 2" xfId="25192" xr:uid="{108E50A8-30B9-47E1-95CB-87394B999CB7}"/>
    <cellStyle name="输出 3 2 2 3 3" xfId="19588" xr:uid="{C3A979EB-8822-4934-8ADA-6BD939615322}"/>
    <cellStyle name="输出 3 2 2 4" xfId="11181" xr:uid="{5AE7C0FF-BB18-4B50-9A45-C78F039C255F}"/>
    <cellStyle name="输出 3 2 2 4 2" xfId="22390" xr:uid="{D399B04C-F66D-4EBF-A610-EF08C2E57214}"/>
    <cellStyle name="输出 3 2 2 5" xfId="16786" xr:uid="{B71C539E-F018-4A47-B672-F28B00BAD47F}"/>
    <cellStyle name="输出 3 2 3" xfId="45663" xr:uid="{C103E2EC-832A-41E7-9B47-152843B5CD78}"/>
    <cellStyle name="输出 3 3" xfId="5049" xr:uid="{D72363E5-F52F-4F21-A282-798267973585}"/>
    <cellStyle name="输出 3 3 2" xfId="5575" xr:uid="{C6D37B0A-C3C0-4C3A-B24E-C5C06E1A92EF}"/>
    <cellStyle name="输出 3 3 2 2" xfId="6977" xr:uid="{B612CD5E-C2BF-465B-8DF1-BE694BEA38E2}"/>
    <cellStyle name="输出 3 3 2 2 2" xfId="9779" xr:uid="{36F15003-107C-46D9-A383-9095FE5588AD}"/>
    <cellStyle name="输出 3 3 2 2 2 2" xfId="15384" xr:uid="{7BF511CC-E501-40ED-860D-1496E9821140}"/>
    <cellStyle name="输出 3 3 2 2 2 2 2" xfId="26593" xr:uid="{552CAB88-925B-44D2-99E7-0ADEDFB39D2E}"/>
    <cellStyle name="输出 3 3 2 2 2 3" xfId="20989" xr:uid="{DCD511BC-986E-44C8-A831-059A7C9219D2}"/>
    <cellStyle name="输出 3 3 2 2 3" xfId="12582" xr:uid="{1B4BE708-E3A4-46E5-83CB-845EDC96A0DE}"/>
    <cellStyle name="输出 3 3 2 2 3 2" xfId="23791" xr:uid="{144610F2-3183-4AA7-AAF0-234504AFD3AD}"/>
    <cellStyle name="输出 3 3 2 2 4" xfId="18187" xr:uid="{51BA6DEF-4219-4BC2-8D64-C552012E0AA1}"/>
    <cellStyle name="输出 3 3 2 3" xfId="8377" xr:uid="{EC44EA5D-1656-42C2-9381-6488D739B337}"/>
    <cellStyle name="输出 3 3 2 3 2" xfId="13982" xr:uid="{AACA22EF-C7E1-455F-80B8-DC30CD446699}"/>
    <cellStyle name="输出 3 3 2 3 2 2" xfId="25191" xr:uid="{3E9D6F62-94F3-4BAA-A6FC-BB6313127957}"/>
    <cellStyle name="输出 3 3 2 3 3" xfId="19587" xr:uid="{2F2310A8-44C8-47C1-9B48-7D1B451E641B}"/>
    <cellStyle name="输出 3 3 2 4" xfId="11180" xr:uid="{F1240D2F-74C9-438B-88E9-F38FDF2EB7C7}"/>
    <cellStyle name="输出 3 3 2 4 2" xfId="22389" xr:uid="{230C927F-5029-41D7-A479-21D451E0BE35}"/>
    <cellStyle name="输出 3 3 2 5" xfId="16785" xr:uid="{58722613-B99F-44C3-BBDC-2EEA19C99AD4}"/>
    <cellStyle name="输出 3 3 3" xfId="45664" xr:uid="{D63AFF25-289F-4420-94E4-DE4E8CB14A7F}"/>
    <cellStyle name="输出 3 4" xfId="5577" xr:uid="{8D907C74-73AA-428B-B8BB-4DC48C8A582F}"/>
    <cellStyle name="输出 3 4 2" xfId="6979" xr:uid="{D354C292-AB05-4AD7-9E64-0AB02A4853B9}"/>
    <cellStyle name="输出 3 4 2 2" xfId="9781" xr:uid="{A3A3DABF-1CF5-4CE5-AEBD-637B3EFD1FE0}"/>
    <cellStyle name="输出 3 4 2 2 2" xfId="15386" xr:uid="{6EFA32C0-AD39-466F-BDE4-BC2AF94186D9}"/>
    <cellStyle name="输出 3 4 2 2 2 2" xfId="26595" xr:uid="{52FB4BB7-C6EC-4EC1-B2A2-28AB6E60EE1E}"/>
    <cellStyle name="输出 3 4 2 2 3" xfId="20991" xr:uid="{BCB2F66D-84F5-441E-82B6-3F6CC7DAE448}"/>
    <cellStyle name="输出 3 4 2 3" xfId="12584" xr:uid="{A0B46194-9DB5-477C-9042-B85903CC8463}"/>
    <cellStyle name="输出 3 4 2 3 2" xfId="23793" xr:uid="{8B1AD22A-5529-4A39-BF17-0BCCB702FA86}"/>
    <cellStyle name="输出 3 4 2 4" xfId="18189" xr:uid="{717E78C2-57AC-4D2F-AF07-0DB7ED160FED}"/>
    <cellStyle name="输出 3 4 3" xfId="8379" xr:uid="{358EAF45-0DD1-4E94-AAB8-1BCDB171E779}"/>
    <cellStyle name="输出 3 4 3 2" xfId="13984" xr:uid="{AEFF0CB6-3E55-40A6-9F99-5A9A6050527A}"/>
    <cellStyle name="输出 3 4 3 2 2" xfId="25193" xr:uid="{332715F2-DB59-46CA-BA94-613BF1431C44}"/>
    <cellStyle name="输出 3 4 3 3" xfId="19589" xr:uid="{DD86D522-17B9-4DC4-AA82-40E0CA5BD683}"/>
    <cellStyle name="输出 3 4 4" xfId="11182" xr:uid="{08B88757-E5B0-446D-9216-16A39D2BB986}"/>
    <cellStyle name="输出 3 4 4 2" xfId="22391" xr:uid="{F592DBAA-9534-4C0A-8539-A70B6A42C1B2}"/>
    <cellStyle name="输出 3 4 5" xfId="16787" xr:uid="{077D5E4D-ADE4-43E0-BCC3-52D6B704D3F6}"/>
    <cellStyle name="输出 3 5" xfId="45662" xr:uid="{9AEB81F2-D7E1-4941-9301-44B7ABEB81CD}"/>
    <cellStyle name="输出 4" xfId="5050" xr:uid="{70F93E5E-0F6E-4BDD-B285-4893D895E208}"/>
    <cellStyle name="输出 4 2" xfId="5574" xr:uid="{E1ACFE33-9A4D-4DC4-B557-3E7ED688DA53}"/>
    <cellStyle name="输出 4 2 2" xfId="6976" xr:uid="{226107DB-AE5D-4EFE-B824-169E9DF1E480}"/>
    <cellStyle name="输出 4 2 2 2" xfId="9778" xr:uid="{B6875B7D-DAD3-4F57-8E83-BC8552C42557}"/>
    <cellStyle name="输出 4 2 2 2 2" xfId="15383" xr:uid="{F597BC02-7374-49ED-95B1-DFC94B067101}"/>
    <cellStyle name="输出 4 2 2 2 2 2" xfId="26592" xr:uid="{55882015-FC12-45D0-A348-E24888CC2B57}"/>
    <cellStyle name="输出 4 2 2 2 3" xfId="20988" xr:uid="{A72D3DA5-ED60-43B3-81E2-754B957DD570}"/>
    <cellStyle name="输出 4 2 2 3" xfId="12581" xr:uid="{12734637-C827-4A2F-9F66-CE26604F6081}"/>
    <cellStyle name="输出 4 2 2 3 2" xfId="23790" xr:uid="{CF890E68-635A-4145-AA3E-57540997636B}"/>
    <cellStyle name="输出 4 2 2 4" xfId="18186" xr:uid="{C068B4B4-8461-4D3F-B388-CF8B64458995}"/>
    <cellStyle name="输出 4 2 3" xfId="8376" xr:uid="{F9A4A41F-FFE1-4E17-8EA4-EEFA6563FD02}"/>
    <cellStyle name="输出 4 2 3 2" xfId="13981" xr:uid="{71AB5C1B-E066-4683-AD06-2B364ECA8D8B}"/>
    <cellStyle name="输出 4 2 3 2 2" xfId="25190" xr:uid="{146CE85C-7870-4081-ACE3-CB687632EE95}"/>
    <cellStyle name="输出 4 2 3 3" xfId="19586" xr:uid="{0FE585EB-FB54-44D3-BDDD-E89612A5EABF}"/>
    <cellStyle name="输出 4 2 4" xfId="11179" xr:uid="{D2DB31B1-79F6-4C17-BDFF-11F6E33DB00A}"/>
    <cellStyle name="输出 4 2 4 2" xfId="22388" xr:uid="{71718457-63DC-40E7-9D8F-68864B7BB51D}"/>
    <cellStyle name="输出 4 2 5" xfId="16784" xr:uid="{CA055F93-33E4-4079-8805-79F43425EB39}"/>
    <cellStyle name="输出 4 3" xfId="45665" xr:uid="{6BBDC754-24DC-4BF4-8DF3-92400E072532}"/>
    <cellStyle name="输出 5" xfId="46" xr:uid="{012D6F67-6A82-4D93-B10F-19E6602665FC}"/>
    <cellStyle name="输出 5 2" xfId="45666" xr:uid="{DF6BC801-519F-4407-AE7F-7DC3EECA13D7}"/>
    <cellStyle name="输出 6" xfId="45658" xr:uid="{B3455BE7-2A7D-45F5-A892-E8D926D9F365}"/>
    <cellStyle name="适中 2" xfId="5039" xr:uid="{F507692F-E9CC-4B8F-BF57-3FF93E7023C2}"/>
    <cellStyle name="适中 2 2" xfId="5040" xr:uid="{7EF4295F-C3AF-4C12-9C26-FB9F6B9D35AE}"/>
    <cellStyle name="适中 2 2 2" xfId="45669" xr:uid="{7CF050B8-27FD-4A49-96AF-4FACE75F18C4}"/>
    <cellStyle name="适中 2 3" xfId="45670" xr:uid="{143ED577-8FA6-47D5-AB18-510AD3C4A1E3}"/>
    <cellStyle name="适中 2 4" xfId="45668" xr:uid="{3A2C8707-4BE2-46D5-8312-792C5B776E7C}"/>
    <cellStyle name="适中 3" xfId="5041" xr:uid="{D140B3C0-CB3B-48A8-BEEC-022FD559B8C0}"/>
    <cellStyle name="适中 3 2" xfId="5042" xr:uid="{CEE52CEF-B3E6-41E0-A107-EB241D424795}"/>
    <cellStyle name="适中 3 2 2" xfId="45672" xr:uid="{9094ED86-377B-4E04-89F7-E42E9924227A}"/>
    <cellStyle name="适中 3 3" xfId="45673" xr:uid="{4409A3BE-54F2-4B49-81C4-D16743B5E3EB}"/>
    <cellStyle name="适中 3 4" xfId="45671" xr:uid="{C3EEDA11-6A5A-4376-A4CC-9664F4B568BB}"/>
    <cellStyle name="适中 4" xfId="5043" xr:uid="{8D2F404E-A429-485B-BD53-4F0361EF5ABB}"/>
    <cellStyle name="适中 4 2" xfId="45674" xr:uid="{1C5687E3-C2C4-4761-8A8D-77C68B15155F}"/>
    <cellStyle name="适中 5" xfId="41" xr:uid="{F56FA715-47F3-4262-B3B2-F67FB664732D}"/>
    <cellStyle name="适中 5 2" xfId="45675" xr:uid="{55B4B05E-BCB6-4D1A-8BB7-F6C08A5F264C}"/>
    <cellStyle name="适中 6" xfId="45667" xr:uid="{FC6F0AD4-C00C-4A7A-A662-74C7E7519BD0}"/>
    <cellStyle name="钎霖_laroux" xfId="5003" xr:uid="{7D03A3D2-D71F-4785-BA21-2CA5FC23DA4F}"/>
    <cellStyle name="链接单元格 2" xfId="4989" xr:uid="{5B3D6E18-ABC4-4770-90C5-4FF2943E08BB}"/>
    <cellStyle name="链接单元格 2 2" xfId="4990" xr:uid="{3FA30797-2ADC-4E27-B2FF-C91DB9A829DB}"/>
    <cellStyle name="链接单元格 2 2 2" xfId="45676" xr:uid="{EFCFD16F-E608-4643-AE96-66C929D9C8A1}"/>
    <cellStyle name="链接单元格 2 3" xfId="45677" xr:uid="{180D37AC-017E-497B-893F-958DB306FD39}"/>
    <cellStyle name="链接单元格 3" xfId="4991" xr:uid="{05E4AD09-998C-431C-89DD-9978582E222E}"/>
    <cellStyle name="链接单元格 3 2" xfId="4992" xr:uid="{C80E1FCE-D1F1-4A61-B907-64159212C201}"/>
    <cellStyle name="链接单元格 3 2 2" xfId="45678" xr:uid="{17D7911E-84D6-45A5-BE0C-3A2FC29E873C}"/>
    <cellStyle name="链接单元格 3 3" xfId="45679" xr:uid="{F229DA5B-35C8-4F88-9369-E5A44571A573}"/>
    <cellStyle name="链接单元格 4" xfId="4993" xr:uid="{EE86E84B-88B7-4EB2-A7F3-FDA7800B8115}"/>
    <cellStyle name="链接单元格 4 2" xfId="45680" xr:uid="{4C4F385D-335A-4B53-905A-C062C6214525}"/>
    <cellStyle name="链接单元格 5" xfId="40" xr:uid="{DD50F3DC-9FD7-4D69-BC6C-4EDA55C4EB40}"/>
    <cellStyle name="链接单元格 5 2" xfId="45681" xr:uid="{A5D694FC-1BCC-4D7F-85F1-BA1BEA1C00A7}"/>
    <cellStyle name="霓付 [0]_97MBO" xfId="4994" xr:uid="{37B7D19A-3303-4DCF-AF07-CFF6C3E1E6CD}"/>
    <cellStyle name="霓付_97MBO" xfId="4995" xr:uid="{F6EE5B44-61A6-489C-AD59-07EB5CC61AE3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E:\HG\BP%20Incoming%20Shipments%20-%20Serta.xlsx" TargetMode="External"/><Relationship Id="rId1" Type="http://schemas.openxmlformats.org/officeDocument/2006/relationships/externalLinkPath" Target="file:///D:\HG\BP%20Incoming%20Shipments%20-%20Serta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E:\HG\Serta%20incomings.xlsx" TargetMode="External"/><Relationship Id="rId1" Type="http://schemas.openxmlformats.org/officeDocument/2006/relationships/externalLinkPath" Target="file:///D:\HG\Serta%20incomings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E:\HG\inv%20flows\Serta%20incomings.xlsx" TargetMode="External"/><Relationship Id="rId1" Type="http://schemas.openxmlformats.org/officeDocument/2006/relationships/externalLinkPath" Target="file:///D:\HG\inv%20flows\Serta%20incomings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E:\HG\inv%20flows\Satin%20incomings.xlsx" TargetMode="External"/><Relationship Id="rId1" Type="http://schemas.openxmlformats.org/officeDocument/2006/relationships/externalLinkPath" Target="file:///D:\HG\inv%20flows\Satin%20incoming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P Incoming Shipments"/>
      <sheetName val="Pivot"/>
      <sheetName val="Incoming detail"/>
    </sheetNames>
    <sheetDataSet>
      <sheetData sheetId="0"/>
      <sheetData sheetId="1">
        <row r="3">
          <cell r="M3" t="str">
            <v>求和项:Qty Ordered</v>
          </cell>
          <cell r="N3" t="str">
            <v>列标签</v>
          </cell>
        </row>
        <row r="4">
          <cell r="M4" t="str">
            <v>行标签</v>
          </cell>
          <cell r="N4" t="str">
            <v>HG-250634</v>
          </cell>
          <cell r="O4" t="str">
            <v>HG-250635</v>
          </cell>
          <cell r="P4" t="str">
            <v>HG-250636</v>
          </cell>
          <cell r="Q4" t="str">
            <v>HG-250637</v>
          </cell>
          <cell r="R4" t="str">
            <v>HG-250630</v>
          </cell>
          <cell r="S4" t="str">
            <v>HG-250631</v>
          </cell>
          <cell r="T4" t="str">
            <v>HG-250632</v>
          </cell>
          <cell r="U4" t="str">
            <v>HG-250633</v>
          </cell>
          <cell r="V4" t="str">
            <v>(空白)</v>
          </cell>
          <cell r="W4" t="str">
            <v>总计</v>
          </cell>
        </row>
        <row r="5">
          <cell r="M5" t="str">
            <v>SH20-0061</v>
          </cell>
          <cell r="O5">
            <v>600</v>
          </cell>
          <cell r="P5">
            <v>500</v>
          </cell>
          <cell r="R5">
            <v>500</v>
          </cell>
          <cell r="T5">
            <v>500</v>
          </cell>
          <cell r="W5">
            <v>2100</v>
          </cell>
        </row>
        <row r="6">
          <cell r="M6" t="str">
            <v>SH20-0062</v>
          </cell>
          <cell r="O6">
            <v>800</v>
          </cell>
          <cell r="P6">
            <v>700</v>
          </cell>
          <cell r="R6">
            <v>700</v>
          </cell>
          <cell r="T6">
            <v>700</v>
          </cell>
          <cell r="W6">
            <v>2900</v>
          </cell>
        </row>
        <row r="7">
          <cell r="M7" t="str">
            <v>SH20-0063</v>
          </cell>
          <cell r="O7">
            <v>1900</v>
          </cell>
          <cell r="P7">
            <v>1800</v>
          </cell>
          <cell r="R7">
            <v>1800</v>
          </cell>
          <cell r="T7">
            <v>1800</v>
          </cell>
          <cell r="W7">
            <v>7300</v>
          </cell>
        </row>
        <row r="8">
          <cell r="M8" t="str">
            <v>SH20-0064</v>
          </cell>
          <cell r="O8">
            <v>1300</v>
          </cell>
          <cell r="P8">
            <v>1200</v>
          </cell>
          <cell r="R8">
            <v>1200</v>
          </cell>
          <cell r="T8">
            <v>1200</v>
          </cell>
          <cell r="W8">
            <v>4900</v>
          </cell>
        </row>
        <row r="9">
          <cell r="M9" t="str">
            <v>SH20-0067</v>
          </cell>
          <cell r="N9">
            <v>600</v>
          </cell>
          <cell r="Q9">
            <v>500</v>
          </cell>
          <cell r="U9">
            <v>500</v>
          </cell>
          <cell r="W9">
            <v>1600</v>
          </cell>
        </row>
        <row r="10">
          <cell r="M10" t="str">
            <v>SH20-0068</v>
          </cell>
          <cell r="N10">
            <v>800</v>
          </cell>
          <cell r="Q10">
            <v>700</v>
          </cell>
          <cell r="U10">
            <v>700</v>
          </cell>
          <cell r="W10">
            <v>2200</v>
          </cell>
        </row>
        <row r="11">
          <cell r="M11" t="str">
            <v>SH20-0069</v>
          </cell>
          <cell r="N11">
            <v>1900</v>
          </cell>
          <cell r="Q11">
            <v>1800</v>
          </cell>
          <cell r="U11">
            <v>1800</v>
          </cell>
          <cell r="W11">
            <v>5500</v>
          </cell>
        </row>
        <row r="12">
          <cell r="M12" t="str">
            <v>SH20-0070</v>
          </cell>
          <cell r="N12">
            <v>1300</v>
          </cell>
          <cell r="Q12">
            <v>1200</v>
          </cell>
          <cell r="U12">
            <v>1200</v>
          </cell>
          <cell r="W12">
            <v>3700</v>
          </cell>
        </row>
        <row r="13">
          <cell r="M13" t="str">
            <v>SH20-0097</v>
          </cell>
          <cell r="P13">
            <v>300</v>
          </cell>
          <cell r="W13">
            <v>300</v>
          </cell>
        </row>
        <row r="14">
          <cell r="M14" t="str">
            <v>SH20-0098</v>
          </cell>
          <cell r="P14">
            <v>460</v>
          </cell>
          <cell r="W14">
            <v>460</v>
          </cell>
        </row>
        <row r="15">
          <cell r="M15" t="str">
            <v>SH20-0099</v>
          </cell>
          <cell r="P15">
            <v>952</v>
          </cell>
          <cell r="W15">
            <v>952</v>
          </cell>
        </row>
        <row r="16">
          <cell r="M16" t="str">
            <v>SH20-0100</v>
          </cell>
          <cell r="P16">
            <v>500</v>
          </cell>
          <cell r="W16">
            <v>500</v>
          </cell>
        </row>
        <row r="17">
          <cell r="M17" t="str">
            <v>SH20-0116</v>
          </cell>
          <cell r="O17">
            <v>300</v>
          </cell>
          <cell r="P17">
            <v>300</v>
          </cell>
          <cell r="R17">
            <v>300</v>
          </cell>
          <cell r="T17">
            <v>300</v>
          </cell>
          <cell r="W17">
            <v>1200</v>
          </cell>
        </row>
        <row r="18">
          <cell r="M18" t="str">
            <v>SH20-0118</v>
          </cell>
          <cell r="N18">
            <v>300</v>
          </cell>
          <cell r="Q18">
            <v>300</v>
          </cell>
          <cell r="U18">
            <v>300</v>
          </cell>
          <cell r="W18">
            <v>900</v>
          </cell>
        </row>
        <row r="19">
          <cell r="M19" t="str">
            <v>SH20-0128</v>
          </cell>
          <cell r="P19">
            <v>200</v>
          </cell>
          <cell r="W19">
            <v>200</v>
          </cell>
        </row>
        <row r="20">
          <cell r="M20" t="str">
            <v>SH20-0149</v>
          </cell>
          <cell r="P20">
            <v>300</v>
          </cell>
          <cell r="W20">
            <v>300</v>
          </cell>
        </row>
        <row r="21">
          <cell r="M21" t="str">
            <v>SH20-0151</v>
          </cell>
          <cell r="P21">
            <v>400</v>
          </cell>
          <cell r="W21">
            <v>400</v>
          </cell>
        </row>
        <row r="22">
          <cell r="M22" t="str">
            <v>SH20-0152</v>
          </cell>
          <cell r="P22">
            <v>952</v>
          </cell>
          <cell r="W22">
            <v>952</v>
          </cell>
        </row>
        <row r="23">
          <cell r="M23" t="str">
            <v>SH20-0153</v>
          </cell>
          <cell r="P23">
            <v>500</v>
          </cell>
          <cell r="W23">
            <v>500</v>
          </cell>
        </row>
        <row r="24">
          <cell r="M24" t="str">
            <v>SH20-0154</v>
          </cell>
          <cell r="P24">
            <v>200</v>
          </cell>
          <cell r="W24">
            <v>200</v>
          </cell>
        </row>
        <row r="25">
          <cell r="M25" t="str">
            <v>SH20-0157</v>
          </cell>
          <cell r="Q25">
            <v>300</v>
          </cell>
          <cell r="W25">
            <v>300</v>
          </cell>
        </row>
        <row r="26">
          <cell r="M26" t="str">
            <v>SH20-0159</v>
          </cell>
          <cell r="Q26">
            <v>400</v>
          </cell>
          <cell r="W26">
            <v>400</v>
          </cell>
        </row>
        <row r="27">
          <cell r="M27" t="str">
            <v>SH20-0160</v>
          </cell>
          <cell r="Q27">
            <v>952</v>
          </cell>
          <cell r="W27">
            <v>952</v>
          </cell>
        </row>
        <row r="28">
          <cell r="M28" t="str">
            <v>SH20-0161</v>
          </cell>
          <cell r="Q28">
            <v>500</v>
          </cell>
          <cell r="W28">
            <v>500</v>
          </cell>
        </row>
        <row r="29">
          <cell r="M29" t="str">
            <v>SH20-0162</v>
          </cell>
          <cell r="Q29">
            <v>200</v>
          </cell>
          <cell r="W29">
            <v>200</v>
          </cell>
        </row>
        <row r="30">
          <cell r="M30" t="str">
            <v>SH20-0173</v>
          </cell>
          <cell r="O30">
            <v>300</v>
          </cell>
          <cell r="W30">
            <v>300</v>
          </cell>
        </row>
        <row r="31">
          <cell r="M31" t="str">
            <v>SH20-0175</v>
          </cell>
          <cell r="O31">
            <v>460</v>
          </cell>
          <cell r="W31">
            <v>460</v>
          </cell>
        </row>
        <row r="32">
          <cell r="M32" t="str">
            <v>SH20-0176</v>
          </cell>
          <cell r="O32">
            <v>952</v>
          </cell>
          <cell r="W32">
            <v>952</v>
          </cell>
        </row>
        <row r="33">
          <cell r="M33" t="str">
            <v>SH20-0177</v>
          </cell>
          <cell r="O33">
            <v>500</v>
          </cell>
          <cell r="W33">
            <v>500</v>
          </cell>
        </row>
        <row r="34">
          <cell r="M34" t="str">
            <v>SH20-0178</v>
          </cell>
          <cell r="O34">
            <v>200</v>
          </cell>
          <cell r="W34">
            <v>200</v>
          </cell>
        </row>
        <row r="35">
          <cell r="M35" t="str">
            <v>SH20-0272</v>
          </cell>
          <cell r="N35">
            <v>300</v>
          </cell>
          <cell r="W35">
            <v>300</v>
          </cell>
        </row>
        <row r="36">
          <cell r="M36" t="str">
            <v>SH20-0273</v>
          </cell>
          <cell r="N36">
            <v>460</v>
          </cell>
          <cell r="W36">
            <v>460</v>
          </cell>
        </row>
        <row r="37">
          <cell r="M37" t="str">
            <v>SH20-0274</v>
          </cell>
          <cell r="N37">
            <v>952</v>
          </cell>
          <cell r="W37">
            <v>952</v>
          </cell>
        </row>
        <row r="38">
          <cell r="M38" t="str">
            <v>SH20-0275</v>
          </cell>
          <cell r="N38">
            <v>500</v>
          </cell>
          <cell r="W38">
            <v>500</v>
          </cell>
        </row>
        <row r="39">
          <cell r="M39" t="str">
            <v>SH20-0276</v>
          </cell>
          <cell r="N39">
            <v>200</v>
          </cell>
          <cell r="W39">
            <v>200</v>
          </cell>
        </row>
        <row r="40">
          <cell r="M40" t="str">
            <v>SH20-0282</v>
          </cell>
          <cell r="O40">
            <v>300</v>
          </cell>
          <cell r="W40">
            <v>300</v>
          </cell>
        </row>
        <row r="41">
          <cell r="M41" t="str">
            <v>SH20-0283</v>
          </cell>
          <cell r="O41">
            <v>400</v>
          </cell>
          <cell r="W41">
            <v>400</v>
          </cell>
        </row>
        <row r="42">
          <cell r="M42" t="str">
            <v>SH20-0284</v>
          </cell>
          <cell r="O42">
            <v>952</v>
          </cell>
          <cell r="W42">
            <v>952</v>
          </cell>
        </row>
        <row r="43">
          <cell r="M43" t="str">
            <v>SH20-0285</v>
          </cell>
          <cell r="O43">
            <v>600</v>
          </cell>
          <cell r="W43">
            <v>600</v>
          </cell>
        </row>
        <row r="44">
          <cell r="M44" t="str">
            <v>SH20-0310</v>
          </cell>
          <cell r="Q44">
            <v>200</v>
          </cell>
          <cell r="W44">
            <v>200</v>
          </cell>
        </row>
        <row r="45">
          <cell r="M45" t="str">
            <v>SH21-0065</v>
          </cell>
          <cell r="O45">
            <v>1800</v>
          </cell>
          <cell r="P45">
            <v>1500</v>
          </cell>
          <cell r="R45">
            <v>1500</v>
          </cell>
          <cell r="T45">
            <v>1500</v>
          </cell>
          <cell r="W45">
            <v>6300</v>
          </cell>
        </row>
        <row r="46">
          <cell r="M46" t="str">
            <v>SH21-0066</v>
          </cell>
          <cell r="O46">
            <v>900</v>
          </cell>
          <cell r="P46">
            <v>752</v>
          </cell>
          <cell r="R46">
            <v>752</v>
          </cell>
          <cell r="T46">
            <v>752</v>
          </cell>
          <cell r="W46">
            <v>3156</v>
          </cell>
        </row>
        <row r="47">
          <cell r="M47" t="str">
            <v>SH21-0071</v>
          </cell>
          <cell r="N47">
            <v>2200</v>
          </cell>
          <cell r="Q47">
            <v>1500</v>
          </cell>
          <cell r="U47">
            <v>1500</v>
          </cell>
          <cell r="W47">
            <v>5200</v>
          </cell>
        </row>
        <row r="48">
          <cell r="M48" t="str">
            <v>SH21-0072</v>
          </cell>
          <cell r="N48">
            <v>1100</v>
          </cell>
          <cell r="Q48">
            <v>752</v>
          </cell>
          <cell r="U48">
            <v>752</v>
          </cell>
          <cell r="W48">
            <v>2604</v>
          </cell>
        </row>
        <row r="49">
          <cell r="M49" t="str">
            <v>SH21-0101</v>
          </cell>
          <cell r="P49">
            <v>1000</v>
          </cell>
          <cell r="W49">
            <v>1000</v>
          </cell>
        </row>
        <row r="50">
          <cell r="M50" t="str">
            <v>SH21-0102</v>
          </cell>
          <cell r="P50">
            <v>500</v>
          </cell>
          <cell r="W50">
            <v>500</v>
          </cell>
        </row>
        <row r="51">
          <cell r="M51" t="str">
            <v>SH21-0155</v>
          </cell>
          <cell r="P51">
            <v>1000</v>
          </cell>
          <cell r="W51">
            <v>1000</v>
          </cell>
        </row>
        <row r="52">
          <cell r="M52" t="str">
            <v>SH21-0156</v>
          </cell>
          <cell r="P52">
            <v>500</v>
          </cell>
          <cell r="W52">
            <v>500</v>
          </cell>
        </row>
        <row r="53">
          <cell r="M53" t="str">
            <v>SH21-0163</v>
          </cell>
          <cell r="Q53">
            <v>1000</v>
          </cell>
          <cell r="W53">
            <v>1000</v>
          </cell>
        </row>
        <row r="54">
          <cell r="M54" t="str">
            <v>SH21-0164</v>
          </cell>
          <cell r="Q54">
            <v>500</v>
          </cell>
          <cell r="W54">
            <v>500</v>
          </cell>
        </row>
        <row r="55">
          <cell r="M55" t="str">
            <v>SH21-0179</v>
          </cell>
          <cell r="O55">
            <v>1200</v>
          </cell>
          <cell r="W55">
            <v>1200</v>
          </cell>
        </row>
        <row r="56">
          <cell r="M56" t="str">
            <v>SH21-0180</v>
          </cell>
          <cell r="O56">
            <v>600</v>
          </cell>
          <cell r="W56">
            <v>600</v>
          </cell>
        </row>
        <row r="57">
          <cell r="M57" t="str">
            <v>SH21-0239</v>
          </cell>
          <cell r="Q57">
            <v>1000</v>
          </cell>
          <cell r="W57">
            <v>1000</v>
          </cell>
        </row>
        <row r="58">
          <cell r="M58" t="str">
            <v>SH21-0240</v>
          </cell>
          <cell r="Q58">
            <v>500</v>
          </cell>
          <cell r="W58">
            <v>500</v>
          </cell>
        </row>
        <row r="59">
          <cell r="M59" t="str">
            <v>ST20-4269</v>
          </cell>
          <cell r="N59">
            <v>300</v>
          </cell>
          <cell r="W59">
            <v>300</v>
          </cell>
        </row>
        <row r="60">
          <cell r="M60" t="str">
            <v>ST20-4270</v>
          </cell>
          <cell r="N60">
            <v>400</v>
          </cell>
          <cell r="W60">
            <v>400</v>
          </cell>
        </row>
        <row r="61">
          <cell r="M61" t="str">
            <v>ST20-4271</v>
          </cell>
          <cell r="N61">
            <v>952</v>
          </cell>
          <cell r="W61">
            <v>952</v>
          </cell>
        </row>
        <row r="62">
          <cell r="M62" t="str">
            <v>ST20-4272</v>
          </cell>
          <cell r="N62">
            <v>700</v>
          </cell>
          <cell r="W62">
            <v>700</v>
          </cell>
        </row>
        <row r="63">
          <cell r="M63" t="str">
            <v>ST20-4273</v>
          </cell>
          <cell r="Q63">
            <v>300</v>
          </cell>
          <cell r="W63">
            <v>300</v>
          </cell>
        </row>
        <row r="64">
          <cell r="M64" t="str">
            <v>ST20-4274</v>
          </cell>
          <cell r="Q64">
            <v>460</v>
          </cell>
          <cell r="W64">
            <v>460</v>
          </cell>
        </row>
        <row r="65">
          <cell r="M65" t="str">
            <v>ST20-4275</v>
          </cell>
          <cell r="Q65">
            <v>952</v>
          </cell>
          <cell r="W65">
            <v>952</v>
          </cell>
        </row>
        <row r="66">
          <cell r="M66" t="str">
            <v>ST20-4276</v>
          </cell>
          <cell r="Q66">
            <v>500</v>
          </cell>
          <cell r="W66">
            <v>500</v>
          </cell>
        </row>
        <row r="67">
          <cell r="M67" t="str">
            <v>SH21-0083</v>
          </cell>
          <cell r="R67">
            <v>1000</v>
          </cell>
          <cell r="W67">
            <v>1000</v>
          </cell>
        </row>
        <row r="68">
          <cell r="M68" t="str">
            <v>SH21-0084</v>
          </cell>
          <cell r="R68">
            <v>500</v>
          </cell>
          <cell r="W68">
            <v>500</v>
          </cell>
        </row>
        <row r="69">
          <cell r="M69" t="str">
            <v>SH20-0079</v>
          </cell>
          <cell r="R69">
            <v>300</v>
          </cell>
          <cell r="W69">
            <v>300</v>
          </cell>
        </row>
        <row r="70">
          <cell r="M70" t="str">
            <v>SH20-0080</v>
          </cell>
          <cell r="R70">
            <v>400</v>
          </cell>
          <cell r="W70">
            <v>400</v>
          </cell>
        </row>
        <row r="71">
          <cell r="M71" t="str">
            <v>SH20-0081</v>
          </cell>
          <cell r="R71">
            <v>952</v>
          </cell>
          <cell r="W71">
            <v>952</v>
          </cell>
        </row>
        <row r="72">
          <cell r="M72" t="str">
            <v>SH20-0082</v>
          </cell>
          <cell r="R72">
            <v>500</v>
          </cell>
          <cell r="W72">
            <v>500</v>
          </cell>
        </row>
        <row r="73">
          <cell r="M73" t="str">
            <v>SH20-0122</v>
          </cell>
          <cell r="R73">
            <v>200</v>
          </cell>
          <cell r="W73">
            <v>200</v>
          </cell>
        </row>
        <row r="74">
          <cell r="M74" t="str">
            <v>SH21-0211</v>
          </cell>
          <cell r="R74">
            <v>1000</v>
          </cell>
          <cell r="W74">
            <v>1000</v>
          </cell>
        </row>
        <row r="75">
          <cell r="M75" t="str">
            <v>SH21-0212</v>
          </cell>
          <cell r="R75">
            <v>500</v>
          </cell>
          <cell r="W75">
            <v>500</v>
          </cell>
        </row>
        <row r="76">
          <cell r="M76" t="str">
            <v>SH20-0205</v>
          </cell>
          <cell r="R76">
            <v>300</v>
          </cell>
          <cell r="W76">
            <v>300</v>
          </cell>
        </row>
        <row r="77">
          <cell r="M77" t="str">
            <v>SH20-0207</v>
          </cell>
          <cell r="R77">
            <v>460</v>
          </cell>
          <cell r="W77">
            <v>460</v>
          </cell>
        </row>
        <row r="78">
          <cell r="M78" t="str">
            <v>SH20-0208</v>
          </cell>
          <cell r="R78">
            <v>952</v>
          </cell>
          <cell r="W78">
            <v>952</v>
          </cell>
        </row>
        <row r="79">
          <cell r="M79" t="str">
            <v>SH20-0209</v>
          </cell>
          <cell r="R79">
            <v>500</v>
          </cell>
          <cell r="W79">
            <v>500</v>
          </cell>
        </row>
        <row r="80">
          <cell r="M80" t="str">
            <v>SH20-0210</v>
          </cell>
          <cell r="R80">
            <v>200</v>
          </cell>
          <cell r="W80">
            <v>200</v>
          </cell>
        </row>
        <row r="81">
          <cell r="M81" t="str">
            <v>SH21-0294</v>
          </cell>
          <cell r="S81">
            <v>600</v>
          </cell>
          <cell r="W81">
            <v>600</v>
          </cell>
        </row>
        <row r="82">
          <cell r="M82" t="str">
            <v>SH21-0295</v>
          </cell>
          <cell r="S82">
            <v>300</v>
          </cell>
          <cell r="W82">
            <v>300</v>
          </cell>
        </row>
        <row r="83">
          <cell r="M83" t="str">
            <v>SH20-0289</v>
          </cell>
          <cell r="S83">
            <v>300</v>
          </cell>
          <cell r="W83">
            <v>300</v>
          </cell>
        </row>
        <row r="84">
          <cell r="M84" t="str">
            <v>SH20-0290</v>
          </cell>
          <cell r="S84">
            <v>460</v>
          </cell>
          <cell r="W84">
            <v>460</v>
          </cell>
        </row>
        <row r="85">
          <cell r="M85" t="str">
            <v>SH20-0291</v>
          </cell>
          <cell r="S85">
            <v>952</v>
          </cell>
          <cell r="W85">
            <v>952</v>
          </cell>
        </row>
        <row r="86">
          <cell r="M86" t="str">
            <v>SH20-0292</v>
          </cell>
          <cell r="S86">
            <v>500</v>
          </cell>
          <cell r="W86">
            <v>500</v>
          </cell>
        </row>
        <row r="87">
          <cell r="M87" t="str">
            <v>SH20-0293</v>
          </cell>
          <cell r="S87">
            <v>200</v>
          </cell>
          <cell r="W87">
            <v>200</v>
          </cell>
        </row>
        <row r="88">
          <cell r="M88" t="str">
            <v>SH21-0203</v>
          </cell>
          <cell r="S88">
            <v>1700</v>
          </cell>
          <cell r="W88">
            <v>1700</v>
          </cell>
        </row>
        <row r="89">
          <cell r="M89" t="str">
            <v>SH21-0204</v>
          </cell>
          <cell r="S89">
            <v>800</v>
          </cell>
          <cell r="W89">
            <v>800</v>
          </cell>
        </row>
        <row r="90">
          <cell r="M90" t="str">
            <v>SH20-0197</v>
          </cell>
          <cell r="S90">
            <v>600</v>
          </cell>
          <cell r="W90">
            <v>600</v>
          </cell>
        </row>
        <row r="91">
          <cell r="M91" t="str">
            <v>SH20-0199</v>
          </cell>
          <cell r="S91">
            <v>800</v>
          </cell>
          <cell r="W91">
            <v>800</v>
          </cell>
        </row>
        <row r="92">
          <cell r="M92" t="str">
            <v>SH20-0200</v>
          </cell>
          <cell r="S92">
            <v>1900</v>
          </cell>
          <cell r="W92">
            <v>1900</v>
          </cell>
        </row>
        <row r="93">
          <cell r="M93" t="str">
            <v>SH20-0201</v>
          </cell>
          <cell r="S93">
            <v>1300</v>
          </cell>
          <cell r="W93">
            <v>1300</v>
          </cell>
        </row>
        <row r="94">
          <cell r="M94" t="str">
            <v>SH20-0202</v>
          </cell>
          <cell r="S94">
            <v>300</v>
          </cell>
          <cell r="W94">
            <v>300</v>
          </cell>
        </row>
        <row r="95">
          <cell r="M95" t="str">
            <v>SH21-0301</v>
          </cell>
          <cell r="S95">
            <v>600</v>
          </cell>
          <cell r="W95">
            <v>600</v>
          </cell>
        </row>
        <row r="96">
          <cell r="M96" t="str">
            <v>SH21-0302</v>
          </cell>
          <cell r="S96">
            <v>300</v>
          </cell>
          <cell r="W96">
            <v>300</v>
          </cell>
        </row>
        <row r="97">
          <cell r="M97" t="str">
            <v>SH20-0296</v>
          </cell>
          <cell r="S97">
            <v>300</v>
          </cell>
          <cell r="W97">
            <v>300</v>
          </cell>
        </row>
        <row r="98">
          <cell r="M98" t="str">
            <v>SH20-0297</v>
          </cell>
          <cell r="S98">
            <v>400</v>
          </cell>
          <cell r="W98">
            <v>400</v>
          </cell>
        </row>
        <row r="99">
          <cell r="M99" t="str">
            <v>SH20-0298</v>
          </cell>
          <cell r="S99">
            <v>952</v>
          </cell>
          <cell r="W99">
            <v>952</v>
          </cell>
        </row>
        <row r="100">
          <cell r="M100" t="str">
            <v>SH20-0299</v>
          </cell>
          <cell r="S100">
            <v>600</v>
          </cell>
          <cell r="W100">
            <v>600</v>
          </cell>
        </row>
        <row r="101">
          <cell r="M101" t="str">
            <v>SH21-0195</v>
          </cell>
          <cell r="T101">
            <v>1000</v>
          </cell>
          <cell r="W101">
            <v>1000</v>
          </cell>
        </row>
        <row r="102">
          <cell r="M102" t="str">
            <v>SH21-0196</v>
          </cell>
          <cell r="T102">
            <v>500</v>
          </cell>
          <cell r="W102">
            <v>500</v>
          </cell>
        </row>
        <row r="103">
          <cell r="M103" t="str">
            <v>SH20-0189</v>
          </cell>
          <cell r="T103">
            <v>300</v>
          </cell>
          <cell r="W103">
            <v>300</v>
          </cell>
        </row>
        <row r="104">
          <cell r="M104" t="str">
            <v>SH20-0191</v>
          </cell>
          <cell r="T104">
            <v>400</v>
          </cell>
          <cell r="W104">
            <v>400</v>
          </cell>
        </row>
        <row r="105">
          <cell r="M105" t="str">
            <v>SH20-0192</v>
          </cell>
          <cell r="T105">
            <v>952</v>
          </cell>
          <cell r="W105">
            <v>952</v>
          </cell>
        </row>
        <row r="106">
          <cell r="M106" t="str">
            <v>SH20-0193</v>
          </cell>
          <cell r="T106">
            <v>500</v>
          </cell>
          <cell r="W106">
            <v>500</v>
          </cell>
        </row>
        <row r="107">
          <cell r="M107" t="str">
            <v>SH20-0194</v>
          </cell>
          <cell r="T107">
            <v>200</v>
          </cell>
          <cell r="W107">
            <v>200</v>
          </cell>
        </row>
        <row r="108">
          <cell r="M108" t="str">
            <v>SH21-0095</v>
          </cell>
          <cell r="T108">
            <v>1000</v>
          </cell>
          <cell r="W108">
            <v>1000</v>
          </cell>
        </row>
        <row r="109">
          <cell r="M109" t="str">
            <v>SH21-0096</v>
          </cell>
          <cell r="T109">
            <v>500</v>
          </cell>
          <cell r="W109">
            <v>500</v>
          </cell>
        </row>
        <row r="110">
          <cell r="M110" t="str">
            <v>SH20-0091</v>
          </cell>
          <cell r="T110">
            <v>300</v>
          </cell>
          <cell r="W110">
            <v>300</v>
          </cell>
        </row>
        <row r="111">
          <cell r="M111" t="str">
            <v>SH20-0092</v>
          </cell>
          <cell r="T111">
            <v>460</v>
          </cell>
          <cell r="W111">
            <v>460</v>
          </cell>
        </row>
        <row r="112">
          <cell r="M112" t="str">
            <v>SH20-0093</v>
          </cell>
          <cell r="T112">
            <v>952</v>
          </cell>
          <cell r="W112">
            <v>952</v>
          </cell>
        </row>
        <row r="113">
          <cell r="M113" t="str">
            <v>SH20-0094</v>
          </cell>
          <cell r="T113">
            <v>500</v>
          </cell>
          <cell r="W113">
            <v>500</v>
          </cell>
        </row>
        <row r="114">
          <cell r="M114" t="str">
            <v>SH20-0126</v>
          </cell>
          <cell r="T114">
            <v>200</v>
          </cell>
          <cell r="W114">
            <v>200</v>
          </cell>
        </row>
        <row r="115">
          <cell r="M115" t="str">
            <v>SH21-0089</v>
          </cell>
          <cell r="U115">
            <v>1000</v>
          </cell>
          <cell r="W115">
            <v>1000</v>
          </cell>
        </row>
        <row r="116">
          <cell r="M116" t="str">
            <v>SH21-0090</v>
          </cell>
          <cell r="U116">
            <v>500</v>
          </cell>
          <cell r="W116">
            <v>500</v>
          </cell>
        </row>
        <row r="117">
          <cell r="M117" t="str">
            <v>SH20-0085</v>
          </cell>
          <cell r="U117">
            <v>300</v>
          </cell>
          <cell r="W117">
            <v>300</v>
          </cell>
        </row>
        <row r="118">
          <cell r="M118" t="str">
            <v>SH20-0086</v>
          </cell>
          <cell r="U118">
            <v>400</v>
          </cell>
          <cell r="W118">
            <v>400</v>
          </cell>
        </row>
        <row r="119">
          <cell r="M119" t="str">
            <v>SH20-0087</v>
          </cell>
          <cell r="U119">
            <v>952</v>
          </cell>
          <cell r="W119">
            <v>952</v>
          </cell>
        </row>
        <row r="120">
          <cell r="M120" t="str">
            <v>SH20-0088</v>
          </cell>
          <cell r="U120">
            <v>500</v>
          </cell>
          <cell r="W120">
            <v>500</v>
          </cell>
        </row>
        <row r="121">
          <cell r="M121" t="str">
            <v>SH20-0124</v>
          </cell>
          <cell r="U121">
            <v>200</v>
          </cell>
          <cell r="W121">
            <v>200</v>
          </cell>
        </row>
        <row r="122">
          <cell r="M122" t="str">
            <v>SH21-0171</v>
          </cell>
          <cell r="U122">
            <v>1000</v>
          </cell>
          <cell r="W122">
            <v>1000</v>
          </cell>
        </row>
        <row r="123">
          <cell r="M123" t="str">
            <v>SH21-0172</v>
          </cell>
          <cell r="U123">
            <v>500</v>
          </cell>
          <cell r="W123">
            <v>500</v>
          </cell>
        </row>
        <row r="124">
          <cell r="M124" t="str">
            <v>SH20-0165</v>
          </cell>
          <cell r="U124">
            <v>300</v>
          </cell>
          <cell r="W124">
            <v>300</v>
          </cell>
        </row>
        <row r="125">
          <cell r="M125" t="str">
            <v>SH20-0167</v>
          </cell>
          <cell r="U125">
            <v>460</v>
          </cell>
          <cell r="W125">
            <v>460</v>
          </cell>
        </row>
        <row r="126">
          <cell r="M126" t="str">
            <v>SH20-0168</v>
          </cell>
          <cell r="U126">
            <v>952</v>
          </cell>
          <cell r="W126">
            <v>952</v>
          </cell>
        </row>
        <row r="127">
          <cell r="M127" t="str">
            <v>SH20-0169</v>
          </cell>
          <cell r="U127">
            <v>500</v>
          </cell>
          <cell r="W127">
            <v>500</v>
          </cell>
        </row>
        <row r="128">
          <cell r="M128" t="str">
            <v>SH20-0170</v>
          </cell>
          <cell r="U128">
            <v>200</v>
          </cell>
          <cell r="W128">
            <v>200</v>
          </cell>
        </row>
        <row r="129">
          <cell r="M129" t="str">
            <v>(空白)</v>
          </cell>
        </row>
        <row r="130">
          <cell r="M130" t="str">
            <v>总计</v>
          </cell>
          <cell r="N130">
            <v>12964</v>
          </cell>
          <cell r="O130">
            <v>14064</v>
          </cell>
          <cell r="P130">
            <v>14516</v>
          </cell>
          <cell r="Q130">
            <v>14516</v>
          </cell>
          <cell r="R130">
            <v>14516</v>
          </cell>
          <cell r="S130">
            <v>13864</v>
          </cell>
          <cell r="T130">
            <v>14516</v>
          </cell>
          <cell r="U130">
            <v>14516</v>
          </cell>
          <cell r="W130">
            <v>113472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P Incoming Shipments"/>
      <sheetName val="Sheet1"/>
    </sheetNames>
    <sheetDataSet>
      <sheetData sheetId="0"/>
      <sheetData sheetId="1">
        <row r="1">
          <cell r="E1" t="str">
            <v>Item No.</v>
          </cell>
          <cell r="F1" t="str">
            <v>Code</v>
          </cell>
          <cell r="G1" t="str">
            <v>Division</v>
          </cell>
          <cell r="H1" t="str">
            <v>Brand</v>
          </cell>
          <cell r="I1" t="str">
            <v>Pattern</v>
          </cell>
          <cell r="J1" t="str">
            <v>Category</v>
          </cell>
          <cell r="K1" t="str">
            <v>Color</v>
          </cell>
          <cell r="L1" t="str">
            <v>Size</v>
          </cell>
          <cell r="M1" t="str">
            <v>COO</v>
          </cell>
          <cell r="N1" t="str">
            <v>Schedule Ship Date</v>
          </cell>
          <cell r="O1" t="str">
            <v>Qty Ordered</v>
          </cell>
        </row>
        <row r="2">
          <cell r="E2" t="str">
            <v>ST20-4273</v>
          </cell>
          <cell r="F2" t="str">
            <v/>
          </cell>
          <cell r="G2" t="str">
            <v>SHET</v>
          </cell>
          <cell r="H2" t="str">
            <v>Serta</v>
          </cell>
          <cell r="I2" t="str">
            <v/>
          </cell>
          <cell r="J2" t="str">
            <v>SHEET/SHEET SET</v>
          </cell>
          <cell r="K2" t="str">
            <v>Vintage Indigo</v>
          </cell>
          <cell r="L2" t="str">
            <v>Twin: 66x96"/20x30"(2)/39x75"+12"</v>
          </cell>
          <cell r="M2" t="str">
            <v>China</v>
          </cell>
          <cell r="N2">
            <v>45933</v>
          </cell>
          <cell r="O2">
            <v>300</v>
          </cell>
        </row>
        <row r="3">
          <cell r="E3" t="str">
            <v>ST20-4274</v>
          </cell>
          <cell r="F3" t="str">
            <v/>
          </cell>
          <cell r="G3" t="str">
            <v>SHET</v>
          </cell>
          <cell r="H3" t="str">
            <v>Serta</v>
          </cell>
          <cell r="I3" t="str">
            <v/>
          </cell>
          <cell r="J3" t="str">
            <v>SHEET/SHEET SET</v>
          </cell>
          <cell r="K3" t="str">
            <v>Vintage Indigo</v>
          </cell>
          <cell r="L3" t="str">
            <v>Full: 81x96"/20x30"(4)/54x75"+12"</v>
          </cell>
          <cell r="M3" t="str">
            <v>China</v>
          </cell>
          <cell r="N3">
            <v>45933</v>
          </cell>
          <cell r="O3">
            <v>460</v>
          </cell>
        </row>
        <row r="4">
          <cell r="E4" t="str">
            <v>ST20-4275</v>
          </cell>
          <cell r="F4" t="str">
            <v/>
          </cell>
          <cell r="G4" t="str">
            <v>SHET</v>
          </cell>
          <cell r="H4" t="str">
            <v>Serta</v>
          </cell>
          <cell r="I4" t="str">
            <v/>
          </cell>
          <cell r="J4" t="str">
            <v>SHEET/SHEET SET</v>
          </cell>
          <cell r="K4" t="str">
            <v>Vintage Indigo</v>
          </cell>
          <cell r="L4" t="str">
            <v>Queen: 90x102"/20x30"(4)/60x80"+12"</v>
          </cell>
          <cell r="M4" t="str">
            <v>China</v>
          </cell>
          <cell r="N4">
            <v>45933</v>
          </cell>
          <cell r="O4">
            <v>952</v>
          </cell>
        </row>
        <row r="5">
          <cell r="E5" t="str">
            <v>ST20-4276</v>
          </cell>
          <cell r="F5" t="str">
            <v/>
          </cell>
          <cell r="G5" t="str">
            <v>SHET</v>
          </cell>
          <cell r="H5" t="str">
            <v>Serta</v>
          </cell>
          <cell r="I5" t="str">
            <v/>
          </cell>
          <cell r="J5" t="str">
            <v>SHEET/SHEET SET</v>
          </cell>
          <cell r="K5" t="str">
            <v>Vintage Indigo</v>
          </cell>
          <cell r="L5" t="str">
            <v>King: 108x102"/20x40"(4)/78x80"+12"</v>
          </cell>
          <cell r="M5" t="str">
            <v>China</v>
          </cell>
          <cell r="N5">
            <v>45933</v>
          </cell>
          <cell r="O5">
            <v>640</v>
          </cell>
        </row>
        <row r="6">
          <cell r="E6" t="str">
            <v>SH20-0213</v>
          </cell>
          <cell r="F6" t="str">
            <v/>
          </cell>
          <cell r="G6" t="str">
            <v>SHET</v>
          </cell>
          <cell r="H6" t="str">
            <v>Serta</v>
          </cell>
          <cell r="I6" t="str">
            <v>Serta Perfect Cool</v>
          </cell>
          <cell r="J6" t="str">
            <v>SHEET/SHEET SET</v>
          </cell>
          <cell r="K6" t="str">
            <v>Castle Rock</v>
          </cell>
          <cell r="L6" t="str">
            <v>TWIN: 66X96"/20x30"(2)/39X75"+12"</v>
          </cell>
          <cell r="M6" t="str">
            <v>China</v>
          </cell>
          <cell r="N6">
            <v>45933</v>
          </cell>
          <cell r="O6">
            <v>300</v>
          </cell>
        </row>
        <row r="7">
          <cell r="E7" t="str">
            <v>SH20-0215</v>
          </cell>
          <cell r="F7" t="str">
            <v/>
          </cell>
          <cell r="G7" t="str">
            <v>SHET</v>
          </cell>
          <cell r="H7" t="str">
            <v>Serta</v>
          </cell>
          <cell r="I7" t="str">
            <v>Serta Perfect Cool</v>
          </cell>
          <cell r="J7" t="str">
            <v>SHEET/SHEET SET</v>
          </cell>
          <cell r="K7" t="str">
            <v>Castle Rock</v>
          </cell>
          <cell r="L7" t="str">
            <v>FULL: 81X96"/20x30"(4)/54X75"+12"</v>
          </cell>
          <cell r="M7" t="str">
            <v>China</v>
          </cell>
          <cell r="N7">
            <v>45933</v>
          </cell>
          <cell r="O7">
            <v>460</v>
          </cell>
        </row>
        <row r="8">
          <cell r="E8" t="str">
            <v>SH20-0216</v>
          </cell>
          <cell r="F8" t="str">
            <v/>
          </cell>
          <cell r="G8" t="str">
            <v>SHET</v>
          </cell>
          <cell r="H8" t="str">
            <v>Serta</v>
          </cell>
          <cell r="I8" t="str">
            <v>Serta Perfect Cool</v>
          </cell>
          <cell r="J8" t="str">
            <v>SHEET/SHEET SET</v>
          </cell>
          <cell r="K8" t="str">
            <v>Castle Rock</v>
          </cell>
          <cell r="L8" t="str">
            <v>QUEEN: 90x102"/20x30"(4)/60x80"+12"</v>
          </cell>
          <cell r="M8" t="str">
            <v>China</v>
          </cell>
          <cell r="N8">
            <v>45933</v>
          </cell>
          <cell r="O8">
            <v>952</v>
          </cell>
        </row>
        <row r="9">
          <cell r="E9" t="str">
            <v>SH20-0217</v>
          </cell>
          <cell r="F9" t="str">
            <v/>
          </cell>
          <cell r="G9" t="str">
            <v>SHET</v>
          </cell>
          <cell r="H9" t="str">
            <v>Serta</v>
          </cell>
          <cell r="I9" t="str">
            <v>Serta Perfect Cool</v>
          </cell>
          <cell r="J9" t="str">
            <v>SHEET/SHEET SET</v>
          </cell>
          <cell r="K9" t="str">
            <v>Castle Rock</v>
          </cell>
          <cell r="L9" t="str">
            <v>KING: 108x102"/20x40"(4)/78x80"+12"</v>
          </cell>
          <cell r="M9" t="str">
            <v>China</v>
          </cell>
          <cell r="N9">
            <v>45933</v>
          </cell>
          <cell r="O9">
            <v>640</v>
          </cell>
        </row>
        <row r="10">
          <cell r="E10" t="str">
            <v>SH21-0083</v>
          </cell>
          <cell r="F10" t="str">
            <v/>
          </cell>
          <cell r="G10" t="str">
            <v>SHET</v>
          </cell>
          <cell r="H10" t="str">
            <v>Serta</v>
          </cell>
          <cell r="I10" t="str">
            <v>Serta Perfect Cool</v>
          </cell>
          <cell r="J10" t="str">
            <v>PILLOWCASE</v>
          </cell>
          <cell r="K10" t="str">
            <v>Ice Melt</v>
          </cell>
          <cell r="L10" t="str">
            <v>SPC: 20x30"(2)</v>
          </cell>
          <cell r="M10" t="str">
            <v>China</v>
          </cell>
          <cell r="N10">
            <v>45933</v>
          </cell>
          <cell r="O10">
            <v>2776</v>
          </cell>
        </row>
        <row r="11">
          <cell r="E11" t="str">
            <v>SH21-0084</v>
          </cell>
          <cell r="F11" t="str">
            <v/>
          </cell>
          <cell r="G11" t="str">
            <v>SHET</v>
          </cell>
          <cell r="H11" t="str">
            <v>Serta</v>
          </cell>
          <cell r="I11" t="str">
            <v>Serta Perfect Cool</v>
          </cell>
          <cell r="J11" t="str">
            <v>PILLOWCASE</v>
          </cell>
          <cell r="K11" t="str">
            <v>Ice Melt</v>
          </cell>
          <cell r="L11" t="str">
            <v>KPC: 20x40"(2)</v>
          </cell>
          <cell r="M11" t="str">
            <v>China</v>
          </cell>
          <cell r="N11">
            <v>45933</v>
          </cell>
          <cell r="O11">
            <v>1280</v>
          </cell>
        </row>
        <row r="12">
          <cell r="E12" t="str">
            <v>SH20-0079</v>
          </cell>
          <cell r="F12" t="str">
            <v/>
          </cell>
          <cell r="G12" t="str">
            <v>SHET</v>
          </cell>
          <cell r="H12" t="str">
            <v>Serta</v>
          </cell>
          <cell r="I12" t="str">
            <v>Serta Perfect Cool</v>
          </cell>
          <cell r="J12" t="str">
            <v>SHEET/SHEET SET</v>
          </cell>
          <cell r="K12" t="str">
            <v>Ice Melt</v>
          </cell>
          <cell r="L12" t="str">
            <v>TWIN: 66X96"/20x30"(2)/39X75"+12"</v>
          </cell>
          <cell r="M12" t="str">
            <v>China</v>
          </cell>
          <cell r="N12">
            <v>45933</v>
          </cell>
          <cell r="O12">
            <v>600</v>
          </cell>
        </row>
        <row r="13">
          <cell r="E13" t="str">
            <v>SH20-0080</v>
          </cell>
          <cell r="F13" t="str">
            <v/>
          </cell>
          <cell r="G13" t="str">
            <v>SHET</v>
          </cell>
          <cell r="H13" t="str">
            <v>Serta</v>
          </cell>
          <cell r="I13" t="str">
            <v>Serta Perfect Cool</v>
          </cell>
          <cell r="J13" t="str">
            <v>SHEET/SHEET SET</v>
          </cell>
          <cell r="K13" t="str">
            <v>Ice Melt</v>
          </cell>
          <cell r="L13" t="str">
            <v>FULL: 81X96"/20x30"(4)/54X75"+12"</v>
          </cell>
          <cell r="M13" t="str">
            <v>China</v>
          </cell>
          <cell r="N13">
            <v>45933</v>
          </cell>
          <cell r="O13">
            <v>920</v>
          </cell>
        </row>
        <row r="14">
          <cell r="E14" t="str">
            <v>SH20-0081</v>
          </cell>
          <cell r="F14" t="str">
            <v/>
          </cell>
          <cell r="G14" t="str">
            <v>SHET</v>
          </cell>
          <cell r="H14" t="str">
            <v>Serta</v>
          </cell>
          <cell r="I14" t="str">
            <v>Serta Perfect Cool</v>
          </cell>
          <cell r="J14" t="str">
            <v>SHEET/SHEET SET</v>
          </cell>
          <cell r="K14" t="str">
            <v>Ice Melt</v>
          </cell>
          <cell r="L14" t="str">
            <v>QUEEN: 90x102"/20x30"(4)/60x80"+12"</v>
          </cell>
          <cell r="M14" t="str">
            <v>China</v>
          </cell>
          <cell r="N14">
            <v>45933</v>
          </cell>
          <cell r="O14">
            <v>1900</v>
          </cell>
        </row>
        <row r="15">
          <cell r="E15" t="str">
            <v>SH20-0082</v>
          </cell>
          <cell r="F15" t="str">
            <v/>
          </cell>
          <cell r="G15" t="str">
            <v>SHET</v>
          </cell>
          <cell r="H15" t="str">
            <v>Serta</v>
          </cell>
          <cell r="I15" t="str">
            <v>Serta Perfect Cool</v>
          </cell>
          <cell r="J15" t="str">
            <v>SHEET/SHEET SET</v>
          </cell>
          <cell r="K15" t="str">
            <v>Ice Melt</v>
          </cell>
          <cell r="L15" t="str">
            <v>KING: 108x102"/20x40"(4)/78x80"+12"</v>
          </cell>
          <cell r="M15" t="str">
            <v>China</v>
          </cell>
          <cell r="N15">
            <v>45933</v>
          </cell>
          <cell r="O15">
            <v>1280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BP Incoming Shipments"/>
      <sheetName val="Sheet2"/>
    </sheetNames>
    <sheetDataSet>
      <sheetData sheetId="0"/>
      <sheetData sheetId="1"/>
      <sheetData sheetId="2">
        <row r="1">
          <cell r="E1" t="str">
            <v>Item No.</v>
          </cell>
          <cell r="F1" t="str">
            <v>Code</v>
          </cell>
          <cell r="G1" t="str">
            <v>Division</v>
          </cell>
          <cell r="H1" t="str">
            <v>Brand</v>
          </cell>
          <cell r="I1" t="str">
            <v>Pattern</v>
          </cell>
          <cell r="J1" t="str">
            <v>Category</v>
          </cell>
          <cell r="K1" t="str">
            <v>Color</v>
          </cell>
          <cell r="L1" t="str">
            <v>Size</v>
          </cell>
          <cell r="M1" t="str">
            <v>COO</v>
          </cell>
          <cell r="N1" t="str">
            <v>Schedule Ship Date</v>
          </cell>
          <cell r="O1" t="str">
            <v>Qty Ordered</v>
          </cell>
        </row>
        <row r="2">
          <cell r="E2" t="str">
            <v>SH21-0071</v>
          </cell>
          <cell r="F2" t="str">
            <v/>
          </cell>
          <cell r="G2" t="str">
            <v>SHET</v>
          </cell>
          <cell r="H2" t="str">
            <v>Serta</v>
          </cell>
          <cell r="I2" t="str">
            <v>Serta Perfect Cool</v>
          </cell>
          <cell r="J2" t="str">
            <v>PILLOWCASE</v>
          </cell>
          <cell r="K2" t="str">
            <v>Coconut Milk</v>
          </cell>
          <cell r="L2" t="str">
            <v>SPC: 20x30"(2)</v>
          </cell>
          <cell r="M2" t="str">
            <v>China</v>
          </cell>
          <cell r="N2">
            <v>45954</v>
          </cell>
          <cell r="O2">
            <v>2540</v>
          </cell>
        </row>
        <row r="3">
          <cell r="E3" t="str">
            <v>SH21-0072</v>
          </cell>
          <cell r="F3" t="str">
            <v/>
          </cell>
          <cell r="G3" t="str">
            <v>SHET</v>
          </cell>
          <cell r="H3" t="str">
            <v>Serta</v>
          </cell>
          <cell r="I3" t="str">
            <v>Serta Perfect Cool</v>
          </cell>
          <cell r="J3" t="str">
            <v>PILLOWCASE</v>
          </cell>
          <cell r="K3" t="str">
            <v>Coconut Milk</v>
          </cell>
          <cell r="L3" t="str">
            <v>KPC: 20x40"(2)</v>
          </cell>
          <cell r="M3" t="str">
            <v>China</v>
          </cell>
          <cell r="N3">
            <v>45954</v>
          </cell>
          <cell r="O3">
            <v>1040</v>
          </cell>
        </row>
        <row r="4">
          <cell r="E4" t="str">
            <v>SH20-0067</v>
          </cell>
          <cell r="F4" t="str">
            <v/>
          </cell>
          <cell r="G4" t="str">
            <v>SHET</v>
          </cell>
          <cell r="H4" t="str">
            <v>Serta</v>
          </cell>
          <cell r="I4" t="str">
            <v>Serta Perfect Cool</v>
          </cell>
          <cell r="J4" t="str">
            <v>SHEET/SHEET SET</v>
          </cell>
          <cell r="K4" t="str">
            <v>Coconut Milk</v>
          </cell>
          <cell r="L4" t="str">
            <v>TWIN: 66X96"/20x30"(2)/39X75"+12"</v>
          </cell>
          <cell r="M4" t="str">
            <v>China</v>
          </cell>
          <cell r="N4">
            <v>45954</v>
          </cell>
          <cell r="O4">
            <v>640</v>
          </cell>
        </row>
        <row r="5">
          <cell r="E5" t="str">
            <v>SH20-0068</v>
          </cell>
          <cell r="F5" t="str">
            <v/>
          </cell>
          <cell r="G5" t="str">
            <v>SHET</v>
          </cell>
          <cell r="H5" t="str">
            <v>Serta</v>
          </cell>
          <cell r="I5" t="str">
            <v>Serta Perfect Cool</v>
          </cell>
          <cell r="J5" t="str">
            <v>SHEET/SHEET SET</v>
          </cell>
          <cell r="K5" t="str">
            <v>Coconut Milk</v>
          </cell>
          <cell r="L5" t="str">
            <v>FULL: 81X96"/20x30"(4)/54X75"+12"</v>
          </cell>
          <cell r="M5" t="str">
            <v>China</v>
          </cell>
          <cell r="N5">
            <v>45954</v>
          </cell>
          <cell r="O5">
            <v>960</v>
          </cell>
        </row>
        <row r="6">
          <cell r="E6" t="str">
            <v>SH20-0069</v>
          </cell>
          <cell r="F6" t="str">
            <v/>
          </cell>
          <cell r="G6" t="str">
            <v>SHET</v>
          </cell>
          <cell r="H6" t="str">
            <v>Serta</v>
          </cell>
          <cell r="I6" t="str">
            <v>Serta Perfect Cool</v>
          </cell>
          <cell r="J6" t="str">
            <v>SHEET/SHEET SET</v>
          </cell>
          <cell r="K6" t="str">
            <v>Coconut Milk</v>
          </cell>
          <cell r="L6" t="str">
            <v>QUEEN: 90x102"/20x30"(4)/60x80"+12"</v>
          </cell>
          <cell r="M6" t="str">
            <v>China</v>
          </cell>
          <cell r="N6">
            <v>45954</v>
          </cell>
          <cell r="O6">
            <v>1940</v>
          </cell>
        </row>
        <row r="7">
          <cell r="E7" t="str">
            <v>SH20-0070</v>
          </cell>
          <cell r="F7" t="str">
            <v/>
          </cell>
          <cell r="G7" t="str">
            <v>SHET</v>
          </cell>
          <cell r="H7" t="str">
            <v>Serta</v>
          </cell>
          <cell r="I7" t="str">
            <v>Serta Perfect Cool</v>
          </cell>
          <cell r="J7" t="str">
            <v>SHEET/SHEET SET</v>
          </cell>
          <cell r="K7" t="str">
            <v>Coconut Milk</v>
          </cell>
          <cell r="L7" t="str">
            <v>KING: 108x102"/20x40"(4)/78x80"+12"</v>
          </cell>
          <cell r="M7" t="str">
            <v>China</v>
          </cell>
          <cell r="N7">
            <v>45954</v>
          </cell>
          <cell r="O7">
            <v>1320</v>
          </cell>
        </row>
        <row r="8">
          <cell r="E8" t="str">
            <v>SH21-0211</v>
          </cell>
          <cell r="F8" t="str">
            <v/>
          </cell>
          <cell r="G8" t="str">
            <v>SHET</v>
          </cell>
          <cell r="H8" t="str">
            <v>Serta</v>
          </cell>
          <cell r="I8" t="str">
            <v>Serta Perfect Cool</v>
          </cell>
          <cell r="J8" t="str">
            <v>PILLOWCASE</v>
          </cell>
          <cell r="K8" t="str">
            <v>Sheer Pink</v>
          </cell>
          <cell r="L8" t="str">
            <v>SPC: 20x30"(2)</v>
          </cell>
          <cell r="M8" t="str">
            <v>China</v>
          </cell>
          <cell r="N8">
            <v>45954</v>
          </cell>
          <cell r="O8">
            <v>660</v>
          </cell>
        </row>
        <row r="9">
          <cell r="E9" t="str">
            <v>SH21-0212</v>
          </cell>
          <cell r="F9" t="str">
            <v/>
          </cell>
          <cell r="G9" t="str">
            <v>SHET</v>
          </cell>
          <cell r="H9" t="str">
            <v>Serta</v>
          </cell>
          <cell r="I9" t="str">
            <v>Serta Perfect Cool</v>
          </cell>
          <cell r="J9" t="str">
            <v>PILLOWCASE</v>
          </cell>
          <cell r="K9" t="str">
            <v>Sheer Pink</v>
          </cell>
          <cell r="L9" t="str">
            <v>KPC: 20x40"(2)</v>
          </cell>
          <cell r="M9" t="str">
            <v>China</v>
          </cell>
          <cell r="N9">
            <v>45954</v>
          </cell>
          <cell r="O9">
            <v>260</v>
          </cell>
        </row>
        <row r="10">
          <cell r="E10" t="str">
            <v>SH20-0205</v>
          </cell>
          <cell r="F10" t="str">
            <v/>
          </cell>
          <cell r="G10" t="str">
            <v>SHET</v>
          </cell>
          <cell r="H10" t="str">
            <v>Serta</v>
          </cell>
          <cell r="I10" t="str">
            <v>Serta Perfect Cool</v>
          </cell>
          <cell r="J10" t="str">
            <v>SHEET/SHEET SET</v>
          </cell>
          <cell r="K10" t="str">
            <v>Sheer Pink</v>
          </cell>
          <cell r="L10" t="str">
            <v>TWIN: 66X96"/20x30"(2)/39X75"+12"</v>
          </cell>
          <cell r="M10" t="str">
            <v>China</v>
          </cell>
          <cell r="N10">
            <v>45954</v>
          </cell>
          <cell r="O10">
            <v>360</v>
          </cell>
        </row>
        <row r="11">
          <cell r="E11" t="str">
            <v>SH20-0207</v>
          </cell>
          <cell r="F11" t="str">
            <v/>
          </cell>
          <cell r="G11" t="str">
            <v>SHET</v>
          </cell>
          <cell r="H11" t="str">
            <v>Serta</v>
          </cell>
          <cell r="I11" t="str">
            <v>Serta Perfect Cool</v>
          </cell>
          <cell r="J11" t="str">
            <v>SHEET/SHEET SET</v>
          </cell>
          <cell r="K11" t="str">
            <v>Sheer Pink</v>
          </cell>
          <cell r="L11" t="str">
            <v>FULL: 81X96"/20x30"(4)/54X75"+12"</v>
          </cell>
          <cell r="M11" t="str">
            <v>China</v>
          </cell>
          <cell r="N11">
            <v>45954</v>
          </cell>
          <cell r="O11">
            <v>520</v>
          </cell>
        </row>
        <row r="12">
          <cell r="E12" t="str">
            <v>SH20-0208</v>
          </cell>
          <cell r="F12" t="str">
            <v/>
          </cell>
          <cell r="G12" t="str">
            <v>SHET</v>
          </cell>
          <cell r="H12" t="str">
            <v>Serta</v>
          </cell>
          <cell r="I12" t="str">
            <v>Serta Perfect Cool</v>
          </cell>
          <cell r="J12" t="str">
            <v>SHEET/SHEET SET</v>
          </cell>
          <cell r="K12" t="str">
            <v>Sheer Pink</v>
          </cell>
          <cell r="L12" t="str">
            <v>QUEEN: 90x102"/20x30"(4)/60x80"+12"</v>
          </cell>
          <cell r="M12" t="str">
            <v>China</v>
          </cell>
          <cell r="N12">
            <v>45954</v>
          </cell>
          <cell r="O12">
            <v>1000</v>
          </cell>
        </row>
        <row r="13">
          <cell r="E13" t="str">
            <v>SH20-0209</v>
          </cell>
          <cell r="F13" t="str">
            <v/>
          </cell>
          <cell r="G13" t="str">
            <v>SHET</v>
          </cell>
          <cell r="H13" t="str">
            <v>Serta</v>
          </cell>
          <cell r="I13" t="str">
            <v>Serta Perfect Cool</v>
          </cell>
          <cell r="J13" t="str">
            <v>SHEET/SHEET SET</v>
          </cell>
          <cell r="K13" t="str">
            <v>Sheer Pink</v>
          </cell>
          <cell r="L13" t="str">
            <v>KING: 108x102"/20x40"(4)/78x80"+12"</v>
          </cell>
          <cell r="M13" t="str">
            <v>China</v>
          </cell>
          <cell r="N13">
            <v>45954</v>
          </cell>
          <cell r="O13">
            <v>700</v>
          </cell>
        </row>
        <row r="14">
          <cell r="E14" t="str">
            <v>SH20-0109</v>
          </cell>
          <cell r="F14" t="str">
            <v/>
          </cell>
          <cell r="G14" t="str">
            <v>SHET</v>
          </cell>
          <cell r="H14" t="str">
            <v>Serta</v>
          </cell>
          <cell r="I14" t="str">
            <v>Serta Perfect Cool</v>
          </cell>
          <cell r="J14" t="str">
            <v>SHEET/SHEET SET</v>
          </cell>
          <cell r="K14" t="str">
            <v>Stonewash Blue</v>
          </cell>
          <cell r="L14" t="str">
            <v>TWIN: 66X96"/20x30"(2)/39X75"+12"</v>
          </cell>
          <cell r="M14" t="str">
            <v>China</v>
          </cell>
          <cell r="N14">
            <v>45954</v>
          </cell>
          <cell r="O14">
            <v>360</v>
          </cell>
        </row>
        <row r="15">
          <cell r="E15" t="str">
            <v>SH20-0110</v>
          </cell>
          <cell r="F15" t="str">
            <v/>
          </cell>
          <cell r="G15" t="str">
            <v>SHET</v>
          </cell>
          <cell r="H15" t="str">
            <v>Serta</v>
          </cell>
          <cell r="I15" t="str">
            <v>Serta Perfect Cool</v>
          </cell>
          <cell r="J15" t="str">
            <v>SHEET/SHEET SET</v>
          </cell>
          <cell r="K15" t="str">
            <v>Stonewash Blue</v>
          </cell>
          <cell r="L15" t="str">
            <v>FULL: 81X96"/20x30"(4)/54X75"+12"</v>
          </cell>
          <cell r="M15" t="str">
            <v>China</v>
          </cell>
          <cell r="N15">
            <v>45954</v>
          </cell>
          <cell r="O15">
            <v>520</v>
          </cell>
        </row>
        <row r="16">
          <cell r="E16" t="str">
            <v>SH20-0111</v>
          </cell>
          <cell r="F16" t="str">
            <v/>
          </cell>
          <cell r="G16" t="str">
            <v>SHET</v>
          </cell>
          <cell r="H16" t="str">
            <v>Serta</v>
          </cell>
          <cell r="I16" t="str">
            <v>Serta Perfect Cool</v>
          </cell>
          <cell r="J16" t="str">
            <v>SHEET/SHEET SET</v>
          </cell>
          <cell r="K16" t="str">
            <v>Stonewash Blue</v>
          </cell>
          <cell r="L16" t="str">
            <v>QUEEN: 90x102"/20x30"(4)/60x80"+12"</v>
          </cell>
          <cell r="M16" t="str">
            <v>China</v>
          </cell>
          <cell r="N16">
            <v>45954</v>
          </cell>
          <cell r="O16">
            <v>1000</v>
          </cell>
        </row>
        <row r="17">
          <cell r="E17" t="str">
            <v>SH20-0112</v>
          </cell>
          <cell r="F17" t="str">
            <v/>
          </cell>
          <cell r="G17" t="str">
            <v>SHET</v>
          </cell>
          <cell r="H17" t="str">
            <v>Serta</v>
          </cell>
          <cell r="I17" t="str">
            <v>Serta Perfect Cool</v>
          </cell>
          <cell r="J17" t="str">
            <v>SHEET/SHEET SET</v>
          </cell>
          <cell r="K17" t="str">
            <v>Stonewash Blue</v>
          </cell>
          <cell r="L17" t="str">
            <v>KING: 108x102"/20x40"(4)/78x80"+12"</v>
          </cell>
          <cell r="M17" t="str">
            <v>China</v>
          </cell>
          <cell r="N17">
            <v>45954</v>
          </cell>
          <cell r="O17">
            <v>700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BP Incoming Shipments"/>
      <sheetName val="Sheet2"/>
    </sheetNames>
    <sheetDataSet>
      <sheetData sheetId="0"/>
      <sheetData sheetId="1"/>
      <sheetData sheetId="2">
        <row r="1">
          <cell r="E1" t="str">
            <v>Item No.</v>
          </cell>
          <cell r="F1" t="str">
            <v>Code</v>
          </cell>
          <cell r="G1" t="str">
            <v>Division</v>
          </cell>
          <cell r="H1" t="str">
            <v>Brand</v>
          </cell>
          <cell r="I1" t="str">
            <v>Pattern</v>
          </cell>
          <cell r="J1" t="str">
            <v>Category</v>
          </cell>
          <cell r="K1" t="str">
            <v>Color</v>
          </cell>
          <cell r="L1" t="str">
            <v>Size</v>
          </cell>
          <cell r="M1" t="str">
            <v>COO</v>
          </cell>
          <cell r="N1" t="str">
            <v>Schedule Ship Date</v>
          </cell>
          <cell r="O1" t="str">
            <v>Qty Ordered</v>
          </cell>
        </row>
        <row r="2">
          <cell r="E2" t="str">
            <v>BRP21-0187</v>
          </cell>
          <cell r="F2" t="str">
            <v/>
          </cell>
          <cell r="G2" t="str">
            <v>SHET</v>
          </cell>
          <cell r="H2" t="str">
            <v xml:space="preserve">Beautyrest Platinum </v>
          </cell>
          <cell r="I2" t="str">
            <v>Solid Satin|Solid Satin|Solid Satin</v>
          </cell>
          <cell r="J2" t="str">
            <v>PILLOWCASE</v>
          </cell>
          <cell r="K2" t="str">
            <v>Black</v>
          </cell>
          <cell r="L2" t="str">
            <v>Standard Pillowcase: 20x30" (2)</v>
          </cell>
          <cell r="M2" t="str">
            <v>China</v>
          </cell>
          <cell r="N2">
            <v>45940</v>
          </cell>
          <cell r="O2">
            <v>600</v>
          </cell>
        </row>
        <row r="3">
          <cell r="E3" t="str">
            <v>BRP21-0188</v>
          </cell>
          <cell r="F3" t="str">
            <v/>
          </cell>
          <cell r="G3" t="str">
            <v>SHET</v>
          </cell>
          <cell r="H3" t="str">
            <v xml:space="preserve">Beautyrest Platinum </v>
          </cell>
          <cell r="I3" t="str">
            <v>Solid Satin|Solid Satin|Solid Satin</v>
          </cell>
          <cell r="J3" t="str">
            <v>PILLOWCASE</v>
          </cell>
          <cell r="K3" t="str">
            <v>Black</v>
          </cell>
          <cell r="L3" t="str">
            <v>King Pillowcase: 20x40" (2)</v>
          </cell>
          <cell r="M3" t="str">
            <v>China</v>
          </cell>
          <cell r="N3">
            <v>45940</v>
          </cell>
          <cell r="O3">
            <v>400</v>
          </cell>
        </row>
        <row r="4">
          <cell r="E4" t="str">
            <v>BRP20-0150</v>
          </cell>
          <cell r="F4" t="str">
            <v/>
          </cell>
          <cell r="G4" t="str">
            <v>SHET</v>
          </cell>
          <cell r="H4" t="str">
            <v xml:space="preserve">Beautyrest Platinum </v>
          </cell>
          <cell r="I4" t="str">
            <v>Solid Satin|Solid Satin|Solid Satin</v>
          </cell>
          <cell r="J4" t="str">
            <v>SHEET/SHEET SET</v>
          </cell>
          <cell r="K4" t="str">
            <v>Black</v>
          </cell>
          <cell r="L4" t="str">
            <v>Full: 84x96/54x75+13/20x30"(4)</v>
          </cell>
          <cell r="M4" t="str">
            <v>China</v>
          </cell>
          <cell r="N4">
            <v>45940</v>
          </cell>
          <cell r="O4">
            <v>400</v>
          </cell>
        </row>
        <row r="5">
          <cell r="E5" t="str">
            <v>BRP20-0151</v>
          </cell>
          <cell r="F5" t="str">
            <v/>
          </cell>
          <cell r="G5" t="str">
            <v>SHET</v>
          </cell>
          <cell r="H5" t="str">
            <v xml:space="preserve">Beautyrest Platinum </v>
          </cell>
          <cell r="I5" t="str">
            <v>Solid Satin|Solid Satin|Solid Satin</v>
          </cell>
          <cell r="J5" t="str">
            <v>SHEET/SHEET SET</v>
          </cell>
          <cell r="K5" t="str">
            <v>Black</v>
          </cell>
          <cell r="L5" t="str">
            <v>Queen: 90x102/60x80+14/20x30"(4)</v>
          </cell>
          <cell r="M5" t="str">
            <v>China</v>
          </cell>
          <cell r="N5">
            <v>45940</v>
          </cell>
          <cell r="O5">
            <v>700</v>
          </cell>
        </row>
        <row r="6">
          <cell r="E6" t="str">
            <v>BRP20-0152</v>
          </cell>
          <cell r="F6" t="str">
            <v/>
          </cell>
          <cell r="G6" t="str">
            <v>SHET</v>
          </cell>
          <cell r="H6" t="str">
            <v xml:space="preserve">Beautyrest Platinum </v>
          </cell>
          <cell r="I6" t="str">
            <v>Solid Satin|Solid Satin|Solid Satin</v>
          </cell>
          <cell r="J6" t="str">
            <v>SHEET/SHEET SET</v>
          </cell>
          <cell r="K6" t="str">
            <v>Black</v>
          </cell>
          <cell r="L6" t="str">
            <v>King: 108x102/78x80+14/20x40"(4)</v>
          </cell>
          <cell r="M6" t="str">
            <v>China</v>
          </cell>
          <cell r="N6">
            <v>45940</v>
          </cell>
          <cell r="O6">
            <v>420</v>
          </cell>
        </row>
        <row r="7">
          <cell r="E7" t="str">
            <v>BRP20-0193</v>
          </cell>
          <cell r="F7" t="str">
            <v/>
          </cell>
          <cell r="G7" t="str">
            <v>SHET</v>
          </cell>
          <cell r="H7" t="str">
            <v xml:space="preserve">Beautyrest Platinum </v>
          </cell>
          <cell r="I7" t="str">
            <v>Solid Satin|Solid Satin|Solid Satin</v>
          </cell>
          <cell r="J7" t="str">
            <v>SHEET/SHEET SET</v>
          </cell>
          <cell r="K7" t="str">
            <v>Black</v>
          </cell>
          <cell r="L7" t="str">
            <v>Twin: 66X96"/39X75+12"/20X30"(2)</v>
          </cell>
          <cell r="M7" t="str">
            <v>China</v>
          </cell>
          <cell r="N7">
            <v>45940</v>
          </cell>
          <cell r="O7">
            <v>200</v>
          </cell>
        </row>
        <row r="8">
          <cell r="E8" t="str">
            <v>BRP21-0185</v>
          </cell>
          <cell r="F8" t="str">
            <v/>
          </cell>
          <cell r="G8" t="str">
            <v>SHET</v>
          </cell>
          <cell r="H8" t="str">
            <v xml:space="preserve">Beautyrest Platinum </v>
          </cell>
          <cell r="I8" t="str">
            <v>Solid Satin|Solid Satin|Solid Satin</v>
          </cell>
          <cell r="J8" t="str">
            <v>PILLOWCASE</v>
          </cell>
          <cell r="K8" t="str">
            <v>Blush</v>
          </cell>
          <cell r="L8" t="str">
            <v>Standard Pillowcase: 20x30" (2)</v>
          </cell>
          <cell r="M8" t="str">
            <v>China</v>
          </cell>
          <cell r="N8">
            <v>45940</v>
          </cell>
          <cell r="O8">
            <v>600</v>
          </cell>
        </row>
        <row r="9">
          <cell r="E9" t="str">
            <v>BRP21-0186</v>
          </cell>
          <cell r="F9" t="str">
            <v/>
          </cell>
          <cell r="G9" t="str">
            <v>SHET</v>
          </cell>
          <cell r="H9" t="str">
            <v xml:space="preserve">Beautyrest Platinum </v>
          </cell>
          <cell r="I9" t="str">
            <v>Solid Satin|Solid Satin|Solid Satin</v>
          </cell>
          <cell r="J9" t="str">
            <v>PILLOWCASE</v>
          </cell>
          <cell r="K9" t="str">
            <v>Blush</v>
          </cell>
          <cell r="L9" t="str">
            <v>King Pillowcase: 20x40" (2)</v>
          </cell>
          <cell r="M9" t="str">
            <v>China</v>
          </cell>
          <cell r="N9">
            <v>45940</v>
          </cell>
          <cell r="O9">
            <v>400</v>
          </cell>
        </row>
        <row r="10">
          <cell r="E10" t="str">
            <v>BRP20-0146</v>
          </cell>
          <cell r="F10" t="str">
            <v/>
          </cell>
          <cell r="G10" t="str">
            <v>SHET</v>
          </cell>
          <cell r="H10" t="str">
            <v xml:space="preserve">Beautyrest Platinum </v>
          </cell>
          <cell r="I10" t="str">
            <v>Solid Satin|Solid Satin|Solid Satin</v>
          </cell>
          <cell r="J10" t="str">
            <v>SHEET/SHEET SET</v>
          </cell>
          <cell r="K10" t="str">
            <v>Blush</v>
          </cell>
          <cell r="L10" t="str">
            <v>Full: 84x96/54x75+13/20x30"(4)</v>
          </cell>
          <cell r="M10" t="str">
            <v>China</v>
          </cell>
          <cell r="N10">
            <v>45940</v>
          </cell>
          <cell r="O10">
            <v>400</v>
          </cell>
        </row>
        <row r="11">
          <cell r="E11" t="str">
            <v>BRP20-0147</v>
          </cell>
          <cell r="F11" t="str">
            <v/>
          </cell>
          <cell r="G11" t="str">
            <v>SHET</v>
          </cell>
          <cell r="H11" t="str">
            <v xml:space="preserve">Beautyrest Platinum </v>
          </cell>
          <cell r="I11" t="str">
            <v>Solid Satin|Solid Satin|Solid Satin</v>
          </cell>
          <cell r="J11" t="str">
            <v>SHEET/SHEET SET</v>
          </cell>
          <cell r="K11" t="str">
            <v>Blush</v>
          </cell>
          <cell r="L11" t="str">
            <v>Queen: 90x102/60x80+14/20x30"(4)</v>
          </cell>
          <cell r="M11" t="str">
            <v>China</v>
          </cell>
          <cell r="N11">
            <v>45940</v>
          </cell>
          <cell r="O11">
            <v>700</v>
          </cell>
        </row>
        <row r="12">
          <cell r="E12" t="str">
            <v>BRP20-0148</v>
          </cell>
          <cell r="F12" t="str">
            <v/>
          </cell>
          <cell r="G12" t="str">
            <v>SHET</v>
          </cell>
          <cell r="H12" t="str">
            <v xml:space="preserve">Beautyrest Platinum </v>
          </cell>
          <cell r="I12" t="str">
            <v>Solid Satin|Solid Satin|Solid Satin</v>
          </cell>
          <cell r="J12" t="str">
            <v>SHEET/SHEET SET</v>
          </cell>
          <cell r="K12" t="str">
            <v>Blush</v>
          </cell>
          <cell r="L12" t="str">
            <v>King: 108x102/78x80+14/20x40"(4)</v>
          </cell>
          <cell r="M12" t="str">
            <v>China</v>
          </cell>
          <cell r="N12">
            <v>45940</v>
          </cell>
          <cell r="O12">
            <v>420</v>
          </cell>
        </row>
        <row r="13">
          <cell r="E13" t="str">
            <v>BRP20-0192</v>
          </cell>
          <cell r="F13" t="str">
            <v/>
          </cell>
          <cell r="G13" t="str">
            <v>SHET</v>
          </cell>
          <cell r="H13" t="str">
            <v xml:space="preserve">Beautyrest Platinum </v>
          </cell>
          <cell r="I13" t="str">
            <v>Solid Satin|Solid Satin|Solid Satin</v>
          </cell>
          <cell r="J13" t="str">
            <v>SHEET/SHEET SET</v>
          </cell>
          <cell r="K13" t="str">
            <v>Blush</v>
          </cell>
          <cell r="L13" t="str">
            <v>Twin: 66X96"/39X75+12"/20X30"(2)</v>
          </cell>
          <cell r="M13" t="str">
            <v>China</v>
          </cell>
          <cell r="N13">
            <v>45940</v>
          </cell>
          <cell r="O13">
            <v>200</v>
          </cell>
        </row>
        <row r="14">
          <cell r="E14" t="str">
            <v>BRP21-0246</v>
          </cell>
          <cell r="F14" t="str">
            <v/>
          </cell>
          <cell r="G14" t="str">
            <v>SHET</v>
          </cell>
          <cell r="H14" t="str">
            <v xml:space="preserve">Beautyrest Platinum </v>
          </cell>
          <cell r="I14" t="str">
            <v>Solid Satin|Solid Satin|Solid Satin</v>
          </cell>
          <cell r="J14" t="str">
            <v>PILLOWCASE</v>
          </cell>
          <cell r="K14" t="str">
            <v>Champange - New</v>
          </cell>
          <cell r="L14" t="str">
            <v>Standard Pillowcase: 20X30"(2)</v>
          </cell>
          <cell r="M14" t="str">
            <v>China</v>
          </cell>
          <cell r="N14">
            <v>45940</v>
          </cell>
          <cell r="O14">
            <v>600</v>
          </cell>
        </row>
        <row r="15">
          <cell r="E15" t="str">
            <v>BRP21-0247</v>
          </cell>
          <cell r="F15" t="str">
            <v/>
          </cell>
          <cell r="G15" t="str">
            <v>SHET</v>
          </cell>
          <cell r="H15" t="str">
            <v xml:space="preserve">Beautyrest Platinum </v>
          </cell>
          <cell r="I15" t="str">
            <v>Solid Satin|Solid Satin|Solid Satin</v>
          </cell>
          <cell r="J15" t="str">
            <v>PILLOWCASE</v>
          </cell>
          <cell r="K15" t="str">
            <v>Champange - New</v>
          </cell>
          <cell r="L15" t="str">
            <v>King Pillowcase: 20X40"(2)</v>
          </cell>
          <cell r="M15" t="str">
            <v>China</v>
          </cell>
          <cell r="N15">
            <v>45940</v>
          </cell>
          <cell r="O15">
            <v>400</v>
          </cell>
        </row>
        <row r="16">
          <cell r="E16" t="str">
            <v>BRP20-0242</v>
          </cell>
          <cell r="F16" t="str">
            <v/>
          </cell>
          <cell r="G16" t="str">
            <v>SHET</v>
          </cell>
          <cell r="H16" t="str">
            <v xml:space="preserve">Beautyrest Platinum </v>
          </cell>
          <cell r="I16" t="str">
            <v>Solid Satin|Solid Satin|Solid Satin</v>
          </cell>
          <cell r="J16" t="str">
            <v>SHEET/SHEET SET</v>
          </cell>
          <cell r="K16" t="str">
            <v>Champange - New</v>
          </cell>
          <cell r="L16" t="str">
            <v>Twin: 66X96"/39X75"+12"/20X30"(2)</v>
          </cell>
          <cell r="M16" t="str">
            <v>China</v>
          </cell>
          <cell r="N16">
            <v>45940</v>
          </cell>
          <cell r="O16">
            <v>200</v>
          </cell>
        </row>
        <row r="17">
          <cell r="E17" t="str">
            <v>BRP20-0243</v>
          </cell>
          <cell r="F17" t="str">
            <v/>
          </cell>
          <cell r="G17" t="str">
            <v>SHET</v>
          </cell>
          <cell r="H17" t="str">
            <v xml:space="preserve">Beautyrest Platinum </v>
          </cell>
          <cell r="I17" t="str">
            <v>Solid Satin|Solid Satin|Solid Satin</v>
          </cell>
          <cell r="J17" t="str">
            <v>SHEET/SHEET SET</v>
          </cell>
          <cell r="K17" t="str">
            <v>Champange - New</v>
          </cell>
          <cell r="L17" t="str">
            <v>Full:  84X96"/54X75+13"/20X30"(4)</v>
          </cell>
          <cell r="M17" t="str">
            <v>China</v>
          </cell>
          <cell r="N17">
            <v>45940</v>
          </cell>
          <cell r="O17">
            <v>400</v>
          </cell>
        </row>
        <row r="18">
          <cell r="E18" t="str">
            <v>BRP20-0244</v>
          </cell>
          <cell r="F18" t="str">
            <v/>
          </cell>
          <cell r="G18" t="str">
            <v>SHET</v>
          </cell>
          <cell r="H18" t="str">
            <v xml:space="preserve">Beautyrest Platinum </v>
          </cell>
          <cell r="I18" t="str">
            <v>Solid Satin|Solid Satin|Solid Satin</v>
          </cell>
          <cell r="J18" t="str">
            <v>SHEET/SHEET SET</v>
          </cell>
          <cell r="K18" t="str">
            <v>Champange - New</v>
          </cell>
          <cell r="L18" t="str">
            <v>Queen: 90X102"/60X80+14"/20X30"(4)</v>
          </cell>
          <cell r="M18" t="str">
            <v>China</v>
          </cell>
          <cell r="N18">
            <v>45940</v>
          </cell>
          <cell r="O18">
            <v>700</v>
          </cell>
        </row>
        <row r="19">
          <cell r="E19" t="str">
            <v>BRP20-0245</v>
          </cell>
          <cell r="F19" t="str">
            <v/>
          </cell>
          <cell r="G19" t="str">
            <v>SHET</v>
          </cell>
          <cell r="H19" t="str">
            <v xml:space="preserve">Beautyrest Platinum </v>
          </cell>
          <cell r="I19" t="str">
            <v>Solid Satin|Solid Satin|Solid Satin</v>
          </cell>
          <cell r="J19" t="str">
            <v>SHEET/SHEET SET</v>
          </cell>
          <cell r="K19" t="str">
            <v>Champange - New</v>
          </cell>
          <cell r="L19" t="str">
            <v>King: 108X102"/78X80+14"/20X40"(4)</v>
          </cell>
          <cell r="M19" t="str">
            <v>China</v>
          </cell>
          <cell r="N19">
            <v>45940</v>
          </cell>
          <cell r="O19">
            <v>420</v>
          </cell>
        </row>
        <row r="20">
          <cell r="E20" t="str">
            <v>BRP21-0183</v>
          </cell>
          <cell r="F20" t="str">
            <v/>
          </cell>
          <cell r="G20" t="str">
            <v>SHET</v>
          </cell>
          <cell r="H20" t="str">
            <v xml:space="preserve">Beautyrest Platinum </v>
          </cell>
          <cell r="I20" t="str">
            <v>Solid Satin|Solid Satin|Solid Satin</v>
          </cell>
          <cell r="J20" t="str">
            <v>PILLOWCASE</v>
          </cell>
          <cell r="K20" t="str">
            <v>Silver</v>
          </cell>
          <cell r="L20" t="str">
            <v>Standard Pillowcase: 20x30" (2)</v>
          </cell>
          <cell r="M20" t="str">
            <v>China</v>
          </cell>
          <cell r="N20">
            <v>45940</v>
          </cell>
          <cell r="O20">
            <v>600</v>
          </cell>
        </row>
        <row r="21">
          <cell r="E21" t="str">
            <v>BRP21-0184</v>
          </cell>
          <cell r="F21" t="str">
            <v/>
          </cell>
          <cell r="G21" t="str">
            <v>SHET</v>
          </cell>
          <cell r="H21" t="str">
            <v xml:space="preserve">Beautyrest Platinum </v>
          </cell>
          <cell r="I21" t="str">
            <v>Solid Satin|Solid Satin|Solid Satin</v>
          </cell>
          <cell r="J21" t="str">
            <v>PILLOWCASE</v>
          </cell>
          <cell r="K21" t="str">
            <v>Silver</v>
          </cell>
          <cell r="L21" t="str">
            <v>King Pillowcase: 20x40" (2)</v>
          </cell>
          <cell r="M21" t="str">
            <v>China</v>
          </cell>
          <cell r="N21">
            <v>45940</v>
          </cell>
          <cell r="O21">
            <v>400</v>
          </cell>
        </row>
        <row r="22">
          <cell r="E22" t="str">
            <v>BRP20-0142</v>
          </cell>
          <cell r="F22" t="str">
            <v/>
          </cell>
          <cell r="G22" t="str">
            <v>SHET</v>
          </cell>
          <cell r="H22" t="str">
            <v xml:space="preserve">Beautyrest Platinum </v>
          </cell>
          <cell r="I22" t="str">
            <v>Solid Satin|Solid Satin|Solid Satin</v>
          </cell>
          <cell r="J22" t="str">
            <v>SHEET/SHEET SET</v>
          </cell>
          <cell r="K22" t="str">
            <v>Silver</v>
          </cell>
          <cell r="L22" t="str">
            <v>Full: 84x96/54x75+13/20x30"(4)</v>
          </cell>
          <cell r="M22" t="str">
            <v>China</v>
          </cell>
          <cell r="N22">
            <v>45940</v>
          </cell>
          <cell r="O22">
            <v>400</v>
          </cell>
        </row>
        <row r="23">
          <cell r="E23" t="str">
            <v>BRP20-0143</v>
          </cell>
          <cell r="F23" t="str">
            <v/>
          </cell>
          <cell r="G23" t="str">
            <v>SHET</v>
          </cell>
          <cell r="H23" t="str">
            <v xml:space="preserve">Beautyrest Platinum </v>
          </cell>
          <cell r="I23" t="str">
            <v>Solid Satin|Solid Satin|Solid Satin</v>
          </cell>
          <cell r="J23" t="str">
            <v>SHEET/SHEET SET</v>
          </cell>
          <cell r="K23" t="str">
            <v>Silver</v>
          </cell>
          <cell r="L23" t="str">
            <v>Queen: 90x102/60x80+14/20x30"(4)</v>
          </cell>
          <cell r="M23" t="str">
            <v>China</v>
          </cell>
          <cell r="N23">
            <v>45940</v>
          </cell>
          <cell r="O23">
            <v>700</v>
          </cell>
        </row>
        <row r="24">
          <cell r="E24" t="str">
            <v>BRP20-0144</v>
          </cell>
          <cell r="F24" t="str">
            <v/>
          </cell>
          <cell r="G24" t="str">
            <v>SHET</v>
          </cell>
          <cell r="H24" t="str">
            <v xml:space="preserve">Beautyrest Platinum </v>
          </cell>
          <cell r="I24" t="str">
            <v>Solid Satin|Solid Satin|Solid Satin</v>
          </cell>
          <cell r="J24" t="str">
            <v>SHEET/SHEET SET</v>
          </cell>
          <cell r="K24" t="str">
            <v>Silver</v>
          </cell>
          <cell r="L24" t="str">
            <v>King: 108x102/78x80+14/20x40"(4)</v>
          </cell>
          <cell r="M24" t="str">
            <v>China</v>
          </cell>
          <cell r="N24">
            <v>45940</v>
          </cell>
          <cell r="O24">
            <v>420</v>
          </cell>
        </row>
        <row r="25">
          <cell r="E25" t="str">
            <v>BRP20-0191</v>
          </cell>
          <cell r="F25" t="str">
            <v/>
          </cell>
          <cell r="G25" t="str">
            <v>SHET</v>
          </cell>
          <cell r="H25" t="str">
            <v xml:space="preserve">Beautyrest Platinum </v>
          </cell>
          <cell r="I25" t="str">
            <v>Solid Satin|Solid Satin|Solid Satin</v>
          </cell>
          <cell r="J25" t="str">
            <v>SHEET/SHEET SET</v>
          </cell>
          <cell r="K25" t="str">
            <v>Silver</v>
          </cell>
          <cell r="L25" t="str">
            <v>Twin: 66X96"/39X75+12"/20X30"(2)</v>
          </cell>
          <cell r="M25" t="str">
            <v>China</v>
          </cell>
          <cell r="N25">
            <v>45940</v>
          </cell>
          <cell r="O25">
            <v>200</v>
          </cell>
        </row>
        <row r="26">
          <cell r="E26" t="str">
            <v>BRP21-0179</v>
          </cell>
          <cell r="F26" t="str">
            <v/>
          </cell>
          <cell r="G26" t="str">
            <v>SHET</v>
          </cell>
          <cell r="H26" t="str">
            <v xml:space="preserve">Beautyrest Platinum </v>
          </cell>
          <cell r="I26" t="str">
            <v>Solid Satin|Solid Satin|Solid Satin</v>
          </cell>
          <cell r="J26" t="str">
            <v>PILLOWCASE</v>
          </cell>
          <cell r="K26" t="str">
            <v>White</v>
          </cell>
          <cell r="L26" t="str">
            <v>Standard Pillowcase: 20x30" (2)</v>
          </cell>
          <cell r="M26" t="str">
            <v>China</v>
          </cell>
          <cell r="N26">
            <v>45940</v>
          </cell>
          <cell r="O26">
            <v>600</v>
          </cell>
        </row>
        <row r="27">
          <cell r="E27" t="str">
            <v>BRP21-0180</v>
          </cell>
          <cell r="F27" t="str">
            <v/>
          </cell>
          <cell r="G27" t="str">
            <v>SHET</v>
          </cell>
          <cell r="H27" t="str">
            <v xml:space="preserve">Beautyrest Platinum </v>
          </cell>
          <cell r="I27" t="str">
            <v>Solid Satin|Solid Satin|Solid Satin</v>
          </cell>
          <cell r="J27" t="str">
            <v>PILLOWCASE</v>
          </cell>
          <cell r="K27" t="str">
            <v>White</v>
          </cell>
          <cell r="L27" t="str">
            <v>King Pillowcase: 20x40" (2)</v>
          </cell>
          <cell r="M27" t="str">
            <v>China</v>
          </cell>
          <cell r="N27">
            <v>45940</v>
          </cell>
          <cell r="O27">
            <v>400</v>
          </cell>
        </row>
        <row r="28">
          <cell r="E28" t="str">
            <v>BRP20-0134</v>
          </cell>
          <cell r="F28" t="str">
            <v/>
          </cell>
          <cell r="G28" t="str">
            <v>SHET</v>
          </cell>
          <cell r="H28" t="str">
            <v xml:space="preserve">Beautyrest Platinum </v>
          </cell>
          <cell r="I28" t="str">
            <v>Solid Satin|Solid Satin|Solid Satin</v>
          </cell>
          <cell r="J28" t="str">
            <v>SHEET/SHEET SET</v>
          </cell>
          <cell r="K28" t="str">
            <v>White</v>
          </cell>
          <cell r="L28" t="str">
            <v>Full: 84x96/54x75+13/20x30"(4)</v>
          </cell>
          <cell r="M28" t="str">
            <v>China</v>
          </cell>
          <cell r="N28">
            <v>45940</v>
          </cell>
          <cell r="O28">
            <v>400</v>
          </cell>
        </row>
        <row r="29">
          <cell r="E29" t="str">
            <v>BRP20-0135</v>
          </cell>
          <cell r="F29" t="str">
            <v/>
          </cell>
          <cell r="G29" t="str">
            <v>SHET</v>
          </cell>
          <cell r="H29" t="str">
            <v xml:space="preserve">Beautyrest Platinum </v>
          </cell>
          <cell r="I29" t="str">
            <v>Solid Satin|Solid Satin|Solid Satin</v>
          </cell>
          <cell r="J29" t="str">
            <v>SHEET/SHEET SET</v>
          </cell>
          <cell r="K29" t="str">
            <v>White</v>
          </cell>
          <cell r="L29" t="str">
            <v>Queen: 90x102/60x80+14/20x30"(4)</v>
          </cell>
          <cell r="M29" t="str">
            <v>China</v>
          </cell>
          <cell r="N29">
            <v>45940</v>
          </cell>
          <cell r="O29">
            <v>700</v>
          </cell>
        </row>
        <row r="30">
          <cell r="E30" t="str">
            <v>BRP20-0136</v>
          </cell>
          <cell r="F30" t="str">
            <v/>
          </cell>
          <cell r="G30" t="str">
            <v>SHET</v>
          </cell>
          <cell r="H30" t="str">
            <v xml:space="preserve">Beautyrest Platinum </v>
          </cell>
          <cell r="I30" t="str">
            <v>Solid Satin|Solid Satin|Solid Satin</v>
          </cell>
          <cell r="J30" t="str">
            <v>SHEET/SHEET SET</v>
          </cell>
          <cell r="K30" t="str">
            <v>White</v>
          </cell>
          <cell r="L30" t="str">
            <v>King: 108x102/78x80+14/20x40"(4)</v>
          </cell>
          <cell r="M30" t="str">
            <v>China</v>
          </cell>
          <cell r="N30">
            <v>45940</v>
          </cell>
          <cell r="O30">
            <v>420</v>
          </cell>
        </row>
        <row r="31">
          <cell r="E31" t="str">
            <v>BRP20-0189</v>
          </cell>
          <cell r="F31" t="str">
            <v/>
          </cell>
          <cell r="G31" t="str">
            <v>SHET</v>
          </cell>
          <cell r="H31" t="str">
            <v xml:space="preserve">Beautyrest Platinum </v>
          </cell>
          <cell r="I31" t="str">
            <v>Solid Satin|Solid Satin|Solid Satin</v>
          </cell>
          <cell r="J31" t="str">
            <v>SHEET/SHEET SET</v>
          </cell>
          <cell r="K31" t="str">
            <v>White</v>
          </cell>
          <cell r="L31" t="str">
            <v>Twin: 66X96"/39X75+12"/20X30"(2)</v>
          </cell>
          <cell r="M31" t="str">
            <v>China</v>
          </cell>
          <cell r="N31">
            <v>45940</v>
          </cell>
          <cell r="O31">
            <v>200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CA76C-2DC2-4189-96E1-97E9D47DF141}">
  <dimension ref="A1:AQ237"/>
  <sheetViews>
    <sheetView zoomScale="96" zoomScaleNormal="96" workbookViewId="0">
      <pane xSplit="10" ySplit="4" topLeftCell="K173" activePane="bottomRight" state="frozen"/>
      <selection pane="topRight" activeCell="K1" sqref="K1"/>
      <selection pane="bottomLeft" activeCell="A5" sqref="A5"/>
      <selection pane="bottomRight" activeCell="H4" sqref="H4"/>
    </sheetView>
  </sheetViews>
  <sheetFormatPr defaultColWidth="9" defaultRowHeight="12"/>
  <cols>
    <col min="1" max="1" width="9.6328125" style="1" hidden="1" customWidth="1"/>
    <col min="2" max="2" width="4.6328125" style="1" customWidth="1"/>
    <col min="3" max="3" width="6.90625" style="1" customWidth="1"/>
    <col min="4" max="4" width="11.7265625" style="1" customWidth="1"/>
    <col min="5" max="5" width="9.90625" style="1" customWidth="1"/>
    <col min="6" max="6" width="6.7265625" style="1" customWidth="1"/>
    <col min="7" max="7" width="11" style="1" customWidth="1"/>
    <col min="8" max="8" width="11.26953125" style="1" customWidth="1"/>
    <col min="9" max="9" width="6" style="1" customWidth="1"/>
    <col min="10" max="10" width="8.6328125" style="1" customWidth="1"/>
    <col min="11" max="12" width="9" style="1" hidden="1" customWidth="1"/>
    <col min="13" max="13" width="10.08984375" style="1" customWidth="1"/>
    <col min="14" max="14" width="14" style="2" customWidth="1"/>
    <col min="15" max="15" width="12.6328125" style="1" customWidth="1"/>
    <col min="16" max="17" width="9.7265625" style="1" customWidth="1"/>
    <col min="18" max="31" width="9.6328125" style="1" customWidth="1"/>
    <col min="32" max="32" width="14" style="1" customWidth="1"/>
    <col min="33" max="36" width="11.08984375" style="1" customWidth="1"/>
    <col min="37" max="37" width="9.36328125" style="1" customWidth="1"/>
    <col min="38" max="38" width="10" style="1" customWidth="1"/>
    <col min="39" max="40" width="9.6328125" style="1" customWidth="1"/>
    <col min="41" max="41" width="12.453125" style="1" hidden="1" customWidth="1"/>
    <col min="42" max="42" width="12.26953125" style="100" customWidth="1"/>
    <col min="43" max="43" width="9" style="98" customWidth="1"/>
    <col min="44" max="16384" width="9" style="1"/>
  </cols>
  <sheetData>
    <row r="1" spans="1:42" ht="27" customHeight="1">
      <c r="N1" s="1"/>
      <c r="O1" s="106" t="s">
        <v>940</v>
      </c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8"/>
      <c r="AB1" s="97"/>
      <c r="AC1" s="97"/>
      <c r="AD1" s="97"/>
      <c r="AE1" s="97"/>
      <c r="AF1" s="94"/>
      <c r="AG1" s="93"/>
      <c r="AH1" s="109" t="s">
        <v>1531</v>
      </c>
      <c r="AI1" s="110"/>
      <c r="AJ1" s="110"/>
      <c r="AK1" s="110"/>
      <c r="AL1" s="110"/>
      <c r="AM1" s="110"/>
      <c r="AN1" s="110"/>
    </row>
    <row r="2" spans="1:42" ht="29.25" hidden="1" customHeight="1">
      <c r="O2" s="55" t="s">
        <v>902</v>
      </c>
      <c r="P2" s="77">
        <v>45898</v>
      </c>
      <c r="Q2" s="77">
        <f>P2</f>
        <v>45898</v>
      </c>
      <c r="R2" s="77">
        <f t="shared" ref="R2:S2" si="0">Q2</f>
        <v>45898</v>
      </c>
      <c r="S2" s="77">
        <f t="shared" si="0"/>
        <v>45898</v>
      </c>
      <c r="T2" s="77">
        <v>45919</v>
      </c>
      <c r="U2" s="77">
        <f>T2</f>
        <v>45919</v>
      </c>
      <c r="V2" s="77">
        <f t="shared" ref="V2:W2" si="1">U2</f>
        <v>45919</v>
      </c>
      <c r="W2" s="77">
        <f t="shared" si="1"/>
        <v>45919</v>
      </c>
      <c r="X2" s="77">
        <v>45933</v>
      </c>
      <c r="Y2" s="77">
        <v>45933</v>
      </c>
      <c r="Z2" s="77">
        <v>45933</v>
      </c>
      <c r="AA2" s="77">
        <v>45933</v>
      </c>
      <c r="AB2" s="77">
        <v>45954</v>
      </c>
      <c r="AC2" s="77">
        <v>45954</v>
      </c>
      <c r="AD2" s="77">
        <v>45954</v>
      </c>
      <c r="AE2" s="77">
        <v>45954</v>
      </c>
      <c r="AF2" s="60" t="s">
        <v>898</v>
      </c>
      <c r="AG2" s="95">
        <v>45876</v>
      </c>
      <c r="AH2" s="96">
        <f t="shared" ref="AH2:AJ3" si="2">AG2+7</f>
        <v>45883</v>
      </c>
      <c r="AI2" s="96">
        <f t="shared" si="2"/>
        <v>45890</v>
      </c>
      <c r="AJ2" s="96">
        <f t="shared" si="2"/>
        <v>45897</v>
      </c>
      <c r="AK2" s="96">
        <f>AG2+35</f>
        <v>45911</v>
      </c>
      <c r="AL2" s="96">
        <f>AK2</f>
        <v>45911</v>
      </c>
      <c r="AM2" s="96">
        <f t="shared" ref="AM2:AN2" si="3">AL2</f>
        <v>45911</v>
      </c>
      <c r="AN2" s="96">
        <f t="shared" si="3"/>
        <v>45911</v>
      </c>
    </row>
    <row r="3" spans="1:42" ht="29.25" customHeight="1">
      <c r="O3" s="55" t="s">
        <v>904</v>
      </c>
      <c r="P3" s="40">
        <f>P2+30+15</f>
        <v>45943</v>
      </c>
      <c r="Q3" s="40">
        <f t="shared" ref="Q3:Y3" si="4">Q2+30+15</f>
        <v>45943</v>
      </c>
      <c r="R3" s="40">
        <f t="shared" si="4"/>
        <v>45943</v>
      </c>
      <c r="S3" s="40">
        <f t="shared" si="4"/>
        <v>45943</v>
      </c>
      <c r="T3" s="40">
        <f t="shared" si="4"/>
        <v>45964</v>
      </c>
      <c r="U3" s="40">
        <f t="shared" si="4"/>
        <v>45964</v>
      </c>
      <c r="V3" s="40">
        <f t="shared" si="4"/>
        <v>45964</v>
      </c>
      <c r="W3" s="40">
        <f t="shared" si="4"/>
        <v>45964</v>
      </c>
      <c r="X3" s="40">
        <f t="shared" si="4"/>
        <v>45978</v>
      </c>
      <c r="Y3" s="40">
        <f t="shared" si="4"/>
        <v>45978</v>
      </c>
      <c r="Z3" s="40">
        <f t="shared" ref="Z3:AB3" si="5">Z2+30+15</f>
        <v>45978</v>
      </c>
      <c r="AA3" s="40">
        <f t="shared" si="5"/>
        <v>45978</v>
      </c>
      <c r="AB3" s="40">
        <f t="shared" si="5"/>
        <v>45999</v>
      </c>
      <c r="AC3" s="40">
        <f t="shared" ref="AC3:AE3" si="6">AC2+30+15</f>
        <v>45999</v>
      </c>
      <c r="AD3" s="40">
        <f t="shared" si="6"/>
        <v>45999</v>
      </c>
      <c r="AE3" s="40">
        <f t="shared" si="6"/>
        <v>45999</v>
      </c>
      <c r="AF3" s="60" t="s">
        <v>899</v>
      </c>
      <c r="AG3" s="95">
        <v>45950</v>
      </c>
      <c r="AH3" s="96">
        <f t="shared" si="2"/>
        <v>45957</v>
      </c>
      <c r="AI3" s="96">
        <f t="shared" si="2"/>
        <v>45964</v>
      </c>
      <c r="AJ3" s="96">
        <f t="shared" si="2"/>
        <v>45971</v>
      </c>
      <c r="AK3" s="96">
        <f>AG3+35</f>
        <v>45985</v>
      </c>
      <c r="AL3" s="96">
        <f>AK3</f>
        <v>45985</v>
      </c>
      <c r="AM3" s="96">
        <f>AL3</f>
        <v>45985</v>
      </c>
      <c r="AN3" s="96">
        <f>AM3</f>
        <v>45985</v>
      </c>
    </row>
    <row r="4" spans="1:42" ht="37.5" customHeight="1">
      <c r="A4" s="69" t="s">
        <v>1338</v>
      </c>
      <c r="B4" s="5" t="s">
        <v>0</v>
      </c>
      <c r="C4" s="5" t="s">
        <v>1</v>
      </c>
      <c r="D4" s="5" t="s">
        <v>2</v>
      </c>
      <c r="E4" s="5" t="s">
        <v>3</v>
      </c>
      <c r="F4" s="5" t="s">
        <v>4</v>
      </c>
      <c r="G4" s="5" t="s">
        <v>5</v>
      </c>
      <c r="H4" s="6" t="s">
        <v>7</v>
      </c>
      <c r="I4" s="6" t="s">
        <v>1333</v>
      </c>
      <c r="J4" s="6" t="s">
        <v>8</v>
      </c>
      <c r="K4" s="21" t="s">
        <v>1113</v>
      </c>
      <c r="L4" s="21" t="s">
        <v>900</v>
      </c>
      <c r="M4" s="74" t="s">
        <v>1112</v>
      </c>
      <c r="N4" s="7" t="s">
        <v>1520</v>
      </c>
      <c r="O4" s="37" t="s">
        <v>1114</v>
      </c>
      <c r="P4" s="65" t="s">
        <v>1413</v>
      </c>
      <c r="Q4" s="65" t="s">
        <v>1414</v>
      </c>
      <c r="R4" s="65" t="s">
        <v>1415</v>
      </c>
      <c r="S4" s="65" t="s">
        <v>1416</v>
      </c>
      <c r="T4" s="65" t="s">
        <v>1417</v>
      </c>
      <c r="U4" s="65" t="s">
        <v>1418</v>
      </c>
      <c r="V4" s="65" t="s">
        <v>1419</v>
      </c>
      <c r="W4" s="65" t="s">
        <v>1420</v>
      </c>
      <c r="X4" s="65" t="s">
        <v>1527</v>
      </c>
      <c r="Y4" s="65" t="s">
        <v>1528</v>
      </c>
      <c r="Z4" s="65" t="s">
        <v>1529</v>
      </c>
      <c r="AA4" s="65" t="s">
        <v>1530</v>
      </c>
      <c r="AB4" s="65" t="s">
        <v>1532</v>
      </c>
      <c r="AC4" s="65" t="s">
        <v>1533</v>
      </c>
      <c r="AD4" s="65" t="s">
        <v>1534</v>
      </c>
      <c r="AE4" s="65" t="s">
        <v>1535</v>
      </c>
      <c r="AF4" s="44" t="s">
        <v>910</v>
      </c>
      <c r="AG4" s="43" t="s">
        <v>1442</v>
      </c>
      <c r="AH4" s="82" t="s">
        <v>1441</v>
      </c>
      <c r="AI4" s="82" t="s">
        <v>1440</v>
      </c>
      <c r="AJ4" s="82" t="s">
        <v>1439</v>
      </c>
      <c r="AK4" s="43" t="s">
        <v>1436</v>
      </c>
      <c r="AL4" s="43" t="s">
        <v>1437</v>
      </c>
      <c r="AM4" s="43" t="s">
        <v>1438</v>
      </c>
      <c r="AN4" s="43" t="s">
        <v>1443</v>
      </c>
    </row>
    <row r="5" spans="1:42" ht="15" customHeight="1">
      <c r="A5" s="1">
        <f t="shared" ref="A5:A36" si="7">O5+AF5</f>
        <v>3340</v>
      </c>
      <c r="B5" s="8" t="s">
        <v>909</v>
      </c>
      <c r="C5" s="9" t="s">
        <v>334</v>
      </c>
      <c r="D5" s="9" t="s">
        <v>1129</v>
      </c>
      <c r="E5" s="8" t="s">
        <v>942</v>
      </c>
      <c r="F5" s="14" t="s">
        <v>337</v>
      </c>
      <c r="G5" s="8" t="s">
        <v>338</v>
      </c>
      <c r="H5" s="10" t="s">
        <v>90</v>
      </c>
      <c r="I5" s="10">
        <v>4</v>
      </c>
      <c r="J5" s="10" t="s">
        <v>1517</v>
      </c>
      <c r="K5" s="12">
        <f>IFERROR(VLOOKUP($E5,Sheet1!$A:$Z,3,0),0)</f>
        <v>2096</v>
      </c>
      <c r="L5" s="25">
        <f>IFERROR(VLOOKUP(E5,#REF!,5,0),0)</f>
        <v>0</v>
      </c>
      <c r="M5" s="32">
        <v>7.59</v>
      </c>
      <c r="N5" s="78">
        <f>IF(VLOOKUP(E5,Sheet1!A:E,5,0)&lt;0,0,VLOOKUP(E5,Sheet1!A:E,5,0))</f>
        <v>0</v>
      </c>
      <c r="O5" s="28">
        <f>SUM(P5:AE5)</f>
        <v>3340</v>
      </c>
      <c r="P5" s="12">
        <f>IFERROR(VLOOKUP($E5,[1]Pivot!$M:$Z,2,0),0)</f>
        <v>0</v>
      </c>
      <c r="Q5" s="12">
        <f>IFERROR(VLOOKUP($E5,[1]Pivot!$M:$Z,3,0),0)</f>
        <v>600</v>
      </c>
      <c r="R5" s="12">
        <f>IFERROR(VLOOKUP($E5,[1]Pivot!$M:$Z,4,0),0)</f>
        <v>500</v>
      </c>
      <c r="S5" s="12">
        <f>IFERROR(VLOOKUP($E5,[1]Pivot!$M:$Z,5,0),0)</f>
        <v>0</v>
      </c>
      <c r="T5" s="12">
        <f>IFERROR(VLOOKUP($E5,[1]Pivot!$M:$Z,6,0),0)</f>
        <v>500</v>
      </c>
      <c r="U5" s="12">
        <f>IFERROR(VLOOKUP($E5,[1]Pivot!$M:$Z,7,0),0)</f>
        <v>0</v>
      </c>
      <c r="V5" s="12">
        <f>IFERROR(VLOOKUP($E5,[1]Pivot!$M:$Z,8,0),0)</f>
        <v>500</v>
      </c>
      <c r="W5" s="12">
        <f>IFERROR(VLOOKUP($E5,[1]Pivot!$M:$Z,9,0),0)</f>
        <v>0</v>
      </c>
      <c r="X5" s="12">
        <v>600</v>
      </c>
      <c r="Y5" s="12">
        <v>0</v>
      </c>
      <c r="Z5" s="12">
        <v>0</v>
      </c>
      <c r="AA5" s="12">
        <v>0</v>
      </c>
      <c r="AB5" s="12">
        <v>640</v>
      </c>
      <c r="AC5" s="12">
        <v>0</v>
      </c>
      <c r="AD5" s="12">
        <v>0</v>
      </c>
      <c r="AE5" s="12">
        <v>0</v>
      </c>
      <c r="AF5" s="57">
        <f>SUM(AG5)</f>
        <v>0</v>
      </c>
      <c r="AG5" s="12">
        <v>0</v>
      </c>
      <c r="AH5" s="12">
        <v>600</v>
      </c>
      <c r="AI5" s="12">
        <v>600</v>
      </c>
      <c r="AJ5" s="12">
        <v>600</v>
      </c>
      <c r="AK5" s="79">
        <v>600</v>
      </c>
      <c r="AL5" s="79">
        <v>600</v>
      </c>
      <c r="AM5" s="79">
        <v>600</v>
      </c>
      <c r="AN5" s="79">
        <v>600</v>
      </c>
      <c r="AO5" s="1">
        <f>IFERROR(VLOOKUP(E5,[2]Sheet1!$E:$O,11,0),0)</f>
        <v>0</v>
      </c>
      <c r="AP5" s="100">
        <f>IFERROR(VLOOKUP(E5,[3]Sheet2!$E:$O,11,0),0)</f>
        <v>0</v>
      </c>
    </row>
    <row r="6" spans="1:42" ht="15" customHeight="1">
      <c r="A6" s="1">
        <f t="shared" si="7"/>
        <v>0</v>
      </c>
      <c r="B6" s="8" t="s">
        <v>909</v>
      </c>
      <c r="C6" s="9" t="s">
        <v>334</v>
      </c>
      <c r="D6" s="9" t="s">
        <v>1130</v>
      </c>
      <c r="E6" s="8" t="s">
        <v>943</v>
      </c>
      <c r="F6" s="14" t="s">
        <v>337</v>
      </c>
      <c r="G6" s="8" t="s">
        <v>338</v>
      </c>
      <c r="H6" s="10" t="s">
        <v>958</v>
      </c>
      <c r="I6" s="10">
        <v>4</v>
      </c>
      <c r="J6" s="10" t="s">
        <v>1517</v>
      </c>
      <c r="K6" s="12">
        <f>IFERROR(VLOOKUP($E6,Sheet1!$A:$Z,3,0),0)</f>
        <v>0</v>
      </c>
      <c r="L6" s="25">
        <f>IFERROR(VLOOKUP(E6,#REF!,5,0),0)</f>
        <v>0</v>
      </c>
      <c r="M6" s="32">
        <v>7.59</v>
      </c>
      <c r="N6" s="78">
        <f>IF(VLOOKUP(E6,Sheet1!A:E,5,0)&lt;0,0,VLOOKUP(E6,Sheet1!A:E,5,0))</f>
        <v>0</v>
      </c>
      <c r="O6" s="28">
        <f t="shared" ref="O6:O69" si="8">SUM(P6:AE6)</f>
        <v>0</v>
      </c>
      <c r="P6" s="12">
        <f>IFERROR(VLOOKUP($E6,[1]Pivot!$M:$Z,2,0),0)</f>
        <v>0</v>
      </c>
      <c r="Q6" s="12">
        <f>IFERROR(VLOOKUP($E6,[1]Pivot!$M:$Z,3,0),0)</f>
        <v>0</v>
      </c>
      <c r="R6" s="12">
        <f>IFERROR(VLOOKUP($E6,[1]Pivot!$M:$Z,4,0),0)</f>
        <v>0</v>
      </c>
      <c r="S6" s="12">
        <f>IFERROR(VLOOKUP($E6,[1]Pivot!$M:$Z,5,0),0)</f>
        <v>0</v>
      </c>
      <c r="T6" s="12">
        <f>IFERROR(VLOOKUP($E6,[1]Pivot!$M:$Z,6,0),0)</f>
        <v>0</v>
      </c>
      <c r="U6" s="12">
        <f>IFERROR(VLOOKUP($E6,[1]Pivot!$M:$Z,7,0),0)</f>
        <v>0</v>
      </c>
      <c r="V6" s="12">
        <f>IFERROR(VLOOKUP($E6,[1]Pivot!$M:$Z,8,0),0)</f>
        <v>0</v>
      </c>
      <c r="W6" s="12">
        <f>IFERROR(VLOOKUP($E6,[1]Pivot!$M:$Z,9,0),0)</f>
        <v>0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2">
        <v>0</v>
      </c>
      <c r="AD6" s="12">
        <v>0</v>
      </c>
      <c r="AE6" s="12">
        <v>0</v>
      </c>
      <c r="AF6" s="57">
        <f t="shared" ref="AF6:AF69" si="9">SUM(AG6)</f>
        <v>0</v>
      </c>
      <c r="AG6" s="12">
        <v>0</v>
      </c>
      <c r="AH6" s="12">
        <v>0</v>
      </c>
      <c r="AI6" s="12">
        <v>0</v>
      </c>
      <c r="AJ6" s="12">
        <v>0</v>
      </c>
      <c r="AK6" s="79">
        <v>0</v>
      </c>
      <c r="AL6" s="79">
        <v>0</v>
      </c>
      <c r="AM6" s="79">
        <v>0</v>
      </c>
      <c r="AN6" s="79">
        <v>0</v>
      </c>
      <c r="AO6" s="1">
        <f>IFERROR(VLOOKUP(E6,[2]Sheet1!$E:$O,11,0),0)</f>
        <v>0</v>
      </c>
      <c r="AP6" s="100">
        <f>IFERROR(VLOOKUP(E6,[3]Sheet2!$E:$O,11,0),0)</f>
        <v>0</v>
      </c>
    </row>
    <row r="7" spans="1:42" ht="15" customHeight="1">
      <c r="A7" s="1">
        <f t="shared" si="7"/>
        <v>4780</v>
      </c>
      <c r="B7" s="8" t="s">
        <v>909</v>
      </c>
      <c r="C7" s="9" t="s">
        <v>334</v>
      </c>
      <c r="D7" s="9" t="s">
        <v>1131</v>
      </c>
      <c r="E7" s="8" t="s">
        <v>944</v>
      </c>
      <c r="F7" s="14" t="s">
        <v>337</v>
      </c>
      <c r="G7" s="8" t="s">
        <v>338</v>
      </c>
      <c r="H7" s="10" t="s">
        <v>93</v>
      </c>
      <c r="I7" s="10">
        <v>4</v>
      </c>
      <c r="J7" s="10" t="s">
        <v>1517</v>
      </c>
      <c r="K7" s="12">
        <f>IFERROR(VLOOKUP($E7,Sheet1!$A:$Z,3,0),0)</f>
        <v>3540</v>
      </c>
      <c r="L7" s="25">
        <f>IFERROR(VLOOKUP(E7,#REF!,5,0),0)</f>
        <v>0</v>
      </c>
      <c r="M7" s="32">
        <v>9.09</v>
      </c>
      <c r="N7" s="78">
        <f>IF(VLOOKUP(E7,Sheet1!A:E,5,0)&lt;0,0,VLOOKUP(E7,Sheet1!A:E,5,0))</f>
        <v>0</v>
      </c>
      <c r="O7" s="28">
        <f t="shared" si="8"/>
        <v>4780</v>
      </c>
      <c r="P7" s="12">
        <f>IFERROR(VLOOKUP($E7,[1]Pivot!$M:$Z,2,0),0)</f>
        <v>0</v>
      </c>
      <c r="Q7" s="12">
        <f>IFERROR(VLOOKUP($E7,[1]Pivot!$M:$Z,3,0),0)</f>
        <v>800</v>
      </c>
      <c r="R7" s="12">
        <f>IFERROR(VLOOKUP($E7,[1]Pivot!$M:$Z,4,0),0)</f>
        <v>700</v>
      </c>
      <c r="S7" s="12">
        <f>IFERROR(VLOOKUP($E7,[1]Pivot!$M:$Z,5,0),0)</f>
        <v>0</v>
      </c>
      <c r="T7" s="12">
        <f>IFERROR(VLOOKUP($E7,[1]Pivot!$M:$Z,6,0),0)</f>
        <v>700</v>
      </c>
      <c r="U7" s="12">
        <f>IFERROR(VLOOKUP($E7,[1]Pivot!$M:$Z,7,0),0)</f>
        <v>0</v>
      </c>
      <c r="V7" s="12">
        <f>IFERROR(VLOOKUP($E7,[1]Pivot!$M:$Z,8,0),0)</f>
        <v>700</v>
      </c>
      <c r="W7" s="12">
        <f>IFERROR(VLOOKUP($E7,[1]Pivot!$M:$Z,9,0),0)</f>
        <v>0</v>
      </c>
      <c r="X7" s="12">
        <v>920</v>
      </c>
      <c r="Y7" s="12">
        <v>0</v>
      </c>
      <c r="Z7" s="12">
        <v>0</v>
      </c>
      <c r="AA7" s="12">
        <v>0</v>
      </c>
      <c r="AB7" s="12">
        <v>960</v>
      </c>
      <c r="AC7" s="12">
        <v>0</v>
      </c>
      <c r="AD7" s="12">
        <v>0</v>
      </c>
      <c r="AE7" s="12">
        <v>0</v>
      </c>
      <c r="AF7" s="57">
        <f t="shared" si="9"/>
        <v>0</v>
      </c>
      <c r="AG7" s="12">
        <v>0</v>
      </c>
      <c r="AH7" s="12">
        <v>800</v>
      </c>
      <c r="AI7" s="12">
        <v>800</v>
      </c>
      <c r="AJ7" s="12">
        <v>800</v>
      </c>
      <c r="AK7" s="79">
        <v>800</v>
      </c>
      <c r="AL7" s="79">
        <v>800</v>
      </c>
      <c r="AM7" s="79">
        <v>800</v>
      </c>
      <c r="AN7" s="79">
        <v>800</v>
      </c>
      <c r="AO7" s="1">
        <f>IFERROR(VLOOKUP(E7,[2]Sheet1!$E:$O,11,0),0)</f>
        <v>0</v>
      </c>
      <c r="AP7" s="100">
        <f>IFERROR(VLOOKUP(E7,[3]Sheet2!$E:$O,11,0),0)</f>
        <v>0</v>
      </c>
    </row>
    <row r="8" spans="1:42" ht="15" customHeight="1">
      <c r="A8" s="1">
        <f t="shared" si="7"/>
        <v>11140</v>
      </c>
      <c r="B8" s="8" t="s">
        <v>909</v>
      </c>
      <c r="C8" s="9" t="s">
        <v>334</v>
      </c>
      <c r="D8" s="9" t="s">
        <v>1132</v>
      </c>
      <c r="E8" s="8" t="s">
        <v>945</v>
      </c>
      <c r="F8" s="14" t="s">
        <v>337</v>
      </c>
      <c r="G8" s="8" t="s">
        <v>338</v>
      </c>
      <c r="H8" s="10" t="s">
        <v>16</v>
      </c>
      <c r="I8" s="10">
        <v>4</v>
      </c>
      <c r="J8" s="10" t="s">
        <v>1517</v>
      </c>
      <c r="K8" s="12">
        <f>IFERROR(VLOOKUP($E8,Sheet1!$A:$Z,3,0),0)</f>
        <v>9396</v>
      </c>
      <c r="L8" s="25">
        <f>IFERROR(VLOOKUP(E8,#REF!,5,0),0)</f>
        <v>0</v>
      </c>
      <c r="M8" s="32">
        <v>9.6999999999999993</v>
      </c>
      <c r="N8" s="78">
        <f>IF(VLOOKUP(E8,Sheet1!A:E,5,0)&lt;0,0,VLOOKUP(E8,Sheet1!A:E,5,0))-1900-1900</f>
        <v>5596</v>
      </c>
      <c r="O8" s="28">
        <f t="shared" si="8"/>
        <v>11140</v>
      </c>
      <c r="P8" s="12">
        <f>IFERROR(VLOOKUP($E8,[1]Pivot!$M:$Z,2,0),0)</f>
        <v>0</v>
      </c>
      <c r="Q8" s="12">
        <f>IFERROR(VLOOKUP($E8,[1]Pivot!$M:$Z,3,0),0)</f>
        <v>1900</v>
      </c>
      <c r="R8" s="12">
        <f>IFERROR(VLOOKUP($E8,[1]Pivot!$M:$Z,4,0),0)</f>
        <v>1800</v>
      </c>
      <c r="S8" s="12">
        <f>IFERROR(VLOOKUP($E8,[1]Pivot!$M:$Z,5,0),0)</f>
        <v>0</v>
      </c>
      <c r="T8" s="12">
        <f>IFERROR(VLOOKUP($E8,[1]Pivot!$M:$Z,6,0),0)</f>
        <v>1800</v>
      </c>
      <c r="U8" s="12">
        <f>IFERROR(VLOOKUP($E8,[1]Pivot!$M:$Z,7,0),0)</f>
        <v>0</v>
      </c>
      <c r="V8" s="12">
        <f>IFERROR(VLOOKUP($E8,[1]Pivot!$M:$Z,8,0),0)</f>
        <v>1800</v>
      </c>
      <c r="W8" s="12">
        <f>IFERROR(VLOOKUP($E8,[1]Pivot!$M:$Z,9,0),0)</f>
        <v>0</v>
      </c>
      <c r="X8" s="12">
        <v>1900</v>
      </c>
      <c r="Y8" s="12">
        <v>0</v>
      </c>
      <c r="Z8" s="12">
        <v>0</v>
      </c>
      <c r="AA8" s="12">
        <v>0</v>
      </c>
      <c r="AB8" s="12">
        <v>1940</v>
      </c>
      <c r="AC8" s="12">
        <v>0</v>
      </c>
      <c r="AD8" s="12">
        <v>0</v>
      </c>
      <c r="AE8" s="12">
        <v>0</v>
      </c>
      <c r="AF8" s="57">
        <f t="shared" si="9"/>
        <v>0</v>
      </c>
      <c r="AG8" s="12">
        <v>0</v>
      </c>
      <c r="AH8" s="12">
        <v>1900</v>
      </c>
      <c r="AI8" s="12">
        <v>1900</v>
      </c>
      <c r="AJ8" s="12">
        <v>1900</v>
      </c>
      <c r="AK8" s="79">
        <v>1900</v>
      </c>
      <c r="AL8" s="79">
        <v>1900</v>
      </c>
      <c r="AM8" s="79">
        <v>1900</v>
      </c>
      <c r="AN8" s="79">
        <v>1900</v>
      </c>
      <c r="AO8" s="1">
        <f>IFERROR(VLOOKUP(E8,[2]Sheet1!$E:$O,11,0),0)</f>
        <v>0</v>
      </c>
      <c r="AP8" s="100">
        <f>IFERROR(VLOOKUP(E8,[3]Sheet2!$E:$O,11,0),0)</f>
        <v>0</v>
      </c>
    </row>
    <row r="9" spans="1:42" ht="15" customHeight="1">
      <c r="A9" s="1">
        <f t="shared" si="7"/>
        <v>7500</v>
      </c>
      <c r="B9" s="8" t="s">
        <v>909</v>
      </c>
      <c r="C9" s="9" t="s">
        <v>334</v>
      </c>
      <c r="D9" s="9" t="s">
        <v>1133</v>
      </c>
      <c r="E9" s="8" t="s">
        <v>946</v>
      </c>
      <c r="F9" s="14" t="s">
        <v>337</v>
      </c>
      <c r="G9" s="8" t="s">
        <v>338</v>
      </c>
      <c r="H9" s="10" t="s">
        <v>20</v>
      </c>
      <c r="I9" s="10">
        <v>4</v>
      </c>
      <c r="J9" s="10" t="s">
        <v>1517</v>
      </c>
      <c r="K9" s="12">
        <f>IFERROR(VLOOKUP($E9,Sheet1!$A:$Z,3,0),0)</f>
        <v>4560</v>
      </c>
      <c r="L9" s="25">
        <f>IFERROR(VLOOKUP(E9,#REF!,5,0),0)</f>
        <v>0</v>
      </c>
      <c r="M9" s="32">
        <v>11.46</v>
      </c>
      <c r="N9" s="78">
        <f>IF(VLOOKUP(E9,Sheet1!A:E,5,0)&lt;0,0,VLOOKUP(E9,Sheet1!A:E,5,0))-800-800</f>
        <v>2960</v>
      </c>
      <c r="O9" s="28">
        <f t="shared" si="8"/>
        <v>7500</v>
      </c>
      <c r="P9" s="12">
        <f>IFERROR(VLOOKUP($E9,[1]Pivot!$M:$Z,2,0),0)</f>
        <v>0</v>
      </c>
      <c r="Q9" s="12">
        <f>IFERROR(VLOOKUP($E9,[1]Pivot!$M:$Z,3,0),0)</f>
        <v>1300</v>
      </c>
      <c r="R9" s="12">
        <f>IFERROR(VLOOKUP($E9,[1]Pivot!$M:$Z,4,0),0)</f>
        <v>1200</v>
      </c>
      <c r="S9" s="12">
        <f>IFERROR(VLOOKUP($E9,[1]Pivot!$M:$Z,5,0),0)</f>
        <v>0</v>
      </c>
      <c r="T9" s="12">
        <f>IFERROR(VLOOKUP($E9,[1]Pivot!$M:$Z,6,0),0)</f>
        <v>1200</v>
      </c>
      <c r="U9" s="12">
        <f>IFERROR(VLOOKUP($E9,[1]Pivot!$M:$Z,7,0),0)</f>
        <v>0</v>
      </c>
      <c r="V9" s="12">
        <f>IFERROR(VLOOKUP($E9,[1]Pivot!$M:$Z,8,0),0)</f>
        <v>1200</v>
      </c>
      <c r="W9" s="12">
        <f>IFERROR(VLOOKUP($E9,[1]Pivot!$M:$Z,9,0),0)</f>
        <v>0</v>
      </c>
      <c r="X9" s="12">
        <v>1280</v>
      </c>
      <c r="Y9" s="12">
        <v>0</v>
      </c>
      <c r="Z9" s="12">
        <v>0</v>
      </c>
      <c r="AA9" s="12">
        <v>0</v>
      </c>
      <c r="AB9" s="12">
        <v>1320</v>
      </c>
      <c r="AC9" s="12">
        <v>0</v>
      </c>
      <c r="AD9" s="12">
        <v>0</v>
      </c>
      <c r="AE9" s="12">
        <v>0</v>
      </c>
      <c r="AF9" s="57">
        <f t="shared" si="9"/>
        <v>0</v>
      </c>
      <c r="AG9" s="12">
        <v>0</v>
      </c>
      <c r="AH9" s="12">
        <v>1200</v>
      </c>
      <c r="AI9" s="12">
        <v>1200</v>
      </c>
      <c r="AJ9" s="12">
        <v>1200</v>
      </c>
      <c r="AK9" s="79">
        <v>1200</v>
      </c>
      <c r="AL9" s="79">
        <v>1200</v>
      </c>
      <c r="AM9" s="79">
        <v>1200</v>
      </c>
      <c r="AN9" s="79">
        <v>1200</v>
      </c>
      <c r="AO9" s="1">
        <f>IFERROR(VLOOKUP(E9,[2]Sheet1!$E:$O,11,0),0)</f>
        <v>0</v>
      </c>
      <c r="AP9" s="100">
        <f>IFERROR(VLOOKUP(E9,[3]Sheet2!$E:$O,11,0),0)</f>
        <v>0</v>
      </c>
    </row>
    <row r="10" spans="1:42" ht="15" customHeight="1">
      <c r="A10" s="1">
        <f t="shared" si="7"/>
        <v>1200</v>
      </c>
      <c r="B10" s="8" t="s">
        <v>909</v>
      </c>
      <c r="C10" s="9" t="s">
        <v>334</v>
      </c>
      <c r="D10" s="9" t="s">
        <v>1134</v>
      </c>
      <c r="E10" s="31" t="s">
        <v>947</v>
      </c>
      <c r="F10" s="14" t="s">
        <v>337</v>
      </c>
      <c r="G10" s="8" t="s">
        <v>338</v>
      </c>
      <c r="H10" s="29" t="s">
        <v>914</v>
      </c>
      <c r="I10" s="10">
        <v>4</v>
      </c>
      <c r="J10" s="10" t="s">
        <v>1517</v>
      </c>
      <c r="K10" s="12">
        <f>IFERROR(VLOOKUP($E10,Sheet1!$A:$Z,3,0),0)</f>
        <v>304</v>
      </c>
      <c r="L10" s="25">
        <f>IFERROR(VLOOKUP(E10,#REF!,5,0),0)</f>
        <v>0</v>
      </c>
      <c r="M10" s="32">
        <v>11.46</v>
      </c>
      <c r="N10" s="78">
        <f>IF(VLOOKUP(E10,Sheet1!A:E,5,0)&lt;0,0,VLOOKUP(E10,Sheet1!A:E,5,0))</f>
        <v>0</v>
      </c>
      <c r="O10" s="28">
        <f t="shared" si="8"/>
        <v>1200</v>
      </c>
      <c r="P10" s="12">
        <f>IFERROR(VLOOKUP($E10,[1]Pivot!$M:$Z,2,0),0)</f>
        <v>0</v>
      </c>
      <c r="Q10" s="12">
        <f>IFERROR(VLOOKUP($E10,[1]Pivot!$M:$Z,3,0),0)</f>
        <v>300</v>
      </c>
      <c r="R10" s="12">
        <f>IFERROR(VLOOKUP($E10,[1]Pivot!$M:$Z,4,0),0)</f>
        <v>300</v>
      </c>
      <c r="S10" s="12">
        <f>IFERROR(VLOOKUP($E10,[1]Pivot!$M:$Z,5,0),0)</f>
        <v>0</v>
      </c>
      <c r="T10" s="12">
        <f>IFERROR(VLOOKUP($E10,[1]Pivot!$M:$Z,6,0),0)</f>
        <v>300</v>
      </c>
      <c r="U10" s="12">
        <f>IFERROR(VLOOKUP($E10,[1]Pivot!$M:$Z,7,0),0)</f>
        <v>0</v>
      </c>
      <c r="V10" s="12">
        <f>IFERROR(VLOOKUP($E10,[1]Pivot!$M:$Z,8,0),0)</f>
        <v>300</v>
      </c>
      <c r="W10" s="12">
        <f>IFERROR(VLOOKUP($E10,[1]Pivot!$M:$Z,9,0),0)</f>
        <v>0</v>
      </c>
      <c r="X10" s="12">
        <v>0</v>
      </c>
      <c r="Y10" s="12">
        <v>0</v>
      </c>
      <c r="Z10" s="12">
        <v>0</v>
      </c>
      <c r="AA10" s="12">
        <v>0</v>
      </c>
      <c r="AB10" s="12">
        <v>0</v>
      </c>
      <c r="AC10" s="12">
        <v>0</v>
      </c>
      <c r="AD10" s="12">
        <v>0</v>
      </c>
      <c r="AE10" s="12">
        <v>0</v>
      </c>
      <c r="AF10" s="57">
        <f t="shared" si="9"/>
        <v>0</v>
      </c>
      <c r="AG10" s="12">
        <v>0</v>
      </c>
      <c r="AH10" s="12">
        <v>300</v>
      </c>
      <c r="AI10" s="12">
        <v>300</v>
      </c>
      <c r="AJ10" s="12">
        <v>300</v>
      </c>
      <c r="AK10" s="79">
        <v>300</v>
      </c>
      <c r="AL10" s="79">
        <v>300</v>
      </c>
      <c r="AM10" s="79">
        <v>300</v>
      </c>
      <c r="AN10" s="79">
        <v>300</v>
      </c>
      <c r="AO10" s="1">
        <f>IFERROR(VLOOKUP(E10,[2]Sheet1!$E:$O,11,0),0)</f>
        <v>0</v>
      </c>
      <c r="AP10" s="100">
        <f>IFERROR(VLOOKUP(E10,[3]Sheet2!$E:$O,11,0),0)</f>
        <v>0</v>
      </c>
    </row>
    <row r="11" spans="1:42" ht="15" customHeight="1">
      <c r="A11" s="1">
        <f t="shared" si="7"/>
        <v>11616</v>
      </c>
      <c r="B11" s="8" t="s">
        <v>909</v>
      </c>
      <c r="C11" s="9" t="s">
        <v>334</v>
      </c>
      <c r="D11" s="9" t="s">
        <v>1135</v>
      </c>
      <c r="E11" s="8" t="s">
        <v>948</v>
      </c>
      <c r="F11" s="14" t="s">
        <v>337</v>
      </c>
      <c r="G11" s="8" t="s">
        <v>338</v>
      </c>
      <c r="H11" s="10" t="s">
        <v>347</v>
      </c>
      <c r="I11" s="10">
        <v>4</v>
      </c>
      <c r="J11" s="10" t="s">
        <v>1517</v>
      </c>
      <c r="K11" s="12">
        <f>IFERROR(VLOOKUP($E11,Sheet1!$A:$Z,3,0),0)</f>
        <v>7548</v>
      </c>
      <c r="L11" s="25">
        <f>IFERROR(VLOOKUP(E11,#REF!,5,0),0)</f>
        <v>0</v>
      </c>
      <c r="M11" s="32">
        <v>2.0699999999999998</v>
      </c>
      <c r="N11" s="78">
        <f>IF(VLOOKUP(E11,Sheet1!A:E,5,0)&lt;0,0,VLOOKUP(E11,Sheet1!A:E,5,0))</f>
        <v>6048</v>
      </c>
      <c r="O11" s="28">
        <f t="shared" si="8"/>
        <v>11616</v>
      </c>
      <c r="P11" s="12">
        <f>IFERROR(VLOOKUP($E11,[1]Pivot!$M:$Z,2,0),0)</f>
        <v>0</v>
      </c>
      <c r="Q11" s="12">
        <f>IFERROR(VLOOKUP($E11,[1]Pivot!$M:$Z,3,0),0)</f>
        <v>1800</v>
      </c>
      <c r="R11" s="12">
        <f>IFERROR(VLOOKUP($E11,[1]Pivot!$M:$Z,4,0),0)</f>
        <v>1500</v>
      </c>
      <c r="S11" s="12">
        <f>IFERROR(VLOOKUP($E11,[1]Pivot!$M:$Z,5,0),0)</f>
        <v>0</v>
      </c>
      <c r="T11" s="12">
        <f>IFERROR(VLOOKUP($E11,[1]Pivot!$M:$Z,6,0),0)</f>
        <v>1500</v>
      </c>
      <c r="U11" s="12">
        <f>IFERROR(VLOOKUP($E11,[1]Pivot!$M:$Z,7,0),0)</f>
        <v>0</v>
      </c>
      <c r="V11" s="12">
        <f>IFERROR(VLOOKUP($E11,[1]Pivot!$M:$Z,8,0),0)</f>
        <v>1500</v>
      </c>
      <c r="W11" s="12">
        <f>IFERROR(VLOOKUP($E11,[1]Pivot!$M:$Z,9,0),0)</f>
        <v>0</v>
      </c>
      <c r="X11" s="12">
        <v>2776</v>
      </c>
      <c r="Y11" s="12">
        <v>0</v>
      </c>
      <c r="Z11" s="12">
        <v>0</v>
      </c>
      <c r="AA11" s="12">
        <v>0</v>
      </c>
      <c r="AB11" s="12">
        <v>2540</v>
      </c>
      <c r="AC11" s="12">
        <v>0</v>
      </c>
      <c r="AD11" s="12">
        <v>0</v>
      </c>
      <c r="AE11" s="12">
        <v>0</v>
      </c>
      <c r="AF11" s="57">
        <f t="shared" si="9"/>
        <v>0</v>
      </c>
      <c r="AG11" s="12">
        <v>0</v>
      </c>
      <c r="AH11" s="12">
        <v>2700</v>
      </c>
      <c r="AI11" s="12">
        <v>2700</v>
      </c>
      <c r="AJ11" s="12">
        <v>2700</v>
      </c>
      <c r="AK11" s="79">
        <v>2700</v>
      </c>
      <c r="AL11" s="79">
        <v>2700</v>
      </c>
      <c r="AM11" s="79">
        <v>2700</v>
      </c>
      <c r="AN11" s="79">
        <v>2700</v>
      </c>
      <c r="AO11" s="1">
        <f>IFERROR(VLOOKUP(E11,[2]Sheet1!$E:$O,11,0),0)</f>
        <v>0</v>
      </c>
      <c r="AP11" s="100">
        <f>IFERROR(VLOOKUP(E11,[3]Sheet2!$E:$O,11,0),0)</f>
        <v>0</v>
      </c>
    </row>
    <row r="12" spans="1:42" ht="15" customHeight="1">
      <c r="A12" s="1">
        <f t="shared" si="7"/>
        <v>5476</v>
      </c>
      <c r="B12" s="8" t="s">
        <v>909</v>
      </c>
      <c r="C12" s="9" t="s">
        <v>334</v>
      </c>
      <c r="D12" s="9" t="s">
        <v>1137</v>
      </c>
      <c r="E12" s="8" t="s">
        <v>949</v>
      </c>
      <c r="F12" s="14" t="s">
        <v>337</v>
      </c>
      <c r="G12" s="8" t="s">
        <v>338</v>
      </c>
      <c r="H12" s="10" t="s">
        <v>350</v>
      </c>
      <c r="I12" s="10">
        <v>4</v>
      </c>
      <c r="J12" s="10" t="s">
        <v>1517</v>
      </c>
      <c r="K12" s="12">
        <f>IFERROR(VLOOKUP($E12,Sheet1!$A:$Z,3,0),0)</f>
        <v>3760</v>
      </c>
      <c r="L12" s="25">
        <f>IFERROR(VLOOKUP(E12,#REF!,5,0),0)</f>
        <v>0</v>
      </c>
      <c r="M12" s="32">
        <v>2.4</v>
      </c>
      <c r="N12" s="78">
        <f>IF(VLOOKUP(E12,Sheet1!A:E,5,0)&lt;0,0,VLOOKUP(E12,Sheet1!A:E,5,0))</f>
        <v>2760</v>
      </c>
      <c r="O12" s="28">
        <f t="shared" si="8"/>
        <v>5476</v>
      </c>
      <c r="P12" s="12">
        <f>IFERROR(VLOOKUP($E12,[1]Pivot!$M:$Z,2,0),0)</f>
        <v>0</v>
      </c>
      <c r="Q12" s="12">
        <f>IFERROR(VLOOKUP($E12,[1]Pivot!$M:$Z,3,0),0)</f>
        <v>900</v>
      </c>
      <c r="R12" s="12">
        <f>IFERROR(VLOOKUP($E12,[1]Pivot!$M:$Z,4,0),0)</f>
        <v>752</v>
      </c>
      <c r="S12" s="12">
        <f>IFERROR(VLOOKUP($E12,[1]Pivot!$M:$Z,5,0),0)</f>
        <v>0</v>
      </c>
      <c r="T12" s="12">
        <f>IFERROR(VLOOKUP($E12,[1]Pivot!$M:$Z,6,0),0)</f>
        <v>752</v>
      </c>
      <c r="U12" s="12">
        <f>IFERROR(VLOOKUP($E12,[1]Pivot!$M:$Z,7,0),0)</f>
        <v>0</v>
      </c>
      <c r="V12" s="12">
        <f>IFERROR(VLOOKUP($E12,[1]Pivot!$M:$Z,8,0),0)</f>
        <v>752</v>
      </c>
      <c r="W12" s="12">
        <f>IFERROR(VLOOKUP($E12,[1]Pivot!$M:$Z,9,0),0)</f>
        <v>0</v>
      </c>
      <c r="X12" s="12">
        <v>1280</v>
      </c>
      <c r="Y12" s="12">
        <v>0</v>
      </c>
      <c r="Z12" s="12">
        <v>0</v>
      </c>
      <c r="AA12" s="12">
        <v>0</v>
      </c>
      <c r="AB12" s="12">
        <v>1040</v>
      </c>
      <c r="AC12" s="12">
        <v>0</v>
      </c>
      <c r="AD12" s="12">
        <v>0</v>
      </c>
      <c r="AE12" s="12">
        <v>0</v>
      </c>
      <c r="AF12" s="57">
        <f t="shared" si="9"/>
        <v>0</v>
      </c>
      <c r="AG12" s="12">
        <v>0</v>
      </c>
      <c r="AH12" s="12">
        <v>1200</v>
      </c>
      <c r="AI12" s="12">
        <v>1200</v>
      </c>
      <c r="AJ12" s="12">
        <v>1200</v>
      </c>
      <c r="AK12" s="79">
        <v>1200</v>
      </c>
      <c r="AL12" s="79">
        <v>1200</v>
      </c>
      <c r="AM12" s="79">
        <v>1200</v>
      </c>
      <c r="AN12" s="79">
        <v>1200</v>
      </c>
      <c r="AO12" s="1">
        <f>IFERROR(VLOOKUP(E12,[2]Sheet1!$E:$O,11,0),0)</f>
        <v>0</v>
      </c>
      <c r="AP12" s="100">
        <f>IFERROR(VLOOKUP(E12,[3]Sheet2!$E:$O,11,0),0)</f>
        <v>0</v>
      </c>
    </row>
    <row r="13" spans="1:42" ht="15" customHeight="1">
      <c r="A13" s="1">
        <f t="shared" si="7"/>
        <v>300</v>
      </c>
      <c r="B13" s="8" t="s">
        <v>909</v>
      </c>
      <c r="C13" s="9" t="s">
        <v>334</v>
      </c>
      <c r="D13" s="9" t="s">
        <v>1139</v>
      </c>
      <c r="E13" s="8" t="s">
        <v>950</v>
      </c>
      <c r="F13" s="14" t="s">
        <v>337</v>
      </c>
      <c r="G13" s="8" t="s">
        <v>1140</v>
      </c>
      <c r="H13" s="10" t="s">
        <v>90</v>
      </c>
      <c r="I13" s="10">
        <v>4</v>
      </c>
      <c r="J13" s="10" t="s">
        <v>1517</v>
      </c>
      <c r="K13" s="12">
        <f>IFERROR(VLOOKUP($E13,Sheet1!$A:$Z,3,0),0)</f>
        <v>0</v>
      </c>
      <c r="L13" s="25">
        <f>IFERROR(VLOOKUP(E13,#REF!,5,0),0)</f>
        <v>0</v>
      </c>
      <c r="M13" s="32">
        <v>7.59</v>
      </c>
      <c r="N13" s="78">
        <f>IF(VLOOKUP(E13,Sheet1!A:E,5,0)&lt;0,0,VLOOKUP(E13,Sheet1!A:E,5,0))</f>
        <v>0</v>
      </c>
      <c r="O13" s="28">
        <f t="shared" si="8"/>
        <v>300</v>
      </c>
      <c r="P13" s="12">
        <f>IFERROR(VLOOKUP($E13,[1]Pivot!$M:$Z,2,0),0)</f>
        <v>0</v>
      </c>
      <c r="Q13" s="12">
        <f>IFERROR(VLOOKUP($E13,[1]Pivot!$M:$Z,3,0),0)</f>
        <v>0</v>
      </c>
      <c r="R13" s="12">
        <f>IFERROR(VLOOKUP($E13,[1]Pivot!$M:$Z,4,0),0)</f>
        <v>0</v>
      </c>
      <c r="S13" s="12">
        <f>IFERROR(VLOOKUP($E13,[1]Pivot!$M:$Z,5,0),0)</f>
        <v>0</v>
      </c>
      <c r="T13" s="12">
        <f>IFERROR(VLOOKUP($E13,[1]Pivot!$M:$Z,6,0),0)</f>
        <v>0</v>
      </c>
      <c r="U13" s="12">
        <f>IFERROR(VLOOKUP($E13,[1]Pivot!$M:$Z,7,0),0)</f>
        <v>0</v>
      </c>
      <c r="V13" s="12">
        <f>IFERROR(VLOOKUP($E13,[1]Pivot!$M:$Z,8,0),0)</f>
        <v>0</v>
      </c>
      <c r="W13" s="12">
        <f>IFERROR(VLOOKUP($E13,[1]Pivot!$M:$Z,9,0),0)</f>
        <v>0</v>
      </c>
      <c r="X13" s="12">
        <v>0</v>
      </c>
      <c r="Y13" s="12">
        <v>0</v>
      </c>
      <c r="Z13" s="12">
        <v>300</v>
      </c>
      <c r="AA13" s="12">
        <v>0</v>
      </c>
      <c r="AB13" s="12">
        <v>0</v>
      </c>
      <c r="AC13" s="12">
        <v>0</v>
      </c>
      <c r="AD13" s="12">
        <v>0</v>
      </c>
      <c r="AE13" s="12">
        <v>0</v>
      </c>
      <c r="AF13" s="57">
        <f t="shared" si="9"/>
        <v>0</v>
      </c>
      <c r="AG13" s="12">
        <v>0</v>
      </c>
      <c r="AH13" s="12">
        <v>0</v>
      </c>
      <c r="AI13" s="12">
        <v>0</v>
      </c>
      <c r="AJ13" s="12">
        <v>0</v>
      </c>
      <c r="AK13" s="79">
        <v>0</v>
      </c>
      <c r="AL13" s="79">
        <v>0</v>
      </c>
      <c r="AM13" s="79">
        <v>0</v>
      </c>
      <c r="AN13" s="79">
        <v>300</v>
      </c>
      <c r="AO13" s="1">
        <f>IFERROR(VLOOKUP(E13,[2]Sheet1!$E:$O,11,0),0)</f>
        <v>300</v>
      </c>
      <c r="AP13" s="100">
        <f>IFERROR(VLOOKUP(E13,[3]Sheet2!$E:$O,11,0),0)</f>
        <v>0</v>
      </c>
    </row>
    <row r="14" spans="1:42" ht="15" customHeight="1">
      <c r="A14" s="1">
        <f t="shared" si="7"/>
        <v>0</v>
      </c>
      <c r="B14" s="8" t="s">
        <v>909</v>
      </c>
      <c r="C14" s="9" t="s">
        <v>334</v>
      </c>
      <c r="D14" s="9" t="s">
        <v>1141</v>
      </c>
      <c r="E14" s="8" t="s">
        <v>951</v>
      </c>
      <c r="F14" s="14" t="s">
        <v>337</v>
      </c>
      <c r="G14" s="8" t="s">
        <v>1140</v>
      </c>
      <c r="H14" s="10" t="s">
        <v>958</v>
      </c>
      <c r="I14" s="10">
        <v>4</v>
      </c>
      <c r="J14" s="10" t="s">
        <v>1517</v>
      </c>
      <c r="K14" s="12">
        <f>IFERROR(VLOOKUP($E14,Sheet1!$A:$Z,3,0),0)</f>
        <v>0</v>
      </c>
      <c r="L14" s="25">
        <f>IFERROR(VLOOKUP(E14,#REF!,5,0),0)</f>
        <v>0</v>
      </c>
      <c r="M14" s="32">
        <v>7.59</v>
      </c>
      <c r="N14" s="78">
        <f>IF(VLOOKUP(E14,Sheet1!A:E,5,0)&lt;0,0,VLOOKUP(E14,Sheet1!A:E,5,0))</f>
        <v>0</v>
      </c>
      <c r="O14" s="28">
        <f t="shared" si="8"/>
        <v>0</v>
      </c>
      <c r="P14" s="12">
        <f>IFERROR(VLOOKUP($E14,[1]Pivot!$M:$Z,2,0),0)</f>
        <v>0</v>
      </c>
      <c r="Q14" s="12">
        <f>IFERROR(VLOOKUP($E14,[1]Pivot!$M:$Z,3,0),0)</f>
        <v>0</v>
      </c>
      <c r="R14" s="12">
        <f>IFERROR(VLOOKUP($E14,[1]Pivot!$M:$Z,4,0),0)</f>
        <v>0</v>
      </c>
      <c r="S14" s="12">
        <f>IFERROR(VLOOKUP($E14,[1]Pivot!$M:$Z,5,0),0)</f>
        <v>0</v>
      </c>
      <c r="T14" s="12">
        <f>IFERROR(VLOOKUP($E14,[1]Pivot!$M:$Z,6,0),0)</f>
        <v>0</v>
      </c>
      <c r="U14" s="12">
        <f>IFERROR(VLOOKUP($E14,[1]Pivot!$M:$Z,7,0),0)</f>
        <v>0</v>
      </c>
      <c r="V14" s="12">
        <f>IFERROR(VLOOKUP($E14,[1]Pivot!$M:$Z,8,0),0)</f>
        <v>0</v>
      </c>
      <c r="W14" s="12">
        <f>IFERROR(VLOOKUP($E14,[1]Pivot!$M:$Z,9,0),0)</f>
        <v>0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2">
        <v>0</v>
      </c>
      <c r="AD14" s="12">
        <v>0</v>
      </c>
      <c r="AE14" s="12">
        <v>0</v>
      </c>
      <c r="AF14" s="57">
        <f t="shared" si="9"/>
        <v>0</v>
      </c>
      <c r="AG14" s="12">
        <v>0</v>
      </c>
      <c r="AH14" s="12">
        <v>0</v>
      </c>
      <c r="AI14" s="12">
        <v>0</v>
      </c>
      <c r="AJ14" s="12">
        <v>0</v>
      </c>
      <c r="AK14" s="79">
        <v>0</v>
      </c>
      <c r="AL14" s="79">
        <v>0</v>
      </c>
      <c r="AM14" s="79">
        <v>0</v>
      </c>
      <c r="AN14" s="79">
        <v>0</v>
      </c>
      <c r="AO14" s="1">
        <f>IFERROR(VLOOKUP(E14,[2]Sheet1!$E:$O,11,0),0)</f>
        <v>0</v>
      </c>
      <c r="AP14" s="100">
        <f>IFERROR(VLOOKUP(E14,[3]Sheet2!$E:$O,11,0),0)</f>
        <v>0</v>
      </c>
    </row>
    <row r="15" spans="1:42" ht="15" customHeight="1">
      <c r="A15" s="1">
        <f t="shared" si="7"/>
        <v>460</v>
      </c>
      <c r="B15" s="8" t="s">
        <v>909</v>
      </c>
      <c r="C15" s="9" t="s">
        <v>334</v>
      </c>
      <c r="D15" s="9" t="s">
        <v>1142</v>
      </c>
      <c r="E15" s="8" t="s">
        <v>952</v>
      </c>
      <c r="F15" s="14" t="s">
        <v>337</v>
      </c>
      <c r="G15" s="8" t="s">
        <v>1140</v>
      </c>
      <c r="H15" s="10" t="s">
        <v>93</v>
      </c>
      <c r="I15" s="10">
        <v>4</v>
      </c>
      <c r="J15" s="10" t="s">
        <v>1517</v>
      </c>
      <c r="K15" s="12">
        <f>IFERROR(VLOOKUP($E15,Sheet1!$A:$Z,3,0),0)</f>
        <v>0</v>
      </c>
      <c r="L15" s="25">
        <f>IFERROR(VLOOKUP(E15,#REF!,5,0),0)</f>
        <v>0</v>
      </c>
      <c r="M15" s="32">
        <v>9.09</v>
      </c>
      <c r="N15" s="78">
        <f>IF(VLOOKUP(E15,Sheet1!A:E,5,0)&lt;0,0,VLOOKUP(E15,Sheet1!A:E,5,0))</f>
        <v>0</v>
      </c>
      <c r="O15" s="28">
        <f t="shared" si="8"/>
        <v>460</v>
      </c>
      <c r="P15" s="12">
        <f>IFERROR(VLOOKUP($E15,[1]Pivot!$M:$Z,2,0),0)</f>
        <v>0</v>
      </c>
      <c r="Q15" s="12">
        <f>IFERROR(VLOOKUP($E15,[1]Pivot!$M:$Z,3,0),0)</f>
        <v>0</v>
      </c>
      <c r="R15" s="12">
        <f>IFERROR(VLOOKUP($E15,[1]Pivot!$M:$Z,4,0),0)</f>
        <v>0</v>
      </c>
      <c r="S15" s="12">
        <f>IFERROR(VLOOKUP($E15,[1]Pivot!$M:$Z,5,0),0)</f>
        <v>0</v>
      </c>
      <c r="T15" s="12">
        <f>IFERROR(VLOOKUP($E15,[1]Pivot!$M:$Z,6,0),0)</f>
        <v>0</v>
      </c>
      <c r="U15" s="12">
        <f>IFERROR(VLOOKUP($E15,[1]Pivot!$M:$Z,7,0),0)</f>
        <v>0</v>
      </c>
      <c r="V15" s="12">
        <f>IFERROR(VLOOKUP($E15,[1]Pivot!$M:$Z,8,0),0)</f>
        <v>0</v>
      </c>
      <c r="W15" s="12">
        <f>IFERROR(VLOOKUP($E15,[1]Pivot!$M:$Z,9,0),0)</f>
        <v>0</v>
      </c>
      <c r="X15" s="12">
        <v>0</v>
      </c>
      <c r="Y15" s="12">
        <v>0</v>
      </c>
      <c r="Z15" s="12">
        <v>460</v>
      </c>
      <c r="AA15" s="12">
        <v>0</v>
      </c>
      <c r="AB15" s="12">
        <v>0</v>
      </c>
      <c r="AC15" s="12">
        <v>0</v>
      </c>
      <c r="AD15" s="12">
        <v>0</v>
      </c>
      <c r="AE15" s="12">
        <v>0</v>
      </c>
      <c r="AF15" s="57">
        <f t="shared" si="9"/>
        <v>0</v>
      </c>
      <c r="AG15" s="12">
        <v>0</v>
      </c>
      <c r="AH15" s="12">
        <v>0</v>
      </c>
      <c r="AI15" s="12">
        <v>0</v>
      </c>
      <c r="AJ15" s="12">
        <v>0</v>
      </c>
      <c r="AK15" s="79">
        <v>0</v>
      </c>
      <c r="AL15" s="79">
        <v>0</v>
      </c>
      <c r="AM15" s="79">
        <v>0</v>
      </c>
      <c r="AN15" s="79">
        <v>400</v>
      </c>
      <c r="AO15" s="1">
        <f>IFERROR(VLOOKUP(E15,[2]Sheet1!$E:$O,11,0),0)</f>
        <v>460</v>
      </c>
      <c r="AP15" s="100">
        <f>IFERROR(VLOOKUP(E15,[3]Sheet2!$E:$O,11,0),0)</f>
        <v>0</v>
      </c>
    </row>
    <row r="16" spans="1:42" ht="15" customHeight="1">
      <c r="A16" s="1">
        <f t="shared" si="7"/>
        <v>952</v>
      </c>
      <c r="B16" s="8" t="s">
        <v>909</v>
      </c>
      <c r="C16" s="9" t="s">
        <v>334</v>
      </c>
      <c r="D16" s="9" t="s">
        <v>1143</v>
      </c>
      <c r="E16" s="8" t="s">
        <v>953</v>
      </c>
      <c r="F16" s="14" t="s">
        <v>337</v>
      </c>
      <c r="G16" s="8" t="s">
        <v>1140</v>
      </c>
      <c r="H16" s="10" t="s">
        <v>16</v>
      </c>
      <c r="I16" s="10">
        <v>4</v>
      </c>
      <c r="J16" s="10" t="s">
        <v>1517</v>
      </c>
      <c r="K16" s="12">
        <f>IFERROR(VLOOKUP($E16,Sheet1!$A:$Z,3,0),0)</f>
        <v>0</v>
      </c>
      <c r="L16" s="25">
        <f>IFERROR(VLOOKUP(E16,#REF!,5,0),0)</f>
        <v>0</v>
      </c>
      <c r="M16" s="32">
        <v>9.6999999999999993</v>
      </c>
      <c r="N16" s="78">
        <f>IF(VLOOKUP(E16,Sheet1!A:E,5,0)&lt;0,0,VLOOKUP(E16,Sheet1!A:E,5,0))</f>
        <v>0</v>
      </c>
      <c r="O16" s="28">
        <f t="shared" si="8"/>
        <v>952</v>
      </c>
      <c r="P16" s="12">
        <f>IFERROR(VLOOKUP($E16,[1]Pivot!$M:$Z,2,0),0)</f>
        <v>0</v>
      </c>
      <c r="Q16" s="12">
        <f>IFERROR(VLOOKUP($E16,[1]Pivot!$M:$Z,3,0),0)</f>
        <v>0</v>
      </c>
      <c r="R16" s="12">
        <f>IFERROR(VLOOKUP($E16,[1]Pivot!$M:$Z,4,0),0)</f>
        <v>0</v>
      </c>
      <c r="S16" s="12">
        <f>IFERROR(VLOOKUP($E16,[1]Pivot!$M:$Z,5,0),0)</f>
        <v>0</v>
      </c>
      <c r="T16" s="12">
        <f>IFERROR(VLOOKUP($E16,[1]Pivot!$M:$Z,6,0),0)</f>
        <v>0</v>
      </c>
      <c r="U16" s="12">
        <f>IFERROR(VLOOKUP($E16,[1]Pivot!$M:$Z,7,0),0)</f>
        <v>0</v>
      </c>
      <c r="V16" s="12">
        <f>IFERROR(VLOOKUP($E16,[1]Pivot!$M:$Z,8,0),0)</f>
        <v>0</v>
      </c>
      <c r="W16" s="12">
        <f>IFERROR(VLOOKUP($E16,[1]Pivot!$M:$Z,9,0),0)</f>
        <v>0</v>
      </c>
      <c r="X16" s="12">
        <v>0</v>
      </c>
      <c r="Y16" s="12">
        <v>0</v>
      </c>
      <c r="Z16" s="12">
        <v>952</v>
      </c>
      <c r="AA16" s="12">
        <v>0</v>
      </c>
      <c r="AB16" s="12">
        <v>0</v>
      </c>
      <c r="AC16" s="12">
        <v>0</v>
      </c>
      <c r="AD16" s="12">
        <v>0</v>
      </c>
      <c r="AE16" s="12">
        <v>0</v>
      </c>
      <c r="AF16" s="57">
        <f t="shared" si="9"/>
        <v>0</v>
      </c>
      <c r="AG16" s="12">
        <v>0</v>
      </c>
      <c r="AH16" s="12">
        <v>0</v>
      </c>
      <c r="AI16" s="12">
        <v>0</v>
      </c>
      <c r="AJ16" s="12">
        <v>0</v>
      </c>
      <c r="AK16" s="79">
        <v>0</v>
      </c>
      <c r="AL16" s="79">
        <v>0</v>
      </c>
      <c r="AM16" s="79">
        <v>0</v>
      </c>
      <c r="AN16" s="79">
        <v>950</v>
      </c>
      <c r="AO16" s="1">
        <f>IFERROR(VLOOKUP(E16,[2]Sheet1!$E:$O,11,0),0)</f>
        <v>952</v>
      </c>
      <c r="AP16" s="100">
        <f>IFERROR(VLOOKUP(E16,[3]Sheet2!$E:$O,11,0),0)</f>
        <v>0</v>
      </c>
    </row>
    <row r="17" spans="1:42" ht="15" customHeight="1">
      <c r="A17" s="1">
        <f t="shared" si="7"/>
        <v>640</v>
      </c>
      <c r="B17" s="8" t="s">
        <v>909</v>
      </c>
      <c r="C17" s="9" t="s">
        <v>334</v>
      </c>
      <c r="D17" s="9" t="s">
        <v>1144</v>
      </c>
      <c r="E17" s="8" t="s">
        <v>954</v>
      </c>
      <c r="F17" s="14" t="s">
        <v>337</v>
      </c>
      <c r="G17" s="8" t="s">
        <v>1140</v>
      </c>
      <c r="H17" s="10" t="s">
        <v>20</v>
      </c>
      <c r="I17" s="10">
        <v>4</v>
      </c>
      <c r="J17" s="10" t="s">
        <v>1517</v>
      </c>
      <c r="K17" s="12">
        <f>IFERROR(VLOOKUP($E17,Sheet1!$A:$Z,3,0),0)</f>
        <v>0</v>
      </c>
      <c r="L17" s="25">
        <f>IFERROR(VLOOKUP(E17,#REF!,5,0),0)</f>
        <v>0</v>
      </c>
      <c r="M17" s="32">
        <v>11.46</v>
      </c>
      <c r="N17" s="78">
        <f>IF(VLOOKUP(E17,Sheet1!A:E,5,0)&lt;0,0,VLOOKUP(E17,Sheet1!A:E,5,0))</f>
        <v>0</v>
      </c>
      <c r="O17" s="28">
        <f t="shared" si="8"/>
        <v>640</v>
      </c>
      <c r="P17" s="12">
        <f>IFERROR(VLOOKUP($E17,[1]Pivot!$M:$Z,2,0),0)</f>
        <v>0</v>
      </c>
      <c r="Q17" s="12">
        <f>IFERROR(VLOOKUP($E17,[1]Pivot!$M:$Z,3,0),0)</f>
        <v>0</v>
      </c>
      <c r="R17" s="12">
        <f>IFERROR(VLOOKUP($E17,[1]Pivot!$M:$Z,4,0),0)</f>
        <v>0</v>
      </c>
      <c r="S17" s="12">
        <f>IFERROR(VLOOKUP($E17,[1]Pivot!$M:$Z,5,0),0)</f>
        <v>0</v>
      </c>
      <c r="T17" s="12">
        <f>IFERROR(VLOOKUP($E17,[1]Pivot!$M:$Z,6,0),0)</f>
        <v>0</v>
      </c>
      <c r="U17" s="12">
        <f>IFERROR(VLOOKUP($E17,[1]Pivot!$M:$Z,7,0),0)</f>
        <v>0</v>
      </c>
      <c r="V17" s="12">
        <f>IFERROR(VLOOKUP($E17,[1]Pivot!$M:$Z,8,0),0)</f>
        <v>0</v>
      </c>
      <c r="W17" s="12">
        <f>IFERROR(VLOOKUP($E17,[1]Pivot!$M:$Z,9,0),0)</f>
        <v>0</v>
      </c>
      <c r="X17" s="12">
        <v>0</v>
      </c>
      <c r="Y17" s="12">
        <v>0</v>
      </c>
      <c r="Z17" s="12">
        <v>640</v>
      </c>
      <c r="AA17" s="12">
        <v>0</v>
      </c>
      <c r="AB17" s="12">
        <v>0</v>
      </c>
      <c r="AC17" s="12">
        <v>0</v>
      </c>
      <c r="AD17" s="12">
        <v>0</v>
      </c>
      <c r="AE17" s="12">
        <v>0</v>
      </c>
      <c r="AF17" s="57">
        <f t="shared" si="9"/>
        <v>0</v>
      </c>
      <c r="AG17" s="12">
        <v>0</v>
      </c>
      <c r="AH17" s="12">
        <v>0</v>
      </c>
      <c r="AI17" s="12">
        <v>0</v>
      </c>
      <c r="AJ17" s="12">
        <v>0</v>
      </c>
      <c r="AK17" s="79">
        <v>0</v>
      </c>
      <c r="AL17" s="79">
        <v>0</v>
      </c>
      <c r="AM17" s="79">
        <v>0</v>
      </c>
      <c r="AN17" s="79">
        <v>640</v>
      </c>
      <c r="AO17" s="1">
        <f>IFERROR(VLOOKUP(E17,[2]Sheet1!$E:$O,11,0),0)</f>
        <v>640</v>
      </c>
      <c r="AP17" s="100">
        <f>IFERROR(VLOOKUP(E17,[3]Sheet2!$E:$O,11,0),0)</f>
        <v>0</v>
      </c>
    </row>
    <row r="18" spans="1:42" ht="15" customHeight="1">
      <c r="A18" s="1">
        <f t="shared" si="7"/>
        <v>0</v>
      </c>
      <c r="B18" s="8" t="s">
        <v>909</v>
      </c>
      <c r="C18" s="9" t="s">
        <v>334</v>
      </c>
      <c r="D18" s="9" t="s">
        <v>1145</v>
      </c>
      <c r="E18" s="31" t="s">
        <v>955</v>
      </c>
      <c r="F18" s="14" t="s">
        <v>337</v>
      </c>
      <c r="G18" s="8" t="s">
        <v>1140</v>
      </c>
      <c r="H18" s="29" t="s">
        <v>914</v>
      </c>
      <c r="I18" s="10">
        <v>4</v>
      </c>
      <c r="J18" s="10" t="s">
        <v>1517</v>
      </c>
      <c r="K18" s="12">
        <f>IFERROR(VLOOKUP($E18,Sheet1!$A:$Z,3,0),0)</f>
        <v>0</v>
      </c>
      <c r="L18" s="25">
        <f>IFERROR(VLOOKUP(E18,#REF!,5,0),0)</f>
        <v>0</v>
      </c>
      <c r="M18" s="32">
        <v>11.46</v>
      </c>
      <c r="N18" s="78">
        <f>IF(VLOOKUP(E18,Sheet1!A:E,5,0)&lt;0,0,VLOOKUP(E18,Sheet1!A:E,5,0))</f>
        <v>0</v>
      </c>
      <c r="O18" s="28">
        <f t="shared" si="8"/>
        <v>0</v>
      </c>
      <c r="P18" s="12">
        <f>IFERROR(VLOOKUP($E18,[1]Pivot!$M:$Z,2,0),0)</f>
        <v>0</v>
      </c>
      <c r="Q18" s="12">
        <f>IFERROR(VLOOKUP($E18,[1]Pivot!$M:$Z,3,0),0)</f>
        <v>0</v>
      </c>
      <c r="R18" s="12">
        <f>IFERROR(VLOOKUP($E18,[1]Pivot!$M:$Z,4,0),0)</f>
        <v>0</v>
      </c>
      <c r="S18" s="12">
        <f>IFERROR(VLOOKUP($E18,[1]Pivot!$M:$Z,5,0),0)</f>
        <v>0</v>
      </c>
      <c r="T18" s="12">
        <f>IFERROR(VLOOKUP($E18,[1]Pivot!$M:$Z,6,0),0)</f>
        <v>0</v>
      </c>
      <c r="U18" s="12">
        <f>IFERROR(VLOOKUP($E18,[1]Pivot!$M:$Z,7,0),0)</f>
        <v>0</v>
      </c>
      <c r="V18" s="12">
        <f>IFERROR(VLOOKUP($E18,[1]Pivot!$M:$Z,8,0),0)</f>
        <v>0</v>
      </c>
      <c r="W18" s="12">
        <f>IFERROR(VLOOKUP($E18,[1]Pivot!$M:$Z,9,0),0)</f>
        <v>0</v>
      </c>
      <c r="X18" s="12">
        <v>0</v>
      </c>
      <c r="Y18" s="12">
        <v>0</v>
      </c>
      <c r="Z18" s="12">
        <v>0</v>
      </c>
      <c r="AA18" s="12">
        <v>0</v>
      </c>
      <c r="AB18" s="12">
        <v>0</v>
      </c>
      <c r="AC18" s="12">
        <v>0</v>
      </c>
      <c r="AD18" s="12">
        <v>0</v>
      </c>
      <c r="AE18" s="12">
        <v>0</v>
      </c>
      <c r="AF18" s="57">
        <f t="shared" si="9"/>
        <v>0</v>
      </c>
      <c r="AG18" s="12">
        <v>0</v>
      </c>
      <c r="AH18" s="12">
        <v>0</v>
      </c>
      <c r="AI18" s="12">
        <v>0</v>
      </c>
      <c r="AJ18" s="12">
        <v>0</v>
      </c>
      <c r="AK18" s="79">
        <v>0</v>
      </c>
      <c r="AL18" s="79">
        <v>0</v>
      </c>
      <c r="AM18" s="79">
        <v>0</v>
      </c>
      <c r="AN18" s="79">
        <v>0</v>
      </c>
      <c r="AO18" s="1">
        <f>IFERROR(VLOOKUP(E18,[2]Sheet1!$E:$O,11,0),0)</f>
        <v>0</v>
      </c>
      <c r="AP18" s="100">
        <f>IFERROR(VLOOKUP(E18,[3]Sheet2!$E:$O,11,0),0)</f>
        <v>0</v>
      </c>
    </row>
    <row r="19" spans="1:42" ht="15" customHeight="1">
      <c r="A19" s="1">
        <f t="shared" si="7"/>
        <v>0</v>
      </c>
      <c r="B19" s="8" t="s">
        <v>909</v>
      </c>
      <c r="C19" s="9" t="s">
        <v>334</v>
      </c>
      <c r="D19" s="9" t="s">
        <v>1146</v>
      </c>
      <c r="E19" s="8" t="s">
        <v>956</v>
      </c>
      <c r="F19" s="14" t="s">
        <v>337</v>
      </c>
      <c r="G19" s="8" t="s">
        <v>1140</v>
      </c>
      <c r="H19" s="10" t="s">
        <v>347</v>
      </c>
      <c r="I19" s="10">
        <v>4</v>
      </c>
      <c r="J19" s="10" t="s">
        <v>1517</v>
      </c>
      <c r="K19" s="12">
        <f>IFERROR(VLOOKUP($E19,Sheet1!$A:$Z,3,0),0)</f>
        <v>0</v>
      </c>
      <c r="L19" s="25">
        <f>IFERROR(VLOOKUP(E19,#REF!,5,0),0)</f>
        <v>0</v>
      </c>
      <c r="M19" s="32">
        <v>2.0699999999999998</v>
      </c>
      <c r="N19" s="78">
        <f>IF(VLOOKUP(E19,Sheet1!A:E,5,0)&lt;0,0,VLOOKUP(E19,Sheet1!A:E,5,0))</f>
        <v>0</v>
      </c>
      <c r="O19" s="28">
        <f t="shared" si="8"/>
        <v>0</v>
      </c>
      <c r="P19" s="12">
        <f>IFERROR(VLOOKUP($E19,[1]Pivot!$M:$Z,2,0),0)</f>
        <v>0</v>
      </c>
      <c r="Q19" s="12">
        <f>IFERROR(VLOOKUP($E19,[1]Pivot!$M:$Z,3,0),0)</f>
        <v>0</v>
      </c>
      <c r="R19" s="12">
        <f>IFERROR(VLOOKUP($E19,[1]Pivot!$M:$Z,4,0),0)</f>
        <v>0</v>
      </c>
      <c r="S19" s="12">
        <f>IFERROR(VLOOKUP($E19,[1]Pivot!$M:$Z,5,0),0)</f>
        <v>0</v>
      </c>
      <c r="T19" s="12">
        <f>IFERROR(VLOOKUP($E19,[1]Pivot!$M:$Z,6,0),0)</f>
        <v>0</v>
      </c>
      <c r="U19" s="12">
        <f>IFERROR(VLOOKUP($E19,[1]Pivot!$M:$Z,7,0),0)</f>
        <v>0</v>
      </c>
      <c r="V19" s="12">
        <f>IFERROR(VLOOKUP($E19,[1]Pivot!$M:$Z,8,0),0)</f>
        <v>0</v>
      </c>
      <c r="W19" s="12">
        <f>IFERROR(VLOOKUP($E19,[1]Pivot!$M:$Z,9,0),0)</f>
        <v>0</v>
      </c>
      <c r="X19" s="12">
        <v>0</v>
      </c>
      <c r="Y19" s="12">
        <v>0</v>
      </c>
      <c r="Z19" s="12">
        <v>0</v>
      </c>
      <c r="AA19" s="12">
        <v>0</v>
      </c>
      <c r="AB19" s="12">
        <v>0</v>
      </c>
      <c r="AC19" s="12">
        <v>0</v>
      </c>
      <c r="AD19" s="12">
        <v>0</v>
      </c>
      <c r="AE19" s="12">
        <v>0</v>
      </c>
      <c r="AF19" s="57">
        <f t="shared" si="9"/>
        <v>0</v>
      </c>
      <c r="AG19" s="12">
        <v>0</v>
      </c>
      <c r="AH19" s="12">
        <v>0</v>
      </c>
      <c r="AI19" s="12">
        <v>0</v>
      </c>
      <c r="AJ19" s="12">
        <v>0</v>
      </c>
      <c r="AK19" s="79">
        <v>0</v>
      </c>
      <c r="AL19" s="79">
        <v>0</v>
      </c>
      <c r="AM19" s="79">
        <v>0</v>
      </c>
      <c r="AN19" s="79">
        <v>0</v>
      </c>
      <c r="AO19" s="1">
        <f>IFERROR(VLOOKUP(E19,[2]Sheet1!$E:$O,11,0),0)</f>
        <v>0</v>
      </c>
      <c r="AP19" s="100">
        <f>IFERROR(VLOOKUP(E19,[3]Sheet2!$E:$O,11,0),0)</f>
        <v>0</v>
      </c>
    </row>
    <row r="20" spans="1:42" ht="15" customHeight="1">
      <c r="A20" s="1">
        <f t="shared" si="7"/>
        <v>0</v>
      </c>
      <c r="B20" s="8" t="s">
        <v>909</v>
      </c>
      <c r="C20" s="9" t="s">
        <v>334</v>
      </c>
      <c r="D20" s="9" t="s">
        <v>1147</v>
      </c>
      <c r="E20" s="8" t="s">
        <v>957</v>
      </c>
      <c r="F20" s="14" t="s">
        <v>337</v>
      </c>
      <c r="G20" s="8" t="s">
        <v>1140</v>
      </c>
      <c r="H20" s="10" t="s">
        <v>350</v>
      </c>
      <c r="I20" s="10">
        <v>4</v>
      </c>
      <c r="J20" s="10" t="s">
        <v>1517</v>
      </c>
      <c r="K20" s="12">
        <f>IFERROR(VLOOKUP($E20,Sheet1!$A:$Z,3,0),0)</f>
        <v>0</v>
      </c>
      <c r="L20" s="25">
        <f>IFERROR(VLOOKUP(E20,#REF!,5,0),0)</f>
        <v>0</v>
      </c>
      <c r="M20" s="32">
        <v>2.4</v>
      </c>
      <c r="N20" s="78">
        <f>IF(VLOOKUP(E20,Sheet1!A:E,5,0)&lt;0,0,VLOOKUP(E20,Sheet1!A:E,5,0))</f>
        <v>0</v>
      </c>
      <c r="O20" s="28">
        <f t="shared" si="8"/>
        <v>0</v>
      </c>
      <c r="P20" s="12">
        <f>IFERROR(VLOOKUP($E20,[1]Pivot!$M:$Z,2,0),0)</f>
        <v>0</v>
      </c>
      <c r="Q20" s="12">
        <f>IFERROR(VLOOKUP($E20,[1]Pivot!$M:$Z,3,0),0)</f>
        <v>0</v>
      </c>
      <c r="R20" s="12">
        <f>IFERROR(VLOOKUP($E20,[1]Pivot!$M:$Z,4,0),0)</f>
        <v>0</v>
      </c>
      <c r="S20" s="12">
        <f>IFERROR(VLOOKUP($E20,[1]Pivot!$M:$Z,5,0),0)</f>
        <v>0</v>
      </c>
      <c r="T20" s="12">
        <f>IFERROR(VLOOKUP($E20,[1]Pivot!$M:$Z,6,0),0)</f>
        <v>0</v>
      </c>
      <c r="U20" s="12">
        <f>IFERROR(VLOOKUP($E20,[1]Pivot!$M:$Z,7,0),0)</f>
        <v>0</v>
      </c>
      <c r="V20" s="12">
        <f>IFERROR(VLOOKUP($E20,[1]Pivot!$M:$Z,8,0),0)</f>
        <v>0</v>
      </c>
      <c r="W20" s="12">
        <f>IFERROR(VLOOKUP($E20,[1]Pivot!$M:$Z,9,0),0)</f>
        <v>0</v>
      </c>
      <c r="X20" s="12">
        <v>0</v>
      </c>
      <c r="Y20" s="12">
        <v>0</v>
      </c>
      <c r="Z20" s="12">
        <v>0</v>
      </c>
      <c r="AA20" s="12">
        <v>0</v>
      </c>
      <c r="AB20" s="12">
        <v>0</v>
      </c>
      <c r="AC20" s="12">
        <v>0</v>
      </c>
      <c r="AD20" s="12">
        <v>0</v>
      </c>
      <c r="AE20" s="12">
        <v>0</v>
      </c>
      <c r="AF20" s="57">
        <f t="shared" si="9"/>
        <v>0</v>
      </c>
      <c r="AG20" s="12">
        <v>0</v>
      </c>
      <c r="AH20" s="12">
        <v>0</v>
      </c>
      <c r="AI20" s="12">
        <v>0</v>
      </c>
      <c r="AJ20" s="12">
        <v>0</v>
      </c>
      <c r="AK20" s="79">
        <v>0</v>
      </c>
      <c r="AL20" s="79">
        <v>0</v>
      </c>
      <c r="AM20" s="79">
        <v>0</v>
      </c>
      <c r="AN20" s="79">
        <v>0</v>
      </c>
      <c r="AO20" s="1">
        <f>IFERROR(VLOOKUP(E20,[2]Sheet1!$E:$O,11,0),0)</f>
        <v>0</v>
      </c>
      <c r="AP20" s="100">
        <f>IFERROR(VLOOKUP(E20,[3]Sheet2!$E:$O,11,0),0)</f>
        <v>0</v>
      </c>
    </row>
    <row r="21" spans="1:42" ht="15" customHeight="1">
      <c r="A21" s="1">
        <f t="shared" si="7"/>
        <v>300</v>
      </c>
      <c r="B21" s="8" t="s">
        <v>909</v>
      </c>
      <c r="C21" s="9" t="s">
        <v>334</v>
      </c>
      <c r="D21" s="9" t="s">
        <v>1148</v>
      </c>
      <c r="E21" s="8" t="s">
        <v>1104</v>
      </c>
      <c r="F21" s="14" t="s">
        <v>337</v>
      </c>
      <c r="G21" s="8" t="s">
        <v>1149</v>
      </c>
      <c r="H21" s="10" t="s">
        <v>90</v>
      </c>
      <c r="I21" s="10">
        <v>4</v>
      </c>
      <c r="J21" s="10" t="s">
        <v>1517</v>
      </c>
      <c r="K21" s="12">
        <f>IFERROR(VLOOKUP($E21,Sheet1!$A:$Z,3,0),0)</f>
        <v>0</v>
      </c>
      <c r="L21" s="25">
        <f>IFERROR(VLOOKUP(E21,#REF!,5,0),0)</f>
        <v>0</v>
      </c>
      <c r="M21" s="32">
        <v>7.59</v>
      </c>
      <c r="N21" s="78">
        <f>IF(VLOOKUP(E21,Sheet1!A:E,5,0)&lt;0,0,VLOOKUP(E21,Sheet1!A:E,5,0))</f>
        <v>0</v>
      </c>
      <c r="O21" s="28">
        <f t="shared" si="8"/>
        <v>300</v>
      </c>
      <c r="P21" s="12">
        <f>IFERROR(VLOOKUP($E21,[1]Pivot!$M:$Z,2,0),0)</f>
        <v>0</v>
      </c>
      <c r="Q21" s="12">
        <f>IFERROR(VLOOKUP($E21,[1]Pivot!$M:$Z,3,0),0)</f>
        <v>0</v>
      </c>
      <c r="R21" s="12">
        <f>IFERROR(VLOOKUP($E21,[1]Pivot!$M:$Z,4,0),0)</f>
        <v>0</v>
      </c>
      <c r="S21" s="12">
        <f>IFERROR(VLOOKUP($E21,[1]Pivot!$M:$Z,5,0),0)</f>
        <v>0</v>
      </c>
      <c r="T21" s="12">
        <f>IFERROR(VLOOKUP($E21,[1]Pivot!$M:$Z,6,0),0)</f>
        <v>0</v>
      </c>
      <c r="U21" s="12">
        <f>IFERROR(VLOOKUP($E21,[1]Pivot!$M:$Z,7,0),0)</f>
        <v>0</v>
      </c>
      <c r="V21" s="12">
        <f>IFERROR(VLOOKUP($E21,[1]Pivot!$M:$Z,8,0),0)</f>
        <v>300</v>
      </c>
      <c r="W21" s="12">
        <f>IFERROR(VLOOKUP($E21,[1]Pivot!$M:$Z,9,0),0)</f>
        <v>0</v>
      </c>
      <c r="X21" s="12">
        <v>0</v>
      </c>
      <c r="Y21" s="12">
        <v>0</v>
      </c>
      <c r="Z21" s="12">
        <v>0</v>
      </c>
      <c r="AA21" s="12">
        <v>0</v>
      </c>
      <c r="AB21" s="12">
        <v>0</v>
      </c>
      <c r="AC21" s="12">
        <v>0</v>
      </c>
      <c r="AD21" s="12">
        <v>0</v>
      </c>
      <c r="AE21" s="12">
        <v>0</v>
      </c>
      <c r="AF21" s="57">
        <f t="shared" si="9"/>
        <v>0</v>
      </c>
      <c r="AG21" s="12">
        <v>0</v>
      </c>
      <c r="AH21" s="12">
        <v>0</v>
      </c>
      <c r="AI21" s="12">
        <v>0</v>
      </c>
      <c r="AJ21" s="12">
        <v>0</v>
      </c>
      <c r="AK21" s="79">
        <v>0</v>
      </c>
      <c r="AL21" s="79">
        <v>300</v>
      </c>
      <c r="AM21" s="79">
        <v>0</v>
      </c>
      <c r="AN21" s="79">
        <v>0</v>
      </c>
      <c r="AO21" s="1">
        <f>IFERROR(VLOOKUP(E21,[2]Sheet1!$E:$O,11,0),0)</f>
        <v>0</v>
      </c>
      <c r="AP21" s="100">
        <f>IFERROR(VLOOKUP(E21,[3]Sheet2!$E:$O,11,0),0)</f>
        <v>0</v>
      </c>
    </row>
    <row r="22" spans="1:42" ht="15" customHeight="1">
      <c r="A22" s="1">
        <f t="shared" si="7"/>
        <v>0</v>
      </c>
      <c r="B22" s="8" t="s">
        <v>909</v>
      </c>
      <c r="C22" s="9" t="s">
        <v>334</v>
      </c>
      <c r="D22" s="9" t="s">
        <v>1150</v>
      </c>
      <c r="E22" s="8" t="s">
        <v>1105</v>
      </c>
      <c r="F22" s="14" t="s">
        <v>337</v>
      </c>
      <c r="G22" s="8" t="s">
        <v>1149</v>
      </c>
      <c r="H22" s="10" t="s">
        <v>958</v>
      </c>
      <c r="I22" s="10">
        <v>4</v>
      </c>
      <c r="J22" s="10" t="s">
        <v>1517</v>
      </c>
      <c r="K22" s="12">
        <f>IFERROR(VLOOKUP($E22,Sheet1!$A:$Z,3,0),0)</f>
        <v>0</v>
      </c>
      <c r="L22" s="25">
        <f>IFERROR(VLOOKUP(E22,#REF!,5,0),0)</f>
        <v>0</v>
      </c>
      <c r="M22" s="32">
        <v>7.59</v>
      </c>
      <c r="N22" s="78">
        <f>IF(VLOOKUP(E22,Sheet1!A:E,5,0)&lt;0,0,VLOOKUP(E22,Sheet1!A:E,5,0))</f>
        <v>0</v>
      </c>
      <c r="O22" s="28">
        <f t="shared" si="8"/>
        <v>0</v>
      </c>
      <c r="P22" s="12">
        <f>IFERROR(VLOOKUP($E22,[1]Pivot!$M:$Z,2,0),0)</f>
        <v>0</v>
      </c>
      <c r="Q22" s="12">
        <f>IFERROR(VLOOKUP($E22,[1]Pivot!$M:$Z,3,0),0)</f>
        <v>0</v>
      </c>
      <c r="R22" s="12">
        <f>IFERROR(VLOOKUP($E22,[1]Pivot!$M:$Z,4,0),0)</f>
        <v>0</v>
      </c>
      <c r="S22" s="12">
        <f>IFERROR(VLOOKUP($E22,[1]Pivot!$M:$Z,5,0),0)</f>
        <v>0</v>
      </c>
      <c r="T22" s="12">
        <f>IFERROR(VLOOKUP($E22,[1]Pivot!$M:$Z,6,0),0)</f>
        <v>0</v>
      </c>
      <c r="U22" s="12">
        <f>IFERROR(VLOOKUP($E22,[1]Pivot!$M:$Z,7,0),0)</f>
        <v>0</v>
      </c>
      <c r="V22" s="12">
        <f>IFERROR(VLOOKUP($E22,[1]Pivot!$M:$Z,8,0),0)</f>
        <v>0</v>
      </c>
      <c r="W22" s="12">
        <f>IFERROR(VLOOKUP($E22,[1]Pivot!$M:$Z,9,0),0)</f>
        <v>0</v>
      </c>
      <c r="X22" s="12">
        <v>0</v>
      </c>
      <c r="Y22" s="12">
        <v>0</v>
      </c>
      <c r="Z22" s="12">
        <v>0</v>
      </c>
      <c r="AA22" s="12">
        <v>0</v>
      </c>
      <c r="AB22" s="12">
        <v>0</v>
      </c>
      <c r="AC22" s="12">
        <v>0</v>
      </c>
      <c r="AD22" s="12">
        <v>0</v>
      </c>
      <c r="AE22" s="12">
        <v>0</v>
      </c>
      <c r="AF22" s="57">
        <f t="shared" si="9"/>
        <v>0</v>
      </c>
      <c r="AG22" s="12">
        <v>0</v>
      </c>
      <c r="AH22" s="12">
        <v>0</v>
      </c>
      <c r="AI22" s="12">
        <v>0</v>
      </c>
      <c r="AJ22" s="12">
        <v>0</v>
      </c>
      <c r="AK22" s="79">
        <v>0</v>
      </c>
      <c r="AL22" s="79">
        <v>0</v>
      </c>
      <c r="AM22" s="79">
        <v>0</v>
      </c>
      <c r="AN22" s="79">
        <v>0</v>
      </c>
      <c r="AO22" s="1">
        <f>IFERROR(VLOOKUP(E22,[2]Sheet1!$E:$O,11,0),0)</f>
        <v>0</v>
      </c>
      <c r="AP22" s="100">
        <f>IFERROR(VLOOKUP(E22,[3]Sheet2!$E:$O,11,0),0)</f>
        <v>0</v>
      </c>
    </row>
    <row r="23" spans="1:42" ht="15" customHeight="1">
      <c r="A23" s="1">
        <f t="shared" si="7"/>
        <v>400</v>
      </c>
      <c r="B23" s="8" t="s">
        <v>909</v>
      </c>
      <c r="C23" s="9" t="s">
        <v>334</v>
      </c>
      <c r="D23" s="9" t="s">
        <v>1151</v>
      </c>
      <c r="E23" s="8" t="s">
        <v>1106</v>
      </c>
      <c r="F23" s="14" t="s">
        <v>337</v>
      </c>
      <c r="G23" s="8" t="s">
        <v>1149</v>
      </c>
      <c r="H23" s="10" t="s">
        <v>93</v>
      </c>
      <c r="I23" s="10">
        <v>4</v>
      </c>
      <c r="J23" s="10" t="s">
        <v>1517</v>
      </c>
      <c r="K23" s="12">
        <f>IFERROR(VLOOKUP($E23,Sheet1!$A:$Z,3,0),0)</f>
        <v>0</v>
      </c>
      <c r="L23" s="25">
        <f>IFERROR(VLOOKUP(E23,#REF!,5,0),0)</f>
        <v>0</v>
      </c>
      <c r="M23" s="32">
        <v>9.09</v>
      </c>
      <c r="N23" s="78">
        <f>IF(VLOOKUP(E23,Sheet1!A:E,5,0)&lt;0,0,VLOOKUP(E23,Sheet1!A:E,5,0))</f>
        <v>0</v>
      </c>
      <c r="O23" s="28">
        <f t="shared" si="8"/>
        <v>400</v>
      </c>
      <c r="P23" s="12">
        <f>IFERROR(VLOOKUP($E23,[1]Pivot!$M:$Z,2,0),0)</f>
        <v>0</v>
      </c>
      <c r="Q23" s="12">
        <f>IFERROR(VLOOKUP($E23,[1]Pivot!$M:$Z,3,0),0)</f>
        <v>0</v>
      </c>
      <c r="R23" s="12">
        <f>IFERROR(VLOOKUP($E23,[1]Pivot!$M:$Z,4,0),0)</f>
        <v>0</v>
      </c>
      <c r="S23" s="12">
        <f>IFERROR(VLOOKUP($E23,[1]Pivot!$M:$Z,5,0),0)</f>
        <v>0</v>
      </c>
      <c r="T23" s="12">
        <f>IFERROR(VLOOKUP($E23,[1]Pivot!$M:$Z,6,0),0)</f>
        <v>0</v>
      </c>
      <c r="U23" s="12">
        <f>IFERROR(VLOOKUP($E23,[1]Pivot!$M:$Z,7,0),0)</f>
        <v>0</v>
      </c>
      <c r="V23" s="12">
        <f>IFERROR(VLOOKUP($E23,[1]Pivot!$M:$Z,8,0),0)</f>
        <v>400</v>
      </c>
      <c r="W23" s="12">
        <f>IFERROR(VLOOKUP($E23,[1]Pivot!$M:$Z,9,0),0)</f>
        <v>0</v>
      </c>
      <c r="X23" s="12">
        <v>0</v>
      </c>
      <c r="Y23" s="12">
        <v>0</v>
      </c>
      <c r="Z23" s="12">
        <v>0</v>
      </c>
      <c r="AA23" s="12">
        <v>0</v>
      </c>
      <c r="AB23" s="12">
        <v>0</v>
      </c>
      <c r="AC23" s="12">
        <v>0</v>
      </c>
      <c r="AD23" s="12">
        <v>0</v>
      </c>
      <c r="AE23" s="12">
        <v>0</v>
      </c>
      <c r="AF23" s="57">
        <f t="shared" si="9"/>
        <v>0</v>
      </c>
      <c r="AG23" s="12">
        <v>0</v>
      </c>
      <c r="AH23" s="12">
        <v>0</v>
      </c>
      <c r="AI23" s="12">
        <v>0</v>
      </c>
      <c r="AJ23" s="12">
        <v>0</v>
      </c>
      <c r="AK23" s="79">
        <v>0</v>
      </c>
      <c r="AL23" s="79">
        <v>400</v>
      </c>
      <c r="AM23" s="79">
        <v>0</v>
      </c>
      <c r="AN23" s="79">
        <v>0</v>
      </c>
      <c r="AO23" s="1">
        <f>IFERROR(VLOOKUP(E23,[2]Sheet1!$E:$O,11,0),0)</f>
        <v>0</v>
      </c>
      <c r="AP23" s="100">
        <f>IFERROR(VLOOKUP(E23,[3]Sheet2!$E:$O,11,0),0)</f>
        <v>0</v>
      </c>
    </row>
    <row r="24" spans="1:42" ht="15" customHeight="1">
      <c r="A24" s="1">
        <f t="shared" si="7"/>
        <v>952</v>
      </c>
      <c r="B24" s="8" t="s">
        <v>909</v>
      </c>
      <c r="C24" s="9" t="s">
        <v>334</v>
      </c>
      <c r="D24" s="9" t="s">
        <v>1152</v>
      </c>
      <c r="E24" s="8" t="s">
        <v>1107</v>
      </c>
      <c r="F24" s="14" t="s">
        <v>337</v>
      </c>
      <c r="G24" s="8" t="s">
        <v>1149</v>
      </c>
      <c r="H24" s="10" t="s">
        <v>16</v>
      </c>
      <c r="I24" s="10">
        <v>4</v>
      </c>
      <c r="J24" s="10" t="s">
        <v>1517</v>
      </c>
      <c r="K24" s="12">
        <f>IFERROR(VLOOKUP($E24,Sheet1!$A:$Z,3,0),0)</f>
        <v>0</v>
      </c>
      <c r="L24" s="25">
        <f>IFERROR(VLOOKUP(E24,#REF!,5,0),0)</f>
        <v>0</v>
      </c>
      <c r="M24" s="32">
        <v>9.6999999999999993</v>
      </c>
      <c r="N24" s="78">
        <f>IF(VLOOKUP(E24,Sheet1!A:E,5,0)&lt;0,0,VLOOKUP(E24,Sheet1!A:E,5,0))</f>
        <v>0</v>
      </c>
      <c r="O24" s="28">
        <f t="shared" si="8"/>
        <v>952</v>
      </c>
      <c r="P24" s="12">
        <f>IFERROR(VLOOKUP($E24,[1]Pivot!$M:$Z,2,0),0)</f>
        <v>0</v>
      </c>
      <c r="Q24" s="12">
        <f>IFERROR(VLOOKUP($E24,[1]Pivot!$M:$Z,3,0),0)</f>
        <v>0</v>
      </c>
      <c r="R24" s="12">
        <f>IFERROR(VLOOKUP($E24,[1]Pivot!$M:$Z,4,0),0)</f>
        <v>0</v>
      </c>
      <c r="S24" s="12">
        <f>IFERROR(VLOOKUP($E24,[1]Pivot!$M:$Z,5,0),0)</f>
        <v>0</v>
      </c>
      <c r="T24" s="12">
        <f>IFERROR(VLOOKUP($E24,[1]Pivot!$M:$Z,6,0),0)</f>
        <v>0</v>
      </c>
      <c r="U24" s="12">
        <f>IFERROR(VLOOKUP($E24,[1]Pivot!$M:$Z,7,0),0)</f>
        <v>0</v>
      </c>
      <c r="V24" s="12">
        <f>IFERROR(VLOOKUP($E24,[1]Pivot!$M:$Z,8,0),0)</f>
        <v>952</v>
      </c>
      <c r="W24" s="12">
        <f>IFERROR(VLOOKUP($E24,[1]Pivot!$M:$Z,9,0),0)</f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  <c r="AD24" s="12">
        <v>0</v>
      </c>
      <c r="AE24" s="12">
        <v>0</v>
      </c>
      <c r="AF24" s="57">
        <f t="shared" si="9"/>
        <v>0</v>
      </c>
      <c r="AG24" s="12">
        <v>0</v>
      </c>
      <c r="AH24" s="12">
        <v>0</v>
      </c>
      <c r="AI24" s="12">
        <v>0</v>
      </c>
      <c r="AJ24" s="12">
        <v>0</v>
      </c>
      <c r="AK24" s="79">
        <v>0</v>
      </c>
      <c r="AL24" s="79">
        <v>950</v>
      </c>
      <c r="AM24" s="79">
        <v>0</v>
      </c>
      <c r="AN24" s="79">
        <v>0</v>
      </c>
      <c r="AO24" s="1">
        <f>IFERROR(VLOOKUP(E24,[2]Sheet1!$E:$O,11,0),0)</f>
        <v>0</v>
      </c>
      <c r="AP24" s="100">
        <f>IFERROR(VLOOKUP(E24,[3]Sheet2!$E:$O,11,0),0)</f>
        <v>0</v>
      </c>
    </row>
    <row r="25" spans="1:42" ht="15" customHeight="1">
      <c r="A25" s="1">
        <f t="shared" si="7"/>
        <v>500</v>
      </c>
      <c r="B25" s="8" t="s">
        <v>909</v>
      </c>
      <c r="C25" s="9" t="s">
        <v>334</v>
      </c>
      <c r="D25" s="9" t="s">
        <v>1153</v>
      </c>
      <c r="E25" s="8" t="s">
        <v>1108</v>
      </c>
      <c r="F25" s="14" t="s">
        <v>337</v>
      </c>
      <c r="G25" s="8" t="s">
        <v>1149</v>
      </c>
      <c r="H25" s="10" t="s">
        <v>20</v>
      </c>
      <c r="I25" s="10">
        <v>4</v>
      </c>
      <c r="J25" s="10" t="s">
        <v>1517</v>
      </c>
      <c r="K25" s="12">
        <f>IFERROR(VLOOKUP($E25,Sheet1!$A:$Z,3,0),0)</f>
        <v>0</v>
      </c>
      <c r="L25" s="25">
        <f>IFERROR(VLOOKUP(E25,#REF!,5,0),0)</f>
        <v>0</v>
      </c>
      <c r="M25" s="32">
        <v>11.46</v>
      </c>
      <c r="N25" s="78">
        <f>IF(VLOOKUP(E25,Sheet1!A:E,5,0)&lt;0,0,VLOOKUP(E25,Sheet1!A:E,5,0))</f>
        <v>0</v>
      </c>
      <c r="O25" s="28">
        <f t="shared" si="8"/>
        <v>500</v>
      </c>
      <c r="P25" s="12">
        <f>IFERROR(VLOOKUP($E25,[1]Pivot!$M:$Z,2,0),0)</f>
        <v>0</v>
      </c>
      <c r="Q25" s="12">
        <f>IFERROR(VLOOKUP($E25,[1]Pivot!$M:$Z,3,0),0)</f>
        <v>0</v>
      </c>
      <c r="R25" s="12">
        <f>IFERROR(VLOOKUP($E25,[1]Pivot!$M:$Z,4,0),0)</f>
        <v>0</v>
      </c>
      <c r="S25" s="12">
        <f>IFERROR(VLOOKUP($E25,[1]Pivot!$M:$Z,5,0),0)</f>
        <v>0</v>
      </c>
      <c r="T25" s="12">
        <f>IFERROR(VLOOKUP($E25,[1]Pivot!$M:$Z,6,0),0)</f>
        <v>0</v>
      </c>
      <c r="U25" s="12">
        <f>IFERROR(VLOOKUP($E25,[1]Pivot!$M:$Z,7,0),0)</f>
        <v>0</v>
      </c>
      <c r="V25" s="12">
        <f>IFERROR(VLOOKUP($E25,[1]Pivot!$M:$Z,8,0),0)</f>
        <v>500</v>
      </c>
      <c r="W25" s="12">
        <f>IFERROR(VLOOKUP($E25,[1]Pivot!$M:$Z,9,0),0)</f>
        <v>0</v>
      </c>
      <c r="X25" s="12">
        <v>0</v>
      </c>
      <c r="Y25" s="12">
        <v>0</v>
      </c>
      <c r="Z25" s="12">
        <v>0</v>
      </c>
      <c r="AA25" s="12">
        <v>0</v>
      </c>
      <c r="AB25" s="12">
        <v>0</v>
      </c>
      <c r="AC25" s="12">
        <v>0</v>
      </c>
      <c r="AD25" s="12">
        <v>0</v>
      </c>
      <c r="AE25" s="12">
        <v>0</v>
      </c>
      <c r="AF25" s="57">
        <f t="shared" si="9"/>
        <v>0</v>
      </c>
      <c r="AG25" s="12">
        <v>0</v>
      </c>
      <c r="AH25" s="12">
        <v>0</v>
      </c>
      <c r="AI25" s="12">
        <v>0</v>
      </c>
      <c r="AJ25" s="12">
        <v>0</v>
      </c>
      <c r="AK25" s="79">
        <v>0</v>
      </c>
      <c r="AL25" s="79">
        <v>640</v>
      </c>
      <c r="AM25" s="79">
        <v>0</v>
      </c>
      <c r="AN25" s="79">
        <v>0</v>
      </c>
      <c r="AO25" s="1">
        <f>IFERROR(VLOOKUP(E25,[2]Sheet1!$E:$O,11,0),0)</f>
        <v>0</v>
      </c>
      <c r="AP25" s="100">
        <f>IFERROR(VLOOKUP(E25,[3]Sheet2!$E:$O,11,0),0)</f>
        <v>0</v>
      </c>
    </row>
    <row r="26" spans="1:42" ht="15" customHeight="1">
      <c r="A26" s="1">
        <f t="shared" si="7"/>
        <v>200</v>
      </c>
      <c r="B26" s="8" t="s">
        <v>909</v>
      </c>
      <c r="C26" s="9" t="s">
        <v>334</v>
      </c>
      <c r="D26" s="9" t="s">
        <v>1154</v>
      </c>
      <c r="E26" s="31" t="s">
        <v>1109</v>
      </c>
      <c r="F26" s="14" t="s">
        <v>337</v>
      </c>
      <c r="G26" s="8" t="s">
        <v>1149</v>
      </c>
      <c r="H26" s="29" t="s">
        <v>914</v>
      </c>
      <c r="I26" s="10">
        <v>4</v>
      </c>
      <c r="J26" s="10" t="s">
        <v>1517</v>
      </c>
      <c r="K26" s="12">
        <f>IFERROR(VLOOKUP($E26,Sheet1!$A:$Z,3,0),0)</f>
        <v>0</v>
      </c>
      <c r="L26" s="25">
        <f>IFERROR(VLOOKUP(E26,#REF!,5,0),0)</f>
        <v>0</v>
      </c>
      <c r="M26" s="32">
        <v>11.46</v>
      </c>
      <c r="N26" s="78">
        <f>IF(VLOOKUP(E26,Sheet1!$A:$E,5,0)&lt;0,0,VLOOKUP(E26,Sheet1!$A:$E,5,0))</f>
        <v>0</v>
      </c>
      <c r="O26" s="28">
        <f t="shared" si="8"/>
        <v>200</v>
      </c>
      <c r="P26" s="12">
        <f>IFERROR(VLOOKUP($E26,[1]Pivot!$M:$Z,2,0),0)</f>
        <v>0</v>
      </c>
      <c r="Q26" s="12">
        <f>IFERROR(VLOOKUP($E26,[1]Pivot!$M:$Z,3,0),0)</f>
        <v>0</v>
      </c>
      <c r="R26" s="12">
        <f>IFERROR(VLOOKUP($E26,[1]Pivot!$M:$Z,4,0),0)</f>
        <v>0</v>
      </c>
      <c r="S26" s="12">
        <f>IFERROR(VLOOKUP($E26,[1]Pivot!$M:$Z,5,0),0)</f>
        <v>0</v>
      </c>
      <c r="T26" s="12">
        <f>IFERROR(VLOOKUP($E26,[1]Pivot!$M:$Z,6,0),0)</f>
        <v>0</v>
      </c>
      <c r="U26" s="12">
        <f>IFERROR(VLOOKUP($E26,[1]Pivot!$M:$Z,7,0),0)</f>
        <v>0</v>
      </c>
      <c r="V26" s="12">
        <f>IFERROR(VLOOKUP($E26,[1]Pivot!$M:$Z,8,0),0)</f>
        <v>200</v>
      </c>
      <c r="W26" s="12">
        <f>IFERROR(VLOOKUP($E26,[1]Pivot!$M:$Z,9,0),0)</f>
        <v>0</v>
      </c>
      <c r="X26" s="12">
        <v>0</v>
      </c>
      <c r="Y26" s="12">
        <v>0</v>
      </c>
      <c r="Z26" s="12">
        <v>0</v>
      </c>
      <c r="AA26" s="12">
        <v>0</v>
      </c>
      <c r="AB26" s="12">
        <v>0</v>
      </c>
      <c r="AC26" s="12">
        <v>0</v>
      </c>
      <c r="AD26" s="12">
        <v>0</v>
      </c>
      <c r="AE26" s="12">
        <v>0</v>
      </c>
      <c r="AF26" s="57">
        <f t="shared" si="9"/>
        <v>0</v>
      </c>
      <c r="AG26" s="12">
        <v>0</v>
      </c>
      <c r="AH26" s="12">
        <v>0</v>
      </c>
      <c r="AI26" s="12">
        <v>0</v>
      </c>
      <c r="AJ26" s="12">
        <v>0</v>
      </c>
      <c r="AK26" s="79">
        <v>0</v>
      </c>
      <c r="AL26" s="79">
        <v>0</v>
      </c>
      <c r="AM26" s="79">
        <v>0</v>
      </c>
      <c r="AN26" s="79">
        <v>0</v>
      </c>
      <c r="AO26" s="1">
        <f>IFERROR(VLOOKUP(E26,[2]Sheet1!$E:$O,11,0),0)</f>
        <v>0</v>
      </c>
      <c r="AP26" s="100">
        <f>IFERROR(VLOOKUP(E26,[3]Sheet2!$E:$O,11,0),0)</f>
        <v>0</v>
      </c>
    </row>
    <row r="27" spans="1:42" ht="15" customHeight="1">
      <c r="A27" s="1">
        <f t="shared" si="7"/>
        <v>1000</v>
      </c>
      <c r="B27" s="8" t="s">
        <v>909</v>
      </c>
      <c r="C27" s="9" t="s">
        <v>334</v>
      </c>
      <c r="D27" s="9" t="s">
        <v>1155</v>
      </c>
      <c r="E27" s="8" t="s">
        <v>1110</v>
      </c>
      <c r="F27" s="14" t="s">
        <v>337</v>
      </c>
      <c r="G27" s="8" t="s">
        <v>1149</v>
      </c>
      <c r="H27" s="10" t="s">
        <v>347</v>
      </c>
      <c r="I27" s="10">
        <v>4</v>
      </c>
      <c r="J27" s="10" t="s">
        <v>1517</v>
      </c>
      <c r="K27" s="12">
        <f>IFERROR(VLOOKUP($E27,Sheet1!$A:$Z,3,0),0)</f>
        <v>0</v>
      </c>
      <c r="L27" s="25">
        <f>IFERROR(VLOOKUP(E27,#REF!,5,0),0)</f>
        <v>0</v>
      </c>
      <c r="M27" s="32">
        <v>2.0699999999999998</v>
      </c>
      <c r="N27" s="78">
        <f>IF(VLOOKUP(E27,Sheet1!$A:$E,5,0)&lt;0,0,VLOOKUP(E27,Sheet1!$A:$E,5,0))</f>
        <v>0</v>
      </c>
      <c r="O27" s="28">
        <f t="shared" si="8"/>
        <v>1000</v>
      </c>
      <c r="P27" s="12">
        <f>IFERROR(VLOOKUP($E27,[1]Pivot!$M:$Z,2,0),0)</f>
        <v>0</v>
      </c>
      <c r="Q27" s="12">
        <f>IFERROR(VLOOKUP($E27,[1]Pivot!$M:$Z,3,0),0)</f>
        <v>0</v>
      </c>
      <c r="R27" s="12">
        <f>IFERROR(VLOOKUP($E27,[1]Pivot!$M:$Z,4,0),0)</f>
        <v>0</v>
      </c>
      <c r="S27" s="12">
        <f>IFERROR(VLOOKUP($E27,[1]Pivot!$M:$Z,5,0),0)</f>
        <v>0</v>
      </c>
      <c r="T27" s="12">
        <f>IFERROR(VLOOKUP($E27,[1]Pivot!$M:$Z,6,0),0)</f>
        <v>0</v>
      </c>
      <c r="U27" s="12">
        <f>IFERROR(VLOOKUP($E27,[1]Pivot!$M:$Z,7,0),0)</f>
        <v>0</v>
      </c>
      <c r="V27" s="12">
        <f>IFERROR(VLOOKUP($E27,[1]Pivot!$M:$Z,8,0),0)</f>
        <v>1000</v>
      </c>
      <c r="W27" s="12">
        <f>IFERROR(VLOOKUP($E27,[1]Pivot!$M:$Z,9,0),0)</f>
        <v>0</v>
      </c>
      <c r="X27" s="12">
        <v>0</v>
      </c>
      <c r="Y27" s="12">
        <v>0</v>
      </c>
      <c r="Z27" s="12">
        <v>0</v>
      </c>
      <c r="AA27" s="12">
        <v>0</v>
      </c>
      <c r="AB27" s="12">
        <v>0</v>
      </c>
      <c r="AC27" s="12">
        <v>0</v>
      </c>
      <c r="AD27" s="12">
        <v>0</v>
      </c>
      <c r="AE27" s="12">
        <v>0</v>
      </c>
      <c r="AF27" s="57">
        <f t="shared" si="9"/>
        <v>0</v>
      </c>
      <c r="AG27" s="12">
        <v>0</v>
      </c>
      <c r="AH27" s="12">
        <v>0</v>
      </c>
      <c r="AI27" s="12">
        <v>0</v>
      </c>
      <c r="AJ27" s="12">
        <v>0</v>
      </c>
      <c r="AK27" s="79">
        <v>0</v>
      </c>
      <c r="AL27" s="79">
        <v>0</v>
      </c>
      <c r="AM27" s="79">
        <v>0</v>
      </c>
      <c r="AN27" s="79">
        <v>0</v>
      </c>
      <c r="AO27" s="1">
        <f>IFERROR(VLOOKUP(E27,[2]Sheet1!$E:$O,11,0),0)</f>
        <v>0</v>
      </c>
      <c r="AP27" s="100">
        <f>IFERROR(VLOOKUP(E27,[3]Sheet2!$E:$O,11,0),0)</f>
        <v>0</v>
      </c>
    </row>
    <row r="28" spans="1:42" ht="15" customHeight="1">
      <c r="A28" s="1">
        <f t="shared" si="7"/>
        <v>500</v>
      </c>
      <c r="B28" s="8" t="s">
        <v>909</v>
      </c>
      <c r="C28" s="9" t="s">
        <v>334</v>
      </c>
      <c r="D28" s="9" t="s">
        <v>1156</v>
      </c>
      <c r="E28" s="8" t="s">
        <v>1111</v>
      </c>
      <c r="F28" s="14" t="s">
        <v>337</v>
      </c>
      <c r="G28" s="8" t="s">
        <v>1149</v>
      </c>
      <c r="H28" s="10" t="s">
        <v>350</v>
      </c>
      <c r="I28" s="10">
        <v>4</v>
      </c>
      <c r="J28" s="10" t="s">
        <v>1517</v>
      </c>
      <c r="K28" s="12">
        <f>IFERROR(VLOOKUP($E28,Sheet1!$A:$Z,3,0),0)</f>
        <v>0</v>
      </c>
      <c r="L28" s="25">
        <f>IFERROR(VLOOKUP(E28,#REF!,5,0),0)</f>
        <v>0</v>
      </c>
      <c r="M28" s="32">
        <v>2.4</v>
      </c>
      <c r="N28" s="78">
        <f>IF(VLOOKUP(E28,Sheet1!$A:$E,5,0)&lt;0,0,VLOOKUP(E28,Sheet1!$A:$E,5,0))</f>
        <v>0</v>
      </c>
      <c r="O28" s="28">
        <f t="shared" si="8"/>
        <v>500</v>
      </c>
      <c r="P28" s="12">
        <f>IFERROR(VLOOKUP($E28,[1]Pivot!$M:$Z,2,0),0)</f>
        <v>0</v>
      </c>
      <c r="Q28" s="12">
        <f>IFERROR(VLOOKUP($E28,[1]Pivot!$M:$Z,3,0),0)</f>
        <v>0</v>
      </c>
      <c r="R28" s="12">
        <f>IFERROR(VLOOKUP($E28,[1]Pivot!$M:$Z,4,0),0)</f>
        <v>0</v>
      </c>
      <c r="S28" s="12">
        <f>IFERROR(VLOOKUP($E28,[1]Pivot!$M:$Z,5,0),0)</f>
        <v>0</v>
      </c>
      <c r="T28" s="12">
        <f>IFERROR(VLOOKUP($E28,[1]Pivot!$M:$Z,6,0),0)</f>
        <v>0</v>
      </c>
      <c r="U28" s="12">
        <f>IFERROR(VLOOKUP($E28,[1]Pivot!$M:$Z,7,0),0)</f>
        <v>0</v>
      </c>
      <c r="V28" s="12">
        <f>IFERROR(VLOOKUP($E28,[1]Pivot!$M:$Z,8,0),0)</f>
        <v>500</v>
      </c>
      <c r="W28" s="12">
        <f>IFERROR(VLOOKUP($E28,[1]Pivot!$M:$Z,9,0),0)</f>
        <v>0</v>
      </c>
      <c r="X28" s="12">
        <v>0</v>
      </c>
      <c r="Y28" s="12">
        <v>0</v>
      </c>
      <c r="Z28" s="12">
        <v>0</v>
      </c>
      <c r="AA28" s="12">
        <v>0</v>
      </c>
      <c r="AB28" s="12">
        <v>0</v>
      </c>
      <c r="AC28" s="12">
        <v>0</v>
      </c>
      <c r="AD28" s="12">
        <v>0</v>
      </c>
      <c r="AE28" s="12">
        <v>0</v>
      </c>
      <c r="AF28" s="57">
        <f t="shared" si="9"/>
        <v>0</v>
      </c>
      <c r="AG28" s="12">
        <v>0</v>
      </c>
      <c r="AH28" s="12">
        <v>0</v>
      </c>
      <c r="AI28" s="12">
        <v>0</v>
      </c>
      <c r="AJ28" s="12">
        <v>0</v>
      </c>
      <c r="AK28" s="79">
        <v>0</v>
      </c>
      <c r="AL28" s="79">
        <v>0</v>
      </c>
      <c r="AM28" s="79">
        <v>0</v>
      </c>
      <c r="AN28" s="79">
        <v>0</v>
      </c>
      <c r="AO28" s="1">
        <f>IFERROR(VLOOKUP(E28,[2]Sheet1!$E:$O,11,0),0)</f>
        <v>0</v>
      </c>
      <c r="AP28" s="100">
        <f>IFERROR(VLOOKUP(E28,[3]Sheet2!$E:$O,11,0),0)</f>
        <v>0</v>
      </c>
    </row>
    <row r="29" spans="1:42" ht="15" customHeight="1">
      <c r="A29" s="1">
        <f t="shared" si="7"/>
        <v>1560</v>
      </c>
      <c r="B29" s="8" t="s">
        <v>909</v>
      </c>
      <c r="C29" s="9" t="s">
        <v>334</v>
      </c>
      <c r="D29" s="9" t="s">
        <v>1157</v>
      </c>
      <c r="E29" s="8" t="s">
        <v>959</v>
      </c>
      <c r="F29" s="14" t="s">
        <v>337</v>
      </c>
      <c r="G29" s="8" t="s">
        <v>377</v>
      </c>
      <c r="H29" s="10" t="s">
        <v>90</v>
      </c>
      <c r="I29" s="10">
        <v>4</v>
      </c>
      <c r="J29" s="10" t="s">
        <v>1517</v>
      </c>
      <c r="K29" s="12">
        <f>IFERROR(VLOOKUP($E29,Sheet1!$A:$Z,3,0),0)</f>
        <v>400</v>
      </c>
      <c r="L29" s="25">
        <f>IFERROR(VLOOKUP(E29,#REF!,5,0),0)</f>
        <v>0</v>
      </c>
      <c r="M29" s="32">
        <v>7.59</v>
      </c>
      <c r="N29" s="78">
        <f>IF(VLOOKUP(E29,Sheet1!$A:$E,5,0)&lt;0,0,VLOOKUP(E29,Sheet1!$A:$E,5,0))</f>
        <v>400</v>
      </c>
      <c r="O29" s="28">
        <f t="shared" si="8"/>
        <v>1560</v>
      </c>
      <c r="P29" s="12">
        <f>IFERROR(VLOOKUP($E29,[1]Pivot!$M:$Z,2,0),0)</f>
        <v>0</v>
      </c>
      <c r="Q29" s="12">
        <f>IFERROR(VLOOKUP($E29,[1]Pivot!$M:$Z,3,0),0)</f>
        <v>0</v>
      </c>
      <c r="R29" s="12">
        <f>IFERROR(VLOOKUP($E29,[1]Pivot!$M:$Z,4,0),0)</f>
        <v>0</v>
      </c>
      <c r="S29" s="12">
        <f>IFERROR(VLOOKUP($E29,[1]Pivot!$M:$Z,5,0),0)</f>
        <v>0</v>
      </c>
      <c r="T29" s="12">
        <f>IFERROR(VLOOKUP($E29,[1]Pivot!$M:$Z,6,0),0)</f>
        <v>300</v>
      </c>
      <c r="U29" s="12">
        <f>IFERROR(VLOOKUP($E29,[1]Pivot!$M:$Z,7,0),0)</f>
        <v>0</v>
      </c>
      <c r="V29" s="12">
        <f>IFERROR(VLOOKUP($E29,[1]Pivot!$M:$Z,8,0),0)</f>
        <v>0</v>
      </c>
      <c r="W29" s="12">
        <f>IFERROR(VLOOKUP($E29,[1]Pivot!$M:$Z,9,0),0)</f>
        <v>0</v>
      </c>
      <c r="X29" s="12">
        <v>0</v>
      </c>
      <c r="Y29" s="12">
        <v>0</v>
      </c>
      <c r="Z29" s="12">
        <v>600</v>
      </c>
      <c r="AA29" s="12">
        <v>0</v>
      </c>
      <c r="AB29" s="12">
        <v>0</v>
      </c>
      <c r="AC29" s="12">
        <v>0</v>
      </c>
      <c r="AD29" s="12">
        <v>660</v>
      </c>
      <c r="AE29" s="12">
        <v>0</v>
      </c>
      <c r="AF29" s="57">
        <f t="shared" si="9"/>
        <v>0</v>
      </c>
      <c r="AG29" s="12">
        <v>0</v>
      </c>
      <c r="AH29" s="12">
        <v>0</v>
      </c>
      <c r="AI29" s="12">
        <v>0</v>
      </c>
      <c r="AJ29" s="12">
        <v>0</v>
      </c>
      <c r="AK29" s="79">
        <v>300</v>
      </c>
      <c r="AL29" s="79">
        <v>0</v>
      </c>
      <c r="AM29" s="79">
        <v>0</v>
      </c>
      <c r="AN29" s="79">
        <v>0</v>
      </c>
      <c r="AO29" s="1">
        <f>IFERROR(VLOOKUP(E29,[2]Sheet1!$E:$O,11,0),0)</f>
        <v>600</v>
      </c>
      <c r="AP29" s="100">
        <f>IFERROR(VLOOKUP(E29,[3]Sheet2!$E:$O,11,0),0)</f>
        <v>0</v>
      </c>
    </row>
    <row r="30" spans="1:42" ht="15" customHeight="1">
      <c r="A30" s="1">
        <f t="shared" si="7"/>
        <v>0</v>
      </c>
      <c r="B30" s="8" t="s">
        <v>909</v>
      </c>
      <c r="C30" s="9" t="s">
        <v>334</v>
      </c>
      <c r="D30" s="9" t="s">
        <v>1158</v>
      </c>
      <c r="E30" s="8" t="s">
        <v>960</v>
      </c>
      <c r="F30" s="14" t="s">
        <v>337</v>
      </c>
      <c r="G30" s="8" t="s">
        <v>377</v>
      </c>
      <c r="H30" s="10" t="s">
        <v>958</v>
      </c>
      <c r="I30" s="10">
        <v>4</v>
      </c>
      <c r="J30" s="10" t="s">
        <v>1517</v>
      </c>
      <c r="K30" s="12">
        <f>IFERROR(VLOOKUP($E30,Sheet1!$A:$Z,3,0),0)</f>
        <v>0</v>
      </c>
      <c r="L30" s="25">
        <f>IFERROR(VLOOKUP(E30,#REF!,5,0),0)</f>
        <v>0</v>
      </c>
      <c r="M30" s="32">
        <v>7.59</v>
      </c>
      <c r="N30" s="78">
        <f>IF(VLOOKUP(E30,Sheet1!$A:$E,5,0)&lt;0,0,VLOOKUP(E30,Sheet1!$A:$E,5,0))</f>
        <v>0</v>
      </c>
      <c r="O30" s="28">
        <f t="shared" si="8"/>
        <v>0</v>
      </c>
      <c r="P30" s="12">
        <f>IFERROR(VLOOKUP($E30,[1]Pivot!$M:$Z,2,0),0)</f>
        <v>0</v>
      </c>
      <c r="Q30" s="12">
        <f>IFERROR(VLOOKUP($E30,[1]Pivot!$M:$Z,3,0),0)</f>
        <v>0</v>
      </c>
      <c r="R30" s="12">
        <f>IFERROR(VLOOKUP($E30,[1]Pivot!$M:$Z,4,0),0)</f>
        <v>0</v>
      </c>
      <c r="S30" s="12">
        <f>IFERROR(VLOOKUP($E30,[1]Pivot!$M:$Z,5,0),0)</f>
        <v>0</v>
      </c>
      <c r="T30" s="12">
        <f>IFERROR(VLOOKUP($E30,[1]Pivot!$M:$Z,6,0),0)</f>
        <v>0</v>
      </c>
      <c r="U30" s="12">
        <f>IFERROR(VLOOKUP($E30,[1]Pivot!$M:$Z,7,0),0)</f>
        <v>0</v>
      </c>
      <c r="V30" s="12">
        <f>IFERROR(VLOOKUP($E30,[1]Pivot!$M:$Z,8,0),0)</f>
        <v>0</v>
      </c>
      <c r="W30" s="12">
        <f>IFERROR(VLOOKUP($E30,[1]Pivot!$M:$Z,9,0),0)</f>
        <v>0</v>
      </c>
      <c r="X30" s="12">
        <v>0</v>
      </c>
      <c r="Y30" s="12">
        <v>0</v>
      </c>
      <c r="Z30" s="12">
        <v>0</v>
      </c>
      <c r="AA30" s="12">
        <v>0</v>
      </c>
      <c r="AB30" s="12">
        <v>0</v>
      </c>
      <c r="AC30" s="12">
        <v>0</v>
      </c>
      <c r="AD30" s="12">
        <v>0</v>
      </c>
      <c r="AE30" s="12">
        <v>0</v>
      </c>
      <c r="AF30" s="57">
        <f t="shared" si="9"/>
        <v>0</v>
      </c>
      <c r="AG30" s="12">
        <v>0</v>
      </c>
      <c r="AH30" s="12">
        <v>0</v>
      </c>
      <c r="AI30" s="12">
        <v>0</v>
      </c>
      <c r="AJ30" s="12">
        <v>0</v>
      </c>
      <c r="AK30" s="79">
        <v>0</v>
      </c>
      <c r="AL30" s="79">
        <v>0</v>
      </c>
      <c r="AM30" s="79">
        <v>0</v>
      </c>
      <c r="AN30" s="79">
        <v>0</v>
      </c>
      <c r="AO30" s="1">
        <f>IFERROR(VLOOKUP(E30,[2]Sheet1!$E:$O,11,0),0)</f>
        <v>0</v>
      </c>
      <c r="AP30" s="100">
        <f>IFERROR(VLOOKUP(E30,[3]Sheet2!$E:$O,11,0),0)</f>
        <v>0</v>
      </c>
    </row>
    <row r="31" spans="1:42" ht="15" customHeight="1">
      <c r="A31" s="1">
        <f t="shared" si="7"/>
        <v>2300</v>
      </c>
      <c r="B31" s="8" t="s">
        <v>909</v>
      </c>
      <c r="C31" s="9" t="s">
        <v>334</v>
      </c>
      <c r="D31" s="9" t="s">
        <v>1159</v>
      </c>
      <c r="E31" s="8" t="s">
        <v>961</v>
      </c>
      <c r="F31" s="14" t="s">
        <v>337</v>
      </c>
      <c r="G31" s="8" t="s">
        <v>377</v>
      </c>
      <c r="H31" s="10" t="s">
        <v>93</v>
      </c>
      <c r="I31" s="10">
        <v>4</v>
      </c>
      <c r="J31" s="10" t="s">
        <v>1517</v>
      </c>
      <c r="K31" s="12">
        <f>IFERROR(VLOOKUP($E31,Sheet1!$A:$Z,3,0),0)</f>
        <v>600</v>
      </c>
      <c r="L31" s="25">
        <f>IFERROR(VLOOKUP(E31,#REF!,5,0),0)</f>
        <v>0</v>
      </c>
      <c r="M31" s="32">
        <v>9.09</v>
      </c>
      <c r="N31" s="78">
        <f>IF(VLOOKUP(E31,Sheet1!$A:$E,5,0)&lt;0,0,VLOOKUP(E31,Sheet1!$A:$E,5,0))</f>
        <v>600</v>
      </c>
      <c r="O31" s="28">
        <f t="shared" si="8"/>
        <v>2300</v>
      </c>
      <c r="P31" s="12">
        <f>IFERROR(VLOOKUP($E31,[1]Pivot!$M:$Z,2,0),0)</f>
        <v>0</v>
      </c>
      <c r="Q31" s="12">
        <f>IFERROR(VLOOKUP($E31,[1]Pivot!$M:$Z,3,0),0)</f>
        <v>0</v>
      </c>
      <c r="R31" s="12">
        <f>IFERROR(VLOOKUP($E31,[1]Pivot!$M:$Z,4,0),0)</f>
        <v>0</v>
      </c>
      <c r="S31" s="12">
        <f>IFERROR(VLOOKUP($E31,[1]Pivot!$M:$Z,5,0),0)</f>
        <v>0</v>
      </c>
      <c r="T31" s="12">
        <f>IFERROR(VLOOKUP($E31,[1]Pivot!$M:$Z,6,0),0)</f>
        <v>400</v>
      </c>
      <c r="U31" s="12">
        <f>IFERROR(VLOOKUP($E31,[1]Pivot!$M:$Z,7,0),0)</f>
        <v>0</v>
      </c>
      <c r="V31" s="12">
        <f>IFERROR(VLOOKUP($E31,[1]Pivot!$M:$Z,8,0),0)</f>
        <v>0</v>
      </c>
      <c r="W31" s="12">
        <f>IFERROR(VLOOKUP($E31,[1]Pivot!$M:$Z,9,0),0)</f>
        <v>0</v>
      </c>
      <c r="X31" s="12">
        <v>0</v>
      </c>
      <c r="Y31" s="12">
        <v>0</v>
      </c>
      <c r="Z31" s="12">
        <v>920</v>
      </c>
      <c r="AA31" s="12">
        <v>0</v>
      </c>
      <c r="AB31" s="12">
        <v>0</v>
      </c>
      <c r="AC31" s="12">
        <v>0</v>
      </c>
      <c r="AD31" s="12">
        <v>980</v>
      </c>
      <c r="AE31" s="12">
        <v>0</v>
      </c>
      <c r="AF31" s="57">
        <f t="shared" si="9"/>
        <v>0</v>
      </c>
      <c r="AG31" s="12">
        <v>0</v>
      </c>
      <c r="AH31" s="12">
        <v>0</v>
      </c>
      <c r="AI31" s="12">
        <v>0</v>
      </c>
      <c r="AJ31" s="12">
        <v>0</v>
      </c>
      <c r="AK31" s="79">
        <v>400</v>
      </c>
      <c r="AL31" s="79">
        <v>0</v>
      </c>
      <c r="AM31" s="79">
        <v>0</v>
      </c>
      <c r="AN31" s="79">
        <v>0</v>
      </c>
      <c r="AO31" s="1">
        <f>IFERROR(VLOOKUP(E31,[2]Sheet1!$E:$O,11,0),0)</f>
        <v>920</v>
      </c>
      <c r="AP31" s="100">
        <f>IFERROR(VLOOKUP(E31,[3]Sheet2!$E:$O,11,0),0)</f>
        <v>0</v>
      </c>
    </row>
    <row r="32" spans="1:42" ht="15" customHeight="1">
      <c r="A32" s="1">
        <f t="shared" si="7"/>
        <v>4812</v>
      </c>
      <c r="B32" s="8" t="s">
        <v>909</v>
      </c>
      <c r="C32" s="9" t="s">
        <v>334</v>
      </c>
      <c r="D32" s="9" t="s">
        <v>1160</v>
      </c>
      <c r="E32" s="8" t="s">
        <v>962</v>
      </c>
      <c r="F32" s="14" t="s">
        <v>337</v>
      </c>
      <c r="G32" s="8" t="s">
        <v>377</v>
      </c>
      <c r="H32" s="10" t="s">
        <v>16</v>
      </c>
      <c r="I32" s="10">
        <v>4</v>
      </c>
      <c r="J32" s="10" t="s">
        <v>1517</v>
      </c>
      <c r="K32" s="12">
        <f>IFERROR(VLOOKUP($E32,Sheet1!$A:$Z,3,0),0)</f>
        <v>1000</v>
      </c>
      <c r="L32" s="25">
        <f>IFERROR(VLOOKUP(E32,#REF!,5,0),0)</f>
        <v>0</v>
      </c>
      <c r="M32" s="32">
        <v>9.6999999999999993</v>
      </c>
      <c r="N32" s="78">
        <f>IF(VLOOKUP(E32,Sheet1!$A:$E,5,0)&lt;0,0,VLOOKUP(E32,Sheet1!$A:$E,5,0))</f>
        <v>1000</v>
      </c>
      <c r="O32" s="28">
        <f t="shared" si="8"/>
        <v>4812</v>
      </c>
      <c r="P32" s="12">
        <f>IFERROR(VLOOKUP($E32,[1]Pivot!$M:$Z,2,0),0)</f>
        <v>0</v>
      </c>
      <c r="Q32" s="12">
        <f>IFERROR(VLOOKUP($E32,[1]Pivot!$M:$Z,3,0),0)</f>
        <v>0</v>
      </c>
      <c r="R32" s="12">
        <f>IFERROR(VLOOKUP($E32,[1]Pivot!$M:$Z,4,0),0)</f>
        <v>0</v>
      </c>
      <c r="S32" s="12">
        <f>IFERROR(VLOOKUP($E32,[1]Pivot!$M:$Z,5,0),0)</f>
        <v>0</v>
      </c>
      <c r="T32" s="12">
        <f>IFERROR(VLOOKUP($E32,[1]Pivot!$M:$Z,6,0),0)</f>
        <v>952</v>
      </c>
      <c r="U32" s="12">
        <f>IFERROR(VLOOKUP($E32,[1]Pivot!$M:$Z,7,0),0)</f>
        <v>0</v>
      </c>
      <c r="V32" s="12">
        <f>IFERROR(VLOOKUP($E32,[1]Pivot!$M:$Z,8,0),0)</f>
        <v>0</v>
      </c>
      <c r="W32" s="12">
        <f>IFERROR(VLOOKUP($E32,[1]Pivot!$M:$Z,9,0),0)</f>
        <v>0</v>
      </c>
      <c r="X32" s="12">
        <v>0</v>
      </c>
      <c r="Y32" s="12">
        <v>0</v>
      </c>
      <c r="Z32" s="12">
        <v>1900</v>
      </c>
      <c r="AA32" s="12">
        <v>0</v>
      </c>
      <c r="AB32" s="12">
        <v>0</v>
      </c>
      <c r="AC32" s="12">
        <v>0</v>
      </c>
      <c r="AD32" s="12">
        <v>1960</v>
      </c>
      <c r="AE32" s="12">
        <v>0</v>
      </c>
      <c r="AF32" s="57">
        <f t="shared" si="9"/>
        <v>0</v>
      </c>
      <c r="AG32" s="12">
        <v>0</v>
      </c>
      <c r="AH32" s="12">
        <v>0</v>
      </c>
      <c r="AI32" s="12">
        <v>0</v>
      </c>
      <c r="AJ32" s="12">
        <v>0</v>
      </c>
      <c r="AK32" s="79">
        <v>950</v>
      </c>
      <c r="AL32" s="79">
        <v>0</v>
      </c>
      <c r="AM32" s="79">
        <v>0</v>
      </c>
      <c r="AN32" s="79">
        <v>0</v>
      </c>
      <c r="AO32" s="1">
        <f>IFERROR(VLOOKUP(E32,[2]Sheet1!$E:$O,11,0),0)</f>
        <v>1900</v>
      </c>
      <c r="AP32" s="100">
        <f>IFERROR(VLOOKUP(E32,[3]Sheet2!$E:$O,11,0),0)</f>
        <v>0</v>
      </c>
    </row>
    <row r="33" spans="1:42" ht="15" customHeight="1">
      <c r="A33" s="1">
        <f t="shared" si="7"/>
        <v>3120</v>
      </c>
      <c r="B33" s="8" t="s">
        <v>909</v>
      </c>
      <c r="C33" s="9" t="s">
        <v>334</v>
      </c>
      <c r="D33" s="9" t="s">
        <v>1161</v>
      </c>
      <c r="E33" s="8" t="s">
        <v>963</v>
      </c>
      <c r="F33" s="14" t="s">
        <v>337</v>
      </c>
      <c r="G33" s="8" t="s">
        <v>377</v>
      </c>
      <c r="H33" s="10" t="s">
        <v>20</v>
      </c>
      <c r="I33" s="10">
        <v>4</v>
      </c>
      <c r="J33" s="10" t="s">
        <v>1517</v>
      </c>
      <c r="K33" s="12">
        <f>IFERROR(VLOOKUP($E33,Sheet1!$A:$Z,3,0),0)</f>
        <v>600</v>
      </c>
      <c r="L33" s="25">
        <f>IFERROR(VLOOKUP(E33,#REF!,5,0),0)</f>
        <v>0</v>
      </c>
      <c r="M33" s="32">
        <v>11.46</v>
      </c>
      <c r="N33" s="78">
        <f>IF(VLOOKUP(E33,Sheet1!$A:$E,5,0)&lt;0,0,VLOOKUP(E33,Sheet1!$A:$E,5,0))</f>
        <v>600</v>
      </c>
      <c r="O33" s="28">
        <f t="shared" si="8"/>
        <v>3120</v>
      </c>
      <c r="P33" s="12">
        <f>IFERROR(VLOOKUP($E33,[1]Pivot!$M:$Z,2,0),0)</f>
        <v>0</v>
      </c>
      <c r="Q33" s="12">
        <f>IFERROR(VLOOKUP($E33,[1]Pivot!$M:$Z,3,0),0)</f>
        <v>0</v>
      </c>
      <c r="R33" s="12">
        <f>IFERROR(VLOOKUP($E33,[1]Pivot!$M:$Z,4,0),0)</f>
        <v>0</v>
      </c>
      <c r="S33" s="12">
        <f>IFERROR(VLOOKUP($E33,[1]Pivot!$M:$Z,5,0),0)</f>
        <v>0</v>
      </c>
      <c r="T33" s="12">
        <f>IFERROR(VLOOKUP($E33,[1]Pivot!$M:$Z,6,0),0)</f>
        <v>500</v>
      </c>
      <c r="U33" s="12">
        <f>IFERROR(VLOOKUP($E33,[1]Pivot!$M:$Z,7,0),0)</f>
        <v>0</v>
      </c>
      <c r="V33" s="12">
        <f>IFERROR(VLOOKUP($E33,[1]Pivot!$M:$Z,8,0),0)</f>
        <v>0</v>
      </c>
      <c r="W33" s="12">
        <f>IFERROR(VLOOKUP($E33,[1]Pivot!$M:$Z,9,0),0)</f>
        <v>0</v>
      </c>
      <c r="X33" s="12">
        <v>0</v>
      </c>
      <c r="Y33" s="12">
        <v>0</v>
      </c>
      <c r="Z33" s="12">
        <v>1280</v>
      </c>
      <c r="AA33" s="12">
        <v>0</v>
      </c>
      <c r="AB33" s="12">
        <v>0</v>
      </c>
      <c r="AC33" s="12">
        <v>0</v>
      </c>
      <c r="AD33" s="12">
        <v>1340</v>
      </c>
      <c r="AE33" s="12">
        <v>0</v>
      </c>
      <c r="AF33" s="57">
        <f t="shared" si="9"/>
        <v>0</v>
      </c>
      <c r="AG33" s="12">
        <v>0</v>
      </c>
      <c r="AH33" s="12">
        <v>0</v>
      </c>
      <c r="AI33" s="12">
        <v>0</v>
      </c>
      <c r="AJ33" s="12">
        <v>0</v>
      </c>
      <c r="AK33" s="79">
        <v>640</v>
      </c>
      <c r="AL33" s="79">
        <v>0</v>
      </c>
      <c r="AM33" s="79">
        <v>0</v>
      </c>
      <c r="AN33" s="79">
        <v>0</v>
      </c>
      <c r="AO33" s="1">
        <f>IFERROR(VLOOKUP(E33,[2]Sheet1!$E:$O,11,0),0)</f>
        <v>1280</v>
      </c>
      <c r="AP33" s="100">
        <f>IFERROR(VLOOKUP(E33,[3]Sheet2!$E:$O,11,0),0)</f>
        <v>0</v>
      </c>
    </row>
    <row r="34" spans="1:42" ht="15" customHeight="1">
      <c r="A34" s="1">
        <f t="shared" si="7"/>
        <v>200</v>
      </c>
      <c r="B34" s="8" t="s">
        <v>909</v>
      </c>
      <c r="C34" s="9" t="s">
        <v>334</v>
      </c>
      <c r="D34" s="9" t="s">
        <v>1162</v>
      </c>
      <c r="E34" s="31" t="s">
        <v>964</v>
      </c>
      <c r="F34" s="14" t="s">
        <v>337</v>
      </c>
      <c r="G34" s="8" t="s">
        <v>377</v>
      </c>
      <c r="H34" s="29" t="s">
        <v>914</v>
      </c>
      <c r="I34" s="10">
        <v>4</v>
      </c>
      <c r="J34" s="10" t="s">
        <v>1517</v>
      </c>
      <c r="K34" s="12">
        <f>IFERROR(VLOOKUP($E34,Sheet1!$A:$Z,3,0),0)</f>
        <v>0</v>
      </c>
      <c r="L34" s="25">
        <f>IFERROR(VLOOKUP(E34,#REF!,5,0),0)</f>
        <v>0</v>
      </c>
      <c r="M34" s="32">
        <v>11.46</v>
      </c>
      <c r="N34" s="78">
        <f>IF(VLOOKUP(E34,Sheet1!$A:$E,5,0)&lt;0,0,VLOOKUP(E34,Sheet1!$A:$E,5,0))</f>
        <v>0</v>
      </c>
      <c r="O34" s="28">
        <f t="shared" si="8"/>
        <v>200</v>
      </c>
      <c r="P34" s="12">
        <f>IFERROR(VLOOKUP($E34,[1]Pivot!$M:$Z,2,0),0)</f>
        <v>0</v>
      </c>
      <c r="Q34" s="12">
        <f>IFERROR(VLOOKUP($E34,[1]Pivot!$M:$Z,3,0),0)</f>
        <v>0</v>
      </c>
      <c r="R34" s="12">
        <f>IFERROR(VLOOKUP($E34,[1]Pivot!$M:$Z,4,0),0)</f>
        <v>0</v>
      </c>
      <c r="S34" s="12">
        <f>IFERROR(VLOOKUP($E34,[1]Pivot!$M:$Z,5,0),0)</f>
        <v>0</v>
      </c>
      <c r="T34" s="12">
        <f>IFERROR(VLOOKUP($E34,[1]Pivot!$M:$Z,6,0),0)</f>
        <v>200</v>
      </c>
      <c r="U34" s="12">
        <f>IFERROR(VLOOKUP($E34,[1]Pivot!$M:$Z,7,0),0)</f>
        <v>0</v>
      </c>
      <c r="V34" s="12">
        <f>IFERROR(VLOOKUP($E34,[1]Pivot!$M:$Z,8,0),0)</f>
        <v>0</v>
      </c>
      <c r="W34" s="12">
        <f>IFERROR(VLOOKUP($E34,[1]Pivot!$M:$Z,9,0),0)</f>
        <v>0</v>
      </c>
      <c r="X34" s="12">
        <v>0</v>
      </c>
      <c r="Y34" s="12">
        <v>0</v>
      </c>
      <c r="Z34" s="12">
        <v>0</v>
      </c>
      <c r="AA34" s="12">
        <v>0</v>
      </c>
      <c r="AB34" s="12">
        <v>0</v>
      </c>
      <c r="AC34" s="12">
        <v>0</v>
      </c>
      <c r="AD34" s="12">
        <v>0</v>
      </c>
      <c r="AE34" s="12">
        <v>0</v>
      </c>
      <c r="AF34" s="57">
        <f t="shared" si="9"/>
        <v>0</v>
      </c>
      <c r="AG34" s="12">
        <v>0</v>
      </c>
      <c r="AH34" s="12">
        <v>0</v>
      </c>
      <c r="AI34" s="12">
        <v>0</v>
      </c>
      <c r="AJ34" s="12">
        <v>0</v>
      </c>
      <c r="AK34" s="79">
        <v>0</v>
      </c>
      <c r="AL34" s="79">
        <v>0</v>
      </c>
      <c r="AM34" s="79">
        <v>0</v>
      </c>
      <c r="AN34" s="79">
        <v>0</v>
      </c>
      <c r="AO34" s="1">
        <f>IFERROR(VLOOKUP(E34,[2]Sheet1!$E:$O,11,0),0)</f>
        <v>0</v>
      </c>
      <c r="AP34" s="100">
        <f>IFERROR(VLOOKUP(E34,[3]Sheet2!$E:$O,11,0),0)</f>
        <v>0</v>
      </c>
    </row>
    <row r="35" spans="1:42" ht="15" customHeight="1">
      <c r="A35" s="1">
        <f t="shared" si="7"/>
        <v>6616</v>
      </c>
      <c r="B35" s="8" t="s">
        <v>909</v>
      </c>
      <c r="C35" s="9" t="s">
        <v>334</v>
      </c>
      <c r="D35" s="9" t="s">
        <v>1163</v>
      </c>
      <c r="E35" s="8" t="s">
        <v>965</v>
      </c>
      <c r="F35" s="14" t="s">
        <v>337</v>
      </c>
      <c r="G35" s="8" t="s">
        <v>377</v>
      </c>
      <c r="H35" s="10" t="s">
        <v>347</v>
      </c>
      <c r="I35" s="10">
        <v>4</v>
      </c>
      <c r="J35" s="10" t="s">
        <v>1517</v>
      </c>
      <c r="K35" s="12">
        <f>IFERROR(VLOOKUP($E35,Sheet1!$A:$Z,3,0),0)</f>
        <v>0</v>
      </c>
      <c r="L35" s="25">
        <f>IFERROR(VLOOKUP(E35,#REF!,5,0),0)</f>
        <v>0</v>
      </c>
      <c r="M35" s="32">
        <v>2.0699999999999998</v>
      </c>
      <c r="N35" s="78">
        <f>IF(VLOOKUP(E35,Sheet1!$A:$E,5,0)&lt;0,0,VLOOKUP(E35,Sheet1!$A:$E,5,0))</f>
        <v>0</v>
      </c>
      <c r="O35" s="28">
        <f t="shared" si="8"/>
        <v>6616</v>
      </c>
      <c r="P35" s="12">
        <f>IFERROR(VLOOKUP($E35,[1]Pivot!$M:$Z,2,0),0)</f>
        <v>0</v>
      </c>
      <c r="Q35" s="12">
        <f>IFERROR(VLOOKUP($E35,[1]Pivot!$M:$Z,3,0),0)</f>
        <v>0</v>
      </c>
      <c r="R35" s="12">
        <f>IFERROR(VLOOKUP($E35,[1]Pivot!$M:$Z,4,0),0)</f>
        <v>0</v>
      </c>
      <c r="S35" s="12">
        <f>IFERROR(VLOOKUP($E35,[1]Pivot!$M:$Z,5,0),0)</f>
        <v>0</v>
      </c>
      <c r="T35" s="12">
        <f>IFERROR(VLOOKUP($E35,[1]Pivot!$M:$Z,6,0),0)</f>
        <v>1000</v>
      </c>
      <c r="U35" s="12">
        <f>IFERROR(VLOOKUP($E35,[1]Pivot!$M:$Z,7,0),0)</f>
        <v>0</v>
      </c>
      <c r="V35" s="12">
        <f>IFERROR(VLOOKUP($E35,[1]Pivot!$M:$Z,8,0),0)</f>
        <v>0</v>
      </c>
      <c r="W35" s="12">
        <f>IFERROR(VLOOKUP($E35,[1]Pivot!$M:$Z,9,0),0)</f>
        <v>0</v>
      </c>
      <c r="X35" s="12">
        <v>0</v>
      </c>
      <c r="Y35" s="12">
        <v>0</v>
      </c>
      <c r="Z35" s="12">
        <v>2776</v>
      </c>
      <c r="AA35" s="12">
        <v>0</v>
      </c>
      <c r="AB35" s="12">
        <v>0</v>
      </c>
      <c r="AC35" s="12">
        <v>0</v>
      </c>
      <c r="AD35" s="12">
        <v>2840</v>
      </c>
      <c r="AE35" s="12">
        <v>0</v>
      </c>
      <c r="AF35" s="57">
        <f t="shared" si="9"/>
        <v>0</v>
      </c>
      <c r="AG35" s="12">
        <v>0</v>
      </c>
      <c r="AH35" s="12">
        <v>0</v>
      </c>
      <c r="AI35" s="12">
        <v>0</v>
      </c>
      <c r="AJ35" s="12">
        <v>0</v>
      </c>
      <c r="AK35" s="79">
        <v>0</v>
      </c>
      <c r="AL35" s="79">
        <v>0</v>
      </c>
      <c r="AM35" s="79">
        <v>0</v>
      </c>
      <c r="AN35" s="79">
        <v>0</v>
      </c>
      <c r="AO35" s="1">
        <f>IFERROR(VLOOKUP(E35,[2]Sheet1!$E:$O,11,0),0)</f>
        <v>2776</v>
      </c>
      <c r="AP35" s="100">
        <f>IFERROR(VLOOKUP(E35,[3]Sheet2!$E:$O,11,0),0)</f>
        <v>0</v>
      </c>
    </row>
    <row r="36" spans="1:42" ht="15" customHeight="1">
      <c r="A36" s="1">
        <f t="shared" si="7"/>
        <v>3120</v>
      </c>
      <c r="B36" s="8" t="s">
        <v>909</v>
      </c>
      <c r="C36" s="9" t="s">
        <v>334</v>
      </c>
      <c r="D36" s="9" t="s">
        <v>1164</v>
      </c>
      <c r="E36" s="8" t="s">
        <v>966</v>
      </c>
      <c r="F36" s="14" t="s">
        <v>337</v>
      </c>
      <c r="G36" s="8" t="s">
        <v>377</v>
      </c>
      <c r="H36" s="10" t="s">
        <v>350</v>
      </c>
      <c r="I36" s="10">
        <v>4</v>
      </c>
      <c r="J36" s="10" t="s">
        <v>1517</v>
      </c>
      <c r="K36" s="12">
        <f>IFERROR(VLOOKUP($E36,Sheet1!$A:$Z,3,0),0)</f>
        <v>0</v>
      </c>
      <c r="L36" s="25">
        <f>IFERROR(VLOOKUP(E36,#REF!,5,0),0)</f>
        <v>0</v>
      </c>
      <c r="M36" s="32">
        <v>2.4</v>
      </c>
      <c r="N36" s="78">
        <f>IF(VLOOKUP(E36,Sheet1!$A:$E,5,0)&lt;0,0,VLOOKUP(E36,Sheet1!$A:$E,5,0))</f>
        <v>0</v>
      </c>
      <c r="O36" s="28">
        <f t="shared" si="8"/>
        <v>3120</v>
      </c>
      <c r="P36" s="12">
        <f>IFERROR(VLOOKUP($E36,[1]Pivot!$M:$Z,2,0),0)</f>
        <v>0</v>
      </c>
      <c r="Q36" s="12">
        <f>IFERROR(VLOOKUP($E36,[1]Pivot!$M:$Z,3,0),0)</f>
        <v>0</v>
      </c>
      <c r="R36" s="12">
        <f>IFERROR(VLOOKUP($E36,[1]Pivot!$M:$Z,4,0),0)</f>
        <v>0</v>
      </c>
      <c r="S36" s="12">
        <f>IFERROR(VLOOKUP($E36,[1]Pivot!$M:$Z,5,0),0)</f>
        <v>0</v>
      </c>
      <c r="T36" s="12">
        <f>IFERROR(VLOOKUP($E36,[1]Pivot!$M:$Z,6,0),0)</f>
        <v>500</v>
      </c>
      <c r="U36" s="12">
        <f>IFERROR(VLOOKUP($E36,[1]Pivot!$M:$Z,7,0),0)</f>
        <v>0</v>
      </c>
      <c r="V36" s="12">
        <f>IFERROR(VLOOKUP($E36,[1]Pivot!$M:$Z,8,0),0)</f>
        <v>0</v>
      </c>
      <c r="W36" s="12">
        <f>IFERROR(VLOOKUP($E36,[1]Pivot!$M:$Z,9,0),0)</f>
        <v>0</v>
      </c>
      <c r="X36" s="12">
        <v>0</v>
      </c>
      <c r="Y36" s="12">
        <v>0</v>
      </c>
      <c r="Z36" s="12">
        <v>1280</v>
      </c>
      <c r="AA36" s="12">
        <v>0</v>
      </c>
      <c r="AB36" s="12">
        <v>0</v>
      </c>
      <c r="AC36" s="12">
        <v>0</v>
      </c>
      <c r="AD36" s="12">
        <v>1340</v>
      </c>
      <c r="AE36" s="12">
        <v>0</v>
      </c>
      <c r="AF36" s="57">
        <f t="shared" si="9"/>
        <v>0</v>
      </c>
      <c r="AG36" s="12">
        <v>0</v>
      </c>
      <c r="AH36" s="12">
        <v>0</v>
      </c>
      <c r="AI36" s="12">
        <v>0</v>
      </c>
      <c r="AJ36" s="12">
        <v>0</v>
      </c>
      <c r="AK36" s="79">
        <v>0</v>
      </c>
      <c r="AL36" s="79">
        <v>0</v>
      </c>
      <c r="AM36" s="79">
        <v>0</v>
      </c>
      <c r="AN36" s="79">
        <v>0</v>
      </c>
      <c r="AO36" s="1">
        <f>IFERROR(VLOOKUP(E36,[2]Sheet1!$E:$O,11,0),0)</f>
        <v>1280</v>
      </c>
      <c r="AP36" s="100">
        <f>IFERROR(VLOOKUP(E36,[3]Sheet2!$E:$O,11,0),0)</f>
        <v>0</v>
      </c>
    </row>
    <row r="37" spans="1:42" ht="15" customHeight="1">
      <c r="A37" s="1">
        <f t="shared" ref="A37:A68" si="10">O37+AF37</f>
        <v>600</v>
      </c>
      <c r="B37" s="8" t="s">
        <v>909</v>
      </c>
      <c r="C37" s="9" t="s">
        <v>334</v>
      </c>
      <c r="D37" s="9" t="s">
        <v>1165</v>
      </c>
      <c r="E37" s="8" t="s">
        <v>967</v>
      </c>
      <c r="F37" s="14" t="s">
        <v>337</v>
      </c>
      <c r="G37" s="8" t="s">
        <v>1166</v>
      </c>
      <c r="H37" s="10" t="s">
        <v>90</v>
      </c>
      <c r="I37" s="10">
        <v>4</v>
      </c>
      <c r="J37" s="10" t="s">
        <v>1517</v>
      </c>
      <c r="K37" s="12">
        <f>IFERROR(VLOOKUP($E37,Sheet1!$A:$Z,3,0),0)</f>
        <v>0</v>
      </c>
      <c r="L37" s="25">
        <f>IFERROR(VLOOKUP(E37,#REF!,5,0),0)</f>
        <v>0</v>
      </c>
      <c r="M37" s="32">
        <v>7.59</v>
      </c>
      <c r="N37" s="78">
        <f>IF(VLOOKUP(E37,Sheet1!$A:$E,5,0)&lt;0,0,VLOOKUP(E37,Sheet1!$A:$E,5,0))</f>
        <v>0</v>
      </c>
      <c r="O37" s="28">
        <f t="shared" si="8"/>
        <v>300</v>
      </c>
      <c r="P37" s="12">
        <f>IFERROR(VLOOKUP($E37,[1]Pivot!$M:$Z,2,0),0)</f>
        <v>0</v>
      </c>
      <c r="Q37" s="12">
        <f>IFERROR(VLOOKUP($E37,[1]Pivot!$M:$Z,3,0),0)</f>
        <v>0</v>
      </c>
      <c r="R37" s="12">
        <f>IFERROR(VLOOKUP($E37,[1]Pivot!$M:$Z,4,0),0)</f>
        <v>0</v>
      </c>
      <c r="S37" s="12">
        <f>IFERROR(VLOOKUP($E37,[1]Pivot!$M:$Z,5,0),0)</f>
        <v>0</v>
      </c>
      <c r="T37" s="12">
        <f>IFERROR(VLOOKUP($E37,[1]Pivot!$M:$Z,6,0),0)</f>
        <v>0</v>
      </c>
      <c r="U37" s="12">
        <f>IFERROR(VLOOKUP($E37,[1]Pivot!$M:$Z,7,0),0)</f>
        <v>0</v>
      </c>
      <c r="V37" s="12">
        <f>IFERROR(VLOOKUP($E37,[1]Pivot!$M:$Z,8,0),0)</f>
        <v>0</v>
      </c>
      <c r="W37" s="12">
        <f>IFERROR(VLOOKUP($E37,[1]Pivot!$M:$Z,9,0),0)</f>
        <v>0</v>
      </c>
      <c r="X37" s="12">
        <v>300</v>
      </c>
      <c r="Y37" s="12">
        <v>0</v>
      </c>
      <c r="Z37" s="12">
        <v>0</v>
      </c>
      <c r="AA37" s="12">
        <v>0</v>
      </c>
      <c r="AB37" s="12">
        <v>0</v>
      </c>
      <c r="AC37" s="12">
        <v>0</v>
      </c>
      <c r="AD37" s="12">
        <v>0</v>
      </c>
      <c r="AE37" s="12">
        <v>0</v>
      </c>
      <c r="AF37" s="57">
        <f t="shared" si="9"/>
        <v>300</v>
      </c>
      <c r="AG37" s="12">
        <v>300</v>
      </c>
      <c r="AH37" s="12">
        <v>0</v>
      </c>
      <c r="AI37" s="12">
        <v>0</v>
      </c>
      <c r="AJ37" s="12">
        <v>300</v>
      </c>
      <c r="AK37" s="79">
        <v>0</v>
      </c>
      <c r="AL37" s="79">
        <v>0</v>
      </c>
      <c r="AM37" s="79">
        <v>0</v>
      </c>
      <c r="AN37" s="79">
        <v>0</v>
      </c>
      <c r="AO37" s="1">
        <f>IFERROR(VLOOKUP(E37,[2]Sheet1!$E:$O,11,0),0)</f>
        <v>0</v>
      </c>
      <c r="AP37" s="100">
        <f>IFERROR(VLOOKUP(E37,[3]Sheet2!$E:$O,11,0),0)</f>
        <v>0</v>
      </c>
    </row>
    <row r="38" spans="1:42" ht="15" customHeight="1">
      <c r="A38" s="1">
        <f t="shared" si="10"/>
        <v>0</v>
      </c>
      <c r="B38" s="8" t="s">
        <v>909</v>
      </c>
      <c r="C38" s="9" t="s">
        <v>334</v>
      </c>
      <c r="D38" s="9" t="s">
        <v>1167</v>
      </c>
      <c r="E38" s="8" t="s">
        <v>968</v>
      </c>
      <c r="F38" s="14" t="s">
        <v>337</v>
      </c>
      <c r="G38" s="8" t="s">
        <v>1166</v>
      </c>
      <c r="H38" s="10" t="s">
        <v>958</v>
      </c>
      <c r="I38" s="10">
        <v>4</v>
      </c>
      <c r="J38" s="10" t="s">
        <v>1517</v>
      </c>
      <c r="K38" s="12">
        <f>IFERROR(VLOOKUP($E38,Sheet1!$A:$Z,3,0),0)</f>
        <v>0</v>
      </c>
      <c r="L38" s="25">
        <f>IFERROR(VLOOKUP(E38,#REF!,5,0),0)</f>
        <v>0</v>
      </c>
      <c r="M38" s="32">
        <v>7.59</v>
      </c>
      <c r="N38" s="78">
        <f>IF(VLOOKUP(E38,Sheet1!$A:$E,5,0)&lt;0,0,VLOOKUP(E38,Sheet1!$A:$E,5,0))</f>
        <v>0</v>
      </c>
      <c r="O38" s="28">
        <f t="shared" si="8"/>
        <v>0</v>
      </c>
      <c r="P38" s="12">
        <f>IFERROR(VLOOKUP($E38,[1]Pivot!$M:$Z,2,0),0)</f>
        <v>0</v>
      </c>
      <c r="Q38" s="12">
        <f>IFERROR(VLOOKUP($E38,[1]Pivot!$M:$Z,3,0),0)</f>
        <v>0</v>
      </c>
      <c r="R38" s="12">
        <f>IFERROR(VLOOKUP($E38,[1]Pivot!$M:$Z,4,0),0)</f>
        <v>0</v>
      </c>
      <c r="S38" s="12">
        <f>IFERROR(VLOOKUP($E38,[1]Pivot!$M:$Z,5,0),0)</f>
        <v>0</v>
      </c>
      <c r="T38" s="12">
        <f>IFERROR(VLOOKUP($E38,[1]Pivot!$M:$Z,6,0),0)</f>
        <v>0</v>
      </c>
      <c r="U38" s="12">
        <f>IFERROR(VLOOKUP($E38,[1]Pivot!$M:$Z,7,0),0)</f>
        <v>0</v>
      </c>
      <c r="V38" s="12">
        <f>IFERROR(VLOOKUP($E38,[1]Pivot!$M:$Z,8,0),0)</f>
        <v>0</v>
      </c>
      <c r="W38" s="12">
        <f>IFERROR(VLOOKUP($E38,[1]Pivot!$M:$Z,9,0),0)</f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57">
        <f t="shared" si="9"/>
        <v>0</v>
      </c>
      <c r="AG38" s="12">
        <v>0</v>
      </c>
      <c r="AH38" s="12">
        <v>0</v>
      </c>
      <c r="AI38" s="12">
        <v>0</v>
      </c>
      <c r="AJ38" s="12">
        <v>0</v>
      </c>
      <c r="AK38" s="79">
        <v>0</v>
      </c>
      <c r="AL38" s="79">
        <v>0</v>
      </c>
      <c r="AM38" s="79">
        <v>0</v>
      </c>
      <c r="AN38" s="79">
        <v>0</v>
      </c>
      <c r="AO38" s="1">
        <f>IFERROR(VLOOKUP(E38,[2]Sheet1!$E:$O,11,0),0)</f>
        <v>0</v>
      </c>
      <c r="AP38" s="100">
        <f>IFERROR(VLOOKUP(E38,[3]Sheet2!$E:$O,11,0),0)</f>
        <v>0</v>
      </c>
    </row>
    <row r="39" spans="1:42" ht="15" customHeight="1">
      <c r="A39" s="1">
        <f t="shared" si="10"/>
        <v>860</v>
      </c>
      <c r="B39" s="8" t="s">
        <v>909</v>
      </c>
      <c r="C39" s="9" t="s">
        <v>334</v>
      </c>
      <c r="D39" s="9" t="s">
        <v>1168</v>
      </c>
      <c r="E39" s="8" t="s">
        <v>969</v>
      </c>
      <c r="F39" s="14" t="s">
        <v>337</v>
      </c>
      <c r="G39" s="8" t="s">
        <v>1166</v>
      </c>
      <c r="H39" s="10" t="s">
        <v>93</v>
      </c>
      <c r="I39" s="10">
        <v>4</v>
      </c>
      <c r="J39" s="10" t="s">
        <v>1517</v>
      </c>
      <c r="K39" s="12">
        <f>IFERROR(VLOOKUP($E39,Sheet1!$A:$Z,3,0),0)</f>
        <v>0</v>
      </c>
      <c r="L39" s="25">
        <f>IFERROR(VLOOKUP(E39,#REF!,5,0),0)</f>
        <v>0</v>
      </c>
      <c r="M39" s="32">
        <v>9.09</v>
      </c>
      <c r="N39" s="78">
        <f>IF(VLOOKUP(E39,Sheet1!$A:$E,5,0)&lt;0,0,VLOOKUP(E39,Sheet1!$A:$E,5,0))</f>
        <v>0</v>
      </c>
      <c r="O39" s="28">
        <f t="shared" si="8"/>
        <v>460</v>
      </c>
      <c r="P39" s="12">
        <f>IFERROR(VLOOKUP($E39,[1]Pivot!$M:$Z,2,0),0)</f>
        <v>0</v>
      </c>
      <c r="Q39" s="12">
        <f>IFERROR(VLOOKUP($E39,[1]Pivot!$M:$Z,3,0),0)</f>
        <v>0</v>
      </c>
      <c r="R39" s="12">
        <f>IFERROR(VLOOKUP($E39,[1]Pivot!$M:$Z,4,0),0)</f>
        <v>0</v>
      </c>
      <c r="S39" s="12">
        <f>IFERROR(VLOOKUP($E39,[1]Pivot!$M:$Z,5,0),0)</f>
        <v>0</v>
      </c>
      <c r="T39" s="12">
        <f>IFERROR(VLOOKUP($E39,[1]Pivot!$M:$Z,6,0),0)</f>
        <v>0</v>
      </c>
      <c r="U39" s="12">
        <f>IFERROR(VLOOKUP($E39,[1]Pivot!$M:$Z,7,0),0)</f>
        <v>0</v>
      </c>
      <c r="V39" s="12">
        <f>IFERROR(VLOOKUP($E39,[1]Pivot!$M:$Z,8,0),0)</f>
        <v>0</v>
      </c>
      <c r="W39" s="12">
        <f>IFERROR(VLOOKUP($E39,[1]Pivot!$M:$Z,9,0),0)</f>
        <v>0</v>
      </c>
      <c r="X39" s="12">
        <v>460</v>
      </c>
      <c r="Y39" s="12">
        <v>0</v>
      </c>
      <c r="Z39" s="12">
        <v>0</v>
      </c>
      <c r="AA39" s="12">
        <v>0</v>
      </c>
      <c r="AB39" s="12">
        <v>0</v>
      </c>
      <c r="AC39" s="12">
        <v>0</v>
      </c>
      <c r="AD39" s="12">
        <v>0</v>
      </c>
      <c r="AE39" s="12">
        <v>0</v>
      </c>
      <c r="AF39" s="57">
        <f t="shared" si="9"/>
        <v>400</v>
      </c>
      <c r="AG39" s="12">
        <v>400</v>
      </c>
      <c r="AH39" s="12">
        <v>0</v>
      </c>
      <c r="AI39" s="12">
        <v>0</v>
      </c>
      <c r="AJ39" s="12">
        <v>460</v>
      </c>
      <c r="AK39" s="79">
        <v>0</v>
      </c>
      <c r="AL39" s="79">
        <v>0</v>
      </c>
      <c r="AM39" s="79">
        <v>0</v>
      </c>
      <c r="AN39" s="79">
        <v>0</v>
      </c>
      <c r="AO39" s="1">
        <f>IFERROR(VLOOKUP(E39,[2]Sheet1!$E:$O,11,0),0)</f>
        <v>0</v>
      </c>
      <c r="AP39" s="100">
        <f>IFERROR(VLOOKUP(E39,[3]Sheet2!$E:$O,11,0),0)</f>
        <v>0</v>
      </c>
    </row>
    <row r="40" spans="1:42" ht="15" customHeight="1">
      <c r="A40" s="1">
        <f t="shared" si="10"/>
        <v>1902</v>
      </c>
      <c r="B40" s="8" t="s">
        <v>909</v>
      </c>
      <c r="C40" s="9" t="s">
        <v>334</v>
      </c>
      <c r="D40" s="9" t="s">
        <v>1169</v>
      </c>
      <c r="E40" s="8" t="s">
        <v>970</v>
      </c>
      <c r="F40" s="14" t="s">
        <v>337</v>
      </c>
      <c r="G40" s="8" t="s">
        <v>1166</v>
      </c>
      <c r="H40" s="10" t="s">
        <v>16</v>
      </c>
      <c r="I40" s="10">
        <v>4</v>
      </c>
      <c r="J40" s="10" t="s">
        <v>1517</v>
      </c>
      <c r="K40" s="12">
        <f>IFERROR(VLOOKUP($E40,Sheet1!$A:$Z,3,0),0)</f>
        <v>0</v>
      </c>
      <c r="L40" s="25">
        <f>IFERROR(VLOOKUP(E40,#REF!,5,0),0)</f>
        <v>0</v>
      </c>
      <c r="M40" s="32">
        <v>9.6999999999999993</v>
      </c>
      <c r="N40" s="78">
        <f>IF(VLOOKUP(E40,Sheet1!$A:$E,5,0)&lt;0,0,VLOOKUP(E40,Sheet1!$A:$E,5,0))</f>
        <v>0</v>
      </c>
      <c r="O40" s="28">
        <f t="shared" si="8"/>
        <v>952</v>
      </c>
      <c r="P40" s="12">
        <f>IFERROR(VLOOKUP($E40,[1]Pivot!$M:$Z,2,0),0)</f>
        <v>0</v>
      </c>
      <c r="Q40" s="12">
        <f>IFERROR(VLOOKUP($E40,[1]Pivot!$M:$Z,3,0),0)</f>
        <v>0</v>
      </c>
      <c r="R40" s="12">
        <f>IFERROR(VLOOKUP($E40,[1]Pivot!$M:$Z,4,0),0)</f>
        <v>0</v>
      </c>
      <c r="S40" s="12">
        <f>IFERROR(VLOOKUP($E40,[1]Pivot!$M:$Z,5,0),0)</f>
        <v>0</v>
      </c>
      <c r="T40" s="12">
        <f>IFERROR(VLOOKUP($E40,[1]Pivot!$M:$Z,6,0),0)</f>
        <v>0</v>
      </c>
      <c r="U40" s="12">
        <f>IFERROR(VLOOKUP($E40,[1]Pivot!$M:$Z,7,0),0)</f>
        <v>0</v>
      </c>
      <c r="V40" s="12">
        <f>IFERROR(VLOOKUP($E40,[1]Pivot!$M:$Z,8,0),0)</f>
        <v>0</v>
      </c>
      <c r="W40" s="12">
        <f>IFERROR(VLOOKUP($E40,[1]Pivot!$M:$Z,9,0),0)</f>
        <v>0</v>
      </c>
      <c r="X40" s="12">
        <v>952</v>
      </c>
      <c r="Y40" s="12">
        <v>0</v>
      </c>
      <c r="Z40" s="12">
        <v>0</v>
      </c>
      <c r="AA40" s="12">
        <v>0</v>
      </c>
      <c r="AB40" s="12">
        <v>0</v>
      </c>
      <c r="AC40" s="12">
        <v>0</v>
      </c>
      <c r="AD40" s="12">
        <v>0</v>
      </c>
      <c r="AE40" s="12">
        <v>0</v>
      </c>
      <c r="AF40" s="57">
        <f t="shared" si="9"/>
        <v>950</v>
      </c>
      <c r="AG40" s="12">
        <v>950</v>
      </c>
      <c r="AH40" s="12">
        <v>0</v>
      </c>
      <c r="AI40" s="12">
        <v>0</v>
      </c>
      <c r="AJ40" s="12">
        <v>950</v>
      </c>
      <c r="AK40" s="79">
        <v>0</v>
      </c>
      <c r="AL40" s="79">
        <v>0</v>
      </c>
      <c r="AM40" s="79">
        <v>0</v>
      </c>
      <c r="AN40" s="79">
        <v>0</v>
      </c>
      <c r="AO40" s="1">
        <f>IFERROR(VLOOKUP(E40,[2]Sheet1!$E:$O,11,0),0)</f>
        <v>0</v>
      </c>
      <c r="AP40" s="100">
        <f>IFERROR(VLOOKUP(E40,[3]Sheet2!$E:$O,11,0),0)</f>
        <v>0</v>
      </c>
    </row>
    <row r="41" spans="1:42" ht="15" customHeight="1">
      <c r="A41" s="1">
        <f t="shared" si="10"/>
        <v>1280</v>
      </c>
      <c r="B41" s="8" t="s">
        <v>909</v>
      </c>
      <c r="C41" s="9" t="s">
        <v>334</v>
      </c>
      <c r="D41" s="9" t="s">
        <v>1170</v>
      </c>
      <c r="E41" s="8" t="s">
        <v>971</v>
      </c>
      <c r="F41" s="14" t="s">
        <v>337</v>
      </c>
      <c r="G41" s="8" t="s">
        <v>1166</v>
      </c>
      <c r="H41" s="10" t="s">
        <v>20</v>
      </c>
      <c r="I41" s="10">
        <v>4</v>
      </c>
      <c r="J41" s="10" t="s">
        <v>1517</v>
      </c>
      <c r="K41" s="12">
        <f>IFERROR(VLOOKUP($E41,Sheet1!$A:$Z,3,0),0)</f>
        <v>0</v>
      </c>
      <c r="L41" s="25">
        <f>IFERROR(VLOOKUP(E41,#REF!,5,0),0)</f>
        <v>0</v>
      </c>
      <c r="M41" s="32">
        <v>11.46</v>
      </c>
      <c r="N41" s="78">
        <f>IF(VLOOKUP(E41,Sheet1!$A:$E,5,0)&lt;0,0,VLOOKUP(E41,Sheet1!$A:$E,5,0))</f>
        <v>0</v>
      </c>
      <c r="O41" s="28">
        <f t="shared" si="8"/>
        <v>640</v>
      </c>
      <c r="P41" s="12">
        <f>IFERROR(VLOOKUP($E41,[1]Pivot!$M:$Z,2,0),0)</f>
        <v>0</v>
      </c>
      <c r="Q41" s="12">
        <f>IFERROR(VLOOKUP($E41,[1]Pivot!$M:$Z,3,0),0)</f>
        <v>0</v>
      </c>
      <c r="R41" s="12">
        <f>IFERROR(VLOOKUP($E41,[1]Pivot!$M:$Z,4,0),0)</f>
        <v>0</v>
      </c>
      <c r="S41" s="12">
        <f>IFERROR(VLOOKUP($E41,[1]Pivot!$M:$Z,5,0),0)</f>
        <v>0</v>
      </c>
      <c r="T41" s="12">
        <f>IFERROR(VLOOKUP($E41,[1]Pivot!$M:$Z,6,0),0)</f>
        <v>0</v>
      </c>
      <c r="U41" s="12">
        <f>IFERROR(VLOOKUP($E41,[1]Pivot!$M:$Z,7,0),0)</f>
        <v>0</v>
      </c>
      <c r="V41" s="12">
        <f>IFERROR(VLOOKUP($E41,[1]Pivot!$M:$Z,8,0),0)</f>
        <v>0</v>
      </c>
      <c r="W41" s="12">
        <f>IFERROR(VLOOKUP($E41,[1]Pivot!$M:$Z,9,0),0)</f>
        <v>0</v>
      </c>
      <c r="X41" s="12">
        <v>640</v>
      </c>
      <c r="Y41" s="12">
        <v>0</v>
      </c>
      <c r="Z41" s="12">
        <v>0</v>
      </c>
      <c r="AA41" s="12">
        <v>0</v>
      </c>
      <c r="AB41" s="12">
        <v>0</v>
      </c>
      <c r="AC41" s="12">
        <v>0</v>
      </c>
      <c r="AD41" s="12">
        <v>0</v>
      </c>
      <c r="AE41" s="12">
        <v>0</v>
      </c>
      <c r="AF41" s="57">
        <f t="shared" si="9"/>
        <v>640</v>
      </c>
      <c r="AG41" s="12">
        <v>640</v>
      </c>
      <c r="AH41" s="12">
        <v>0</v>
      </c>
      <c r="AI41" s="12">
        <v>0</v>
      </c>
      <c r="AJ41" s="12">
        <v>400</v>
      </c>
      <c r="AK41" s="79">
        <v>0</v>
      </c>
      <c r="AL41" s="79">
        <v>0</v>
      </c>
      <c r="AM41" s="79">
        <v>0</v>
      </c>
      <c r="AN41" s="79">
        <v>0</v>
      </c>
      <c r="AO41" s="1">
        <f>IFERROR(VLOOKUP(E41,[2]Sheet1!$E:$O,11,0),0)</f>
        <v>0</v>
      </c>
      <c r="AP41" s="100">
        <f>IFERROR(VLOOKUP(E41,[3]Sheet2!$E:$O,11,0),0)</f>
        <v>0</v>
      </c>
    </row>
    <row r="42" spans="1:42" ht="15" customHeight="1">
      <c r="A42" s="1">
        <f t="shared" si="10"/>
        <v>0</v>
      </c>
      <c r="B42" s="8" t="s">
        <v>909</v>
      </c>
      <c r="C42" s="9" t="s">
        <v>334</v>
      </c>
      <c r="D42" s="9" t="s">
        <v>1171</v>
      </c>
      <c r="E42" s="31" t="s">
        <v>972</v>
      </c>
      <c r="F42" s="14" t="s">
        <v>337</v>
      </c>
      <c r="G42" s="8" t="s">
        <v>1166</v>
      </c>
      <c r="H42" s="29" t="s">
        <v>914</v>
      </c>
      <c r="I42" s="10">
        <v>4</v>
      </c>
      <c r="J42" s="10" t="s">
        <v>1517</v>
      </c>
      <c r="K42" s="12">
        <f>IFERROR(VLOOKUP($E42,Sheet1!$A:$Z,3,0),0)</f>
        <v>0</v>
      </c>
      <c r="L42" s="25">
        <f>IFERROR(VLOOKUP(E42,#REF!,5,0),0)</f>
        <v>0</v>
      </c>
      <c r="M42" s="32">
        <v>11.46</v>
      </c>
      <c r="N42" s="78">
        <f>IF(VLOOKUP(E42,Sheet1!$A:$E,5,0)&lt;0,0,VLOOKUP(E42,Sheet1!$A:$E,5,0))</f>
        <v>0</v>
      </c>
      <c r="O42" s="28">
        <f t="shared" si="8"/>
        <v>0</v>
      </c>
      <c r="P42" s="12">
        <f>IFERROR(VLOOKUP($E42,[1]Pivot!$M:$Z,2,0),0)</f>
        <v>0</v>
      </c>
      <c r="Q42" s="12">
        <f>IFERROR(VLOOKUP($E42,[1]Pivot!$M:$Z,3,0),0)</f>
        <v>0</v>
      </c>
      <c r="R42" s="12">
        <f>IFERROR(VLOOKUP($E42,[1]Pivot!$M:$Z,4,0),0)</f>
        <v>0</v>
      </c>
      <c r="S42" s="12">
        <f>IFERROR(VLOOKUP($E42,[1]Pivot!$M:$Z,5,0),0)</f>
        <v>0</v>
      </c>
      <c r="T42" s="12">
        <f>IFERROR(VLOOKUP($E42,[1]Pivot!$M:$Z,6,0),0)</f>
        <v>0</v>
      </c>
      <c r="U42" s="12">
        <f>IFERROR(VLOOKUP($E42,[1]Pivot!$M:$Z,7,0),0)</f>
        <v>0</v>
      </c>
      <c r="V42" s="12">
        <f>IFERROR(VLOOKUP($E42,[1]Pivot!$M:$Z,8,0),0)</f>
        <v>0</v>
      </c>
      <c r="W42" s="12">
        <f>IFERROR(VLOOKUP($E42,[1]Pivot!$M:$Z,9,0),0)</f>
        <v>0</v>
      </c>
      <c r="X42" s="12">
        <v>0</v>
      </c>
      <c r="Y42" s="12">
        <v>0</v>
      </c>
      <c r="Z42" s="12">
        <v>0</v>
      </c>
      <c r="AA42" s="12">
        <v>0</v>
      </c>
      <c r="AB42" s="12">
        <v>0</v>
      </c>
      <c r="AC42" s="12">
        <v>0</v>
      </c>
      <c r="AD42" s="12">
        <v>0</v>
      </c>
      <c r="AE42" s="12">
        <v>0</v>
      </c>
      <c r="AF42" s="57">
        <f t="shared" si="9"/>
        <v>0</v>
      </c>
      <c r="AG42" s="12">
        <v>0</v>
      </c>
      <c r="AH42" s="12">
        <v>0</v>
      </c>
      <c r="AI42" s="12">
        <v>0</v>
      </c>
      <c r="AJ42" s="12">
        <v>200</v>
      </c>
      <c r="AK42" s="79">
        <v>0</v>
      </c>
      <c r="AL42" s="79">
        <v>0</v>
      </c>
      <c r="AM42" s="79">
        <v>0</v>
      </c>
      <c r="AN42" s="79">
        <v>0</v>
      </c>
      <c r="AO42" s="1">
        <f>IFERROR(VLOOKUP(E42,[2]Sheet1!$E:$O,11,0),0)</f>
        <v>0</v>
      </c>
      <c r="AP42" s="100">
        <f>IFERROR(VLOOKUP(E42,[3]Sheet2!$E:$O,11,0),0)</f>
        <v>0</v>
      </c>
    </row>
    <row r="43" spans="1:42" ht="15" customHeight="1">
      <c r="A43" s="1">
        <f t="shared" si="10"/>
        <v>0</v>
      </c>
      <c r="B43" s="8" t="s">
        <v>909</v>
      </c>
      <c r="C43" s="9" t="s">
        <v>334</v>
      </c>
      <c r="D43" s="9" t="s">
        <v>1172</v>
      </c>
      <c r="E43" s="8" t="s">
        <v>973</v>
      </c>
      <c r="F43" s="14" t="s">
        <v>337</v>
      </c>
      <c r="G43" s="8" t="s">
        <v>1166</v>
      </c>
      <c r="H43" s="10" t="s">
        <v>347</v>
      </c>
      <c r="I43" s="10">
        <v>4</v>
      </c>
      <c r="J43" s="10" t="s">
        <v>1517</v>
      </c>
      <c r="K43" s="12">
        <f>IFERROR(VLOOKUP($E43,Sheet1!$A:$Z,3,0),0)</f>
        <v>0</v>
      </c>
      <c r="L43" s="25">
        <f>IFERROR(VLOOKUP(E43,#REF!,5,0),0)</f>
        <v>0</v>
      </c>
      <c r="M43" s="32">
        <v>2.0699999999999998</v>
      </c>
      <c r="N43" s="78">
        <f>IF(VLOOKUP(E43,Sheet1!$A:$E,5,0)&lt;0,0,VLOOKUP(E43,Sheet1!$A:$E,5,0))</f>
        <v>0</v>
      </c>
      <c r="O43" s="28">
        <f t="shared" si="8"/>
        <v>0</v>
      </c>
      <c r="P43" s="12">
        <f>IFERROR(VLOOKUP($E43,[1]Pivot!$M:$Z,2,0),0)</f>
        <v>0</v>
      </c>
      <c r="Q43" s="12">
        <f>IFERROR(VLOOKUP($E43,[1]Pivot!$M:$Z,3,0),0)</f>
        <v>0</v>
      </c>
      <c r="R43" s="12">
        <f>IFERROR(VLOOKUP($E43,[1]Pivot!$M:$Z,4,0),0)</f>
        <v>0</v>
      </c>
      <c r="S43" s="12">
        <f>IFERROR(VLOOKUP($E43,[1]Pivot!$M:$Z,5,0),0)</f>
        <v>0</v>
      </c>
      <c r="T43" s="12">
        <f>IFERROR(VLOOKUP($E43,[1]Pivot!$M:$Z,6,0),0)</f>
        <v>0</v>
      </c>
      <c r="U43" s="12">
        <f>IFERROR(VLOOKUP($E43,[1]Pivot!$M:$Z,7,0),0)</f>
        <v>0</v>
      </c>
      <c r="V43" s="12">
        <f>IFERROR(VLOOKUP($E43,[1]Pivot!$M:$Z,8,0),0)</f>
        <v>0</v>
      </c>
      <c r="W43" s="12">
        <f>IFERROR(VLOOKUP($E43,[1]Pivot!$M:$Z,9,0),0)</f>
        <v>0</v>
      </c>
      <c r="X43" s="12">
        <v>0</v>
      </c>
      <c r="Y43" s="12">
        <v>0</v>
      </c>
      <c r="Z43" s="12">
        <v>0</v>
      </c>
      <c r="AA43" s="12">
        <v>0</v>
      </c>
      <c r="AB43" s="12">
        <v>0</v>
      </c>
      <c r="AC43" s="12">
        <v>0</v>
      </c>
      <c r="AD43" s="12">
        <v>0</v>
      </c>
      <c r="AE43" s="12">
        <v>0</v>
      </c>
      <c r="AF43" s="57">
        <f t="shared" si="9"/>
        <v>0</v>
      </c>
      <c r="AG43" s="12">
        <v>0</v>
      </c>
      <c r="AH43" s="12">
        <v>0</v>
      </c>
      <c r="AI43" s="12">
        <v>0</v>
      </c>
      <c r="AJ43" s="12">
        <v>0</v>
      </c>
      <c r="AK43" s="79">
        <v>0</v>
      </c>
      <c r="AL43" s="79">
        <v>0</v>
      </c>
      <c r="AM43" s="79">
        <v>0</v>
      </c>
      <c r="AN43" s="79">
        <v>0</v>
      </c>
      <c r="AO43" s="1">
        <f>IFERROR(VLOOKUP(E43,[2]Sheet1!$E:$O,11,0),0)</f>
        <v>0</v>
      </c>
      <c r="AP43" s="100">
        <f>IFERROR(VLOOKUP(E43,[3]Sheet2!$E:$O,11,0),0)</f>
        <v>0</v>
      </c>
    </row>
    <row r="44" spans="1:42" ht="15" customHeight="1">
      <c r="A44" s="1">
        <f t="shared" si="10"/>
        <v>0</v>
      </c>
      <c r="B44" s="8" t="s">
        <v>909</v>
      </c>
      <c r="C44" s="9" t="s">
        <v>334</v>
      </c>
      <c r="D44" s="9" t="s">
        <v>1173</v>
      </c>
      <c r="E44" s="8" t="s">
        <v>974</v>
      </c>
      <c r="F44" s="14" t="s">
        <v>337</v>
      </c>
      <c r="G44" s="8" t="s">
        <v>1166</v>
      </c>
      <c r="H44" s="10" t="s">
        <v>350</v>
      </c>
      <c r="I44" s="10">
        <v>4</v>
      </c>
      <c r="J44" s="10" t="s">
        <v>1517</v>
      </c>
      <c r="K44" s="12">
        <f>IFERROR(VLOOKUP($E44,Sheet1!$A:$Z,3,0),0)</f>
        <v>0</v>
      </c>
      <c r="L44" s="25">
        <f>IFERROR(VLOOKUP(E44,#REF!,5,0),0)</f>
        <v>0</v>
      </c>
      <c r="M44" s="32">
        <v>2.4</v>
      </c>
      <c r="N44" s="78">
        <f>IF(VLOOKUP(E44,Sheet1!$A:$E,5,0)&lt;0,0,VLOOKUP(E44,Sheet1!$A:$E,5,0))</f>
        <v>0</v>
      </c>
      <c r="O44" s="28">
        <f t="shared" si="8"/>
        <v>0</v>
      </c>
      <c r="P44" s="12">
        <f>IFERROR(VLOOKUP($E44,[1]Pivot!$M:$Z,2,0),0)</f>
        <v>0</v>
      </c>
      <c r="Q44" s="12">
        <f>IFERROR(VLOOKUP($E44,[1]Pivot!$M:$Z,3,0),0)</f>
        <v>0</v>
      </c>
      <c r="R44" s="12">
        <f>IFERROR(VLOOKUP($E44,[1]Pivot!$M:$Z,4,0),0)</f>
        <v>0</v>
      </c>
      <c r="S44" s="12">
        <f>IFERROR(VLOOKUP($E44,[1]Pivot!$M:$Z,5,0),0)</f>
        <v>0</v>
      </c>
      <c r="T44" s="12">
        <f>IFERROR(VLOOKUP($E44,[1]Pivot!$M:$Z,6,0),0)</f>
        <v>0</v>
      </c>
      <c r="U44" s="12">
        <f>IFERROR(VLOOKUP($E44,[1]Pivot!$M:$Z,7,0),0)</f>
        <v>0</v>
      </c>
      <c r="V44" s="12">
        <f>IFERROR(VLOOKUP($E44,[1]Pivot!$M:$Z,8,0),0)</f>
        <v>0</v>
      </c>
      <c r="W44" s="12">
        <f>IFERROR(VLOOKUP($E44,[1]Pivot!$M:$Z,9,0),0)</f>
        <v>0</v>
      </c>
      <c r="X44" s="12">
        <v>0</v>
      </c>
      <c r="Y44" s="12">
        <v>0</v>
      </c>
      <c r="Z44" s="12">
        <v>0</v>
      </c>
      <c r="AA44" s="12">
        <v>0</v>
      </c>
      <c r="AB44" s="12">
        <v>0</v>
      </c>
      <c r="AC44" s="12">
        <v>0</v>
      </c>
      <c r="AD44" s="12">
        <v>0</v>
      </c>
      <c r="AE44" s="12">
        <v>0</v>
      </c>
      <c r="AF44" s="57">
        <f t="shared" si="9"/>
        <v>0</v>
      </c>
      <c r="AG44" s="12">
        <v>0</v>
      </c>
      <c r="AH44" s="12">
        <v>0</v>
      </c>
      <c r="AI44" s="12">
        <v>0</v>
      </c>
      <c r="AJ44" s="12">
        <v>0</v>
      </c>
      <c r="AK44" s="79">
        <v>0</v>
      </c>
      <c r="AL44" s="79">
        <v>0</v>
      </c>
      <c r="AM44" s="79">
        <v>0</v>
      </c>
      <c r="AN44" s="79">
        <v>0</v>
      </c>
      <c r="AO44" s="1">
        <f>IFERROR(VLOOKUP(E44,[2]Sheet1!$E:$O,11,0),0)</f>
        <v>0</v>
      </c>
      <c r="AP44" s="100">
        <f>IFERROR(VLOOKUP(E44,[3]Sheet2!$E:$O,11,0),0)</f>
        <v>0</v>
      </c>
    </row>
    <row r="45" spans="1:42" ht="15" customHeight="1">
      <c r="A45" s="1">
        <f t="shared" si="10"/>
        <v>600</v>
      </c>
      <c r="B45" s="8" t="s">
        <v>909</v>
      </c>
      <c r="C45" s="9" t="s">
        <v>334</v>
      </c>
      <c r="D45" s="9" t="s">
        <v>1174</v>
      </c>
      <c r="E45" s="8" t="s">
        <v>975</v>
      </c>
      <c r="F45" s="14" t="s">
        <v>337</v>
      </c>
      <c r="G45" s="8" t="s">
        <v>398</v>
      </c>
      <c r="H45" s="10" t="s">
        <v>90</v>
      </c>
      <c r="I45" s="10">
        <v>4</v>
      </c>
      <c r="J45" s="10" t="s">
        <v>1517</v>
      </c>
      <c r="K45" s="12">
        <f>IFERROR(VLOOKUP($E45,Sheet1!$A:$Z,3,0),0)</f>
        <v>0</v>
      </c>
      <c r="L45" s="25">
        <f>IFERROR(VLOOKUP(E45,#REF!,5,0),0)</f>
        <v>0</v>
      </c>
      <c r="M45" s="32">
        <v>7.59</v>
      </c>
      <c r="N45" s="78">
        <f>IF(VLOOKUP(E45,Sheet1!$A:$E,5,0)&lt;0,0,VLOOKUP(E45,Sheet1!$A:$E,5,0))</f>
        <v>0</v>
      </c>
      <c r="O45" s="28">
        <f t="shared" si="8"/>
        <v>600</v>
      </c>
      <c r="P45" s="12">
        <f>IFERROR(VLOOKUP($E45,[1]Pivot!$M:$Z,2,0),0)</f>
        <v>0</v>
      </c>
      <c r="Q45" s="12">
        <f>IFERROR(VLOOKUP($E45,[1]Pivot!$M:$Z,3,0),0)</f>
        <v>300</v>
      </c>
      <c r="R45" s="12">
        <f>IFERROR(VLOOKUP($E45,[1]Pivot!$M:$Z,4,0),0)</f>
        <v>0</v>
      </c>
      <c r="S45" s="12">
        <f>IFERROR(VLOOKUP($E45,[1]Pivot!$M:$Z,5,0),0)</f>
        <v>0</v>
      </c>
      <c r="T45" s="12">
        <f>IFERROR(VLOOKUP($E45,[1]Pivot!$M:$Z,6,0),0)</f>
        <v>0</v>
      </c>
      <c r="U45" s="12">
        <f>IFERROR(VLOOKUP($E45,[1]Pivot!$M:$Z,7,0),0)</f>
        <v>0</v>
      </c>
      <c r="V45" s="12">
        <f>IFERROR(VLOOKUP($E45,[1]Pivot!$M:$Z,8,0),0)</f>
        <v>0</v>
      </c>
      <c r="W45" s="12">
        <f>IFERROR(VLOOKUP($E45,[1]Pivot!$M:$Z,9,0),0)</f>
        <v>0</v>
      </c>
      <c r="X45" s="12">
        <v>0</v>
      </c>
      <c r="Y45" s="12">
        <v>300</v>
      </c>
      <c r="Z45" s="12">
        <v>0</v>
      </c>
      <c r="AA45" s="12">
        <v>0</v>
      </c>
      <c r="AB45" s="12">
        <v>0</v>
      </c>
      <c r="AC45" s="12">
        <v>0</v>
      </c>
      <c r="AD45" s="12">
        <v>0</v>
      </c>
      <c r="AE45" s="12">
        <v>0</v>
      </c>
      <c r="AF45" s="57">
        <f t="shared" si="9"/>
        <v>0</v>
      </c>
      <c r="AG45" s="12">
        <v>0</v>
      </c>
      <c r="AH45" s="12">
        <v>0</v>
      </c>
      <c r="AI45" s="12">
        <v>0</v>
      </c>
      <c r="AJ45" s="12">
        <v>0</v>
      </c>
      <c r="AK45" s="79">
        <v>0</v>
      </c>
      <c r="AL45" s="79">
        <v>0</v>
      </c>
      <c r="AM45" s="79">
        <v>0</v>
      </c>
      <c r="AN45" s="79">
        <v>300</v>
      </c>
      <c r="AO45" s="1">
        <f>IFERROR(VLOOKUP(E45,[2]Sheet1!$E:$O,11,0),0)</f>
        <v>0</v>
      </c>
      <c r="AP45" s="100">
        <f>IFERROR(VLOOKUP(E45,[3]Sheet2!$E:$O,11,0),0)</f>
        <v>0</v>
      </c>
    </row>
    <row r="46" spans="1:42" ht="15" customHeight="1">
      <c r="A46" s="1">
        <f t="shared" si="10"/>
        <v>0</v>
      </c>
      <c r="B46" s="8" t="s">
        <v>909</v>
      </c>
      <c r="C46" s="9" t="s">
        <v>334</v>
      </c>
      <c r="D46" s="9" t="s">
        <v>1175</v>
      </c>
      <c r="E46" s="8" t="s">
        <v>976</v>
      </c>
      <c r="F46" s="14" t="s">
        <v>337</v>
      </c>
      <c r="G46" s="8" t="s">
        <v>398</v>
      </c>
      <c r="H46" s="10" t="s">
        <v>958</v>
      </c>
      <c r="I46" s="10">
        <v>4</v>
      </c>
      <c r="J46" s="10" t="s">
        <v>1517</v>
      </c>
      <c r="K46" s="12">
        <f>IFERROR(VLOOKUP($E46,Sheet1!$A:$Z,3,0),0)</f>
        <v>0</v>
      </c>
      <c r="L46" s="25">
        <f>IFERROR(VLOOKUP(E46,#REF!,5,0),0)</f>
        <v>0</v>
      </c>
      <c r="M46" s="32">
        <v>7.59</v>
      </c>
      <c r="N46" s="78">
        <f>IF(VLOOKUP(E46,Sheet1!$A:$E,5,0)&lt;0,0,VLOOKUP(E46,Sheet1!$A:$E,5,0))</f>
        <v>0</v>
      </c>
      <c r="O46" s="28">
        <f t="shared" si="8"/>
        <v>0</v>
      </c>
      <c r="P46" s="12">
        <f>IFERROR(VLOOKUP($E46,[1]Pivot!$M:$Z,2,0),0)</f>
        <v>0</v>
      </c>
      <c r="Q46" s="12">
        <f>IFERROR(VLOOKUP($E46,[1]Pivot!$M:$Z,3,0),0)</f>
        <v>0</v>
      </c>
      <c r="R46" s="12">
        <f>IFERROR(VLOOKUP($E46,[1]Pivot!$M:$Z,4,0),0)</f>
        <v>0</v>
      </c>
      <c r="S46" s="12">
        <f>IFERROR(VLOOKUP($E46,[1]Pivot!$M:$Z,5,0),0)</f>
        <v>0</v>
      </c>
      <c r="T46" s="12">
        <f>IFERROR(VLOOKUP($E46,[1]Pivot!$M:$Z,6,0),0)</f>
        <v>0</v>
      </c>
      <c r="U46" s="12">
        <f>IFERROR(VLOOKUP($E46,[1]Pivot!$M:$Z,7,0),0)</f>
        <v>0</v>
      </c>
      <c r="V46" s="12">
        <f>IFERROR(VLOOKUP($E46,[1]Pivot!$M:$Z,8,0),0)</f>
        <v>0</v>
      </c>
      <c r="W46" s="12">
        <f>IFERROR(VLOOKUP($E46,[1]Pivot!$M:$Z,9,0),0)</f>
        <v>0</v>
      </c>
      <c r="X46" s="12">
        <v>0</v>
      </c>
      <c r="Y46" s="12">
        <v>0</v>
      </c>
      <c r="Z46" s="12">
        <v>0</v>
      </c>
      <c r="AA46" s="12">
        <v>0</v>
      </c>
      <c r="AB46" s="12">
        <v>0</v>
      </c>
      <c r="AC46" s="12">
        <v>0</v>
      </c>
      <c r="AD46" s="12">
        <v>0</v>
      </c>
      <c r="AE46" s="12">
        <v>0</v>
      </c>
      <c r="AF46" s="57">
        <f t="shared" si="9"/>
        <v>0</v>
      </c>
      <c r="AG46" s="12">
        <v>0</v>
      </c>
      <c r="AH46" s="12">
        <v>0</v>
      </c>
      <c r="AI46" s="12">
        <v>0</v>
      </c>
      <c r="AJ46" s="12">
        <v>0</v>
      </c>
      <c r="AK46" s="79">
        <v>0</v>
      </c>
      <c r="AL46" s="79">
        <v>0</v>
      </c>
      <c r="AM46" s="79">
        <v>0</v>
      </c>
      <c r="AN46" s="79">
        <v>0</v>
      </c>
      <c r="AO46" s="1">
        <f>IFERROR(VLOOKUP(E46,[2]Sheet1!$E:$O,11,0),0)</f>
        <v>0</v>
      </c>
      <c r="AP46" s="100">
        <f>IFERROR(VLOOKUP(E46,[3]Sheet2!$E:$O,11,0),0)</f>
        <v>0</v>
      </c>
    </row>
    <row r="47" spans="1:42" ht="15" customHeight="1">
      <c r="A47" s="1">
        <f t="shared" si="10"/>
        <v>920</v>
      </c>
      <c r="B47" s="8" t="s">
        <v>909</v>
      </c>
      <c r="C47" s="9" t="s">
        <v>334</v>
      </c>
      <c r="D47" s="9" t="s">
        <v>1176</v>
      </c>
      <c r="E47" s="8" t="s">
        <v>977</v>
      </c>
      <c r="F47" s="14" t="s">
        <v>337</v>
      </c>
      <c r="G47" s="8" t="s">
        <v>398</v>
      </c>
      <c r="H47" s="10" t="s">
        <v>93</v>
      </c>
      <c r="I47" s="10">
        <v>4</v>
      </c>
      <c r="J47" s="10" t="s">
        <v>1517</v>
      </c>
      <c r="K47" s="12">
        <f>IFERROR(VLOOKUP($E47,Sheet1!$A:$Z,3,0),0)</f>
        <v>0</v>
      </c>
      <c r="L47" s="25">
        <f>IFERROR(VLOOKUP(E47,#REF!,5,0),0)</f>
        <v>0</v>
      </c>
      <c r="M47" s="32">
        <v>9.09</v>
      </c>
      <c r="N47" s="78">
        <f>IF(VLOOKUP(E47,Sheet1!$A:$E,5,0)&lt;0,0,VLOOKUP(E47,Sheet1!$A:$E,5,0))</f>
        <v>0</v>
      </c>
      <c r="O47" s="28">
        <f t="shared" si="8"/>
        <v>920</v>
      </c>
      <c r="P47" s="12">
        <f>IFERROR(VLOOKUP($E47,[1]Pivot!$M:$Z,2,0),0)</f>
        <v>0</v>
      </c>
      <c r="Q47" s="12">
        <f>IFERROR(VLOOKUP($E47,[1]Pivot!$M:$Z,3,0),0)</f>
        <v>460</v>
      </c>
      <c r="R47" s="12">
        <f>IFERROR(VLOOKUP($E47,[1]Pivot!$M:$Z,4,0),0)</f>
        <v>0</v>
      </c>
      <c r="S47" s="12">
        <f>IFERROR(VLOOKUP($E47,[1]Pivot!$M:$Z,5,0),0)</f>
        <v>0</v>
      </c>
      <c r="T47" s="12">
        <f>IFERROR(VLOOKUP($E47,[1]Pivot!$M:$Z,6,0),0)</f>
        <v>0</v>
      </c>
      <c r="U47" s="12">
        <f>IFERROR(VLOOKUP($E47,[1]Pivot!$M:$Z,7,0),0)</f>
        <v>0</v>
      </c>
      <c r="V47" s="12">
        <f>IFERROR(VLOOKUP($E47,[1]Pivot!$M:$Z,8,0),0)</f>
        <v>0</v>
      </c>
      <c r="W47" s="12">
        <f>IFERROR(VLOOKUP($E47,[1]Pivot!$M:$Z,9,0),0)</f>
        <v>0</v>
      </c>
      <c r="X47" s="12">
        <v>0</v>
      </c>
      <c r="Y47" s="12">
        <v>460</v>
      </c>
      <c r="Z47" s="12">
        <v>0</v>
      </c>
      <c r="AA47" s="12">
        <v>0</v>
      </c>
      <c r="AB47" s="12">
        <v>0</v>
      </c>
      <c r="AC47" s="12">
        <v>0</v>
      </c>
      <c r="AD47" s="12">
        <v>0</v>
      </c>
      <c r="AE47" s="12">
        <v>0</v>
      </c>
      <c r="AF47" s="57">
        <f t="shared" si="9"/>
        <v>0</v>
      </c>
      <c r="AG47" s="12">
        <v>0</v>
      </c>
      <c r="AH47" s="12">
        <v>0</v>
      </c>
      <c r="AI47" s="12">
        <v>0</v>
      </c>
      <c r="AJ47" s="12">
        <v>0</v>
      </c>
      <c r="AK47" s="79">
        <v>0</v>
      </c>
      <c r="AL47" s="79">
        <v>0</v>
      </c>
      <c r="AM47" s="79">
        <v>0</v>
      </c>
      <c r="AN47" s="79">
        <v>460</v>
      </c>
      <c r="AO47" s="1">
        <f>IFERROR(VLOOKUP(E47,[2]Sheet1!$E:$O,11,0),0)</f>
        <v>0</v>
      </c>
      <c r="AP47" s="100">
        <f>IFERROR(VLOOKUP(E47,[3]Sheet2!$E:$O,11,0),0)</f>
        <v>0</v>
      </c>
    </row>
    <row r="48" spans="1:42" ht="15" customHeight="1">
      <c r="A48" s="1">
        <f t="shared" si="10"/>
        <v>1904</v>
      </c>
      <c r="B48" s="8" t="s">
        <v>909</v>
      </c>
      <c r="C48" s="9" t="s">
        <v>334</v>
      </c>
      <c r="D48" s="9" t="s">
        <v>1177</v>
      </c>
      <c r="E48" s="8" t="s">
        <v>978</v>
      </c>
      <c r="F48" s="14" t="s">
        <v>337</v>
      </c>
      <c r="G48" s="8" t="s">
        <v>398</v>
      </c>
      <c r="H48" s="10" t="s">
        <v>16</v>
      </c>
      <c r="I48" s="10">
        <v>4</v>
      </c>
      <c r="J48" s="10" t="s">
        <v>1517</v>
      </c>
      <c r="K48" s="12">
        <f>IFERROR(VLOOKUP($E48,Sheet1!$A:$Z,3,0),0)</f>
        <v>0</v>
      </c>
      <c r="L48" s="25">
        <f>IFERROR(VLOOKUP(E48,#REF!,5,0),0)</f>
        <v>0</v>
      </c>
      <c r="M48" s="32">
        <v>9.6999999999999993</v>
      </c>
      <c r="N48" s="78">
        <f>IF(VLOOKUP(E48,Sheet1!$A:$E,5,0)&lt;0,0,VLOOKUP(E48,Sheet1!$A:$E,5,0))</f>
        <v>0</v>
      </c>
      <c r="O48" s="28">
        <f t="shared" si="8"/>
        <v>1904</v>
      </c>
      <c r="P48" s="12">
        <f>IFERROR(VLOOKUP($E48,[1]Pivot!$M:$Z,2,0),0)</f>
        <v>0</v>
      </c>
      <c r="Q48" s="12">
        <f>IFERROR(VLOOKUP($E48,[1]Pivot!$M:$Z,3,0),0)</f>
        <v>952</v>
      </c>
      <c r="R48" s="12">
        <f>IFERROR(VLOOKUP($E48,[1]Pivot!$M:$Z,4,0),0)</f>
        <v>0</v>
      </c>
      <c r="S48" s="12">
        <f>IFERROR(VLOOKUP($E48,[1]Pivot!$M:$Z,5,0),0)</f>
        <v>0</v>
      </c>
      <c r="T48" s="12">
        <f>IFERROR(VLOOKUP($E48,[1]Pivot!$M:$Z,6,0),0)</f>
        <v>0</v>
      </c>
      <c r="U48" s="12">
        <f>IFERROR(VLOOKUP($E48,[1]Pivot!$M:$Z,7,0),0)</f>
        <v>0</v>
      </c>
      <c r="V48" s="12">
        <f>IFERROR(VLOOKUP($E48,[1]Pivot!$M:$Z,8,0),0)</f>
        <v>0</v>
      </c>
      <c r="W48" s="12">
        <f>IFERROR(VLOOKUP($E48,[1]Pivot!$M:$Z,9,0),0)</f>
        <v>0</v>
      </c>
      <c r="X48" s="12">
        <v>0</v>
      </c>
      <c r="Y48" s="12">
        <v>952</v>
      </c>
      <c r="Z48" s="12">
        <v>0</v>
      </c>
      <c r="AA48" s="12">
        <v>0</v>
      </c>
      <c r="AB48" s="12">
        <v>0</v>
      </c>
      <c r="AC48" s="12">
        <v>0</v>
      </c>
      <c r="AD48" s="12">
        <v>0</v>
      </c>
      <c r="AE48" s="12">
        <v>0</v>
      </c>
      <c r="AF48" s="57">
        <f t="shared" si="9"/>
        <v>0</v>
      </c>
      <c r="AG48" s="12">
        <v>0</v>
      </c>
      <c r="AH48" s="12">
        <v>0</v>
      </c>
      <c r="AI48" s="12">
        <v>0</v>
      </c>
      <c r="AJ48" s="12">
        <v>0</v>
      </c>
      <c r="AK48" s="79">
        <v>0</v>
      </c>
      <c r="AL48" s="79">
        <v>0</v>
      </c>
      <c r="AM48" s="79">
        <v>0</v>
      </c>
      <c r="AN48" s="79">
        <v>950</v>
      </c>
      <c r="AO48" s="1">
        <f>IFERROR(VLOOKUP(E48,[2]Sheet1!$E:$O,11,0),0)</f>
        <v>0</v>
      </c>
      <c r="AP48" s="100">
        <f>IFERROR(VLOOKUP(E48,[3]Sheet2!$E:$O,11,0),0)</f>
        <v>0</v>
      </c>
    </row>
    <row r="49" spans="1:42" ht="15" customHeight="1">
      <c r="A49" s="1">
        <f t="shared" si="10"/>
        <v>1140</v>
      </c>
      <c r="B49" s="8" t="s">
        <v>909</v>
      </c>
      <c r="C49" s="9" t="s">
        <v>334</v>
      </c>
      <c r="D49" s="9" t="s">
        <v>1178</v>
      </c>
      <c r="E49" s="8" t="s">
        <v>979</v>
      </c>
      <c r="F49" s="14" t="s">
        <v>337</v>
      </c>
      <c r="G49" s="8" t="s">
        <v>398</v>
      </c>
      <c r="H49" s="10" t="s">
        <v>20</v>
      </c>
      <c r="I49" s="10">
        <v>4</v>
      </c>
      <c r="J49" s="10" t="s">
        <v>1517</v>
      </c>
      <c r="K49" s="12">
        <f>IFERROR(VLOOKUP($E49,Sheet1!$A:$Z,3,0),0)</f>
        <v>0</v>
      </c>
      <c r="L49" s="25">
        <f>IFERROR(VLOOKUP(E49,#REF!,5,0),0)</f>
        <v>0</v>
      </c>
      <c r="M49" s="32">
        <v>11.46</v>
      </c>
      <c r="N49" s="78">
        <f>IF(VLOOKUP(E49,Sheet1!$A:$E,5,0)&lt;0,0,VLOOKUP(E49,Sheet1!$A:$E,5,0))</f>
        <v>0</v>
      </c>
      <c r="O49" s="28">
        <f t="shared" si="8"/>
        <v>1140</v>
      </c>
      <c r="P49" s="12">
        <f>IFERROR(VLOOKUP($E49,[1]Pivot!$M:$Z,2,0),0)</f>
        <v>0</v>
      </c>
      <c r="Q49" s="12">
        <f>IFERROR(VLOOKUP($E49,[1]Pivot!$M:$Z,3,0),0)</f>
        <v>500</v>
      </c>
      <c r="R49" s="12">
        <f>IFERROR(VLOOKUP($E49,[1]Pivot!$M:$Z,4,0),0)</f>
        <v>0</v>
      </c>
      <c r="S49" s="12">
        <f>IFERROR(VLOOKUP($E49,[1]Pivot!$M:$Z,5,0),0)</f>
        <v>0</v>
      </c>
      <c r="T49" s="12">
        <f>IFERROR(VLOOKUP($E49,[1]Pivot!$M:$Z,6,0),0)</f>
        <v>0</v>
      </c>
      <c r="U49" s="12">
        <f>IFERROR(VLOOKUP($E49,[1]Pivot!$M:$Z,7,0),0)</f>
        <v>0</v>
      </c>
      <c r="V49" s="12">
        <f>IFERROR(VLOOKUP($E49,[1]Pivot!$M:$Z,8,0),0)</f>
        <v>0</v>
      </c>
      <c r="W49" s="12">
        <f>IFERROR(VLOOKUP($E49,[1]Pivot!$M:$Z,9,0),0)</f>
        <v>0</v>
      </c>
      <c r="X49" s="12">
        <v>0</v>
      </c>
      <c r="Y49" s="12">
        <v>640</v>
      </c>
      <c r="Z49" s="12">
        <v>0</v>
      </c>
      <c r="AA49" s="12">
        <v>0</v>
      </c>
      <c r="AB49" s="12">
        <v>0</v>
      </c>
      <c r="AC49" s="12">
        <v>0</v>
      </c>
      <c r="AD49" s="12">
        <v>0</v>
      </c>
      <c r="AE49" s="12">
        <v>0</v>
      </c>
      <c r="AF49" s="57">
        <f t="shared" si="9"/>
        <v>0</v>
      </c>
      <c r="AG49" s="12">
        <v>0</v>
      </c>
      <c r="AH49" s="12">
        <v>0</v>
      </c>
      <c r="AI49" s="12">
        <v>0</v>
      </c>
      <c r="AJ49" s="12">
        <v>0</v>
      </c>
      <c r="AK49" s="79">
        <v>0</v>
      </c>
      <c r="AL49" s="79">
        <v>0</v>
      </c>
      <c r="AM49" s="79">
        <v>0</v>
      </c>
      <c r="AN49" s="79">
        <v>400</v>
      </c>
      <c r="AO49" s="1">
        <f>IFERROR(VLOOKUP(E49,[2]Sheet1!$E:$O,11,0),0)</f>
        <v>0</v>
      </c>
      <c r="AP49" s="100">
        <f>IFERROR(VLOOKUP(E49,[3]Sheet2!$E:$O,11,0),0)</f>
        <v>0</v>
      </c>
    </row>
    <row r="50" spans="1:42" ht="15" customHeight="1">
      <c r="A50" s="1">
        <f t="shared" si="10"/>
        <v>200</v>
      </c>
      <c r="B50" s="8" t="s">
        <v>909</v>
      </c>
      <c r="C50" s="9" t="s">
        <v>334</v>
      </c>
      <c r="D50" s="9" t="s">
        <v>1179</v>
      </c>
      <c r="E50" s="31" t="s">
        <v>980</v>
      </c>
      <c r="F50" s="14" t="s">
        <v>337</v>
      </c>
      <c r="G50" s="8" t="s">
        <v>398</v>
      </c>
      <c r="H50" s="29" t="s">
        <v>914</v>
      </c>
      <c r="I50" s="10">
        <v>4</v>
      </c>
      <c r="J50" s="10" t="s">
        <v>1517</v>
      </c>
      <c r="K50" s="12">
        <f>IFERROR(VLOOKUP($E50,Sheet1!$A:$Z,3,0),0)</f>
        <v>0</v>
      </c>
      <c r="L50" s="25">
        <f>IFERROR(VLOOKUP(E50,#REF!,5,0),0)</f>
        <v>0</v>
      </c>
      <c r="M50" s="32">
        <v>11.46</v>
      </c>
      <c r="N50" s="78">
        <f>IF(VLOOKUP(E50,Sheet1!$A:$E,5,0)&lt;0,0,VLOOKUP(E50,Sheet1!$A:$E,5,0))</f>
        <v>0</v>
      </c>
      <c r="O50" s="28">
        <f t="shared" si="8"/>
        <v>200</v>
      </c>
      <c r="P50" s="12">
        <f>IFERROR(VLOOKUP($E50,[1]Pivot!$M:$Z,2,0),0)</f>
        <v>0</v>
      </c>
      <c r="Q50" s="12">
        <f>IFERROR(VLOOKUP($E50,[1]Pivot!$M:$Z,3,0),0)</f>
        <v>200</v>
      </c>
      <c r="R50" s="12">
        <f>IFERROR(VLOOKUP($E50,[1]Pivot!$M:$Z,4,0),0)</f>
        <v>0</v>
      </c>
      <c r="S50" s="12">
        <f>IFERROR(VLOOKUP($E50,[1]Pivot!$M:$Z,5,0),0)</f>
        <v>0</v>
      </c>
      <c r="T50" s="12">
        <f>IFERROR(VLOOKUP($E50,[1]Pivot!$M:$Z,6,0),0)</f>
        <v>0</v>
      </c>
      <c r="U50" s="12">
        <f>IFERROR(VLOOKUP($E50,[1]Pivot!$M:$Z,7,0),0)</f>
        <v>0</v>
      </c>
      <c r="V50" s="12">
        <f>IFERROR(VLOOKUP($E50,[1]Pivot!$M:$Z,8,0),0)</f>
        <v>0</v>
      </c>
      <c r="W50" s="12">
        <f>IFERROR(VLOOKUP($E50,[1]Pivot!$M:$Z,9,0),0)</f>
        <v>0</v>
      </c>
      <c r="X50" s="12">
        <v>0</v>
      </c>
      <c r="Y50" s="12">
        <v>0</v>
      </c>
      <c r="Z50" s="12">
        <v>0</v>
      </c>
      <c r="AA50" s="12">
        <v>0</v>
      </c>
      <c r="AB50" s="12">
        <v>0</v>
      </c>
      <c r="AC50" s="12">
        <v>0</v>
      </c>
      <c r="AD50" s="12">
        <v>0</v>
      </c>
      <c r="AE50" s="12">
        <v>0</v>
      </c>
      <c r="AF50" s="57">
        <f t="shared" si="9"/>
        <v>0</v>
      </c>
      <c r="AG50" s="12">
        <v>0</v>
      </c>
      <c r="AH50" s="12">
        <v>0</v>
      </c>
      <c r="AI50" s="12">
        <v>0</v>
      </c>
      <c r="AJ50" s="12">
        <v>0</v>
      </c>
      <c r="AK50" s="79">
        <v>0</v>
      </c>
      <c r="AL50" s="79">
        <v>0</v>
      </c>
      <c r="AM50" s="79">
        <v>0</v>
      </c>
      <c r="AN50" s="79">
        <v>200</v>
      </c>
      <c r="AO50" s="1">
        <f>IFERROR(VLOOKUP(E50,[2]Sheet1!$E:$O,11,0),0)</f>
        <v>0</v>
      </c>
      <c r="AP50" s="100">
        <f>IFERROR(VLOOKUP(E50,[3]Sheet2!$E:$O,11,0),0)</f>
        <v>0</v>
      </c>
    </row>
    <row r="51" spans="1:42" ht="15" customHeight="1">
      <c r="A51" s="1">
        <f t="shared" si="10"/>
        <v>1200</v>
      </c>
      <c r="B51" s="8" t="s">
        <v>909</v>
      </c>
      <c r="C51" s="9" t="s">
        <v>334</v>
      </c>
      <c r="D51" s="9" t="s">
        <v>1180</v>
      </c>
      <c r="E51" s="8" t="s">
        <v>981</v>
      </c>
      <c r="F51" s="14" t="s">
        <v>337</v>
      </c>
      <c r="G51" s="8" t="s">
        <v>398</v>
      </c>
      <c r="H51" s="10" t="s">
        <v>347</v>
      </c>
      <c r="I51" s="10">
        <v>4</v>
      </c>
      <c r="J51" s="10" t="s">
        <v>1517</v>
      </c>
      <c r="K51" s="12">
        <f>IFERROR(VLOOKUP($E51,Sheet1!$A:$Z,3,0),0)</f>
        <v>0</v>
      </c>
      <c r="L51" s="25">
        <f>IFERROR(VLOOKUP(E51,#REF!,5,0),0)</f>
        <v>0</v>
      </c>
      <c r="M51" s="32">
        <v>2.0699999999999998</v>
      </c>
      <c r="N51" s="78">
        <f>IF(VLOOKUP(E51,Sheet1!$A:$E,5,0)&lt;0,0,VLOOKUP(E51,Sheet1!$A:$E,5,0))</f>
        <v>0</v>
      </c>
      <c r="O51" s="28">
        <f t="shared" si="8"/>
        <v>1200</v>
      </c>
      <c r="P51" s="12">
        <f>IFERROR(VLOOKUP($E51,[1]Pivot!$M:$Z,2,0),0)</f>
        <v>0</v>
      </c>
      <c r="Q51" s="12">
        <f>IFERROR(VLOOKUP($E51,[1]Pivot!$M:$Z,3,0),0)</f>
        <v>1200</v>
      </c>
      <c r="R51" s="12">
        <f>IFERROR(VLOOKUP($E51,[1]Pivot!$M:$Z,4,0),0)</f>
        <v>0</v>
      </c>
      <c r="S51" s="12">
        <f>IFERROR(VLOOKUP($E51,[1]Pivot!$M:$Z,5,0),0)</f>
        <v>0</v>
      </c>
      <c r="T51" s="12">
        <f>IFERROR(VLOOKUP($E51,[1]Pivot!$M:$Z,6,0),0)</f>
        <v>0</v>
      </c>
      <c r="U51" s="12">
        <f>IFERROR(VLOOKUP($E51,[1]Pivot!$M:$Z,7,0),0)</f>
        <v>0</v>
      </c>
      <c r="V51" s="12">
        <f>IFERROR(VLOOKUP($E51,[1]Pivot!$M:$Z,8,0),0)</f>
        <v>0</v>
      </c>
      <c r="W51" s="12">
        <f>IFERROR(VLOOKUP($E51,[1]Pivot!$M:$Z,9,0),0)</f>
        <v>0</v>
      </c>
      <c r="X51" s="12">
        <v>0</v>
      </c>
      <c r="Y51" s="12">
        <v>0</v>
      </c>
      <c r="Z51" s="12">
        <v>0</v>
      </c>
      <c r="AA51" s="12">
        <v>0</v>
      </c>
      <c r="AB51" s="12">
        <v>0</v>
      </c>
      <c r="AC51" s="12">
        <v>0</v>
      </c>
      <c r="AD51" s="12">
        <v>0</v>
      </c>
      <c r="AE51" s="12">
        <v>0</v>
      </c>
      <c r="AF51" s="57">
        <f t="shared" si="9"/>
        <v>0</v>
      </c>
      <c r="AG51" s="12">
        <v>0</v>
      </c>
      <c r="AH51" s="12">
        <v>0</v>
      </c>
      <c r="AI51" s="12">
        <v>0</v>
      </c>
      <c r="AJ51" s="12">
        <v>0</v>
      </c>
      <c r="AK51" s="79">
        <v>0</v>
      </c>
      <c r="AL51" s="79">
        <v>0</v>
      </c>
      <c r="AM51" s="79">
        <v>0</v>
      </c>
      <c r="AN51" s="79">
        <v>0</v>
      </c>
      <c r="AO51" s="1">
        <f>IFERROR(VLOOKUP(E51,[2]Sheet1!$E:$O,11,0),0)</f>
        <v>0</v>
      </c>
      <c r="AP51" s="100">
        <f>IFERROR(VLOOKUP(E51,[3]Sheet2!$E:$O,11,0),0)</f>
        <v>0</v>
      </c>
    </row>
    <row r="52" spans="1:42" ht="15" customHeight="1">
      <c r="A52" s="1">
        <f t="shared" si="10"/>
        <v>600</v>
      </c>
      <c r="B52" s="8" t="s">
        <v>909</v>
      </c>
      <c r="C52" s="9" t="s">
        <v>334</v>
      </c>
      <c r="D52" s="9" t="s">
        <v>1181</v>
      </c>
      <c r="E52" s="8" t="s">
        <v>982</v>
      </c>
      <c r="F52" s="14" t="s">
        <v>337</v>
      </c>
      <c r="G52" s="8" t="s">
        <v>398</v>
      </c>
      <c r="H52" s="10" t="s">
        <v>350</v>
      </c>
      <c r="I52" s="10">
        <v>4</v>
      </c>
      <c r="J52" s="10" t="s">
        <v>1517</v>
      </c>
      <c r="K52" s="12">
        <f>IFERROR(VLOOKUP($E52,Sheet1!$A:$Z,3,0),0)</f>
        <v>0</v>
      </c>
      <c r="L52" s="25">
        <f>IFERROR(VLOOKUP(E52,#REF!,5,0),0)</f>
        <v>0</v>
      </c>
      <c r="M52" s="32">
        <v>2.4</v>
      </c>
      <c r="N52" s="78">
        <f>IF(VLOOKUP(E52,Sheet1!$A:$E,5,0)&lt;0,0,VLOOKUP(E52,Sheet1!$A:$E,5,0))</f>
        <v>0</v>
      </c>
      <c r="O52" s="28">
        <f t="shared" si="8"/>
        <v>600</v>
      </c>
      <c r="P52" s="12">
        <f>IFERROR(VLOOKUP($E52,[1]Pivot!$M:$Z,2,0),0)</f>
        <v>0</v>
      </c>
      <c r="Q52" s="12">
        <f>IFERROR(VLOOKUP($E52,[1]Pivot!$M:$Z,3,0),0)</f>
        <v>600</v>
      </c>
      <c r="R52" s="12">
        <f>IFERROR(VLOOKUP($E52,[1]Pivot!$M:$Z,4,0),0)</f>
        <v>0</v>
      </c>
      <c r="S52" s="12">
        <f>IFERROR(VLOOKUP($E52,[1]Pivot!$M:$Z,5,0),0)</f>
        <v>0</v>
      </c>
      <c r="T52" s="12">
        <f>IFERROR(VLOOKUP($E52,[1]Pivot!$M:$Z,6,0),0)</f>
        <v>0</v>
      </c>
      <c r="U52" s="12">
        <f>IFERROR(VLOOKUP($E52,[1]Pivot!$M:$Z,7,0),0)</f>
        <v>0</v>
      </c>
      <c r="V52" s="12">
        <f>IFERROR(VLOOKUP($E52,[1]Pivot!$M:$Z,8,0),0)</f>
        <v>0</v>
      </c>
      <c r="W52" s="12">
        <f>IFERROR(VLOOKUP($E52,[1]Pivot!$M:$Z,9,0),0)</f>
        <v>0</v>
      </c>
      <c r="X52" s="12">
        <v>0</v>
      </c>
      <c r="Y52" s="12">
        <v>0</v>
      </c>
      <c r="Z52" s="12">
        <v>0</v>
      </c>
      <c r="AA52" s="12">
        <v>0</v>
      </c>
      <c r="AB52" s="12">
        <v>0</v>
      </c>
      <c r="AC52" s="12">
        <v>0</v>
      </c>
      <c r="AD52" s="12">
        <v>0</v>
      </c>
      <c r="AE52" s="12">
        <v>0</v>
      </c>
      <c r="AF52" s="57">
        <f t="shared" si="9"/>
        <v>0</v>
      </c>
      <c r="AG52" s="12">
        <v>0</v>
      </c>
      <c r="AH52" s="12">
        <v>0</v>
      </c>
      <c r="AI52" s="12">
        <v>0</v>
      </c>
      <c r="AJ52" s="12">
        <v>0</v>
      </c>
      <c r="AK52" s="79">
        <v>0</v>
      </c>
      <c r="AL52" s="79">
        <v>0</v>
      </c>
      <c r="AM52" s="79">
        <v>0</v>
      </c>
      <c r="AN52" s="79">
        <v>0</v>
      </c>
      <c r="AO52" s="1">
        <f>IFERROR(VLOOKUP(E52,[2]Sheet1!$E:$O,11,0),0)</f>
        <v>0</v>
      </c>
      <c r="AP52" s="100">
        <f>IFERROR(VLOOKUP(E52,[3]Sheet2!$E:$O,11,0),0)</f>
        <v>0</v>
      </c>
    </row>
    <row r="53" spans="1:42" ht="15" customHeight="1">
      <c r="A53" s="1">
        <f t="shared" si="10"/>
        <v>660</v>
      </c>
      <c r="B53" s="8" t="s">
        <v>909</v>
      </c>
      <c r="C53" s="9" t="s">
        <v>334</v>
      </c>
      <c r="D53" s="9" t="s">
        <v>1182</v>
      </c>
      <c r="E53" s="8" t="s">
        <v>983</v>
      </c>
      <c r="F53" s="14" t="s">
        <v>337</v>
      </c>
      <c r="G53" s="8" t="s">
        <v>907</v>
      </c>
      <c r="H53" s="10" t="s">
        <v>90</v>
      </c>
      <c r="I53" s="10">
        <v>4</v>
      </c>
      <c r="J53" s="10" t="s">
        <v>1517</v>
      </c>
      <c r="K53" s="12">
        <f>IFERROR(VLOOKUP($E53,Sheet1!$A:$Z,3,0),0)</f>
        <v>0</v>
      </c>
      <c r="L53" s="25">
        <f>IFERROR(VLOOKUP(E53,#REF!,5,0),0)</f>
        <v>0</v>
      </c>
      <c r="M53" s="32">
        <v>7.59</v>
      </c>
      <c r="N53" s="78">
        <f>IF(VLOOKUP(E53,Sheet1!$A:$E,5,0)&lt;0,0,VLOOKUP(E53,Sheet1!$A:$E,5,0))</f>
        <v>0</v>
      </c>
      <c r="O53" s="28">
        <f t="shared" si="8"/>
        <v>660</v>
      </c>
      <c r="P53" s="12">
        <f>IFERROR(VLOOKUP($E53,[1]Pivot!$M:$Z,2,0),0)</f>
        <v>0</v>
      </c>
      <c r="Q53" s="12">
        <f>IFERROR(VLOOKUP($E53,[1]Pivot!$M:$Z,3,0),0)</f>
        <v>0</v>
      </c>
      <c r="R53" s="12">
        <f>IFERROR(VLOOKUP($E53,[1]Pivot!$M:$Z,4,0),0)</f>
        <v>0</v>
      </c>
      <c r="S53" s="12">
        <f>IFERROR(VLOOKUP($E53,[1]Pivot!$M:$Z,5,0),0)</f>
        <v>0</v>
      </c>
      <c r="T53" s="12">
        <f>IFERROR(VLOOKUP($E53,[1]Pivot!$M:$Z,6,0),0)</f>
        <v>300</v>
      </c>
      <c r="U53" s="12">
        <f>IFERROR(VLOOKUP($E53,[1]Pivot!$M:$Z,7,0),0)</f>
        <v>0</v>
      </c>
      <c r="V53" s="12">
        <f>IFERROR(VLOOKUP($E53,[1]Pivot!$M:$Z,8,0),0)</f>
        <v>0</v>
      </c>
      <c r="W53" s="12">
        <f>IFERROR(VLOOKUP($E53,[1]Pivot!$M:$Z,9,0),0)</f>
        <v>0</v>
      </c>
      <c r="X53" s="12">
        <v>0</v>
      </c>
      <c r="Y53" s="12">
        <v>0</v>
      </c>
      <c r="Z53" s="12">
        <v>0</v>
      </c>
      <c r="AA53" s="12">
        <v>0</v>
      </c>
      <c r="AB53" s="12">
        <v>0</v>
      </c>
      <c r="AC53" s="12">
        <v>0</v>
      </c>
      <c r="AD53" s="12">
        <v>0</v>
      </c>
      <c r="AE53" s="12">
        <v>360</v>
      </c>
      <c r="AF53" s="57">
        <f t="shared" si="9"/>
        <v>0</v>
      </c>
      <c r="AG53" s="12">
        <v>0</v>
      </c>
      <c r="AH53" s="12">
        <v>0</v>
      </c>
      <c r="AI53" s="12">
        <v>0</v>
      </c>
      <c r="AJ53" s="12">
        <v>0</v>
      </c>
      <c r="AK53" s="79">
        <v>0</v>
      </c>
      <c r="AL53" s="79">
        <v>0</v>
      </c>
      <c r="AM53" s="79">
        <v>300</v>
      </c>
      <c r="AN53" s="79">
        <v>0</v>
      </c>
      <c r="AO53" s="1">
        <f>IFERROR(VLOOKUP(E53,[2]Sheet1!$E:$O,11,0),0)</f>
        <v>0</v>
      </c>
      <c r="AP53" s="100">
        <f>IFERROR(VLOOKUP(E53,[3]Sheet2!$E:$O,11,0),0)</f>
        <v>360</v>
      </c>
    </row>
    <row r="54" spans="1:42" ht="15" customHeight="1">
      <c r="A54" s="1">
        <f t="shared" si="10"/>
        <v>0</v>
      </c>
      <c r="B54" s="8" t="s">
        <v>909</v>
      </c>
      <c r="C54" s="9" t="s">
        <v>334</v>
      </c>
      <c r="D54" s="9" t="s">
        <v>1183</v>
      </c>
      <c r="E54" s="8" t="s">
        <v>984</v>
      </c>
      <c r="F54" s="14" t="s">
        <v>337</v>
      </c>
      <c r="G54" s="8" t="s">
        <v>907</v>
      </c>
      <c r="H54" s="10" t="s">
        <v>958</v>
      </c>
      <c r="I54" s="10">
        <v>4</v>
      </c>
      <c r="J54" s="10" t="s">
        <v>1517</v>
      </c>
      <c r="K54" s="12">
        <f>IFERROR(VLOOKUP($E54,Sheet1!$A:$Z,3,0),0)</f>
        <v>0</v>
      </c>
      <c r="L54" s="25">
        <f>IFERROR(VLOOKUP(E54,#REF!,5,0),0)</f>
        <v>0</v>
      </c>
      <c r="M54" s="32">
        <v>7.59</v>
      </c>
      <c r="N54" s="78">
        <f>IF(VLOOKUP(E54,Sheet1!$A:$E,5,0)&lt;0,0,VLOOKUP(E54,Sheet1!$A:$E,5,0))</f>
        <v>0</v>
      </c>
      <c r="O54" s="28">
        <f t="shared" si="8"/>
        <v>0</v>
      </c>
      <c r="P54" s="12">
        <f>IFERROR(VLOOKUP($E54,[1]Pivot!$M:$Z,2,0),0)</f>
        <v>0</v>
      </c>
      <c r="Q54" s="12">
        <f>IFERROR(VLOOKUP($E54,[1]Pivot!$M:$Z,3,0),0)</f>
        <v>0</v>
      </c>
      <c r="R54" s="12">
        <f>IFERROR(VLOOKUP($E54,[1]Pivot!$M:$Z,4,0),0)</f>
        <v>0</v>
      </c>
      <c r="S54" s="12">
        <f>IFERROR(VLOOKUP($E54,[1]Pivot!$M:$Z,5,0),0)</f>
        <v>0</v>
      </c>
      <c r="T54" s="12">
        <f>IFERROR(VLOOKUP($E54,[1]Pivot!$M:$Z,6,0),0)</f>
        <v>0</v>
      </c>
      <c r="U54" s="12">
        <f>IFERROR(VLOOKUP($E54,[1]Pivot!$M:$Z,7,0),0)</f>
        <v>0</v>
      </c>
      <c r="V54" s="12">
        <f>IFERROR(VLOOKUP($E54,[1]Pivot!$M:$Z,8,0),0)</f>
        <v>0</v>
      </c>
      <c r="W54" s="12">
        <f>IFERROR(VLOOKUP($E54,[1]Pivot!$M:$Z,9,0),0)</f>
        <v>0</v>
      </c>
      <c r="X54" s="12">
        <v>0</v>
      </c>
      <c r="Y54" s="12">
        <v>0</v>
      </c>
      <c r="Z54" s="12">
        <v>0</v>
      </c>
      <c r="AA54" s="12">
        <v>0</v>
      </c>
      <c r="AB54" s="12">
        <v>0</v>
      </c>
      <c r="AC54" s="12">
        <v>0</v>
      </c>
      <c r="AD54" s="12">
        <v>0</v>
      </c>
      <c r="AE54" s="12">
        <v>0</v>
      </c>
      <c r="AF54" s="57">
        <f t="shared" si="9"/>
        <v>0</v>
      </c>
      <c r="AG54" s="12">
        <v>0</v>
      </c>
      <c r="AH54" s="12">
        <v>0</v>
      </c>
      <c r="AI54" s="12">
        <v>0</v>
      </c>
      <c r="AJ54" s="12">
        <v>0</v>
      </c>
      <c r="AK54" s="79">
        <v>0</v>
      </c>
      <c r="AL54" s="79">
        <v>0</v>
      </c>
      <c r="AM54" s="79">
        <v>0</v>
      </c>
      <c r="AN54" s="79">
        <v>0</v>
      </c>
      <c r="AO54" s="1">
        <f>IFERROR(VLOOKUP(E54,[2]Sheet1!$E:$O,11,0),0)</f>
        <v>0</v>
      </c>
      <c r="AP54" s="100">
        <f>IFERROR(VLOOKUP(E54,[3]Sheet2!$E:$O,11,0),0)</f>
        <v>0</v>
      </c>
    </row>
    <row r="55" spans="1:42" ht="15" customHeight="1">
      <c r="A55" s="1">
        <f t="shared" si="10"/>
        <v>980</v>
      </c>
      <c r="B55" s="8" t="s">
        <v>909</v>
      </c>
      <c r="C55" s="9" t="s">
        <v>334</v>
      </c>
      <c r="D55" s="9" t="s">
        <v>1184</v>
      </c>
      <c r="E55" s="8" t="s">
        <v>985</v>
      </c>
      <c r="F55" s="14" t="s">
        <v>337</v>
      </c>
      <c r="G55" s="8" t="s">
        <v>907</v>
      </c>
      <c r="H55" s="10" t="s">
        <v>93</v>
      </c>
      <c r="I55" s="10">
        <v>4</v>
      </c>
      <c r="J55" s="10" t="s">
        <v>1517</v>
      </c>
      <c r="K55" s="12">
        <f>IFERROR(VLOOKUP($E55,Sheet1!$A:$Z,3,0),0)</f>
        <v>0</v>
      </c>
      <c r="L55" s="25">
        <f>IFERROR(VLOOKUP(E55,#REF!,5,0),0)</f>
        <v>0</v>
      </c>
      <c r="M55" s="32">
        <v>9.09</v>
      </c>
      <c r="N55" s="78">
        <f>IF(VLOOKUP(E55,Sheet1!$A:$E,5,0)&lt;0,0,VLOOKUP(E55,Sheet1!$A:$E,5,0))</f>
        <v>0</v>
      </c>
      <c r="O55" s="28">
        <f t="shared" si="8"/>
        <v>980</v>
      </c>
      <c r="P55" s="12">
        <f>IFERROR(VLOOKUP($E55,[1]Pivot!$M:$Z,2,0),0)</f>
        <v>0</v>
      </c>
      <c r="Q55" s="12">
        <f>IFERROR(VLOOKUP($E55,[1]Pivot!$M:$Z,3,0),0)</f>
        <v>0</v>
      </c>
      <c r="R55" s="12">
        <f>IFERROR(VLOOKUP($E55,[1]Pivot!$M:$Z,4,0),0)</f>
        <v>0</v>
      </c>
      <c r="S55" s="12">
        <f>IFERROR(VLOOKUP($E55,[1]Pivot!$M:$Z,5,0),0)</f>
        <v>0</v>
      </c>
      <c r="T55" s="12">
        <f>IFERROR(VLOOKUP($E55,[1]Pivot!$M:$Z,6,0),0)</f>
        <v>460</v>
      </c>
      <c r="U55" s="12">
        <f>IFERROR(VLOOKUP($E55,[1]Pivot!$M:$Z,7,0),0)</f>
        <v>0</v>
      </c>
      <c r="V55" s="12">
        <f>IFERROR(VLOOKUP($E55,[1]Pivot!$M:$Z,8,0),0)</f>
        <v>0</v>
      </c>
      <c r="W55" s="12">
        <f>IFERROR(VLOOKUP($E55,[1]Pivot!$M:$Z,9,0),0)</f>
        <v>0</v>
      </c>
      <c r="X55" s="12">
        <v>0</v>
      </c>
      <c r="Y55" s="12">
        <v>0</v>
      </c>
      <c r="Z55" s="12">
        <v>0</v>
      </c>
      <c r="AA55" s="12">
        <v>0</v>
      </c>
      <c r="AB55" s="12">
        <v>0</v>
      </c>
      <c r="AC55" s="12">
        <v>0</v>
      </c>
      <c r="AD55" s="12">
        <v>0</v>
      </c>
      <c r="AE55" s="12">
        <v>520</v>
      </c>
      <c r="AF55" s="57">
        <f t="shared" si="9"/>
        <v>0</v>
      </c>
      <c r="AG55" s="12">
        <v>0</v>
      </c>
      <c r="AH55" s="12">
        <v>0</v>
      </c>
      <c r="AI55" s="12">
        <v>0</v>
      </c>
      <c r="AJ55" s="12">
        <v>0</v>
      </c>
      <c r="AK55" s="79">
        <v>0</v>
      </c>
      <c r="AL55" s="79">
        <v>0</v>
      </c>
      <c r="AM55" s="79">
        <v>400</v>
      </c>
      <c r="AN55" s="79">
        <v>0</v>
      </c>
      <c r="AO55" s="1">
        <f>IFERROR(VLOOKUP(E55,[2]Sheet1!$E:$O,11,0),0)</f>
        <v>0</v>
      </c>
      <c r="AP55" s="100">
        <f>IFERROR(VLOOKUP(E55,[3]Sheet2!$E:$O,11,0),0)</f>
        <v>520</v>
      </c>
    </row>
    <row r="56" spans="1:42" ht="15" customHeight="1">
      <c r="A56" s="1">
        <f t="shared" si="10"/>
        <v>1952</v>
      </c>
      <c r="B56" s="8" t="s">
        <v>909</v>
      </c>
      <c r="C56" s="9" t="s">
        <v>334</v>
      </c>
      <c r="D56" s="9" t="s">
        <v>1185</v>
      </c>
      <c r="E56" s="8" t="s">
        <v>986</v>
      </c>
      <c r="F56" s="14" t="s">
        <v>337</v>
      </c>
      <c r="G56" s="8" t="s">
        <v>907</v>
      </c>
      <c r="H56" s="10" t="s">
        <v>16</v>
      </c>
      <c r="I56" s="10">
        <v>4</v>
      </c>
      <c r="J56" s="10" t="s">
        <v>1517</v>
      </c>
      <c r="K56" s="12">
        <f>IFERROR(VLOOKUP($E56,Sheet1!$A:$Z,3,0),0)</f>
        <v>0</v>
      </c>
      <c r="L56" s="25">
        <f>IFERROR(VLOOKUP(E56,#REF!,5,0),0)</f>
        <v>0</v>
      </c>
      <c r="M56" s="32">
        <v>9.6999999999999993</v>
      </c>
      <c r="N56" s="78">
        <f>IF(VLOOKUP(E56,Sheet1!$A:$E,5,0)&lt;0,0,VLOOKUP(E56,Sheet1!$A:$E,5,0))</f>
        <v>0</v>
      </c>
      <c r="O56" s="28">
        <f t="shared" si="8"/>
        <v>1952</v>
      </c>
      <c r="P56" s="12">
        <f>IFERROR(VLOOKUP($E56,[1]Pivot!$M:$Z,2,0),0)</f>
        <v>0</v>
      </c>
      <c r="Q56" s="12">
        <f>IFERROR(VLOOKUP($E56,[1]Pivot!$M:$Z,3,0),0)</f>
        <v>0</v>
      </c>
      <c r="R56" s="12">
        <f>IFERROR(VLOOKUP($E56,[1]Pivot!$M:$Z,4,0),0)</f>
        <v>0</v>
      </c>
      <c r="S56" s="12">
        <f>IFERROR(VLOOKUP($E56,[1]Pivot!$M:$Z,5,0),0)</f>
        <v>0</v>
      </c>
      <c r="T56" s="12">
        <f>IFERROR(VLOOKUP($E56,[1]Pivot!$M:$Z,6,0),0)</f>
        <v>952</v>
      </c>
      <c r="U56" s="12">
        <f>IFERROR(VLOOKUP($E56,[1]Pivot!$M:$Z,7,0),0)</f>
        <v>0</v>
      </c>
      <c r="V56" s="12">
        <f>IFERROR(VLOOKUP($E56,[1]Pivot!$M:$Z,8,0),0)</f>
        <v>0</v>
      </c>
      <c r="W56" s="12">
        <f>IFERROR(VLOOKUP($E56,[1]Pivot!$M:$Z,9,0),0)</f>
        <v>0</v>
      </c>
      <c r="X56" s="12">
        <v>0</v>
      </c>
      <c r="Y56" s="12">
        <v>0</v>
      </c>
      <c r="Z56" s="12">
        <v>0</v>
      </c>
      <c r="AA56" s="12">
        <v>0</v>
      </c>
      <c r="AB56" s="12">
        <v>0</v>
      </c>
      <c r="AC56" s="12">
        <v>0</v>
      </c>
      <c r="AD56" s="12">
        <v>0</v>
      </c>
      <c r="AE56" s="12">
        <v>1000</v>
      </c>
      <c r="AF56" s="57">
        <f t="shared" si="9"/>
        <v>0</v>
      </c>
      <c r="AG56" s="12">
        <v>0</v>
      </c>
      <c r="AH56" s="12">
        <v>0</v>
      </c>
      <c r="AI56" s="12">
        <v>0</v>
      </c>
      <c r="AJ56" s="12">
        <v>0</v>
      </c>
      <c r="AK56" s="79">
        <v>0</v>
      </c>
      <c r="AL56" s="79">
        <v>0</v>
      </c>
      <c r="AM56" s="79">
        <v>950</v>
      </c>
      <c r="AN56" s="79">
        <v>0</v>
      </c>
      <c r="AO56" s="1">
        <f>IFERROR(VLOOKUP(E56,[2]Sheet1!$E:$O,11,0),0)</f>
        <v>0</v>
      </c>
      <c r="AP56" s="100">
        <f>IFERROR(VLOOKUP(E56,[3]Sheet2!$E:$O,11,0),0)</f>
        <v>1000</v>
      </c>
    </row>
    <row r="57" spans="1:42" ht="15" customHeight="1">
      <c r="A57" s="1">
        <f t="shared" si="10"/>
        <v>1200</v>
      </c>
      <c r="B57" s="8" t="s">
        <v>909</v>
      </c>
      <c r="C57" s="9" t="s">
        <v>334</v>
      </c>
      <c r="D57" s="9" t="s">
        <v>1186</v>
      </c>
      <c r="E57" s="8" t="s">
        <v>987</v>
      </c>
      <c r="F57" s="14" t="s">
        <v>337</v>
      </c>
      <c r="G57" s="8" t="s">
        <v>907</v>
      </c>
      <c r="H57" s="10" t="s">
        <v>20</v>
      </c>
      <c r="I57" s="10">
        <v>4</v>
      </c>
      <c r="J57" s="10" t="s">
        <v>1517</v>
      </c>
      <c r="K57" s="12">
        <f>IFERROR(VLOOKUP($E57,Sheet1!$A:$Z,3,0),0)</f>
        <v>0</v>
      </c>
      <c r="L57" s="25">
        <f>IFERROR(VLOOKUP(E57,#REF!,5,0),0)</f>
        <v>0</v>
      </c>
      <c r="M57" s="32">
        <v>11.46</v>
      </c>
      <c r="N57" s="78">
        <f>IF(VLOOKUP(E57,Sheet1!$A:$E,5,0)&lt;0,0,VLOOKUP(E57,Sheet1!$A:$E,5,0))</f>
        <v>0</v>
      </c>
      <c r="O57" s="28">
        <f t="shared" si="8"/>
        <v>1200</v>
      </c>
      <c r="P57" s="12">
        <f>IFERROR(VLOOKUP($E57,[1]Pivot!$M:$Z,2,0),0)</f>
        <v>0</v>
      </c>
      <c r="Q57" s="12">
        <f>IFERROR(VLOOKUP($E57,[1]Pivot!$M:$Z,3,0),0)</f>
        <v>0</v>
      </c>
      <c r="R57" s="12">
        <f>IFERROR(VLOOKUP($E57,[1]Pivot!$M:$Z,4,0),0)</f>
        <v>0</v>
      </c>
      <c r="S57" s="12">
        <f>IFERROR(VLOOKUP($E57,[1]Pivot!$M:$Z,5,0),0)</f>
        <v>0</v>
      </c>
      <c r="T57" s="12">
        <f>IFERROR(VLOOKUP($E57,[1]Pivot!$M:$Z,6,0),0)</f>
        <v>500</v>
      </c>
      <c r="U57" s="12">
        <f>IFERROR(VLOOKUP($E57,[1]Pivot!$M:$Z,7,0),0)</f>
        <v>0</v>
      </c>
      <c r="V57" s="12">
        <f>IFERROR(VLOOKUP($E57,[1]Pivot!$M:$Z,8,0),0)</f>
        <v>0</v>
      </c>
      <c r="W57" s="12">
        <f>IFERROR(VLOOKUP($E57,[1]Pivot!$M:$Z,9,0),0)</f>
        <v>0</v>
      </c>
      <c r="X57" s="12">
        <v>0</v>
      </c>
      <c r="Y57" s="12">
        <v>0</v>
      </c>
      <c r="Z57" s="12">
        <v>0</v>
      </c>
      <c r="AA57" s="12">
        <v>0</v>
      </c>
      <c r="AB57" s="12">
        <v>0</v>
      </c>
      <c r="AC57" s="12">
        <v>0</v>
      </c>
      <c r="AD57" s="12">
        <v>0</v>
      </c>
      <c r="AE57" s="12">
        <v>700</v>
      </c>
      <c r="AF57" s="57">
        <f t="shared" si="9"/>
        <v>0</v>
      </c>
      <c r="AG57" s="12">
        <v>0</v>
      </c>
      <c r="AH57" s="12">
        <v>0</v>
      </c>
      <c r="AI57" s="12">
        <v>0</v>
      </c>
      <c r="AJ57" s="12">
        <v>0</v>
      </c>
      <c r="AK57" s="79">
        <v>0</v>
      </c>
      <c r="AL57" s="79">
        <v>0</v>
      </c>
      <c r="AM57" s="79">
        <v>640</v>
      </c>
      <c r="AN57" s="79">
        <v>0</v>
      </c>
      <c r="AO57" s="1">
        <f>IFERROR(VLOOKUP(E57,[2]Sheet1!$E:$O,11,0),0)</f>
        <v>0</v>
      </c>
      <c r="AP57" s="100">
        <f>IFERROR(VLOOKUP(E57,[3]Sheet2!$E:$O,11,0),0)</f>
        <v>700</v>
      </c>
    </row>
    <row r="58" spans="1:42" ht="15" customHeight="1">
      <c r="A58" s="1">
        <f t="shared" si="10"/>
        <v>200</v>
      </c>
      <c r="B58" s="8" t="s">
        <v>909</v>
      </c>
      <c r="C58" s="9" t="s">
        <v>334</v>
      </c>
      <c r="D58" s="9" t="s">
        <v>1187</v>
      </c>
      <c r="E58" s="31" t="s">
        <v>988</v>
      </c>
      <c r="F58" s="14" t="s">
        <v>337</v>
      </c>
      <c r="G58" s="8" t="s">
        <v>907</v>
      </c>
      <c r="H58" s="29" t="s">
        <v>914</v>
      </c>
      <c r="I58" s="10">
        <v>4</v>
      </c>
      <c r="J58" s="10" t="s">
        <v>1517</v>
      </c>
      <c r="K58" s="12">
        <f>IFERROR(VLOOKUP($E58,Sheet1!$A:$Z,3,0),0)</f>
        <v>0</v>
      </c>
      <c r="L58" s="25">
        <f>IFERROR(VLOOKUP(E58,#REF!,5,0),0)</f>
        <v>0</v>
      </c>
      <c r="M58" s="32">
        <v>11.46</v>
      </c>
      <c r="N58" s="78">
        <f>IF(VLOOKUP(E58,Sheet1!$A:$E,5,0)&lt;0,0,VLOOKUP(E58,Sheet1!$A:$E,5,0))</f>
        <v>0</v>
      </c>
      <c r="O58" s="28">
        <f t="shared" si="8"/>
        <v>200</v>
      </c>
      <c r="P58" s="12">
        <f>IFERROR(VLOOKUP($E58,[1]Pivot!$M:$Z,2,0),0)</f>
        <v>0</v>
      </c>
      <c r="Q58" s="12">
        <f>IFERROR(VLOOKUP($E58,[1]Pivot!$M:$Z,3,0),0)</f>
        <v>0</v>
      </c>
      <c r="R58" s="12">
        <f>IFERROR(VLOOKUP($E58,[1]Pivot!$M:$Z,4,0),0)</f>
        <v>0</v>
      </c>
      <c r="S58" s="12">
        <f>IFERROR(VLOOKUP($E58,[1]Pivot!$M:$Z,5,0),0)</f>
        <v>0</v>
      </c>
      <c r="T58" s="12">
        <f>IFERROR(VLOOKUP($E58,[1]Pivot!$M:$Z,6,0),0)</f>
        <v>200</v>
      </c>
      <c r="U58" s="12">
        <f>IFERROR(VLOOKUP($E58,[1]Pivot!$M:$Z,7,0),0)</f>
        <v>0</v>
      </c>
      <c r="V58" s="12">
        <f>IFERROR(VLOOKUP($E58,[1]Pivot!$M:$Z,8,0),0)</f>
        <v>0</v>
      </c>
      <c r="W58" s="12">
        <f>IFERROR(VLOOKUP($E58,[1]Pivot!$M:$Z,9,0),0)</f>
        <v>0</v>
      </c>
      <c r="X58" s="12">
        <v>0</v>
      </c>
      <c r="Y58" s="12">
        <v>0</v>
      </c>
      <c r="Z58" s="12">
        <v>0</v>
      </c>
      <c r="AA58" s="12">
        <v>0</v>
      </c>
      <c r="AB58" s="12">
        <v>0</v>
      </c>
      <c r="AC58" s="12">
        <v>0</v>
      </c>
      <c r="AD58" s="12">
        <v>0</v>
      </c>
      <c r="AE58" s="12">
        <v>0</v>
      </c>
      <c r="AF58" s="57">
        <f t="shared" si="9"/>
        <v>0</v>
      </c>
      <c r="AG58" s="12">
        <v>0</v>
      </c>
      <c r="AH58" s="12">
        <v>0</v>
      </c>
      <c r="AI58" s="12">
        <v>0</v>
      </c>
      <c r="AJ58" s="12">
        <v>0</v>
      </c>
      <c r="AK58" s="79">
        <v>0</v>
      </c>
      <c r="AL58" s="79">
        <v>0</v>
      </c>
      <c r="AM58" s="79">
        <v>0</v>
      </c>
      <c r="AN58" s="79">
        <v>0</v>
      </c>
      <c r="AO58" s="1">
        <f>IFERROR(VLOOKUP(E58,[2]Sheet1!$E:$O,11,0),0)</f>
        <v>0</v>
      </c>
      <c r="AP58" s="100">
        <f>IFERROR(VLOOKUP(E58,[3]Sheet2!$E:$O,11,0),0)</f>
        <v>0</v>
      </c>
    </row>
    <row r="59" spans="1:42" ht="15" customHeight="1">
      <c r="A59" s="1">
        <f t="shared" si="10"/>
        <v>1660</v>
      </c>
      <c r="B59" s="8" t="s">
        <v>909</v>
      </c>
      <c r="C59" s="9" t="s">
        <v>334</v>
      </c>
      <c r="D59" s="9" t="s">
        <v>1188</v>
      </c>
      <c r="E59" s="8" t="s">
        <v>989</v>
      </c>
      <c r="F59" s="14" t="s">
        <v>337</v>
      </c>
      <c r="G59" s="8" t="s">
        <v>907</v>
      </c>
      <c r="H59" s="10" t="s">
        <v>347</v>
      </c>
      <c r="I59" s="10">
        <v>4</v>
      </c>
      <c r="J59" s="10" t="s">
        <v>1517</v>
      </c>
      <c r="K59" s="12">
        <f>IFERROR(VLOOKUP($E59,Sheet1!$A:$Z,3,0),0)</f>
        <v>0</v>
      </c>
      <c r="L59" s="25">
        <f>IFERROR(VLOOKUP(E59,#REF!,5,0),0)</f>
        <v>0</v>
      </c>
      <c r="M59" s="32">
        <v>2.0699999999999998</v>
      </c>
      <c r="N59" s="78">
        <f>IF(VLOOKUP(E59,Sheet1!$A:$E,5,0)&lt;0,0,VLOOKUP(E59,Sheet1!$A:$E,5,0))</f>
        <v>0</v>
      </c>
      <c r="O59" s="28">
        <f t="shared" si="8"/>
        <v>1660</v>
      </c>
      <c r="P59" s="12">
        <f>IFERROR(VLOOKUP($E59,[1]Pivot!$M:$Z,2,0),0)</f>
        <v>0</v>
      </c>
      <c r="Q59" s="12">
        <f>IFERROR(VLOOKUP($E59,[1]Pivot!$M:$Z,3,0),0)</f>
        <v>0</v>
      </c>
      <c r="R59" s="12">
        <f>IFERROR(VLOOKUP($E59,[1]Pivot!$M:$Z,4,0),0)</f>
        <v>0</v>
      </c>
      <c r="S59" s="12">
        <f>IFERROR(VLOOKUP($E59,[1]Pivot!$M:$Z,5,0),0)</f>
        <v>0</v>
      </c>
      <c r="T59" s="12">
        <f>IFERROR(VLOOKUP($E59,[1]Pivot!$M:$Z,6,0),0)</f>
        <v>1000</v>
      </c>
      <c r="U59" s="12">
        <f>IFERROR(VLOOKUP($E59,[1]Pivot!$M:$Z,7,0),0)</f>
        <v>0</v>
      </c>
      <c r="V59" s="12">
        <f>IFERROR(VLOOKUP($E59,[1]Pivot!$M:$Z,8,0),0)</f>
        <v>0</v>
      </c>
      <c r="W59" s="12">
        <f>IFERROR(VLOOKUP($E59,[1]Pivot!$M:$Z,9,0),0)</f>
        <v>0</v>
      </c>
      <c r="X59" s="12">
        <v>0</v>
      </c>
      <c r="Y59" s="12">
        <v>0</v>
      </c>
      <c r="Z59" s="12">
        <v>0</v>
      </c>
      <c r="AA59" s="12">
        <v>0</v>
      </c>
      <c r="AB59" s="12">
        <v>0</v>
      </c>
      <c r="AC59" s="12">
        <v>0</v>
      </c>
      <c r="AD59" s="12">
        <v>0</v>
      </c>
      <c r="AE59" s="12">
        <v>660</v>
      </c>
      <c r="AF59" s="57">
        <f t="shared" si="9"/>
        <v>0</v>
      </c>
      <c r="AG59" s="12">
        <v>0</v>
      </c>
      <c r="AH59" s="12">
        <v>0</v>
      </c>
      <c r="AI59" s="12">
        <v>0</v>
      </c>
      <c r="AJ59" s="12">
        <v>0</v>
      </c>
      <c r="AK59" s="79">
        <v>0</v>
      </c>
      <c r="AL59" s="79">
        <v>0</v>
      </c>
      <c r="AM59" s="79">
        <v>0</v>
      </c>
      <c r="AN59" s="79">
        <v>0</v>
      </c>
      <c r="AO59" s="1">
        <f>IFERROR(VLOOKUP(E59,[2]Sheet1!$E:$O,11,0),0)</f>
        <v>0</v>
      </c>
      <c r="AP59" s="100">
        <f>IFERROR(VLOOKUP(E59,[3]Sheet2!$E:$O,11,0),0)</f>
        <v>660</v>
      </c>
    </row>
    <row r="60" spans="1:42" ht="15" customHeight="1">
      <c r="A60" s="1">
        <f t="shared" si="10"/>
        <v>760</v>
      </c>
      <c r="B60" s="8" t="s">
        <v>909</v>
      </c>
      <c r="C60" s="9" t="s">
        <v>334</v>
      </c>
      <c r="D60" s="9" t="s">
        <v>1189</v>
      </c>
      <c r="E60" s="8" t="s">
        <v>990</v>
      </c>
      <c r="F60" s="14" t="s">
        <v>337</v>
      </c>
      <c r="G60" s="8" t="s">
        <v>907</v>
      </c>
      <c r="H60" s="10" t="s">
        <v>350</v>
      </c>
      <c r="I60" s="10">
        <v>4</v>
      </c>
      <c r="J60" s="10" t="s">
        <v>1517</v>
      </c>
      <c r="K60" s="12">
        <f>IFERROR(VLOOKUP($E60,Sheet1!$A:$Z,3,0),0)</f>
        <v>0</v>
      </c>
      <c r="L60" s="25">
        <f>IFERROR(VLOOKUP(E60,#REF!,5,0),0)</f>
        <v>0</v>
      </c>
      <c r="M60" s="32">
        <v>2.4</v>
      </c>
      <c r="N60" s="78">
        <f>IF(VLOOKUP(E60,Sheet1!$A:$E,5,0)&lt;0,0,VLOOKUP(E60,Sheet1!$A:$E,5,0))</f>
        <v>0</v>
      </c>
      <c r="O60" s="28">
        <f t="shared" si="8"/>
        <v>760</v>
      </c>
      <c r="P60" s="12">
        <f>IFERROR(VLOOKUP($E60,[1]Pivot!$M:$Z,2,0),0)</f>
        <v>0</v>
      </c>
      <c r="Q60" s="12">
        <f>IFERROR(VLOOKUP($E60,[1]Pivot!$M:$Z,3,0),0)</f>
        <v>0</v>
      </c>
      <c r="R60" s="12">
        <f>IFERROR(VLOOKUP($E60,[1]Pivot!$M:$Z,4,0),0)</f>
        <v>0</v>
      </c>
      <c r="S60" s="12">
        <f>IFERROR(VLOOKUP($E60,[1]Pivot!$M:$Z,5,0),0)</f>
        <v>0</v>
      </c>
      <c r="T60" s="12">
        <f>IFERROR(VLOOKUP($E60,[1]Pivot!$M:$Z,6,0),0)</f>
        <v>500</v>
      </c>
      <c r="U60" s="12">
        <f>IFERROR(VLOOKUP($E60,[1]Pivot!$M:$Z,7,0),0)</f>
        <v>0</v>
      </c>
      <c r="V60" s="12">
        <f>IFERROR(VLOOKUP($E60,[1]Pivot!$M:$Z,8,0),0)</f>
        <v>0</v>
      </c>
      <c r="W60" s="12">
        <f>IFERROR(VLOOKUP($E60,[1]Pivot!$M:$Z,9,0),0)</f>
        <v>0</v>
      </c>
      <c r="X60" s="12">
        <v>0</v>
      </c>
      <c r="Y60" s="12">
        <v>0</v>
      </c>
      <c r="Z60" s="12">
        <v>0</v>
      </c>
      <c r="AA60" s="12">
        <v>0</v>
      </c>
      <c r="AB60" s="12">
        <v>0</v>
      </c>
      <c r="AC60" s="12">
        <v>0</v>
      </c>
      <c r="AD60" s="12">
        <v>0</v>
      </c>
      <c r="AE60" s="12">
        <v>260</v>
      </c>
      <c r="AF60" s="57">
        <f t="shared" si="9"/>
        <v>0</v>
      </c>
      <c r="AG60" s="12">
        <v>0</v>
      </c>
      <c r="AH60" s="12">
        <v>0</v>
      </c>
      <c r="AI60" s="12">
        <v>0</v>
      </c>
      <c r="AJ60" s="12">
        <v>0</v>
      </c>
      <c r="AK60" s="79">
        <v>0</v>
      </c>
      <c r="AL60" s="79">
        <v>0</v>
      </c>
      <c r="AM60" s="79">
        <v>0</v>
      </c>
      <c r="AN60" s="79">
        <v>0</v>
      </c>
      <c r="AO60" s="1">
        <f>IFERROR(VLOOKUP(E60,[2]Sheet1!$E:$O,11,0),0)</f>
        <v>0</v>
      </c>
      <c r="AP60" s="100">
        <f>IFERROR(VLOOKUP(E60,[3]Sheet2!$E:$O,11,0),0)</f>
        <v>260</v>
      </c>
    </row>
    <row r="61" spans="1:42" ht="15" customHeight="1">
      <c r="A61" s="1">
        <f t="shared" si="10"/>
        <v>340</v>
      </c>
      <c r="B61" s="8" t="s">
        <v>909</v>
      </c>
      <c r="C61" s="9" t="s">
        <v>334</v>
      </c>
      <c r="D61" s="9" t="s">
        <v>1190</v>
      </c>
      <c r="E61" s="8" t="s">
        <v>991</v>
      </c>
      <c r="F61" s="14" t="s">
        <v>337</v>
      </c>
      <c r="G61" s="8" t="s">
        <v>150</v>
      </c>
      <c r="H61" s="10" t="s">
        <v>90</v>
      </c>
      <c r="I61" s="10">
        <v>4</v>
      </c>
      <c r="J61" s="10" t="s">
        <v>1517</v>
      </c>
      <c r="K61" s="12">
        <f>IFERROR(VLOOKUP($E61,Sheet1!$A:$Z,3,0),0)</f>
        <v>0</v>
      </c>
      <c r="L61" s="25">
        <f>IFERROR(VLOOKUP(E61,#REF!,5,0),0)</f>
        <v>0</v>
      </c>
      <c r="M61" s="32">
        <v>7.59</v>
      </c>
      <c r="N61" s="78">
        <f>IF(VLOOKUP(E61,Sheet1!$A:$E,5,0)&lt;0,0,VLOOKUP(E61,Sheet1!$A:$E,5,0))</f>
        <v>0</v>
      </c>
      <c r="O61" s="28">
        <f t="shared" si="8"/>
        <v>340</v>
      </c>
      <c r="P61" s="12">
        <f>IFERROR(VLOOKUP($E61,[1]Pivot!$M:$Z,2,0),0)</f>
        <v>0</v>
      </c>
      <c r="Q61" s="12">
        <f>IFERROR(VLOOKUP($E61,[1]Pivot!$M:$Z,3,0),0)</f>
        <v>0</v>
      </c>
      <c r="R61" s="12">
        <f>IFERROR(VLOOKUP($E61,[1]Pivot!$M:$Z,4,0),0)</f>
        <v>0</v>
      </c>
      <c r="S61" s="12">
        <f>IFERROR(VLOOKUP($E61,[1]Pivot!$M:$Z,5,0),0)</f>
        <v>0</v>
      </c>
      <c r="T61" s="12">
        <f>IFERROR(VLOOKUP($E61,[1]Pivot!$M:$Z,6,0),0)</f>
        <v>0</v>
      </c>
      <c r="U61" s="12">
        <f>IFERROR(VLOOKUP($E61,[1]Pivot!$M:$Z,7,0),0)</f>
        <v>0</v>
      </c>
      <c r="V61" s="12">
        <f>IFERROR(VLOOKUP($E61,[1]Pivot!$M:$Z,8,0),0)</f>
        <v>0</v>
      </c>
      <c r="W61" s="12">
        <f>IFERROR(VLOOKUP($E61,[1]Pivot!$M:$Z,9,0),0)</f>
        <v>0</v>
      </c>
      <c r="X61" s="12">
        <v>0</v>
      </c>
      <c r="Y61" s="12">
        <v>0</v>
      </c>
      <c r="Z61" s="12">
        <v>0</v>
      </c>
      <c r="AA61" s="12">
        <v>0</v>
      </c>
      <c r="AB61" s="12">
        <v>340</v>
      </c>
      <c r="AC61" s="12">
        <v>0</v>
      </c>
      <c r="AD61" s="12">
        <v>0</v>
      </c>
      <c r="AE61" s="12">
        <v>0</v>
      </c>
      <c r="AF61" s="57">
        <f t="shared" si="9"/>
        <v>0</v>
      </c>
      <c r="AG61" s="12">
        <v>0</v>
      </c>
      <c r="AH61" s="12">
        <v>0</v>
      </c>
      <c r="AI61" s="12">
        <v>0</v>
      </c>
      <c r="AJ61" s="12">
        <v>0</v>
      </c>
      <c r="AK61" s="79">
        <v>0</v>
      </c>
      <c r="AL61" s="79">
        <v>300</v>
      </c>
      <c r="AM61" s="79">
        <v>0</v>
      </c>
      <c r="AN61" s="79">
        <v>0</v>
      </c>
      <c r="AO61" s="1">
        <f>IFERROR(VLOOKUP(E61,[2]Sheet1!$E:$O,11,0),0)</f>
        <v>0</v>
      </c>
      <c r="AP61" s="100">
        <f>IFERROR(VLOOKUP(E61,[3]Sheet2!$E:$O,11,0),0)</f>
        <v>0</v>
      </c>
    </row>
    <row r="62" spans="1:42" ht="15" customHeight="1">
      <c r="A62" s="1">
        <f t="shared" si="10"/>
        <v>0</v>
      </c>
      <c r="B62" s="8" t="s">
        <v>909</v>
      </c>
      <c r="C62" s="9" t="s">
        <v>334</v>
      </c>
      <c r="D62" s="9" t="s">
        <v>1191</v>
      </c>
      <c r="E62" s="8" t="s">
        <v>992</v>
      </c>
      <c r="F62" s="14" t="s">
        <v>337</v>
      </c>
      <c r="G62" s="8" t="s">
        <v>150</v>
      </c>
      <c r="H62" s="10" t="s">
        <v>958</v>
      </c>
      <c r="I62" s="10">
        <v>4</v>
      </c>
      <c r="J62" s="10" t="s">
        <v>1517</v>
      </c>
      <c r="K62" s="12">
        <f>IFERROR(VLOOKUP($E62,Sheet1!$A:$Z,3,0),0)</f>
        <v>0</v>
      </c>
      <c r="L62" s="25">
        <f>IFERROR(VLOOKUP(E62,#REF!,5,0),0)</f>
        <v>0</v>
      </c>
      <c r="M62" s="32">
        <v>7.59</v>
      </c>
      <c r="N62" s="78">
        <f>IF(VLOOKUP(E62,Sheet1!$A:$E,5,0)&lt;0,0,VLOOKUP(E62,Sheet1!$A:$E,5,0))</f>
        <v>0</v>
      </c>
      <c r="O62" s="28">
        <f t="shared" si="8"/>
        <v>0</v>
      </c>
      <c r="P62" s="12">
        <f>IFERROR(VLOOKUP($E62,[1]Pivot!$M:$Z,2,0),0)</f>
        <v>0</v>
      </c>
      <c r="Q62" s="12">
        <f>IFERROR(VLOOKUP($E62,[1]Pivot!$M:$Z,3,0),0)</f>
        <v>0</v>
      </c>
      <c r="R62" s="12">
        <f>IFERROR(VLOOKUP($E62,[1]Pivot!$M:$Z,4,0),0)</f>
        <v>0</v>
      </c>
      <c r="S62" s="12">
        <f>IFERROR(VLOOKUP($E62,[1]Pivot!$M:$Z,5,0),0)</f>
        <v>0</v>
      </c>
      <c r="T62" s="12">
        <f>IFERROR(VLOOKUP($E62,[1]Pivot!$M:$Z,6,0),0)</f>
        <v>0</v>
      </c>
      <c r="U62" s="12">
        <f>IFERROR(VLOOKUP($E62,[1]Pivot!$M:$Z,7,0),0)</f>
        <v>0</v>
      </c>
      <c r="V62" s="12">
        <f>IFERROR(VLOOKUP($E62,[1]Pivot!$M:$Z,8,0),0)</f>
        <v>0</v>
      </c>
      <c r="W62" s="12">
        <f>IFERROR(VLOOKUP($E62,[1]Pivot!$M:$Z,9,0),0)</f>
        <v>0</v>
      </c>
      <c r="X62" s="12">
        <v>0</v>
      </c>
      <c r="Y62" s="12">
        <v>0</v>
      </c>
      <c r="Z62" s="12">
        <v>0</v>
      </c>
      <c r="AA62" s="12">
        <v>0</v>
      </c>
      <c r="AB62" s="12">
        <v>0</v>
      </c>
      <c r="AC62" s="12">
        <v>0</v>
      </c>
      <c r="AD62" s="12">
        <v>0</v>
      </c>
      <c r="AE62" s="12">
        <v>0</v>
      </c>
      <c r="AF62" s="57">
        <f t="shared" si="9"/>
        <v>0</v>
      </c>
      <c r="AG62" s="12">
        <v>0</v>
      </c>
      <c r="AH62" s="12">
        <v>0</v>
      </c>
      <c r="AI62" s="12">
        <v>0</v>
      </c>
      <c r="AJ62" s="12">
        <v>0</v>
      </c>
      <c r="AK62" s="79">
        <v>0</v>
      </c>
      <c r="AL62" s="79">
        <v>0</v>
      </c>
      <c r="AM62" s="79">
        <v>0</v>
      </c>
      <c r="AN62" s="79">
        <v>0</v>
      </c>
      <c r="AO62" s="1">
        <f>IFERROR(VLOOKUP(E62,[2]Sheet1!$E:$O,11,0),0)</f>
        <v>0</v>
      </c>
      <c r="AP62" s="100">
        <f>IFERROR(VLOOKUP(E62,[3]Sheet2!$E:$O,11,0),0)</f>
        <v>0</v>
      </c>
    </row>
    <row r="63" spans="1:42" ht="15" customHeight="1">
      <c r="A63" s="1">
        <f t="shared" si="10"/>
        <v>500</v>
      </c>
      <c r="B63" s="8" t="s">
        <v>909</v>
      </c>
      <c r="C63" s="9" t="s">
        <v>334</v>
      </c>
      <c r="D63" s="9" t="s">
        <v>1192</v>
      </c>
      <c r="E63" s="8" t="s">
        <v>993</v>
      </c>
      <c r="F63" s="14" t="s">
        <v>337</v>
      </c>
      <c r="G63" s="8" t="s">
        <v>150</v>
      </c>
      <c r="H63" s="10" t="s">
        <v>93</v>
      </c>
      <c r="I63" s="10">
        <v>4</v>
      </c>
      <c r="J63" s="10" t="s">
        <v>1517</v>
      </c>
      <c r="K63" s="12">
        <f>IFERROR(VLOOKUP($E63,Sheet1!$A:$Z,3,0),0)</f>
        <v>0</v>
      </c>
      <c r="L63" s="25">
        <f>IFERROR(VLOOKUP(E63,#REF!,5,0),0)</f>
        <v>0</v>
      </c>
      <c r="M63" s="32">
        <v>9.09</v>
      </c>
      <c r="N63" s="78">
        <f>IF(VLOOKUP(E63,Sheet1!$A:$E,5,0)&lt;0,0,VLOOKUP(E63,Sheet1!$A:$E,5,0))</f>
        <v>0</v>
      </c>
      <c r="O63" s="28">
        <f t="shared" si="8"/>
        <v>500</v>
      </c>
      <c r="P63" s="12">
        <f>IFERROR(VLOOKUP($E63,[1]Pivot!$M:$Z,2,0),0)</f>
        <v>0</v>
      </c>
      <c r="Q63" s="12">
        <f>IFERROR(VLOOKUP($E63,[1]Pivot!$M:$Z,3,0),0)</f>
        <v>0</v>
      </c>
      <c r="R63" s="12">
        <f>IFERROR(VLOOKUP($E63,[1]Pivot!$M:$Z,4,0),0)</f>
        <v>0</v>
      </c>
      <c r="S63" s="12">
        <f>IFERROR(VLOOKUP($E63,[1]Pivot!$M:$Z,5,0),0)</f>
        <v>0</v>
      </c>
      <c r="T63" s="12">
        <f>IFERROR(VLOOKUP($E63,[1]Pivot!$M:$Z,6,0),0)</f>
        <v>0</v>
      </c>
      <c r="U63" s="12">
        <f>IFERROR(VLOOKUP($E63,[1]Pivot!$M:$Z,7,0),0)</f>
        <v>0</v>
      </c>
      <c r="V63" s="12">
        <f>IFERROR(VLOOKUP($E63,[1]Pivot!$M:$Z,8,0),0)</f>
        <v>0</v>
      </c>
      <c r="W63" s="12">
        <f>IFERROR(VLOOKUP($E63,[1]Pivot!$M:$Z,9,0),0)</f>
        <v>0</v>
      </c>
      <c r="X63" s="12">
        <v>0</v>
      </c>
      <c r="Y63" s="12">
        <v>0</v>
      </c>
      <c r="Z63" s="12">
        <v>0</v>
      </c>
      <c r="AA63" s="12">
        <v>0</v>
      </c>
      <c r="AB63" s="12">
        <v>500</v>
      </c>
      <c r="AC63" s="12">
        <v>0</v>
      </c>
      <c r="AD63" s="12">
        <v>0</v>
      </c>
      <c r="AE63" s="12">
        <v>0</v>
      </c>
      <c r="AF63" s="57">
        <f t="shared" si="9"/>
        <v>0</v>
      </c>
      <c r="AG63" s="12">
        <v>0</v>
      </c>
      <c r="AH63" s="12">
        <v>0</v>
      </c>
      <c r="AI63" s="12">
        <v>0</v>
      </c>
      <c r="AJ63" s="12">
        <v>0</v>
      </c>
      <c r="AK63" s="79">
        <v>0</v>
      </c>
      <c r="AL63" s="79">
        <v>460</v>
      </c>
      <c r="AM63" s="79">
        <v>0</v>
      </c>
      <c r="AN63" s="79">
        <v>0</v>
      </c>
      <c r="AO63" s="1">
        <f>IFERROR(VLOOKUP(E63,[2]Sheet1!$E:$O,11,0),0)</f>
        <v>0</v>
      </c>
      <c r="AP63" s="100">
        <f>IFERROR(VLOOKUP(E63,[3]Sheet2!$E:$O,11,0),0)</f>
        <v>0</v>
      </c>
    </row>
    <row r="64" spans="1:42" ht="15" customHeight="1">
      <c r="A64" s="1">
        <f t="shared" si="10"/>
        <v>992</v>
      </c>
      <c r="B64" s="8" t="s">
        <v>909</v>
      </c>
      <c r="C64" s="9" t="s">
        <v>334</v>
      </c>
      <c r="D64" s="9" t="s">
        <v>1193</v>
      </c>
      <c r="E64" s="8" t="s">
        <v>994</v>
      </c>
      <c r="F64" s="14" t="s">
        <v>337</v>
      </c>
      <c r="G64" s="8" t="s">
        <v>150</v>
      </c>
      <c r="H64" s="10" t="s">
        <v>16</v>
      </c>
      <c r="I64" s="10">
        <v>4</v>
      </c>
      <c r="J64" s="10" t="s">
        <v>1517</v>
      </c>
      <c r="K64" s="12">
        <f>IFERROR(VLOOKUP($E64,Sheet1!$A:$Z,3,0),0)</f>
        <v>0</v>
      </c>
      <c r="L64" s="25">
        <f>IFERROR(VLOOKUP(E64,#REF!,5,0),0)</f>
        <v>0</v>
      </c>
      <c r="M64" s="32">
        <v>9.6999999999999993</v>
      </c>
      <c r="N64" s="78">
        <f>IF(VLOOKUP(E64,Sheet1!$A:$E,5,0)&lt;0,0,VLOOKUP(E64,Sheet1!$A:$E,5,0))</f>
        <v>0</v>
      </c>
      <c r="O64" s="28">
        <f t="shared" si="8"/>
        <v>992</v>
      </c>
      <c r="P64" s="12">
        <f>IFERROR(VLOOKUP($E64,[1]Pivot!$M:$Z,2,0),0)</f>
        <v>0</v>
      </c>
      <c r="Q64" s="12">
        <f>IFERROR(VLOOKUP($E64,[1]Pivot!$M:$Z,3,0),0)</f>
        <v>0</v>
      </c>
      <c r="R64" s="12">
        <f>IFERROR(VLOOKUP($E64,[1]Pivot!$M:$Z,4,0),0)</f>
        <v>0</v>
      </c>
      <c r="S64" s="12">
        <f>IFERROR(VLOOKUP($E64,[1]Pivot!$M:$Z,5,0),0)</f>
        <v>0</v>
      </c>
      <c r="T64" s="12">
        <f>IFERROR(VLOOKUP($E64,[1]Pivot!$M:$Z,6,0),0)</f>
        <v>0</v>
      </c>
      <c r="U64" s="12">
        <f>IFERROR(VLOOKUP($E64,[1]Pivot!$M:$Z,7,0),0)</f>
        <v>0</v>
      </c>
      <c r="V64" s="12">
        <f>IFERROR(VLOOKUP($E64,[1]Pivot!$M:$Z,8,0),0)</f>
        <v>0</v>
      </c>
      <c r="W64" s="12">
        <f>IFERROR(VLOOKUP($E64,[1]Pivot!$M:$Z,9,0),0)</f>
        <v>0</v>
      </c>
      <c r="X64" s="12">
        <v>0</v>
      </c>
      <c r="Y64" s="12">
        <v>0</v>
      </c>
      <c r="Z64" s="12">
        <v>0</v>
      </c>
      <c r="AA64" s="12">
        <v>0</v>
      </c>
      <c r="AB64" s="12">
        <v>992</v>
      </c>
      <c r="AC64" s="12">
        <v>0</v>
      </c>
      <c r="AD64" s="12">
        <v>0</v>
      </c>
      <c r="AE64" s="12">
        <v>0</v>
      </c>
      <c r="AF64" s="57">
        <f t="shared" si="9"/>
        <v>0</v>
      </c>
      <c r="AG64" s="12">
        <v>0</v>
      </c>
      <c r="AH64" s="12">
        <v>0</v>
      </c>
      <c r="AI64" s="12">
        <v>0</v>
      </c>
      <c r="AJ64" s="12">
        <v>0</v>
      </c>
      <c r="AK64" s="79">
        <v>0</v>
      </c>
      <c r="AL64" s="79">
        <v>950</v>
      </c>
      <c r="AM64" s="79">
        <v>0</v>
      </c>
      <c r="AN64" s="79">
        <v>0</v>
      </c>
      <c r="AO64" s="1">
        <f>IFERROR(VLOOKUP(E64,[2]Sheet1!$E:$O,11,0),0)</f>
        <v>0</v>
      </c>
      <c r="AP64" s="100">
        <f>IFERROR(VLOOKUP(E64,[3]Sheet2!$E:$O,11,0),0)</f>
        <v>0</v>
      </c>
    </row>
    <row r="65" spans="1:42" ht="15" customHeight="1">
      <c r="A65" s="1">
        <f t="shared" si="10"/>
        <v>680</v>
      </c>
      <c r="B65" s="8" t="s">
        <v>909</v>
      </c>
      <c r="C65" s="9" t="s">
        <v>334</v>
      </c>
      <c r="D65" s="9" t="s">
        <v>1194</v>
      </c>
      <c r="E65" s="8" t="s">
        <v>995</v>
      </c>
      <c r="F65" s="14" t="s">
        <v>337</v>
      </c>
      <c r="G65" s="8" t="s">
        <v>150</v>
      </c>
      <c r="H65" s="10" t="s">
        <v>20</v>
      </c>
      <c r="I65" s="10">
        <v>4</v>
      </c>
      <c r="J65" s="10" t="s">
        <v>1517</v>
      </c>
      <c r="K65" s="12">
        <f>IFERROR(VLOOKUP($E65,Sheet1!$A:$Z,3,0),0)</f>
        <v>0</v>
      </c>
      <c r="L65" s="25">
        <f>IFERROR(VLOOKUP(E65,#REF!,5,0),0)</f>
        <v>0</v>
      </c>
      <c r="M65" s="32">
        <v>11.46</v>
      </c>
      <c r="N65" s="78">
        <f>IF(VLOOKUP(E65,Sheet1!$A:$E,5,0)&lt;0,0,VLOOKUP(E65,Sheet1!$A:$E,5,0))</f>
        <v>0</v>
      </c>
      <c r="O65" s="28">
        <f t="shared" si="8"/>
        <v>680</v>
      </c>
      <c r="P65" s="12">
        <f>IFERROR(VLOOKUP($E65,[1]Pivot!$M:$Z,2,0),0)</f>
        <v>0</v>
      </c>
      <c r="Q65" s="12">
        <f>IFERROR(VLOOKUP($E65,[1]Pivot!$M:$Z,3,0),0)</f>
        <v>0</v>
      </c>
      <c r="R65" s="12">
        <f>IFERROR(VLOOKUP($E65,[1]Pivot!$M:$Z,4,0),0)</f>
        <v>0</v>
      </c>
      <c r="S65" s="12">
        <f>IFERROR(VLOOKUP($E65,[1]Pivot!$M:$Z,5,0),0)</f>
        <v>0</v>
      </c>
      <c r="T65" s="12">
        <f>IFERROR(VLOOKUP($E65,[1]Pivot!$M:$Z,6,0),0)</f>
        <v>0</v>
      </c>
      <c r="U65" s="12">
        <f>IFERROR(VLOOKUP($E65,[1]Pivot!$M:$Z,7,0),0)</f>
        <v>0</v>
      </c>
      <c r="V65" s="12">
        <f>IFERROR(VLOOKUP($E65,[1]Pivot!$M:$Z,8,0),0)</f>
        <v>0</v>
      </c>
      <c r="W65" s="12">
        <f>IFERROR(VLOOKUP($E65,[1]Pivot!$M:$Z,9,0),0)</f>
        <v>0</v>
      </c>
      <c r="X65" s="12">
        <v>0</v>
      </c>
      <c r="Y65" s="12">
        <v>0</v>
      </c>
      <c r="Z65" s="12">
        <v>0</v>
      </c>
      <c r="AA65" s="12">
        <v>0</v>
      </c>
      <c r="AB65" s="12">
        <v>680</v>
      </c>
      <c r="AC65" s="12">
        <v>0</v>
      </c>
      <c r="AD65" s="12">
        <v>0</v>
      </c>
      <c r="AE65" s="12">
        <v>0</v>
      </c>
      <c r="AF65" s="57">
        <f t="shared" si="9"/>
        <v>0</v>
      </c>
      <c r="AG65" s="12">
        <v>0</v>
      </c>
      <c r="AH65" s="12">
        <v>0</v>
      </c>
      <c r="AI65" s="12">
        <v>0</v>
      </c>
      <c r="AJ65" s="12">
        <v>0</v>
      </c>
      <c r="AK65" s="79">
        <v>0</v>
      </c>
      <c r="AL65" s="79">
        <v>400</v>
      </c>
      <c r="AM65" s="79">
        <v>0</v>
      </c>
      <c r="AN65" s="79">
        <v>0</v>
      </c>
      <c r="AO65" s="1">
        <f>IFERROR(VLOOKUP(E65,[2]Sheet1!$E:$O,11,0),0)</f>
        <v>0</v>
      </c>
      <c r="AP65" s="100">
        <f>IFERROR(VLOOKUP(E65,[3]Sheet2!$E:$O,11,0),0)</f>
        <v>0</v>
      </c>
    </row>
    <row r="66" spans="1:42" ht="15" customHeight="1">
      <c r="A66" s="1">
        <f t="shared" si="10"/>
        <v>0</v>
      </c>
      <c r="B66" s="8" t="s">
        <v>909</v>
      </c>
      <c r="C66" s="9" t="s">
        <v>334</v>
      </c>
      <c r="D66" s="9" t="s">
        <v>1195</v>
      </c>
      <c r="E66" s="31" t="s">
        <v>996</v>
      </c>
      <c r="F66" s="14" t="s">
        <v>337</v>
      </c>
      <c r="G66" s="8" t="s">
        <v>150</v>
      </c>
      <c r="H66" s="29" t="s">
        <v>914</v>
      </c>
      <c r="I66" s="10">
        <v>4</v>
      </c>
      <c r="J66" s="10" t="s">
        <v>1517</v>
      </c>
      <c r="K66" s="12">
        <f>IFERROR(VLOOKUP($E66,Sheet1!$A:$Z,3,0),0)</f>
        <v>0</v>
      </c>
      <c r="L66" s="25">
        <f>IFERROR(VLOOKUP(E66,#REF!,5,0),0)</f>
        <v>0</v>
      </c>
      <c r="M66" s="32">
        <v>11.46</v>
      </c>
      <c r="N66" s="78">
        <f>IF(VLOOKUP(E66,Sheet1!$A:$E,5,0)&lt;0,0,VLOOKUP(E66,Sheet1!$A:$E,5,0))</f>
        <v>0</v>
      </c>
      <c r="O66" s="28">
        <f t="shared" si="8"/>
        <v>0</v>
      </c>
      <c r="P66" s="12">
        <f>IFERROR(VLOOKUP($E66,[1]Pivot!$M:$Z,2,0),0)</f>
        <v>0</v>
      </c>
      <c r="Q66" s="12">
        <f>IFERROR(VLOOKUP($E66,[1]Pivot!$M:$Z,3,0),0)</f>
        <v>0</v>
      </c>
      <c r="R66" s="12">
        <f>IFERROR(VLOOKUP($E66,[1]Pivot!$M:$Z,4,0),0)</f>
        <v>0</v>
      </c>
      <c r="S66" s="12">
        <f>IFERROR(VLOOKUP($E66,[1]Pivot!$M:$Z,5,0),0)</f>
        <v>0</v>
      </c>
      <c r="T66" s="12">
        <f>IFERROR(VLOOKUP($E66,[1]Pivot!$M:$Z,6,0),0)</f>
        <v>0</v>
      </c>
      <c r="U66" s="12">
        <f>IFERROR(VLOOKUP($E66,[1]Pivot!$M:$Z,7,0),0)</f>
        <v>0</v>
      </c>
      <c r="V66" s="12">
        <f>IFERROR(VLOOKUP($E66,[1]Pivot!$M:$Z,8,0),0)</f>
        <v>0</v>
      </c>
      <c r="W66" s="12">
        <f>IFERROR(VLOOKUP($E66,[1]Pivot!$M:$Z,9,0),0)</f>
        <v>0</v>
      </c>
      <c r="X66" s="12">
        <v>0</v>
      </c>
      <c r="Y66" s="12">
        <v>0</v>
      </c>
      <c r="Z66" s="12">
        <v>0</v>
      </c>
      <c r="AA66" s="12">
        <v>0</v>
      </c>
      <c r="AB66" s="12">
        <v>0</v>
      </c>
      <c r="AC66" s="12">
        <v>0</v>
      </c>
      <c r="AD66" s="12">
        <v>0</v>
      </c>
      <c r="AE66" s="12">
        <v>0</v>
      </c>
      <c r="AF66" s="57">
        <f t="shared" si="9"/>
        <v>0</v>
      </c>
      <c r="AG66" s="12">
        <v>0</v>
      </c>
      <c r="AH66" s="12">
        <v>0</v>
      </c>
      <c r="AI66" s="12">
        <v>0</v>
      </c>
      <c r="AJ66" s="12">
        <v>0</v>
      </c>
      <c r="AK66" s="79">
        <v>0</v>
      </c>
      <c r="AL66" s="79">
        <v>200</v>
      </c>
      <c r="AM66" s="79">
        <v>0</v>
      </c>
      <c r="AN66" s="79">
        <v>0</v>
      </c>
      <c r="AO66" s="1">
        <f>IFERROR(VLOOKUP(E66,[2]Sheet1!$E:$O,11,0),0)</f>
        <v>0</v>
      </c>
      <c r="AP66" s="100">
        <f>IFERROR(VLOOKUP(E66,[3]Sheet2!$E:$O,11,0),0)</f>
        <v>0</v>
      </c>
    </row>
    <row r="67" spans="1:42" ht="15" customHeight="1">
      <c r="A67" s="1">
        <f t="shared" si="10"/>
        <v>640</v>
      </c>
      <c r="B67" s="8" t="s">
        <v>909</v>
      </c>
      <c r="C67" s="9" t="s">
        <v>334</v>
      </c>
      <c r="D67" s="9" t="s">
        <v>1196</v>
      </c>
      <c r="E67" s="8" t="s">
        <v>997</v>
      </c>
      <c r="F67" s="14" t="s">
        <v>337</v>
      </c>
      <c r="G67" s="8" t="s">
        <v>150</v>
      </c>
      <c r="H67" s="10" t="s">
        <v>347</v>
      </c>
      <c r="I67" s="10">
        <v>4</v>
      </c>
      <c r="J67" s="10" t="s">
        <v>1517</v>
      </c>
      <c r="K67" s="12">
        <f>IFERROR(VLOOKUP($E67,Sheet1!$A:$Z,3,0),0)</f>
        <v>0</v>
      </c>
      <c r="L67" s="25">
        <f>IFERROR(VLOOKUP(E67,#REF!,5,0),0)</f>
        <v>0</v>
      </c>
      <c r="M67" s="32">
        <v>2.0699999999999998</v>
      </c>
      <c r="N67" s="78">
        <f>IF(VLOOKUP(E67,Sheet1!$A:$E,5,0)&lt;0,0,VLOOKUP(E67,Sheet1!$A:$E,5,0))</f>
        <v>0</v>
      </c>
      <c r="O67" s="28">
        <f t="shared" si="8"/>
        <v>640</v>
      </c>
      <c r="P67" s="12">
        <f>IFERROR(VLOOKUP($E67,[1]Pivot!$M:$Z,2,0),0)</f>
        <v>0</v>
      </c>
      <c r="Q67" s="12">
        <f>IFERROR(VLOOKUP($E67,[1]Pivot!$M:$Z,3,0),0)</f>
        <v>0</v>
      </c>
      <c r="R67" s="12">
        <f>IFERROR(VLOOKUP($E67,[1]Pivot!$M:$Z,4,0),0)</f>
        <v>0</v>
      </c>
      <c r="S67" s="12">
        <f>IFERROR(VLOOKUP($E67,[1]Pivot!$M:$Z,5,0),0)</f>
        <v>0</v>
      </c>
      <c r="T67" s="12">
        <f>IFERROR(VLOOKUP($E67,[1]Pivot!$M:$Z,6,0),0)</f>
        <v>0</v>
      </c>
      <c r="U67" s="12">
        <f>IFERROR(VLOOKUP($E67,[1]Pivot!$M:$Z,7,0),0)</f>
        <v>0</v>
      </c>
      <c r="V67" s="12">
        <f>IFERROR(VLOOKUP($E67,[1]Pivot!$M:$Z,8,0),0)</f>
        <v>0</v>
      </c>
      <c r="W67" s="12">
        <f>IFERROR(VLOOKUP($E67,[1]Pivot!$M:$Z,9,0),0)</f>
        <v>0</v>
      </c>
      <c r="X67" s="12">
        <v>0</v>
      </c>
      <c r="Y67" s="12">
        <v>0</v>
      </c>
      <c r="Z67" s="12">
        <v>0</v>
      </c>
      <c r="AA67" s="12">
        <v>0</v>
      </c>
      <c r="AB67" s="12">
        <v>640</v>
      </c>
      <c r="AC67" s="12">
        <v>0</v>
      </c>
      <c r="AD67" s="12">
        <v>0</v>
      </c>
      <c r="AE67" s="12">
        <v>0</v>
      </c>
      <c r="AF67" s="57">
        <f t="shared" si="9"/>
        <v>0</v>
      </c>
      <c r="AG67" s="12">
        <v>0</v>
      </c>
      <c r="AH67" s="12">
        <v>0</v>
      </c>
      <c r="AI67" s="12">
        <v>0</v>
      </c>
      <c r="AJ67" s="12">
        <v>0</v>
      </c>
      <c r="AK67" s="79">
        <v>0</v>
      </c>
      <c r="AL67" s="79">
        <v>0</v>
      </c>
      <c r="AM67" s="79">
        <v>0</v>
      </c>
      <c r="AN67" s="79">
        <v>0</v>
      </c>
      <c r="AO67" s="1">
        <f>IFERROR(VLOOKUP(E67,[2]Sheet1!$E:$O,11,0),0)</f>
        <v>0</v>
      </c>
      <c r="AP67" s="100">
        <f>IFERROR(VLOOKUP(E67,[3]Sheet2!$E:$O,11,0),0)</f>
        <v>0</v>
      </c>
    </row>
    <row r="68" spans="1:42" ht="15" customHeight="1">
      <c r="A68" s="1">
        <f t="shared" si="10"/>
        <v>340</v>
      </c>
      <c r="B68" s="8" t="s">
        <v>909</v>
      </c>
      <c r="C68" s="9" t="s">
        <v>334</v>
      </c>
      <c r="D68" s="9" t="s">
        <v>1197</v>
      </c>
      <c r="E68" s="8" t="s">
        <v>998</v>
      </c>
      <c r="F68" s="14" t="s">
        <v>337</v>
      </c>
      <c r="G68" s="8" t="s">
        <v>150</v>
      </c>
      <c r="H68" s="10" t="s">
        <v>350</v>
      </c>
      <c r="I68" s="10">
        <v>4</v>
      </c>
      <c r="J68" s="10" t="s">
        <v>1517</v>
      </c>
      <c r="K68" s="12">
        <f>IFERROR(VLOOKUP($E68,Sheet1!$A:$Z,3,0),0)</f>
        <v>0</v>
      </c>
      <c r="L68" s="25">
        <f>IFERROR(VLOOKUP(E68,#REF!,5,0),0)</f>
        <v>0</v>
      </c>
      <c r="M68" s="32">
        <v>2.4</v>
      </c>
      <c r="N68" s="78">
        <f>IF(VLOOKUP(E68,Sheet1!$A:$E,5,0)&lt;0,0,VLOOKUP(E68,Sheet1!$A:$E,5,0))</f>
        <v>0</v>
      </c>
      <c r="O68" s="28">
        <f t="shared" si="8"/>
        <v>340</v>
      </c>
      <c r="P68" s="12">
        <f>IFERROR(VLOOKUP($E68,[1]Pivot!$M:$Z,2,0),0)</f>
        <v>0</v>
      </c>
      <c r="Q68" s="12">
        <f>IFERROR(VLOOKUP($E68,[1]Pivot!$M:$Z,3,0),0)</f>
        <v>0</v>
      </c>
      <c r="R68" s="12">
        <f>IFERROR(VLOOKUP($E68,[1]Pivot!$M:$Z,4,0),0)</f>
        <v>0</v>
      </c>
      <c r="S68" s="12">
        <f>IFERROR(VLOOKUP($E68,[1]Pivot!$M:$Z,5,0),0)</f>
        <v>0</v>
      </c>
      <c r="T68" s="12">
        <f>IFERROR(VLOOKUP($E68,[1]Pivot!$M:$Z,6,0),0)</f>
        <v>0</v>
      </c>
      <c r="U68" s="12">
        <f>IFERROR(VLOOKUP($E68,[1]Pivot!$M:$Z,7,0),0)</f>
        <v>0</v>
      </c>
      <c r="V68" s="12">
        <f>IFERROR(VLOOKUP($E68,[1]Pivot!$M:$Z,8,0),0)</f>
        <v>0</v>
      </c>
      <c r="W68" s="12">
        <f>IFERROR(VLOOKUP($E68,[1]Pivot!$M:$Z,9,0),0)</f>
        <v>0</v>
      </c>
      <c r="X68" s="12">
        <v>0</v>
      </c>
      <c r="Y68" s="12">
        <v>0</v>
      </c>
      <c r="Z68" s="12">
        <v>0</v>
      </c>
      <c r="AA68" s="12">
        <v>0</v>
      </c>
      <c r="AB68" s="12">
        <v>340</v>
      </c>
      <c r="AC68" s="12">
        <v>0</v>
      </c>
      <c r="AD68" s="12">
        <v>0</v>
      </c>
      <c r="AE68" s="12">
        <v>0</v>
      </c>
      <c r="AF68" s="57">
        <f t="shared" si="9"/>
        <v>0</v>
      </c>
      <c r="AG68" s="12">
        <v>0</v>
      </c>
      <c r="AH68" s="12">
        <v>0</v>
      </c>
      <c r="AI68" s="12">
        <v>0</v>
      </c>
      <c r="AJ68" s="12">
        <v>0</v>
      </c>
      <c r="AK68" s="79">
        <v>0</v>
      </c>
      <c r="AL68" s="79">
        <v>0</v>
      </c>
      <c r="AM68" s="79">
        <v>0</v>
      </c>
      <c r="AN68" s="79">
        <v>0</v>
      </c>
      <c r="AO68" s="1">
        <f>IFERROR(VLOOKUP(E68,[2]Sheet1!$E:$O,11,0),0)</f>
        <v>0</v>
      </c>
      <c r="AP68" s="100">
        <f>IFERROR(VLOOKUP(E68,[3]Sheet2!$E:$O,11,0),0)</f>
        <v>0</v>
      </c>
    </row>
    <row r="69" spans="1:42" ht="15" customHeight="1">
      <c r="A69" s="1">
        <f t="shared" ref="A69:A100" si="11">O69+AF69</f>
        <v>600</v>
      </c>
      <c r="B69" s="8" t="s">
        <v>909</v>
      </c>
      <c r="C69" s="9" t="s">
        <v>334</v>
      </c>
      <c r="D69" s="9" t="s">
        <v>1198</v>
      </c>
      <c r="E69" s="8" t="s">
        <v>999</v>
      </c>
      <c r="F69" s="14" t="s">
        <v>337</v>
      </c>
      <c r="G69" s="8" t="s">
        <v>43</v>
      </c>
      <c r="H69" s="10" t="s">
        <v>90</v>
      </c>
      <c r="I69" s="10">
        <v>4</v>
      </c>
      <c r="J69" s="10" t="s">
        <v>1517</v>
      </c>
      <c r="K69" s="12">
        <f>IFERROR(VLOOKUP($E69,Sheet1!$A:$Z,3,0),0)</f>
        <v>380</v>
      </c>
      <c r="L69" s="25">
        <f>IFERROR(VLOOKUP(E69,#REF!,5,0),0)</f>
        <v>0</v>
      </c>
      <c r="M69" s="32">
        <v>7.59</v>
      </c>
      <c r="N69" s="78">
        <f>IF(VLOOKUP(E69,Sheet1!$A:$E,5,0)&lt;0,0,VLOOKUP(E69,Sheet1!$A:$E,5,0))</f>
        <v>380</v>
      </c>
      <c r="O69" s="28">
        <f t="shared" si="8"/>
        <v>600</v>
      </c>
      <c r="P69" s="12">
        <f>IFERROR(VLOOKUP($E69,[1]Pivot!$M:$Z,2,0),0)</f>
        <v>0</v>
      </c>
      <c r="Q69" s="12">
        <f>IFERROR(VLOOKUP($E69,[1]Pivot!$M:$Z,3,0),0)</f>
        <v>0</v>
      </c>
      <c r="R69" s="12">
        <f>IFERROR(VLOOKUP($E69,[1]Pivot!$M:$Z,4,0),0)</f>
        <v>300</v>
      </c>
      <c r="S69" s="12">
        <f>IFERROR(VLOOKUP($E69,[1]Pivot!$M:$Z,5,0),0)</f>
        <v>0</v>
      </c>
      <c r="T69" s="12">
        <f>IFERROR(VLOOKUP($E69,[1]Pivot!$M:$Z,6,0),0)</f>
        <v>0</v>
      </c>
      <c r="U69" s="12">
        <f>IFERROR(VLOOKUP($E69,[1]Pivot!$M:$Z,7,0),0)</f>
        <v>0</v>
      </c>
      <c r="V69" s="12">
        <f>IFERROR(VLOOKUP($E69,[1]Pivot!$M:$Z,8,0),0)</f>
        <v>0</v>
      </c>
      <c r="W69" s="12">
        <f>IFERROR(VLOOKUP($E69,[1]Pivot!$M:$Z,9,0),0)</f>
        <v>0</v>
      </c>
      <c r="X69" s="12">
        <v>0</v>
      </c>
      <c r="Y69" s="12">
        <v>0</v>
      </c>
      <c r="Z69" s="12">
        <v>0</v>
      </c>
      <c r="AA69" s="12">
        <v>300</v>
      </c>
      <c r="AB69" s="12">
        <v>0</v>
      </c>
      <c r="AC69" s="12">
        <v>0</v>
      </c>
      <c r="AD69" s="12">
        <v>0</v>
      </c>
      <c r="AE69" s="12">
        <v>0</v>
      </c>
      <c r="AF69" s="57">
        <f t="shared" si="9"/>
        <v>0</v>
      </c>
      <c r="AG69" s="12">
        <v>0</v>
      </c>
      <c r="AH69" s="12">
        <v>300</v>
      </c>
      <c r="AI69" s="12">
        <v>0</v>
      </c>
      <c r="AJ69" s="12">
        <v>0</v>
      </c>
      <c r="AK69" s="79">
        <v>0</v>
      </c>
      <c r="AL69" s="79">
        <v>0</v>
      </c>
      <c r="AM69" s="79">
        <v>0</v>
      </c>
      <c r="AN69" s="79">
        <v>0</v>
      </c>
      <c r="AO69" s="1">
        <f>IFERROR(VLOOKUP(E69,[2]Sheet1!$E:$O,11,0),0)</f>
        <v>0</v>
      </c>
      <c r="AP69" s="100">
        <f>IFERROR(VLOOKUP(E69,[3]Sheet2!$E:$O,11,0),0)</f>
        <v>0</v>
      </c>
    </row>
    <row r="70" spans="1:42" ht="15" customHeight="1">
      <c r="A70" s="1">
        <f t="shared" si="11"/>
        <v>0</v>
      </c>
      <c r="B70" s="8" t="s">
        <v>909</v>
      </c>
      <c r="C70" s="9" t="s">
        <v>334</v>
      </c>
      <c r="D70" s="9" t="s">
        <v>1199</v>
      </c>
      <c r="E70" s="8" t="s">
        <v>1000</v>
      </c>
      <c r="F70" s="14" t="s">
        <v>337</v>
      </c>
      <c r="G70" s="8" t="s">
        <v>43</v>
      </c>
      <c r="H70" s="10" t="s">
        <v>958</v>
      </c>
      <c r="I70" s="10">
        <v>4</v>
      </c>
      <c r="J70" s="10" t="s">
        <v>1517</v>
      </c>
      <c r="K70" s="12">
        <f>IFERROR(VLOOKUP($E70,Sheet1!$A:$Z,3,0),0)</f>
        <v>0</v>
      </c>
      <c r="L70" s="25">
        <f>IFERROR(VLOOKUP(E70,#REF!,5,0),0)</f>
        <v>0</v>
      </c>
      <c r="M70" s="32">
        <v>7.59</v>
      </c>
      <c r="N70" s="78">
        <f>IF(VLOOKUP(E70,Sheet1!$A:$E,5,0)&lt;0,0,VLOOKUP(E70,Sheet1!$A:$E,5,0))</f>
        <v>0</v>
      </c>
      <c r="O70" s="28">
        <f t="shared" ref="O70:O133" si="12">SUM(P70:AE70)</f>
        <v>0</v>
      </c>
      <c r="P70" s="12">
        <f>IFERROR(VLOOKUP($E70,[1]Pivot!$M:$Z,2,0),0)</f>
        <v>0</v>
      </c>
      <c r="Q70" s="12">
        <f>IFERROR(VLOOKUP($E70,[1]Pivot!$M:$Z,3,0),0)</f>
        <v>0</v>
      </c>
      <c r="R70" s="12">
        <f>IFERROR(VLOOKUP($E70,[1]Pivot!$M:$Z,4,0),0)</f>
        <v>0</v>
      </c>
      <c r="S70" s="12">
        <f>IFERROR(VLOOKUP($E70,[1]Pivot!$M:$Z,5,0),0)</f>
        <v>0</v>
      </c>
      <c r="T70" s="12">
        <f>IFERROR(VLOOKUP($E70,[1]Pivot!$M:$Z,6,0),0)</f>
        <v>0</v>
      </c>
      <c r="U70" s="12">
        <f>IFERROR(VLOOKUP($E70,[1]Pivot!$M:$Z,7,0),0)</f>
        <v>0</v>
      </c>
      <c r="V70" s="12">
        <f>IFERROR(VLOOKUP($E70,[1]Pivot!$M:$Z,8,0),0)</f>
        <v>0</v>
      </c>
      <c r="W70" s="12">
        <f>IFERROR(VLOOKUP($E70,[1]Pivot!$M:$Z,9,0),0)</f>
        <v>0</v>
      </c>
      <c r="X70" s="12">
        <v>0</v>
      </c>
      <c r="Y70" s="12">
        <v>0</v>
      </c>
      <c r="Z70" s="12">
        <v>0</v>
      </c>
      <c r="AA70" s="12">
        <v>0</v>
      </c>
      <c r="AB70" s="12">
        <v>0</v>
      </c>
      <c r="AC70" s="12">
        <v>0</v>
      </c>
      <c r="AD70" s="12">
        <v>0</v>
      </c>
      <c r="AE70" s="12">
        <v>0</v>
      </c>
      <c r="AF70" s="57">
        <f t="shared" ref="AF70:AF133" si="13">SUM(AG70)</f>
        <v>0</v>
      </c>
      <c r="AG70" s="12">
        <v>0</v>
      </c>
      <c r="AH70" s="12">
        <v>0</v>
      </c>
      <c r="AI70" s="12">
        <v>0</v>
      </c>
      <c r="AJ70" s="12">
        <v>0</v>
      </c>
      <c r="AK70" s="79">
        <v>0</v>
      </c>
      <c r="AL70" s="79">
        <v>0</v>
      </c>
      <c r="AM70" s="79">
        <v>0</v>
      </c>
      <c r="AN70" s="79">
        <v>0</v>
      </c>
      <c r="AO70" s="1">
        <f>IFERROR(VLOOKUP(E70,[2]Sheet1!$E:$O,11,0),0)</f>
        <v>0</v>
      </c>
      <c r="AP70" s="100">
        <f>IFERROR(VLOOKUP(E70,[3]Sheet2!$E:$O,11,0),0)</f>
        <v>0</v>
      </c>
    </row>
    <row r="71" spans="1:42" ht="15" customHeight="1">
      <c r="A71" s="1">
        <f t="shared" si="11"/>
        <v>860</v>
      </c>
      <c r="B71" s="8" t="s">
        <v>909</v>
      </c>
      <c r="C71" s="9" t="s">
        <v>334</v>
      </c>
      <c r="D71" s="9" t="s">
        <v>1200</v>
      </c>
      <c r="E71" s="8" t="s">
        <v>1001</v>
      </c>
      <c r="F71" s="14" t="s">
        <v>337</v>
      </c>
      <c r="G71" s="8" t="s">
        <v>43</v>
      </c>
      <c r="H71" s="10" t="s">
        <v>93</v>
      </c>
      <c r="I71" s="10">
        <v>4</v>
      </c>
      <c r="J71" s="10" t="s">
        <v>1517</v>
      </c>
      <c r="K71" s="12">
        <f>IFERROR(VLOOKUP($E71,Sheet1!$A:$Z,3,0),0)</f>
        <v>500</v>
      </c>
      <c r="L71" s="25">
        <f>IFERROR(VLOOKUP(E71,#REF!,5,0),0)</f>
        <v>0</v>
      </c>
      <c r="M71" s="32">
        <v>9.09</v>
      </c>
      <c r="N71" s="78">
        <f>IF(VLOOKUP(E71,Sheet1!$A:$E,5,0)&lt;0,0,VLOOKUP(E71,Sheet1!$A:$E,5,0))</f>
        <v>500</v>
      </c>
      <c r="O71" s="28">
        <f t="shared" si="12"/>
        <v>860</v>
      </c>
      <c r="P71" s="12">
        <f>IFERROR(VLOOKUP($E71,[1]Pivot!$M:$Z,2,0),0)</f>
        <v>0</v>
      </c>
      <c r="Q71" s="12">
        <f>IFERROR(VLOOKUP($E71,[1]Pivot!$M:$Z,3,0),0)</f>
        <v>0</v>
      </c>
      <c r="R71" s="12">
        <f>IFERROR(VLOOKUP($E71,[1]Pivot!$M:$Z,4,0),0)</f>
        <v>400</v>
      </c>
      <c r="S71" s="12">
        <f>IFERROR(VLOOKUP($E71,[1]Pivot!$M:$Z,5,0),0)</f>
        <v>0</v>
      </c>
      <c r="T71" s="12">
        <f>IFERROR(VLOOKUP($E71,[1]Pivot!$M:$Z,6,0),0)</f>
        <v>0</v>
      </c>
      <c r="U71" s="12">
        <f>IFERROR(VLOOKUP($E71,[1]Pivot!$M:$Z,7,0),0)</f>
        <v>0</v>
      </c>
      <c r="V71" s="12">
        <f>IFERROR(VLOOKUP($E71,[1]Pivot!$M:$Z,8,0),0)</f>
        <v>0</v>
      </c>
      <c r="W71" s="12">
        <f>IFERROR(VLOOKUP($E71,[1]Pivot!$M:$Z,9,0),0)</f>
        <v>0</v>
      </c>
      <c r="X71" s="12">
        <v>0</v>
      </c>
      <c r="Y71" s="12">
        <v>0</v>
      </c>
      <c r="Z71" s="12">
        <v>0</v>
      </c>
      <c r="AA71" s="12">
        <v>460</v>
      </c>
      <c r="AB71" s="12">
        <v>0</v>
      </c>
      <c r="AC71" s="12">
        <v>0</v>
      </c>
      <c r="AD71" s="12">
        <v>0</v>
      </c>
      <c r="AE71" s="12">
        <v>0</v>
      </c>
      <c r="AF71" s="57">
        <f t="shared" si="13"/>
        <v>0</v>
      </c>
      <c r="AG71" s="12">
        <v>0</v>
      </c>
      <c r="AH71" s="12">
        <v>460</v>
      </c>
      <c r="AI71" s="12">
        <v>0</v>
      </c>
      <c r="AJ71" s="12">
        <v>0</v>
      </c>
      <c r="AK71" s="79">
        <v>0</v>
      </c>
      <c r="AL71" s="79">
        <v>0</v>
      </c>
      <c r="AM71" s="79">
        <v>0</v>
      </c>
      <c r="AN71" s="79">
        <v>0</v>
      </c>
      <c r="AO71" s="1">
        <f>IFERROR(VLOOKUP(E71,[2]Sheet1!$E:$O,11,0),0)</f>
        <v>0</v>
      </c>
      <c r="AP71" s="100">
        <f>IFERROR(VLOOKUP(E71,[3]Sheet2!$E:$O,11,0),0)</f>
        <v>0</v>
      </c>
    </row>
    <row r="72" spans="1:42" ht="15" customHeight="1">
      <c r="A72" s="1">
        <f t="shared" si="11"/>
        <v>1904</v>
      </c>
      <c r="B72" s="8" t="s">
        <v>909</v>
      </c>
      <c r="C72" s="9" t="s">
        <v>334</v>
      </c>
      <c r="D72" s="9" t="s">
        <v>1201</v>
      </c>
      <c r="E72" s="8" t="s">
        <v>1002</v>
      </c>
      <c r="F72" s="14" t="s">
        <v>337</v>
      </c>
      <c r="G72" s="8" t="s">
        <v>43</v>
      </c>
      <c r="H72" s="10" t="s">
        <v>16</v>
      </c>
      <c r="I72" s="10">
        <v>4</v>
      </c>
      <c r="J72" s="10" t="s">
        <v>1517</v>
      </c>
      <c r="K72" s="12">
        <f>IFERROR(VLOOKUP($E72,Sheet1!$A:$Z,3,0),0)</f>
        <v>1200</v>
      </c>
      <c r="L72" s="25">
        <f>IFERROR(VLOOKUP(E72,#REF!,5,0),0)</f>
        <v>0</v>
      </c>
      <c r="M72" s="32">
        <v>9.6999999999999993</v>
      </c>
      <c r="N72" s="78">
        <f>IF(VLOOKUP(E72,Sheet1!$A:$E,5,0)&lt;0,0,VLOOKUP(E72,Sheet1!$A:$E,5,0))</f>
        <v>1200</v>
      </c>
      <c r="O72" s="28">
        <f t="shared" si="12"/>
        <v>1904</v>
      </c>
      <c r="P72" s="12">
        <f>IFERROR(VLOOKUP($E72,[1]Pivot!$M:$Z,2,0),0)</f>
        <v>0</v>
      </c>
      <c r="Q72" s="12">
        <f>IFERROR(VLOOKUP($E72,[1]Pivot!$M:$Z,3,0),0)</f>
        <v>0</v>
      </c>
      <c r="R72" s="12">
        <f>IFERROR(VLOOKUP($E72,[1]Pivot!$M:$Z,4,0),0)</f>
        <v>952</v>
      </c>
      <c r="S72" s="12">
        <f>IFERROR(VLOOKUP($E72,[1]Pivot!$M:$Z,5,0),0)</f>
        <v>0</v>
      </c>
      <c r="T72" s="12">
        <f>IFERROR(VLOOKUP($E72,[1]Pivot!$M:$Z,6,0),0)</f>
        <v>0</v>
      </c>
      <c r="U72" s="12">
        <f>IFERROR(VLOOKUP($E72,[1]Pivot!$M:$Z,7,0),0)</f>
        <v>0</v>
      </c>
      <c r="V72" s="12">
        <f>IFERROR(VLOOKUP($E72,[1]Pivot!$M:$Z,8,0),0)</f>
        <v>0</v>
      </c>
      <c r="W72" s="12">
        <f>IFERROR(VLOOKUP($E72,[1]Pivot!$M:$Z,9,0),0)</f>
        <v>0</v>
      </c>
      <c r="X72" s="12">
        <v>0</v>
      </c>
      <c r="Y72" s="12">
        <v>0</v>
      </c>
      <c r="Z72" s="12">
        <v>0</v>
      </c>
      <c r="AA72" s="12">
        <v>952</v>
      </c>
      <c r="AB72" s="12">
        <v>0</v>
      </c>
      <c r="AC72" s="12">
        <v>0</v>
      </c>
      <c r="AD72" s="12">
        <v>0</v>
      </c>
      <c r="AE72" s="12">
        <v>0</v>
      </c>
      <c r="AF72" s="57">
        <f t="shared" si="13"/>
        <v>0</v>
      </c>
      <c r="AG72" s="12">
        <v>0</v>
      </c>
      <c r="AH72" s="12">
        <v>950</v>
      </c>
      <c r="AI72" s="12">
        <v>0</v>
      </c>
      <c r="AJ72" s="12">
        <v>0</v>
      </c>
      <c r="AK72" s="79">
        <v>0</v>
      </c>
      <c r="AL72" s="79">
        <v>0</v>
      </c>
      <c r="AM72" s="79">
        <v>0</v>
      </c>
      <c r="AN72" s="79">
        <v>0</v>
      </c>
      <c r="AO72" s="1">
        <f>IFERROR(VLOOKUP(E72,[2]Sheet1!$E:$O,11,0),0)</f>
        <v>0</v>
      </c>
      <c r="AP72" s="100">
        <f>IFERROR(VLOOKUP(E72,[3]Sheet2!$E:$O,11,0),0)</f>
        <v>0</v>
      </c>
    </row>
    <row r="73" spans="1:42" ht="15" customHeight="1">
      <c r="A73" s="1">
        <f t="shared" si="11"/>
        <v>1140</v>
      </c>
      <c r="B73" s="8" t="s">
        <v>909</v>
      </c>
      <c r="C73" s="9" t="s">
        <v>334</v>
      </c>
      <c r="D73" s="9" t="s">
        <v>1202</v>
      </c>
      <c r="E73" s="8" t="s">
        <v>1003</v>
      </c>
      <c r="F73" s="14" t="s">
        <v>337</v>
      </c>
      <c r="G73" s="8" t="s">
        <v>43</v>
      </c>
      <c r="H73" s="10" t="s">
        <v>20</v>
      </c>
      <c r="I73" s="10">
        <v>4</v>
      </c>
      <c r="J73" s="10" t="s">
        <v>1517</v>
      </c>
      <c r="K73" s="12">
        <f>IFERROR(VLOOKUP($E73,Sheet1!$A:$Z,3,0),0)</f>
        <v>380</v>
      </c>
      <c r="L73" s="25">
        <f>IFERROR(VLOOKUP(E73,#REF!,5,0),0)</f>
        <v>0</v>
      </c>
      <c r="M73" s="32">
        <v>11.46</v>
      </c>
      <c r="N73" s="78">
        <f>IF(VLOOKUP(E73,Sheet1!$A:$E,5,0)&lt;0,0,VLOOKUP(E73,Sheet1!$A:$E,5,0))</f>
        <v>380</v>
      </c>
      <c r="O73" s="28">
        <f t="shared" si="12"/>
        <v>1140</v>
      </c>
      <c r="P73" s="12">
        <f>IFERROR(VLOOKUP($E73,[1]Pivot!$M:$Z,2,0),0)</f>
        <v>0</v>
      </c>
      <c r="Q73" s="12">
        <f>IFERROR(VLOOKUP($E73,[1]Pivot!$M:$Z,3,0),0)</f>
        <v>0</v>
      </c>
      <c r="R73" s="12">
        <f>IFERROR(VLOOKUP($E73,[1]Pivot!$M:$Z,4,0),0)</f>
        <v>500</v>
      </c>
      <c r="S73" s="12">
        <f>IFERROR(VLOOKUP($E73,[1]Pivot!$M:$Z,5,0),0)</f>
        <v>0</v>
      </c>
      <c r="T73" s="12">
        <f>IFERROR(VLOOKUP($E73,[1]Pivot!$M:$Z,6,0),0)</f>
        <v>0</v>
      </c>
      <c r="U73" s="12">
        <f>IFERROR(VLOOKUP($E73,[1]Pivot!$M:$Z,7,0),0)</f>
        <v>0</v>
      </c>
      <c r="V73" s="12">
        <f>IFERROR(VLOOKUP($E73,[1]Pivot!$M:$Z,8,0),0)</f>
        <v>0</v>
      </c>
      <c r="W73" s="12">
        <f>IFERROR(VLOOKUP($E73,[1]Pivot!$M:$Z,9,0),0)</f>
        <v>0</v>
      </c>
      <c r="X73" s="12">
        <v>0</v>
      </c>
      <c r="Y73" s="12">
        <v>0</v>
      </c>
      <c r="Z73" s="12">
        <v>0</v>
      </c>
      <c r="AA73" s="12">
        <v>640</v>
      </c>
      <c r="AB73" s="12">
        <v>0</v>
      </c>
      <c r="AC73" s="12">
        <v>0</v>
      </c>
      <c r="AD73" s="12">
        <v>0</v>
      </c>
      <c r="AE73" s="12">
        <v>0</v>
      </c>
      <c r="AF73" s="57">
        <f t="shared" si="13"/>
        <v>0</v>
      </c>
      <c r="AG73" s="12">
        <v>0</v>
      </c>
      <c r="AH73" s="12">
        <v>400</v>
      </c>
      <c r="AI73" s="12">
        <v>0</v>
      </c>
      <c r="AJ73" s="12">
        <v>0</v>
      </c>
      <c r="AK73" s="79">
        <v>0</v>
      </c>
      <c r="AL73" s="79">
        <v>0</v>
      </c>
      <c r="AM73" s="79">
        <v>0</v>
      </c>
      <c r="AN73" s="79">
        <v>0</v>
      </c>
      <c r="AO73" s="1">
        <f>IFERROR(VLOOKUP(E73,[2]Sheet1!$E:$O,11,0),0)</f>
        <v>0</v>
      </c>
      <c r="AP73" s="100">
        <f>IFERROR(VLOOKUP(E73,[3]Sheet2!$E:$O,11,0),0)</f>
        <v>0</v>
      </c>
    </row>
    <row r="74" spans="1:42" ht="15" customHeight="1">
      <c r="A74" s="1">
        <f t="shared" si="11"/>
        <v>200</v>
      </c>
      <c r="B74" s="8" t="s">
        <v>909</v>
      </c>
      <c r="C74" s="9" t="s">
        <v>334</v>
      </c>
      <c r="D74" s="9" t="s">
        <v>1203</v>
      </c>
      <c r="E74" s="31" t="s">
        <v>1004</v>
      </c>
      <c r="F74" s="14" t="s">
        <v>337</v>
      </c>
      <c r="G74" s="8" t="s">
        <v>43</v>
      </c>
      <c r="H74" s="29" t="s">
        <v>914</v>
      </c>
      <c r="I74" s="10">
        <v>4</v>
      </c>
      <c r="J74" s="10" t="s">
        <v>1517</v>
      </c>
      <c r="K74" s="12">
        <f>IFERROR(VLOOKUP($E74,Sheet1!$A:$Z,3,0),0)</f>
        <v>0</v>
      </c>
      <c r="L74" s="25">
        <f>IFERROR(VLOOKUP(E74,#REF!,5,0),0)</f>
        <v>0</v>
      </c>
      <c r="M74" s="32">
        <v>11.46</v>
      </c>
      <c r="N74" s="78">
        <f>IF(VLOOKUP(E74,Sheet1!$A:$E,5,0)&lt;0,0,VLOOKUP(E74,Sheet1!$A:$E,5,0))</f>
        <v>0</v>
      </c>
      <c r="O74" s="28">
        <f t="shared" si="12"/>
        <v>200</v>
      </c>
      <c r="P74" s="12">
        <f>IFERROR(VLOOKUP($E74,[1]Pivot!$M:$Z,2,0),0)</f>
        <v>0</v>
      </c>
      <c r="Q74" s="12">
        <f>IFERROR(VLOOKUP($E74,[1]Pivot!$M:$Z,3,0),0)</f>
        <v>0</v>
      </c>
      <c r="R74" s="12">
        <f>IFERROR(VLOOKUP($E74,[1]Pivot!$M:$Z,4,0),0)</f>
        <v>200</v>
      </c>
      <c r="S74" s="12">
        <f>IFERROR(VLOOKUP($E74,[1]Pivot!$M:$Z,5,0),0)</f>
        <v>0</v>
      </c>
      <c r="T74" s="12">
        <f>IFERROR(VLOOKUP($E74,[1]Pivot!$M:$Z,6,0),0)</f>
        <v>0</v>
      </c>
      <c r="U74" s="12">
        <f>IFERROR(VLOOKUP($E74,[1]Pivot!$M:$Z,7,0),0)</f>
        <v>0</v>
      </c>
      <c r="V74" s="12">
        <f>IFERROR(VLOOKUP($E74,[1]Pivot!$M:$Z,8,0),0)</f>
        <v>0</v>
      </c>
      <c r="W74" s="12">
        <f>IFERROR(VLOOKUP($E74,[1]Pivot!$M:$Z,9,0),0)</f>
        <v>0</v>
      </c>
      <c r="X74" s="12">
        <v>0</v>
      </c>
      <c r="Y74" s="12">
        <v>0</v>
      </c>
      <c r="Z74" s="12">
        <v>0</v>
      </c>
      <c r="AA74" s="12">
        <v>0</v>
      </c>
      <c r="AB74" s="12">
        <v>0</v>
      </c>
      <c r="AC74" s="12">
        <v>0</v>
      </c>
      <c r="AD74" s="12">
        <v>0</v>
      </c>
      <c r="AE74" s="12">
        <v>0</v>
      </c>
      <c r="AF74" s="57">
        <f t="shared" si="13"/>
        <v>0</v>
      </c>
      <c r="AG74" s="12">
        <v>0</v>
      </c>
      <c r="AH74" s="12">
        <v>200</v>
      </c>
      <c r="AI74" s="12">
        <v>0</v>
      </c>
      <c r="AJ74" s="12">
        <v>0</v>
      </c>
      <c r="AK74" s="79">
        <v>0</v>
      </c>
      <c r="AL74" s="79">
        <v>0</v>
      </c>
      <c r="AM74" s="79">
        <v>0</v>
      </c>
      <c r="AN74" s="79">
        <v>0</v>
      </c>
      <c r="AO74" s="1">
        <f>IFERROR(VLOOKUP(E74,[2]Sheet1!$E:$O,11,0),0)</f>
        <v>0</v>
      </c>
      <c r="AP74" s="100">
        <f>IFERROR(VLOOKUP(E74,[3]Sheet2!$E:$O,11,0),0)</f>
        <v>0</v>
      </c>
    </row>
    <row r="75" spans="1:42" ht="15" customHeight="1">
      <c r="A75" s="1">
        <f t="shared" si="11"/>
        <v>1000</v>
      </c>
      <c r="B75" s="8" t="s">
        <v>909</v>
      </c>
      <c r="C75" s="9" t="s">
        <v>334</v>
      </c>
      <c r="D75" s="9" t="s">
        <v>1204</v>
      </c>
      <c r="E75" s="8" t="s">
        <v>1005</v>
      </c>
      <c r="F75" s="14" t="s">
        <v>337</v>
      </c>
      <c r="G75" s="8" t="s">
        <v>43</v>
      </c>
      <c r="H75" s="10" t="s">
        <v>347</v>
      </c>
      <c r="I75" s="10">
        <v>4</v>
      </c>
      <c r="J75" s="10" t="s">
        <v>1517</v>
      </c>
      <c r="K75" s="12">
        <f>IFERROR(VLOOKUP($E75,Sheet1!$A:$Z,3,0),0)</f>
        <v>0</v>
      </c>
      <c r="L75" s="25">
        <f>IFERROR(VLOOKUP(E75,#REF!,5,0),0)</f>
        <v>0</v>
      </c>
      <c r="M75" s="32">
        <v>2.0699999999999998</v>
      </c>
      <c r="N75" s="78">
        <f>IF(VLOOKUP(E75,Sheet1!$A:$E,5,0)&lt;0,0,VLOOKUP(E75,Sheet1!$A:$E,5,0))</f>
        <v>0</v>
      </c>
      <c r="O75" s="28">
        <f t="shared" si="12"/>
        <v>1000</v>
      </c>
      <c r="P75" s="12">
        <f>IFERROR(VLOOKUP($E75,[1]Pivot!$M:$Z,2,0),0)</f>
        <v>0</v>
      </c>
      <c r="Q75" s="12">
        <f>IFERROR(VLOOKUP($E75,[1]Pivot!$M:$Z,3,0),0)</f>
        <v>0</v>
      </c>
      <c r="R75" s="12">
        <f>IFERROR(VLOOKUP($E75,[1]Pivot!$M:$Z,4,0),0)</f>
        <v>1000</v>
      </c>
      <c r="S75" s="12">
        <f>IFERROR(VLOOKUP($E75,[1]Pivot!$M:$Z,5,0),0)</f>
        <v>0</v>
      </c>
      <c r="T75" s="12">
        <f>IFERROR(VLOOKUP($E75,[1]Pivot!$M:$Z,6,0),0)</f>
        <v>0</v>
      </c>
      <c r="U75" s="12">
        <f>IFERROR(VLOOKUP($E75,[1]Pivot!$M:$Z,7,0),0)</f>
        <v>0</v>
      </c>
      <c r="V75" s="12">
        <f>IFERROR(VLOOKUP($E75,[1]Pivot!$M:$Z,8,0),0)</f>
        <v>0</v>
      </c>
      <c r="W75" s="12">
        <f>IFERROR(VLOOKUP($E75,[1]Pivot!$M:$Z,9,0),0)</f>
        <v>0</v>
      </c>
      <c r="X75" s="12">
        <v>0</v>
      </c>
      <c r="Y75" s="12">
        <v>0</v>
      </c>
      <c r="Z75" s="12">
        <v>0</v>
      </c>
      <c r="AA75" s="12">
        <v>0</v>
      </c>
      <c r="AB75" s="12">
        <v>0</v>
      </c>
      <c r="AC75" s="12">
        <v>0</v>
      </c>
      <c r="AD75" s="12">
        <v>0</v>
      </c>
      <c r="AE75" s="12">
        <v>0</v>
      </c>
      <c r="AF75" s="57">
        <f t="shared" si="13"/>
        <v>0</v>
      </c>
      <c r="AG75" s="12">
        <v>0</v>
      </c>
      <c r="AH75" s="12">
        <v>0</v>
      </c>
      <c r="AI75" s="12">
        <v>0</v>
      </c>
      <c r="AJ75" s="12">
        <v>0</v>
      </c>
      <c r="AK75" s="79">
        <v>0</v>
      </c>
      <c r="AL75" s="79">
        <v>0</v>
      </c>
      <c r="AM75" s="79">
        <v>0</v>
      </c>
      <c r="AN75" s="79">
        <v>0</v>
      </c>
      <c r="AO75" s="1">
        <f>IFERROR(VLOOKUP(E75,[2]Sheet1!$E:$O,11,0),0)</f>
        <v>0</v>
      </c>
      <c r="AP75" s="100">
        <f>IFERROR(VLOOKUP(E75,[3]Sheet2!$E:$O,11,0),0)</f>
        <v>0</v>
      </c>
    </row>
    <row r="76" spans="1:42" ht="15" customHeight="1">
      <c r="A76" s="1">
        <f t="shared" si="11"/>
        <v>500</v>
      </c>
      <c r="B76" s="8" t="s">
        <v>909</v>
      </c>
      <c r="C76" s="9" t="s">
        <v>334</v>
      </c>
      <c r="D76" s="9" t="s">
        <v>1205</v>
      </c>
      <c r="E76" s="8" t="s">
        <v>1006</v>
      </c>
      <c r="F76" s="14" t="s">
        <v>337</v>
      </c>
      <c r="G76" s="8" t="s">
        <v>43</v>
      </c>
      <c r="H76" s="10" t="s">
        <v>350</v>
      </c>
      <c r="I76" s="10">
        <v>4</v>
      </c>
      <c r="J76" s="10" t="s">
        <v>1517</v>
      </c>
      <c r="K76" s="12">
        <f>IFERROR(VLOOKUP($E76,Sheet1!$A:$Z,3,0),0)</f>
        <v>0</v>
      </c>
      <c r="L76" s="25">
        <f>IFERROR(VLOOKUP(E76,#REF!,5,0),0)</f>
        <v>0</v>
      </c>
      <c r="M76" s="32">
        <v>2.4</v>
      </c>
      <c r="N76" s="78">
        <f>IF(VLOOKUP(E76,Sheet1!$A:$E,5,0)&lt;0,0,VLOOKUP(E76,Sheet1!$A:$E,5,0))</f>
        <v>0</v>
      </c>
      <c r="O76" s="28">
        <f t="shared" si="12"/>
        <v>500</v>
      </c>
      <c r="P76" s="12">
        <f>IFERROR(VLOOKUP($E76,[1]Pivot!$M:$Z,2,0),0)</f>
        <v>0</v>
      </c>
      <c r="Q76" s="12">
        <f>IFERROR(VLOOKUP($E76,[1]Pivot!$M:$Z,3,0),0)</f>
        <v>0</v>
      </c>
      <c r="R76" s="12">
        <f>IFERROR(VLOOKUP($E76,[1]Pivot!$M:$Z,4,0),0)</f>
        <v>500</v>
      </c>
      <c r="S76" s="12">
        <f>IFERROR(VLOOKUP($E76,[1]Pivot!$M:$Z,5,0),0)</f>
        <v>0</v>
      </c>
      <c r="T76" s="12">
        <f>IFERROR(VLOOKUP($E76,[1]Pivot!$M:$Z,6,0),0)</f>
        <v>0</v>
      </c>
      <c r="U76" s="12">
        <f>IFERROR(VLOOKUP($E76,[1]Pivot!$M:$Z,7,0),0)</f>
        <v>0</v>
      </c>
      <c r="V76" s="12">
        <f>IFERROR(VLOOKUP($E76,[1]Pivot!$M:$Z,8,0),0)</f>
        <v>0</v>
      </c>
      <c r="W76" s="12">
        <f>IFERROR(VLOOKUP($E76,[1]Pivot!$M:$Z,9,0),0)</f>
        <v>0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12">
        <v>0</v>
      </c>
      <c r="AD76" s="12">
        <v>0</v>
      </c>
      <c r="AE76" s="12">
        <v>0</v>
      </c>
      <c r="AF76" s="57">
        <f t="shared" si="13"/>
        <v>0</v>
      </c>
      <c r="AG76" s="12">
        <v>0</v>
      </c>
      <c r="AH76" s="12">
        <v>0</v>
      </c>
      <c r="AI76" s="12">
        <v>0</v>
      </c>
      <c r="AJ76" s="12">
        <v>0</v>
      </c>
      <c r="AK76" s="79">
        <v>0</v>
      </c>
      <c r="AL76" s="79">
        <v>0</v>
      </c>
      <c r="AM76" s="79">
        <v>0</v>
      </c>
      <c r="AN76" s="79">
        <v>0</v>
      </c>
      <c r="AO76" s="1">
        <f>IFERROR(VLOOKUP(E76,[2]Sheet1!$E:$O,11,0),0)</f>
        <v>0</v>
      </c>
      <c r="AP76" s="100">
        <f>IFERROR(VLOOKUP(E76,[3]Sheet2!$E:$O,11,0),0)</f>
        <v>0</v>
      </c>
    </row>
    <row r="77" spans="1:42" ht="15" customHeight="1">
      <c r="A77" s="1">
        <f t="shared" si="11"/>
        <v>600</v>
      </c>
      <c r="B77" s="8" t="s">
        <v>909</v>
      </c>
      <c r="C77" s="9" t="s">
        <v>334</v>
      </c>
      <c r="D77" s="9" t="s">
        <v>1206</v>
      </c>
      <c r="E77" s="8" t="s">
        <v>1007</v>
      </c>
      <c r="F77" s="14" t="s">
        <v>337</v>
      </c>
      <c r="G77" s="8" t="s">
        <v>439</v>
      </c>
      <c r="H77" s="10" t="s">
        <v>90</v>
      </c>
      <c r="I77" s="10">
        <v>4</v>
      </c>
      <c r="J77" s="10" t="s">
        <v>1517</v>
      </c>
      <c r="K77" s="12">
        <f>IFERROR(VLOOKUP($E77,Sheet1!$A:$Z,3,0),0)</f>
        <v>300</v>
      </c>
      <c r="L77" s="25">
        <f>IFERROR(VLOOKUP(E77,#REF!,5,0),0)</f>
        <v>0</v>
      </c>
      <c r="M77" s="32">
        <v>7.59</v>
      </c>
      <c r="N77" s="78">
        <f>IF(VLOOKUP(E77,Sheet1!$A:$E,5,0)&lt;0,0,VLOOKUP(E77,Sheet1!$A:$E,5,0))</f>
        <v>300</v>
      </c>
      <c r="O77" s="28">
        <f t="shared" si="12"/>
        <v>600</v>
      </c>
      <c r="P77" s="12">
        <f>IFERROR(VLOOKUP($E77,[1]Pivot!$M:$Z,2,0),0)</f>
        <v>0</v>
      </c>
      <c r="Q77" s="12">
        <f>IFERROR(VLOOKUP($E77,[1]Pivot!$M:$Z,3,0),0)</f>
        <v>0</v>
      </c>
      <c r="R77" s="12">
        <f>IFERROR(VLOOKUP($E77,[1]Pivot!$M:$Z,4,0),0)</f>
        <v>0</v>
      </c>
      <c r="S77" s="12">
        <f>IFERROR(VLOOKUP($E77,[1]Pivot!$M:$Z,5,0),0)</f>
        <v>0</v>
      </c>
      <c r="T77" s="12">
        <f>IFERROR(VLOOKUP($E77,[1]Pivot!$M:$Z,6,0),0)</f>
        <v>0</v>
      </c>
      <c r="U77" s="12">
        <f>IFERROR(VLOOKUP($E77,[1]Pivot!$M:$Z,7,0),0)</f>
        <v>0</v>
      </c>
      <c r="V77" s="12">
        <f>IFERROR(VLOOKUP($E77,[1]Pivot!$M:$Z,8,0),0)</f>
        <v>300</v>
      </c>
      <c r="W77" s="12">
        <f>IFERROR(VLOOKUP($E77,[1]Pivot!$M:$Z,9,0),0)</f>
        <v>0</v>
      </c>
      <c r="X77" s="12">
        <v>300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57">
        <f t="shared" si="13"/>
        <v>0</v>
      </c>
      <c r="AG77" s="12">
        <v>0</v>
      </c>
      <c r="AH77" s="12">
        <v>0</v>
      </c>
      <c r="AI77" s="12">
        <v>300</v>
      </c>
      <c r="AJ77" s="12">
        <v>0</v>
      </c>
      <c r="AK77" s="79">
        <v>0</v>
      </c>
      <c r="AL77" s="79">
        <v>0</v>
      </c>
      <c r="AM77" s="79">
        <v>0</v>
      </c>
      <c r="AN77" s="79">
        <v>0</v>
      </c>
      <c r="AO77" s="1">
        <f>IFERROR(VLOOKUP(E77,[2]Sheet1!$E:$O,11,0),0)</f>
        <v>0</v>
      </c>
      <c r="AP77" s="100">
        <f>IFERROR(VLOOKUP(E77,[3]Sheet2!$E:$O,11,0),0)</f>
        <v>0</v>
      </c>
    </row>
    <row r="78" spans="1:42" ht="15" customHeight="1">
      <c r="A78" s="1">
        <f t="shared" si="11"/>
        <v>0</v>
      </c>
      <c r="B78" s="8" t="s">
        <v>909</v>
      </c>
      <c r="C78" s="9" t="s">
        <v>334</v>
      </c>
      <c r="D78" s="9" t="s">
        <v>1207</v>
      </c>
      <c r="E78" s="8" t="s">
        <v>1008</v>
      </c>
      <c r="F78" s="14" t="s">
        <v>337</v>
      </c>
      <c r="G78" s="8" t="s">
        <v>439</v>
      </c>
      <c r="H78" s="10" t="s">
        <v>958</v>
      </c>
      <c r="I78" s="10">
        <v>4</v>
      </c>
      <c r="J78" s="10" t="s">
        <v>1517</v>
      </c>
      <c r="K78" s="12">
        <f>IFERROR(VLOOKUP($E78,Sheet1!$A:$Z,3,0),0)</f>
        <v>0</v>
      </c>
      <c r="L78" s="25">
        <f>IFERROR(VLOOKUP(E78,#REF!,5,0),0)</f>
        <v>0</v>
      </c>
      <c r="M78" s="32">
        <v>7.59</v>
      </c>
      <c r="N78" s="78">
        <f>IF(VLOOKUP(E78,Sheet1!$A:$E,5,0)&lt;0,0,VLOOKUP(E78,Sheet1!$A:$E,5,0))</f>
        <v>0</v>
      </c>
      <c r="O78" s="28">
        <f t="shared" si="12"/>
        <v>0</v>
      </c>
      <c r="P78" s="12">
        <f>IFERROR(VLOOKUP($E78,[1]Pivot!$M:$Z,2,0),0)</f>
        <v>0</v>
      </c>
      <c r="Q78" s="12">
        <f>IFERROR(VLOOKUP($E78,[1]Pivot!$M:$Z,3,0),0)</f>
        <v>0</v>
      </c>
      <c r="R78" s="12">
        <f>IFERROR(VLOOKUP($E78,[1]Pivot!$M:$Z,4,0),0)</f>
        <v>0</v>
      </c>
      <c r="S78" s="12">
        <f>IFERROR(VLOOKUP($E78,[1]Pivot!$M:$Z,5,0),0)</f>
        <v>0</v>
      </c>
      <c r="T78" s="12">
        <f>IFERROR(VLOOKUP($E78,[1]Pivot!$M:$Z,6,0),0)</f>
        <v>0</v>
      </c>
      <c r="U78" s="12">
        <f>IFERROR(VLOOKUP($E78,[1]Pivot!$M:$Z,7,0),0)</f>
        <v>0</v>
      </c>
      <c r="V78" s="12">
        <f>IFERROR(VLOOKUP($E78,[1]Pivot!$M:$Z,8,0),0)</f>
        <v>0</v>
      </c>
      <c r="W78" s="12">
        <f>IFERROR(VLOOKUP($E78,[1]Pivot!$M:$Z,9,0),0)</f>
        <v>0</v>
      </c>
      <c r="X78" s="12">
        <v>0</v>
      </c>
      <c r="Y78" s="12">
        <v>0</v>
      </c>
      <c r="Z78" s="12">
        <v>0</v>
      </c>
      <c r="AA78" s="12">
        <v>0</v>
      </c>
      <c r="AB78" s="12">
        <v>0</v>
      </c>
      <c r="AC78" s="12">
        <v>0</v>
      </c>
      <c r="AD78" s="12">
        <v>0</v>
      </c>
      <c r="AE78" s="12">
        <v>0</v>
      </c>
      <c r="AF78" s="57">
        <f t="shared" si="13"/>
        <v>0</v>
      </c>
      <c r="AG78" s="12">
        <v>0</v>
      </c>
      <c r="AH78" s="12">
        <v>0</v>
      </c>
      <c r="AI78" s="12">
        <v>0</v>
      </c>
      <c r="AJ78" s="12">
        <v>0</v>
      </c>
      <c r="AK78" s="79">
        <v>0</v>
      </c>
      <c r="AL78" s="79">
        <v>0</v>
      </c>
      <c r="AM78" s="79">
        <v>0</v>
      </c>
      <c r="AN78" s="79">
        <v>0</v>
      </c>
      <c r="AO78" s="1">
        <f>IFERROR(VLOOKUP(E78,[2]Sheet1!$E:$O,11,0),0)</f>
        <v>0</v>
      </c>
      <c r="AP78" s="100">
        <f>IFERROR(VLOOKUP(E78,[3]Sheet2!$E:$O,11,0),0)</f>
        <v>0</v>
      </c>
    </row>
    <row r="79" spans="1:42" ht="15" customHeight="1">
      <c r="A79" s="1">
        <f t="shared" si="11"/>
        <v>920</v>
      </c>
      <c r="B79" s="8" t="s">
        <v>909</v>
      </c>
      <c r="C79" s="9" t="s">
        <v>334</v>
      </c>
      <c r="D79" s="9" t="s">
        <v>1208</v>
      </c>
      <c r="E79" s="8" t="s">
        <v>1009</v>
      </c>
      <c r="F79" s="14" t="s">
        <v>337</v>
      </c>
      <c r="G79" s="8" t="s">
        <v>439</v>
      </c>
      <c r="H79" s="10" t="s">
        <v>93</v>
      </c>
      <c r="I79" s="10">
        <v>4</v>
      </c>
      <c r="J79" s="10" t="s">
        <v>1517</v>
      </c>
      <c r="K79" s="12">
        <f>IFERROR(VLOOKUP($E79,Sheet1!$A:$Z,3,0),0)</f>
        <v>460</v>
      </c>
      <c r="L79" s="25">
        <f>IFERROR(VLOOKUP(E79,#REF!,5,0),0)</f>
        <v>0</v>
      </c>
      <c r="M79" s="32">
        <v>9.09</v>
      </c>
      <c r="N79" s="78">
        <f>IF(VLOOKUP(E79,Sheet1!$A:$E,5,0)&lt;0,0,VLOOKUP(E79,Sheet1!$A:$E,5,0))</f>
        <v>460</v>
      </c>
      <c r="O79" s="28">
        <f t="shared" si="12"/>
        <v>920</v>
      </c>
      <c r="P79" s="12">
        <f>IFERROR(VLOOKUP($E79,[1]Pivot!$M:$Z,2,0),0)</f>
        <v>0</v>
      </c>
      <c r="Q79" s="12">
        <f>IFERROR(VLOOKUP($E79,[1]Pivot!$M:$Z,3,0),0)</f>
        <v>0</v>
      </c>
      <c r="R79" s="12">
        <f>IFERROR(VLOOKUP($E79,[1]Pivot!$M:$Z,4,0),0)</f>
        <v>0</v>
      </c>
      <c r="S79" s="12">
        <f>IFERROR(VLOOKUP($E79,[1]Pivot!$M:$Z,5,0),0)</f>
        <v>0</v>
      </c>
      <c r="T79" s="12">
        <f>IFERROR(VLOOKUP($E79,[1]Pivot!$M:$Z,6,0),0)</f>
        <v>0</v>
      </c>
      <c r="U79" s="12">
        <f>IFERROR(VLOOKUP($E79,[1]Pivot!$M:$Z,7,0),0)</f>
        <v>0</v>
      </c>
      <c r="V79" s="12">
        <f>IFERROR(VLOOKUP($E79,[1]Pivot!$M:$Z,8,0),0)</f>
        <v>460</v>
      </c>
      <c r="W79" s="12">
        <f>IFERROR(VLOOKUP($E79,[1]Pivot!$M:$Z,9,0),0)</f>
        <v>0</v>
      </c>
      <c r="X79" s="12">
        <v>460</v>
      </c>
      <c r="Y79" s="12">
        <v>0</v>
      </c>
      <c r="Z79" s="12">
        <v>0</v>
      </c>
      <c r="AA79" s="12">
        <v>0</v>
      </c>
      <c r="AB79" s="12">
        <v>0</v>
      </c>
      <c r="AC79" s="12">
        <v>0</v>
      </c>
      <c r="AD79" s="12">
        <v>0</v>
      </c>
      <c r="AE79" s="12">
        <v>0</v>
      </c>
      <c r="AF79" s="57">
        <f t="shared" si="13"/>
        <v>0</v>
      </c>
      <c r="AG79" s="12">
        <v>0</v>
      </c>
      <c r="AH79" s="12">
        <v>0</v>
      </c>
      <c r="AI79" s="12">
        <v>460</v>
      </c>
      <c r="AJ79" s="12">
        <v>0</v>
      </c>
      <c r="AK79" s="79">
        <v>0</v>
      </c>
      <c r="AL79" s="79">
        <v>0</v>
      </c>
      <c r="AM79" s="79">
        <v>0</v>
      </c>
      <c r="AN79" s="79">
        <v>0</v>
      </c>
      <c r="AO79" s="1">
        <f>IFERROR(VLOOKUP(E79,[2]Sheet1!$E:$O,11,0),0)</f>
        <v>0</v>
      </c>
      <c r="AP79" s="100">
        <f>IFERROR(VLOOKUP(E79,[3]Sheet2!$E:$O,11,0),0)</f>
        <v>0</v>
      </c>
    </row>
    <row r="80" spans="1:42" ht="15" customHeight="1">
      <c r="A80" s="1">
        <f t="shared" si="11"/>
        <v>1904</v>
      </c>
      <c r="B80" s="8" t="s">
        <v>909</v>
      </c>
      <c r="C80" s="9" t="s">
        <v>334</v>
      </c>
      <c r="D80" s="9" t="s">
        <v>1209</v>
      </c>
      <c r="E80" s="8" t="s">
        <v>1010</v>
      </c>
      <c r="F80" s="14" t="s">
        <v>337</v>
      </c>
      <c r="G80" s="8" t="s">
        <v>439</v>
      </c>
      <c r="H80" s="10" t="s">
        <v>16</v>
      </c>
      <c r="I80" s="10">
        <v>4</v>
      </c>
      <c r="J80" s="10" t="s">
        <v>1517</v>
      </c>
      <c r="K80" s="12">
        <f>IFERROR(VLOOKUP($E80,Sheet1!$A:$Z,3,0),0)</f>
        <v>952</v>
      </c>
      <c r="L80" s="25">
        <f>IFERROR(VLOOKUP(E80,#REF!,5,0),0)</f>
        <v>0</v>
      </c>
      <c r="M80" s="32">
        <v>9.6999999999999993</v>
      </c>
      <c r="N80" s="78">
        <f>IF(VLOOKUP(E80,Sheet1!$A:$E,5,0)&lt;0,0,VLOOKUP(E80,Sheet1!$A:$E,5,0))</f>
        <v>952</v>
      </c>
      <c r="O80" s="28">
        <f t="shared" si="12"/>
        <v>1904</v>
      </c>
      <c r="P80" s="12">
        <f>IFERROR(VLOOKUP($E80,[1]Pivot!$M:$Z,2,0),0)</f>
        <v>0</v>
      </c>
      <c r="Q80" s="12">
        <f>IFERROR(VLOOKUP($E80,[1]Pivot!$M:$Z,3,0),0)</f>
        <v>0</v>
      </c>
      <c r="R80" s="12">
        <f>IFERROR(VLOOKUP($E80,[1]Pivot!$M:$Z,4,0),0)</f>
        <v>0</v>
      </c>
      <c r="S80" s="12">
        <f>IFERROR(VLOOKUP($E80,[1]Pivot!$M:$Z,5,0),0)</f>
        <v>0</v>
      </c>
      <c r="T80" s="12">
        <f>IFERROR(VLOOKUP($E80,[1]Pivot!$M:$Z,6,0),0)</f>
        <v>0</v>
      </c>
      <c r="U80" s="12">
        <f>IFERROR(VLOOKUP($E80,[1]Pivot!$M:$Z,7,0),0)</f>
        <v>0</v>
      </c>
      <c r="V80" s="12">
        <f>IFERROR(VLOOKUP($E80,[1]Pivot!$M:$Z,8,0),0)</f>
        <v>952</v>
      </c>
      <c r="W80" s="12">
        <f>IFERROR(VLOOKUP($E80,[1]Pivot!$M:$Z,9,0),0)</f>
        <v>0</v>
      </c>
      <c r="X80" s="12">
        <v>952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0</v>
      </c>
      <c r="AE80" s="12">
        <v>0</v>
      </c>
      <c r="AF80" s="57">
        <f t="shared" si="13"/>
        <v>0</v>
      </c>
      <c r="AG80" s="12">
        <v>0</v>
      </c>
      <c r="AH80" s="12">
        <v>0</v>
      </c>
      <c r="AI80" s="12">
        <v>950</v>
      </c>
      <c r="AJ80" s="12">
        <v>0</v>
      </c>
      <c r="AK80" s="79">
        <v>0</v>
      </c>
      <c r="AL80" s="79">
        <v>0</v>
      </c>
      <c r="AM80" s="79">
        <v>0</v>
      </c>
      <c r="AN80" s="79">
        <v>0</v>
      </c>
      <c r="AO80" s="1">
        <f>IFERROR(VLOOKUP(E80,[2]Sheet1!$E:$O,11,0),0)</f>
        <v>0</v>
      </c>
      <c r="AP80" s="100">
        <f>IFERROR(VLOOKUP(E80,[3]Sheet2!$E:$O,11,0),0)</f>
        <v>0</v>
      </c>
    </row>
    <row r="81" spans="1:42" ht="15" customHeight="1">
      <c r="A81" s="1">
        <f t="shared" si="11"/>
        <v>1140</v>
      </c>
      <c r="B81" s="8" t="s">
        <v>909</v>
      </c>
      <c r="C81" s="9" t="s">
        <v>334</v>
      </c>
      <c r="D81" s="9" t="s">
        <v>1210</v>
      </c>
      <c r="E81" s="8" t="s">
        <v>1011</v>
      </c>
      <c r="F81" s="14" t="s">
        <v>337</v>
      </c>
      <c r="G81" s="8" t="s">
        <v>439</v>
      </c>
      <c r="H81" s="10" t="s">
        <v>20</v>
      </c>
      <c r="I81" s="10">
        <v>4</v>
      </c>
      <c r="J81" s="10" t="s">
        <v>1517</v>
      </c>
      <c r="K81" s="12">
        <f>IFERROR(VLOOKUP($E81,Sheet1!$A:$Z,3,0),0)</f>
        <v>640</v>
      </c>
      <c r="L81" s="25">
        <f>IFERROR(VLOOKUP(E81,#REF!,5,0),0)</f>
        <v>0</v>
      </c>
      <c r="M81" s="32">
        <v>11.46</v>
      </c>
      <c r="N81" s="78">
        <f>IF(VLOOKUP(E81,Sheet1!$A:$E,5,0)&lt;0,0,VLOOKUP(E81,Sheet1!$A:$E,5,0))</f>
        <v>640</v>
      </c>
      <c r="O81" s="28">
        <f t="shared" si="12"/>
        <v>1140</v>
      </c>
      <c r="P81" s="12">
        <f>IFERROR(VLOOKUP($E81,[1]Pivot!$M:$Z,2,0),0)</f>
        <v>0</v>
      </c>
      <c r="Q81" s="12">
        <f>IFERROR(VLOOKUP($E81,[1]Pivot!$M:$Z,3,0),0)</f>
        <v>0</v>
      </c>
      <c r="R81" s="12">
        <f>IFERROR(VLOOKUP($E81,[1]Pivot!$M:$Z,4,0),0)</f>
        <v>0</v>
      </c>
      <c r="S81" s="12">
        <f>IFERROR(VLOOKUP($E81,[1]Pivot!$M:$Z,5,0),0)</f>
        <v>0</v>
      </c>
      <c r="T81" s="12">
        <f>IFERROR(VLOOKUP($E81,[1]Pivot!$M:$Z,6,0),0)</f>
        <v>0</v>
      </c>
      <c r="U81" s="12">
        <f>IFERROR(VLOOKUP($E81,[1]Pivot!$M:$Z,7,0),0)</f>
        <v>0</v>
      </c>
      <c r="V81" s="12">
        <f>IFERROR(VLOOKUP($E81,[1]Pivot!$M:$Z,8,0),0)</f>
        <v>500</v>
      </c>
      <c r="W81" s="12">
        <f>IFERROR(VLOOKUP($E81,[1]Pivot!$M:$Z,9,0),0)</f>
        <v>0</v>
      </c>
      <c r="X81" s="12">
        <v>640</v>
      </c>
      <c r="Y81" s="12">
        <v>0</v>
      </c>
      <c r="Z81" s="12">
        <v>0</v>
      </c>
      <c r="AA81" s="12">
        <v>0</v>
      </c>
      <c r="AB81" s="12">
        <v>0</v>
      </c>
      <c r="AC81" s="12">
        <v>0</v>
      </c>
      <c r="AD81" s="12">
        <v>0</v>
      </c>
      <c r="AE81" s="12">
        <v>0</v>
      </c>
      <c r="AF81" s="57">
        <f t="shared" si="13"/>
        <v>0</v>
      </c>
      <c r="AG81" s="12">
        <v>0</v>
      </c>
      <c r="AH81" s="12">
        <v>0</v>
      </c>
      <c r="AI81" s="12">
        <v>400</v>
      </c>
      <c r="AJ81" s="12">
        <v>0</v>
      </c>
      <c r="AK81" s="79">
        <v>0</v>
      </c>
      <c r="AL81" s="79">
        <v>0</v>
      </c>
      <c r="AM81" s="79">
        <v>0</v>
      </c>
      <c r="AN81" s="79">
        <v>0</v>
      </c>
      <c r="AO81" s="1">
        <f>IFERROR(VLOOKUP(E81,[2]Sheet1!$E:$O,11,0),0)</f>
        <v>0</v>
      </c>
      <c r="AP81" s="100">
        <f>IFERROR(VLOOKUP(E81,[3]Sheet2!$E:$O,11,0),0)</f>
        <v>0</v>
      </c>
    </row>
    <row r="82" spans="1:42" ht="15" customHeight="1">
      <c r="A82" s="1">
        <f t="shared" si="11"/>
        <v>200</v>
      </c>
      <c r="B82" s="8" t="s">
        <v>909</v>
      </c>
      <c r="C82" s="9" t="s">
        <v>334</v>
      </c>
      <c r="D82" s="9" t="s">
        <v>1211</v>
      </c>
      <c r="E82" s="31" t="s">
        <v>1012</v>
      </c>
      <c r="F82" s="14" t="s">
        <v>337</v>
      </c>
      <c r="G82" s="8" t="s">
        <v>439</v>
      </c>
      <c r="H82" s="29" t="s">
        <v>914</v>
      </c>
      <c r="I82" s="10">
        <v>4</v>
      </c>
      <c r="J82" s="10" t="s">
        <v>1517</v>
      </c>
      <c r="K82" s="12">
        <f>IFERROR(VLOOKUP($E82,Sheet1!$A:$Z,3,0),0)</f>
        <v>0</v>
      </c>
      <c r="L82" s="25">
        <f>IFERROR(VLOOKUP(E82,#REF!,5,0),0)</f>
        <v>0</v>
      </c>
      <c r="M82" s="32">
        <v>11.46</v>
      </c>
      <c r="N82" s="78">
        <f>IF(VLOOKUP(E82,Sheet1!$A:$E,5,0)&lt;0,0,VLOOKUP(E82,Sheet1!$A:$E,5,0))</f>
        <v>0</v>
      </c>
      <c r="O82" s="28">
        <f t="shared" si="12"/>
        <v>200</v>
      </c>
      <c r="P82" s="12">
        <f>IFERROR(VLOOKUP($E82,[1]Pivot!$M:$Z,2,0),0)</f>
        <v>0</v>
      </c>
      <c r="Q82" s="12">
        <f>IFERROR(VLOOKUP($E82,[1]Pivot!$M:$Z,3,0),0)</f>
        <v>0</v>
      </c>
      <c r="R82" s="12">
        <f>IFERROR(VLOOKUP($E82,[1]Pivot!$M:$Z,4,0),0)</f>
        <v>0</v>
      </c>
      <c r="S82" s="12">
        <f>IFERROR(VLOOKUP($E82,[1]Pivot!$M:$Z,5,0),0)</f>
        <v>0</v>
      </c>
      <c r="T82" s="12">
        <f>IFERROR(VLOOKUP($E82,[1]Pivot!$M:$Z,6,0),0)</f>
        <v>0</v>
      </c>
      <c r="U82" s="12">
        <f>IFERROR(VLOOKUP($E82,[1]Pivot!$M:$Z,7,0),0)</f>
        <v>0</v>
      </c>
      <c r="V82" s="12">
        <f>IFERROR(VLOOKUP($E82,[1]Pivot!$M:$Z,8,0),0)</f>
        <v>200</v>
      </c>
      <c r="W82" s="12">
        <f>IFERROR(VLOOKUP($E82,[1]Pivot!$M:$Z,9,0),0)</f>
        <v>0</v>
      </c>
      <c r="X82" s="12">
        <v>0</v>
      </c>
      <c r="Y82" s="12">
        <v>0</v>
      </c>
      <c r="Z82" s="12">
        <v>0</v>
      </c>
      <c r="AA82" s="12">
        <v>0</v>
      </c>
      <c r="AB82" s="12">
        <v>0</v>
      </c>
      <c r="AC82" s="12">
        <v>0</v>
      </c>
      <c r="AD82" s="12">
        <v>0</v>
      </c>
      <c r="AE82" s="12">
        <v>0</v>
      </c>
      <c r="AF82" s="57">
        <f t="shared" si="13"/>
        <v>0</v>
      </c>
      <c r="AG82" s="12">
        <v>0</v>
      </c>
      <c r="AH82" s="12">
        <v>0</v>
      </c>
      <c r="AI82" s="12">
        <v>200</v>
      </c>
      <c r="AJ82" s="12">
        <v>0</v>
      </c>
      <c r="AK82" s="79">
        <v>0</v>
      </c>
      <c r="AL82" s="79">
        <v>0</v>
      </c>
      <c r="AM82" s="79">
        <v>0</v>
      </c>
      <c r="AN82" s="79">
        <v>0</v>
      </c>
      <c r="AO82" s="1">
        <f>IFERROR(VLOOKUP(E82,[2]Sheet1!$E:$O,11,0),0)</f>
        <v>0</v>
      </c>
      <c r="AP82" s="100">
        <f>IFERROR(VLOOKUP(E82,[3]Sheet2!$E:$O,11,0),0)</f>
        <v>0</v>
      </c>
    </row>
    <row r="83" spans="1:42" ht="15" customHeight="1">
      <c r="A83" s="1">
        <f t="shared" si="11"/>
        <v>1000</v>
      </c>
      <c r="B83" s="8" t="s">
        <v>909</v>
      </c>
      <c r="C83" s="9" t="s">
        <v>334</v>
      </c>
      <c r="D83" s="9" t="s">
        <v>1212</v>
      </c>
      <c r="E83" s="8" t="s">
        <v>1013</v>
      </c>
      <c r="F83" s="14" t="s">
        <v>337</v>
      </c>
      <c r="G83" s="8" t="s">
        <v>439</v>
      </c>
      <c r="H83" s="10" t="s">
        <v>347</v>
      </c>
      <c r="I83" s="10">
        <v>4</v>
      </c>
      <c r="J83" s="10" t="s">
        <v>1517</v>
      </c>
      <c r="K83" s="12">
        <f>IFERROR(VLOOKUP($E83,Sheet1!$A:$Z,3,0),0)</f>
        <v>0</v>
      </c>
      <c r="L83" s="25">
        <f>IFERROR(VLOOKUP(E83,#REF!,5,0),0)</f>
        <v>0</v>
      </c>
      <c r="M83" s="32">
        <v>2.0699999999999998</v>
      </c>
      <c r="N83" s="78">
        <f>IF(VLOOKUP(E83,Sheet1!$A:$E,5,0)&lt;0,0,VLOOKUP(E83,Sheet1!$A:$E,5,0))</f>
        <v>0</v>
      </c>
      <c r="O83" s="28">
        <f t="shared" si="12"/>
        <v>1000</v>
      </c>
      <c r="P83" s="12">
        <f>IFERROR(VLOOKUP($E83,[1]Pivot!$M:$Z,2,0),0)</f>
        <v>0</v>
      </c>
      <c r="Q83" s="12">
        <f>IFERROR(VLOOKUP($E83,[1]Pivot!$M:$Z,3,0),0)</f>
        <v>0</v>
      </c>
      <c r="R83" s="12">
        <f>IFERROR(VLOOKUP($E83,[1]Pivot!$M:$Z,4,0),0)</f>
        <v>0</v>
      </c>
      <c r="S83" s="12">
        <f>IFERROR(VLOOKUP($E83,[1]Pivot!$M:$Z,5,0),0)</f>
        <v>0</v>
      </c>
      <c r="T83" s="12">
        <f>IFERROR(VLOOKUP($E83,[1]Pivot!$M:$Z,6,0),0)</f>
        <v>0</v>
      </c>
      <c r="U83" s="12">
        <f>IFERROR(VLOOKUP($E83,[1]Pivot!$M:$Z,7,0),0)</f>
        <v>0</v>
      </c>
      <c r="V83" s="12">
        <f>IFERROR(VLOOKUP($E83,[1]Pivot!$M:$Z,8,0),0)</f>
        <v>1000</v>
      </c>
      <c r="W83" s="12">
        <f>IFERROR(VLOOKUP($E83,[1]Pivot!$M:$Z,9,0),0)</f>
        <v>0</v>
      </c>
      <c r="X83" s="12">
        <v>0</v>
      </c>
      <c r="Y83" s="12">
        <v>0</v>
      </c>
      <c r="Z83" s="12">
        <v>0</v>
      </c>
      <c r="AA83" s="12">
        <v>0</v>
      </c>
      <c r="AB83" s="12">
        <v>0</v>
      </c>
      <c r="AC83" s="12">
        <v>0</v>
      </c>
      <c r="AD83" s="12">
        <v>0</v>
      </c>
      <c r="AE83" s="12">
        <v>0</v>
      </c>
      <c r="AF83" s="57">
        <f t="shared" si="13"/>
        <v>0</v>
      </c>
      <c r="AG83" s="12">
        <v>0</v>
      </c>
      <c r="AH83" s="12">
        <v>0</v>
      </c>
      <c r="AI83" s="12">
        <v>0</v>
      </c>
      <c r="AJ83" s="12">
        <v>0</v>
      </c>
      <c r="AK83" s="79">
        <v>0</v>
      </c>
      <c r="AL83" s="79">
        <v>0</v>
      </c>
      <c r="AM83" s="79">
        <v>0</v>
      </c>
      <c r="AN83" s="79">
        <v>0</v>
      </c>
      <c r="AO83" s="1">
        <f>IFERROR(VLOOKUP(E83,[2]Sheet1!$E:$O,11,0),0)</f>
        <v>0</v>
      </c>
      <c r="AP83" s="100">
        <f>IFERROR(VLOOKUP(E83,[3]Sheet2!$E:$O,11,0),0)</f>
        <v>0</v>
      </c>
    </row>
    <row r="84" spans="1:42" ht="15" customHeight="1">
      <c r="A84" s="1">
        <f t="shared" si="11"/>
        <v>500</v>
      </c>
      <c r="B84" s="8" t="s">
        <v>909</v>
      </c>
      <c r="C84" s="9" t="s">
        <v>334</v>
      </c>
      <c r="D84" s="9" t="s">
        <v>1213</v>
      </c>
      <c r="E84" s="8" t="s">
        <v>1014</v>
      </c>
      <c r="F84" s="14" t="s">
        <v>337</v>
      </c>
      <c r="G84" s="8" t="s">
        <v>439</v>
      </c>
      <c r="H84" s="10" t="s">
        <v>350</v>
      </c>
      <c r="I84" s="10">
        <v>4</v>
      </c>
      <c r="J84" s="10" t="s">
        <v>1517</v>
      </c>
      <c r="K84" s="12">
        <f>IFERROR(VLOOKUP($E84,Sheet1!$A:$Z,3,0),0)</f>
        <v>0</v>
      </c>
      <c r="L84" s="25">
        <f>IFERROR(VLOOKUP(E84,#REF!,5,0),0)</f>
        <v>0</v>
      </c>
      <c r="M84" s="32">
        <v>2.4</v>
      </c>
      <c r="N84" s="78">
        <f>IF(VLOOKUP(E84,Sheet1!$A:$E,5,0)&lt;0,0,VLOOKUP(E84,Sheet1!$A:$E,5,0))</f>
        <v>0</v>
      </c>
      <c r="O84" s="28">
        <f t="shared" si="12"/>
        <v>500</v>
      </c>
      <c r="P84" s="12">
        <f>IFERROR(VLOOKUP($E84,[1]Pivot!$M:$Z,2,0),0)</f>
        <v>0</v>
      </c>
      <c r="Q84" s="12">
        <f>IFERROR(VLOOKUP($E84,[1]Pivot!$M:$Z,3,0),0)</f>
        <v>0</v>
      </c>
      <c r="R84" s="12">
        <f>IFERROR(VLOOKUP($E84,[1]Pivot!$M:$Z,4,0),0)</f>
        <v>0</v>
      </c>
      <c r="S84" s="12">
        <f>IFERROR(VLOOKUP($E84,[1]Pivot!$M:$Z,5,0),0)</f>
        <v>0</v>
      </c>
      <c r="T84" s="12">
        <f>IFERROR(VLOOKUP($E84,[1]Pivot!$M:$Z,6,0),0)</f>
        <v>0</v>
      </c>
      <c r="U84" s="12">
        <f>IFERROR(VLOOKUP($E84,[1]Pivot!$M:$Z,7,0),0)</f>
        <v>0</v>
      </c>
      <c r="V84" s="12">
        <f>IFERROR(VLOOKUP($E84,[1]Pivot!$M:$Z,8,0),0)</f>
        <v>500</v>
      </c>
      <c r="W84" s="12">
        <f>IFERROR(VLOOKUP($E84,[1]Pivot!$M:$Z,9,0),0)</f>
        <v>0</v>
      </c>
      <c r="X84" s="12">
        <v>0</v>
      </c>
      <c r="Y84" s="12">
        <v>0</v>
      </c>
      <c r="Z84" s="12">
        <v>0</v>
      </c>
      <c r="AA84" s="12">
        <v>0</v>
      </c>
      <c r="AB84" s="12">
        <v>0</v>
      </c>
      <c r="AC84" s="12">
        <v>0</v>
      </c>
      <c r="AD84" s="12">
        <v>0</v>
      </c>
      <c r="AE84" s="12">
        <v>0</v>
      </c>
      <c r="AF84" s="57">
        <f t="shared" si="13"/>
        <v>0</v>
      </c>
      <c r="AG84" s="12">
        <v>0</v>
      </c>
      <c r="AH84" s="12">
        <v>0</v>
      </c>
      <c r="AI84" s="12">
        <v>0</v>
      </c>
      <c r="AJ84" s="12">
        <v>0</v>
      </c>
      <c r="AK84" s="79">
        <v>0</v>
      </c>
      <c r="AL84" s="79">
        <v>0</v>
      </c>
      <c r="AM84" s="79">
        <v>0</v>
      </c>
      <c r="AN84" s="79">
        <v>0</v>
      </c>
      <c r="AO84" s="1">
        <f>IFERROR(VLOOKUP(E84,[2]Sheet1!$E:$O,11,0),0)</f>
        <v>0</v>
      </c>
      <c r="AP84" s="100">
        <f>IFERROR(VLOOKUP(E84,[3]Sheet2!$E:$O,11,0),0)</f>
        <v>0</v>
      </c>
    </row>
    <row r="85" spans="1:42" ht="15" customHeight="1">
      <c r="A85" s="1">
        <f t="shared" si="11"/>
        <v>600</v>
      </c>
      <c r="B85" s="8" t="s">
        <v>909</v>
      </c>
      <c r="C85" s="9" t="s">
        <v>334</v>
      </c>
      <c r="D85" s="9" t="s">
        <v>1214</v>
      </c>
      <c r="E85" s="13" t="s">
        <v>1017</v>
      </c>
      <c r="F85" s="14" t="s">
        <v>337</v>
      </c>
      <c r="G85" s="8" t="s">
        <v>452</v>
      </c>
      <c r="H85" s="10" t="s">
        <v>90</v>
      </c>
      <c r="I85" s="10">
        <v>4</v>
      </c>
      <c r="J85" s="10" t="s">
        <v>1517</v>
      </c>
      <c r="K85" s="12">
        <f>IFERROR(VLOOKUP($E85,Sheet1!$A:$Z,3,0),0)</f>
        <v>0</v>
      </c>
      <c r="L85" s="25">
        <f>IFERROR(VLOOKUP(E85,#REF!,5,0),0)</f>
        <v>0</v>
      </c>
      <c r="M85" s="32">
        <v>7.59</v>
      </c>
      <c r="N85" s="78">
        <f>IF(VLOOKUP(E85,Sheet1!$A:$E,5,0)&lt;0,0,VLOOKUP(E85,Sheet1!$A:$E,5,0))</f>
        <v>0</v>
      </c>
      <c r="O85" s="28">
        <f t="shared" si="12"/>
        <v>600</v>
      </c>
      <c r="P85" s="12">
        <f>IFERROR(VLOOKUP($E85,[1]Pivot!$M:$Z,2,0),0)</f>
        <v>0</v>
      </c>
      <c r="Q85" s="12">
        <f>IFERROR(VLOOKUP($E85,[1]Pivot!$M:$Z,3,0),0)</f>
        <v>0</v>
      </c>
      <c r="R85" s="12">
        <f>IFERROR(VLOOKUP($E85,[1]Pivot!$M:$Z,4,0),0)</f>
        <v>0</v>
      </c>
      <c r="S85" s="12">
        <f>IFERROR(VLOOKUP($E85,[1]Pivot!$M:$Z,5,0),0)</f>
        <v>300</v>
      </c>
      <c r="T85" s="12">
        <f>IFERROR(VLOOKUP($E85,[1]Pivot!$M:$Z,6,0),0)</f>
        <v>0</v>
      </c>
      <c r="U85" s="12">
        <f>IFERROR(VLOOKUP($E85,[1]Pivot!$M:$Z,7,0),0)</f>
        <v>0</v>
      </c>
      <c r="V85" s="12">
        <f>IFERROR(VLOOKUP($E85,[1]Pivot!$M:$Z,8,0),0)</f>
        <v>0</v>
      </c>
      <c r="W85" s="12">
        <f>IFERROR(VLOOKUP($E85,[1]Pivot!$M:$Z,9,0),0)</f>
        <v>0</v>
      </c>
      <c r="X85" s="12">
        <v>0</v>
      </c>
      <c r="Y85" s="12">
        <v>300</v>
      </c>
      <c r="Z85" s="12">
        <v>0</v>
      </c>
      <c r="AA85" s="12">
        <v>0</v>
      </c>
      <c r="AB85" s="12">
        <v>0</v>
      </c>
      <c r="AC85" s="12">
        <v>0</v>
      </c>
      <c r="AD85" s="12">
        <v>0</v>
      </c>
      <c r="AE85" s="12">
        <v>0</v>
      </c>
      <c r="AF85" s="57">
        <f t="shared" si="13"/>
        <v>0</v>
      </c>
      <c r="AG85" s="12">
        <v>0</v>
      </c>
      <c r="AH85" s="12">
        <v>300</v>
      </c>
      <c r="AI85" s="12">
        <v>0</v>
      </c>
      <c r="AJ85" s="12">
        <v>0</v>
      </c>
      <c r="AK85" s="79">
        <v>0</v>
      </c>
      <c r="AL85" s="79">
        <v>0</v>
      </c>
      <c r="AM85" s="79">
        <v>0</v>
      </c>
      <c r="AN85" s="79">
        <v>0</v>
      </c>
      <c r="AO85" s="1">
        <f>IFERROR(VLOOKUP(E85,[2]Sheet1!$E:$O,11,0),0)</f>
        <v>0</v>
      </c>
      <c r="AP85" s="100">
        <f>IFERROR(VLOOKUP(E85,[3]Sheet2!$E:$O,11,0),0)</f>
        <v>0</v>
      </c>
    </row>
    <row r="86" spans="1:42" ht="15" customHeight="1">
      <c r="A86" s="1">
        <f t="shared" si="11"/>
        <v>0</v>
      </c>
      <c r="B86" s="47" t="s">
        <v>1015</v>
      </c>
      <c r="C86" s="9" t="s">
        <v>334</v>
      </c>
      <c r="D86" s="9" t="s">
        <v>1215</v>
      </c>
      <c r="E86" s="47" t="s">
        <v>1018</v>
      </c>
      <c r="F86" s="14" t="s">
        <v>337</v>
      </c>
      <c r="G86" s="8" t="s">
        <v>452</v>
      </c>
      <c r="H86" s="48" t="s">
        <v>849</v>
      </c>
      <c r="I86" s="10">
        <v>4</v>
      </c>
      <c r="J86" s="10" t="s">
        <v>1517</v>
      </c>
      <c r="K86" s="12">
        <f>IFERROR(VLOOKUP($E86,Sheet1!$A:$Z,3,0),0)</f>
        <v>0</v>
      </c>
      <c r="L86" s="25">
        <f>IFERROR(VLOOKUP(E86,#REF!,5,0),0)</f>
        <v>0</v>
      </c>
      <c r="M86" s="32">
        <v>7.59</v>
      </c>
      <c r="N86" s="78">
        <f>IF(VLOOKUP(E86,Sheet1!$A:$E,5,0)&lt;0,0,VLOOKUP(E86,Sheet1!$A:$E,5,0))</f>
        <v>0</v>
      </c>
      <c r="O86" s="28">
        <f t="shared" si="12"/>
        <v>0</v>
      </c>
      <c r="P86" s="12">
        <f>IFERROR(VLOOKUP($E86,[1]Pivot!$M:$Z,2,0),0)</f>
        <v>0</v>
      </c>
      <c r="Q86" s="12">
        <f>IFERROR(VLOOKUP($E86,[1]Pivot!$M:$Z,3,0),0)</f>
        <v>0</v>
      </c>
      <c r="R86" s="12">
        <f>IFERROR(VLOOKUP($E86,[1]Pivot!$M:$Z,4,0),0)</f>
        <v>0</v>
      </c>
      <c r="S86" s="12">
        <f>IFERROR(VLOOKUP($E86,[1]Pivot!$M:$Z,5,0),0)</f>
        <v>0</v>
      </c>
      <c r="T86" s="12">
        <f>IFERROR(VLOOKUP($E86,[1]Pivot!$M:$Z,6,0),0)</f>
        <v>0</v>
      </c>
      <c r="U86" s="12">
        <f>IFERROR(VLOOKUP($E86,[1]Pivot!$M:$Z,7,0),0)</f>
        <v>0</v>
      </c>
      <c r="V86" s="12">
        <f>IFERROR(VLOOKUP($E86,[1]Pivot!$M:$Z,8,0),0)</f>
        <v>0</v>
      </c>
      <c r="W86" s="12">
        <f>IFERROR(VLOOKUP($E86,[1]Pivot!$M:$Z,9,0),0)</f>
        <v>0</v>
      </c>
      <c r="X86" s="12">
        <v>0</v>
      </c>
      <c r="Y86" s="12">
        <v>0</v>
      </c>
      <c r="Z86" s="12">
        <v>0</v>
      </c>
      <c r="AA86" s="12">
        <v>0</v>
      </c>
      <c r="AB86" s="12">
        <v>0</v>
      </c>
      <c r="AC86" s="12">
        <v>0</v>
      </c>
      <c r="AD86" s="12">
        <v>0</v>
      </c>
      <c r="AE86" s="12">
        <v>0</v>
      </c>
      <c r="AF86" s="57">
        <f t="shared" si="13"/>
        <v>0</v>
      </c>
      <c r="AG86" s="12">
        <v>0</v>
      </c>
      <c r="AH86" s="12">
        <v>0</v>
      </c>
      <c r="AI86" s="12">
        <v>0</v>
      </c>
      <c r="AJ86" s="12">
        <v>0</v>
      </c>
      <c r="AK86" s="79">
        <v>0</v>
      </c>
      <c r="AL86" s="79">
        <v>0</v>
      </c>
      <c r="AM86" s="79">
        <v>0</v>
      </c>
      <c r="AN86" s="79">
        <v>0</v>
      </c>
      <c r="AO86" s="1">
        <f>IFERROR(VLOOKUP(E86,[2]Sheet1!$E:$O,11,0),0)</f>
        <v>0</v>
      </c>
      <c r="AP86" s="100">
        <f>IFERROR(VLOOKUP(E86,[3]Sheet2!$E:$O,11,0),0)</f>
        <v>0</v>
      </c>
    </row>
    <row r="87" spans="1:42" ht="15" customHeight="1">
      <c r="A87" s="1">
        <f t="shared" si="11"/>
        <v>860</v>
      </c>
      <c r="B87" s="8" t="s">
        <v>909</v>
      </c>
      <c r="C87" s="9" t="s">
        <v>334</v>
      </c>
      <c r="D87" s="9" t="s">
        <v>1216</v>
      </c>
      <c r="E87" s="13" t="s">
        <v>1019</v>
      </c>
      <c r="F87" s="14" t="s">
        <v>337</v>
      </c>
      <c r="G87" s="8" t="s">
        <v>452</v>
      </c>
      <c r="H87" s="10" t="s">
        <v>93</v>
      </c>
      <c r="I87" s="10">
        <v>4</v>
      </c>
      <c r="J87" s="10" t="s">
        <v>1517</v>
      </c>
      <c r="K87" s="12">
        <f>IFERROR(VLOOKUP($E87,Sheet1!$A:$Z,3,0),0)</f>
        <v>0</v>
      </c>
      <c r="L87" s="25">
        <f>IFERROR(VLOOKUP(E87,#REF!,5,0),0)</f>
        <v>0</v>
      </c>
      <c r="M87" s="32">
        <v>9.09</v>
      </c>
      <c r="N87" s="78">
        <f>IF(VLOOKUP(E87,Sheet1!$A:$E,5,0)&lt;0,0,VLOOKUP(E87,Sheet1!$A:$E,5,0))</f>
        <v>0</v>
      </c>
      <c r="O87" s="28">
        <f t="shared" si="12"/>
        <v>860</v>
      </c>
      <c r="P87" s="12">
        <f>IFERROR(VLOOKUP($E87,[1]Pivot!$M:$Z,2,0),0)</f>
        <v>0</v>
      </c>
      <c r="Q87" s="12">
        <f>IFERROR(VLOOKUP($E87,[1]Pivot!$M:$Z,3,0),0)</f>
        <v>0</v>
      </c>
      <c r="R87" s="12">
        <f>IFERROR(VLOOKUP($E87,[1]Pivot!$M:$Z,4,0),0)</f>
        <v>0</v>
      </c>
      <c r="S87" s="12">
        <f>IFERROR(VLOOKUP($E87,[1]Pivot!$M:$Z,5,0),0)</f>
        <v>400</v>
      </c>
      <c r="T87" s="12">
        <f>IFERROR(VLOOKUP($E87,[1]Pivot!$M:$Z,6,0),0)</f>
        <v>0</v>
      </c>
      <c r="U87" s="12">
        <f>IFERROR(VLOOKUP($E87,[1]Pivot!$M:$Z,7,0),0)</f>
        <v>0</v>
      </c>
      <c r="V87" s="12">
        <f>IFERROR(VLOOKUP($E87,[1]Pivot!$M:$Z,8,0),0)</f>
        <v>0</v>
      </c>
      <c r="W87" s="12">
        <f>IFERROR(VLOOKUP($E87,[1]Pivot!$M:$Z,9,0),0)</f>
        <v>0</v>
      </c>
      <c r="X87" s="12">
        <v>0</v>
      </c>
      <c r="Y87" s="12">
        <v>460</v>
      </c>
      <c r="Z87" s="12">
        <v>0</v>
      </c>
      <c r="AA87" s="12">
        <v>0</v>
      </c>
      <c r="AB87" s="12">
        <v>0</v>
      </c>
      <c r="AC87" s="12">
        <v>0</v>
      </c>
      <c r="AD87" s="12">
        <v>0</v>
      </c>
      <c r="AE87" s="12">
        <v>0</v>
      </c>
      <c r="AF87" s="57">
        <f t="shared" si="13"/>
        <v>0</v>
      </c>
      <c r="AG87" s="12">
        <v>0</v>
      </c>
      <c r="AH87" s="12">
        <v>400</v>
      </c>
      <c r="AI87" s="12">
        <v>0</v>
      </c>
      <c r="AJ87" s="12">
        <v>0</v>
      </c>
      <c r="AK87" s="79">
        <v>0</v>
      </c>
      <c r="AL87" s="79">
        <v>0</v>
      </c>
      <c r="AM87" s="79">
        <v>0</v>
      </c>
      <c r="AN87" s="79">
        <v>0</v>
      </c>
      <c r="AO87" s="1">
        <f>IFERROR(VLOOKUP(E87,[2]Sheet1!$E:$O,11,0),0)</f>
        <v>0</v>
      </c>
      <c r="AP87" s="100">
        <f>IFERROR(VLOOKUP(E87,[3]Sheet2!$E:$O,11,0),0)</f>
        <v>0</v>
      </c>
    </row>
    <row r="88" spans="1:42" ht="15" customHeight="1">
      <c r="A88" s="1">
        <f t="shared" si="11"/>
        <v>1904</v>
      </c>
      <c r="B88" s="8" t="s">
        <v>909</v>
      </c>
      <c r="C88" s="9" t="s">
        <v>334</v>
      </c>
      <c r="D88" s="9" t="s">
        <v>1217</v>
      </c>
      <c r="E88" s="13" t="s">
        <v>1020</v>
      </c>
      <c r="F88" s="14" t="s">
        <v>337</v>
      </c>
      <c r="G88" s="8" t="s">
        <v>452</v>
      </c>
      <c r="H88" s="10" t="s">
        <v>16</v>
      </c>
      <c r="I88" s="10">
        <v>4</v>
      </c>
      <c r="J88" s="10" t="s">
        <v>1517</v>
      </c>
      <c r="K88" s="12">
        <f>IFERROR(VLOOKUP($E88,Sheet1!$A:$Z,3,0),0)</f>
        <v>0</v>
      </c>
      <c r="L88" s="25">
        <f>IFERROR(VLOOKUP(E88,#REF!,5,0),0)</f>
        <v>0</v>
      </c>
      <c r="M88" s="32">
        <v>9.6999999999999993</v>
      </c>
      <c r="N88" s="78">
        <f>IF(VLOOKUP(E88,Sheet1!$A:$E,5,0)&lt;0,0,VLOOKUP(E88,Sheet1!$A:$E,5,0))</f>
        <v>0</v>
      </c>
      <c r="O88" s="28">
        <f t="shared" si="12"/>
        <v>1904</v>
      </c>
      <c r="P88" s="12">
        <f>IFERROR(VLOOKUP($E88,[1]Pivot!$M:$Z,2,0),0)</f>
        <v>0</v>
      </c>
      <c r="Q88" s="12">
        <f>IFERROR(VLOOKUP($E88,[1]Pivot!$M:$Z,3,0),0)</f>
        <v>0</v>
      </c>
      <c r="R88" s="12">
        <f>IFERROR(VLOOKUP($E88,[1]Pivot!$M:$Z,4,0),0)</f>
        <v>0</v>
      </c>
      <c r="S88" s="12">
        <f>IFERROR(VLOOKUP($E88,[1]Pivot!$M:$Z,5,0),0)</f>
        <v>952</v>
      </c>
      <c r="T88" s="12">
        <f>IFERROR(VLOOKUP($E88,[1]Pivot!$M:$Z,6,0),0)</f>
        <v>0</v>
      </c>
      <c r="U88" s="12">
        <f>IFERROR(VLOOKUP($E88,[1]Pivot!$M:$Z,7,0),0)</f>
        <v>0</v>
      </c>
      <c r="V88" s="12">
        <f>IFERROR(VLOOKUP($E88,[1]Pivot!$M:$Z,8,0),0)</f>
        <v>0</v>
      </c>
      <c r="W88" s="12">
        <f>IFERROR(VLOOKUP($E88,[1]Pivot!$M:$Z,9,0),0)</f>
        <v>0</v>
      </c>
      <c r="X88" s="12">
        <v>0</v>
      </c>
      <c r="Y88" s="12">
        <v>952</v>
      </c>
      <c r="Z88" s="12">
        <v>0</v>
      </c>
      <c r="AA88" s="12">
        <v>0</v>
      </c>
      <c r="AB88" s="12">
        <v>0</v>
      </c>
      <c r="AC88" s="12">
        <v>0</v>
      </c>
      <c r="AD88" s="12">
        <v>0</v>
      </c>
      <c r="AE88" s="12">
        <v>0</v>
      </c>
      <c r="AF88" s="57">
        <f t="shared" si="13"/>
        <v>0</v>
      </c>
      <c r="AG88" s="12">
        <v>0</v>
      </c>
      <c r="AH88" s="12">
        <v>950</v>
      </c>
      <c r="AI88" s="12">
        <v>0</v>
      </c>
      <c r="AJ88" s="12">
        <v>0</v>
      </c>
      <c r="AK88" s="79">
        <v>0</v>
      </c>
      <c r="AL88" s="79">
        <v>0</v>
      </c>
      <c r="AM88" s="79">
        <v>0</v>
      </c>
      <c r="AN88" s="79">
        <v>0</v>
      </c>
      <c r="AO88" s="1">
        <f>IFERROR(VLOOKUP(E88,[2]Sheet1!$E:$O,11,0),0)</f>
        <v>0</v>
      </c>
      <c r="AP88" s="100">
        <f>IFERROR(VLOOKUP(E88,[3]Sheet2!$E:$O,11,0),0)</f>
        <v>0</v>
      </c>
    </row>
    <row r="89" spans="1:42" ht="15" customHeight="1">
      <c r="A89" s="1">
        <f t="shared" si="11"/>
        <v>1140</v>
      </c>
      <c r="B89" s="8" t="s">
        <v>909</v>
      </c>
      <c r="C89" s="9" t="s">
        <v>334</v>
      </c>
      <c r="D89" s="9" t="s">
        <v>1218</v>
      </c>
      <c r="E89" s="8" t="s">
        <v>1021</v>
      </c>
      <c r="F89" s="14" t="s">
        <v>337</v>
      </c>
      <c r="G89" s="8" t="s">
        <v>452</v>
      </c>
      <c r="H89" s="10" t="s">
        <v>20</v>
      </c>
      <c r="I89" s="10">
        <v>4</v>
      </c>
      <c r="J89" s="10" t="s">
        <v>1517</v>
      </c>
      <c r="K89" s="12">
        <f>IFERROR(VLOOKUP($E89,Sheet1!$A:$Z,3,0),0)</f>
        <v>0</v>
      </c>
      <c r="L89" s="25">
        <f>IFERROR(VLOOKUP(E89,#REF!,5,0),0)</f>
        <v>0</v>
      </c>
      <c r="M89" s="32">
        <v>11.46</v>
      </c>
      <c r="N89" s="78">
        <f>IF(VLOOKUP(E89,Sheet1!$A:$E,5,0)&lt;0,0,VLOOKUP(E89,Sheet1!$A:$E,5,0))</f>
        <v>0</v>
      </c>
      <c r="O89" s="28">
        <f t="shared" si="12"/>
        <v>1140</v>
      </c>
      <c r="P89" s="12">
        <f>IFERROR(VLOOKUP($E89,[1]Pivot!$M:$Z,2,0),0)</f>
        <v>0</v>
      </c>
      <c r="Q89" s="12">
        <f>IFERROR(VLOOKUP($E89,[1]Pivot!$M:$Z,3,0),0)</f>
        <v>0</v>
      </c>
      <c r="R89" s="12">
        <f>IFERROR(VLOOKUP($E89,[1]Pivot!$M:$Z,4,0),0)</f>
        <v>0</v>
      </c>
      <c r="S89" s="12">
        <f>IFERROR(VLOOKUP($E89,[1]Pivot!$M:$Z,5,0),0)</f>
        <v>500</v>
      </c>
      <c r="T89" s="12">
        <f>IFERROR(VLOOKUP($E89,[1]Pivot!$M:$Z,6,0),0)</f>
        <v>0</v>
      </c>
      <c r="U89" s="12">
        <f>IFERROR(VLOOKUP($E89,[1]Pivot!$M:$Z,7,0),0)</f>
        <v>0</v>
      </c>
      <c r="V89" s="12">
        <f>IFERROR(VLOOKUP($E89,[1]Pivot!$M:$Z,8,0),0)</f>
        <v>0</v>
      </c>
      <c r="W89" s="12">
        <f>IFERROR(VLOOKUP($E89,[1]Pivot!$M:$Z,9,0),0)</f>
        <v>0</v>
      </c>
      <c r="X89" s="12">
        <v>0</v>
      </c>
      <c r="Y89" s="12">
        <v>640</v>
      </c>
      <c r="Z89" s="12">
        <v>0</v>
      </c>
      <c r="AA89" s="12">
        <v>0</v>
      </c>
      <c r="AB89" s="12">
        <v>0</v>
      </c>
      <c r="AC89" s="12">
        <v>0</v>
      </c>
      <c r="AD89" s="12">
        <v>0</v>
      </c>
      <c r="AE89" s="12">
        <v>0</v>
      </c>
      <c r="AF89" s="57">
        <f t="shared" si="13"/>
        <v>0</v>
      </c>
      <c r="AG89" s="12">
        <v>0</v>
      </c>
      <c r="AH89" s="12">
        <v>640</v>
      </c>
      <c r="AI89" s="12">
        <v>0</v>
      </c>
      <c r="AJ89" s="12">
        <v>0</v>
      </c>
      <c r="AK89" s="79">
        <v>0</v>
      </c>
      <c r="AL89" s="79">
        <v>0</v>
      </c>
      <c r="AM89" s="79">
        <v>0</v>
      </c>
      <c r="AN89" s="79">
        <v>0</v>
      </c>
      <c r="AO89" s="1">
        <f>IFERROR(VLOOKUP(E89,[2]Sheet1!$E:$O,11,0),0)</f>
        <v>0</v>
      </c>
      <c r="AP89" s="100">
        <f>IFERROR(VLOOKUP(E89,[3]Sheet2!$E:$O,11,0),0)</f>
        <v>0</v>
      </c>
    </row>
    <row r="90" spans="1:42" ht="15" customHeight="1">
      <c r="A90" s="1">
        <f t="shared" si="11"/>
        <v>200</v>
      </c>
      <c r="B90" s="47" t="s">
        <v>1015</v>
      </c>
      <c r="C90" s="9" t="s">
        <v>334</v>
      </c>
      <c r="D90" s="9" t="s">
        <v>1219</v>
      </c>
      <c r="E90" s="50" t="s">
        <v>1022</v>
      </c>
      <c r="F90" s="14" t="s">
        <v>337</v>
      </c>
      <c r="G90" s="8" t="s">
        <v>452</v>
      </c>
      <c r="H90" s="49" t="s">
        <v>1016</v>
      </c>
      <c r="I90" s="10">
        <v>4</v>
      </c>
      <c r="J90" s="10" t="s">
        <v>1517</v>
      </c>
      <c r="K90" s="12">
        <f>IFERROR(VLOOKUP($E90,Sheet1!$A:$Z,3,0),0)</f>
        <v>0</v>
      </c>
      <c r="L90" s="25">
        <f>IFERROR(VLOOKUP(E90,#REF!,5,0),0)</f>
        <v>0</v>
      </c>
      <c r="M90" s="32">
        <v>11.46</v>
      </c>
      <c r="N90" s="78">
        <f>IF(VLOOKUP(E90,Sheet1!$A:$E,5,0)&lt;0,0,VLOOKUP(E90,Sheet1!$A:$E,5,0))</f>
        <v>0</v>
      </c>
      <c r="O90" s="28">
        <f t="shared" si="12"/>
        <v>200</v>
      </c>
      <c r="P90" s="12">
        <f>IFERROR(VLOOKUP($E90,[1]Pivot!$M:$Z,2,0),0)</f>
        <v>0</v>
      </c>
      <c r="Q90" s="12">
        <f>IFERROR(VLOOKUP($E90,[1]Pivot!$M:$Z,3,0),0)</f>
        <v>0</v>
      </c>
      <c r="R90" s="12">
        <f>IFERROR(VLOOKUP($E90,[1]Pivot!$M:$Z,4,0),0)</f>
        <v>0</v>
      </c>
      <c r="S90" s="12">
        <f>IFERROR(VLOOKUP($E90,[1]Pivot!$M:$Z,5,0),0)</f>
        <v>200</v>
      </c>
      <c r="T90" s="12">
        <f>IFERROR(VLOOKUP($E90,[1]Pivot!$M:$Z,6,0),0)</f>
        <v>0</v>
      </c>
      <c r="U90" s="12">
        <f>IFERROR(VLOOKUP($E90,[1]Pivot!$M:$Z,7,0),0)</f>
        <v>0</v>
      </c>
      <c r="V90" s="12">
        <f>IFERROR(VLOOKUP($E90,[1]Pivot!$M:$Z,8,0),0)</f>
        <v>0</v>
      </c>
      <c r="W90" s="12">
        <f>IFERROR(VLOOKUP($E90,[1]Pivot!$M:$Z,9,0),0)</f>
        <v>0</v>
      </c>
      <c r="X90" s="12">
        <v>0</v>
      </c>
      <c r="Y90" s="12">
        <v>0</v>
      </c>
      <c r="Z90" s="12">
        <v>0</v>
      </c>
      <c r="AA90" s="12">
        <v>0</v>
      </c>
      <c r="AB90" s="12">
        <v>0</v>
      </c>
      <c r="AC90" s="12">
        <v>0</v>
      </c>
      <c r="AD90" s="12">
        <v>0</v>
      </c>
      <c r="AE90" s="12">
        <v>0</v>
      </c>
      <c r="AF90" s="57">
        <f t="shared" si="13"/>
        <v>0</v>
      </c>
      <c r="AG90" s="12">
        <v>0</v>
      </c>
      <c r="AH90" s="12">
        <v>0</v>
      </c>
      <c r="AI90" s="12">
        <v>0</v>
      </c>
      <c r="AJ90" s="12">
        <v>0</v>
      </c>
      <c r="AK90" s="79">
        <v>0</v>
      </c>
      <c r="AL90" s="79">
        <v>0</v>
      </c>
      <c r="AM90" s="79">
        <v>0</v>
      </c>
      <c r="AN90" s="79">
        <v>0</v>
      </c>
      <c r="AO90" s="1">
        <f>IFERROR(VLOOKUP(E90,[2]Sheet1!$E:$O,11,0),0)</f>
        <v>0</v>
      </c>
      <c r="AP90" s="100">
        <f>IFERROR(VLOOKUP(E90,[3]Sheet2!$E:$O,11,0),0)</f>
        <v>0</v>
      </c>
    </row>
    <row r="91" spans="1:42" ht="15" customHeight="1">
      <c r="A91" s="1">
        <f t="shared" si="11"/>
        <v>1000</v>
      </c>
      <c r="B91" s="47" t="s">
        <v>1015</v>
      </c>
      <c r="C91" s="9" t="s">
        <v>334</v>
      </c>
      <c r="D91" s="9" t="s">
        <v>1220</v>
      </c>
      <c r="E91" s="47" t="s">
        <v>1023</v>
      </c>
      <c r="F91" s="14" t="s">
        <v>337</v>
      </c>
      <c r="G91" s="8" t="s">
        <v>452</v>
      </c>
      <c r="H91" s="10" t="s">
        <v>347</v>
      </c>
      <c r="I91" s="10">
        <v>4</v>
      </c>
      <c r="J91" s="10" t="s">
        <v>1517</v>
      </c>
      <c r="K91" s="12">
        <f>IFERROR(VLOOKUP($E91,Sheet1!$A:$Z,3,0),0)</f>
        <v>0</v>
      </c>
      <c r="L91" s="25">
        <f>IFERROR(VLOOKUP(E91,#REF!,5,0),0)</f>
        <v>0</v>
      </c>
      <c r="M91" s="32">
        <v>2.0699999999999998</v>
      </c>
      <c r="N91" s="78">
        <f>IF(VLOOKUP(E91,Sheet1!$A:$E,5,0)&lt;0,0,VLOOKUP(E91,Sheet1!$A:$E,5,0))</f>
        <v>0</v>
      </c>
      <c r="O91" s="28">
        <f t="shared" si="12"/>
        <v>1000</v>
      </c>
      <c r="P91" s="12">
        <f>IFERROR(VLOOKUP($E91,[1]Pivot!$M:$Z,2,0),0)</f>
        <v>0</v>
      </c>
      <c r="Q91" s="12">
        <f>IFERROR(VLOOKUP($E91,[1]Pivot!$M:$Z,3,0),0)</f>
        <v>0</v>
      </c>
      <c r="R91" s="12">
        <f>IFERROR(VLOOKUP($E91,[1]Pivot!$M:$Z,4,0),0)</f>
        <v>0</v>
      </c>
      <c r="S91" s="12">
        <f>IFERROR(VLOOKUP($E91,[1]Pivot!$M:$Z,5,0),0)</f>
        <v>1000</v>
      </c>
      <c r="T91" s="12">
        <f>IFERROR(VLOOKUP($E91,[1]Pivot!$M:$Z,6,0),0)</f>
        <v>0</v>
      </c>
      <c r="U91" s="12">
        <f>IFERROR(VLOOKUP($E91,[1]Pivot!$M:$Z,7,0),0)</f>
        <v>0</v>
      </c>
      <c r="V91" s="12">
        <f>IFERROR(VLOOKUP($E91,[1]Pivot!$M:$Z,8,0),0)</f>
        <v>0</v>
      </c>
      <c r="W91" s="12">
        <f>IFERROR(VLOOKUP($E91,[1]Pivot!$M:$Z,9,0),0)</f>
        <v>0</v>
      </c>
      <c r="X91" s="12">
        <v>0</v>
      </c>
      <c r="Y91" s="12">
        <v>0</v>
      </c>
      <c r="Z91" s="12">
        <v>0</v>
      </c>
      <c r="AA91" s="12">
        <v>0</v>
      </c>
      <c r="AB91" s="12">
        <v>0</v>
      </c>
      <c r="AC91" s="12">
        <v>0</v>
      </c>
      <c r="AD91" s="12">
        <v>0</v>
      </c>
      <c r="AE91" s="12">
        <v>0</v>
      </c>
      <c r="AF91" s="57">
        <f t="shared" si="13"/>
        <v>0</v>
      </c>
      <c r="AG91" s="12">
        <v>0</v>
      </c>
      <c r="AH91" s="12">
        <v>0</v>
      </c>
      <c r="AI91" s="12">
        <v>0</v>
      </c>
      <c r="AJ91" s="12">
        <v>0</v>
      </c>
      <c r="AK91" s="79">
        <v>0</v>
      </c>
      <c r="AL91" s="79">
        <v>0</v>
      </c>
      <c r="AM91" s="79">
        <v>0</v>
      </c>
      <c r="AN91" s="79">
        <v>0</v>
      </c>
      <c r="AO91" s="1">
        <f>IFERROR(VLOOKUP(E91,[2]Sheet1!$E:$O,11,0),0)</f>
        <v>0</v>
      </c>
      <c r="AP91" s="100">
        <f>IFERROR(VLOOKUP(E91,[3]Sheet2!$E:$O,11,0),0)</f>
        <v>0</v>
      </c>
    </row>
    <row r="92" spans="1:42" ht="15" customHeight="1">
      <c r="A92" s="1">
        <f t="shared" si="11"/>
        <v>500</v>
      </c>
      <c r="B92" s="47" t="s">
        <v>1015</v>
      </c>
      <c r="C92" s="9" t="s">
        <v>334</v>
      </c>
      <c r="D92" s="9" t="s">
        <v>1221</v>
      </c>
      <c r="E92" s="47" t="s">
        <v>1024</v>
      </c>
      <c r="F92" s="14" t="s">
        <v>337</v>
      </c>
      <c r="G92" s="8" t="s">
        <v>452</v>
      </c>
      <c r="H92" s="10" t="s">
        <v>350</v>
      </c>
      <c r="I92" s="10">
        <v>4</v>
      </c>
      <c r="J92" s="10" t="s">
        <v>1517</v>
      </c>
      <c r="K92" s="12">
        <f>IFERROR(VLOOKUP($E92,Sheet1!$A:$Z,3,0),0)</f>
        <v>0</v>
      </c>
      <c r="L92" s="25">
        <f>IFERROR(VLOOKUP(E92,#REF!,5,0),0)</f>
        <v>0</v>
      </c>
      <c r="M92" s="32">
        <v>2.4</v>
      </c>
      <c r="N92" s="78">
        <f>IF(VLOOKUP(E92,Sheet1!$A:$E,5,0)&lt;0,0,VLOOKUP(E92,Sheet1!$A:$E,5,0))</f>
        <v>0</v>
      </c>
      <c r="O92" s="28">
        <f t="shared" si="12"/>
        <v>500</v>
      </c>
      <c r="P92" s="12">
        <f>IFERROR(VLOOKUP($E92,[1]Pivot!$M:$Z,2,0),0)</f>
        <v>0</v>
      </c>
      <c r="Q92" s="12">
        <f>IFERROR(VLOOKUP($E92,[1]Pivot!$M:$Z,3,0),0)</f>
        <v>0</v>
      </c>
      <c r="R92" s="12">
        <f>IFERROR(VLOOKUP($E92,[1]Pivot!$M:$Z,4,0),0)</f>
        <v>0</v>
      </c>
      <c r="S92" s="12">
        <f>IFERROR(VLOOKUP($E92,[1]Pivot!$M:$Z,5,0),0)</f>
        <v>500</v>
      </c>
      <c r="T92" s="12">
        <f>IFERROR(VLOOKUP($E92,[1]Pivot!$M:$Z,6,0),0)</f>
        <v>0</v>
      </c>
      <c r="U92" s="12">
        <f>IFERROR(VLOOKUP($E92,[1]Pivot!$M:$Z,7,0),0)</f>
        <v>0</v>
      </c>
      <c r="V92" s="12">
        <f>IFERROR(VLOOKUP($E92,[1]Pivot!$M:$Z,8,0),0)</f>
        <v>0</v>
      </c>
      <c r="W92" s="12">
        <f>IFERROR(VLOOKUP($E92,[1]Pivot!$M:$Z,9,0),0)</f>
        <v>0</v>
      </c>
      <c r="X92" s="12">
        <v>0</v>
      </c>
      <c r="Y92" s="12">
        <v>0</v>
      </c>
      <c r="Z92" s="12">
        <v>0</v>
      </c>
      <c r="AA92" s="12">
        <v>0</v>
      </c>
      <c r="AB92" s="12">
        <v>0</v>
      </c>
      <c r="AC92" s="12">
        <v>0</v>
      </c>
      <c r="AD92" s="12">
        <v>0</v>
      </c>
      <c r="AE92" s="12">
        <v>0</v>
      </c>
      <c r="AF92" s="57">
        <f t="shared" si="13"/>
        <v>0</v>
      </c>
      <c r="AG92" s="12">
        <v>0</v>
      </c>
      <c r="AH92" s="12">
        <v>0</v>
      </c>
      <c r="AI92" s="12">
        <v>0</v>
      </c>
      <c r="AJ92" s="12">
        <v>0</v>
      </c>
      <c r="AK92" s="79">
        <v>0</v>
      </c>
      <c r="AL92" s="79">
        <v>0</v>
      </c>
      <c r="AM92" s="79">
        <v>0</v>
      </c>
      <c r="AN92" s="79">
        <v>0</v>
      </c>
      <c r="AO92" s="1">
        <f>IFERROR(VLOOKUP(E92,[2]Sheet1!$E:$O,11,0),0)</f>
        <v>0</v>
      </c>
      <c r="AP92" s="100">
        <f>IFERROR(VLOOKUP(E92,[3]Sheet2!$E:$O,11,0),0)</f>
        <v>0</v>
      </c>
    </row>
    <row r="93" spans="1:42" ht="15" customHeight="1">
      <c r="A93" s="1">
        <f t="shared" si="11"/>
        <v>960</v>
      </c>
      <c r="B93" s="8" t="s">
        <v>909</v>
      </c>
      <c r="C93" s="9" t="s">
        <v>334</v>
      </c>
      <c r="D93" s="9" t="s">
        <v>1222</v>
      </c>
      <c r="E93" s="13" t="s">
        <v>1025</v>
      </c>
      <c r="F93" s="14" t="s">
        <v>337</v>
      </c>
      <c r="G93" s="8" t="s">
        <v>469</v>
      </c>
      <c r="H93" s="10" t="s">
        <v>90</v>
      </c>
      <c r="I93" s="10">
        <v>4</v>
      </c>
      <c r="J93" s="10" t="s">
        <v>1517</v>
      </c>
      <c r="K93" s="12">
        <f>IFERROR(VLOOKUP($E93,Sheet1!$A:$Z,3,0),0)</f>
        <v>0</v>
      </c>
      <c r="L93" s="25">
        <f>IFERROR(VLOOKUP(E93,#REF!,5,0),0)</f>
        <v>0</v>
      </c>
      <c r="M93" s="32">
        <v>7.59</v>
      </c>
      <c r="N93" s="78">
        <f>IF(VLOOKUP(E93,Sheet1!$A:$E,5,0)&lt;0,0,VLOOKUP(E93,Sheet1!$A:$E,5,0))</f>
        <v>0</v>
      </c>
      <c r="O93" s="28">
        <f t="shared" si="12"/>
        <v>960</v>
      </c>
      <c r="P93" s="12">
        <f>IFERROR(VLOOKUP($E93,[1]Pivot!$M:$Z,2,0),0)</f>
        <v>0</v>
      </c>
      <c r="Q93" s="12">
        <f>IFERROR(VLOOKUP($E93,[1]Pivot!$M:$Z,3,0),0)</f>
        <v>0</v>
      </c>
      <c r="R93" s="12">
        <f>IFERROR(VLOOKUP($E93,[1]Pivot!$M:$Z,4,0),0)</f>
        <v>0</v>
      </c>
      <c r="S93" s="12">
        <f>IFERROR(VLOOKUP($E93,[1]Pivot!$M:$Z,5,0),0)</f>
        <v>0</v>
      </c>
      <c r="T93" s="12">
        <f>IFERROR(VLOOKUP($E93,[1]Pivot!$M:$Z,6,0),0)</f>
        <v>0</v>
      </c>
      <c r="U93" s="12">
        <f>IFERROR(VLOOKUP($E93,[1]Pivot!$M:$Z,7,0),0)</f>
        <v>600</v>
      </c>
      <c r="V93" s="12">
        <f>IFERROR(VLOOKUP($E93,[1]Pivot!$M:$Z,8,0),0)</f>
        <v>0</v>
      </c>
      <c r="W93" s="12">
        <f>IFERROR(VLOOKUP($E93,[1]Pivot!$M:$Z,9,0),0)</f>
        <v>0</v>
      </c>
      <c r="X93" s="12">
        <v>0</v>
      </c>
      <c r="Y93" s="12">
        <v>0</v>
      </c>
      <c r="Z93" s="12">
        <v>0</v>
      </c>
      <c r="AA93" s="12">
        <v>0</v>
      </c>
      <c r="AB93" s="12">
        <v>0</v>
      </c>
      <c r="AC93" s="12">
        <v>360</v>
      </c>
      <c r="AD93" s="12">
        <v>0</v>
      </c>
      <c r="AE93" s="12">
        <v>0</v>
      </c>
      <c r="AF93" s="57">
        <f t="shared" si="13"/>
        <v>0</v>
      </c>
      <c r="AG93" s="12">
        <v>0</v>
      </c>
      <c r="AH93" s="12">
        <v>0</v>
      </c>
      <c r="AI93" s="12">
        <v>0</v>
      </c>
      <c r="AJ93" s="12">
        <v>0</v>
      </c>
      <c r="AK93" s="79">
        <v>0</v>
      </c>
      <c r="AL93" s="79">
        <v>0</v>
      </c>
      <c r="AM93" s="79">
        <v>300</v>
      </c>
      <c r="AN93" s="79">
        <v>0</v>
      </c>
      <c r="AO93" s="1">
        <f>IFERROR(VLOOKUP(E93,[2]Sheet1!$E:$O,11,0),0)</f>
        <v>0</v>
      </c>
      <c r="AP93" s="100">
        <f>IFERROR(VLOOKUP(E93,[3]Sheet2!$E:$O,11,0),0)</f>
        <v>0</v>
      </c>
    </row>
    <row r="94" spans="1:42" ht="15" customHeight="1">
      <c r="A94" s="1">
        <f t="shared" si="11"/>
        <v>0</v>
      </c>
      <c r="B94" s="47" t="s">
        <v>1015</v>
      </c>
      <c r="C94" s="9" t="s">
        <v>334</v>
      </c>
      <c r="D94" s="9" t="s">
        <v>1223</v>
      </c>
      <c r="E94" s="47" t="s">
        <v>1026</v>
      </c>
      <c r="F94" s="14" t="s">
        <v>337</v>
      </c>
      <c r="G94" s="8" t="s">
        <v>469</v>
      </c>
      <c r="H94" s="48" t="s">
        <v>849</v>
      </c>
      <c r="I94" s="10">
        <v>4</v>
      </c>
      <c r="J94" s="10" t="s">
        <v>1517</v>
      </c>
      <c r="K94" s="12">
        <f>IFERROR(VLOOKUP($E94,Sheet1!$A:$Z,3,0),0)</f>
        <v>0</v>
      </c>
      <c r="L94" s="25">
        <f>IFERROR(VLOOKUP(E94,#REF!,5,0),0)</f>
        <v>0</v>
      </c>
      <c r="M94" s="32">
        <v>7.59</v>
      </c>
      <c r="N94" s="78">
        <f>IF(VLOOKUP(E94,Sheet1!$A:$E,5,0)&lt;0,0,VLOOKUP(E94,Sheet1!$A:$E,5,0))</f>
        <v>0</v>
      </c>
      <c r="O94" s="28">
        <f t="shared" si="12"/>
        <v>0</v>
      </c>
      <c r="P94" s="12">
        <f>IFERROR(VLOOKUP($E94,[1]Pivot!$M:$Z,2,0),0)</f>
        <v>0</v>
      </c>
      <c r="Q94" s="12">
        <f>IFERROR(VLOOKUP($E94,[1]Pivot!$M:$Z,3,0),0)</f>
        <v>0</v>
      </c>
      <c r="R94" s="12">
        <f>IFERROR(VLOOKUP($E94,[1]Pivot!$M:$Z,4,0),0)</f>
        <v>0</v>
      </c>
      <c r="S94" s="12">
        <f>IFERROR(VLOOKUP($E94,[1]Pivot!$M:$Z,5,0),0)</f>
        <v>0</v>
      </c>
      <c r="T94" s="12">
        <f>IFERROR(VLOOKUP($E94,[1]Pivot!$M:$Z,6,0),0)</f>
        <v>0</v>
      </c>
      <c r="U94" s="12">
        <f>IFERROR(VLOOKUP($E94,[1]Pivot!$M:$Z,7,0),0)</f>
        <v>0</v>
      </c>
      <c r="V94" s="12">
        <f>IFERROR(VLOOKUP($E94,[1]Pivot!$M:$Z,8,0),0)</f>
        <v>0</v>
      </c>
      <c r="W94" s="12">
        <f>IFERROR(VLOOKUP($E94,[1]Pivot!$M:$Z,9,0),0)</f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0</v>
      </c>
      <c r="AD94" s="12">
        <v>0</v>
      </c>
      <c r="AE94" s="12">
        <v>0</v>
      </c>
      <c r="AF94" s="57">
        <f t="shared" si="13"/>
        <v>0</v>
      </c>
      <c r="AG94" s="12">
        <v>0</v>
      </c>
      <c r="AH94" s="12">
        <v>0</v>
      </c>
      <c r="AI94" s="12">
        <v>0</v>
      </c>
      <c r="AJ94" s="12">
        <v>0</v>
      </c>
      <c r="AK94" s="79">
        <v>0</v>
      </c>
      <c r="AL94" s="79">
        <v>0</v>
      </c>
      <c r="AM94" s="79">
        <v>0</v>
      </c>
      <c r="AN94" s="79">
        <v>0</v>
      </c>
      <c r="AO94" s="1">
        <f>IFERROR(VLOOKUP(E94,[2]Sheet1!$E:$O,11,0),0)</f>
        <v>0</v>
      </c>
      <c r="AP94" s="100">
        <f>IFERROR(VLOOKUP(E94,[3]Sheet2!$E:$O,11,0),0)</f>
        <v>0</v>
      </c>
    </row>
    <row r="95" spans="1:42" ht="15" customHeight="1">
      <c r="A95" s="1">
        <f t="shared" si="11"/>
        <v>1260</v>
      </c>
      <c r="B95" s="8" t="s">
        <v>909</v>
      </c>
      <c r="C95" s="9" t="s">
        <v>334</v>
      </c>
      <c r="D95" s="9" t="s">
        <v>1224</v>
      </c>
      <c r="E95" s="13" t="s">
        <v>1027</v>
      </c>
      <c r="F95" s="14" t="s">
        <v>337</v>
      </c>
      <c r="G95" s="8" t="s">
        <v>469</v>
      </c>
      <c r="H95" s="10" t="s">
        <v>93</v>
      </c>
      <c r="I95" s="10">
        <v>4</v>
      </c>
      <c r="J95" s="10" t="s">
        <v>1517</v>
      </c>
      <c r="K95" s="12">
        <f>IFERROR(VLOOKUP($E95,Sheet1!$A:$Z,3,0),0)</f>
        <v>0</v>
      </c>
      <c r="L95" s="25">
        <f>IFERROR(VLOOKUP(E95,#REF!,5,0),0)</f>
        <v>0</v>
      </c>
      <c r="M95" s="32">
        <v>9.09</v>
      </c>
      <c r="N95" s="78">
        <f>IF(VLOOKUP(E95,Sheet1!$A:$E,5,0)&lt;0,0,VLOOKUP(E95,Sheet1!$A:$E,5,0))</f>
        <v>0</v>
      </c>
      <c r="O95" s="28">
        <f t="shared" si="12"/>
        <v>1260</v>
      </c>
      <c r="P95" s="12">
        <f>IFERROR(VLOOKUP($E95,[1]Pivot!$M:$Z,2,0),0)</f>
        <v>0</v>
      </c>
      <c r="Q95" s="12">
        <f>IFERROR(VLOOKUP($E95,[1]Pivot!$M:$Z,3,0),0)</f>
        <v>0</v>
      </c>
      <c r="R95" s="12">
        <f>IFERROR(VLOOKUP($E95,[1]Pivot!$M:$Z,4,0),0)</f>
        <v>0</v>
      </c>
      <c r="S95" s="12">
        <f>IFERROR(VLOOKUP($E95,[1]Pivot!$M:$Z,5,0),0)</f>
        <v>0</v>
      </c>
      <c r="T95" s="12">
        <f>IFERROR(VLOOKUP($E95,[1]Pivot!$M:$Z,6,0),0)</f>
        <v>0</v>
      </c>
      <c r="U95" s="12">
        <f>IFERROR(VLOOKUP($E95,[1]Pivot!$M:$Z,7,0),0)</f>
        <v>800</v>
      </c>
      <c r="V95" s="12">
        <f>IFERROR(VLOOKUP($E95,[1]Pivot!$M:$Z,8,0),0)</f>
        <v>0</v>
      </c>
      <c r="W95" s="12">
        <f>IFERROR(VLOOKUP($E95,[1]Pivot!$M:$Z,9,0),0)</f>
        <v>0</v>
      </c>
      <c r="X95" s="12">
        <v>0</v>
      </c>
      <c r="Y95" s="12">
        <v>0</v>
      </c>
      <c r="Z95" s="12">
        <v>0</v>
      </c>
      <c r="AA95" s="12">
        <v>0</v>
      </c>
      <c r="AB95" s="12">
        <v>0</v>
      </c>
      <c r="AC95" s="12">
        <v>460</v>
      </c>
      <c r="AD95" s="12">
        <v>0</v>
      </c>
      <c r="AE95" s="12">
        <v>0</v>
      </c>
      <c r="AF95" s="57">
        <f t="shared" si="13"/>
        <v>0</v>
      </c>
      <c r="AG95" s="12">
        <v>0</v>
      </c>
      <c r="AH95" s="12">
        <v>0</v>
      </c>
      <c r="AI95" s="12">
        <v>0</v>
      </c>
      <c r="AJ95" s="12">
        <v>0</v>
      </c>
      <c r="AK95" s="79">
        <v>0</v>
      </c>
      <c r="AL95" s="79">
        <v>0</v>
      </c>
      <c r="AM95" s="79">
        <v>460</v>
      </c>
      <c r="AN95" s="79">
        <v>0</v>
      </c>
      <c r="AO95" s="1">
        <f>IFERROR(VLOOKUP(E95,[2]Sheet1!$E:$O,11,0),0)</f>
        <v>0</v>
      </c>
      <c r="AP95" s="100">
        <f>IFERROR(VLOOKUP(E95,[3]Sheet2!$E:$O,11,0),0)</f>
        <v>0</v>
      </c>
    </row>
    <row r="96" spans="1:42" ht="15" customHeight="1">
      <c r="A96" s="1">
        <f t="shared" si="11"/>
        <v>2900</v>
      </c>
      <c r="B96" s="8" t="s">
        <v>909</v>
      </c>
      <c r="C96" s="9" t="s">
        <v>334</v>
      </c>
      <c r="D96" s="9" t="s">
        <v>1225</v>
      </c>
      <c r="E96" s="13" t="s">
        <v>1028</v>
      </c>
      <c r="F96" s="14" t="s">
        <v>337</v>
      </c>
      <c r="G96" s="8" t="s">
        <v>469</v>
      </c>
      <c r="H96" s="10" t="s">
        <v>16</v>
      </c>
      <c r="I96" s="10">
        <v>4</v>
      </c>
      <c r="J96" s="10" t="s">
        <v>1517</v>
      </c>
      <c r="K96" s="12">
        <f>IFERROR(VLOOKUP($E96,Sheet1!$A:$Z,3,0),0)</f>
        <v>0</v>
      </c>
      <c r="L96" s="25">
        <f>IFERROR(VLOOKUP(E96,#REF!,5,0),0)</f>
        <v>0</v>
      </c>
      <c r="M96" s="32">
        <v>9.6999999999999993</v>
      </c>
      <c r="N96" s="78">
        <f>IF(VLOOKUP(E96,Sheet1!$A:$E,5,0)&lt;0,0,VLOOKUP(E96,Sheet1!$A:$E,5,0))</f>
        <v>0</v>
      </c>
      <c r="O96" s="28">
        <f t="shared" si="12"/>
        <v>2900</v>
      </c>
      <c r="P96" s="12">
        <f>IFERROR(VLOOKUP($E96,[1]Pivot!$M:$Z,2,0),0)</f>
        <v>0</v>
      </c>
      <c r="Q96" s="12">
        <f>IFERROR(VLOOKUP($E96,[1]Pivot!$M:$Z,3,0),0)</f>
        <v>0</v>
      </c>
      <c r="R96" s="12">
        <f>IFERROR(VLOOKUP($E96,[1]Pivot!$M:$Z,4,0),0)</f>
        <v>0</v>
      </c>
      <c r="S96" s="12">
        <f>IFERROR(VLOOKUP($E96,[1]Pivot!$M:$Z,5,0),0)</f>
        <v>0</v>
      </c>
      <c r="T96" s="12">
        <f>IFERROR(VLOOKUP($E96,[1]Pivot!$M:$Z,6,0),0)</f>
        <v>0</v>
      </c>
      <c r="U96" s="12">
        <f>IFERROR(VLOOKUP($E96,[1]Pivot!$M:$Z,7,0),0)</f>
        <v>1900</v>
      </c>
      <c r="V96" s="12">
        <f>IFERROR(VLOOKUP($E96,[1]Pivot!$M:$Z,8,0),0)</f>
        <v>0</v>
      </c>
      <c r="W96" s="12">
        <f>IFERROR(VLOOKUP($E96,[1]Pivot!$M:$Z,9,0),0)</f>
        <v>0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12">
        <v>1000</v>
      </c>
      <c r="AD96" s="12">
        <v>0</v>
      </c>
      <c r="AE96" s="12">
        <v>0</v>
      </c>
      <c r="AF96" s="57">
        <f t="shared" si="13"/>
        <v>0</v>
      </c>
      <c r="AG96" s="12">
        <v>0</v>
      </c>
      <c r="AH96" s="12">
        <v>0</v>
      </c>
      <c r="AI96" s="12">
        <v>0</v>
      </c>
      <c r="AJ96" s="12">
        <v>0</v>
      </c>
      <c r="AK96" s="79">
        <v>0</v>
      </c>
      <c r="AL96" s="79">
        <v>0</v>
      </c>
      <c r="AM96" s="79">
        <v>950</v>
      </c>
      <c r="AN96" s="79">
        <v>0</v>
      </c>
      <c r="AO96" s="1">
        <f>IFERROR(VLOOKUP(E96,[2]Sheet1!$E:$O,11,0),0)</f>
        <v>0</v>
      </c>
      <c r="AP96" s="100">
        <f>IFERROR(VLOOKUP(E96,[3]Sheet2!$E:$O,11,0),0)</f>
        <v>0</v>
      </c>
    </row>
    <row r="97" spans="1:43" ht="15" customHeight="1">
      <c r="A97" s="1">
        <f t="shared" si="11"/>
        <v>2000</v>
      </c>
      <c r="B97" s="8" t="s">
        <v>909</v>
      </c>
      <c r="C97" s="9" t="s">
        <v>334</v>
      </c>
      <c r="D97" s="9" t="s">
        <v>1226</v>
      </c>
      <c r="E97" s="13" t="s">
        <v>1029</v>
      </c>
      <c r="F97" s="14" t="s">
        <v>337</v>
      </c>
      <c r="G97" s="8" t="s">
        <v>469</v>
      </c>
      <c r="H97" s="10" t="s">
        <v>20</v>
      </c>
      <c r="I97" s="10">
        <v>4</v>
      </c>
      <c r="J97" s="10" t="s">
        <v>1517</v>
      </c>
      <c r="K97" s="12">
        <f>IFERROR(VLOOKUP($E97,Sheet1!$A:$Z,3,0),0)</f>
        <v>0</v>
      </c>
      <c r="L97" s="25">
        <f>IFERROR(VLOOKUP(E97,#REF!,5,0),0)</f>
        <v>0</v>
      </c>
      <c r="M97" s="32">
        <v>11.46</v>
      </c>
      <c r="N97" s="78">
        <f>IF(VLOOKUP(E97,Sheet1!$A:$E,5,0)&lt;0,0,VLOOKUP(E97,Sheet1!$A:$E,5,0))</f>
        <v>0</v>
      </c>
      <c r="O97" s="28">
        <f t="shared" si="12"/>
        <v>2000</v>
      </c>
      <c r="P97" s="12">
        <f>IFERROR(VLOOKUP($E97,[1]Pivot!$M:$Z,2,0),0)</f>
        <v>0</v>
      </c>
      <c r="Q97" s="12">
        <f>IFERROR(VLOOKUP($E97,[1]Pivot!$M:$Z,3,0),0)</f>
        <v>0</v>
      </c>
      <c r="R97" s="12">
        <f>IFERROR(VLOOKUP($E97,[1]Pivot!$M:$Z,4,0),0)</f>
        <v>0</v>
      </c>
      <c r="S97" s="12">
        <f>IFERROR(VLOOKUP($E97,[1]Pivot!$M:$Z,5,0),0)</f>
        <v>0</v>
      </c>
      <c r="T97" s="12">
        <f>IFERROR(VLOOKUP($E97,[1]Pivot!$M:$Z,6,0),0)</f>
        <v>0</v>
      </c>
      <c r="U97" s="12">
        <f>IFERROR(VLOOKUP($E97,[1]Pivot!$M:$Z,7,0),0)</f>
        <v>1300</v>
      </c>
      <c r="V97" s="12">
        <f>IFERROR(VLOOKUP($E97,[1]Pivot!$M:$Z,8,0),0)</f>
        <v>0</v>
      </c>
      <c r="W97" s="12">
        <f>IFERROR(VLOOKUP($E97,[1]Pivot!$M:$Z,9,0),0)</f>
        <v>0</v>
      </c>
      <c r="X97" s="12">
        <v>0</v>
      </c>
      <c r="Y97" s="12">
        <v>0</v>
      </c>
      <c r="Z97" s="12">
        <v>0</v>
      </c>
      <c r="AA97" s="12">
        <v>0</v>
      </c>
      <c r="AB97" s="12">
        <v>0</v>
      </c>
      <c r="AC97" s="12">
        <v>700</v>
      </c>
      <c r="AD97" s="12">
        <v>0</v>
      </c>
      <c r="AE97" s="12">
        <v>0</v>
      </c>
      <c r="AF97" s="57">
        <f t="shared" si="13"/>
        <v>0</v>
      </c>
      <c r="AG97" s="12">
        <v>0</v>
      </c>
      <c r="AH97" s="12">
        <v>0</v>
      </c>
      <c r="AI97" s="12">
        <v>0</v>
      </c>
      <c r="AJ97" s="12">
        <v>0</v>
      </c>
      <c r="AK97" s="79">
        <v>0</v>
      </c>
      <c r="AL97" s="79">
        <v>0</v>
      </c>
      <c r="AM97" s="79">
        <v>400</v>
      </c>
      <c r="AN97" s="79">
        <v>0</v>
      </c>
      <c r="AO97" s="1">
        <f>IFERROR(VLOOKUP(E97,[2]Sheet1!$E:$O,11,0),0)</f>
        <v>0</v>
      </c>
      <c r="AP97" s="100">
        <f>IFERROR(VLOOKUP(E97,[3]Sheet2!$E:$O,11,0),0)</f>
        <v>0</v>
      </c>
    </row>
    <row r="98" spans="1:43" ht="15" customHeight="1">
      <c r="A98" s="1">
        <f t="shared" si="11"/>
        <v>300</v>
      </c>
      <c r="B98" s="47" t="s">
        <v>1015</v>
      </c>
      <c r="C98" s="9" t="s">
        <v>334</v>
      </c>
      <c r="D98" s="9" t="s">
        <v>1227</v>
      </c>
      <c r="E98" s="50" t="s">
        <v>1030</v>
      </c>
      <c r="F98" s="14" t="s">
        <v>337</v>
      </c>
      <c r="G98" s="8" t="s">
        <v>469</v>
      </c>
      <c r="H98" s="49" t="s">
        <v>1016</v>
      </c>
      <c r="I98" s="10">
        <v>4</v>
      </c>
      <c r="J98" s="10" t="s">
        <v>1517</v>
      </c>
      <c r="K98" s="12">
        <f>IFERROR(VLOOKUP($E98,Sheet1!$A:$Z,3,0),0)</f>
        <v>0</v>
      </c>
      <c r="L98" s="25">
        <f>IFERROR(VLOOKUP(E98,#REF!,5,0),0)</f>
        <v>0</v>
      </c>
      <c r="M98" s="32">
        <v>11.46</v>
      </c>
      <c r="N98" s="78">
        <f>IF(VLOOKUP(E98,Sheet1!$A:$E,5,0)&lt;0,0,VLOOKUP(E98,Sheet1!$A:$E,5,0))</f>
        <v>0</v>
      </c>
      <c r="O98" s="28">
        <f t="shared" si="12"/>
        <v>300</v>
      </c>
      <c r="P98" s="12">
        <f>IFERROR(VLOOKUP($E98,[1]Pivot!$M:$Z,2,0),0)</f>
        <v>0</v>
      </c>
      <c r="Q98" s="12">
        <f>IFERROR(VLOOKUP($E98,[1]Pivot!$M:$Z,3,0),0)</f>
        <v>0</v>
      </c>
      <c r="R98" s="12">
        <f>IFERROR(VLOOKUP($E98,[1]Pivot!$M:$Z,4,0),0)</f>
        <v>0</v>
      </c>
      <c r="S98" s="12">
        <f>IFERROR(VLOOKUP($E98,[1]Pivot!$M:$Z,5,0),0)</f>
        <v>0</v>
      </c>
      <c r="T98" s="12">
        <f>IFERROR(VLOOKUP($E98,[1]Pivot!$M:$Z,6,0),0)</f>
        <v>0</v>
      </c>
      <c r="U98" s="12">
        <f>IFERROR(VLOOKUP($E98,[1]Pivot!$M:$Z,7,0),0)</f>
        <v>300</v>
      </c>
      <c r="V98" s="12">
        <f>IFERROR(VLOOKUP($E98,[1]Pivot!$M:$Z,8,0),0)</f>
        <v>0</v>
      </c>
      <c r="W98" s="12">
        <f>IFERROR(VLOOKUP($E98,[1]Pivot!$M:$Z,9,0),0)</f>
        <v>0</v>
      </c>
      <c r="X98" s="12">
        <v>0</v>
      </c>
      <c r="Y98" s="12">
        <v>0</v>
      </c>
      <c r="Z98" s="12">
        <v>0</v>
      </c>
      <c r="AA98" s="12">
        <v>0</v>
      </c>
      <c r="AB98" s="12">
        <v>0</v>
      </c>
      <c r="AC98" s="12">
        <v>0</v>
      </c>
      <c r="AD98" s="12">
        <v>0</v>
      </c>
      <c r="AE98" s="12">
        <v>0</v>
      </c>
      <c r="AF98" s="57">
        <f t="shared" si="13"/>
        <v>0</v>
      </c>
      <c r="AG98" s="12">
        <v>0</v>
      </c>
      <c r="AH98" s="12">
        <v>0</v>
      </c>
      <c r="AI98" s="12">
        <v>0</v>
      </c>
      <c r="AJ98" s="12">
        <v>0</v>
      </c>
      <c r="AK98" s="79">
        <v>0</v>
      </c>
      <c r="AL98" s="79">
        <v>0</v>
      </c>
      <c r="AM98" s="79">
        <v>200</v>
      </c>
      <c r="AN98" s="79">
        <v>0</v>
      </c>
      <c r="AO98" s="1">
        <f>IFERROR(VLOOKUP(E98,[2]Sheet1!$E:$O,11,0),0)</f>
        <v>0</v>
      </c>
      <c r="AP98" s="100">
        <f>IFERROR(VLOOKUP(E98,[3]Sheet2!$E:$O,11,0),0)</f>
        <v>0</v>
      </c>
    </row>
    <row r="99" spans="1:43" ht="15" customHeight="1">
      <c r="A99" s="1">
        <f t="shared" si="11"/>
        <v>2360</v>
      </c>
      <c r="B99" s="47" t="s">
        <v>1015</v>
      </c>
      <c r="C99" s="9" t="s">
        <v>334</v>
      </c>
      <c r="D99" s="9" t="s">
        <v>1228</v>
      </c>
      <c r="E99" s="47" t="s">
        <v>1031</v>
      </c>
      <c r="F99" s="14" t="s">
        <v>337</v>
      </c>
      <c r="G99" s="8" t="s">
        <v>469</v>
      </c>
      <c r="H99" s="10" t="s">
        <v>347</v>
      </c>
      <c r="I99" s="10">
        <v>4</v>
      </c>
      <c r="J99" s="10" t="s">
        <v>1517</v>
      </c>
      <c r="K99" s="12">
        <f>IFERROR(VLOOKUP($E99,Sheet1!$A:$Z,3,0),0)</f>
        <v>0</v>
      </c>
      <c r="L99" s="25">
        <f>IFERROR(VLOOKUP(E99,#REF!,5,0),0)</f>
        <v>0</v>
      </c>
      <c r="M99" s="32">
        <v>2.0699999999999998</v>
      </c>
      <c r="N99" s="78">
        <f>IF(VLOOKUP(E99,Sheet1!$A:$E,5,0)&lt;0,0,VLOOKUP(E99,Sheet1!$A:$E,5,0))</f>
        <v>0</v>
      </c>
      <c r="O99" s="28">
        <f t="shared" si="12"/>
        <v>2360</v>
      </c>
      <c r="P99" s="12">
        <f>IFERROR(VLOOKUP($E99,[1]Pivot!$M:$Z,2,0),0)</f>
        <v>0</v>
      </c>
      <c r="Q99" s="12">
        <f>IFERROR(VLOOKUP($E99,[1]Pivot!$M:$Z,3,0),0)</f>
        <v>0</v>
      </c>
      <c r="R99" s="12">
        <f>IFERROR(VLOOKUP($E99,[1]Pivot!$M:$Z,4,0),0)</f>
        <v>0</v>
      </c>
      <c r="S99" s="12">
        <f>IFERROR(VLOOKUP($E99,[1]Pivot!$M:$Z,5,0),0)</f>
        <v>0</v>
      </c>
      <c r="T99" s="12">
        <f>IFERROR(VLOOKUP($E99,[1]Pivot!$M:$Z,6,0),0)</f>
        <v>0</v>
      </c>
      <c r="U99" s="12">
        <f>IFERROR(VLOOKUP($E99,[1]Pivot!$M:$Z,7,0),0)</f>
        <v>1700</v>
      </c>
      <c r="V99" s="12">
        <f>IFERROR(VLOOKUP($E99,[1]Pivot!$M:$Z,8,0),0)</f>
        <v>0</v>
      </c>
      <c r="W99" s="12">
        <f>IFERROR(VLOOKUP($E99,[1]Pivot!$M:$Z,9,0),0)</f>
        <v>0</v>
      </c>
      <c r="X99" s="12">
        <v>0</v>
      </c>
      <c r="Y99" s="12">
        <v>0</v>
      </c>
      <c r="Z99" s="12">
        <v>0</v>
      </c>
      <c r="AA99" s="12">
        <v>0</v>
      </c>
      <c r="AB99" s="12">
        <v>0</v>
      </c>
      <c r="AC99" s="12">
        <v>660</v>
      </c>
      <c r="AD99" s="12">
        <v>0</v>
      </c>
      <c r="AE99" s="12">
        <v>0</v>
      </c>
      <c r="AF99" s="57">
        <f t="shared" si="13"/>
        <v>0</v>
      </c>
      <c r="AG99" s="12">
        <v>0</v>
      </c>
      <c r="AH99" s="12">
        <v>0</v>
      </c>
      <c r="AI99" s="12">
        <v>0</v>
      </c>
      <c r="AJ99" s="12">
        <v>0</v>
      </c>
      <c r="AK99" s="79">
        <v>0</v>
      </c>
      <c r="AL99" s="79">
        <v>0</v>
      </c>
      <c r="AM99" s="79">
        <v>0</v>
      </c>
      <c r="AN99" s="79">
        <v>0</v>
      </c>
      <c r="AO99" s="1">
        <f>IFERROR(VLOOKUP(E99,[2]Sheet1!$E:$O,11,0),0)</f>
        <v>0</v>
      </c>
      <c r="AP99" s="100">
        <f>IFERROR(VLOOKUP(E99,[3]Sheet2!$E:$O,11,0),0)</f>
        <v>0</v>
      </c>
    </row>
    <row r="100" spans="1:43" ht="15" customHeight="1">
      <c r="A100" s="1">
        <f t="shared" si="11"/>
        <v>1160</v>
      </c>
      <c r="B100" s="47" t="s">
        <v>1015</v>
      </c>
      <c r="C100" s="9" t="s">
        <v>334</v>
      </c>
      <c r="D100" s="9" t="s">
        <v>1229</v>
      </c>
      <c r="E100" s="47" t="s">
        <v>1032</v>
      </c>
      <c r="F100" s="14" t="s">
        <v>337</v>
      </c>
      <c r="G100" s="8" t="s">
        <v>469</v>
      </c>
      <c r="H100" s="10" t="s">
        <v>350</v>
      </c>
      <c r="I100" s="10">
        <v>4</v>
      </c>
      <c r="J100" s="10" t="s">
        <v>1517</v>
      </c>
      <c r="K100" s="12">
        <f>IFERROR(VLOOKUP($E100,Sheet1!$A:$Z,3,0),0)</f>
        <v>0</v>
      </c>
      <c r="L100" s="25">
        <f>IFERROR(VLOOKUP(E100,#REF!,5,0),0)</f>
        <v>0</v>
      </c>
      <c r="M100" s="32">
        <v>2.4</v>
      </c>
      <c r="N100" s="78">
        <f>IF(VLOOKUP(E100,Sheet1!$A:$E,5,0)&lt;0,0,VLOOKUP(E100,Sheet1!$A:$E,5,0))</f>
        <v>0</v>
      </c>
      <c r="O100" s="28">
        <f t="shared" si="12"/>
        <v>1160</v>
      </c>
      <c r="P100" s="12">
        <f>IFERROR(VLOOKUP($E100,[1]Pivot!$M:$Z,2,0),0)</f>
        <v>0</v>
      </c>
      <c r="Q100" s="12">
        <f>IFERROR(VLOOKUP($E100,[1]Pivot!$M:$Z,3,0),0)</f>
        <v>0</v>
      </c>
      <c r="R100" s="12">
        <f>IFERROR(VLOOKUP($E100,[1]Pivot!$M:$Z,4,0),0)</f>
        <v>0</v>
      </c>
      <c r="S100" s="12">
        <f>IFERROR(VLOOKUP($E100,[1]Pivot!$M:$Z,5,0),0)</f>
        <v>0</v>
      </c>
      <c r="T100" s="12">
        <f>IFERROR(VLOOKUP($E100,[1]Pivot!$M:$Z,6,0),0)</f>
        <v>0</v>
      </c>
      <c r="U100" s="12">
        <f>IFERROR(VLOOKUP($E100,[1]Pivot!$M:$Z,7,0),0)</f>
        <v>800</v>
      </c>
      <c r="V100" s="12">
        <f>IFERROR(VLOOKUP($E100,[1]Pivot!$M:$Z,8,0),0)</f>
        <v>0</v>
      </c>
      <c r="W100" s="12">
        <f>IFERROR(VLOOKUP($E100,[1]Pivot!$M:$Z,9,0),0)</f>
        <v>0</v>
      </c>
      <c r="X100" s="12">
        <v>0</v>
      </c>
      <c r="Y100" s="12">
        <v>0</v>
      </c>
      <c r="Z100" s="12">
        <v>0</v>
      </c>
      <c r="AA100" s="12">
        <v>0</v>
      </c>
      <c r="AB100" s="12">
        <v>0</v>
      </c>
      <c r="AC100" s="12">
        <v>360</v>
      </c>
      <c r="AD100" s="12">
        <v>0</v>
      </c>
      <c r="AE100" s="12">
        <v>0</v>
      </c>
      <c r="AF100" s="57">
        <f t="shared" si="13"/>
        <v>0</v>
      </c>
      <c r="AG100" s="12">
        <v>0</v>
      </c>
      <c r="AH100" s="12">
        <v>0</v>
      </c>
      <c r="AI100" s="12">
        <v>0</v>
      </c>
      <c r="AJ100" s="12">
        <v>0</v>
      </c>
      <c r="AK100" s="79">
        <v>0</v>
      </c>
      <c r="AL100" s="79">
        <v>0</v>
      </c>
      <c r="AM100" s="79">
        <v>0</v>
      </c>
      <c r="AN100" s="79">
        <v>0</v>
      </c>
      <c r="AO100" s="1">
        <f>IFERROR(VLOOKUP(E100,[2]Sheet1!$E:$O,11,0),0)</f>
        <v>0</v>
      </c>
      <c r="AP100" s="100">
        <f>IFERROR(VLOOKUP(E100,[3]Sheet2!$E:$O,11,0),0)</f>
        <v>0</v>
      </c>
    </row>
    <row r="101" spans="1:43" ht="15" customHeight="1">
      <c r="A101" s="1">
        <f t="shared" ref="A101:A132" si="14">O101+AF101</f>
        <v>640</v>
      </c>
      <c r="B101" s="8" t="s">
        <v>909</v>
      </c>
      <c r="C101" s="9" t="s">
        <v>334</v>
      </c>
      <c r="D101" s="9" t="s">
        <v>1230</v>
      </c>
      <c r="E101" s="13" t="s">
        <v>1033</v>
      </c>
      <c r="F101" s="14" t="s">
        <v>337</v>
      </c>
      <c r="G101" s="8" t="s">
        <v>478</v>
      </c>
      <c r="H101" s="10" t="s">
        <v>90</v>
      </c>
      <c r="I101" s="10">
        <v>4</v>
      </c>
      <c r="J101" s="10" t="s">
        <v>1517</v>
      </c>
      <c r="K101" s="12">
        <f>IFERROR(VLOOKUP($E101,Sheet1!$A:$Z,3,0),0)</f>
        <v>300</v>
      </c>
      <c r="L101" s="25">
        <f>IFERROR(VLOOKUP(E101,#REF!,5,0),0)</f>
        <v>0</v>
      </c>
      <c r="M101" s="32">
        <v>7.59</v>
      </c>
      <c r="N101" s="78">
        <f>IF(VLOOKUP(E101,Sheet1!$A:$E,5,0)&lt;0,0,VLOOKUP(E101,Sheet1!$A:$E,5,0))</f>
        <v>300</v>
      </c>
      <c r="O101" s="28">
        <f t="shared" si="12"/>
        <v>640</v>
      </c>
      <c r="P101" s="12">
        <f>IFERROR(VLOOKUP($E101,[1]Pivot!$M:$Z,2,0),0)</f>
        <v>0</v>
      </c>
      <c r="Q101" s="12">
        <f>IFERROR(VLOOKUP($E101,[1]Pivot!$M:$Z,3,0),0)</f>
        <v>0</v>
      </c>
      <c r="R101" s="12">
        <f>IFERROR(VLOOKUP($E101,[1]Pivot!$M:$Z,4,0),0)</f>
        <v>300</v>
      </c>
      <c r="S101" s="12">
        <f>IFERROR(VLOOKUP($E101,[1]Pivot!$M:$Z,5,0),0)</f>
        <v>0</v>
      </c>
      <c r="T101" s="12">
        <f>IFERROR(VLOOKUP($E101,[1]Pivot!$M:$Z,6,0),0)</f>
        <v>0</v>
      </c>
      <c r="U101" s="12">
        <f>IFERROR(VLOOKUP($E101,[1]Pivot!$M:$Z,7,0),0)</f>
        <v>0</v>
      </c>
      <c r="V101" s="12">
        <f>IFERROR(VLOOKUP($E101,[1]Pivot!$M:$Z,8,0),0)</f>
        <v>0</v>
      </c>
      <c r="W101" s="12">
        <f>IFERROR(VLOOKUP($E101,[1]Pivot!$M:$Z,9,0),0)</f>
        <v>0</v>
      </c>
      <c r="X101" s="12">
        <v>0</v>
      </c>
      <c r="Y101" s="12">
        <v>0</v>
      </c>
      <c r="Z101" s="12">
        <v>0</v>
      </c>
      <c r="AA101" s="12">
        <v>0</v>
      </c>
      <c r="AB101" s="12">
        <v>340</v>
      </c>
      <c r="AC101" s="12">
        <v>0</v>
      </c>
      <c r="AD101" s="12">
        <v>0</v>
      </c>
      <c r="AE101" s="12">
        <v>0</v>
      </c>
      <c r="AF101" s="57">
        <f t="shared" si="13"/>
        <v>0</v>
      </c>
      <c r="AG101" s="12">
        <v>0</v>
      </c>
      <c r="AH101" s="12">
        <v>0</v>
      </c>
      <c r="AI101" s="12">
        <v>0</v>
      </c>
      <c r="AJ101" s="12">
        <v>0</v>
      </c>
      <c r="AK101" s="79">
        <v>0</v>
      </c>
      <c r="AL101" s="79">
        <v>0</v>
      </c>
      <c r="AM101" s="79">
        <v>0</v>
      </c>
      <c r="AN101" s="79">
        <v>0</v>
      </c>
      <c r="AO101" s="1">
        <f>IFERROR(VLOOKUP(E101,[2]Sheet1!$E:$O,11,0),0)</f>
        <v>0</v>
      </c>
      <c r="AP101" s="100">
        <f>IFERROR(VLOOKUP(E101,[3]Sheet2!$E:$O,11,0),0)</f>
        <v>0</v>
      </c>
    </row>
    <row r="102" spans="1:43" ht="15" customHeight="1">
      <c r="A102" s="1">
        <f t="shared" si="14"/>
        <v>0</v>
      </c>
      <c r="B102" s="47" t="s">
        <v>1015</v>
      </c>
      <c r="C102" s="9" t="s">
        <v>334</v>
      </c>
      <c r="D102" s="9" t="s">
        <v>1231</v>
      </c>
      <c r="E102" s="47" t="s">
        <v>1034</v>
      </c>
      <c r="F102" s="14" t="s">
        <v>337</v>
      </c>
      <c r="G102" s="8" t="s">
        <v>478</v>
      </c>
      <c r="H102" s="48" t="s">
        <v>849</v>
      </c>
      <c r="I102" s="10">
        <v>4</v>
      </c>
      <c r="J102" s="10" t="s">
        <v>1517</v>
      </c>
      <c r="K102" s="12">
        <f>IFERROR(VLOOKUP($E102,Sheet1!$A:$Z,3,0),0)</f>
        <v>0</v>
      </c>
      <c r="L102" s="25">
        <f>IFERROR(VLOOKUP(E102,#REF!,5,0),0)</f>
        <v>0</v>
      </c>
      <c r="M102" s="32">
        <v>7.59</v>
      </c>
      <c r="N102" s="78">
        <f>IF(VLOOKUP(E102,Sheet1!$A:$E,5,0)&lt;0,0,VLOOKUP(E102,Sheet1!$A:$E,5,0))</f>
        <v>0</v>
      </c>
      <c r="O102" s="28">
        <f t="shared" si="12"/>
        <v>0</v>
      </c>
      <c r="P102" s="12">
        <f>IFERROR(VLOOKUP($E102,[1]Pivot!$M:$Z,2,0),0)</f>
        <v>0</v>
      </c>
      <c r="Q102" s="12">
        <f>IFERROR(VLOOKUP($E102,[1]Pivot!$M:$Z,3,0),0)</f>
        <v>0</v>
      </c>
      <c r="R102" s="12">
        <f>IFERROR(VLOOKUP($E102,[1]Pivot!$M:$Z,4,0),0)</f>
        <v>0</v>
      </c>
      <c r="S102" s="12">
        <f>IFERROR(VLOOKUP($E102,[1]Pivot!$M:$Z,5,0),0)</f>
        <v>0</v>
      </c>
      <c r="T102" s="12">
        <f>IFERROR(VLOOKUP($E102,[1]Pivot!$M:$Z,6,0),0)</f>
        <v>0</v>
      </c>
      <c r="U102" s="12">
        <f>IFERROR(VLOOKUP($E102,[1]Pivot!$M:$Z,7,0),0)</f>
        <v>0</v>
      </c>
      <c r="V102" s="12">
        <f>IFERROR(VLOOKUP($E102,[1]Pivot!$M:$Z,8,0),0)</f>
        <v>0</v>
      </c>
      <c r="W102" s="12">
        <f>IFERROR(VLOOKUP($E102,[1]Pivot!$M:$Z,9,0),0)</f>
        <v>0</v>
      </c>
      <c r="X102" s="12">
        <v>0</v>
      </c>
      <c r="Y102" s="12">
        <v>0</v>
      </c>
      <c r="Z102" s="12">
        <v>0</v>
      </c>
      <c r="AA102" s="12">
        <v>0</v>
      </c>
      <c r="AB102" s="12">
        <v>0</v>
      </c>
      <c r="AC102" s="12">
        <v>0</v>
      </c>
      <c r="AD102" s="12">
        <v>0</v>
      </c>
      <c r="AE102" s="12">
        <v>0</v>
      </c>
      <c r="AF102" s="57">
        <f t="shared" si="13"/>
        <v>0</v>
      </c>
      <c r="AG102" s="12">
        <v>0</v>
      </c>
      <c r="AH102" s="12">
        <v>0</v>
      </c>
      <c r="AI102" s="12">
        <v>0</v>
      </c>
      <c r="AJ102" s="12">
        <v>0</v>
      </c>
      <c r="AK102" s="79">
        <v>0</v>
      </c>
      <c r="AL102" s="79">
        <v>0</v>
      </c>
      <c r="AM102" s="79">
        <v>0</v>
      </c>
      <c r="AN102" s="79">
        <v>0</v>
      </c>
      <c r="AO102" s="1">
        <f>IFERROR(VLOOKUP(E102,[2]Sheet1!$E:$O,11,0),0)</f>
        <v>0</v>
      </c>
      <c r="AP102" s="100">
        <f>IFERROR(VLOOKUP(E102,[3]Sheet2!$E:$O,11,0),0)</f>
        <v>0</v>
      </c>
    </row>
    <row r="103" spans="1:43" ht="15" customHeight="1">
      <c r="A103" s="1">
        <f t="shared" si="14"/>
        <v>960</v>
      </c>
      <c r="B103" s="8" t="s">
        <v>909</v>
      </c>
      <c r="C103" s="9" t="s">
        <v>334</v>
      </c>
      <c r="D103" s="9" t="s">
        <v>1232</v>
      </c>
      <c r="E103" s="13" t="s">
        <v>1035</v>
      </c>
      <c r="F103" s="14" t="s">
        <v>337</v>
      </c>
      <c r="G103" s="8" t="s">
        <v>478</v>
      </c>
      <c r="H103" s="10" t="s">
        <v>93</v>
      </c>
      <c r="I103" s="10">
        <v>4</v>
      </c>
      <c r="J103" s="10" t="s">
        <v>1517</v>
      </c>
      <c r="K103" s="12">
        <f>IFERROR(VLOOKUP($E103,Sheet1!$A:$Z,3,0),0)</f>
        <v>460</v>
      </c>
      <c r="L103" s="25">
        <f>IFERROR(VLOOKUP(E103,#REF!,5,0),0)</f>
        <v>0</v>
      </c>
      <c r="M103" s="32">
        <v>9.09</v>
      </c>
      <c r="N103" s="78">
        <f>IF(VLOOKUP(E103,Sheet1!$A:$E,5,0)&lt;0,0,VLOOKUP(E103,Sheet1!$A:$E,5,0))</f>
        <v>460</v>
      </c>
      <c r="O103" s="28">
        <f t="shared" si="12"/>
        <v>960</v>
      </c>
      <c r="P103" s="12">
        <f>IFERROR(VLOOKUP($E103,[1]Pivot!$M:$Z,2,0),0)</f>
        <v>0</v>
      </c>
      <c r="Q103" s="12">
        <f>IFERROR(VLOOKUP($E103,[1]Pivot!$M:$Z,3,0),0)</f>
        <v>0</v>
      </c>
      <c r="R103" s="12">
        <f>IFERROR(VLOOKUP($E103,[1]Pivot!$M:$Z,4,0),0)</f>
        <v>460</v>
      </c>
      <c r="S103" s="12">
        <f>IFERROR(VLOOKUP($E103,[1]Pivot!$M:$Z,5,0),0)</f>
        <v>0</v>
      </c>
      <c r="T103" s="12">
        <f>IFERROR(VLOOKUP($E103,[1]Pivot!$M:$Z,6,0),0)</f>
        <v>0</v>
      </c>
      <c r="U103" s="12">
        <f>IFERROR(VLOOKUP($E103,[1]Pivot!$M:$Z,7,0),0)</f>
        <v>0</v>
      </c>
      <c r="V103" s="12">
        <f>IFERROR(VLOOKUP($E103,[1]Pivot!$M:$Z,8,0),0)</f>
        <v>0</v>
      </c>
      <c r="W103" s="12">
        <f>IFERROR(VLOOKUP($E103,[1]Pivot!$M:$Z,9,0),0)</f>
        <v>0</v>
      </c>
      <c r="X103" s="12">
        <v>0</v>
      </c>
      <c r="Y103" s="12">
        <v>0</v>
      </c>
      <c r="Z103" s="12">
        <v>0</v>
      </c>
      <c r="AA103" s="12">
        <v>0</v>
      </c>
      <c r="AB103" s="12">
        <v>500</v>
      </c>
      <c r="AC103" s="12">
        <v>0</v>
      </c>
      <c r="AD103" s="12">
        <v>0</v>
      </c>
      <c r="AE103" s="12">
        <v>0</v>
      </c>
      <c r="AF103" s="57">
        <f t="shared" si="13"/>
        <v>0</v>
      </c>
      <c r="AG103" s="12">
        <v>0</v>
      </c>
      <c r="AH103" s="12">
        <v>0</v>
      </c>
      <c r="AI103" s="12">
        <v>0</v>
      </c>
      <c r="AJ103" s="12">
        <v>0</v>
      </c>
      <c r="AK103" s="79">
        <v>0</v>
      </c>
      <c r="AL103" s="79">
        <v>0</v>
      </c>
      <c r="AM103" s="79">
        <v>0</v>
      </c>
      <c r="AN103" s="79">
        <v>0</v>
      </c>
      <c r="AO103" s="1">
        <f>IFERROR(VLOOKUP(E103,[2]Sheet1!$E:$O,11,0),0)</f>
        <v>0</v>
      </c>
      <c r="AP103" s="100">
        <f>IFERROR(VLOOKUP(E103,[3]Sheet2!$E:$O,11,0),0)</f>
        <v>0</v>
      </c>
    </row>
    <row r="104" spans="1:43" ht="15" customHeight="1">
      <c r="A104" s="1">
        <f t="shared" si="14"/>
        <v>1944</v>
      </c>
      <c r="B104" s="8" t="s">
        <v>909</v>
      </c>
      <c r="C104" s="9" t="s">
        <v>334</v>
      </c>
      <c r="D104" s="9" t="s">
        <v>1233</v>
      </c>
      <c r="E104" s="13" t="s">
        <v>1036</v>
      </c>
      <c r="F104" s="14" t="s">
        <v>337</v>
      </c>
      <c r="G104" s="8" t="s">
        <v>478</v>
      </c>
      <c r="H104" s="10" t="s">
        <v>16</v>
      </c>
      <c r="I104" s="10">
        <v>4</v>
      </c>
      <c r="J104" s="10" t="s">
        <v>1517</v>
      </c>
      <c r="K104" s="12">
        <f>IFERROR(VLOOKUP($E104,Sheet1!$A:$Z,3,0),0)</f>
        <v>952</v>
      </c>
      <c r="L104" s="25">
        <f>IFERROR(VLOOKUP(E104,#REF!,5,0),0)</f>
        <v>0</v>
      </c>
      <c r="M104" s="32">
        <v>9.6999999999999993</v>
      </c>
      <c r="N104" s="78">
        <f>IF(VLOOKUP(E104,Sheet1!$A:$E,5,0)&lt;0,0,VLOOKUP(E104,Sheet1!$A:$E,5,0))</f>
        <v>952</v>
      </c>
      <c r="O104" s="28">
        <f t="shared" si="12"/>
        <v>1944</v>
      </c>
      <c r="P104" s="12">
        <f>IFERROR(VLOOKUP($E104,[1]Pivot!$M:$Z,2,0),0)</f>
        <v>0</v>
      </c>
      <c r="Q104" s="12">
        <f>IFERROR(VLOOKUP($E104,[1]Pivot!$M:$Z,3,0),0)</f>
        <v>0</v>
      </c>
      <c r="R104" s="12">
        <f>IFERROR(VLOOKUP($E104,[1]Pivot!$M:$Z,4,0),0)</f>
        <v>952</v>
      </c>
      <c r="S104" s="12">
        <f>IFERROR(VLOOKUP($E104,[1]Pivot!$M:$Z,5,0),0)</f>
        <v>0</v>
      </c>
      <c r="T104" s="12">
        <f>IFERROR(VLOOKUP($E104,[1]Pivot!$M:$Z,6,0),0)</f>
        <v>0</v>
      </c>
      <c r="U104" s="12">
        <f>IFERROR(VLOOKUP($E104,[1]Pivot!$M:$Z,7,0),0)</f>
        <v>0</v>
      </c>
      <c r="V104" s="12">
        <f>IFERROR(VLOOKUP($E104,[1]Pivot!$M:$Z,8,0),0)</f>
        <v>0</v>
      </c>
      <c r="W104" s="12">
        <f>IFERROR(VLOOKUP($E104,[1]Pivot!$M:$Z,9,0),0)</f>
        <v>0</v>
      </c>
      <c r="X104" s="12">
        <v>0</v>
      </c>
      <c r="Y104" s="12">
        <v>0</v>
      </c>
      <c r="Z104" s="12">
        <v>0</v>
      </c>
      <c r="AA104" s="12">
        <v>0</v>
      </c>
      <c r="AB104" s="12">
        <v>992</v>
      </c>
      <c r="AC104" s="12">
        <v>0</v>
      </c>
      <c r="AD104" s="12">
        <v>0</v>
      </c>
      <c r="AE104" s="12">
        <v>0</v>
      </c>
      <c r="AF104" s="57">
        <f t="shared" si="13"/>
        <v>0</v>
      </c>
      <c r="AG104" s="12">
        <v>0</v>
      </c>
      <c r="AH104" s="12">
        <v>0</v>
      </c>
      <c r="AI104" s="12">
        <v>0</v>
      </c>
      <c r="AJ104" s="12">
        <v>0</v>
      </c>
      <c r="AK104" s="79">
        <v>0</v>
      </c>
      <c r="AL104" s="79">
        <v>0</v>
      </c>
      <c r="AM104" s="79">
        <v>0</v>
      </c>
      <c r="AN104" s="79">
        <v>0</v>
      </c>
      <c r="AO104" s="1">
        <f>IFERROR(VLOOKUP(E104,[2]Sheet1!$E:$O,11,0),0)</f>
        <v>0</v>
      </c>
      <c r="AP104" s="100">
        <f>IFERROR(VLOOKUP(E104,[3]Sheet2!$E:$O,11,0),0)</f>
        <v>0</v>
      </c>
    </row>
    <row r="105" spans="1:43" ht="15" customHeight="1">
      <c r="A105" s="1">
        <f t="shared" si="14"/>
        <v>1180</v>
      </c>
      <c r="B105" s="8" t="s">
        <v>909</v>
      </c>
      <c r="C105" s="9" t="s">
        <v>334</v>
      </c>
      <c r="D105" s="9" t="s">
        <v>1234</v>
      </c>
      <c r="E105" s="13" t="s">
        <v>1037</v>
      </c>
      <c r="F105" s="14" t="s">
        <v>337</v>
      </c>
      <c r="G105" s="8" t="s">
        <v>478</v>
      </c>
      <c r="H105" s="10" t="s">
        <v>20</v>
      </c>
      <c r="I105" s="10">
        <v>4</v>
      </c>
      <c r="J105" s="10" t="s">
        <v>1517</v>
      </c>
      <c r="K105" s="12">
        <f>IFERROR(VLOOKUP($E105,Sheet1!$A:$Z,3,0),0)</f>
        <v>660</v>
      </c>
      <c r="L105" s="25">
        <f>IFERROR(VLOOKUP(E105,#REF!,5,0),0)</f>
        <v>0</v>
      </c>
      <c r="M105" s="32">
        <v>11.46</v>
      </c>
      <c r="N105" s="78">
        <f>IF(VLOOKUP(E105,Sheet1!$A:$E,5,0)&lt;0,0,VLOOKUP(E105,Sheet1!$A:$E,5,0))</f>
        <v>660</v>
      </c>
      <c r="O105" s="28">
        <f t="shared" si="12"/>
        <v>1180</v>
      </c>
      <c r="P105" s="12">
        <f>IFERROR(VLOOKUP($E105,[1]Pivot!$M:$Z,2,0),0)</f>
        <v>0</v>
      </c>
      <c r="Q105" s="12">
        <f>IFERROR(VLOOKUP($E105,[1]Pivot!$M:$Z,3,0),0)</f>
        <v>0</v>
      </c>
      <c r="R105" s="12">
        <f>IFERROR(VLOOKUP($E105,[1]Pivot!$M:$Z,4,0),0)</f>
        <v>500</v>
      </c>
      <c r="S105" s="12">
        <f>IFERROR(VLOOKUP($E105,[1]Pivot!$M:$Z,5,0),0)</f>
        <v>0</v>
      </c>
      <c r="T105" s="12">
        <f>IFERROR(VLOOKUP($E105,[1]Pivot!$M:$Z,6,0),0)</f>
        <v>0</v>
      </c>
      <c r="U105" s="12">
        <f>IFERROR(VLOOKUP($E105,[1]Pivot!$M:$Z,7,0),0)</f>
        <v>0</v>
      </c>
      <c r="V105" s="12">
        <f>IFERROR(VLOOKUP($E105,[1]Pivot!$M:$Z,8,0),0)</f>
        <v>0</v>
      </c>
      <c r="W105" s="12">
        <f>IFERROR(VLOOKUP($E105,[1]Pivot!$M:$Z,9,0),0)</f>
        <v>0</v>
      </c>
      <c r="X105" s="12">
        <v>0</v>
      </c>
      <c r="Y105" s="12">
        <v>0</v>
      </c>
      <c r="Z105" s="12">
        <v>0</v>
      </c>
      <c r="AA105" s="12">
        <v>0</v>
      </c>
      <c r="AB105" s="12">
        <v>680</v>
      </c>
      <c r="AC105" s="12">
        <v>0</v>
      </c>
      <c r="AD105" s="12">
        <v>0</v>
      </c>
      <c r="AE105" s="12">
        <v>0</v>
      </c>
      <c r="AF105" s="57">
        <f t="shared" si="13"/>
        <v>0</v>
      </c>
      <c r="AG105" s="12">
        <v>0</v>
      </c>
      <c r="AH105" s="12">
        <v>0</v>
      </c>
      <c r="AI105" s="12">
        <v>0</v>
      </c>
      <c r="AJ105" s="12">
        <v>0</v>
      </c>
      <c r="AK105" s="79">
        <v>0</v>
      </c>
      <c r="AL105" s="79">
        <v>0</v>
      </c>
      <c r="AM105" s="79">
        <v>0</v>
      </c>
      <c r="AN105" s="79">
        <v>0</v>
      </c>
      <c r="AO105" s="1">
        <f>IFERROR(VLOOKUP(E105,[2]Sheet1!$E:$O,11,0),0)</f>
        <v>0</v>
      </c>
      <c r="AP105" s="100">
        <f>IFERROR(VLOOKUP(E105,[3]Sheet2!$E:$O,11,0),0)</f>
        <v>0</v>
      </c>
    </row>
    <row r="106" spans="1:43" ht="15" customHeight="1">
      <c r="A106" s="1">
        <f t="shared" si="14"/>
        <v>200</v>
      </c>
      <c r="B106" s="47" t="s">
        <v>1015</v>
      </c>
      <c r="C106" s="9" t="s">
        <v>334</v>
      </c>
      <c r="D106" s="9" t="s">
        <v>1235</v>
      </c>
      <c r="E106" s="50" t="s">
        <v>1038</v>
      </c>
      <c r="F106" s="14" t="s">
        <v>337</v>
      </c>
      <c r="G106" s="8" t="s">
        <v>478</v>
      </c>
      <c r="H106" s="49" t="s">
        <v>1016</v>
      </c>
      <c r="I106" s="10">
        <v>4</v>
      </c>
      <c r="J106" s="10" t="s">
        <v>1517</v>
      </c>
      <c r="K106" s="12">
        <f>IFERROR(VLOOKUP($E106,Sheet1!$A:$Z,3,0),0)</f>
        <v>0</v>
      </c>
      <c r="L106" s="25">
        <f>IFERROR(VLOOKUP(E106,#REF!,5,0),0)</f>
        <v>0</v>
      </c>
      <c r="M106" s="32">
        <v>11.46</v>
      </c>
      <c r="N106" s="78">
        <f>IF(VLOOKUP(E106,Sheet1!$A:$E,5,0)&lt;0,0,VLOOKUP(E106,Sheet1!$A:$E,5,0))</f>
        <v>0</v>
      </c>
      <c r="O106" s="28">
        <f t="shared" si="12"/>
        <v>200</v>
      </c>
      <c r="P106" s="12">
        <f>IFERROR(VLOOKUP($E106,[1]Pivot!$M:$Z,2,0),0)</f>
        <v>0</v>
      </c>
      <c r="Q106" s="12">
        <f>IFERROR(VLOOKUP($E106,[1]Pivot!$M:$Z,3,0),0)</f>
        <v>0</v>
      </c>
      <c r="R106" s="12">
        <f>IFERROR(VLOOKUP($E106,[1]Pivot!$M:$Z,4,0),0)</f>
        <v>200</v>
      </c>
      <c r="S106" s="12">
        <f>IFERROR(VLOOKUP($E106,[1]Pivot!$M:$Z,5,0),0)</f>
        <v>0</v>
      </c>
      <c r="T106" s="12">
        <f>IFERROR(VLOOKUP($E106,[1]Pivot!$M:$Z,6,0),0)</f>
        <v>0</v>
      </c>
      <c r="U106" s="12">
        <f>IFERROR(VLOOKUP($E106,[1]Pivot!$M:$Z,7,0),0)</f>
        <v>0</v>
      </c>
      <c r="V106" s="12">
        <f>IFERROR(VLOOKUP($E106,[1]Pivot!$M:$Z,8,0),0)</f>
        <v>0</v>
      </c>
      <c r="W106" s="12">
        <f>IFERROR(VLOOKUP($E106,[1]Pivot!$M:$Z,9,0),0)</f>
        <v>0</v>
      </c>
      <c r="X106" s="12">
        <v>0</v>
      </c>
      <c r="Y106" s="12">
        <v>0</v>
      </c>
      <c r="Z106" s="12">
        <v>0</v>
      </c>
      <c r="AA106" s="12">
        <v>0</v>
      </c>
      <c r="AB106" s="12">
        <v>0</v>
      </c>
      <c r="AC106" s="12">
        <v>0</v>
      </c>
      <c r="AD106" s="12">
        <v>0</v>
      </c>
      <c r="AE106" s="12">
        <v>0</v>
      </c>
      <c r="AF106" s="57">
        <f t="shared" si="13"/>
        <v>0</v>
      </c>
      <c r="AG106" s="12">
        <v>0</v>
      </c>
      <c r="AH106" s="12">
        <v>0</v>
      </c>
      <c r="AI106" s="12">
        <v>0</v>
      </c>
      <c r="AJ106" s="12">
        <v>0</v>
      </c>
      <c r="AK106" s="79">
        <v>0</v>
      </c>
      <c r="AL106" s="79">
        <v>0</v>
      </c>
      <c r="AM106" s="79">
        <v>0</v>
      </c>
      <c r="AN106" s="79">
        <v>0</v>
      </c>
      <c r="AO106" s="1">
        <f>IFERROR(VLOOKUP(E106,[2]Sheet1!$E:$O,11,0),0)</f>
        <v>0</v>
      </c>
      <c r="AP106" s="100">
        <f>IFERROR(VLOOKUP(E106,[3]Sheet2!$E:$O,11,0),0)</f>
        <v>0</v>
      </c>
    </row>
    <row r="107" spans="1:43" ht="15" customHeight="1">
      <c r="A107" s="1">
        <f t="shared" si="14"/>
        <v>1000</v>
      </c>
      <c r="B107" s="47" t="s">
        <v>1015</v>
      </c>
      <c r="C107" s="9" t="s">
        <v>334</v>
      </c>
      <c r="D107" s="9" t="s">
        <v>1236</v>
      </c>
      <c r="E107" s="47" t="s">
        <v>1039</v>
      </c>
      <c r="F107" s="14" t="s">
        <v>337</v>
      </c>
      <c r="G107" s="8" t="s">
        <v>478</v>
      </c>
      <c r="H107" s="10" t="s">
        <v>347</v>
      </c>
      <c r="I107" s="10">
        <v>4</v>
      </c>
      <c r="J107" s="10" t="s">
        <v>1517</v>
      </c>
      <c r="K107" s="12">
        <f>IFERROR(VLOOKUP($E107,Sheet1!$A:$Z,3,0),0)</f>
        <v>0</v>
      </c>
      <c r="L107" s="25">
        <f>IFERROR(VLOOKUP(E107,#REF!,5,0),0)</f>
        <v>0</v>
      </c>
      <c r="M107" s="32">
        <v>2.0699999999999998</v>
      </c>
      <c r="N107" s="78">
        <f>IF(VLOOKUP(E107,Sheet1!$A:$E,5,0)&lt;0,0,VLOOKUP(E107,Sheet1!$A:$E,5,0))</f>
        <v>0</v>
      </c>
      <c r="O107" s="28">
        <f t="shared" si="12"/>
        <v>1000</v>
      </c>
      <c r="P107" s="12">
        <f>IFERROR(VLOOKUP($E107,[1]Pivot!$M:$Z,2,0),0)</f>
        <v>0</v>
      </c>
      <c r="Q107" s="12">
        <f>IFERROR(VLOOKUP($E107,[1]Pivot!$M:$Z,3,0),0)</f>
        <v>0</v>
      </c>
      <c r="R107" s="12">
        <f>IFERROR(VLOOKUP($E107,[1]Pivot!$M:$Z,4,0),0)</f>
        <v>1000</v>
      </c>
      <c r="S107" s="12">
        <f>IFERROR(VLOOKUP($E107,[1]Pivot!$M:$Z,5,0),0)</f>
        <v>0</v>
      </c>
      <c r="T107" s="12">
        <f>IFERROR(VLOOKUP($E107,[1]Pivot!$M:$Z,6,0),0)</f>
        <v>0</v>
      </c>
      <c r="U107" s="12">
        <f>IFERROR(VLOOKUP($E107,[1]Pivot!$M:$Z,7,0),0)</f>
        <v>0</v>
      </c>
      <c r="V107" s="12">
        <f>IFERROR(VLOOKUP($E107,[1]Pivot!$M:$Z,8,0),0)</f>
        <v>0</v>
      </c>
      <c r="W107" s="12">
        <f>IFERROR(VLOOKUP($E107,[1]Pivot!$M:$Z,9,0),0)</f>
        <v>0</v>
      </c>
      <c r="X107" s="12">
        <v>0</v>
      </c>
      <c r="Y107" s="12">
        <v>0</v>
      </c>
      <c r="Z107" s="12">
        <v>0</v>
      </c>
      <c r="AA107" s="12">
        <v>0</v>
      </c>
      <c r="AB107" s="12">
        <v>0</v>
      </c>
      <c r="AC107" s="12">
        <v>0</v>
      </c>
      <c r="AD107" s="12">
        <v>0</v>
      </c>
      <c r="AE107" s="12">
        <v>0</v>
      </c>
      <c r="AF107" s="57">
        <f t="shared" si="13"/>
        <v>0</v>
      </c>
      <c r="AG107" s="12">
        <v>0</v>
      </c>
      <c r="AH107" s="12">
        <v>0</v>
      </c>
      <c r="AI107" s="12">
        <v>0</v>
      </c>
      <c r="AJ107" s="12">
        <v>0</v>
      </c>
      <c r="AK107" s="79">
        <v>0</v>
      </c>
      <c r="AL107" s="79">
        <v>0</v>
      </c>
      <c r="AM107" s="79">
        <v>0</v>
      </c>
      <c r="AN107" s="79">
        <v>0</v>
      </c>
      <c r="AO107" s="1">
        <f>IFERROR(VLOOKUP(E107,[2]Sheet1!$E:$O,11,0),0)</f>
        <v>0</v>
      </c>
      <c r="AP107" s="100">
        <f>IFERROR(VLOOKUP(E107,[3]Sheet2!$E:$O,11,0),0)</f>
        <v>0</v>
      </c>
    </row>
    <row r="108" spans="1:43" ht="15" customHeight="1">
      <c r="A108" s="1">
        <f t="shared" si="14"/>
        <v>500</v>
      </c>
      <c r="B108" s="47" t="s">
        <v>1015</v>
      </c>
      <c r="C108" s="9" t="s">
        <v>334</v>
      </c>
      <c r="D108" s="9" t="s">
        <v>1237</v>
      </c>
      <c r="E108" s="47" t="s">
        <v>1040</v>
      </c>
      <c r="F108" s="14" t="s">
        <v>337</v>
      </c>
      <c r="G108" s="8" t="s">
        <v>478</v>
      </c>
      <c r="H108" s="10" t="s">
        <v>350</v>
      </c>
      <c r="I108" s="10">
        <v>4</v>
      </c>
      <c r="J108" s="10" t="s">
        <v>1517</v>
      </c>
      <c r="K108" s="12">
        <f>IFERROR(VLOOKUP($E108,Sheet1!$A:$Z,3,0),0)</f>
        <v>0</v>
      </c>
      <c r="L108" s="25">
        <f>IFERROR(VLOOKUP(E108,#REF!,5,0),0)</f>
        <v>0</v>
      </c>
      <c r="M108" s="32">
        <v>2.4</v>
      </c>
      <c r="N108" s="78">
        <f>IF(VLOOKUP(E108,Sheet1!$A:$E,5,0)&lt;0,0,VLOOKUP(E108,Sheet1!$A:$E,5,0))</f>
        <v>0</v>
      </c>
      <c r="O108" s="28">
        <f t="shared" si="12"/>
        <v>500</v>
      </c>
      <c r="P108" s="12">
        <f>IFERROR(VLOOKUP($E108,[1]Pivot!$M:$Z,2,0),0)</f>
        <v>0</v>
      </c>
      <c r="Q108" s="12">
        <f>IFERROR(VLOOKUP($E108,[1]Pivot!$M:$Z,3,0),0)</f>
        <v>0</v>
      </c>
      <c r="R108" s="12">
        <f>IFERROR(VLOOKUP($E108,[1]Pivot!$M:$Z,4,0),0)</f>
        <v>500</v>
      </c>
      <c r="S108" s="12">
        <f>IFERROR(VLOOKUP($E108,[1]Pivot!$M:$Z,5,0),0)</f>
        <v>0</v>
      </c>
      <c r="T108" s="12">
        <f>IFERROR(VLOOKUP($E108,[1]Pivot!$M:$Z,6,0),0)</f>
        <v>0</v>
      </c>
      <c r="U108" s="12">
        <f>IFERROR(VLOOKUP($E108,[1]Pivot!$M:$Z,7,0),0)</f>
        <v>0</v>
      </c>
      <c r="V108" s="12">
        <f>IFERROR(VLOOKUP($E108,[1]Pivot!$M:$Z,8,0),0)</f>
        <v>0</v>
      </c>
      <c r="W108" s="12">
        <f>IFERROR(VLOOKUP($E108,[1]Pivot!$M:$Z,9,0),0)</f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0</v>
      </c>
      <c r="AC108" s="12">
        <v>0</v>
      </c>
      <c r="AD108" s="12">
        <v>0</v>
      </c>
      <c r="AE108" s="12">
        <v>0</v>
      </c>
      <c r="AF108" s="57">
        <f t="shared" si="13"/>
        <v>0</v>
      </c>
      <c r="AG108" s="12">
        <v>0</v>
      </c>
      <c r="AH108" s="12">
        <v>0</v>
      </c>
      <c r="AI108" s="12">
        <v>0</v>
      </c>
      <c r="AJ108" s="12">
        <v>0</v>
      </c>
      <c r="AK108" s="79">
        <v>0</v>
      </c>
      <c r="AL108" s="79">
        <v>0</v>
      </c>
      <c r="AM108" s="79">
        <v>0</v>
      </c>
      <c r="AN108" s="79">
        <v>0</v>
      </c>
      <c r="AO108" s="1">
        <f>IFERROR(VLOOKUP(E108,[2]Sheet1!$E:$O,11,0),0)</f>
        <v>0</v>
      </c>
      <c r="AP108" s="100">
        <f>IFERROR(VLOOKUP(E108,[3]Sheet2!$E:$O,11,0),0)</f>
        <v>0</v>
      </c>
    </row>
    <row r="109" spans="1:43" s="19" customFormat="1" ht="15" customHeight="1">
      <c r="A109" s="1">
        <f t="shared" si="14"/>
        <v>300</v>
      </c>
      <c r="B109" s="8" t="s">
        <v>909</v>
      </c>
      <c r="C109" s="9" t="s">
        <v>334</v>
      </c>
      <c r="D109" s="9" t="s">
        <v>1238</v>
      </c>
      <c r="E109" s="13" t="s">
        <v>1041</v>
      </c>
      <c r="F109" s="18" t="s">
        <v>337</v>
      </c>
      <c r="G109" s="8" t="s">
        <v>1239</v>
      </c>
      <c r="H109" s="10" t="s">
        <v>90</v>
      </c>
      <c r="I109" s="10">
        <v>4</v>
      </c>
      <c r="J109" s="10" t="s">
        <v>1517</v>
      </c>
      <c r="K109" s="12">
        <f>IFERROR(VLOOKUP($E109,Sheet1!$A:$Z,3,0),0)</f>
        <v>0</v>
      </c>
      <c r="L109" s="25">
        <f>IFERROR(VLOOKUP(E109,#REF!,5,0),0)</f>
        <v>0</v>
      </c>
      <c r="M109" s="32">
        <v>7.59</v>
      </c>
      <c r="N109" s="78">
        <f>IF(VLOOKUP(E109,Sheet1!$A:$E,5,0)&lt;0,0,VLOOKUP(E109,Sheet1!$A:$E,5,0))</f>
        <v>0</v>
      </c>
      <c r="O109" s="28">
        <f t="shared" si="12"/>
        <v>0</v>
      </c>
      <c r="P109" s="12">
        <f>IFERROR(VLOOKUP($E109,[1]Pivot!$M:$Z,2,0),0)</f>
        <v>0</v>
      </c>
      <c r="Q109" s="12">
        <f>IFERROR(VLOOKUP($E109,[1]Pivot!$M:$Z,3,0),0)</f>
        <v>0</v>
      </c>
      <c r="R109" s="12">
        <f>IFERROR(VLOOKUP($E109,[1]Pivot!$M:$Z,4,0),0)</f>
        <v>0</v>
      </c>
      <c r="S109" s="12">
        <f>IFERROR(VLOOKUP($E109,[1]Pivot!$M:$Z,5,0),0)</f>
        <v>0</v>
      </c>
      <c r="T109" s="12">
        <f>IFERROR(VLOOKUP($E109,[1]Pivot!$M:$Z,6,0),0)</f>
        <v>0</v>
      </c>
      <c r="U109" s="12">
        <f>IFERROR(VLOOKUP($E109,[1]Pivot!$M:$Z,7,0),0)</f>
        <v>0</v>
      </c>
      <c r="V109" s="12">
        <f>IFERROR(VLOOKUP($E109,[1]Pivot!$M:$Z,8,0),0)</f>
        <v>0</v>
      </c>
      <c r="W109" s="12">
        <f>IFERROR(VLOOKUP($E109,[1]Pivot!$M:$Z,9,0),0)</f>
        <v>0</v>
      </c>
      <c r="X109" s="12">
        <v>0</v>
      </c>
      <c r="Y109" s="12">
        <v>0</v>
      </c>
      <c r="Z109" s="12">
        <v>0</v>
      </c>
      <c r="AA109" s="12">
        <v>0</v>
      </c>
      <c r="AB109" s="12">
        <v>0</v>
      </c>
      <c r="AC109" s="12">
        <v>0</v>
      </c>
      <c r="AD109" s="12">
        <v>0</v>
      </c>
      <c r="AE109" s="12">
        <v>0</v>
      </c>
      <c r="AF109" s="57">
        <f t="shared" si="13"/>
        <v>300</v>
      </c>
      <c r="AG109" s="12">
        <v>300</v>
      </c>
      <c r="AH109" s="12">
        <v>0</v>
      </c>
      <c r="AI109" s="12">
        <v>0</v>
      </c>
      <c r="AJ109" s="12">
        <v>0</v>
      </c>
      <c r="AK109" s="79">
        <v>0</v>
      </c>
      <c r="AL109" s="79">
        <v>0</v>
      </c>
      <c r="AM109" s="79">
        <v>0</v>
      </c>
      <c r="AN109" s="79">
        <v>0</v>
      </c>
      <c r="AO109" s="1">
        <f>IFERROR(VLOOKUP(E109,[2]Sheet1!$E:$O,11,0),0)</f>
        <v>0</v>
      </c>
      <c r="AP109" s="100">
        <f>IFERROR(VLOOKUP(E109,[3]Sheet2!$E:$O,11,0),0)</f>
        <v>0</v>
      </c>
      <c r="AQ109" s="99"/>
    </row>
    <row r="110" spans="1:43" s="19" customFormat="1" ht="15" customHeight="1">
      <c r="A110" s="1">
        <f t="shared" si="14"/>
        <v>0</v>
      </c>
      <c r="B110" s="47" t="s">
        <v>1015</v>
      </c>
      <c r="C110" s="9" t="s">
        <v>334</v>
      </c>
      <c r="D110" s="9" t="s">
        <v>1240</v>
      </c>
      <c r="E110" s="47" t="s">
        <v>1042</v>
      </c>
      <c r="F110" s="14" t="s">
        <v>337</v>
      </c>
      <c r="G110" s="8" t="s">
        <v>1239</v>
      </c>
      <c r="H110" s="48" t="s">
        <v>849</v>
      </c>
      <c r="I110" s="10">
        <v>4</v>
      </c>
      <c r="J110" s="10" t="s">
        <v>1517</v>
      </c>
      <c r="K110" s="12">
        <f>IFERROR(VLOOKUP($E110,Sheet1!$A:$Z,3,0),0)</f>
        <v>0</v>
      </c>
      <c r="L110" s="25">
        <f>IFERROR(VLOOKUP(E110,#REF!,5,0),0)</f>
        <v>0</v>
      </c>
      <c r="M110" s="32">
        <v>7.59</v>
      </c>
      <c r="N110" s="78">
        <f>IF(VLOOKUP(E110,Sheet1!$A:$E,5,0)&lt;0,0,VLOOKUP(E110,Sheet1!$A:$E,5,0))</f>
        <v>0</v>
      </c>
      <c r="O110" s="28">
        <f t="shared" si="12"/>
        <v>0</v>
      </c>
      <c r="P110" s="12">
        <f>IFERROR(VLOOKUP($E110,[1]Pivot!$M:$Z,2,0),0)</f>
        <v>0</v>
      </c>
      <c r="Q110" s="12">
        <f>IFERROR(VLOOKUP($E110,[1]Pivot!$M:$Z,3,0),0)</f>
        <v>0</v>
      </c>
      <c r="R110" s="12">
        <f>IFERROR(VLOOKUP($E110,[1]Pivot!$M:$Z,4,0),0)</f>
        <v>0</v>
      </c>
      <c r="S110" s="12">
        <f>IFERROR(VLOOKUP($E110,[1]Pivot!$M:$Z,5,0),0)</f>
        <v>0</v>
      </c>
      <c r="T110" s="12">
        <f>IFERROR(VLOOKUP($E110,[1]Pivot!$M:$Z,6,0),0)</f>
        <v>0</v>
      </c>
      <c r="U110" s="12">
        <f>IFERROR(VLOOKUP($E110,[1]Pivot!$M:$Z,7,0),0)</f>
        <v>0</v>
      </c>
      <c r="V110" s="12">
        <f>IFERROR(VLOOKUP($E110,[1]Pivot!$M:$Z,8,0),0)</f>
        <v>0</v>
      </c>
      <c r="W110" s="12">
        <f>IFERROR(VLOOKUP($E110,[1]Pivot!$M:$Z,9,0),0)</f>
        <v>0</v>
      </c>
      <c r="X110" s="12">
        <v>0</v>
      </c>
      <c r="Y110" s="12">
        <v>0</v>
      </c>
      <c r="Z110" s="12">
        <v>0</v>
      </c>
      <c r="AA110" s="12">
        <v>0</v>
      </c>
      <c r="AB110" s="12">
        <v>0</v>
      </c>
      <c r="AC110" s="12">
        <v>0</v>
      </c>
      <c r="AD110" s="12">
        <v>0</v>
      </c>
      <c r="AE110" s="12">
        <v>0</v>
      </c>
      <c r="AF110" s="57">
        <f t="shared" si="13"/>
        <v>0</v>
      </c>
      <c r="AG110" s="12">
        <v>0</v>
      </c>
      <c r="AH110" s="12">
        <v>0</v>
      </c>
      <c r="AI110" s="12">
        <v>0</v>
      </c>
      <c r="AJ110" s="12">
        <v>0</v>
      </c>
      <c r="AK110" s="79">
        <v>0</v>
      </c>
      <c r="AL110" s="79">
        <v>0</v>
      </c>
      <c r="AM110" s="79">
        <v>0</v>
      </c>
      <c r="AN110" s="79">
        <v>0</v>
      </c>
      <c r="AO110" s="1">
        <f>IFERROR(VLOOKUP(E110,[2]Sheet1!$E:$O,11,0),0)</f>
        <v>0</v>
      </c>
      <c r="AP110" s="100">
        <f>IFERROR(VLOOKUP(E110,[3]Sheet2!$E:$O,11,0),0)</f>
        <v>0</v>
      </c>
      <c r="AQ110" s="99"/>
    </row>
    <row r="111" spans="1:43" s="19" customFormat="1" ht="15" customHeight="1">
      <c r="A111" s="1">
        <f t="shared" si="14"/>
        <v>460</v>
      </c>
      <c r="B111" s="8" t="s">
        <v>909</v>
      </c>
      <c r="C111" s="9" t="s">
        <v>334</v>
      </c>
      <c r="D111" s="9" t="s">
        <v>1241</v>
      </c>
      <c r="E111" s="13" t="s">
        <v>1043</v>
      </c>
      <c r="F111" s="18" t="s">
        <v>337</v>
      </c>
      <c r="G111" s="8" t="s">
        <v>1239</v>
      </c>
      <c r="H111" s="10" t="s">
        <v>93</v>
      </c>
      <c r="I111" s="10">
        <v>4</v>
      </c>
      <c r="J111" s="10" t="s">
        <v>1517</v>
      </c>
      <c r="K111" s="12">
        <f>IFERROR(VLOOKUP($E111,Sheet1!$A:$Z,3,0),0)</f>
        <v>0</v>
      </c>
      <c r="L111" s="25">
        <f>IFERROR(VLOOKUP(E111,#REF!,5,0),0)</f>
        <v>0</v>
      </c>
      <c r="M111" s="32">
        <v>9.09</v>
      </c>
      <c r="N111" s="78">
        <f>IF(VLOOKUP(E111,Sheet1!$A:$E,5,0)&lt;0,0,VLOOKUP(E111,Sheet1!$A:$E,5,0))</f>
        <v>0</v>
      </c>
      <c r="O111" s="28">
        <f t="shared" si="12"/>
        <v>0</v>
      </c>
      <c r="P111" s="12">
        <f>IFERROR(VLOOKUP($E111,[1]Pivot!$M:$Z,2,0),0)</f>
        <v>0</v>
      </c>
      <c r="Q111" s="12">
        <f>IFERROR(VLOOKUP($E111,[1]Pivot!$M:$Z,3,0),0)</f>
        <v>0</v>
      </c>
      <c r="R111" s="12">
        <f>IFERROR(VLOOKUP($E111,[1]Pivot!$M:$Z,4,0),0)</f>
        <v>0</v>
      </c>
      <c r="S111" s="12">
        <f>IFERROR(VLOOKUP($E111,[1]Pivot!$M:$Z,5,0),0)</f>
        <v>0</v>
      </c>
      <c r="T111" s="12">
        <f>IFERROR(VLOOKUP($E111,[1]Pivot!$M:$Z,6,0),0)</f>
        <v>0</v>
      </c>
      <c r="U111" s="12">
        <f>IFERROR(VLOOKUP($E111,[1]Pivot!$M:$Z,7,0),0)</f>
        <v>0</v>
      </c>
      <c r="V111" s="12">
        <f>IFERROR(VLOOKUP($E111,[1]Pivot!$M:$Z,8,0),0)</f>
        <v>0</v>
      </c>
      <c r="W111" s="12">
        <f>IFERROR(VLOOKUP($E111,[1]Pivot!$M:$Z,9,0),0)</f>
        <v>0</v>
      </c>
      <c r="X111" s="12">
        <v>0</v>
      </c>
      <c r="Y111" s="12">
        <v>0</v>
      </c>
      <c r="Z111" s="12">
        <v>0</v>
      </c>
      <c r="AA111" s="12">
        <v>0</v>
      </c>
      <c r="AB111" s="12">
        <v>0</v>
      </c>
      <c r="AC111" s="12">
        <v>0</v>
      </c>
      <c r="AD111" s="12">
        <v>0</v>
      </c>
      <c r="AE111" s="12">
        <v>0</v>
      </c>
      <c r="AF111" s="57">
        <f t="shared" si="13"/>
        <v>460</v>
      </c>
      <c r="AG111" s="12">
        <v>460</v>
      </c>
      <c r="AH111" s="12">
        <v>0</v>
      </c>
      <c r="AI111" s="12">
        <v>0</v>
      </c>
      <c r="AJ111" s="12">
        <v>0</v>
      </c>
      <c r="AK111" s="79">
        <v>0</v>
      </c>
      <c r="AL111" s="79">
        <v>0</v>
      </c>
      <c r="AM111" s="79">
        <v>0</v>
      </c>
      <c r="AN111" s="79">
        <v>0</v>
      </c>
      <c r="AO111" s="1">
        <f>IFERROR(VLOOKUP(E111,[2]Sheet1!$E:$O,11,0),0)</f>
        <v>0</v>
      </c>
      <c r="AP111" s="100">
        <f>IFERROR(VLOOKUP(E111,[3]Sheet2!$E:$O,11,0),0)</f>
        <v>0</v>
      </c>
      <c r="AQ111" s="99"/>
    </row>
    <row r="112" spans="1:43" s="19" customFormat="1" ht="15" customHeight="1">
      <c r="A112" s="1">
        <f t="shared" si="14"/>
        <v>950</v>
      </c>
      <c r="B112" s="8" t="s">
        <v>909</v>
      </c>
      <c r="C112" s="9" t="s">
        <v>334</v>
      </c>
      <c r="D112" s="9" t="s">
        <v>1242</v>
      </c>
      <c r="E112" s="13" t="s">
        <v>1044</v>
      </c>
      <c r="F112" s="18" t="s">
        <v>337</v>
      </c>
      <c r="G112" s="8" t="s">
        <v>1239</v>
      </c>
      <c r="H112" s="10" t="s">
        <v>16</v>
      </c>
      <c r="I112" s="10">
        <v>4</v>
      </c>
      <c r="J112" s="10" t="s">
        <v>1517</v>
      </c>
      <c r="K112" s="12">
        <f>IFERROR(VLOOKUP($E112,Sheet1!$A:$Z,3,0),0)</f>
        <v>0</v>
      </c>
      <c r="L112" s="25">
        <f>IFERROR(VLOOKUP(E112,#REF!,5,0),0)</f>
        <v>0</v>
      </c>
      <c r="M112" s="32">
        <v>9.6999999999999993</v>
      </c>
      <c r="N112" s="78">
        <f>IF(VLOOKUP(E112,Sheet1!$A:$E,5,0)&lt;0,0,VLOOKUP(E112,Sheet1!$A:$E,5,0))</f>
        <v>0</v>
      </c>
      <c r="O112" s="28">
        <f t="shared" si="12"/>
        <v>0</v>
      </c>
      <c r="P112" s="12">
        <f>IFERROR(VLOOKUP($E112,[1]Pivot!$M:$Z,2,0),0)</f>
        <v>0</v>
      </c>
      <c r="Q112" s="12">
        <f>IFERROR(VLOOKUP($E112,[1]Pivot!$M:$Z,3,0),0)</f>
        <v>0</v>
      </c>
      <c r="R112" s="12">
        <f>IFERROR(VLOOKUP($E112,[1]Pivot!$M:$Z,4,0),0)</f>
        <v>0</v>
      </c>
      <c r="S112" s="12">
        <f>IFERROR(VLOOKUP($E112,[1]Pivot!$M:$Z,5,0),0)</f>
        <v>0</v>
      </c>
      <c r="T112" s="12">
        <f>IFERROR(VLOOKUP($E112,[1]Pivot!$M:$Z,6,0),0)</f>
        <v>0</v>
      </c>
      <c r="U112" s="12">
        <f>IFERROR(VLOOKUP($E112,[1]Pivot!$M:$Z,7,0),0)</f>
        <v>0</v>
      </c>
      <c r="V112" s="12">
        <f>IFERROR(VLOOKUP($E112,[1]Pivot!$M:$Z,8,0),0)</f>
        <v>0</v>
      </c>
      <c r="W112" s="12">
        <f>IFERROR(VLOOKUP($E112,[1]Pivot!$M:$Z,9,0),0)</f>
        <v>0</v>
      </c>
      <c r="X112" s="12">
        <v>0</v>
      </c>
      <c r="Y112" s="12">
        <v>0</v>
      </c>
      <c r="Z112" s="12">
        <v>0</v>
      </c>
      <c r="AA112" s="12">
        <v>0</v>
      </c>
      <c r="AB112" s="12">
        <v>0</v>
      </c>
      <c r="AC112" s="12">
        <v>0</v>
      </c>
      <c r="AD112" s="12">
        <v>0</v>
      </c>
      <c r="AE112" s="12">
        <v>0</v>
      </c>
      <c r="AF112" s="57">
        <f t="shared" si="13"/>
        <v>950</v>
      </c>
      <c r="AG112" s="12">
        <v>950</v>
      </c>
      <c r="AH112" s="12">
        <v>0</v>
      </c>
      <c r="AI112" s="12">
        <v>0</v>
      </c>
      <c r="AJ112" s="12">
        <v>0</v>
      </c>
      <c r="AK112" s="79">
        <v>0</v>
      </c>
      <c r="AL112" s="79">
        <v>0</v>
      </c>
      <c r="AM112" s="79">
        <v>0</v>
      </c>
      <c r="AN112" s="79">
        <v>0</v>
      </c>
      <c r="AO112" s="1">
        <f>IFERROR(VLOOKUP(E112,[2]Sheet1!$E:$O,11,0),0)</f>
        <v>0</v>
      </c>
      <c r="AP112" s="100">
        <f>IFERROR(VLOOKUP(E112,[3]Sheet2!$E:$O,11,0),0)</f>
        <v>0</v>
      </c>
      <c r="AQ112" s="99"/>
    </row>
    <row r="113" spans="1:43" s="19" customFormat="1" ht="15" customHeight="1">
      <c r="A113" s="1">
        <f t="shared" si="14"/>
        <v>400</v>
      </c>
      <c r="B113" s="8" t="s">
        <v>909</v>
      </c>
      <c r="C113" s="9" t="s">
        <v>334</v>
      </c>
      <c r="D113" s="9" t="s">
        <v>1243</v>
      </c>
      <c r="E113" s="13" t="s">
        <v>1045</v>
      </c>
      <c r="F113" s="18" t="s">
        <v>337</v>
      </c>
      <c r="G113" s="8" t="s">
        <v>1239</v>
      </c>
      <c r="H113" s="10" t="s">
        <v>20</v>
      </c>
      <c r="I113" s="10">
        <v>4</v>
      </c>
      <c r="J113" s="10" t="s">
        <v>1517</v>
      </c>
      <c r="K113" s="12">
        <f>IFERROR(VLOOKUP($E113,Sheet1!$A:$Z,3,0),0)</f>
        <v>0</v>
      </c>
      <c r="L113" s="25">
        <f>IFERROR(VLOOKUP(E113,#REF!,5,0),0)</f>
        <v>0</v>
      </c>
      <c r="M113" s="32">
        <v>11.46</v>
      </c>
      <c r="N113" s="78">
        <f>IF(VLOOKUP(E113,Sheet1!$A:$E,5,0)&lt;0,0,VLOOKUP(E113,Sheet1!$A:$E,5,0))</f>
        <v>0</v>
      </c>
      <c r="O113" s="28">
        <f t="shared" si="12"/>
        <v>0</v>
      </c>
      <c r="P113" s="12">
        <f>IFERROR(VLOOKUP($E113,[1]Pivot!$M:$Z,2,0),0)</f>
        <v>0</v>
      </c>
      <c r="Q113" s="12">
        <f>IFERROR(VLOOKUP($E113,[1]Pivot!$M:$Z,3,0),0)</f>
        <v>0</v>
      </c>
      <c r="R113" s="12">
        <f>IFERROR(VLOOKUP($E113,[1]Pivot!$M:$Z,4,0),0)</f>
        <v>0</v>
      </c>
      <c r="S113" s="12">
        <f>IFERROR(VLOOKUP($E113,[1]Pivot!$M:$Z,5,0),0)</f>
        <v>0</v>
      </c>
      <c r="T113" s="12">
        <f>IFERROR(VLOOKUP($E113,[1]Pivot!$M:$Z,6,0),0)</f>
        <v>0</v>
      </c>
      <c r="U113" s="12">
        <f>IFERROR(VLOOKUP($E113,[1]Pivot!$M:$Z,7,0),0)</f>
        <v>0</v>
      </c>
      <c r="V113" s="12">
        <f>IFERROR(VLOOKUP($E113,[1]Pivot!$M:$Z,8,0),0)</f>
        <v>0</v>
      </c>
      <c r="W113" s="12">
        <f>IFERROR(VLOOKUP($E113,[1]Pivot!$M:$Z,9,0),0)</f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0</v>
      </c>
      <c r="AD113" s="12">
        <v>0</v>
      </c>
      <c r="AE113" s="12">
        <v>0</v>
      </c>
      <c r="AF113" s="57">
        <f t="shared" si="13"/>
        <v>400</v>
      </c>
      <c r="AG113" s="12">
        <v>400</v>
      </c>
      <c r="AH113" s="12">
        <v>0</v>
      </c>
      <c r="AI113" s="12">
        <v>0</v>
      </c>
      <c r="AJ113" s="12">
        <v>0</v>
      </c>
      <c r="AK113" s="79">
        <v>0</v>
      </c>
      <c r="AL113" s="79">
        <v>0</v>
      </c>
      <c r="AM113" s="79">
        <v>0</v>
      </c>
      <c r="AN113" s="79">
        <v>0</v>
      </c>
      <c r="AO113" s="1">
        <f>IFERROR(VLOOKUP(E113,[2]Sheet1!$E:$O,11,0),0)</f>
        <v>0</v>
      </c>
      <c r="AP113" s="100">
        <f>IFERROR(VLOOKUP(E113,[3]Sheet2!$E:$O,11,0),0)</f>
        <v>0</v>
      </c>
      <c r="AQ113" s="99"/>
    </row>
    <row r="114" spans="1:43" s="19" customFormat="1" ht="15" customHeight="1">
      <c r="A114" s="1">
        <f t="shared" si="14"/>
        <v>200</v>
      </c>
      <c r="B114" s="8" t="s">
        <v>909</v>
      </c>
      <c r="C114" s="9" t="s">
        <v>334</v>
      </c>
      <c r="D114" s="9" t="s">
        <v>1244</v>
      </c>
      <c r="E114" s="30" t="s">
        <v>1046</v>
      </c>
      <c r="F114" s="18" t="s">
        <v>337</v>
      </c>
      <c r="G114" s="8" t="s">
        <v>1239</v>
      </c>
      <c r="H114" s="29" t="s">
        <v>914</v>
      </c>
      <c r="I114" s="10">
        <v>4</v>
      </c>
      <c r="J114" s="10" t="s">
        <v>1517</v>
      </c>
      <c r="K114" s="12">
        <f>IFERROR(VLOOKUP($E114,Sheet1!$A:$Z,3,0),0)</f>
        <v>0</v>
      </c>
      <c r="L114" s="25">
        <f>IFERROR(VLOOKUP(E114,#REF!,5,0),0)</f>
        <v>0</v>
      </c>
      <c r="M114" s="32">
        <v>11.46</v>
      </c>
      <c r="N114" s="78">
        <f>IF(VLOOKUP(E114,Sheet1!$A:$E,5,0)&lt;0,0,VLOOKUP(E114,Sheet1!$A:$E,5,0))</f>
        <v>0</v>
      </c>
      <c r="O114" s="28">
        <f t="shared" si="12"/>
        <v>0</v>
      </c>
      <c r="P114" s="12">
        <f>IFERROR(VLOOKUP($E114,[1]Pivot!$M:$Z,2,0),0)</f>
        <v>0</v>
      </c>
      <c r="Q114" s="12">
        <f>IFERROR(VLOOKUP($E114,[1]Pivot!$M:$Z,3,0),0)</f>
        <v>0</v>
      </c>
      <c r="R114" s="12">
        <f>IFERROR(VLOOKUP($E114,[1]Pivot!$M:$Z,4,0),0)</f>
        <v>0</v>
      </c>
      <c r="S114" s="12">
        <f>IFERROR(VLOOKUP($E114,[1]Pivot!$M:$Z,5,0),0)</f>
        <v>0</v>
      </c>
      <c r="T114" s="12">
        <f>IFERROR(VLOOKUP($E114,[1]Pivot!$M:$Z,6,0),0)</f>
        <v>0</v>
      </c>
      <c r="U114" s="12">
        <f>IFERROR(VLOOKUP($E114,[1]Pivot!$M:$Z,7,0),0)</f>
        <v>0</v>
      </c>
      <c r="V114" s="12">
        <f>IFERROR(VLOOKUP($E114,[1]Pivot!$M:$Z,8,0),0)</f>
        <v>0</v>
      </c>
      <c r="W114" s="12">
        <f>IFERROR(VLOOKUP($E114,[1]Pivot!$M:$Z,9,0),0)</f>
        <v>0</v>
      </c>
      <c r="X114" s="12">
        <v>0</v>
      </c>
      <c r="Y114" s="12">
        <v>0</v>
      </c>
      <c r="Z114" s="12">
        <v>0</v>
      </c>
      <c r="AA114" s="12">
        <v>0</v>
      </c>
      <c r="AB114" s="12">
        <v>0</v>
      </c>
      <c r="AC114" s="12">
        <v>0</v>
      </c>
      <c r="AD114" s="12">
        <v>0</v>
      </c>
      <c r="AE114" s="12">
        <v>0</v>
      </c>
      <c r="AF114" s="57">
        <f t="shared" si="13"/>
        <v>200</v>
      </c>
      <c r="AG114" s="12">
        <v>200</v>
      </c>
      <c r="AH114" s="12">
        <v>0</v>
      </c>
      <c r="AI114" s="12">
        <v>0</v>
      </c>
      <c r="AJ114" s="12">
        <v>0</v>
      </c>
      <c r="AK114" s="79">
        <v>0</v>
      </c>
      <c r="AL114" s="79">
        <v>0</v>
      </c>
      <c r="AM114" s="79">
        <v>0</v>
      </c>
      <c r="AN114" s="79">
        <v>0</v>
      </c>
      <c r="AO114" s="1">
        <f>IFERROR(VLOOKUP(E114,[2]Sheet1!$E:$O,11,0),0)</f>
        <v>0</v>
      </c>
      <c r="AP114" s="100">
        <f>IFERROR(VLOOKUP(E114,[3]Sheet2!$E:$O,11,0),0)</f>
        <v>0</v>
      </c>
      <c r="AQ114" s="99"/>
    </row>
    <row r="115" spans="1:43" s="19" customFormat="1" ht="15" customHeight="1">
      <c r="A115" s="1">
        <f t="shared" si="14"/>
        <v>0</v>
      </c>
      <c r="B115" s="47" t="s">
        <v>1015</v>
      </c>
      <c r="C115" s="9" t="s">
        <v>334</v>
      </c>
      <c r="D115" s="9" t="s">
        <v>1245</v>
      </c>
      <c r="E115" s="47" t="s">
        <v>1047</v>
      </c>
      <c r="F115" s="14" t="s">
        <v>337</v>
      </c>
      <c r="G115" s="8" t="s">
        <v>1239</v>
      </c>
      <c r="H115" s="10" t="s">
        <v>347</v>
      </c>
      <c r="I115" s="10">
        <v>4</v>
      </c>
      <c r="J115" s="10" t="s">
        <v>1517</v>
      </c>
      <c r="K115" s="12">
        <f>IFERROR(VLOOKUP($E115,Sheet1!$A:$Z,3,0),0)</f>
        <v>0</v>
      </c>
      <c r="L115" s="25">
        <f>IFERROR(VLOOKUP(E115,#REF!,5,0),0)</f>
        <v>0</v>
      </c>
      <c r="M115" s="32">
        <v>2.0699999999999998</v>
      </c>
      <c r="N115" s="78">
        <f>IF(VLOOKUP(E115,Sheet1!$A:$E,5,0)&lt;0,0,VLOOKUP(E115,Sheet1!$A:$E,5,0))</f>
        <v>0</v>
      </c>
      <c r="O115" s="28">
        <f t="shared" si="12"/>
        <v>0</v>
      </c>
      <c r="P115" s="12">
        <f>IFERROR(VLOOKUP($E115,[1]Pivot!$M:$Z,2,0),0)</f>
        <v>0</v>
      </c>
      <c r="Q115" s="12">
        <f>IFERROR(VLOOKUP($E115,[1]Pivot!$M:$Z,3,0),0)</f>
        <v>0</v>
      </c>
      <c r="R115" s="12">
        <f>IFERROR(VLOOKUP($E115,[1]Pivot!$M:$Z,4,0),0)</f>
        <v>0</v>
      </c>
      <c r="S115" s="12">
        <f>IFERROR(VLOOKUP($E115,[1]Pivot!$M:$Z,5,0),0)</f>
        <v>0</v>
      </c>
      <c r="T115" s="12">
        <f>IFERROR(VLOOKUP($E115,[1]Pivot!$M:$Z,6,0),0)</f>
        <v>0</v>
      </c>
      <c r="U115" s="12">
        <f>IFERROR(VLOOKUP($E115,[1]Pivot!$M:$Z,7,0),0)</f>
        <v>0</v>
      </c>
      <c r="V115" s="12">
        <f>IFERROR(VLOOKUP($E115,[1]Pivot!$M:$Z,8,0),0)</f>
        <v>0</v>
      </c>
      <c r="W115" s="12">
        <f>IFERROR(VLOOKUP($E115,[1]Pivot!$M:$Z,9,0),0)</f>
        <v>0</v>
      </c>
      <c r="X115" s="12">
        <v>0</v>
      </c>
      <c r="Y115" s="12">
        <v>0</v>
      </c>
      <c r="Z115" s="12">
        <v>0</v>
      </c>
      <c r="AA115" s="12">
        <v>0</v>
      </c>
      <c r="AB115" s="12">
        <v>0</v>
      </c>
      <c r="AC115" s="12">
        <v>0</v>
      </c>
      <c r="AD115" s="12">
        <v>0</v>
      </c>
      <c r="AE115" s="12">
        <v>0</v>
      </c>
      <c r="AF115" s="57">
        <f t="shared" si="13"/>
        <v>0</v>
      </c>
      <c r="AG115" s="12">
        <v>0</v>
      </c>
      <c r="AH115" s="12">
        <v>0</v>
      </c>
      <c r="AI115" s="12">
        <v>0</v>
      </c>
      <c r="AJ115" s="12">
        <v>0</v>
      </c>
      <c r="AK115" s="79">
        <v>0</v>
      </c>
      <c r="AL115" s="79">
        <v>0</v>
      </c>
      <c r="AM115" s="79">
        <v>0</v>
      </c>
      <c r="AN115" s="79">
        <v>0</v>
      </c>
      <c r="AO115" s="1">
        <f>IFERROR(VLOOKUP(E115,[2]Sheet1!$E:$O,11,0),0)</f>
        <v>0</v>
      </c>
      <c r="AP115" s="100">
        <f>IFERROR(VLOOKUP(E115,[3]Sheet2!$E:$O,11,0),0)</f>
        <v>0</v>
      </c>
      <c r="AQ115" s="99"/>
    </row>
    <row r="116" spans="1:43" s="19" customFormat="1" ht="15" customHeight="1">
      <c r="A116" s="1">
        <f t="shared" si="14"/>
        <v>0</v>
      </c>
      <c r="B116" s="47" t="s">
        <v>1015</v>
      </c>
      <c r="C116" s="9" t="s">
        <v>334</v>
      </c>
      <c r="D116" s="9" t="s">
        <v>1246</v>
      </c>
      <c r="E116" s="47" t="s">
        <v>1048</v>
      </c>
      <c r="F116" s="14" t="s">
        <v>337</v>
      </c>
      <c r="G116" s="8" t="s">
        <v>1239</v>
      </c>
      <c r="H116" s="10" t="s">
        <v>350</v>
      </c>
      <c r="I116" s="10">
        <v>4</v>
      </c>
      <c r="J116" s="10" t="s">
        <v>1517</v>
      </c>
      <c r="K116" s="12">
        <f>IFERROR(VLOOKUP($E116,Sheet1!$A:$Z,3,0),0)</f>
        <v>0</v>
      </c>
      <c r="L116" s="25">
        <f>IFERROR(VLOOKUP(E116,#REF!,5,0),0)</f>
        <v>0</v>
      </c>
      <c r="M116" s="32">
        <v>2.4</v>
      </c>
      <c r="N116" s="78">
        <f>IF(VLOOKUP(E116,Sheet1!$A:$E,5,0)&lt;0,0,VLOOKUP(E116,Sheet1!$A:$E,5,0))</f>
        <v>0</v>
      </c>
      <c r="O116" s="28">
        <f t="shared" si="12"/>
        <v>0</v>
      </c>
      <c r="P116" s="12">
        <f>IFERROR(VLOOKUP($E116,[1]Pivot!$M:$Z,2,0),0)</f>
        <v>0</v>
      </c>
      <c r="Q116" s="12">
        <f>IFERROR(VLOOKUP($E116,[1]Pivot!$M:$Z,3,0),0)</f>
        <v>0</v>
      </c>
      <c r="R116" s="12">
        <f>IFERROR(VLOOKUP($E116,[1]Pivot!$M:$Z,4,0),0)</f>
        <v>0</v>
      </c>
      <c r="S116" s="12">
        <f>IFERROR(VLOOKUP($E116,[1]Pivot!$M:$Z,5,0),0)</f>
        <v>0</v>
      </c>
      <c r="T116" s="12">
        <f>IFERROR(VLOOKUP($E116,[1]Pivot!$M:$Z,6,0),0)</f>
        <v>0</v>
      </c>
      <c r="U116" s="12">
        <f>IFERROR(VLOOKUP($E116,[1]Pivot!$M:$Z,7,0),0)</f>
        <v>0</v>
      </c>
      <c r="V116" s="12">
        <f>IFERROR(VLOOKUP($E116,[1]Pivot!$M:$Z,8,0),0)</f>
        <v>0</v>
      </c>
      <c r="W116" s="12">
        <f>IFERROR(VLOOKUP($E116,[1]Pivot!$M:$Z,9,0),0)</f>
        <v>0</v>
      </c>
      <c r="X116" s="12">
        <v>0</v>
      </c>
      <c r="Y116" s="12">
        <v>0</v>
      </c>
      <c r="Z116" s="12">
        <v>0</v>
      </c>
      <c r="AA116" s="12">
        <v>0</v>
      </c>
      <c r="AB116" s="12">
        <v>0</v>
      </c>
      <c r="AC116" s="12">
        <v>0</v>
      </c>
      <c r="AD116" s="12">
        <v>0</v>
      </c>
      <c r="AE116" s="12">
        <v>0</v>
      </c>
      <c r="AF116" s="57">
        <f t="shared" si="13"/>
        <v>0</v>
      </c>
      <c r="AG116" s="12">
        <v>0</v>
      </c>
      <c r="AH116" s="12">
        <v>0</v>
      </c>
      <c r="AI116" s="12">
        <v>0</v>
      </c>
      <c r="AJ116" s="12">
        <v>0</v>
      </c>
      <c r="AK116" s="79">
        <v>0</v>
      </c>
      <c r="AL116" s="79">
        <v>0</v>
      </c>
      <c r="AM116" s="79">
        <v>0</v>
      </c>
      <c r="AN116" s="79">
        <v>0</v>
      </c>
      <c r="AO116" s="1">
        <f>IFERROR(VLOOKUP(E116,[2]Sheet1!$E:$O,11,0),0)</f>
        <v>0</v>
      </c>
      <c r="AP116" s="100">
        <f>IFERROR(VLOOKUP(E116,[3]Sheet2!$E:$O,11,0),0)</f>
        <v>0</v>
      </c>
      <c r="AQ116" s="99"/>
    </row>
    <row r="117" spans="1:43" ht="15" customHeight="1">
      <c r="A117" s="1">
        <f t="shared" si="14"/>
        <v>0</v>
      </c>
      <c r="B117" s="8" t="s">
        <v>909</v>
      </c>
      <c r="C117" s="9" t="s">
        <v>334</v>
      </c>
      <c r="D117" s="9" t="s">
        <v>1247</v>
      </c>
      <c r="E117" s="13" t="s">
        <v>1049</v>
      </c>
      <c r="F117" s="18" t="s">
        <v>337</v>
      </c>
      <c r="G117" s="8" t="s">
        <v>1248</v>
      </c>
      <c r="H117" s="10" t="s">
        <v>90</v>
      </c>
      <c r="I117" s="10">
        <v>4</v>
      </c>
      <c r="J117" s="10" t="s">
        <v>1517</v>
      </c>
      <c r="K117" s="12">
        <f>IFERROR(VLOOKUP($E117,Sheet1!$A:$Z,3,0),0)</f>
        <v>0</v>
      </c>
      <c r="L117" s="25">
        <f>IFERROR(VLOOKUP(E117,#REF!,5,0),0)</f>
        <v>0</v>
      </c>
      <c r="M117" s="32">
        <v>7.59</v>
      </c>
      <c r="N117" s="78">
        <f>IF(VLOOKUP(E117,Sheet1!$A:$E,5,0)&lt;0,0,VLOOKUP(E117,Sheet1!$A:$E,5,0))</f>
        <v>0</v>
      </c>
      <c r="O117" s="28">
        <f t="shared" si="12"/>
        <v>0</v>
      </c>
      <c r="P117" s="12">
        <f>IFERROR(VLOOKUP($E117,[1]Pivot!$M:$Z,2,0),0)</f>
        <v>0</v>
      </c>
      <c r="Q117" s="12">
        <f>IFERROR(VLOOKUP($E117,[1]Pivot!$M:$Z,3,0),0)</f>
        <v>0</v>
      </c>
      <c r="R117" s="12">
        <f>IFERROR(VLOOKUP($E117,[1]Pivot!$M:$Z,4,0),0)</f>
        <v>0</v>
      </c>
      <c r="S117" s="12">
        <f>IFERROR(VLOOKUP($E117,[1]Pivot!$M:$Z,5,0),0)</f>
        <v>0</v>
      </c>
      <c r="T117" s="12">
        <f>IFERROR(VLOOKUP($E117,[1]Pivot!$M:$Z,6,0),0)</f>
        <v>0</v>
      </c>
      <c r="U117" s="12">
        <f>IFERROR(VLOOKUP($E117,[1]Pivot!$M:$Z,7,0),0)</f>
        <v>0</v>
      </c>
      <c r="V117" s="12">
        <f>IFERROR(VLOOKUP($E117,[1]Pivot!$M:$Z,8,0),0)</f>
        <v>0</v>
      </c>
      <c r="W117" s="12">
        <f>IFERROR(VLOOKUP($E117,[1]Pivot!$M:$Z,9,0),0)</f>
        <v>0</v>
      </c>
      <c r="X117" s="12">
        <v>0</v>
      </c>
      <c r="Y117" s="12">
        <v>0</v>
      </c>
      <c r="Z117" s="12">
        <v>0</v>
      </c>
      <c r="AA117" s="12">
        <v>0</v>
      </c>
      <c r="AB117" s="12">
        <v>0</v>
      </c>
      <c r="AC117" s="12">
        <v>0</v>
      </c>
      <c r="AD117" s="12">
        <v>0</v>
      </c>
      <c r="AE117" s="12">
        <v>0</v>
      </c>
      <c r="AF117" s="57">
        <f t="shared" si="13"/>
        <v>0</v>
      </c>
      <c r="AG117" s="12">
        <v>0</v>
      </c>
      <c r="AH117" s="12">
        <v>0</v>
      </c>
      <c r="AI117" s="12">
        <v>0</v>
      </c>
      <c r="AJ117" s="12">
        <v>0</v>
      </c>
      <c r="AK117" s="79">
        <v>0</v>
      </c>
      <c r="AL117" s="79">
        <v>0</v>
      </c>
      <c r="AM117" s="79">
        <v>0</v>
      </c>
      <c r="AN117" s="79">
        <v>0</v>
      </c>
      <c r="AO117" s="1">
        <f>IFERROR(VLOOKUP(E117,[2]Sheet1!$E:$O,11,0),0)</f>
        <v>0</v>
      </c>
      <c r="AP117" s="100">
        <f>IFERROR(VLOOKUP(E117,[3]Sheet2!$E:$O,11,0),0)</f>
        <v>0</v>
      </c>
    </row>
    <row r="118" spans="1:43" ht="15" customHeight="1">
      <c r="A118" s="1">
        <f t="shared" si="14"/>
        <v>0</v>
      </c>
      <c r="B118" s="8" t="s">
        <v>909</v>
      </c>
      <c r="C118" s="9" t="s">
        <v>334</v>
      </c>
      <c r="D118" s="9" t="s">
        <v>1087</v>
      </c>
      <c r="E118" s="47" t="s">
        <v>1050</v>
      </c>
      <c r="F118" s="14" t="s">
        <v>337</v>
      </c>
      <c r="G118" s="8" t="s">
        <v>1248</v>
      </c>
      <c r="H118" s="48" t="s">
        <v>849</v>
      </c>
      <c r="I118" s="10">
        <v>4</v>
      </c>
      <c r="J118" s="10" t="s">
        <v>1517</v>
      </c>
      <c r="K118" s="12">
        <f>IFERROR(VLOOKUP($E118,Sheet1!$A:$Z,3,0),0)</f>
        <v>0</v>
      </c>
      <c r="L118" s="25">
        <f>IFERROR(VLOOKUP(E118,#REF!,5,0),0)</f>
        <v>0</v>
      </c>
      <c r="M118" s="32">
        <v>7.59</v>
      </c>
      <c r="N118" s="78">
        <f>IF(VLOOKUP(E118,Sheet1!$A:$E,5,0)&lt;0,0,VLOOKUP(E118,Sheet1!$A:$E,5,0))</f>
        <v>0</v>
      </c>
      <c r="O118" s="28">
        <f t="shared" si="12"/>
        <v>0</v>
      </c>
      <c r="P118" s="12">
        <f>IFERROR(VLOOKUP($E118,[1]Pivot!$M:$Z,2,0),0)</f>
        <v>0</v>
      </c>
      <c r="Q118" s="12">
        <f>IFERROR(VLOOKUP($E118,[1]Pivot!$M:$Z,3,0),0)</f>
        <v>0</v>
      </c>
      <c r="R118" s="12">
        <f>IFERROR(VLOOKUP($E118,[1]Pivot!$M:$Z,4,0),0)</f>
        <v>0</v>
      </c>
      <c r="S118" s="12">
        <f>IFERROR(VLOOKUP($E118,[1]Pivot!$M:$Z,5,0),0)</f>
        <v>0</v>
      </c>
      <c r="T118" s="12">
        <f>IFERROR(VLOOKUP($E118,[1]Pivot!$M:$Z,6,0),0)</f>
        <v>0</v>
      </c>
      <c r="U118" s="12">
        <f>IFERROR(VLOOKUP($E118,[1]Pivot!$M:$Z,7,0),0)</f>
        <v>0</v>
      </c>
      <c r="V118" s="12">
        <f>IFERROR(VLOOKUP($E118,[1]Pivot!$M:$Z,8,0),0)</f>
        <v>0</v>
      </c>
      <c r="W118" s="12">
        <f>IFERROR(VLOOKUP($E118,[1]Pivot!$M:$Z,9,0),0)</f>
        <v>0</v>
      </c>
      <c r="X118" s="12">
        <v>0</v>
      </c>
      <c r="Y118" s="12">
        <v>0</v>
      </c>
      <c r="Z118" s="12">
        <v>0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57">
        <f t="shared" si="13"/>
        <v>0</v>
      </c>
      <c r="AG118" s="12">
        <v>0</v>
      </c>
      <c r="AH118" s="12">
        <v>0</v>
      </c>
      <c r="AI118" s="12">
        <v>0</v>
      </c>
      <c r="AJ118" s="12">
        <v>0</v>
      </c>
      <c r="AK118" s="79">
        <v>0</v>
      </c>
      <c r="AL118" s="79">
        <v>0</v>
      </c>
      <c r="AM118" s="79">
        <v>0</v>
      </c>
      <c r="AN118" s="79">
        <v>0</v>
      </c>
      <c r="AO118" s="1">
        <f>IFERROR(VLOOKUP(E118,[2]Sheet1!$E:$O,11,0),0)</f>
        <v>0</v>
      </c>
      <c r="AP118" s="100">
        <f>IFERROR(VLOOKUP(E118,[3]Sheet2!$E:$O,11,0),0)</f>
        <v>0</v>
      </c>
    </row>
    <row r="119" spans="1:43" ht="15" customHeight="1">
      <c r="A119" s="1">
        <f t="shared" si="14"/>
        <v>0</v>
      </c>
      <c r="B119" s="8" t="s">
        <v>909</v>
      </c>
      <c r="C119" s="9" t="s">
        <v>334</v>
      </c>
      <c r="D119" s="9" t="s">
        <v>1249</v>
      </c>
      <c r="E119" s="13" t="s">
        <v>1051</v>
      </c>
      <c r="F119" s="18" t="s">
        <v>337</v>
      </c>
      <c r="G119" s="8" t="s">
        <v>1248</v>
      </c>
      <c r="H119" s="10" t="s">
        <v>93</v>
      </c>
      <c r="I119" s="10">
        <v>4</v>
      </c>
      <c r="J119" s="10" t="s">
        <v>1517</v>
      </c>
      <c r="K119" s="12">
        <f>IFERROR(VLOOKUP($E119,Sheet1!$A:$Z,3,0),0)</f>
        <v>0</v>
      </c>
      <c r="L119" s="25">
        <f>IFERROR(VLOOKUP(E119,#REF!,5,0),0)</f>
        <v>0</v>
      </c>
      <c r="M119" s="32">
        <v>9.09</v>
      </c>
      <c r="N119" s="78">
        <f>IF(VLOOKUP(E119,Sheet1!$A:$E,5,0)&lt;0,0,VLOOKUP(E119,Sheet1!$A:$E,5,0))</f>
        <v>0</v>
      </c>
      <c r="O119" s="28">
        <f t="shared" si="12"/>
        <v>0</v>
      </c>
      <c r="P119" s="12">
        <f>IFERROR(VLOOKUP($E119,[1]Pivot!$M:$Z,2,0),0)</f>
        <v>0</v>
      </c>
      <c r="Q119" s="12">
        <f>IFERROR(VLOOKUP($E119,[1]Pivot!$M:$Z,3,0),0)</f>
        <v>0</v>
      </c>
      <c r="R119" s="12">
        <f>IFERROR(VLOOKUP($E119,[1]Pivot!$M:$Z,4,0),0)</f>
        <v>0</v>
      </c>
      <c r="S119" s="12">
        <f>IFERROR(VLOOKUP($E119,[1]Pivot!$M:$Z,5,0),0)</f>
        <v>0</v>
      </c>
      <c r="T119" s="12">
        <f>IFERROR(VLOOKUP($E119,[1]Pivot!$M:$Z,6,0),0)</f>
        <v>0</v>
      </c>
      <c r="U119" s="12">
        <f>IFERROR(VLOOKUP($E119,[1]Pivot!$M:$Z,7,0),0)</f>
        <v>0</v>
      </c>
      <c r="V119" s="12">
        <f>IFERROR(VLOOKUP($E119,[1]Pivot!$M:$Z,8,0),0)</f>
        <v>0</v>
      </c>
      <c r="W119" s="12">
        <f>IFERROR(VLOOKUP($E119,[1]Pivot!$M:$Z,9,0),0)</f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0</v>
      </c>
      <c r="AC119" s="12">
        <v>0</v>
      </c>
      <c r="AD119" s="12">
        <v>0</v>
      </c>
      <c r="AE119" s="12">
        <v>0</v>
      </c>
      <c r="AF119" s="57">
        <f t="shared" si="13"/>
        <v>0</v>
      </c>
      <c r="AG119" s="12">
        <v>0</v>
      </c>
      <c r="AH119" s="12">
        <v>0</v>
      </c>
      <c r="AI119" s="12">
        <v>0</v>
      </c>
      <c r="AJ119" s="12">
        <v>0</v>
      </c>
      <c r="AK119" s="79">
        <v>0</v>
      </c>
      <c r="AL119" s="79">
        <v>0</v>
      </c>
      <c r="AM119" s="79">
        <v>0</v>
      </c>
      <c r="AN119" s="79">
        <v>0</v>
      </c>
      <c r="AO119" s="1">
        <f>IFERROR(VLOOKUP(E119,[2]Sheet1!$E:$O,11,0),0)</f>
        <v>0</v>
      </c>
      <c r="AP119" s="100">
        <f>IFERROR(VLOOKUP(E119,[3]Sheet2!$E:$O,11,0),0)</f>
        <v>0</v>
      </c>
    </row>
    <row r="120" spans="1:43" ht="15" customHeight="1">
      <c r="A120" s="1">
        <f t="shared" si="14"/>
        <v>0</v>
      </c>
      <c r="B120" s="8" t="s">
        <v>909</v>
      </c>
      <c r="C120" s="9" t="s">
        <v>334</v>
      </c>
      <c r="D120" s="9" t="s">
        <v>1250</v>
      </c>
      <c r="E120" s="13" t="s">
        <v>1052</v>
      </c>
      <c r="F120" s="18" t="s">
        <v>337</v>
      </c>
      <c r="G120" s="8" t="s">
        <v>1248</v>
      </c>
      <c r="H120" s="10" t="s">
        <v>16</v>
      </c>
      <c r="I120" s="10">
        <v>4</v>
      </c>
      <c r="J120" s="10" t="s">
        <v>1517</v>
      </c>
      <c r="K120" s="12">
        <f>IFERROR(VLOOKUP($E120,Sheet1!$A:$Z,3,0),0)</f>
        <v>0</v>
      </c>
      <c r="L120" s="25">
        <f>IFERROR(VLOOKUP(E120,#REF!,5,0),0)</f>
        <v>0</v>
      </c>
      <c r="M120" s="32">
        <v>9.6999999999999993</v>
      </c>
      <c r="N120" s="78">
        <f>IF(VLOOKUP(E120,Sheet1!$A:$E,5,0)&lt;0,0,VLOOKUP(E120,Sheet1!$A:$E,5,0))</f>
        <v>0</v>
      </c>
      <c r="O120" s="28">
        <f t="shared" si="12"/>
        <v>0</v>
      </c>
      <c r="P120" s="12">
        <f>IFERROR(VLOOKUP($E120,[1]Pivot!$M:$Z,2,0),0)</f>
        <v>0</v>
      </c>
      <c r="Q120" s="12">
        <f>IFERROR(VLOOKUP($E120,[1]Pivot!$M:$Z,3,0),0)</f>
        <v>0</v>
      </c>
      <c r="R120" s="12">
        <f>IFERROR(VLOOKUP($E120,[1]Pivot!$M:$Z,4,0),0)</f>
        <v>0</v>
      </c>
      <c r="S120" s="12">
        <f>IFERROR(VLOOKUP($E120,[1]Pivot!$M:$Z,5,0),0)</f>
        <v>0</v>
      </c>
      <c r="T120" s="12">
        <f>IFERROR(VLOOKUP($E120,[1]Pivot!$M:$Z,6,0),0)</f>
        <v>0</v>
      </c>
      <c r="U120" s="12">
        <f>IFERROR(VLOOKUP($E120,[1]Pivot!$M:$Z,7,0),0)</f>
        <v>0</v>
      </c>
      <c r="V120" s="12">
        <f>IFERROR(VLOOKUP($E120,[1]Pivot!$M:$Z,8,0),0)</f>
        <v>0</v>
      </c>
      <c r="W120" s="12">
        <f>IFERROR(VLOOKUP($E120,[1]Pivot!$M:$Z,9,0),0)</f>
        <v>0</v>
      </c>
      <c r="X120" s="12">
        <v>0</v>
      </c>
      <c r="Y120" s="12">
        <v>0</v>
      </c>
      <c r="Z120" s="12">
        <v>0</v>
      </c>
      <c r="AA120" s="12">
        <v>0</v>
      </c>
      <c r="AB120" s="12">
        <v>0</v>
      </c>
      <c r="AC120" s="12">
        <v>0</v>
      </c>
      <c r="AD120" s="12">
        <v>0</v>
      </c>
      <c r="AE120" s="12">
        <v>0</v>
      </c>
      <c r="AF120" s="57">
        <f t="shared" si="13"/>
        <v>0</v>
      </c>
      <c r="AG120" s="12">
        <v>0</v>
      </c>
      <c r="AH120" s="12">
        <v>0</v>
      </c>
      <c r="AI120" s="12">
        <v>0</v>
      </c>
      <c r="AJ120" s="12">
        <v>0</v>
      </c>
      <c r="AK120" s="79">
        <v>0</v>
      </c>
      <c r="AL120" s="79">
        <v>0</v>
      </c>
      <c r="AM120" s="79">
        <v>0</v>
      </c>
      <c r="AN120" s="79">
        <v>0</v>
      </c>
      <c r="AO120" s="1">
        <f>IFERROR(VLOOKUP(E120,[2]Sheet1!$E:$O,11,0),0)</f>
        <v>0</v>
      </c>
      <c r="AP120" s="100">
        <f>IFERROR(VLOOKUP(E120,[3]Sheet2!$E:$O,11,0),0)</f>
        <v>0</v>
      </c>
    </row>
    <row r="121" spans="1:43" ht="15" customHeight="1">
      <c r="A121" s="1">
        <f t="shared" si="14"/>
        <v>0</v>
      </c>
      <c r="B121" s="8" t="s">
        <v>909</v>
      </c>
      <c r="C121" s="9" t="s">
        <v>334</v>
      </c>
      <c r="D121" s="9" t="s">
        <v>1251</v>
      </c>
      <c r="E121" s="13" t="s">
        <v>1053</v>
      </c>
      <c r="F121" s="18" t="s">
        <v>337</v>
      </c>
      <c r="G121" s="8" t="s">
        <v>1248</v>
      </c>
      <c r="H121" s="10" t="s">
        <v>20</v>
      </c>
      <c r="I121" s="10">
        <v>4</v>
      </c>
      <c r="J121" s="10" t="s">
        <v>1517</v>
      </c>
      <c r="K121" s="12">
        <f>IFERROR(VLOOKUP($E121,Sheet1!$A:$Z,3,0),0)</f>
        <v>0</v>
      </c>
      <c r="L121" s="25">
        <f>IFERROR(VLOOKUP(E121,#REF!,5,0),0)</f>
        <v>0</v>
      </c>
      <c r="M121" s="32">
        <v>11.46</v>
      </c>
      <c r="N121" s="78">
        <f>IF(VLOOKUP(E121,Sheet1!$A:$E,5,0)&lt;0,0,VLOOKUP(E121,Sheet1!$A:$E,5,0))</f>
        <v>0</v>
      </c>
      <c r="O121" s="28">
        <f t="shared" si="12"/>
        <v>0</v>
      </c>
      <c r="P121" s="12">
        <f>IFERROR(VLOOKUP($E121,[1]Pivot!$M:$Z,2,0),0)</f>
        <v>0</v>
      </c>
      <c r="Q121" s="12">
        <f>IFERROR(VLOOKUP($E121,[1]Pivot!$M:$Z,3,0),0)</f>
        <v>0</v>
      </c>
      <c r="R121" s="12">
        <f>IFERROR(VLOOKUP($E121,[1]Pivot!$M:$Z,4,0),0)</f>
        <v>0</v>
      </c>
      <c r="S121" s="12">
        <f>IFERROR(VLOOKUP($E121,[1]Pivot!$M:$Z,5,0),0)</f>
        <v>0</v>
      </c>
      <c r="T121" s="12">
        <f>IFERROR(VLOOKUP($E121,[1]Pivot!$M:$Z,6,0),0)</f>
        <v>0</v>
      </c>
      <c r="U121" s="12">
        <f>IFERROR(VLOOKUP($E121,[1]Pivot!$M:$Z,7,0),0)</f>
        <v>0</v>
      </c>
      <c r="V121" s="12">
        <f>IFERROR(VLOOKUP($E121,[1]Pivot!$M:$Z,8,0),0)</f>
        <v>0</v>
      </c>
      <c r="W121" s="12">
        <f>IFERROR(VLOOKUP($E121,[1]Pivot!$M:$Z,9,0),0)</f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57">
        <f t="shared" si="13"/>
        <v>0</v>
      </c>
      <c r="AG121" s="12">
        <v>0</v>
      </c>
      <c r="AH121" s="12">
        <v>0</v>
      </c>
      <c r="AI121" s="12">
        <v>0</v>
      </c>
      <c r="AJ121" s="12">
        <v>0</v>
      </c>
      <c r="AK121" s="79">
        <v>0</v>
      </c>
      <c r="AL121" s="79">
        <v>0</v>
      </c>
      <c r="AM121" s="79">
        <v>0</v>
      </c>
      <c r="AN121" s="79">
        <v>0</v>
      </c>
      <c r="AO121" s="1">
        <f>IFERROR(VLOOKUP(E121,[2]Sheet1!$E:$O,11,0),0)</f>
        <v>0</v>
      </c>
      <c r="AP121" s="100">
        <f>IFERROR(VLOOKUP(E121,[3]Sheet2!$E:$O,11,0),0)</f>
        <v>0</v>
      </c>
    </row>
    <row r="122" spans="1:43" ht="15" customHeight="1">
      <c r="A122" s="1">
        <f t="shared" si="14"/>
        <v>0</v>
      </c>
      <c r="B122" s="8" t="s">
        <v>909</v>
      </c>
      <c r="C122" s="9" t="s">
        <v>334</v>
      </c>
      <c r="D122" s="9" t="s">
        <v>1057</v>
      </c>
      <c r="E122" s="30" t="s">
        <v>1054</v>
      </c>
      <c r="F122" s="18" t="s">
        <v>337</v>
      </c>
      <c r="G122" s="8" t="s">
        <v>1248</v>
      </c>
      <c r="H122" s="29" t="s">
        <v>914</v>
      </c>
      <c r="I122" s="10">
        <v>4</v>
      </c>
      <c r="J122" s="10" t="s">
        <v>1517</v>
      </c>
      <c r="K122" s="12">
        <f>IFERROR(VLOOKUP($E122,Sheet1!$A:$Z,3,0),0)</f>
        <v>0</v>
      </c>
      <c r="L122" s="25">
        <f>IFERROR(VLOOKUP(E122,#REF!,5,0),0)</f>
        <v>0</v>
      </c>
      <c r="M122" s="32">
        <v>11.46</v>
      </c>
      <c r="N122" s="78">
        <f>IF(VLOOKUP(E122,Sheet1!$A:$E,5,0)&lt;0,0,VLOOKUP(E122,Sheet1!$A:$E,5,0))</f>
        <v>0</v>
      </c>
      <c r="O122" s="28">
        <f t="shared" si="12"/>
        <v>0</v>
      </c>
      <c r="P122" s="12">
        <f>IFERROR(VLOOKUP($E122,[1]Pivot!$M:$Z,2,0),0)</f>
        <v>0</v>
      </c>
      <c r="Q122" s="12">
        <f>IFERROR(VLOOKUP($E122,[1]Pivot!$M:$Z,3,0),0)</f>
        <v>0</v>
      </c>
      <c r="R122" s="12">
        <f>IFERROR(VLOOKUP($E122,[1]Pivot!$M:$Z,4,0),0)</f>
        <v>0</v>
      </c>
      <c r="S122" s="12">
        <f>IFERROR(VLOOKUP($E122,[1]Pivot!$M:$Z,5,0),0)</f>
        <v>0</v>
      </c>
      <c r="T122" s="12">
        <f>IFERROR(VLOOKUP($E122,[1]Pivot!$M:$Z,6,0),0)</f>
        <v>0</v>
      </c>
      <c r="U122" s="12">
        <f>IFERROR(VLOOKUP($E122,[1]Pivot!$M:$Z,7,0),0)</f>
        <v>0</v>
      </c>
      <c r="V122" s="12">
        <f>IFERROR(VLOOKUP($E122,[1]Pivot!$M:$Z,8,0),0)</f>
        <v>0</v>
      </c>
      <c r="W122" s="12">
        <f>IFERROR(VLOOKUP($E122,[1]Pivot!$M:$Z,9,0),0)</f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57">
        <f t="shared" si="13"/>
        <v>0</v>
      </c>
      <c r="AG122" s="12">
        <v>0</v>
      </c>
      <c r="AH122" s="12">
        <v>0</v>
      </c>
      <c r="AI122" s="12">
        <v>0</v>
      </c>
      <c r="AJ122" s="12">
        <v>0</v>
      </c>
      <c r="AK122" s="79">
        <v>0</v>
      </c>
      <c r="AL122" s="79">
        <v>0</v>
      </c>
      <c r="AM122" s="79">
        <v>0</v>
      </c>
      <c r="AN122" s="79">
        <v>0</v>
      </c>
      <c r="AO122" s="1">
        <f>IFERROR(VLOOKUP(E122,[2]Sheet1!$E:$O,11,0),0)</f>
        <v>0</v>
      </c>
      <c r="AP122" s="100">
        <f>IFERROR(VLOOKUP(E122,[3]Sheet2!$E:$O,11,0),0)</f>
        <v>0</v>
      </c>
    </row>
    <row r="123" spans="1:43" ht="15" customHeight="1">
      <c r="A123" s="1">
        <f t="shared" si="14"/>
        <v>0</v>
      </c>
      <c r="B123" s="47" t="s">
        <v>1015</v>
      </c>
      <c r="C123" s="9" t="s">
        <v>334</v>
      </c>
      <c r="D123" s="9" t="s">
        <v>1058</v>
      </c>
      <c r="E123" s="47" t="s">
        <v>1055</v>
      </c>
      <c r="F123" s="14" t="s">
        <v>337</v>
      </c>
      <c r="G123" s="8" t="s">
        <v>1248</v>
      </c>
      <c r="H123" s="10" t="s">
        <v>347</v>
      </c>
      <c r="I123" s="10">
        <v>4</v>
      </c>
      <c r="J123" s="10" t="s">
        <v>1517</v>
      </c>
      <c r="K123" s="12">
        <f>IFERROR(VLOOKUP($E123,Sheet1!$A:$Z,3,0),0)</f>
        <v>0</v>
      </c>
      <c r="L123" s="25">
        <f>IFERROR(VLOOKUP(E123,#REF!,5,0),0)</f>
        <v>0</v>
      </c>
      <c r="M123" s="32">
        <v>2.0699999999999998</v>
      </c>
      <c r="N123" s="78">
        <f>IF(VLOOKUP(E123,Sheet1!$A:$E,5,0)&lt;0,0,VLOOKUP(E123,Sheet1!$A:$E,5,0))</f>
        <v>0</v>
      </c>
      <c r="O123" s="28">
        <f t="shared" si="12"/>
        <v>0</v>
      </c>
      <c r="P123" s="12">
        <f>IFERROR(VLOOKUP($E123,[1]Pivot!$M:$Z,2,0),0)</f>
        <v>0</v>
      </c>
      <c r="Q123" s="12">
        <f>IFERROR(VLOOKUP($E123,[1]Pivot!$M:$Z,3,0),0)</f>
        <v>0</v>
      </c>
      <c r="R123" s="12">
        <f>IFERROR(VLOOKUP($E123,[1]Pivot!$M:$Z,4,0),0)</f>
        <v>0</v>
      </c>
      <c r="S123" s="12">
        <f>IFERROR(VLOOKUP($E123,[1]Pivot!$M:$Z,5,0),0)</f>
        <v>0</v>
      </c>
      <c r="T123" s="12">
        <f>IFERROR(VLOOKUP($E123,[1]Pivot!$M:$Z,6,0),0)</f>
        <v>0</v>
      </c>
      <c r="U123" s="12">
        <f>IFERROR(VLOOKUP($E123,[1]Pivot!$M:$Z,7,0),0)</f>
        <v>0</v>
      </c>
      <c r="V123" s="12">
        <f>IFERROR(VLOOKUP($E123,[1]Pivot!$M:$Z,8,0),0)</f>
        <v>0</v>
      </c>
      <c r="W123" s="12">
        <f>IFERROR(VLOOKUP($E123,[1]Pivot!$M:$Z,9,0),0)</f>
        <v>0</v>
      </c>
      <c r="X123" s="12">
        <v>0</v>
      </c>
      <c r="Y123" s="12">
        <v>0</v>
      </c>
      <c r="Z123" s="12">
        <v>0</v>
      </c>
      <c r="AA123" s="12">
        <v>0</v>
      </c>
      <c r="AB123" s="12">
        <v>0</v>
      </c>
      <c r="AC123" s="12">
        <v>0</v>
      </c>
      <c r="AD123" s="12">
        <v>0</v>
      </c>
      <c r="AE123" s="12">
        <v>0</v>
      </c>
      <c r="AF123" s="57">
        <f t="shared" si="13"/>
        <v>0</v>
      </c>
      <c r="AG123" s="12">
        <v>0</v>
      </c>
      <c r="AH123" s="12">
        <v>0</v>
      </c>
      <c r="AI123" s="12">
        <v>0</v>
      </c>
      <c r="AJ123" s="12">
        <v>0</v>
      </c>
      <c r="AK123" s="79">
        <v>0</v>
      </c>
      <c r="AL123" s="79">
        <v>0</v>
      </c>
      <c r="AM123" s="79">
        <v>0</v>
      </c>
      <c r="AN123" s="79">
        <v>0</v>
      </c>
      <c r="AO123" s="1">
        <f>IFERROR(VLOOKUP(E123,[2]Sheet1!$E:$O,11,0),0)</f>
        <v>0</v>
      </c>
      <c r="AP123" s="100">
        <f>IFERROR(VLOOKUP(E123,[3]Sheet2!$E:$O,11,0),0)</f>
        <v>0</v>
      </c>
    </row>
    <row r="124" spans="1:43" ht="15" customHeight="1">
      <c r="A124" s="1">
        <f t="shared" si="14"/>
        <v>0</v>
      </c>
      <c r="B124" s="47" t="s">
        <v>1015</v>
      </c>
      <c r="C124" s="9" t="s">
        <v>334</v>
      </c>
      <c r="D124" s="9" t="s">
        <v>1059</v>
      </c>
      <c r="E124" s="47" t="s">
        <v>1056</v>
      </c>
      <c r="F124" s="14" t="s">
        <v>337</v>
      </c>
      <c r="G124" s="8" t="s">
        <v>1248</v>
      </c>
      <c r="H124" s="10" t="s">
        <v>350</v>
      </c>
      <c r="I124" s="10">
        <v>4</v>
      </c>
      <c r="J124" s="10" t="s">
        <v>1517</v>
      </c>
      <c r="K124" s="12">
        <f>IFERROR(VLOOKUP($E124,Sheet1!$A:$Z,3,0),0)</f>
        <v>0</v>
      </c>
      <c r="L124" s="25">
        <f>IFERROR(VLOOKUP(E124,#REF!,5,0),0)</f>
        <v>0</v>
      </c>
      <c r="M124" s="32">
        <v>2.4</v>
      </c>
      <c r="N124" s="78">
        <f>IF(VLOOKUP(E124,Sheet1!$A:$E,5,0)&lt;0,0,VLOOKUP(E124,Sheet1!$A:$E,5,0))</f>
        <v>0</v>
      </c>
      <c r="O124" s="28">
        <f t="shared" si="12"/>
        <v>0</v>
      </c>
      <c r="P124" s="12">
        <f>IFERROR(VLOOKUP($E124,[1]Pivot!$M:$Z,2,0),0)</f>
        <v>0</v>
      </c>
      <c r="Q124" s="12">
        <f>IFERROR(VLOOKUP($E124,[1]Pivot!$M:$Z,3,0),0)</f>
        <v>0</v>
      </c>
      <c r="R124" s="12">
        <f>IFERROR(VLOOKUP($E124,[1]Pivot!$M:$Z,4,0),0)</f>
        <v>0</v>
      </c>
      <c r="S124" s="12">
        <f>IFERROR(VLOOKUP($E124,[1]Pivot!$M:$Z,5,0),0)</f>
        <v>0</v>
      </c>
      <c r="T124" s="12">
        <f>IFERROR(VLOOKUP($E124,[1]Pivot!$M:$Z,6,0),0)</f>
        <v>0</v>
      </c>
      <c r="U124" s="12">
        <f>IFERROR(VLOOKUP($E124,[1]Pivot!$M:$Z,7,0),0)</f>
        <v>0</v>
      </c>
      <c r="V124" s="12">
        <f>IFERROR(VLOOKUP($E124,[1]Pivot!$M:$Z,8,0),0)</f>
        <v>0</v>
      </c>
      <c r="W124" s="12">
        <f>IFERROR(VLOOKUP($E124,[1]Pivot!$M:$Z,9,0),0)</f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0</v>
      </c>
      <c r="AE124" s="12">
        <v>0</v>
      </c>
      <c r="AF124" s="57">
        <f t="shared" si="13"/>
        <v>0</v>
      </c>
      <c r="AG124" s="12">
        <v>0</v>
      </c>
      <c r="AH124" s="12">
        <v>0</v>
      </c>
      <c r="AI124" s="12">
        <v>0</v>
      </c>
      <c r="AJ124" s="12">
        <v>0</v>
      </c>
      <c r="AK124" s="79">
        <v>0</v>
      </c>
      <c r="AL124" s="79">
        <v>0</v>
      </c>
      <c r="AM124" s="79">
        <v>0</v>
      </c>
      <c r="AN124" s="79">
        <v>0</v>
      </c>
      <c r="AO124" s="1">
        <f>IFERROR(VLOOKUP(E124,[2]Sheet1!$E:$O,11,0),0)</f>
        <v>0</v>
      </c>
      <c r="AP124" s="100">
        <f>IFERROR(VLOOKUP(E124,[3]Sheet2!$E:$O,11,0),0)</f>
        <v>0</v>
      </c>
    </row>
    <row r="125" spans="1:43" ht="15" customHeight="1">
      <c r="A125" s="1">
        <f t="shared" si="14"/>
        <v>360</v>
      </c>
      <c r="B125" s="8" t="s">
        <v>909</v>
      </c>
      <c r="C125" s="9" t="s">
        <v>334</v>
      </c>
      <c r="D125" s="9" t="s">
        <v>1252</v>
      </c>
      <c r="E125" s="13" t="s">
        <v>1060</v>
      </c>
      <c r="F125" s="18" t="s">
        <v>337</v>
      </c>
      <c r="G125" s="8" t="s">
        <v>1253</v>
      </c>
      <c r="H125" s="10" t="s">
        <v>90</v>
      </c>
      <c r="I125" s="10">
        <v>4</v>
      </c>
      <c r="J125" s="10" t="s">
        <v>1517</v>
      </c>
      <c r="K125" s="12">
        <f>IFERROR(VLOOKUP($E125,Sheet1!$A:$Z,3,0),0)</f>
        <v>0</v>
      </c>
      <c r="L125" s="25">
        <f>IFERROR(VLOOKUP(E125,#REF!,5,0),0)</f>
        <v>0</v>
      </c>
      <c r="M125" s="32">
        <v>7.59</v>
      </c>
      <c r="N125" s="78">
        <f>IF(VLOOKUP(E125,Sheet1!$A:$E,5,0)&lt;0,0,VLOOKUP(E125,Sheet1!$A:$E,5,0))</f>
        <v>0</v>
      </c>
      <c r="O125" s="28">
        <f t="shared" si="12"/>
        <v>360</v>
      </c>
      <c r="P125" s="12">
        <f>IFERROR(VLOOKUP($E125,[1]Pivot!$M:$Z,2,0),0)</f>
        <v>0</v>
      </c>
      <c r="Q125" s="12">
        <f>IFERROR(VLOOKUP($E125,[1]Pivot!$M:$Z,3,0),0)</f>
        <v>0</v>
      </c>
      <c r="R125" s="12">
        <f>IFERROR(VLOOKUP($E125,[1]Pivot!$M:$Z,4,0),0)</f>
        <v>0</v>
      </c>
      <c r="S125" s="12">
        <f>IFERROR(VLOOKUP($E125,[1]Pivot!$M:$Z,5,0),0)</f>
        <v>0</v>
      </c>
      <c r="T125" s="12">
        <f>IFERROR(VLOOKUP($E125,[1]Pivot!$M:$Z,6,0),0)</f>
        <v>0</v>
      </c>
      <c r="U125" s="12">
        <f>IFERROR(VLOOKUP($E125,[1]Pivot!$M:$Z,7,0),0)</f>
        <v>0</v>
      </c>
      <c r="V125" s="12">
        <f>IFERROR(VLOOKUP($E125,[1]Pivot!$M:$Z,8,0),0)</f>
        <v>0</v>
      </c>
      <c r="W125" s="12">
        <f>IFERROR(VLOOKUP($E125,[1]Pivot!$M:$Z,9,0),0)</f>
        <v>0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0</v>
      </c>
      <c r="AE125" s="12">
        <v>360</v>
      </c>
      <c r="AF125" s="57">
        <f t="shared" si="13"/>
        <v>0</v>
      </c>
      <c r="AG125" s="12">
        <v>0</v>
      </c>
      <c r="AH125" s="12">
        <v>0</v>
      </c>
      <c r="AI125" s="12">
        <v>300</v>
      </c>
      <c r="AJ125" s="12">
        <v>0</v>
      </c>
      <c r="AK125" s="79">
        <v>0</v>
      </c>
      <c r="AL125" s="79">
        <v>0</v>
      </c>
      <c r="AM125" s="79">
        <v>0</v>
      </c>
      <c r="AN125" s="79">
        <v>0</v>
      </c>
      <c r="AO125" s="1">
        <f>IFERROR(VLOOKUP(E125,[2]Sheet1!$E:$O,11,0),0)</f>
        <v>0</v>
      </c>
      <c r="AP125" s="100">
        <f>IFERROR(VLOOKUP(E125,[3]Sheet2!$E:$O,11,0),0)</f>
        <v>360</v>
      </c>
    </row>
    <row r="126" spans="1:43" ht="15" customHeight="1">
      <c r="A126" s="1">
        <f t="shared" si="14"/>
        <v>0</v>
      </c>
      <c r="B126" s="8" t="s">
        <v>909</v>
      </c>
      <c r="C126" s="9" t="s">
        <v>334</v>
      </c>
      <c r="D126" s="9" t="s">
        <v>1254</v>
      </c>
      <c r="E126" s="47" t="s">
        <v>1061</v>
      </c>
      <c r="F126" s="14" t="s">
        <v>337</v>
      </c>
      <c r="G126" s="8" t="s">
        <v>1253</v>
      </c>
      <c r="H126" s="48" t="s">
        <v>849</v>
      </c>
      <c r="I126" s="10">
        <v>4</v>
      </c>
      <c r="J126" s="10" t="s">
        <v>1517</v>
      </c>
      <c r="K126" s="12">
        <f>IFERROR(VLOOKUP($E126,Sheet1!$A:$Z,3,0),0)</f>
        <v>0</v>
      </c>
      <c r="L126" s="25">
        <f>IFERROR(VLOOKUP(E126,#REF!,5,0),0)</f>
        <v>0</v>
      </c>
      <c r="M126" s="32">
        <v>7.59</v>
      </c>
      <c r="N126" s="78">
        <f>IF(VLOOKUP(E126,Sheet1!$A:$E,5,0)&lt;0,0,VLOOKUP(E126,Sheet1!$A:$E,5,0))</f>
        <v>0</v>
      </c>
      <c r="O126" s="28">
        <f t="shared" si="12"/>
        <v>0</v>
      </c>
      <c r="P126" s="12">
        <f>IFERROR(VLOOKUP($E126,[1]Pivot!$M:$Z,2,0),0)</f>
        <v>0</v>
      </c>
      <c r="Q126" s="12">
        <f>IFERROR(VLOOKUP($E126,[1]Pivot!$M:$Z,3,0),0)</f>
        <v>0</v>
      </c>
      <c r="R126" s="12">
        <f>IFERROR(VLOOKUP($E126,[1]Pivot!$M:$Z,4,0),0)</f>
        <v>0</v>
      </c>
      <c r="S126" s="12">
        <f>IFERROR(VLOOKUP($E126,[1]Pivot!$M:$Z,5,0),0)</f>
        <v>0</v>
      </c>
      <c r="T126" s="12">
        <f>IFERROR(VLOOKUP($E126,[1]Pivot!$M:$Z,6,0),0)</f>
        <v>0</v>
      </c>
      <c r="U126" s="12">
        <f>IFERROR(VLOOKUP($E126,[1]Pivot!$M:$Z,7,0),0)</f>
        <v>0</v>
      </c>
      <c r="V126" s="12">
        <f>IFERROR(VLOOKUP($E126,[1]Pivot!$M:$Z,8,0),0)</f>
        <v>0</v>
      </c>
      <c r="W126" s="12">
        <f>IFERROR(VLOOKUP($E126,[1]Pivot!$M:$Z,9,0),0)</f>
        <v>0</v>
      </c>
      <c r="X126" s="12">
        <v>0</v>
      </c>
      <c r="Y126" s="12">
        <v>0</v>
      </c>
      <c r="Z126" s="12">
        <v>0</v>
      </c>
      <c r="AA126" s="12">
        <v>0</v>
      </c>
      <c r="AB126" s="12">
        <v>0</v>
      </c>
      <c r="AC126" s="12">
        <v>0</v>
      </c>
      <c r="AD126" s="12">
        <v>0</v>
      </c>
      <c r="AE126" s="12">
        <v>0</v>
      </c>
      <c r="AF126" s="57">
        <f t="shared" si="13"/>
        <v>0</v>
      </c>
      <c r="AG126" s="12">
        <v>0</v>
      </c>
      <c r="AH126" s="12">
        <v>0</v>
      </c>
      <c r="AI126" s="12">
        <v>0</v>
      </c>
      <c r="AJ126" s="12">
        <v>0</v>
      </c>
      <c r="AK126" s="79">
        <v>0</v>
      </c>
      <c r="AL126" s="79">
        <v>0</v>
      </c>
      <c r="AM126" s="79">
        <v>0</v>
      </c>
      <c r="AN126" s="79">
        <v>0</v>
      </c>
      <c r="AO126" s="1">
        <f>IFERROR(VLOOKUP(E126,[2]Sheet1!$E:$O,11,0),0)</f>
        <v>0</v>
      </c>
      <c r="AP126" s="100">
        <f>IFERROR(VLOOKUP(E126,[3]Sheet2!$E:$O,11,0),0)</f>
        <v>0</v>
      </c>
    </row>
    <row r="127" spans="1:43" ht="15" customHeight="1">
      <c r="A127" s="1">
        <f t="shared" si="14"/>
        <v>520</v>
      </c>
      <c r="B127" s="8" t="s">
        <v>909</v>
      </c>
      <c r="C127" s="9" t="s">
        <v>334</v>
      </c>
      <c r="D127" s="9" t="s">
        <v>1255</v>
      </c>
      <c r="E127" s="13" t="s">
        <v>1062</v>
      </c>
      <c r="F127" s="18" t="s">
        <v>337</v>
      </c>
      <c r="G127" s="8" t="s">
        <v>1253</v>
      </c>
      <c r="H127" s="10" t="s">
        <v>93</v>
      </c>
      <c r="I127" s="10">
        <v>4</v>
      </c>
      <c r="J127" s="10" t="s">
        <v>1517</v>
      </c>
      <c r="K127" s="12">
        <f>IFERROR(VLOOKUP($E127,Sheet1!$A:$Z,3,0),0)</f>
        <v>0</v>
      </c>
      <c r="L127" s="25">
        <f>IFERROR(VLOOKUP(E127,#REF!,5,0),0)</f>
        <v>0</v>
      </c>
      <c r="M127" s="32">
        <v>9.09</v>
      </c>
      <c r="N127" s="78">
        <f>IF(VLOOKUP(E127,Sheet1!$A:$E,5,0)&lt;0,0,VLOOKUP(E127,Sheet1!$A:$E,5,0))</f>
        <v>0</v>
      </c>
      <c r="O127" s="28">
        <f t="shared" si="12"/>
        <v>520</v>
      </c>
      <c r="P127" s="12">
        <f>IFERROR(VLOOKUP($E127,[1]Pivot!$M:$Z,2,0),0)</f>
        <v>0</v>
      </c>
      <c r="Q127" s="12">
        <f>IFERROR(VLOOKUP($E127,[1]Pivot!$M:$Z,3,0),0)</f>
        <v>0</v>
      </c>
      <c r="R127" s="12">
        <f>IFERROR(VLOOKUP($E127,[1]Pivot!$M:$Z,4,0),0)</f>
        <v>0</v>
      </c>
      <c r="S127" s="12">
        <f>IFERROR(VLOOKUP($E127,[1]Pivot!$M:$Z,5,0),0)</f>
        <v>0</v>
      </c>
      <c r="T127" s="12">
        <f>IFERROR(VLOOKUP($E127,[1]Pivot!$M:$Z,6,0),0)</f>
        <v>0</v>
      </c>
      <c r="U127" s="12">
        <f>IFERROR(VLOOKUP($E127,[1]Pivot!$M:$Z,7,0),0)</f>
        <v>0</v>
      </c>
      <c r="V127" s="12">
        <f>IFERROR(VLOOKUP($E127,[1]Pivot!$M:$Z,8,0),0)</f>
        <v>0</v>
      </c>
      <c r="W127" s="12">
        <f>IFERROR(VLOOKUP($E127,[1]Pivot!$M:$Z,9,0),0)</f>
        <v>0</v>
      </c>
      <c r="X127" s="12">
        <v>0</v>
      </c>
      <c r="Y127" s="12">
        <v>0</v>
      </c>
      <c r="Z127" s="12">
        <v>0</v>
      </c>
      <c r="AA127" s="12">
        <v>0</v>
      </c>
      <c r="AB127" s="12">
        <v>0</v>
      </c>
      <c r="AC127" s="12">
        <v>0</v>
      </c>
      <c r="AD127" s="12">
        <v>0</v>
      </c>
      <c r="AE127" s="12">
        <v>520</v>
      </c>
      <c r="AF127" s="57">
        <f t="shared" si="13"/>
        <v>0</v>
      </c>
      <c r="AG127" s="12">
        <v>0</v>
      </c>
      <c r="AH127" s="12">
        <v>0</v>
      </c>
      <c r="AI127" s="12">
        <v>400</v>
      </c>
      <c r="AJ127" s="12">
        <v>0</v>
      </c>
      <c r="AK127" s="79">
        <v>0</v>
      </c>
      <c r="AL127" s="79">
        <v>0</v>
      </c>
      <c r="AM127" s="79">
        <v>0</v>
      </c>
      <c r="AN127" s="79">
        <v>0</v>
      </c>
      <c r="AO127" s="1">
        <f>IFERROR(VLOOKUP(E127,[2]Sheet1!$E:$O,11,0),0)</f>
        <v>0</v>
      </c>
      <c r="AP127" s="100">
        <f>IFERROR(VLOOKUP(E127,[3]Sheet2!$E:$O,11,0),0)</f>
        <v>520</v>
      </c>
    </row>
    <row r="128" spans="1:43" ht="15" customHeight="1">
      <c r="A128" s="1">
        <f t="shared" si="14"/>
        <v>1000</v>
      </c>
      <c r="B128" s="8" t="s">
        <v>909</v>
      </c>
      <c r="C128" s="9" t="s">
        <v>334</v>
      </c>
      <c r="D128" s="9" t="s">
        <v>1256</v>
      </c>
      <c r="E128" s="13" t="s">
        <v>1063</v>
      </c>
      <c r="F128" s="18" t="s">
        <v>337</v>
      </c>
      <c r="G128" s="8" t="s">
        <v>1253</v>
      </c>
      <c r="H128" s="10" t="s">
        <v>16</v>
      </c>
      <c r="I128" s="10">
        <v>4</v>
      </c>
      <c r="J128" s="10" t="s">
        <v>1517</v>
      </c>
      <c r="K128" s="12">
        <f>IFERROR(VLOOKUP($E128,Sheet1!$A:$Z,3,0),0)</f>
        <v>0</v>
      </c>
      <c r="L128" s="25">
        <f>IFERROR(VLOOKUP(E128,#REF!,5,0),0)</f>
        <v>0</v>
      </c>
      <c r="M128" s="32">
        <v>9.6999999999999993</v>
      </c>
      <c r="N128" s="78">
        <f>IF(VLOOKUP(E128,Sheet1!$A:$E,5,0)&lt;0,0,VLOOKUP(E128,Sheet1!$A:$E,5,0))</f>
        <v>0</v>
      </c>
      <c r="O128" s="28">
        <f t="shared" si="12"/>
        <v>1000</v>
      </c>
      <c r="P128" s="12">
        <f>IFERROR(VLOOKUP($E128,[1]Pivot!$M:$Z,2,0),0)</f>
        <v>0</v>
      </c>
      <c r="Q128" s="12">
        <f>IFERROR(VLOOKUP($E128,[1]Pivot!$M:$Z,3,0),0)</f>
        <v>0</v>
      </c>
      <c r="R128" s="12">
        <f>IFERROR(VLOOKUP($E128,[1]Pivot!$M:$Z,4,0),0)</f>
        <v>0</v>
      </c>
      <c r="S128" s="12">
        <f>IFERROR(VLOOKUP($E128,[1]Pivot!$M:$Z,5,0),0)</f>
        <v>0</v>
      </c>
      <c r="T128" s="12">
        <f>IFERROR(VLOOKUP($E128,[1]Pivot!$M:$Z,6,0),0)</f>
        <v>0</v>
      </c>
      <c r="U128" s="12">
        <f>IFERROR(VLOOKUP($E128,[1]Pivot!$M:$Z,7,0),0)</f>
        <v>0</v>
      </c>
      <c r="V128" s="12">
        <f>IFERROR(VLOOKUP($E128,[1]Pivot!$M:$Z,8,0),0)</f>
        <v>0</v>
      </c>
      <c r="W128" s="12">
        <f>IFERROR(VLOOKUP($E128,[1]Pivot!$M:$Z,9,0),0)</f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1000</v>
      </c>
      <c r="AF128" s="57">
        <f t="shared" si="13"/>
        <v>0</v>
      </c>
      <c r="AG128" s="12">
        <v>0</v>
      </c>
      <c r="AH128" s="12">
        <v>0</v>
      </c>
      <c r="AI128" s="12">
        <v>950</v>
      </c>
      <c r="AJ128" s="12">
        <v>0</v>
      </c>
      <c r="AK128" s="79">
        <v>0</v>
      </c>
      <c r="AL128" s="79">
        <v>0</v>
      </c>
      <c r="AM128" s="79">
        <v>0</v>
      </c>
      <c r="AN128" s="79">
        <v>0</v>
      </c>
      <c r="AO128" s="1">
        <f>IFERROR(VLOOKUP(E128,[2]Sheet1!$E:$O,11,0),0)</f>
        <v>0</v>
      </c>
      <c r="AP128" s="100">
        <f>IFERROR(VLOOKUP(E128,[3]Sheet2!$E:$O,11,0),0)</f>
        <v>1000</v>
      </c>
    </row>
    <row r="129" spans="1:42" ht="15" customHeight="1">
      <c r="A129" s="1">
        <f t="shared" si="14"/>
        <v>700</v>
      </c>
      <c r="B129" s="8" t="s">
        <v>909</v>
      </c>
      <c r="C129" s="9" t="s">
        <v>334</v>
      </c>
      <c r="D129" s="9" t="s">
        <v>1257</v>
      </c>
      <c r="E129" s="13" t="s">
        <v>1064</v>
      </c>
      <c r="F129" s="18" t="s">
        <v>337</v>
      </c>
      <c r="G129" s="8" t="s">
        <v>1253</v>
      </c>
      <c r="H129" s="10" t="s">
        <v>20</v>
      </c>
      <c r="I129" s="10">
        <v>4</v>
      </c>
      <c r="J129" s="10" t="s">
        <v>1517</v>
      </c>
      <c r="K129" s="12">
        <f>IFERROR(VLOOKUP($E129,Sheet1!$A:$Z,3,0),0)</f>
        <v>0</v>
      </c>
      <c r="L129" s="25">
        <f>IFERROR(VLOOKUP(E129,#REF!,5,0),0)</f>
        <v>0</v>
      </c>
      <c r="M129" s="32">
        <v>11.46</v>
      </c>
      <c r="N129" s="78">
        <f>IF(VLOOKUP(E129,Sheet1!$A:$E,5,0)&lt;0,0,VLOOKUP(E129,Sheet1!$A:$E,5,0))</f>
        <v>0</v>
      </c>
      <c r="O129" s="28">
        <f t="shared" si="12"/>
        <v>700</v>
      </c>
      <c r="P129" s="12">
        <f>IFERROR(VLOOKUP($E129,[1]Pivot!$M:$Z,2,0),0)</f>
        <v>0</v>
      </c>
      <c r="Q129" s="12">
        <f>IFERROR(VLOOKUP($E129,[1]Pivot!$M:$Z,3,0),0)</f>
        <v>0</v>
      </c>
      <c r="R129" s="12">
        <f>IFERROR(VLOOKUP($E129,[1]Pivot!$M:$Z,4,0),0)</f>
        <v>0</v>
      </c>
      <c r="S129" s="12">
        <f>IFERROR(VLOOKUP($E129,[1]Pivot!$M:$Z,5,0),0)</f>
        <v>0</v>
      </c>
      <c r="T129" s="12">
        <f>IFERROR(VLOOKUP($E129,[1]Pivot!$M:$Z,6,0),0)</f>
        <v>0</v>
      </c>
      <c r="U129" s="12">
        <f>IFERROR(VLOOKUP($E129,[1]Pivot!$M:$Z,7,0),0)</f>
        <v>0</v>
      </c>
      <c r="V129" s="12">
        <f>IFERROR(VLOOKUP($E129,[1]Pivot!$M:$Z,8,0),0)</f>
        <v>0</v>
      </c>
      <c r="W129" s="12">
        <f>IFERROR(VLOOKUP($E129,[1]Pivot!$M:$Z,9,0),0)</f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0</v>
      </c>
      <c r="AD129" s="12">
        <v>0</v>
      </c>
      <c r="AE129" s="12">
        <v>700</v>
      </c>
      <c r="AF129" s="57">
        <f t="shared" si="13"/>
        <v>0</v>
      </c>
      <c r="AG129" s="12">
        <v>0</v>
      </c>
      <c r="AH129" s="12">
        <v>0</v>
      </c>
      <c r="AI129" s="12">
        <v>640</v>
      </c>
      <c r="AJ129" s="12">
        <v>0</v>
      </c>
      <c r="AK129" s="79">
        <v>0</v>
      </c>
      <c r="AL129" s="79">
        <v>0</v>
      </c>
      <c r="AM129" s="79">
        <v>0</v>
      </c>
      <c r="AN129" s="79">
        <v>0</v>
      </c>
      <c r="AO129" s="1">
        <f>IFERROR(VLOOKUP(E129,[2]Sheet1!$E:$O,11,0),0)</f>
        <v>0</v>
      </c>
      <c r="AP129" s="100">
        <f>IFERROR(VLOOKUP(E129,[3]Sheet2!$E:$O,11,0),0)</f>
        <v>700</v>
      </c>
    </row>
    <row r="130" spans="1:42" ht="15" customHeight="1">
      <c r="A130" s="1">
        <f t="shared" si="14"/>
        <v>0</v>
      </c>
      <c r="B130" s="8" t="s">
        <v>1015</v>
      </c>
      <c r="C130" s="9" t="s">
        <v>334</v>
      </c>
      <c r="D130" s="9" t="s">
        <v>1258</v>
      </c>
      <c r="E130" s="13" t="s">
        <v>1065</v>
      </c>
      <c r="F130" s="18" t="s">
        <v>337</v>
      </c>
      <c r="G130" s="8" t="s">
        <v>1253</v>
      </c>
      <c r="H130" s="10" t="s">
        <v>1016</v>
      </c>
      <c r="I130" s="10">
        <v>4</v>
      </c>
      <c r="J130" s="10" t="s">
        <v>1517</v>
      </c>
      <c r="K130" s="12">
        <f>IFERROR(VLOOKUP($E130,Sheet1!$A:$Z,3,0),0)</f>
        <v>0</v>
      </c>
      <c r="L130" s="25">
        <f>IFERROR(VLOOKUP(E130,#REF!,5,0),0)</f>
        <v>0</v>
      </c>
      <c r="M130" s="32">
        <v>11.46</v>
      </c>
      <c r="N130" s="78">
        <f>IF(VLOOKUP(E130,Sheet1!$A:$E,5,0)&lt;0,0,VLOOKUP(E130,Sheet1!$A:$E,5,0))</f>
        <v>0</v>
      </c>
      <c r="O130" s="28">
        <f t="shared" si="12"/>
        <v>0</v>
      </c>
      <c r="P130" s="12">
        <f>IFERROR(VLOOKUP($E130,[1]Pivot!$M:$Z,2,0),0)</f>
        <v>0</v>
      </c>
      <c r="Q130" s="12">
        <f>IFERROR(VLOOKUP($E130,[1]Pivot!$M:$Z,3,0),0)</f>
        <v>0</v>
      </c>
      <c r="R130" s="12">
        <f>IFERROR(VLOOKUP($E130,[1]Pivot!$M:$Z,4,0),0)</f>
        <v>0</v>
      </c>
      <c r="S130" s="12">
        <f>IFERROR(VLOOKUP($E130,[1]Pivot!$M:$Z,5,0),0)</f>
        <v>0</v>
      </c>
      <c r="T130" s="12">
        <f>IFERROR(VLOOKUP($E130,[1]Pivot!$M:$Z,6,0),0)</f>
        <v>0</v>
      </c>
      <c r="U130" s="12">
        <f>IFERROR(VLOOKUP($E130,[1]Pivot!$M:$Z,7,0),0)</f>
        <v>0</v>
      </c>
      <c r="V130" s="12">
        <f>IFERROR(VLOOKUP($E130,[1]Pivot!$M:$Z,8,0),0)</f>
        <v>0</v>
      </c>
      <c r="W130" s="12">
        <f>IFERROR(VLOOKUP($E130,[1]Pivot!$M:$Z,9,0),0)</f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57">
        <f t="shared" si="13"/>
        <v>0</v>
      </c>
      <c r="AG130" s="12">
        <v>0</v>
      </c>
      <c r="AH130" s="12">
        <v>0</v>
      </c>
      <c r="AI130" s="12">
        <v>0</v>
      </c>
      <c r="AJ130" s="12">
        <v>0</v>
      </c>
      <c r="AK130" s="79">
        <v>0</v>
      </c>
      <c r="AL130" s="79">
        <v>0</v>
      </c>
      <c r="AM130" s="79">
        <v>0</v>
      </c>
      <c r="AN130" s="79">
        <v>0</v>
      </c>
      <c r="AO130" s="1">
        <f>IFERROR(VLOOKUP(E130,[2]Sheet1!$E:$O,11,0),0)</f>
        <v>0</v>
      </c>
      <c r="AP130" s="100">
        <f>IFERROR(VLOOKUP(E130,[3]Sheet2!$E:$O,11,0),0)</f>
        <v>0</v>
      </c>
    </row>
    <row r="131" spans="1:42" ht="15" customHeight="1">
      <c r="A131" s="1">
        <f t="shared" si="14"/>
        <v>0</v>
      </c>
      <c r="B131" s="8" t="s">
        <v>1015</v>
      </c>
      <c r="C131" s="9" t="s">
        <v>334</v>
      </c>
      <c r="D131" s="9" t="s">
        <v>1259</v>
      </c>
      <c r="E131" s="13" t="s">
        <v>1066</v>
      </c>
      <c r="F131" s="18" t="s">
        <v>337</v>
      </c>
      <c r="G131" s="8" t="s">
        <v>1253</v>
      </c>
      <c r="H131" s="10" t="s">
        <v>347</v>
      </c>
      <c r="I131" s="10">
        <v>4</v>
      </c>
      <c r="J131" s="10" t="s">
        <v>1517</v>
      </c>
      <c r="K131" s="12">
        <f>IFERROR(VLOOKUP($E131,Sheet1!$A:$Z,3,0),0)</f>
        <v>0</v>
      </c>
      <c r="L131" s="25">
        <f>IFERROR(VLOOKUP(E131,#REF!,5,0),0)</f>
        <v>0</v>
      </c>
      <c r="M131" s="32">
        <v>2.0699999999999998</v>
      </c>
      <c r="N131" s="78">
        <f>IF(VLOOKUP(E131,Sheet1!$A:$E,5,0)&lt;0,0,VLOOKUP(E131,Sheet1!$A:$E,5,0))</f>
        <v>0</v>
      </c>
      <c r="O131" s="28">
        <f t="shared" si="12"/>
        <v>0</v>
      </c>
      <c r="P131" s="12">
        <f>IFERROR(VLOOKUP($E131,[1]Pivot!$M:$Z,2,0),0)</f>
        <v>0</v>
      </c>
      <c r="Q131" s="12">
        <f>IFERROR(VLOOKUP($E131,[1]Pivot!$M:$Z,3,0),0)</f>
        <v>0</v>
      </c>
      <c r="R131" s="12">
        <f>IFERROR(VLOOKUP($E131,[1]Pivot!$M:$Z,4,0),0)</f>
        <v>0</v>
      </c>
      <c r="S131" s="12">
        <f>IFERROR(VLOOKUP($E131,[1]Pivot!$M:$Z,5,0),0)</f>
        <v>0</v>
      </c>
      <c r="T131" s="12">
        <f>IFERROR(VLOOKUP($E131,[1]Pivot!$M:$Z,6,0),0)</f>
        <v>0</v>
      </c>
      <c r="U131" s="12">
        <f>IFERROR(VLOOKUP($E131,[1]Pivot!$M:$Z,7,0),0)</f>
        <v>0</v>
      </c>
      <c r="V131" s="12">
        <f>IFERROR(VLOOKUP($E131,[1]Pivot!$M:$Z,8,0),0)</f>
        <v>0</v>
      </c>
      <c r="W131" s="12">
        <f>IFERROR(VLOOKUP($E131,[1]Pivot!$M:$Z,9,0),0)</f>
        <v>0</v>
      </c>
      <c r="X131" s="12">
        <v>0</v>
      </c>
      <c r="Y131" s="12">
        <v>0</v>
      </c>
      <c r="Z131" s="12">
        <v>0</v>
      </c>
      <c r="AA131" s="12">
        <v>0</v>
      </c>
      <c r="AB131" s="12">
        <v>0</v>
      </c>
      <c r="AC131" s="12">
        <v>0</v>
      </c>
      <c r="AD131" s="12">
        <v>0</v>
      </c>
      <c r="AE131" s="12">
        <v>0</v>
      </c>
      <c r="AF131" s="57">
        <f t="shared" si="13"/>
        <v>0</v>
      </c>
      <c r="AG131" s="12">
        <v>0</v>
      </c>
      <c r="AH131" s="12">
        <v>0</v>
      </c>
      <c r="AI131" s="12">
        <v>0</v>
      </c>
      <c r="AJ131" s="12">
        <v>0</v>
      </c>
      <c r="AK131" s="79">
        <v>0</v>
      </c>
      <c r="AL131" s="79">
        <v>0</v>
      </c>
      <c r="AM131" s="79">
        <v>0</v>
      </c>
      <c r="AN131" s="79">
        <v>0</v>
      </c>
      <c r="AO131" s="1">
        <f>IFERROR(VLOOKUP(E131,[2]Sheet1!$E:$O,11,0),0)</f>
        <v>0</v>
      </c>
      <c r="AP131" s="100">
        <f>IFERROR(VLOOKUP(E131,[3]Sheet2!$E:$O,11,0),0)</f>
        <v>0</v>
      </c>
    </row>
    <row r="132" spans="1:42" ht="15" customHeight="1">
      <c r="A132" s="1">
        <f t="shared" si="14"/>
        <v>0</v>
      </c>
      <c r="B132" s="8" t="s">
        <v>1015</v>
      </c>
      <c r="C132" s="9" t="s">
        <v>334</v>
      </c>
      <c r="D132" s="9" t="s">
        <v>1260</v>
      </c>
      <c r="E132" s="13" t="s">
        <v>1067</v>
      </c>
      <c r="F132" s="18" t="s">
        <v>337</v>
      </c>
      <c r="G132" s="8" t="s">
        <v>1253</v>
      </c>
      <c r="H132" s="10" t="s">
        <v>350</v>
      </c>
      <c r="I132" s="10">
        <v>4</v>
      </c>
      <c r="J132" s="10" t="s">
        <v>1517</v>
      </c>
      <c r="K132" s="12">
        <f>IFERROR(VLOOKUP($E132,Sheet1!$A:$Z,3,0),0)</f>
        <v>0</v>
      </c>
      <c r="L132" s="25">
        <f>IFERROR(VLOOKUP(E132,#REF!,5,0),0)</f>
        <v>0</v>
      </c>
      <c r="M132" s="32">
        <v>2.4</v>
      </c>
      <c r="N132" s="78">
        <f>IF(VLOOKUP(E132,Sheet1!$A:$E,5,0)&lt;0,0,VLOOKUP(E132,Sheet1!$A:$E,5,0))</f>
        <v>0</v>
      </c>
      <c r="O132" s="28">
        <f t="shared" si="12"/>
        <v>0</v>
      </c>
      <c r="P132" s="12">
        <f>IFERROR(VLOOKUP($E132,[1]Pivot!$M:$Z,2,0),0)</f>
        <v>0</v>
      </c>
      <c r="Q132" s="12">
        <f>IFERROR(VLOOKUP($E132,[1]Pivot!$M:$Z,3,0),0)</f>
        <v>0</v>
      </c>
      <c r="R132" s="12">
        <f>IFERROR(VLOOKUP($E132,[1]Pivot!$M:$Z,4,0),0)</f>
        <v>0</v>
      </c>
      <c r="S132" s="12">
        <f>IFERROR(VLOOKUP($E132,[1]Pivot!$M:$Z,5,0),0)</f>
        <v>0</v>
      </c>
      <c r="T132" s="12">
        <f>IFERROR(VLOOKUP($E132,[1]Pivot!$M:$Z,6,0),0)</f>
        <v>0</v>
      </c>
      <c r="U132" s="12">
        <f>IFERROR(VLOOKUP($E132,[1]Pivot!$M:$Z,7,0),0)</f>
        <v>0</v>
      </c>
      <c r="V132" s="12">
        <f>IFERROR(VLOOKUP($E132,[1]Pivot!$M:$Z,8,0),0)</f>
        <v>0</v>
      </c>
      <c r="W132" s="12">
        <f>IFERROR(VLOOKUP($E132,[1]Pivot!$M:$Z,9,0),0)</f>
        <v>0</v>
      </c>
      <c r="X132" s="12">
        <v>0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  <c r="AD132" s="12">
        <v>0</v>
      </c>
      <c r="AE132" s="12">
        <v>0</v>
      </c>
      <c r="AF132" s="57">
        <f t="shared" si="13"/>
        <v>0</v>
      </c>
      <c r="AG132" s="12">
        <v>0</v>
      </c>
      <c r="AH132" s="12">
        <v>0</v>
      </c>
      <c r="AI132" s="12">
        <v>0</v>
      </c>
      <c r="AJ132" s="12">
        <v>0</v>
      </c>
      <c r="AK132" s="79">
        <v>0</v>
      </c>
      <c r="AL132" s="79">
        <v>0</v>
      </c>
      <c r="AM132" s="79">
        <v>0</v>
      </c>
      <c r="AN132" s="79">
        <v>0</v>
      </c>
      <c r="AO132" s="1">
        <f>IFERROR(VLOOKUP(E132,[2]Sheet1!$E:$O,11,0),0)</f>
        <v>0</v>
      </c>
      <c r="AP132" s="100">
        <f>IFERROR(VLOOKUP(E132,[3]Sheet2!$E:$O,11,0),0)</f>
        <v>0</v>
      </c>
    </row>
    <row r="133" spans="1:42" ht="15" customHeight="1">
      <c r="A133" s="1">
        <f t="shared" ref="A133:A164" si="15">O133+AF133</f>
        <v>300</v>
      </c>
      <c r="B133" s="8" t="s">
        <v>909</v>
      </c>
      <c r="C133" s="9" t="s">
        <v>334</v>
      </c>
      <c r="D133" s="9" t="s">
        <v>1261</v>
      </c>
      <c r="E133" s="13" t="s">
        <v>1070</v>
      </c>
      <c r="F133" s="18" t="s">
        <v>337</v>
      </c>
      <c r="G133" s="8" t="s">
        <v>1068</v>
      </c>
      <c r="H133" s="10" t="s">
        <v>90</v>
      </c>
      <c r="I133" s="10">
        <v>4</v>
      </c>
      <c r="J133" s="10" t="s">
        <v>1517</v>
      </c>
      <c r="K133" s="12">
        <f>IFERROR(VLOOKUP($E133,Sheet1!$A:$Z,3,0),0)</f>
        <v>400</v>
      </c>
      <c r="L133" s="25">
        <f>IFERROR(VLOOKUP(E133,#REF!,5,0),0)</f>
        <v>0</v>
      </c>
      <c r="M133" s="32">
        <v>7.59</v>
      </c>
      <c r="N133" s="78">
        <f>IF(VLOOKUP(E133,Sheet1!$A:$E,5,0)&lt;0,0,VLOOKUP(E133,Sheet1!$A:$E,5,0))</f>
        <v>400</v>
      </c>
      <c r="O133" s="28">
        <f t="shared" si="12"/>
        <v>300</v>
      </c>
      <c r="P133" s="12">
        <f>IFERROR(VLOOKUP($E133,[1]Pivot!$M:$Z,2,0),0)</f>
        <v>0</v>
      </c>
      <c r="Q133" s="12">
        <f>IFERROR(VLOOKUP($E133,[1]Pivot!$M:$Z,3,0),0)</f>
        <v>0</v>
      </c>
      <c r="R133" s="12">
        <f>IFERROR(VLOOKUP($E133,[1]Pivot!$M:$Z,4,0),0)</f>
        <v>0</v>
      </c>
      <c r="S133" s="12">
        <f>IFERROR(VLOOKUP($E133,[1]Pivot!$M:$Z,5,0),0)</f>
        <v>0</v>
      </c>
      <c r="T133" s="12">
        <f>IFERROR(VLOOKUP($E133,[1]Pivot!$M:$Z,6,0),0)</f>
        <v>0</v>
      </c>
      <c r="U133" s="12">
        <f>IFERROR(VLOOKUP($E133,[1]Pivot!$M:$Z,7,0),0)</f>
        <v>0</v>
      </c>
      <c r="V133" s="12">
        <f>IFERROR(VLOOKUP($E133,[1]Pivot!$M:$Z,8,0),0)</f>
        <v>0</v>
      </c>
      <c r="W133" s="12">
        <f>IFERROR(VLOOKUP($E133,[1]Pivot!$M:$Z,9,0),0)</f>
        <v>300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12">
        <v>0</v>
      </c>
      <c r="AD133" s="12">
        <v>0</v>
      </c>
      <c r="AE133" s="12">
        <v>0</v>
      </c>
      <c r="AF133" s="57">
        <f t="shared" si="13"/>
        <v>0</v>
      </c>
      <c r="AG133" s="12">
        <v>0</v>
      </c>
      <c r="AH133" s="12">
        <v>0</v>
      </c>
      <c r="AI133" s="12">
        <v>0</v>
      </c>
      <c r="AJ133" s="12">
        <v>0</v>
      </c>
      <c r="AK133" s="79">
        <v>0</v>
      </c>
      <c r="AL133" s="79">
        <v>0</v>
      </c>
      <c r="AM133" s="79">
        <v>0</v>
      </c>
      <c r="AN133" s="79">
        <v>0</v>
      </c>
      <c r="AO133" s="1">
        <f>IFERROR(VLOOKUP(E133,[2]Sheet1!$E:$O,11,0),0)</f>
        <v>0</v>
      </c>
      <c r="AP133" s="100">
        <f>IFERROR(VLOOKUP(E133,[3]Sheet2!$E:$O,11,0),0)</f>
        <v>0</v>
      </c>
    </row>
    <row r="134" spans="1:42" ht="15" customHeight="1">
      <c r="A134" s="1">
        <f t="shared" si="15"/>
        <v>0</v>
      </c>
      <c r="B134" s="8" t="s">
        <v>909</v>
      </c>
      <c r="C134" s="9" t="s">
        <v>334</v>
      </c>
      <c r="D134" s="9" t="s">
        <v>1262</v>
      </c>
      <c r="E134" s="47" t="s">
        <v>1071</v>
      </c>
      <c r="F134" s="14" t="s">
        <v>337</v>
      </c>
      <c r="G134" s="8" t="s">
        <v>1068</v>
      </c>
      <c r="H134" s="48" t="s">
        <v>849</v>
      </c>
      <c r="I134" s="10">
        <v>4</v>
      </c>
      <c r="J134" s="10" t="s">
        <v>1517</v>
      </c>
      <c r="K134" s="12">
        <f>IFERROR(VLOOKUP($E134,Sheet1!$A:$Z,3,0),0)</f>
        <v>0</v>
      </c>
      <c r="L134" s="25">
        <f>IFERROR(VLOOKUP(E134,#REF!,5,0),0)</f>
        <v>0</v>
      </c>
      <c r="M134" s="32">
        <v>7.59</v>
      </c>
      <c r="N134" s="78">
        <f>IF(VLOOKUP(E134,Sheet1!$A:$E,5,0)&lt;0,0,VLOOKUP(E134,Sheet1!$A:$E,5,0))</f>
        <v>0</v>
      </c>
      <c r="O134" s="28">
        <f t="shared" ref="O134:O195" si="16">SUM(P134:AE134)</f>
        <v>0</v>
      </c>
      <c r="P134" s="12">
        <f>IFERROR(VLOOKUP($E134,[1]Pivot!$M:$Z,2,0),0)</f>
        <v>0</v>
      </c>
      <c r="Q134" s="12">
        <f>IFERROR(VLOOKUP($E134,[1]Pivot!$M:$Z,3,0),0)</f>
        <v>0</v>
      </c>
      <c r="R134" s="12">
        <f>IFERROR(VLOOKUP($E134,[1]Pivot!$M:$Z,4,0),0)</f>
        <v>0</v>
      </c>
      <c r="S134" s="12">
        <f>IFERROR(VLOOKUP($E134,[1]Pivot!$M:$Z,5,0),0)</f>
        <v>0</v>
      </c>
      <c r="T134" s="12">
        <f>IFERROR(VLOOKUP($E134,[1]Pivot!$M:$Z,6,0),0)</f>
        <v>0</v>
      </c>
      <c r="U134" s="12">
        <f>IFERROR(VLOOKUP($E134,[1]Pivot!$M:$Z,7,0),0)</f>
        <v>0</v>
      </c>
      <c r="V134" s="12">
        <f>IFERROR(VLOOKUP($E134,[1]Pivot!$M:$Z,8,0),0)</f>
        <v>0</v>
      </c>
      <c r="W134" s="12">
        <f>IFERROR(VLOOKUP($E134,[1]Pivot!$M:$Z,9,0),0)</f>
        <v>0</v>
      </c>
      <c r="X134" s="12">
        <v>0</v>
      </c>
      <c r="Y134" s="12">
        <v>0</v>
      </c>
      <c r="Z134" s="12">
        <v>0</v>
      </c>
      <c r="AA134" s="12">
        <v>0</v>
      </c>
      <c r="AB134" s="12">
        <v>0</v>
      </c>
      <c r="AC134" s="12">
        <v>0</v>
      </c>
      <c r="AD134" s="12">
        <v>0</v>
      </c>
      <c r="AE134" s="12">
        <v>0</v>
      </c>
      <c r="AF134" s="57">
        <f t="shared" ref="AF134:AF195" si="17">SUM(AG134)</f>
        <v>0</v>
      </c>
      <c r="AG134" s="12">
        <v>0</v>
      </c>
      <c r="AH134" s="12">
        <v>0</v>
      </c>
      <c r="AI134" s="12">
        <v>0</v>
      </c>
      <c r="AJ134" s="12">
        <v>0</v>
      </c>
      <c r="AK134" s="79">
        <v>0</v>
      </c>
      <c r="AL134" s="79">
        <v>0</v>
      </c>
      <c r="AM134" s="79">
        <v>0</v>
      </c>
      <c r="AN134" s="79">
        <v>0</v>
      </c>
      <c r="AO134" s="1">
        <f>IFERROR(VLOOKUP(E134,[2]Sheet1!$E:$O,11,0),0)</f>
        <v>0</v>
      </c>
      <c r="AP134" s="100">
        <f>IFERROR(VLOOKUP(E134,[3]Sheet2!$E:$O,11,0),0)</f>
        <v>0</v>
      </c>
    </row>
    <row r="135" spans="1:42" ht="15" customHeight="1">
      <c r="A135" s="1">
        <f t="shared" si="15"/>
        <v>400</v>
      </c>
      <c r="B135" s="8" t="s">
        <v>909</v>
      </c>
      <c r="C135" s="9" t="s">
        <v>334</v>
      </c>
      <c r="D135" s="9" t="s">
        <v>1263</v>
      </c>
      <c r="E135" s="13" t="s">
        <v>1072</v>
      </c>
      <c r="F135" s="18" t="s">
        <v>337</v>
      </c>
      <c r="G135" s="8" t="s">
        <v>1068</v>
      </c>
      <c r="H135" s="10" t="s">
        <v>93</v>
      </c>
      <c r="I135" s="10">
        <v>4</v>
      </c>
      <c r="J135" s="10" t="s">
        <v>1517</v>
      </c>
      <c r="K135" s="12">
        <f>IFERROR(VLOOKUP($E135,Sheet1!$A:$Z,3,0),0)</f>
        <v>600</v>
      </c>
      <c r="L135" s="25">
        <f>IFERROR(VLOOKUP(E135,#REF!,5,0),0)</f>
        <v>0</v>
      </c>
      <c r="M135" s="32">
        <v>9.09</v>
      </c>
      <c r="N135" s="78">
        <f>IF(VLOOKUP(E135,Sheet1!$A:$E,5,0)&lt;0,0,VLOOKUP(E135,Sheet1!$A:$E,5,0))</f>
        <v>600</v>
      </c>
      <c r="O135" s="28">
        <f t="shared" si="16"/>
        <v>400</v>
      </c>
      <c r="P135" s="12">
        <f>IFERROR(VLOOKUP($E135,[1]Pivot!$M:$Z,2,0),0)</f>
        <v>0</v>
      </c>
      <c r="Q135" s="12">
        <f>IFERROR(VLOOKUP($E135,[1]Pivot!$M:$Z,3,0),0)</f>
        <v>0</v>
      </c>
      <c r="R135" s="12">
        <f>IFERROR(VLOOKUP($E135,[1]Pivot!$M:$Z,4,0),0)</f>
        <v>0</v>
      </c>
      <c r="S135" s="12">
        <f>IFERROR(VLOOKUP($E135,[1]Pivot!$M:$Z,5,0),0)</f>
        <v>0</v>
      </c>
      <c r="T135" s="12">
        <f>IFERROR(VLOOKUP($E135,[1]Pivot!$M:$Z,6,0),0)</f>
        <v>0</v>
      </c>
      <c r="U135" s="12">
        <f>IFERROR(VLOOKUP($E135,[1]Pivot!$M:$Z,7,0),0)</f>
        <v>0</v>
      </c>
      <c r="V135" s="12">
        <f>IFERROR(VLOOKUP($E135,[1]Pivot!$M:$Z,8,0),0)</f>
        <v>0</v>
      </c>
      <c r="W135" s="12">
        <f>IFERROR(VLOOKUP($E135,[1]Pivot!$M:$Z,9,0),0)</f>
        <v>400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57">
        <f t="shared" si="17"/>
        <v>0</v>
      </c>
      <c r="AG135" s="12">
        <v>0</v>
      </c>
      <c r="AH135" s="12">
        <v>0</v>
      </c>
      <c r="AI135" s="12">
        <v>0</v>
      </c>
      <c r="AJ135" s="12">
        <v>0</v>
      </c>
      <c r="AK135" s="79">
        <v>0</v>
      </c>
      <c r="AL135" s="79">
        <v>0</v>
      </c>
      <c r="AM135" s="79">
        <v>0</v>
      </c>
      <c r="AN135" s="79">
        <v>0</v>
      </c>
      <c r="AO135" s="1">
        <f>IFERROR(VLOOKUP(E135,[2]Sheet1!$E:$O,11,0),0)</f>
        <v>0</v>
      </c>
      <c r="AP135" s="100">
        <f>IFERROR(VLOOKUP(E135,[3]Sheet2!$E:$O,11,0),0)</f>
        <v>0</v>
      </c>
    </row>
    <row r="136" spans="1:42" ht="15" customHeight="1">
      <c r="A136" s="1">
        <f t="shared" si="15"/>
        <v>952</v>
      </c>
      <c r="B136" s="8" t="s">
        <v>909</v>
      </c>
      <c r="C136" s="9" t="s">
        <v>334</v>
      </c>
      <c r="D136" s="9" t="s">
        <v>1264</v>
      </c>
      <c r="E136" s="13" t="s">
        <v>1073</v>
      </c>
      <c r="F136" s="18" t="s">
        <v>337</v>
      </c>
      <c r="G136" s="8" t="s">
        <v>1068</v>
      </c>
      <c r="H136" s="10" t="s">
        <v>16</v>
      </c>
      <c r="I136" s="10">
        <v>4</v>
      </c>
      <c r="J136" s="10" t="s">
        <v>1517</v>
      </c>
      <c r="K136" s="12">
        <f>IFERROR(VLOOKUP($E136,Sheet1!$A:$Z,3,0),0)</f>
        <v>1000</v>
      </c>
      <c r="L136" s="25">
        <f>IFERROR(VLOOKUP(E136,#REF!,5,0),0)</f>
        <v>0</v>
      </c>
      <c r="M136" s="32">
        <v>9.6999999999999993</v>
      </c>
      <c r="N136" s="78">
        <f>IF(VLOOKUP(E136,Sheet1!$A:$E,5,0)&lt;0,0,VLOOKUP(E136,Sheet1!$A:$E,5,0))</f>
        <v>1000</v>
      </c>
      <c r="O136" s="28">
        <f t="shared" si="16"/>
        <v>952</v>
      </c>
      <c r="P136" s="12">
        <f>IFERROR(VLOOKUP($E136,[1]Pivot!$M:$Z,2,0),0)</f>
        <v>0</v>
      </c>
      <c r="Q136" s="12">
        <f>IFERROR(VLOOKUP($E136,[1]Pivot!$M:$Z,3,0),0)</f>
        <v>0</v>
      </c>
      <c r="R136" s="12">
        <f>IFERROR(VLOOKUP($E136,[1]Pivot!$M:$Z,4,0),0)</f>
        <v>0</v>
      </c>
      <c r="S136" s="12">
        <f>IFERROR(VLOOKUP($E136,[1]Pivot!$M:$Z,5,0),0)</f>
        <v>0</v>
      </c>
      <c r="T136" s="12">
        <f>IFERROR(VLOOKUP($E136,[1]Pivot!$M:$Z,6,0),0)</f>
        <v>0</v>
      </c>
      <c r="U136" s="12">
        <f>IFERROR(VLOOKUP($E136,[1]Pivot!$M:$Z,7,0),0)</f>
        <v>0</v>
      </c>
      <c r="V136" s="12">
        <f>IFERROR(VLOOKUP($E136,[1]Pivot!$M:$Z,8,0),0)</f>
        <v>0</v>
      </c>
      <c r="W136" s="12">
        <f>IFERROR(VLOOKUP($E136,[1]Pivot!$M:$Z,9,0),0)</f>
        <v>952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57">
        <f t="shared" si="17"/>
        <v>0</v>
      </c>
      <c r="AG136" s="12">
        <v>0</v>
      </c>
      <c r="AH136" s="12">
        <v>0</v>
      </c>
      <c r="AI136" s="12">
        <v>0</v>
      </c>
      <c r="AJ136" s="12">
        <v>0</v>
      </c>
      <c r="AK136" s="79">
        <v>0</v>
      </c>
      <c r="AL136" s="79">
        <v>0</v>
      </c>
      <c r="AM136" s="79">
        <v>0</v>
      </c>
      <c r="AN136" s="79">
        <v>0</v>
      </c>
      <c r="AO136" s="1">
        <f>IFERROR(VLOOKUP(E136,[2]Sheet1!$E:$O,11,0),0)</f>
        <v>0</v>
      </c>
      <c r="AP136" s="100">
        <f>IFERROR(VLOOKUP(E136,[3]Sheet2!$E:$O,11,0),0)</f>
        <v>0</v>
      </c>
    </row>
    <row r="137" spans="1:42" ht="15" customHeight="1">
      <c r="A137" s="1">
        <f t="shared" si="15"/>
        <v>500</v>
      </c>
      <c r="B137" s="8" t="s">
        <v>909</v>
      </c>
      <c r="C137" s="9" t="s">
        <v>334</v>
      </c>
      <c r="D137" s="9" t="s">
        <v>1265</v>
      </c>
      <c r="E137" s="13" t="s">
        <v>1074</v>
      </c>
      <c r="F137" s="18" t="s">
        <v>337</v>
      </c>
      <c r="G137" s="8" t="s">
        <v>1068</v>
      </c>
      <c r="H137" s="10" t="s">
        <v>20</v>
      </c>
      <c r="I137" s="10">
        <v>4</v>
      </c>
      <c r="J137" s="10" t="s">
        <v>1517</v>
      </c>
      <c r="K137" s="12">
        <f>IFERROR(VLOOKUP($E137,Sheet1!$A:$Z,3,0),0)</f>
        <v>600</v>
      </c>
      <c r="L137" s="25">
        <f>IFERROR(VLOOKUP(E137,#REF!,5,0),0)</f>
        <v>0</v>
      </c>
      <c r="M137" s="32">
        <v>11.46</v>
      </c>
      <c r="N137" s="78">
        <f>IF(VLOOKUP(E137,Sheet1!$A:$E,5,0)&lt;0,0,VLOOKUP(E137,Sheet1!$A:$E,5,0))</f>
        <v>600</v>
      </c>
      <c r="O137" s="28">
        <f t="shared" si="16"/>
        <v>500</v>
      </c>
      <c r="P137" s="12">
        <f>IFERROR(VLOOKUP($E137,[1]Pivot!$M:$Z,2,0),0)</f>
        <v>0</v>
      </c>
      <c r="Q137" s="12">
        <f>IFERROR(VLOOKUP($E137,[1]Pivot!$M:$Z,3,0),0)</f>
        <v>0</v>
      </c>
      <c r="R137" s="12">
        <f>IFERROR(VLOOKUP($E137,[1]Pivot!$M:$Z,4,0),0)</f>
        <v>0</v>
      </c>
      <c r="S137" s="12">
        <f>IFERROR(VLOOKUP($E137,[1]Pivot!$M:$Z,5,0),0)</f>
        <v>0</v>
      </c>
      <c r="T137" s="12">
        <f>IFERROR(VLOOKUP($E137,[1]Pivot!$M:$Z,6,0),0)</f>
        <v>0</v>
      </c>
      <c r="U137" s="12">
        <f>IFERROR(VLOOKUP($E137,[1]Pivot!$M:$Z,7,0),0)</f>
        <v>0</v>
      </c>
      <c r="V137" s="12">
        <f>IFERROR(VLOOKUP($E137,[1]Pivot!$M:$Z,8,0),0)</f>
        <v>0</v>
      </c>
      <c r="W137" s="12">
        <f>IFERROR(VLOOKUP($E137,[1]Pivot!$M:$Z,9,0),0)</f>
        <v>500</v>
      </c>
      <c r="X137" s="12">
        <v>0</v>
      </c>
      <c r="Y137" s="12">
        <v>0</v>
      </c>
      <c r="Z137" s="12">
        <v>0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57">
        <f t="shared" si="17"/>
        <v>0</v>
      </c>
      <c r="AG137" s="12">
        <v>0</v>
      </c>
      <c r="AH137" s="12">
        <v>0</v>
      </c>
      <c r="AI137" s="12">
        <v>0</v>
      </c>
      <c r="AJ137" s="12">
        <v>0</v>
      </c>
      <c r="AK137" s="79">
        <v>0</v>
      </c>
      <c r="AL137" s="79">
        <v>0</v>
      </c>
      <c r="AM137" s="79">
        <v>0</v>
      </c>
      <c r="AN137" s="79">
        <v>0</v>
      </c>
      <c r="AO137" s="1">
        <f>IFERROR(VLOOKUP(E137,[2]Sheet1!$E:$O,11,0),0)</f>
        <v>0</v>
      </c>
      <c r="AP137" s="100">
        <f>IFERROR(VLOOKUP(E137,[3]Sheet2!$E:$O,11,0),0)</f>
        <v>0</v>
      </c>
    </row>
    <row r="138" spans="1:42" ht="15" customHeight="1">
      <c r="A138" s="1">
        <f t="shared" si="15"/>
        <v>200</v>
      </c>
      <c r="B138" s="8" t="s">
        <v>1015</v>
      </c>
      <c r="C138" s="9" t="s">
        <v>334</v>
      </c>
      <c r="D138" s="9" t="s">
        <v>1266</v>
      </c>
      <c r="E138" s="13" t="s">
        <v>1075</v>
      </c>
      <c r="F138" s="18" t="s">
        <v>337</v>
      </c>
      <c r="G138" s="8" t="s">
        <v>1068</v>
      </c>
      <c r="H138" s="10" t="s">
        <v>1016</v>
      </c>
      <c r="I138" s="10">
        <v>4</v>
      </c>
      <c r="J138" s="10" t="s">
        <v>1517</v>
      </c>
      <c r="K138" s="12">
        <f>IFERROR(VLOOKUP($E138,Sheet1!$A:$Z,3,0),0)</f>
        <v>0</v>
      </c>
      <c r="L138" s="25">
        <f>IFERROR(VLOOKUP(E138,#REF!,5,0),0)</f>
        <v>0</v>
      </c>
      <c r="M138" s="32">
        <v>11.46</v>
      </c>
      <c r="N138" s="78">
        <f>IF(VLOOKUP(E138,Sheet1!$A:$E,5,0)&lt;0,0,VLOOKUP(E138,Sheet1!$A:$E,5,0))</f>
        <v>0</v>
      </c>
      <c r="O138" s="28">
        <f t="shared" si="16"/>
        <v>200</v>
      </c>
      <c r="P138" s="12">
        <f>IFERROR(VLOOKUP($E138,[1]Pivot!$M:$Z,2,0),0)</f>
        <v>0</v>
      </c>
      <c r="Q138" s="12">
        <f>IFERROR(VLOOKUP($E138,[1]Pivot!$M:$Z,3,0),0)</f>
        <v>0</v>
      </c>
      <c r="R138" s="12">
        <f>IFERROR(VLOOKUP($E138,[1]Pivot!$M:$Z,4,0),0)</f>
        <v>0</v>
      </c>
      <c r="S138" s="12">
        <f>IFERROR(VLOOKUP($E138,[1]Pivot!$M:$Z,5,0),0)</f>
        <v>0</v>
      </c>
      <c r="T138" s="12">
        <f>IFERROR(VLOOKUP($E138,[1]Pivot!$M:$Z,6,0),0)</f>
        <v>0</v>
      </c>
      <c r="U138" s="12">
        <f>IFERROR(VLOOKUP($E138,[1]Pivot!$M:$Z,7,0),0)</f>
        <v>0</v>
      </c>
      <c r="V138" s="12">
        <f>IFERROR(VLOOKUP($E138,[1]Pivot!$M:$Z,8,0),0)</f>
        <v>0</v>
      </c>
      <c r="W138" s="12">
        <f>IFERROR(VLOOKUP($E138,[1]Pivot!$M:$Z,9,0),0)</f>
        <v>200</v>
      </c>
      <c r="X138" s="12">
        <v>0</v>
      </c>
      <c r="Y138" s="12">
        <v>0</v>
      </c>
      <c r="Z138" s="12">
        <v>0</v>
      </c>
      <c r="AA138" s="12">
        <v>0</v>
      </c>
      <c r="AB138" s="12">
        <v>0</v>
      </c>
      <c r="AC138" s="12">
        <v>0</v>
      </c>
      <c r="AD138" s="12">
        <v>0</v>
      </c>
      <c r="AE138" s="12">
        <v>0</v>
      </c>
      <c r="AF138" s="57">
        <f t="shared" si="17"/>
        <v>0</v>
      </c>
      <c r="AG138" s="12">
        <v>0</v>
      </c>
      <c r="AH138" s="12">
        <v>0</v>
      </c>
      <c r="AI138" s="12">
        <v>0</v>
      </c>
      <c r="AJ138" s="12">
        <v>0</v>
      </c>
      <c r="AK138" s="79">
        <v>0</v>
      </c>
      <c r="AL138" s="79">
        <v>0</v>
      </c>
      <c r="AM138" s="79">
        <v>0</v>
      </c>
      <c r="AN138" s="79">
        <v>0</v>
      </c>
      <c r="AO138" s="1">
        <f>IFERROR(VLOOKUP(E138,[2]Sheet1!$E:$O,11,0),0)</f>
        <v>0</v>
      </c>
      <c r="AP138" s="100">
        <f>IFERROR(VLOOKUP(E138,[3]Sheet2!$E:$O,11,0),0)</f>
        <v>0</v>
      </c>
    </row>
    <row r="139" spans="1:42" ht="15" customHeight="1">
      <c r="A139" s="1">
        <f t="shared" si="15"/>
        <v>1000</v>
      </c>
      <c r="B139" s="8" t="s">
        <v>1015</v>
      </c>
      <c r="C139" s="9" t="s">
        <v>334</v>
      </c>
      <c r="D139" s="9" t="s">
        <v>1267</v>
      </c>
      <c r="E139" s="13" t="s">
        <v>1076</v>
      </c>
      <c r="F139" s="18" t="s">
        <v>337</v>
      </c>
      <c r="G139" s="8" t="s">
        <v>1068</v>
      </c>
      <c r="H139" s="10" t="s">
        <v>347</v>
      </c>
      <c r="I139" s="10">
        <v>4</v>
      </c>
      <c r="J139" s="10" t="s">
        <v>1517</v>
      </c>
      <c r="K139" s="12">
        <f>IFERROR(VLOOKUP($E139,Sheet1!$A:$Z,3,0),0)</f>
        <v>0</v>
      </c>
      <c r="L139" s="25">
        <f>IFERROR(VLOOKUP(E139,#REF!,5,0),0)</f>
        <v>0</v>
      </c>
      <c r="M139" s="32">
        <v>2.0699999999999998</v>
      </c>
      <c r="N139" s="78">
        <f>IF(VLOOKUP(E139,Sheet1!$A:$E,5,0)&lt;0,0,VLOOKUP(E139,Sheet1!$A:$E,5,0))</f>
        <v>0</v>
      </c>
      <c r="O139" s="28">
        <f t="shared" si="16"/>
        <v>1000</v>
      </c>
      <c r="P139" s="12">
        <f>IFERROR(VLOOKUP($E139,[1]Pivot!$M:$Z,2,0),0)</f>
        <v>0</v>
      </c>
      <c r="Q139" s="12">
        <f>IFERROR(VLOOKUP($E139,[1]Pivot!$M:$Z,3,0),0)</f>
        <v>0</v>
      </c>
      <c r="R139" s="12">
        <f>IFERROR(VLOOKUP($E139,[1]Pivot!$M:$Z,4,0),0)</f>
        <v>0</v>
      </c>
      <c r="S139" s="12">
        <f>IFERROR(VLOOKUP($E139,[1]Pivot!$M:$Z,5,0),0)</f>
        <v>0</v>
      </c>
      <c r="T139" s="12">
        <f>IFERROR(VLOOKUP($E139,[1]Pivot!$M:$Z,6,0),0)</f>
        <v>0</v>
      </c>
      <c r="U139" s="12">
        <f>IFERROR(VLOOKUP($E139,[1]Pivot!$M:$Z,7,0),0)</f>
        <v>0</v>
      </c>
      <c r="V139" s="12">
        <f>IFERROR(VLOOKUP($E139,[1]Pivot!$M:$Z,8,0),0)</f>
        <v>0</v>
      </c>
      <c r="W139" s="12">
        <f>IFERROR(VLOOKUP($E139,[1]Pivot!$M:$Z,9,0),0)</f>
        <v>1000</v>
      </c>
      <c r="X139" s="12">
        <v>0</v>
      </c>
      <c r="Y139" s="12">
        <v>0</v>
      </c>
      <c r="Z139" s="12">
        <v>0</v>
      </c>
      <c r="AA139" s="12">
        <v>0</v>
      </c>
      <c r="AB139" s="12">
        <v>0</v>
      </c>
      <c r="AC139" s="12">
        <v>0</v>
      </c>
      <c r="AD139" s="12">
        <v>0</v>
      </c>
      <c r="AE139" s="12">
        <v>0</v>
      </c>
      <c r="AF139" s="57">
        <f t="shared" si="17"/>
        <v>0</v>
      </c>
      <c r="AG139" s="12">
        <v>0</v>
      </c>
      <c r="AH139" s="12">
        <v>0</v>
      </c>
      <c r="AI139" s="12">
        <v>0</v>
      </c>
      <c r="AJ139" s="12">
        <v>0</v>
      </c>
      <c r="AK139" s="79">
        <v>0</v>
      </c>
      <c r="AL139" s="79">
        <v>0</v>
      </c>
      <c r="AM139" s="79">
        <v>0</v>
      </c>
      <c r="AN139" s="79">
        <v>0</v>
      </c>
      <c r="AO139" s="1">
        <f>IFERROR(VLOOKUP(E139,[2]Sheet1!$E:$O,11,0),0)</f>
        <v>0</v>
      </c>
      <c r="AP139" s="100">
        <f>IFERROR(VLOOKUP(E139,[3]Sheet2!$E:$O,11,0),0)</f>
        <v>0</v>
      </c>
    </row>
    <row r="140" spans="1:42" ht="15" customHeight="1">
      <c r="A140" s="1">
        <f t="shared" si="15"/>
        <v>500</v>
      </c>
      <c r="B140" s="8" t="s">
        <v>1015</v>
      </c>
      <c r="C140" s="9" t="s">
        <v>334</v>
      </c>
      <c r="D140" s="9" t="s">
        <v>1268</v>
      </c>
      <c r="E140" s="13" t="s">
        <v>1077</v>
      </c>
      <c r="F140" s="18" t="s">
        <v>337</v>
      </c>
      <c r="G140" s="8" t="s">
        <v>1068</v>
      </c>
      <c r="H140" s="10" t="s">
        <v>350</v>
      </c>
      <c r="I140" s="10">
        <v>4</v>
      </c>
      <c r="J140" s="10" t="s">
        <v>1517</v>
      </c>
      <c r="K140" s="12">
        <f>IFERROR(VLOOKUP($E140,Sheet1!$A:$Z,3,0),0)</f>
        <v>0</v>
      </c>
      <c r="L140" s="25">
        <f>IFERROR(VLOOKUP(E140,#REF!,5,0),0)</f>
        <v>0</v>
      </c>
      <c r="M140" s="32">
        <v>2.4</v>
      </c>
      <c r="N140" s="78">
        <f>IF(VLOOKUP(E140,Sheet1!$A:$E,5,0)&lt;0,0,VLOOKUP(E140,Sheet1!$A:$E,5,0))</f>
        <v>0</v>
      </c>
      <c r="O140" s="28">
        <f t="shared" si="16"/>
        <v>500</v>
      </c>
      <c r="P140" s="12">
        <f>IFERROR(VLOOKUP($E140,[1]Pivot!$M:$Z,2,0),0)</f>
        <v>0</v>
      </c>
      <c r="Q140" s="12">
        <f>IFERROR(VLOOKUP($E140,[1]Pivot!$M:$Z,3,0),0)</f>
        <v>0</v>
      </c>
      <c r="R140" s="12">
        <f>IFERROR(VLOOKUP($E140,[1]Pivot!$M:$Z,4,0),0)</f>
        <v>0</v>
      </c>
      <c r="S140" s="12">
        <f>IFERROR(VLOOKUP($E140,[1]Pivot!$M:$Z,5,0),0)</f>
        <v>0</v>
      </c>
      <c r="T140" s="12">
        <f>IFERROR(VLOOKUP($E140,[1]Pivot!$M:$Z,6,0),0)</f>
        <v>0</v>
      </c>
      <c r="U140" s="12">
        <f>IFERROR(VLOOKUP($E140,[1]Pivot!$M:$Z,7,0),0)</f>
        <v>0</v>
      </c>
      <c r="V140" s="12">
        <f>IFERROR(VLOOKUP($E140,[1]Pivot!$M:$Z,8,0),0)</f>
        <v>0</v>
      </c>
      <c r="W140" s="12">
        <f>IFERROR(VLOOKUP($E140,[1]Pivot!$M:$Z,9,0),0)</f>
        <v>500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57">
        <f t="shared" si="17"/>
        <v>0</v>
      </c>
      <c r="AG140" s="12">
        <v>0</v>
      </c>
      <c r="AH140" s="12">
        <v>0</v>
      </c>
      <c r="AI140" s="12">
        <v>0</v>
      </c>
      <c r="AJ140" s="12">
        <v>0</v>
      </c>
      <c r="AK140" s="79">
        <v>0</v>
      </c>
      <c r="AL140" s="79">
        <v>0</v>
      </c>
      <c r="AM140" s="79">
        <v>0</v>
      </c>
      <c r="AN140" s="79">
        <v>0</v>
      </c>
      <c r="AO140" s="1">
        <f>IFERROR(VLOOKUP(E140,[2]Sheet1!$E:$O,11,0),0)</f>
        <v>0</v>
      </c>
      <c r="AP140" s="100">
        <f>IFERROR(VLOOKUP(E140,[3]Sheet2!$E:$O,11,0),0)</f>
        <v>0</v>
      </c>
    </row>
    <row r="141" spans="1:42" ht="15" customHeight="1">
      <c r="A141" s="1">
        <f t="shared" si="15"/>
        <v>4680</v>
      </c>
      <c r="B141" s="8" t="s">
        <v>909</v>
      </c>
      <c r="C141" s="9" t="s">
        <v>334</v>
      </c>
      <c r="D141" s="9" t="s">
        <v>1269</v>
      </c>
      <c r="E141" s="13" t="s">
        <v>1078</v>
      </c>
      <c r="F141" s="18" t="s">
        <v>337</v>
      </c>
      <c r="G141" s="8" t="s">
        <v>1069</v>
      </c>
      <c r="H141" s="10" t="s">
        <v>90</v>
      </c>
      <c r="I141" s="10">
        <v>4</v>
      </c>
      <c r="J141" s="10" t="s">
        <v>1517</v>
      </c>
      <c r="K141" s="12">
        <f>IFERROR(VLOOKUP($E141,Sheet1!$A:$Z,3,0),0)</f>
        <v>300</v>
      </c>
      <c r="L141" s="25">
        <f>IFERROR(VLOOKUP(E141,#REF!,5,0),0)</f>
        <v>0</v>
      </c>
      <c r="M141" s="32">
        <v>7.59</v>
      </c>
      <c r="N141" s="78">
        <f>IF(VLOOKUP(E141,Sheet1!$A:$E,5,0)&lt;0,0,VLOOKUP(E141,Sheet1!$A:$E,5,0))</f>
        <v>300</v>
      </c>
      <c r="O141" s="28">
        <f t="shared" si="16"/>
        <v>4080</v>
      </c>
      <c r="P141" s="12">
        <f>IFERROR(VLOOKUP($E141,[1]Pivot!$M:$Z,2,0),0)</f>
        <v>600</v>
      </c>
      <c r="Q141" s="12">
        <f>IFERROR(VLOOKUP($E141,[1]Pivot!$M:$Z,3,0),0)</f>
        <v>0</v>
      </c>
      <c r="R141" s="12">
        <f>IFERROR(VLOOKUP($E141,[1]Pivot!$M:$Z,4,0),0)</f>
        <v>0</v>
      </c>
      <c r="S141" s="12">
        <f>IFERROR(VLOOKUP($E141,[1]Pivot!$M:$Z,5,0),0)</f>
        <v>500</v>
      </c>
      <c r="T141" s="12">
        <f>IFERROR(VLOOKUP($E141,[1]Pivot!$M:$Z,6,0),0)</f>
        <v>0</v>
      </c>
      <c r="U141" s="12">
        <f>IFERROR(VLOOKUP($E141,[1]Pivot!$M:$Z,7,0),0)</f>
        <v>0</v>
      </c>
      <c r="V141" s="12">
        <f>IFERROR(VLOOKUP($E141,[1]Pivot!$M:$Z,8,0),0)</f>
        <v>0</v>
      </c>
      <c r="W141" s="12">
        <f>IFERROR(VLOOKUP($E141,[1]Pivot!$M:$Z,9,0),0)</f>
        <v>500</v>
      </c>
      <c r="X141" s="12">
        <v>0</v>
      </c>
      <c r="Y141" s="12">
        <v>600</v>
      </c>
      <c r="Z141" s="12">
        <v>0</v>
      </c>
      <c r="AA141" s="12">
        <v>600</v>
      </c>
      <c r="AB141" s="12">
        <v>0</v>
      </c>
      <c r="AC141" s="12">
        <v>640</v>
      </c>
      <c r="AD141" s="12">
        <v>0</v>
      </c>
      <c r="AE141" s="12">
        <v>640</v>
      </c>
      <c r="AF141" s="57">
        <f t="shared" si="17"/>
        <v>600</v>
      </c>
      <c r="AG141" s="12">
        <v>600</v>
      </c>
      <c r="AH141" s="12">
        <v>0</v>
      </c>
      <c r="AI141" s="12">
        <v>0</v>
      </c>
      <c r="AJ141" s="12">
        <v>0</v>
      </c>
      <c r="AK141" s="79">
        <v>0</v>
      </c>
      <c r="AL141" s="79">
        <v>0</v>
      </c>
      <c r="AM141" s="79">
        <v>0</v>
      </c>
      <c r="AN141" s="79">
        <v>0</v>
      </c>
      <c r="AO141" s="1">
        <f>IFERROR(VLOOKUP(E141,[2]Sheet1!$E:$O,11,0),0)</f>
        <v>0</v>
      </c>
      <c r="AP141" s="100">
        <f>IFERROR(VLOOKUP(E141,[3]Sheet2!$E:$O,11,0),0)</f>
        <v>640</v>
      </c>
    </row>
    <row r="142" spans="1:42" ht="15" customHeight="1">
      <c r="A142" s="1">
        <f t="shared" si="15"/>
        <v>0</v>
      </c>
      <c r="B142" s="8" t="s">
        <v>909</v>
      </c>
      <c r="C142" s="9" t="s">
        <v>334</v>
      </c>
      <c r="D142" s="9" t="s">
        <v>1270</v>
      </c>
      <c r="E142" s="47" t="s">
        <v>1079</v>
      </c>
      <c r="F142" s="14" t="s">
        <v>337</v>
      </c>
      <c r="G142" s="8" t="s">
        <v>1069</v>
      </c>
      <c r="H142" s="48" t="s">
        <v>849</v>
      </c>
      <c r="I142" s="10">
        <v>4</v>
      </c>
      <c r="J142" s="10" t="s">
        <v>1517</v>
      </c>
      <c r="K142" s="12">
        <f>IFERROR(VLOOKUP($E142,Sheet1!$A:$Z,3,0),0)</f>
        <v>0</v>
      </c>
      <c r="L142" s="25">
        <f>IFERROR(VLOOKUP(E142,#REF!,5,0),0)</f>
        <v>0</v>
      </c>
      <c r="M142" s="32">
        <v>7.59</v>
      </c>
      <c r="N142" s="78">
        <f>IF(VLOOKUP(E142,Sheet1!$A:$E,5,0)&lt;0,0,VLOOKUP(E142,Sheet1!$A:$E,5,0))</f>
        <v>0</v>
      </c>
      <c r="O142" s="28">
        <f t="shared" si="16"/>
        <v>0</v>
      </c>
      <c r="P142" s="12">
        <f>IFERROR(VLOOKUP($E142,[1]Pivot!$M:$Z,2,0),0)</f>
        <v>0</v>
      </c>
      <c r="Q142" s="12">
        <f>IFERROR(VLOOKUP($E142,[1]Pivot!$M:$Z,3,0),0)</f>
        <v>0</v>
      </c>
      <c r="R142" s="12">
        <f>IFERROR(VLOOKUP($E142,[1]Pivot!$M:$Z,4,0),0)</f>
        <v>0</v>
      </c>
      <c r="S142" s="12">
        <f>IFERROR(VLOOKUP($E142,[1]Pivot!$M:$Z,5,0),0)</f>
        <v>0</v>
      </c>
      <c r="T142" s="12">
        <f>IFERROR(VLOOKUP($E142,[1]Pivot!$M:$Z,6,0),0)</f>
        <v>0</v>
      </c>
      <c r="U142" s="12">
        <f>IFERROR(VLOOKUP($E142,[1]Pivot!$M:$Z,7,0),0)</f>
        <v>0</v>
      </c>
      <c r="V142" s="12">
        <f>IFERROR(VLOOKUP($E142,[1]Pivot!$M:$Z,8,0),0)</f>
        <v>0</v>
      </c>
      <c r="W142" s="12">
        <f>IFERROR(VLOOKUP($E142,[1]Pivot!$M:$Z,9,0),0)</f>
        <v>0</v>
      </c>
      <c r="X142" s="12">
        <v>0</v>
      </c>
      <c r="Y142" s="12">
        <v>0</v>
      </c>
      <c r="Z142" s="12">
        <v>0</v>
      </c>
      <c r="AA142" s="12">
        <v>0</v>
      </c>
      <c r="AB142" s="12">
        <v>0</v>
      </c>
      <c r="AC142" s="12">
        <v>0</v>
      </c>
      <c r="AD142" s="12">
        <v>0</v>
      </c>
      <c r="AE142" s="12">
        <v>0</v>
      </c>
      <c r="AF142" s="57">
        <f t="shared" si="17"/>
        <v>0</v>
      </c>
      <c r="AG142" s="12">
        <v>0</v>
      </c>
      <c r="AH142" s="12">
        <v>0</v>
      </c>
      <c r="AI142" s="12">
        <v>0</v>
      </c>
      <c r="AJ142" s="12">
        <v>0</v>
      </c>
      <c r="AK142" s="79">
        <v>0</v>
      </c>
      <c r="AL142" s="79">
        <v>0</v>
      </c>
      <c r="AM142" s="79">
        <v>0</v>
      </c>
      <c r="AN142" s="79">
        <v>0</v>
      </c>
      <c r="AO142" s="1">
        <f>IFERROR(VLOOKUP(E142,[2]Sheet1!$E:$O,11,0),0)</f>
        <v>0</v>
      </c>
      <c r="AP142" s="100">
        <f>IFERROR(VLOOKUP(E142,[3]Sheet2!$E:$O,11,0),0)</f>
        <v>0</v>
      </c>
    </row>
    <row r="143" spans="1:42" ht="15" customHeight="1">
      <c r="A143" s="1">
        <f t="shared" si="15"/>
        <v>6760</v>
      </c>
      <c r="B143" s="8" t="s">
        <v>909</v>
      </c>
      <c r="C143" s="9" t="s">
        <v>334</v>
      </c>
      <c r="D143" s="9" t="s">
        <v>1271</v>
      </c>
      <c r="E143" s="13" t="s">
        <v>1080</v>
      </c>
      <c r="F143" s="18" t="s">
        <v>337</v>
      </c>
      <c r="G143" s="8" t="s">
        <v>1069</v>
      </c>
      <c r="H143" s="10" t="s">
        <v>93</v>
      </c>
      <c r="I143" s="10">
        <v>4</v>
      </c>
      <c r="J143" s="10" t="s">
        <v>1517</v>
      </c>
      <c r="K143" s="12">
        <f>IFERROR(VLOOKUP($E143,Sheet1!$A:$Z,3,0),0)</f>
        <v>460</v>
      </c>
      <c r="L143" s="25">
        <f>IFERROR(VLOOKUP(E143,#REF!,5,0),0)</f>
        <v>0</v>
      </c>
      <c r="M143" s="32">
        <v>9.09</v>
      </c>
      <c r="N143" s="78">
        <f>IF(VLOOKUP(E143,Sheet1!$A:$E,5,0)&lt;0,0,VLOOKUP(E143,Sheet1!$A:$E,5,0))</f>
        <v>460</v>
      </c>
      <c r="O143" s="28">
        <f t="shared" si="16"/>
        <v>5960</v>
      </c>
      <c r="P143" s="12">
        <f>IFERROR(VLOOKUP($E143,[1]Pivot!$M:$Z,2,0),0)</f>
        <v>800</v>
      </c>
      <c r="Q143" s="12">
        <f>IFERROR(VLOOKUP($E143,[1]Pivot!$M:$Z,3,0),0)</f>
        <v>0</v>
      </c>
      <c r="R143" s="12">
        <f>IFERROR(VLOOKUP($E143,[1]Pivot!$M:$Z,4,0),0)</f>
        <v>0</v>
      </c>
      <c r="S143" s="12">
        <f>IFERROR(VLOOKUP($E143,[1]Pivot!$M:$Z,5,0),0)</f>
        <v>700</v>
      </c>
      <c r="T143" s="12">
        <f>IFERROR(VLOOKUP($E143,[1]Pivot!$M:$Z,6,0),0)</f>
        <v>0</v>
      </c>
      <c r="U143" s="12">
        <f>IFERROR(VLOOKUP($E143,[1]Pivot!$M:$Z,7,0),0)</f>
        <v>0</v>
      </c>
      <c r="V143" s="12">
        <f>IFERROR(VLOOKUP($E143,[1]Pivot!$M:$Z,8,0),0)</f>
        <v>0</v>
      </c>
      <c r="W143" s="12">
        <f>IFERROR(VLOOKUP($E143,[1]Pivot!$M:$Z,9,0),0)</f>
        <v>700</v>
      </c>
      <c r="X143" s="12">
        <v>0</v>
      </c>
      <c r="Y143" s="12">
        <v>920</v>
      </c>
      <c r="Z143" s="12">
        <v>0</v>
      </c>
      <c r="AA143" s="12">
        <v>920</v>
      </c>
      <c r="AB143" s="12">
        <v>0</v>
      </c>
      <c r="AC143" s="12">
        <v>960</v>
      </c>
      <c r="AD143" s="12">
        <v>0</v>
      </c>
      <c r="AE143" s="12">
        <v>960</v>
      </c>
      <c r="AF143" s="57">
        <f t="shared" si="17"/>
        <v>800</v>
      </c>
      <c r="AG143" s="12">
        <v>800</v>
      </c>
      <c r="AH143" s="12">
        <v>0</v>
      </c>
      <c r="AI143" s="12">
        <v>0</v>
      </c>
      <c r="AJ143" s="12">
        <v>0</v>
      </c>
      <c r="AK143" s="79">
        <v>0</v>
      </c>
      <c r="AL143" s="79">
        <v>0</v>
      </c>
      <c r="AM143" s="79">
        <v>0</v>
      </c>
      <c r="AN143" s="79">
        <v>0</v>
      </c>
      <c r="AO143" s="1">
        <f>IFERROR(VLOOKUP(E143,[2]Sheet1!$E:$O,11,0),0)</f>
        <v>0</v>
      </c>
      <c r="AP143" s="100">
        <f>IFERROR(VLOOKUP(E143,[3]Sheet2!$E:$O,11,0),0)</f>
        <v>960</v>
      </c>
    </row>
    <row r="144" spans="1:42" ht="15" customHeight="1">
      <c r="A144" s="1">
        <f t="shared" si="15"/>
        <v>15080</v>
      </c>
      <c r="B144" s="8" t="s">
        <v>909</v>
      </c>
      <c r="C144" s="9" t="s">
        <v>334</v>
      </c>
      <c r="D144" s="9" t="s">
        <v>1272</v>
      </c>
      <c r="E144" s="13" t="s">
        <v>1081</v>
      </c>
      <c r="F144" s="18" t="s">
        <v>337</v>
      </c>
      <c r="G144" s="8" t="s">
        <v>1069</v>
      </c>
      <c r="H144" s="10" t="s">
        <v>16</v>
      </c>
      <c r="I144" s="10">
        <v>4</v>
      </c>
      <c r="J144" s="10" t="s">
        <v>1517</v>
      </c>
      <c r="K144" s="12">
        <f>IFERROR(VLOOKUP($E144,Sheet1!$A:$Z,3,0),0)</f>
        <v>952</v>
      </c>
      <c r="L144" s="25">
        <f>IFERROR(VLOOKUP(E144,#REF!,5,0),0)</f>
        <v>0</v>
      </c>
      <c r="M144" s="32">
        <v>9.6999999999999993</v>
      </c>
      <c r="N144" s="78">
        <f>IF(VLOOKUP(E144,Sheet1!$A:$E,5,0)&lt;0,0,VLOOKUP(E144,Sheet1!$A:$E,5,0))</f>
        <v>952</v>
      </c>
      <c r="O144" s="28">
        <f t="shared" si="16"/>
        <v>13180</v>
      </c>
      <c r="P144" s="12">
        <f>IFERROR(VLOOKUP($E144,[1]Pivot!$M:$Z,2,0),0)</f>
        <v>1900</v>
      </c>
      <c r="Q144" s="12">
        <f>IFERROR(VLOOKUP($E144,[1]Pivot!$M:$Z,3,0),0)</f>
        <v>0</v>
      </c>
      <c r="R144" s="12">
        <f>IFERROR(VLOOKUP($E144,[1]Pivot!$M:$Z,4,0),0)</f>
        <v>0</v>
      </c>
      <c r="S144" s="12">
        <f>IFERROR(VLOOKUP($E144,[1]Pivot!$M:$Z,5,0),0)</f>
        <v>1800</v>
      </c>
      <c r="T144" s="12">
        <f>IFERROR(VLOOKUP($E144,[1]Pivot!$M:$Z,6,0),0)</f>
        <v>0</v>
      </c>
      <c r="U144" s="12">
        <f>IFERROR(VLOOKUP($E144,[1]Pivot!$M:$Z,7,0),0)</f>
        <v>0</v>
      </c>
      <c r="V144" s="12">
        <f>IFERROR(VLOOKUP($E144,[1]Pivot!$M:$Z,8,0),0)</f>
        <v>0</v>
      </c>
      <c r="W144" s="12">
        <f>IFERROR(VLOOKUP($E144,[1]Pivot!$M:$Z,9,0),0)</f>
        <v>1800</v>
      </c>
      <c r="X144" s="12">
        <v>0</v>
      </c>
      <c r="Y144" s="12">
        <v>1900</v>
      </c>
      <c r="Z144" s="12">
        <v>0</v>
      </c>
      <c r="AA144" s="12">
        <v>1900</v>
      </c>
      <c r="AB144" s="12">
        <v>0</v>
      </c>
      <c r="AC144" s="12">
        <v>1940</v>
      </c>
      <c r="AD144" s="12">
        <v>0</v>
      </c>
      <c r="AE144" s="12">
        <v>1940</v>
      </c>
      <c r="AF144" s="57">
        <f t="shared" si="17"/>
        <v>1900</v>
      </c>
      <c r="AG144" s="12">
        <v>1900</v>
      </c>
      <c r="AH144" s="12">
        <v>0</v>
      </c>
      <c r="AI144" s="12">
        <v>0</v>
      </c>
      <c r="AJ144" s="12">
        <v>0</v>
      </c>
      <c r="AK144" s="79">
        <v>0</v>
      </c>
      <c r="AL144" s="79">
        <v>0</v>
      </c>
      <c r="AM144" s="79">
        <v>0</v>
      </c>
      <c r="AN144" s="79">
        <v>0</v>
      </c>
      <c r="AO144" s="1">
        <f>IFERROR(VLOOKUP(E144,[2]Sheet1!$E:$O,11,0),0)</f>
        <v>0</v>
      </c>
      <c r="AP144" s="100">
        <f>IFERROR(VLOOKUP(E144,[3]Sheet2!$E:$O,11,0),0)</f>
        <v>1940</v>
      </c>
    </row>
    <row r="145" spans="1:42" ht="15" customHeight="1">
      <c r="A145" s="1">
        <f t="shared" si="15"/>
        <v>10100</v>
      </c>
      <c r="B145" s="8" t="s">
        <v>909</v>
      </c>
      <c r="C145" s="9" t="s">
        <v>334</v>
      </c>
      <c r="D145" s="9" t="s">
        <v>1273</v>
      </c>
      <c r="E145" s="13" t="s">
        <v>1082</v>
      </c>
      <c r="F145" s="18" t="s">
        <v>337</v>
      </c>
      <c r="G145" s="8" t="s">
        <v>1069</v>
      </c>
      <c r="H145" s="10" t="s">
        <v>20</v>
      </c>
      <c r="I145" s="10">
        <v>4</v>
      </c>
      <c r="J145" s="10" t="s">
        <v>1517</v>
      </c>
      <c r="K145" s="12">
        <f>IFERROR(VLOOKUP($E145,Sheet1!$A:$Z,3,0),0)</f>
        <v>640</v>
      </c>
      <c r="L145" s="25">
        <f>IFERROR(VLOOKUP(E145,#REF!,5,0),0)</f>
        <v>0</v>
      </c>
      <c r="M145" s="32">
        <v>11.46</v>
      </c>
      <c r="N145" s="78">
        <f>IF(VLOOKUP(E145,Sheet1!$A:$E,5,0)&lt;0,0,VLOOKUP(E145,Sheet1!$A:$E,5,0))</f>
        <v>640</v>
      </c>
      <c r="O145" s="28">
        <f t="shared" si="16"/>
        <v>8900</v>
      </c>
      <c r="P145" s="12">
        <f>IFERROR(VLOOKUP($E145,[1]Pivot!$M:$Z,2,0),0)</f>
        <v>1300</v>
      </c>
      <c r="Q145" s="12">
        <f>IFERROR(VLOOKUP($E145,[1]Pivot!$M:$Z,3,0),0)</f>
        <v>0</v>
      </c>
      <c r="R145" s="12">
        <f>IFERROR(VLOOKUP($E145,[1]Pivot!$M:$Z,4,0),0)</f>
        <v>0</v>
      </c>
      <c r="S145" s="12">
        <f>IFERROR(VLOOKUP($E145,[1]Pivot!$M:$Z,5,0),0)</f>
        <v>1200</v>
      </c>
      <c r="T145" s="12">
        <f>IFERROR(VLOOKUP($E145,[1]Pivot!$M:$Z,6,0),0)</f>
        <v>0</v>
      </c>
      <c r="U145" s="12">
        <f>IFERROR(VLOOKUP($E145,[1]Pivot!$M:$Z,7,0),0)</f>
        <v>0</v>
      </c>
      <c r="V145" s="12">
        <f>IFERROR(VLOOKUP($E145,[1]Pivot!$M:$Z,8,0),0)</f>
        <v>0</v>
      </c>
      <c r="W145" s="12">
        <f>IFERROR(VLOOKUP($E145,[1]Pivot!$M:$Z,9,0),0)</f>
        <v>1200</v>
      </c>
      <c r="X145" s="12">
        <v>0</v>
      </c>
      <c r="Y145" s="12">
        <v>1280</v>
      </c>
      <c r="Z145" s="12">
        <v>0</v>
      </c>
      <c r="AA145" s="12">
        <v>1280</v>
      </c>
      <c r="AB145" s="12">
        <v>0</v>
      </c>
      <c r="AC145" s="12">
        <v>1320</v>
      </c>
      <c r="AD145" s="12">
        <v>0</v>
      </c>
      <c r="AE145" s="12">
        <v>1320</v>
      </c>
      <c r="AF145" s="57">
        <f t="shared" si="17"/>
        <v>1200</v>
      </c>
      <c r="AG145" s="12">
        <v>1200</v>
      </c>
      <c r="AH145" s="12">
        <v>0</v>
      </c>
      <c r="AI145" s="12">
        <v>0</v>
      </c>
      <c r="AJ145" s="12">
        <v>0</v>
      </c>
      <c r="AK145" s="79">
        <v>0</v>
      </c>
      <c r="AL145" s="79">
        <v>0</v>
      </c>
      <c r="AM145" s="79">
        <v>0</v>
      </c>
      <c r="AN145" s="79">
        <v>0</v>
      </c>
      <c r="AO145" s="1">
        <f>IFERROR(VLOOKUP(E145,[2]Sheet1!$E:$O,11,0),0)</f>
        <v>0</v>
      </c>
      <c r="AP145" s="100">
        <f>IFERROR(VLOOKUP(E145,[3]Sheet2!$E:$O,11,0),0)</f>
        <v>1320</v>
      </c>
    </row>
    <row r="146" spans="1:42" ht="15" customHeight="1">
      <c r="A146" s="1">
        <f t="shared" si="15"/>
        <v>1200</v>
      </c>
      <c r="B146" s="8" t="s">
        <v>909</v>
      </c>
      <c r="C146" s="9" t="s">
        <v>334</v>
      </c>
      <c r="D146" s="9" t="s">
        <v>1274</v>
      </c>
      <c r="E146" s="13" t="s">
        <v>1083</v>
      </c>
      <c r="F146" s="18" t="s">
        <v>337</v>
      </c>
      <c r="G146" s="8" t="s">
        <v>1069</v>
      </c>
      <c r="H146" s="29" t="s">
        <v>914</v>
      </c>
      <c r="I146" s="10">
        <v>4</v>
      </c>
      <c r="J146" s="10" t="s">
        <v>1517</v>
      </c>
      <c r="K146" s="12">
        <f>IFERROR(VLOOKUP($E146,Sheet1!$A:$Z,3,0),0)</f>
        <v>0</v>
      </c>
      <c r="L146" s="25">
        <f>IFERROR(VLOOKUP(E146,#REF!,5,0),0)</f>
        <v>0</v>
      </c>
      <c r="M146" s="32">
        <v>11.46</v>
      </c>
      <c r="N146" s="78">
        <f>IF(VLOOKUP(E146,Sheet1!$A:$E,5,0)&lt;0,0,VLOOKUP(E146,Sheet1!$A:$E,5,0))</f>
        <v>0</v>
      </c>
      <c r="O146" s="28">
        <f t="shared" si="16"/>
        <v>900</v>
      </c>
      <c r="P146" s="12">
        <f>IFERROR(VLOOKUP($E146,[1]Pivot!$M:$Z,2,0),0)</f>
        <v>300</v>
      </c>
      <c r="Q146" s="12">
        <f>IFERROR(VLOOKUP($E146,[1]Pivot!$M:$Z,3,0),0)</f>
        <v>0</v>
      </c>
      <c r="R146" s="12">
        <f>IFERROR(VLOOKUP($E146,[1]Pivot!$M:$Z,4,0),0)</f>
        <v>0</v>
      </c>
      <c r="S146" s="12">
        <f>IFERROR(VLOOKUP($E146,[1]Pivot!$M:$Z,5,0),0)</f>
        <v>300</v>
      </c>
      <c r="T146" s="12">
        <f>IFERROR(VLOOKUP($E146,[1]Pivot!$M:$Z,6,0),0)</f>
        <v>0</v>
      </c>
      <c r="U146" s="12">
        <f>IFERROR(VLOOKUP($E146,[1]Pivot!$M:$Z,7,0),0)</f>
        <v>0</v>
      </c>
      <c r="V146" s="12">
        <f>IFERROR(VLOOKUP($E146,[1]Pivot!$M:$Z,8,0),0)</f>
        <v>0</v>
      </c>
      <c r="W146" s="12">
        <f>IFERROR(VLOOKUP($E146,[1]Pivot!$M:$Z,9,0),0)</f>
        <v>300</v>
      </c>
      <c r="X146" s="12">
        <v>0</v>
      </c>
      <c r="Y146" s="12">
        <v>0</v>
      </c>
      <c r="Z146" s="12">
        <v>0</v>
      </c>
      <c r="AA146" s="12">
        <v>0</v>
      </c>
      <c r="AB146" s="12">
        <v>0</v>
      </c>
      <c r="AC146" s="12">
        <v>0</v>
      </c>
      <c r="AD146" s="12">
        <v>0</v>
      </c>
      <c r="AE146" s="12">
        <v>0</v>
      </c>
      <c r="AF146" s="57">
        <f t="shared" si="17"/>
        <v>300</v>
      </c>
      <c r="AG146" s="12">
        <v>300</v>
      </c>
      <c r="AH146" s="12">
        <v>0</v>
      </c>
      <c r="AI146" s="12">
        <v>0</v>
      </c>
      <c r="AJ146" s="12">
        <v>0</v>
      </c>
      <c r="AK146" s="79">
        <v>0</v>
      </c>
      <c r="AL146" s="79">
        <v>0</v>
      </c>
      <c r="AM146" s="79">
        <v>0</v>
      </c>
      <c r="AN146" s="79">
        <v>0</v>
      </c>
      <c r="AO146" s="1">
        <f>IFERROR(VLOOKUP(E146,[2]Sheet1!$E:$O,11,0),0)</f>
        <v>0</v>
      </c>
      <c r="AP146" s="100">
        <f>IFERROR(VLOOKUP(E146,[3]Sheet2!$E:$O,11,0),0)</f>
        <v>0</v>
      </c>
    </row>
    <row r="147" spans="1:42" ht="15" customHeight="1">
      <c r="A147" s="1">
        <f t="shared" si="15"/>
        <v>18532</v>
      </c>
      <c r="B147" s="8" t="s">
        <v>909</v>
      </c>
      <c r="C147" s="9" t="s">
        <v>334</v>
      </c>
      <c r="D147" s="9" t="s">
        <v>1275</v>
      </c>
      <c r="E147" s="13" t="s">
        <v>1084</v>
      </c>
      <c r="F147" s="18" t="s">
        <v>337</v>
      </c>
      <c r="G147" s="8" t="s">
        <v>1069</v>
      </c>
      <c r="H147" s="10" t="s">
        <v>347</v>
      </c>
      <c r="I147" s="10">
        <v>4</v>
      </c>
      <c r="J147" s="10" t="s">
        <v>1517</v>
      </c>
      <c r="K147" s="12">
        <f>IFERROR(VLOOKUP($E147,Sheet1!$A:$Z,3,0),0)</f>
        <v>0</v>
      </c>
      <c r="L147" s="25">
        <f>IFERROR(VLOOKUP(E147,#REF!,5,0),0)</f>
        <v>0</v>
      </c>
      <c r="M147" s="32">
        <v>2.0699999999999998</v>
      </c>
      <c r="N147" s="78">
        <f>IF(VLOOKUP(E147,Sheet1!$A:$E,5,0)&lt;0,0,VLOOKUP(E147,Sheet1!$A:$E,5,0))</f>
        <v>0</v>
      </c>
      <c r="O147" s="28">
        <f t="shared" si="16"/>
        <v>15832</v>
      </c>
      <c r="P147" s="12">
        <f>IFERROR(VLOOKUP($E147,[1]Pivot!$M:$Z,2,0),0)</f>
        <v>2200</v>
      </c>
      <c r="Q147" s="12">
        <f>IFERROR(VLOOKUP($E147,[1]Pivot!$M:$Z,3,0),0)</f>
        <v>0</v>
      </c>
      <c r="R147" s="12">
        <f>IFERROR(VLOOKUP($E147,[1]Pivot!$M:$Z,4,0),0)</f>
        <v>0</v>
      </c>
      <c r="S147" s="12">
        <f>IFERROR(VLOOKUP($E147,[1]Pivot!$M:$Z,5,0),0)</f>
        <v>1500</v>
      </c>
      <c r="T147" s="12">
        <f>IFERROR(VLOOKUP($E147,[1]Pivot!$M:$Z,6,0),0)</f>
        <v>0</v>
      </c>
      <c r="U147" s="12">
        <f>IFERROR(VLOOKUP($E147,[1]Pivot!$M:$Z,7,0),0)</f>
        <v>0</v>
      </c>
      <c r="V147" s="12">
        <f>IFERROR(VLOOKUP($E147,[1]Pivot!$M:$Z,8,0),0)</f>
        <v>0</v>
      </c>
      <c r="W147" s="12">
        <f>IFERROR(VLOOKUP($E147,[1]Pivot!$M:$Z,9,0),0)</f>
        <v>1500</v>
      </c>
      <c r="X147" s="12">
        <v>0</v>
      </c>
      <c r="Y147" s="12">
        <v>2776</v>
      </c>
      <c r="Z147" s="12">
        <v>0</v>
      </c>
      <c r="AA147" s="12">
        <v>2776</v>
      </c>
      <c r="AB147" s="12">
        <v>0</v>
      </c>
      <c r="AC147" s="12">
        <v>2540</v>
      </c>
      <c r="AD147" s="12">
        <v>0</v>
      </c>
      <c r="AE147" s="12">
        <v>2540</v>
      </c>
      <c r="AF147" s="57">
        <f t="shared" si="17"/>
        <v>2700</v>
      </c>
      <c r="AG147" s="12">
        <v>2700</v>
      </c>
      <c r="AH147" s="12">
        <v>0</v>
      </c>
      <c r="AI147" s="12">
        <v>0</v>
      </c>
      <c r="AJ147" s="12">
        <v>0</v>
      </c>
      <c r="AK147" s="79">
        <v>0</v>
      </c>
      <c r="AL147" s="79">
        <v>0</v>
      </c>
      <c r="AM147" s="79">
        <v>0</v>
      </c>
      <c r="AN147" s="79">
        <v>0</v>
      </c>
      <c r="AO147" s="1">
        <f>IFERROR(VLOOKUP(E147,[2]Sheet1!$E:$O,11,0),0)</f>
        <v>0</v>
      </c>
      <c r="AP147" s="100">
        <f>IFERROR(VLOOKUP(E147,[3]Sheet2!$E:$O,11,0),0)</f>
        <v>2540</v>
      </c>
    </row>
    <row r="148" spans="1:42" ht="15" customHeight="1">
      <c r="A148" s="1">
        <f t="shared" si="15"/>
        <v>8444</v>
      </c>
      <c r="B148" s="8" t="s">
        <v>909</v>
      </c>
      <c r="C148" s="9" t="s">
        <v>334</v>
      </c>
      <c r="D148" s="9" t="s">
        <v>1276</v>
      </c>
      <c r="E148" s="13" t="s">
        <v>1085</v>
      </c>
      <c r="F148" s="18" t="s">
        <v>337</v>
      </c>
      <c r="G148" s="8" t="s">
        <v>1069</v>
      </c>
      <c r="H148" s="10" t="s">
        <v>350</v>
      </c>
      <c r="I148" s="10">
        <v>4</v>
      </c>
      <c r="J148" s="10" t="s">
        <v>1517</v>
      </c>
      <c r="K148" s="12">
        <f>IFERROR(VLOOKUP($E148,Sheet1!$A:$Z,3,0),0)</f>
        <v>0</v>
      </c>
      <c r="L148" s="25">
        <f>IFERROR(VLOOKUP(E148,#REF!,5,0),0)</f>
        <v>0</v>
      </c>
      <c r="M148" s="32">
        <v>2.4</v>
      </c>
      <c r="N148" s="78">
        <f>IF(VLOOKUP(E148,Sheet1!$A:$E,5,0)&lt;0,0,VLOOKUP(E148,Sheet1!$A:$E,5,0))</f>
        <v>0</v>
      </c>
      <c r="O148" s="28">
        <f t="shared" si="16"/>
        <v>7244</v>
      </c>
      <c r="P148" s="12">
        <f>IFERROR(VLOOKUP($E148,[1]Pivot!$M:$Z,2,0),0)</f>
        <v>1100</v>
      </c>
      <c r="Q148" s="12">
        <f>IFERROR(VLOOKUP($E148,[1]Pivot!$M:$Z,3,0),0)</f>
        <v>0</v>
      </c>
      <c r="R148" s="12">
        <f>IFERROR(VLOOKUP($E148,[1]Pivot!$M:$Z,4,0),0)</f>
        <v>0</v>
      </c>
      <c r="S148" s="12">
        <f>IFERROR(VLOOKUP($E148,[1]Pivot!$M:$Z,5,0),0)</f>
        <v>752</v>
      </c>
      <c r="T148" s="12">
        <f>IFERROR(VLOOKUP($E148,[1]Pivot!$M:$Z,6,0),0)</f>
        <v>0</v>
      </c>
      <c r="U148" s="12">
        <f>IFERROR(VLOOKUP($E148,[1]Pivot!$M:$Z,7,0),0)</f>
        <v>0</v>
      </c>
      <c r="V148" s="12">
        <f>IFERROR(VLOOKUP($E148,[1]Pivot!$M:$Z,8,0),0)</f>
        <v>0</v>
      </c>
      <c r="W148" s="12">
        <f>IFERROR(VLOOKUP($E148,[1]Pivot!$M:$Z,9,0),0)</f>
        <v>752</v>
      </c>
      <c r="X148" s="12">
        <v>0</v>
      </c>
      <c r="Y148" s="12">
        <v>1280</v>
      </c>
      <c r="Z148" s="12">
        <v>0</v>
      </c>
      <c r="AA148" s="12">
        <v>1280</v>
      </c>
      <c r="AB148" s="12">
        <v>0</v>
      </c>
      <c r="AC148" s="12">
        <v>1040</v>
      </c>
      <c r="AD148" s="12">
        <v>0</v>
      </c>
      <c r="AE148" s="12">
        <v>1040</v>
      </c>
      <c r="AF148" s="57">
        <f t="shared" si="17"/>
        <v>1200</v>
      </c>
      <c r="AG148" s="12">
        <v>1200</v>
      </c>
      <c r="AH148" s="12">
        <v>0</v>
      </c>
      <c r="AI148" s="12">
        <v>0</v>
      </c>
      <c r="AJ148" s="12">
        <v>0</v>
      </c>
      <c r="AK148" s="79">
        <v>0</v>
      </c>
      <c r="AL148" s="79">
        <v>0</v>
      </c>
      <c r="AM148" s="79">
        <v>0</v>
      </c>
      <c r="AN148" s="79">
        <v>0</v>
      </c>
      <c r="AO148" s="1">
        <f>IFERROR(VLOOKUP(E148,[2]Sheet1!$E:$O,11,0),0)</f>
        <v>0</v>
      </c>
      <c r="AP148" s="100">
        <f>IFERROR(VLOOKUP(E148,[3]Sheet2!$E:$O,11,0),0)</f>
        <v>1040</v>
      </c>
    </row>
    <row r="149" spans="1:42" ht="15" customHeight="1">
      <c r="A149" s="1">
        <f t="shared" si="15"/>
        <v>360</v>
      </c>
      <c r="B149" s="8" t="s">
        <v>909</v>
      </c>
      <c r="C149" s="9" t="s">
        <v>334</v>
      </c>
      <c r="D149" s="9" t="s">
        <v>1277</v>
      </c>
      <c r="E149" s="13" t="s">
        <v>1088</v>
      </c>
      <c r="F149" s="18" t="s">
        <v>337</v>
      </c>
      <c r="G149" s="8" t="s">
        <v>939</v>
      </c>
      <c r="H149" s="10" t="s">
        <v>90</v>
      </c>
      <c r="I149" s="10">
        <v>4</v>
      </c>
      <c r="J149" s="10" t="s">
        <v>1517</v>
      </c>
      <c r="K149" s="12">
        <f>IFERROR(VLOOKUP($E149,Sheet1!$A:$Z,3,0),0)</f>
        <v>680</v>
      </c>
      <c r="L149" s="25">
        <f>IFERROR(VLOOKUP(E149,#REF!,5,0),0)</f>
        <v>0</v>
      </c>
      <c r="M149" s="32">
        <v>7.59</v>
      </c>
      <c r="N149" s="78">
        <f>IF(VLOOKUP(E149,Sheet1!$A:$E,5,0)&lt;0,0,VLOOKUP(E149,Sheet1!$A:$E,5,0))-380</f>
        <v>300</v>
      </c>
      <c r="O149" s="28">
        <f t="shared" si="16"/>
        <v>360</v>
      </c>
      <c r="P149" s="12">
        <f>IFERROR(VLOOKUP($E149,[1]Pivot!$M:$Z,2,0),0)</f>
        <v>0</v>
      </c>
      <c r="Q149" s="12">
        <f>IFERROR(VLOOKUP($E149,[1]Pivot!$M:$Z,3,0),0)</f>
        <v>0</v>
      </c>
      <c r="R149" s="12">
        <f>IFERROR(VLOOKUP($E149,[1]Pivot!$M:$Z,4,0),0)</f>
        <v>0</v>
      </c>
      <c r="S149" s="12">
        <f>IFERROR(VLOOKUP($E149,[1]Pivot!$M:$Z,5,0),0)</f>
        <v>0</v>
      </c>
      <c r="T149" s="12">
        <f>IFERROR(VLOOKUP($E149,[1]Pivot!$M:$Z,6,0),0)</f>
        <v>0</v>
      </c>
      <c r="U149" s="12">
        <f>IFERROR(VLOOKUP($E149,[1]Pivot!$M:$Z,7,0),0)</f>
        <v>0</v>
      </c>
      <c r="V149" s="12">
        <f>IFERROR(VLOOKUP($E149,[1]Pivot!$M:$Z,8,0),0)</f>
        <v>0</v>
      </c>
      <c r="W149" s="12">
        <f>IFERROR(VLOOKUP($E149,[1]Pivot!$M:$Z,9,0),0)</f>
        <v>0</v>
      </c>
      <c r="X149" s="12">
        <v>0</v>
      </c>
      <c r="Y149" s="12">
        <v>0</v>
      </c>
      <c r="Z149" s="12">
        <v>0</v>
      </c>
      <c r="AA149" s="12">
        <v>0</v>
      </c>
      <c r="AB149" s="12">
        <v>0</v>
      </c>
      <c r="AC149" s="12">
        <v>0</v>
      </c>
      <c r="AD149" s="12">
        <v>360</v>
      </c>
      <c r="AE149" s="12">
        <v>0</v>
      </c>
      <c r="AF149" s="57">
        <f t="shared" si="17"/>
        <v>0</v>
      </c>
      <c r="AG149" s="12">
        <v>0</v>
      </c>
      <c r="AH149" s="12">
        <v>0</v>
      </c>
      <c r="AI149" s="12">
        <v>0</v>
      </c>
      <c r="AJ149" s="12">
        <v>0</v>
      </c>
      <c r="AK149" s="79">
        <v>0</v>
      </c>
      <c r="AL149" s="79">
        <v>0</v>
      </c>
      <c r="AM149" s="79">
        <v>0</v>
      </c>
      <c r="AN149" s="79">
        <v>0</v>
      </c>
      <c r="AO149" s="1">
        <f>IFERROR(VLOOKUP(E149,[2]Sheet1!$E:$O,11,0),0)</f>
        <v>0</v>
      </c>
      <c r="AP149" s="100">
        <f>IFERROR(VLOOKUP(E149,[3]Sheet2!$E:$O,11,0),0)</f>
        <v>0</v>
      </c>
    </row>
    <row r="150" spans="1:42" ht="15" customHeight="1">
      <c r="A150" s="1">
        <f t="shared" si="15"/>
        <v>0</v>
      </c>
      <c r="B150" s="56" t="s">
        <v>1015</v>
      </c>
      <c r="C150" s="9" t="s">
        <v>334</v>
      </c>
      <c r="D150" s="9" t="s">
        <v>1278</v>
      </c>
      <c r="E150" s="58" t="s">
        <v>1089</v>
      </c>
      <c r="F150" s="14" t="s">
        <v>337</v>
      </c>
      <c r="G150" s="8" t="s">
        <v>939</v>
      </c>
      <c r="H150" s="59" t="s">
        <v>849</v>
      </c>
      <c r="I150" s="10">
        <v>4</v>
      </c>
      <c r="J150" s="10" t="s">
        <v>1517</v>
      </c>
      <c r="K150" s="12">
        <f>IFERROR(VLOOKUP($E150,Sheet1!$A:$Z,3,0),0)</f>
        <v>0</v>
      </c>
      <c r="L150" s="25">
        <f>IFERROR(VLOOKUP(E150,#REF!,5,0),0)</f>
        <v>0</v>
      </c>
      <c r="M150" s="32">
        <v>7.59</v>
      </c>
      <c r="N150" s="78">
        <f>IF(VLOOKUP(E150,Sheet1!$A:$E,5,0)&lt;0,0,VLOOKUP(E150,Sheet1!$A:$E,5,0))</f>
        <v>0</v>
      </c>
      <c r="O150" s="28">
        <f t="shared" si="16"/>
        <v>0</v>
      </c>
      <c r="P150" s="12">
        <f>IFERROR(VLOOKUP($E150,[1]Pivot!$M:$Z,2,0),0)</f>
        <v>0</v>
      </c>
      <c r="Q150" s="12">
        <f>IFERROR(VLOOKUP($E150,[1]Pivot!$M:$Z,3,0),0)</f>
        <v>0</v>
      </c>
      <c r="R150" s="12">
        <f>IFERROR(VLOOKUP($E150,[1]Pivot!$M:$Z,4,0),0)</f>
        <v>0</v>
      </c>
      <c r="S150" s="12">
        <f>IFERROR(VLOOKUP($E150,[1]Pivot!$M:$Z,5,0),0)</f>
        <v>0</v>
      </c>
      <c r="T150" s="12">
        <f>IFERROR(VLOOKUP($E150,[1]Pivot!$M:$Z,6,0),0)</f>
        <v>0</v>
      </c>
      <c r="U150" s="12">
        <f>IFERROR(VLOOKUP($E150,[1]Pivot!$M:$Z,7,0),0)</f>
        <v>0</v>
      </c>
      <c r="V150" s="12">
        <f>IFERROR(VLOOKUP($E150,[1]Pivot!$M:$Z,8,0),0)</f>
        <v>0</v>
      </c>
      <c r="W150" s="12">
        <f>IFERROR(VLOOKUP($E150,[1]Pivot!$M:$Z,9,0),0)</f>
        <v>0</v>
      </c>
      <c r="X150" s="12">
        <v>0</v>
      </c>
      <c r="Y150" s="12">
        <v>0</v>
      </c>
      <c r="Z150" s="12">
        <v>0</v>
      </c>
      <c r="AA150" s="12">
        <v>0</v>
      </c>
      <c r="AB150" s="12">
        <v>0</v>
      </c>
      <c r="AC150" s="12">
        <v>0</v>
      </c>
      <c r="AD150" s="12">
        <v>0</v>
      </c>
      <c r="AE150" s="12">
        <v>0</v>
      </c>
      <c r="AF150" s="57">
        <f t="shared" si="17"/>
        <v>0</v>
      </c>
      <c r="AG150" s="12">
        <v>0</v>
      </c>
      <c r="AH150" s="12">
        <v>0</v>
      </c>
      <c r="AI150" s="12">
        <v>0</v>
      </c>
      <c r="AJ150" s="12">
        <v>0</v>
      </c>
      <c r="AK150" s="79">
        <v>0</v>
      </c>
      <c r="AL150" s="79">
        <v>0</v>
      </c>
      <c r="AM150" s="79">
        <v>0</v>
      </c>
      <c r="AN150" s="79">
        <v>0</v>
      </c>
      <c r="AO150" s="1">
        <f>IFERROR(VLOOKUP(E150,[2]Sheet1!$E:$O,11,0),0)</f>
        <v>0</v>
      </c>
      <c r="AP150" s="100">
        <f>IFERROR(VLOOKUP(E150,[3]Sheet2!$E:$O,11,0),0)</f>
        <v>0</v>
      </c>
    </row>
    <row r="151" spans="1:42" ht="15" customHeight="1">
      <c r="A151" s="1">
        <f t="shared" si="15"/>
        <v>520</v>
      </c>
      <c r="B151" s="8" t="s">
        <v>909</v>
      </c>
      <c r="C151" s="9" t="s">
        <v>334</v>
      </c>
      <c r="D151" s="9" t="s">
        <v>1279</v>
      </c>
      <c r="E151" s="13" t="s">
        <v>1090</v>
      </c>
      <c r="F151" s="18" t="s">
        <v>337</v>
      </c>
      <c r="G151" s="8" t="s">
        <v>939</v>
      </c>
      <c r="H151" s="10" t="s">
        <v>93</v>
      </c>
      <c r="I151" s="10">
        <v>4</v>
      </c>
      <c r="J151" s="10" t="s">
        <v>1517</v>
      </c>
      <c r="K151" s="12">
        <f>IFERROR(VLOOKUP($E151,Sheet1!$A:$Z,3,0),0)</f>
        <v>960</v>
      </c>
      <c r="L151" s="25">
        <f>IFERROR(VLOOKUP(E151,#REF!,5,0),0)</f>
        <v>0</v>
      </c>
      <c r="M151" s="32">
        <v>9.09</v>
      </c>
      <c r="N151" s="78">
        <f>IF(VLOOKUP(E151,Sheet1!$A:$E,5,0)&lt;0,0,VLOOKUP(E151,Sheet1!$A:$E,5,0))-700</f>
        <v>260</v>
      </c>
      <c r="O151" s="28">
        <f t="shared" si="16"/>
        <v>520</v>
      </c>
      <c r="P151" s="12">
        <f>IFERROR(VLOOKUP($E151,[1]Pivot!$M:$Z,2,0),0)</f>
        <v>0</v>
      </c>
      <c r="Q151" s="12">
        <f>IFERROR(VLOOKUP($E151,[1]Pivot!$M:$Z,3,0),0)</f>
        <v>0</v>
      </c>
      <c r="R151" s="12">
        <f>IFERROR(VLOOKUP($E151,[1]Pivot!$M:$Z,4,0),0)</f>
        <v>0</v>
      </c>
      <c r="S151" s="12">
        <f>IFERROR(VLOOKUP($E151,[1]Pivot!$M:$Z,5,0),0)</f>
        <v>0</v>
      </c>
      <c r="T151" s="12">
        <f>IFERROR(VLOOKUP($E151,[1]Pivot!$M:$Z,6,0),0)</f>
        <v>0</v>
      </c>
      <c r="U151" s="12">
        <f>IFERROR(VLOOKUP($E151,[1]Pivot!$M:$Z,7,0),0)</f>
        <v>0</v>
      </c>
      <c r="V151" s="12">
        <f>IFERROR(VLOOKUP($E151,[1]Pivot!$M:$Z,8,0),0)</f>
        <v>0</v>
      </c>
      <c r="W151" s="12">
        <f>IFERROR(VLOOKUP($E151,[1]Pivot!$M:$Z,9,0),0)</f>
        <v>0</v>
      </c>
      <c r="X151" s="12">
        <v>0</v>
      </c>
      <c r="Y151" s="12">
        <v>0</v>
      </c>
      <c r="Z151" s="12">
        <v>0</v>
      </c>
      <c r="AA151" s="12">
        <v>0</v>
      </c>
      <c r="AB151" s="12">
        <v>0</v>
      </c>
      <c r="AC151" s="12">
        <v>0</v>
      </c>
      <c r="AD151" s="12">
        <v>520</v>
      </c>
      <c r="AE151" s="12">
        <v>0</v>
      </c>
      <c r="AF151" s="57">
        <f t="shared" si="17"/>
        <v>0</v>
      </c>
      <c r="AG151" s="12">
        <v>0</v>
      </c>
      <c r="AH151" s="12">
        <v>0</v>
      </c>
      <c r="AI151" s="12">
        <v>0</v>
      </c>
      <c r="AJ151" s="12">
        <v>0</v>
      </c>
      <c r="AK151" s="79">
        <v>0</v>
      </c>
      <c r="AL151" s="79">
        <v>0</v>
      </c>
      <c r="AM151" s="79">
        <v>0</v>
      </c>
      <c r="AN151" s="79">
        <v>0</v>
      </c>
      <c r="AO151" s="1">
        <f>IFERROR(VLOOKUP(E151,[2]Sheet1!$E:$O,11,0),0)</f>
        <v>0</v>
      </c>
      <c r="AP151" s="100">
        <f>IFERROR(VLOOKUP(E151,[3]Sheet2!$E:$O,11,0),0)</f>
        <v>0</v>
      </c>
    </row>
    <row r="152" spans="1:42" ht="15" customHeight="1">
      <c r="A152" s="1">
        <f t="shared" si="15"/>
        <v>1000</v>
      </c>
      <c r="B152" s="8" t="s">
        <v>909</v>
      </c>
      <c r="C152" s="9" t="s">
        <v>334</v>
      </c>
      <c r="D152" s="9" t="s">
        <v>1280</v>
      </c>
      <c r="E152" s="13" t="s">
        <v>1091</v>
      </c>
      <c r="F152" s="18" t="s">
        <v>337</v>
      </c>
      <c r="G152" s="8" t="s">
        <v>939</v>
      </c>
      <c r="H152" s="10" t="s">
        <v>16</v>
      </c>
      <c r="I152" s="10">
        <v>4</v>
      </c>
      <c r="J152" s="10" t="s">
        <v>1517</v>
      </c>
      <c r="K152" s="12">
        <f>IFERROR(VLOOKUP($E152,Sheet1!$A:$Z,3,0),0)</f>
        <v>2152</v>
      </c>
      <c r="L152" s="25">
        <f>IFERROR(VLOOKUP(E152,#REF!,5,0),0)</f>
        <v>0</v>
      </c>
      <c r="M152" s="32">
        <v>9.6999999999999993</v>
      </c>
      <c r="N152" s="78">
        <f>IF(VLOOKUP(E152,Sheet1!$A:$E,5,0)&lt;0,0,VLOOKUP(E152,Sheet1!$A:$E,5,0))-1200</f>
        <v>952</v>
      </c>
      <c r="O152" s="28">
        <f t="shared" si="16"/>
        <v>1000</v>
      </c>
      <c r="P152" s="12">
        <f>IFERROR(VLOOKUP($E152,[1]Pivot!$M:$Z,2,0),0)</f>
        <v>0</v>
      </c>
      <c r="Q152" s="12">
        <f>IFERROR(VLOOKUP($E152,[1]Pivot!$M:$Z,3,0),0)</f>
        <v>0</v>
      </c>
      <c r="R152" s="12">
        <f>IFERROR(VLOOKUP($E152,[1]Pivot!$M:$Z,4,0),0)</f>
        <v>0</v>
      </c>
      <c r="S152" s="12">
        <f>IFERROR(VLOOKUP($E152,[1]Pivot!$M:$Z,5,0),0)</f>
        <v>0</v>
      </c>
      <c r="T152" s="12">
        <f>IFERROR(VLOOKUP($E152,[1]Pivot!$M:$Z,6,0),0)</f>
        <v>0</v>
      </c>
      <c r="U152" s="12">
        <f>IFERROR(VLOOKUP($E152,[1]Pivot!$M:$Z,7,0),0)</f>
        <v>0</v>
      </c>
      <c r="V152" s="12">
        <f>IFERROR(VLOOKUP($E152,[1]Pivot!$M:$Z,8,0),0)</f>
        <v>0</v>
      </c>
      <c r="W152" s="12">
        <f>IFERROR(VLOOKUP($E152,[1]Pivot!$M:$Z,9,0),0)</f>
        <v>0</v>
      </c>
      <c r="X152" s="12">
        <v>0</v>
      </c>
      <c r="Y152" s="12">
        <v>0</v>
      </c>
      <c r="Z152" s="12">
        <v>0</v>
      </c>
      <c r="AA152" s="12">
        <v>0</v>
      </c>
      <c r="AB152" s="12">
        <v>0</v>
      </c>
      <c r="AC152" s="12">
        <v>0</v>
      </c>
      <c r="AD152" s="12">
        <v>1000</v>
      </c>
      <c r="AE152" s="12">
        <v>0</v>
      </c>
      <c r="AF152" s="57">
        <f t="shared" si="17"/>
        <v>0</v>
      </c>
      <c r="AG152" s="12">
        <v>0</v>
      </c>
      <c r="AH152" s="12">
        <v>0</v>
      </c>
      <c r="AI152" s="12">
        <v>0</v>
      </c>
      <c r="AJ152" s="12">
        <v>0</v>
      </c>
      <c r="AK152" s="79">
        <v>0</v>
      </c>
      <c r="AL152" s="79">
        <v>0</v>
      </c>
      <c r="AM152" s="79">
        <v>0</v>
      </c>
      <c r="AN152" s="79">
        <v>0</v>
      </c>
      <c r="AO152" s="1">
        <f>IFERROR(VLOOKUP(E152,[2]Sheet1!$E:$O,11,0),0)</f>
        <v>0</v>
      </c>
      <c r="AP152" s="100">
        <f>IFERROR(VLOOKUP(E152,[3]Sheet2!$E:$O,11,0),0)</f>
        <v>0</v>
      </c>
    </row>
    <row r="153" spans="1:42" ht="15" customHeight="1">
      <c r="A153" s="1">
        <f t="shared" si="15"/>
        <v>700</v>
      </c>
      <c r="B153" s="8" t="s">
        <v>909</v>
      </c>
      <c r="C153" s="9" t="s">
        <v>334</v>
      </c>
      <c r="D153" s="9" t="s">
        <v>1281</v>
      </c>
      <c r="E153" s="13" t="s">
        <v>1092</v>
      </c>
      <c r="F153" s="18" t="s">
        <v>337</v>
      </c>
      <c r="G153" s="8" t="s">
        <v>939</v>
      </c>
      <c r="H153" s="10" t="s">
        <v>20</v>
      </c>
      <c r="I153" s="10">
        <v>4</v>
      </c>
      <c r="J153" s="10" t="s">
        <v>1517</v>
      </c>
      <c r="K153" s="12">
        <f>IFERROR(VLOOKUP($E153,Sheet1!$A:$Z,3,0),0)</f>
        <v>1020</v>
      </c>
      <c r="L153" s="25">
        <f>IFERROR(VLOOKUP(E153,#REF!,5,0),0)</f>
        <v>0</v>
      </c>
      <c r="M153" s="32">
        <v>11.46</v>
      </c>
      <c r="N153" s="78">
        <f>IF(VLOOKUP(E153,Sheet1!$A:$E,5,0)&lt;0,0,VLOOKUP(E153,Sheet1!$A:$E,5,0))-380</f>
        <v>640</v>
      </c>
      <c r="O153" s="28">
        <f t="shared" si="16"/>
        <v>700</v>
      </c>
      <c r="P153" s="12">
        <f>IFERROR(VLOOKUP($E153,[1]Pivot!$M:$Z,2,0),0)</f>
        <v>0</v>
      </c>
      <c r="Q153" s="12">
        <f>IFERROR(VLOOKUP($E153,[1]Pivot!$M:$Z,3,0),0)</f>
        <v>0</v>
      </c>
      <c r="R153" s="12">
        <f>IFERROR(VLOOKUP($E153,[1]Pivot!$M:$Z,4,0),0)</f>
        <v>0</v>
      </c>
      <c r="S153" s="12">
        <f>IFERROR(VLOOKUP($E153,[1]Pivot!$M:$Z,5,0),0)</f>
        <v>0</v>
      </c>
      <c r="T153" s="12">
        <f>IFERROR(VLOOKUP($E153,[1]Pivot!$M:$Z,6,0),0)</f>
        <v>0</v>
      </c>
      <c r="U153" s="12">
        <f>IFERROR(VLOOKUP($E153,[1]Pivot!$M:$Z,7,0),0)</f>
        <v>0</v>
      </c>
      <c r="V153" s="12">
        <f>IFERROR(VLOOKUP($E153,[1]Pivot!$M:$Z,8,0),0)</f>
        <v>0</v>
      </c>
      <c r="W153" s="12">
        <f>IFERROR(VLOOKUP($E153,[1]Pivot!$M:$Z,9,0),0)</f>
        <v>0</v>
      </c>
      <c r="X153" s="12">
        <v>0</v>
      </c>
      <c r="Y153" s="12">
        <v>0</v>
      </c>
      <c r="Z153" s="12">
        <v>0</v>
      </c>
      <c r="AA153" s="12">
        <v>0</v>
      </c>
      <c r="AB153" s="12">
        <v>0</v>
      </c>
      <c r="AC153" s="12">
        <v>0</v>
      </c>
      <c r="AD153" s="12">
        <v>700</v>
      </c>
      <c r="AE153" s="12">
        <v>0</v>
      </c>
      <c r="AF153" s="57">
        <f t="shared" si="17"/>
        <v>0</v>
      </c>
      <c r="AG153" s="12">
        <v>0</v>
      </c>
      <c r="AH153" s="12">
        <v>0</v>
      </c>
      <c r="AI153" s="12">
        <v>0</v>
      </c>
      <c r="AJ153" s="12">
        <v>0</v>
      </c>
      <c r="AK153" s="79">
        <v>0</v>
      </c>
      <c r="AL153" s="79">
        <v>0</v>
      </c>
      <c r="AM153" s="79">
        <v>0</v>
      </c>
      <c r="AN153" s="79">
        <v>0</v>
      </c>
      <c r="AO153" s="1">
        <f>IFERROR(VLOOKUP(E153,[2]Sheet1!$E:$O,11,0),0)</f>
        <v>0</v>
      </c>
      <c r="AP153" s="100">
        <f>IFERROR(VLOOKUP(E153,[3]Sheet2!$E:$O,11,0),0)</f>
        <v>0</v>
      </c>
    </row>
    <row r="154" spans="1:42" ht="15" customHeight="1">
      <c r="A154" s="1">
        <f t="shared" si="15"/>
        <v>0</v>
      </c>
      <c r="B154" s="8" t="s">
        <v>909</v>
      </c>
      <c r="C154" s="9" t="s">
        <v>334</v>
      </c>
      <c r="D154" s="9" t="s">
        <v>1282</v>
      </c>
      <c r="E154" s="13" t="s">
        <v>1093</v>
      </c>
      <c r="F154" s="18" t="s">
        <v>337</v>
      </c>
      <c r="G154" s="8" t="s">
        <v>939</v>
      </c>
      <c r="H154" s="29" t="s">
        <v>914</v>
      </c>
      <c r="I154" s="10">
        <v>4</v>
      </c>
      <c r="J154" s="10" t="s">
        <v>1517</v>
      </c>
      <c r="K154" s="12">
        <f>IFERROR(VLOOKUP($E154,Sheet1!$A:$Z,3,0),0)</f>
        <v>0</v>
      </c>
      <c r="L154" s="25">
        <f>IFERROR(VLOOKUP(E154,#REF!,5,0),0)</f>
        <v>0</v>
      </c>
      <c r="M154" s="32">
        <v>11.46</v>
      </c>
      <c r="N154" s="78">
        <f>IF(VLOOKUP(E154,Sheet1!$A:$E,5,0)&lt;0,0,VLOOKUP(E154,Sheet1!$A:$E,5,0))</f>
        <v>0</v>
      </c>
      <c r="O154" s="28">
        <f t="shared" si="16"/>
        <v>0</v>
      </c>
      <c r="P154" s="12">
        <f>IFERROR(VLOOKUP($E154,[1]Pivot!$M:$Z,2,0),0)</f>
        <v>0</v>
      </c>
      <c r="Q154" s="12">
        <f>IFERROR(VLOOKUP($E154,[1]Pivot!$M:$Z,3,0),0)</f>
        <v>0</v>
      </c>
      <c r="R154" s="12">
        <f>IFERROR(VLOOKUP($E154,[1]Pivot!$M:$Z,4,0),0)</f>
        <v>0</v>
      </c>
      <c r="S154" s="12">
        <f>IFERROR(VLOOKUP($E154,[1]Pivot!$M:$Z,5,0),0)</f>
        <v>0</v>
      </c>
      <c r="T154" s="12">
        <f>IFERROR(VLOOKUP($E154,[1]Pivot!$M:$Z,6,0),0)</f>
        <v>0</v>
      </c>
      <c r="U154" s="12">
        <f>IFERROR(VLOOKUP($E154,[1]Pivot!$M:$Z,7,0),0)</f>
        <v>0</v>
      </c>
      <c r="V154" s="12">
        <f>IFERROR(VLOOKUP($E154,[1]Pivot!$M:$Z,8,0),0)</f>
        <v>0</v>
      </c>
      <c r="W154" s="12">
        <f>IFERROR(VLOOKUP($E154,[1]Pivot!$M:$Z,9,0),0)</f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57">
        <f t="shared" si="17"/>
        <v>0</v>
      </c>
      <c r="AG154" s="12">
        <v>0</v>
      </c>
      <c r="AH154" s="12">
        <v>0</v>
      </c>
      <c r="AI154" s="12">
        <v>0</v>
      </c>
      <c r="AJ154" s="12">
        <v>0</v>
      </c>
      <c r="AK154" s="79">
        <v>0</v>
      </c>
      <c r="AL154" s="79">
        <v>0</v>
      </c>
      <c r="AM154" s="79">
        <v>0</v>
      </c>
      <c r="AN154" s="79">
        <v>0</v>
      </c>
      <c r="AO154" s="1">
        <f>IFERROR(VLOOKUP(E154,[2]Sheet1!$E:$O,11,0),0)</f>
        <v>0</v>
      </c>
      <c r="AP154" s="100">
        <f>IFERROR(VLOOKUP(E154,[3]Sheet2!$E:$O,11,0),0)</f>
        <v>0</v>
      </c>
    </row>
    <row r="155" spans="1:42" ht="15" customHeight="1">
      <c r="A155" s="1">
        <f t="shared" si="15"/>
        <v>0</v>
      </c>
      <c r="B155" s="8" t="s">
        <v>909</v>
      </c>
      <c r="C155" s="9" t="s">
        <v>334</v>
      </c>
      <c r="D155" s="9" t="s">
        <v>1283</v>
      </c>
      <c r="E155" s="13" t="s">
        <v>1094</v>
      </c>
      <c r="F155" s="18" t="s">
        <v>337</v>
      </c>
      <c r="G155" s="8" t="s">
        <v>939</v>
      </c>
      <c r="H155" s="10" t="s">
        <v>347</v>
      </c>
      <c r="I155" s="10">
        <v>4</v>
      </c>
      <c r="J155" s="10" t="s">
        <v>1517</v>
      </c>
      <c r="K155" s="12">
        <f>IFERROR(VLOOKUP($E155,Sheet1!$A:$Z,3,0),0)</f>
        <v>0</v>
      </c>
      <c r="L155" s="25">
        <f>IFERROR(VLOOKUP(E155,#REF!,5,0),0)</f>
        <v>0</v>
      </c>
      <c r="M155" s="32">
        <v>2.0699999999999998</v>
      </c>
      <c r="N155" s="78">
        <f>IF(VLOOKUP(E155,Sheet1!$A:$E,5,0)&lt;0,0,VLOOKUP(E155,Sheet1!$A:$E,5,0))</f>
        <v>0</v>
      </c>
      <c r="O155" s="28">
        <f t="shared" si="16"/>
        <v>0</v>
      </c>
      <c r="P155" s="12">
        <f>IFERROR(VLOOKUP($E155,[1]Pivot!$M:$Z,2,0),0)</f>
        <v>0</v>
      </c>
      <c r="Q155" s="12">
        <f>IFERROR(VLOOKUP($E155,[1]Pivot!$M:$Z,3,0),0)</f>
        <v>0</v>
      </c>
      <c r="R155" s="12">
        <f>IFERROR(VLOOKUP($E155,[1]Pivot!$M:$Z,4,0),0)</f>
        <v>0</v>
      </c>
      <c r="S155" s="12">
        <f>IFERROR(VLOOKUP($E155,[1]Pivot!$M:$Z,5,0),0)</f>
        <v>0</v>
      </c>
      <c r="T155" s="12">
        <f>IFERROR(VLOOKUP($E155,[1]Pivot!$M:$Z,6,0),0)</f>
        <v>0</v>
      </c>
      <c r="U155" s="12">
        <f>IFERROR(VLOOKUP($E155,[1]Pivot!$M:$Z,7,0),0)</f>
        <v>0</v>
      </c>
      <c r="V155" s="12">
        <f>IFERROR(VLOOKUP($E155,[1]Pivot!$M:$Z,8,0),0)</f>
        <v>0</v>
      </c>
      <c r="W155" s="12">
        <f>IFERROR(VLOOKUP($E155,[1]Pivot!$M:$Z,9,0),0)</f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0</v>
      </c>
      <c r="AC155" s="12">
        <v>0</v>
      </c>
      <c r="AD155" s="12">
        <v>0</v>
      </c>
      <c r="AE155" s="12">
        <v>0</v>
      </c>
      <c r="AF155" s="57">
        <f t="shared" si="17"/>
        <v>0</v>
      </c>
      <c r="AG155" s="12">
        <v>0</v>
      </c>
      <c r="AH155" s="12">
        <v>0</v>
      </c>
      <c r="AI155" s="12">
        <v>0</v>
      </c>
      <c r="AJ155" s="12">
        <v>0</v>
      </c>
      <c r="AK155" s="79">
        <v>0</v>
      </c>
      <c r="AL155" s="79">
        <v>0</v>
      </c>
      <c r="AM155" s="79">
        <v>0</v>
      </c>
      <c r="AN155" s="79">
        <v>0</v>
      </c>
      <c r="AO155" s="1">
        <f>IFERROR(VLOOKUP(E155,[2]Sheet1!$E:$O,11,0),0)</f>
        <v>0</v>
      </c>
      <c r="AP155" s="100">
        <f>IFERROR(VLOOKUP(E155,[3]Sheet2!$E:$O,11,0),0)</f>
        <v>0</v>
      </c>
    </row>
    <row r="156" spans="1:42" ht="15" customHeight="1">
      <c r="A156" s="1">
        <f t="shared" si="15"/>
        <v>0</v>
      </c>
      <c r="B156" s="8" t="s">
        <v>909</v>
      </c>
      <c r="C156" s="9" t="s">
        <v>334</v>
      </c>
      <c r="D156" s="9" t="s">
        <v>1284</v>
      </c>
      <c r="E156" s="13" t="s">
        <v>1095</v>
      </c>
      <c r="F156" s="18" t="s">
        <v>337</v>
      </c>
      <c r="G156" s="8" t="s">
        <v>939</v>
      </c>
      <c r="H156" s="10" t="s">
        <v>350</v>
      </c>
      <c r="I156" s="10">
        <v>4</v>
      </c>
      <c r="J156" s="10" t="s">
        <v>1517</v>
      </c>
      <c r="K156" s="12">
        <f>IFERROR(VLOOKUP($E156,Sheet1!$A:$Z,3,0),0)</f>
        <v>0</v>
      </c>
      <c r="L156" s="25">
        <f>IFERROR(VLOOKUP(E156,#REF!,5,0),0)</f>
        <v>0</v>
      </c>
      <c r="M156" s="32">
        <v>2.4</v>
      </c>
      <c r="N156" s="78">
        <f>IF(VLOOKUP(E156,Sheet1!$A:$E,5,0)&lt;0,0,VLOOKUP(E156,Sheet1!$A:$E,5,0))</f>
        <v>0</v>
      </c>
      <c r="O156" s="28">
        <f t="shared" si="16"/>
        <v>0</v>
      </c>
      <c r="P156" s="12">
        <f>IFERROR(VLOOKUP($E156,[1]Pivot!$M:$Z,2,0),0)</f>
        <v>0</v>
      </c>
      <c r="Q156" s="12">
        <f>IFERROR(VLOOKUP($E156,[1]Pivot!$M:$Z,3,0),0)</f>
        <v>0</v>
      </c>
      <c r="R156" s="12">
        <f>IFERROR(VLOOKUP($E156,[1]Pivot!$M:$Z,4,0),0)</f>
        <v>0</v>
      </c>
      <c r="S156" s="12">
        <f>IFERROR(VLOOKUP($E156,[1]Pivot!$M:$Z,5,0),0)</f>
        <v>0</v>
      </c>
      <c r="T156" s="12">
        <f>IFERROR(VLOOKUP($E156,[1]Pivot!$M:$Z,6,0),0)</f>
        <v>0</v>
      </c>
      <c r="U156" s="12">
        <f>IFERROR(VLOOKUP($E156,[1]Pivot!$M:$Z,7,0),0)</f>
        <v>0</v>
      </c>
      <c r="V156" s="12">
        <f>IFERROR(VLOOKUP($E156,[1]Pivot!$M:$Z,8,0),0)</f>
        <v>0</v>
      </c>
      <c r="W156" s="12">
        <f>IFERROR(VLOOKUP($E156,[1]Pivot!$M:$Z,9,0),0)</f>
        <v>0</v>
      </c>
      <c r="X156" s="12">
        <v>0</v>
      </c>
      <c r="Y156" s="12">
        <v>0</v>
      </c>
      <c r="Z156" s="12">
        <v>0</v>
      </c>
      <c r="AA156" s="12">
        <v>0</v>
      </c>
      <c r="AB156" s="12">
        <v>0</v>
      </c>
      <c r="AC156" s="12">
        <v>0</v>
      </c>
      <c r="AD156" s="12">
        <v>0</v>
      </c>
      <c r="AE156" s="12">
        <v>0</v>
      </c>
      <c r="AF156" s="57">
        <f t="shared" si="17"/>
        <v>0</v>
      </c>
      <c r="AG156" s="12">
        <v>0</v>
      </c>
      <c r="AH156" s="12">
        <v>0</v>
      </c>
      <c r="AI156" s="12">
        <v>0</v>
      </c>
      <c r="AJ156" s="12">
        <v>0</v>
      </c>
      <c r="AK156" s="79">
        <v>0</v>
      </c>
      <c r="AL156" s="79">
        <v>0</v>
      </c>
      <c r="AM156" s="79">
        <v>0</v>
      </c>
      <c r="AN156" s="79">
        <v>0</v>
      </c>
      <c r="AO156" s="1">
        <f>IFERROR(VLOOKUP(E156,[2]Sheet1!$E:$O,11,0),0)</f>
        <v>0</v>
      </c>
      <c r="AP156" s="100">
        <f>IFERROR(VLOOKUP(E156,[3]Sheet2!$E:$O,11,0),0)</f>
        <v>0</v>
      </c>
    </row>
    <row r="157" spans="1:42" ht="15" customHeight="1">
      <c r="A157" s="1">
        <f t="shared" si="15"/>
        <v>300</v>
      </c>
      <c r="B157" s="8" t="s">
        <v>909</v>
      </c>
      <c r="C157" s="9" t="s">
        <v>334</v>
      </c>
      <c r="D157" s="9" t="s">
        <v>1285</v>
      </c>
      <c r="E157" s="30" t="s">
        <v>1096</v>
      </c>
      <c r="F157" s="18" t="s">
        <v>337</v>
      </c>
      <c r="G157" s="8" t="s">
        <v>1086</v>
      </c>
      <c r="H157" s="10" t="s">
        <v>90</v>
      </c>
      <c r="I157" s="10">
        <v>4</v>
      </c>
      <c r="J157" s="10" t="s">
        <v>1517</v>
      </c>
      <c r="K157" s="12">
        <f>IFERROR(VLOOKUP($E157,Sheet1!$A:$Z,3,0),0)</f>
        <v>0</v>
      </c>
      <c r="L157" s="25">
        <f>IFERROR(VLOOKUP(E157,#REF!,5,0),0)</f>
        <v>0</v>
      </c>
      <c r="M157" s="32">
        <v>7.59</v>
      </c>
      <c r="N157" s="78">
        <f>IF(VLOOKUP(E157,Sheet1!$A:$E,5,0)&lt;0,0,VLOOKUP(E157,Sheet1!$A:$E,5,0))</f>
        <v>0</v>
      </c>
      <c r="O157" s="28">
        <f t="shared" si="16"/>
        <v>300</v>
      </c>
      <c r="P157" s="12">
        <f>IFERROR(VLOOKUP($E157,[1]Pivot!$M:$Z,2,0),0)</f>
        <v>0</v>
      </c>
      <c r="Q157" s="12">
        <f>IFERROR(VLOOKUP($E157,[1]Pivot!$M:$Z,3,0),0)</f>
        <v>0</v>
      </c>
      <c r="R157" s="12">
        <f>IFERROR(VLOOKUP($E157,[1]Pivot!$M:$Z,4,0),0)</f>
        <v>0</v>
      </c>
      <c r="S157" s="12">
        <f>IFERROR(VLOOKUP($E157,[1]Pivot!$M:$Z,5,0),0)</f>
        <v>0</v>
      </c>
      <c r="T157" s="12">
        <f>IFERROR(VLOOKUP($E157,[1]Pivot!$M:$Z,6,0),0)</f>
        <v>0</v>
      </c>
      <c r="U157" s="12">
        <f>IFERROR(VLOOKUP($E157,[1]Pivot!$M:$Z,7,0),0)</f>
        <v>0</v>
      </c>
      <c r="V157" s="12">
        <f>IFERROR(VLOOKUP($E157,[1]Pivot!$M:$Z,8,0),0)</f>
        <v>0</v>
      </c>
      <c r="W157" s="12">
        <f>IFERROR(VLOOKUP($E157,[1]Pivot!$M:$Z,9,0),0)</f>
        <v>300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57">
        <f t="shared" si="17"/>
        <v>0</v>
      </c>
      <c r="AG157" s="12">
        <v>0</v>
      </c>
      <c r="AH157" s="12">
        <v>0</v>
      </c>
      <c r="AI157" s="12">
        <v>0</v>
      </c>
      <c r="AJ157" s="12">
        <v>300</v>
      </c>
      <c r="AK157" s="79">
        <v>300</v>
      </c>
      <c r="AL157" s="79">
        <v>0</v>
      </c>
      <c r="AM157" s="79">
        <v>0</v>
      </c>
      <c r="AN157" s="79">
        <v>0</v>
      </c>
      <c r="AO157" s="1">
        <f>IFERROR(VLOOKUP(E157,[2]Sheet1!$E:$O,11,0),0)</f>
        <v>0</v>
      </c>
      <c r="AP157" s="100">
        <f>IFERROR(VLOOKUP(E157,[3]Sheet2!$E:$O,11,0),0)</f>
        <v>0</v>
      </c>
    </row>
    <row r="158" spans="1:42" ht="15" customHeight="1">
      <c r="A158" s="1">
        <f t="shared" si="15"/>
        <v>0</v>
      </c>
      <c r="B158" s="56" t="s">
        <v>1015</v>
      </c>
      <c r="C158" s="9" t="s">
        <v>334</v>
      </c>
      <c r="D158" s="9" t="s">
        <v>1286</v>
      </c>
      <c r="E158" s="58" t="s">
        <v>1097</v>
      </c>
      <c r="F158" s="14" t="s">
        <v>337</v>
      </c>
      <c r="G158" s="8" t="s">
        <v>1086</v>
      </c>
      <c r="H158" s="59" t="s">
        <v>849</v>
      </c>
      <c r="I158" s="10">
        <v>4</v>
      </c>
      <c r="J158" s="10" t="s">
        <v>1517</v>
      </c>
      <c r="K158" s="12">
        <f>IFERROR(VLOOKUP($E158,Sheet1!$A:$Z,3,0),0)</f>
        <v>0</v>
      </c>
      <c r="L158" s="25">
        <f>IFERROR(VLOOKUP(E158,#REF!,5,0),0)</f>
        <v>0</v>
      </c>
      <c r="M158" s="32">
        <v>7.59</v>
      </c>
      <c r="N158" s="78">
        <f>IF(VLOOKUP(E158,Sheet1!$A:$E,5,0)&lt;0,0,VLOOKUP(E158,Sheet1!$A:$E,5,0))</f>
        <v>0</v>
      </c>
      <c r="O158" s="28">
        <f t="shared" si="16"/>
        <v>0</v>
      </c>
      <c r="P158" s="12">
        <f>IFERROR(VLOOKUP($E158,[1]Pivot!$M:$Z,2,0),0)</f>
        <v>0</v>
      </c>
      <c r="Q158" s="12">
        <f>IFERROR(VLOOKUP($E158,[1]Pivot!$M:$Z,3,0),0)</f>
        <v>0</v>
      </c>
      <c r="R158" s="12">
        <f>IFERROR(VLOOKUP($E158,[1]Pivot!$M:$Z,4,0),0)</f>
        <v>0</v>
      </c>
      <c r="S158" s="12">
        <f>IFERROR(VLOOKUP($E158,[1]Pivot!$M:$Z,5,0),0)</f>
        <v>0</v>
      </c>
      <c r="T158" s="12">
        <f>IFERROR(VLOOKUP($E158,[1]Pivot!$M:$Z,6,0),0)</f>
        <v>0</v>
      </c>
      <c r="U158" s="12">
        <f>IFERROR(VLOOKUP($E158,[1]Pivot!$M:$Z,7,0),0)</f>
        <v>0</v>
      </c>
      <c r="V158" s="12">
        <f>IFERROR(VLOOKUP($E158,[1]Pivot!$M:$Z,8,0),0)</f>
        <v>0</v>
      </c>
      <c r="W158" s="12">
        <f>IFERROR(VLOOKUP($E158,[1]Pivot!$M:$Z,9,0),0)</f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0</v>
      </c>
      <c r="AC158" s="12">
        <v>0</v>
      </c>
      <c r="AD158" s="12">
        <v>0</v>
      </c>
      <c r="AE158" s="12">
        <v>0</v>
      </c>
      <c r="AF158" s="57">
        <f t="shared" si="17"/>
        <v>0</v>
      </c>
      <c r="AG158" s="12">
        <v>0</v>
      </c>
      <c r="AH158" s="12">
        <v>0</v>
      </c>
      <c r="AI158" s="12">
        <v>0</v>
      </c>
      <c r="AJ158" s="12">
        <v>0</v>
      </c>
      <c r="AK158" s="79">
        <v>0</v>
      </c>
      <c r="AL158" s="79">
        <v>0</v>
      </c>
      <c r="AM158" s="79">
        <v>0</v>
      </c>
      <c r="AN158" s="79">
        <v>0</v>
      </c>
      <c r="AO158" s="1">
        <f>IFERROR(VLOOKUP(E158,[2]Sheet1!$E:$O,11,0),0)</f>
        <v>0</v>
      </c>
      <c r="AP158" s="100">
        <f>IFERROR(VLOOKUP(E158,[3]Sheet2!$E:$O,11,0),0)</f>
        <v>0</v>
      </c>
    </row>
    <row r="159" spans="1:42" ht="15" customHeight="1">
      <c r="A159" s="1">
        <f t="shared" si="15"/>
        <v>460</v>
      </c>
      <c r="B159" s="8" t="s">
        <v>909</v>
      </c>
      <c r="C159" s="9" t="s">
        <v>334</v>
      </c>
      <c r="D159" s="9" t="s">
        <v>1287</v>
      </c>
      <c r="E159" s="13" t="s">
        <v>1098</v>
      </c>
      <c r="F159" s="18" t="s">
        <v>337</v>
      </c>
      <c r="G159" s="8" t="s">
        <v>1086</v>
      </c>
      <c r="H159" s="10" t="s">
        <v>93</v>
      </c>
      <c r="I159" s="10">
        <v>4</v>
      </c>
      <c r="J159" s="10" t="s">
        <v>1517</v>
      </c>
      <c r="K159" s="12">
        <f>IFERROR(VLOOKUP($E159,Sheet1!$A:$Z,3,0),0)</f>
        <v>0</v>
      </c>
      <c r="L159" s="25">
        <f>IFERROR(VLOOKUP(E159,#REF!,5,0),0)</f>
        <v>0</v>
      </c>
      <c r="M159" s="32">
        <v>9.09</v>
      </c>
      <c r="N159" s="78">
        <f>IF(VLOOKUP(E159,Sheet1!$A:$E,5,0)&lt;0,0,VLOOKUP(E159,Sheet1!$A:$E,5,0))</f>
        <v>0</v>
      </c>
      <c r="O159" s="28">
        <f t="shared" si="16"/>
        <v>460</v>
      </c>
      <c r="P159" s="12">
        <f>IFERROR(VLOOKUP($E159,[1]Pivot!$M:$Z,2,0),0)</f>
        <v>0</v>
      </c>
      <c r="Q159" s="12">
        <f>IFERROR(VLOOKUP($E159,[1]Pivot!$M:$Z,3,0),0)</f>
        <v>0</v>
      </c>
      <c r="R159" s="12">
        <f>IFERROR(VLOOKUP($E159,[1]Pivot!$M:$Z,4,0),0)</f>
        <v>0</v>
      </c>
      <c r="S159" s="12">
        <f>IFERROR(VLOOKUP($E159,[1]Pivot!$M:$Z,5,0),0)</f>
        <v>0</v>
      </c>
      <c r="T159" s="12">
        <f>IFERROR(VLOOKUP($E159,[1]Pivot!$M:$Z,6,0),0)</f>
        <v>0</v>
      </c>
      <c r="U159" s="12">
        <f>IFERROR(VLOOKUP($E159,[1]Pivot!$M:$Z,7,0),0)</f>
        <v>0</v>
      </c>
      <c r="V159" s="12">
        <f>IFERROR(VLOOKUP($E159,[1]Pivot!$M:$Z,8,0),0)</f>
        <v>0</v>
      </c>
      <c r="W159" s="12">
        <f>IFERROR(VLOOKUP($E159,[1]Pivot!$M:$Z,9,0),0)</f>
        <v>460</v>
      </c>
      <c r="X159" s="12">
        <v>0</v>
      </c>
      <c r="Y159" s="12">
        <v>0</v>
      </c>
      <c r="Z159" s="12">
        <v>0</v>
      </c>
      <c r="AA159" s="12">
        <v>0</v>
      </c>
      <c r="AB159" s="12">
        <v>0</v>
      </c>
      <c r="AC159" s="12">
        <v>0</v>
      </c>
      <c r="AD159" s="12">
        <v>0</v>
      </c>
      <c r="AE159" s="12">
        <v>0</v>
      </c>
      <c r="AF159" s="57">
        <f t="shared" si="17"/>
        <v>0</v>
      </c>
      <c r="AG159" s="12">
        <v>0</v>
      </c>
      <c r="AH159" s="12">
        <v>0</v>
      </c>
      <c r="AI159" s="12">
        <v>0</v>
      </c>
      <c r="AJ159" s="12">
        <v>400</v>
      </c>
      <c r="AK159" s="79">
        <v>460</v>
      </c>
      <c r="AL159" s="79">
        <v>0</v>
      </c>
      <c r="AM159" s="79">
        <v>0</v>
      </c>
      <c r="AN159" s="79">
        <v>0</v>
      </c>
      <c r="AO159" s="1">
        <f>IFERROR(VLOOKUP(E159,[2]Sheet1!$E:$O,11,0),0)</f>
        <v>0</v>
      </c>
      <c r="AP159" s="100">
        <f>IFERROR(VLOOKUP(E159,[3]Sheet2!$E:$O,11,0),0)</f>
        <v>0</v>
      </c>
    </row>
    <row r="160" spans="1:42" ht="15" customHeight="1">
      <c r="A160" s="1">
        <f t="shared" si="15"/>
        <v>952</v>
      </c>
      <c r="B160" s="8" t="s">
        <v>909</v>
      </c>
      <c r="C160" s="9" t="s">
        <v>334</v>
      </c>
      <c r="D160" s="9" t="s">
        <v>1288</v>
      </c>
      <c r="E160" s="13" t="s">
        <v>1099</v>
      </c>
      <c r="F160" s="18" t="s">
        <v>337</v>
      </c>
      <c r="G160" s="8" t="s">
        <v>1086</v>
      </c>
      <c r="H160" s="10" t="s">
        <v>16</v>
      </c>
      <c r="I160" s="10">
        <v>4</v>
      </c>
      <c r="J160" s="10" t="s">
        <v>1517</v>
      </c>
      <c r="K160" s="12">
        <f>IFERROR(VLOOKUP($E160,Sheet1!$A:$Z,3,0),0)</f>
        <v>0</v>
      </c>
      <c r="L160" s="25">
        <f>IFERROR(VLOOKUP(E160,#REF!,5,0),0)</f>
        <v>0</v>
      </c>
      <c r="M160" s="32">
        <v>9.6999999999999993</v>
      </c>
      <c r="N160" s="78">
        <f>IF(VLOOKUP(E160,Sheet1!$A:$E,5,0)&lt;0,0,VLOOKUP(E160,Sheet1!$A:$E,5,0))</f>
        <v>0</v>
      </c>
      <c r="O160" s="28">
        <f t="shared" si="16"/>
        <v>952</v>
      </c>
      <c r="P160" s="12">
        <f>IFERROR(VLOOKUP($E160,[1]Pivot!$M:$Z,2,0),0)</f>
        <v>0</v>
      </c>
      <c r="Q160" s="12">
        <f>IFERROR(VLOOKUP($E160,[1]Pivot!$M:$Z,3,0),0)</f>
        <v>0</v>
      </c>
      <c r="R160" s="12">
        <f>IFERROR(VLOOKUP($E160,[1]Pivot!$M:$Z,4,0),0)</f>
        <v>0</v>
      </c>
      <c r="S160" s="12">
        <f>IFERROR(VLOOKUP($E160,[1]Pivot!$M:$Z,5,0),0)</f>
        <v>0</v>
      </c>
      <c r="T160" s="12">
        <f>IFERROR(VLOOKUP($E160,[1]Pivot!$M:$Z,6,0),0)</f>
        <v>0</v>
      </c>
      <c r="U160" s="12">
        <f>IFERROR(VLOOKUP($E160,[1]Pivot!$M:$Z,7,0),0)</f>
        <v>0</v>
      </c>
      <c r="V160" s="12">
        <f>IFERROR(VLOOKUP($E160,[1]Pivot!$M:$Z,8,0),0)</f>
        <v>0</v>
      </c>
      <c r="W160" s="12">
        <f>IFERROR(VLOOKUP($E160,[1]Pivot!$M:$Z,9,0),0)</f>
        <v>952</v>
      </c>
      <c r="X160" s="12">
        <v>0</v>
      </c>
      <c r="Y160" s="12">
        <v>0</v>
      </c>
      <c r="Z160" s="12">
        <v>0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57">
        <f t="shared" si="17"/>
        <v>0</v>
      </c>
      <c r="AG160" s="12">
        <v>0</v>
      </c>
      <c r="AH160" s="12">
        <v>0</v>
      </c>
      <c r="AI160" s="12">
        <v>0</v>
      </c>
      <c r="AJ160" s="12">
        <v>950</v>
      </c>
      <c r="AK160" s="79">
        <v>950</v>
      </c>
      <c r="AL160" s="79">
        <v>0</v>
      </c>
      <c r="AM160" s="79">
        <v>0</v>
      </c>
      <c r="AN160" s="79">
        <v>0</v>
      </c>
      <c r="AO160" s="1">
        <f>IFERROR(VLOOKUP(E160,[2]Sheet1!$E:$O,11,0),0)</f>
        <v>0</v>
      </c>
      <c r="AP160" s="100">
        <f>IFERROR(VLOOKUP(E160,[3]Sheet2!$E:$O,11,0),0)</f>
        <v>0</v>
      </c>
    </row>
    <row r="161" spans="1:43" ht="15" customHeight="1">
      <c r="A161" s="1">
        <f t="shared" si="15"/>
        <v>500</v>
      </c>
      <c r="B161" s="8" t="s">
        <v>909</v>
      </c>
      <c r="C161" s="9" t="s">
        <v>334</v>
      </c>
      <c r="D161" s="9" t="s">
        <v>1289</v>
      </c>
      <c r="E161" s="13" t="s">
        <v>1100</v>
      </c>
      <c r="F161" s="18" t="s">
        <v>337</v>
      </c>
      <c r="G161" s="8" t="s">
        <v>1086</v>
      </c>
      <c r="H161" s="10" t="s">
        <v>20</v>
      </c>
      <c r="I161" s="10">
        <v>4</v>
      </c>
      <c r="J161" s="10" t="s">
        <v>1517</v>
      </c>
      <c r="K161" s="12">
        <f>IFERROR(VLOOKUP($E161,Sheet1!$A:$Z,3,0),0)</f>
        <v>0</v>
      </c>
      <c r="L161" s="25">
        <f>IFERROR(VLOOKUP(E161,#REF!,5,0),0)</f>
        <v>0</v>
      </c>
      <c r="M161" s="32">
        <v>11.46</v>
      </c>
      <c r="N161" s="78">
        <f>IF(VLOOKUP(E161,Sheet1!$A:$E,5,0)&lt;0,0,VLOOKUP(E161,Sheet1!$A:$E,5,0))</f>
        <v>0</v>
      </c>
      <c r="O161" s="28">
        <f t="shared" si="16"/>
        <v>500</v>
      </c>
      <c r="P161" s="12">
        <f>IFERROR(VLOOKUP($E161,[1]Pivot!$M:$Z,2,0),0)</f>
        <v>0</v>
      </c>
      <c r="Q161" s="12">
        <f>IFERROR(VLOOKUP($E161,[1]Pivot!$M:$Z,3,0),0)</f>
        <v>0</v>
      </c>
      <c r="R161" s="12">
        <f>IFERROR(VLOOKUP($E161,[1]Pivot!$M:$Z,4,0),0)</f>
        <v>0</v>
      </c>
      <c r="S161" s="12">
        <f>IFERROR(VLOOKUP($E161,[1]Pivot!$M:$Z,5,0),0)</f>
        <v>0</v>
      </c>
      <c r="T161" s="12">
        <f>IFERROR(VLOOKUP($E161,[1]Pivot!$M:$Z,6,0),0)</f>
        <v>0</v>
      </c>
      <c r="U161" s="12">
        <f>IFERROR(VLOOKUP($E161,[1]Pivot!$M:$Z,7,0),0)</f>
        <v>0</v>
      </c>
      <c r="V161" s="12">
        <f>IFERROR(VLOOKUP($E161,[1]Pivot!$M:$Z,8,0),0)</f>
        <v>0</v>
      </c>
      <c r="W161" s="12">
        <f>IFERROR(VLOOKUP($E161,[1]Pivot!$M:$Z,9,0),0)</f>
        <v>500</v>
      </c>
      <c r="X161" s="12">
        <v>0</v>
      </c>
      <c r="Y161" s="12">
        <v>0</v>
      </c>
      <c r="Z161" s="12">
        <v>0</v>
      </c>
      <c r="AA161" s="12">
        <v>0</v>
      </c>
      <c r="AB161" s="12">
        <v>0</v>
      </c>
      <c r="AC161" s="12">
        <v>0</v>
      </c>
      <c r="AD161" s="12">
        <v>0</v>
      </c>
      <c r="AE161" s="12">
        <v>0</v>
      </c>
      <c r="AF161" s="57">
        <f t="shared" si="17"/>
        <v>0</v>
      </c>
      <c r="AG161" s="12">
        <v>0</v>
      </c>
      <c r="AH161" s="12">
        <v>0</v>
      </c>
      <c r="AI161" s="12">
        <v>0</v>
      </c>
      <c r="AJ161" s="12">
        <v>640</v>
      </c>
      <c r="AK161" s="79">
        <v>400</v>
      </c>
      <c r="AL161" s="79">
        <v>0</v>
      </c>
      <c r="AM161" s="79">
        <v>0</v>
      </c>
      <c r="AN161" s="79">
        <v>0</v>
      </c>
      <c r="AO161" s="1">
        <f>IFERROR(VLOOKUP(E161,[2]Sheet1!$E:$O,11,0),0)</f>
        <v>0</v>
      </c>
      <c r="AP161" s="100">
        <f>IFERROR(VLOOKUP(E161,[3]Sheet2!$E:$O,11,0),0)</f>
        <v>0</v>
      </c>
    </row>
    <row r="162" spans="1:43" ht="15" customHeight="1">
      <c r="A162" s="1">
        <f t="shared" si="15"/>
        <v>200</v>
      </c>
      <c r="B162" s="8" t="s">
        <v>909</v>
      </c>
      <c r="C162" s="9" t="s">
        <v>334</v>
      </c>
      <c r="D162" s="9" t="s">
        <v>1290</v>
      </c>
      <c r="E162" s="13" t="s">
        <v>1101</v>
      </c>
      <c r="F162" s="18" t="s">
        <v>337</v>
      </c>
      <c r="G162" s="8" t="s">
        <v>1086</v>
      </c>
      <c r="H162" s="29" t="s">
        <v>914</v>
      </c>
      <c r="I162" s="10">
        <v>4</v>
      </c>
      <c r="J162" s="10" t="s">
        <v>1517</v>
      </c>
      <c r="K162" s="12">
        <f>IFERROR(VLOOKUP($E162,Sheet1!$A:$Z,3,0),0)</f>
        <v>0</v>
      </c>
      <c r="L162" s="25">
        <f>IFERROR(VLOOKUP(E162,#REF!,5,0),0)</f>
        <v>0</v>
      </c>
      <c r="M162" s="32">
        <v>11.46</v>
      </c>
      <c r="N162" s="78">
        <f>IF(VLOOKUP(E162,Sheet1!$A:$E,5,0)&lt;0,0,VLOOKUP(E162,Sheet1!$A:$E,5,0))</f>
        <v>0</v>
      </c>
      <c r="O162" s="28">
        <f t="shared" si="16"/>
        <v>200</v>
      </c>
      <c r="P162" s="12">
        <f>IFERROR(VLOOKUP($E162,[1]Pivot!$M:$Z,2,0),0)</f>
        <v>0</v>
      </c>
      <c r="Q162" s="12">
        <f>IFERROR(VLOOKUP($E162,[1]Pivot!$M:$Z,3,0),0)</f>
        <v>0</v>
      </c>
      <c r="R162" s="12">
        <f>IFERROR(VLOOKUP($E162,[1]Pivot!$M:$Z,4,0),0)</f>
        <v>0</v>
      </c>
      <c r="S162" s="12">
        <f>IFERROR(VLOOKUP($E162,[1]Pivot!$M:$Z,5,0),0)</f>
        <v>0</v>
      </c>
      <c r="T162" s="12">
        <f>IFERROR(VLOOKUP($E162,[1]Pivot!$M:$Z,6,0),0)</f>
        <v>0</v>
      </c>
      <c r="U162" s="12">
        <f>IFERROR(VLOOKUP($E162,[1]Pivot!$M:$Z,7,0),0)</f>
        <v>0</v>
      </c>
      <c r="V162" s="12">
        <f>IFERROR(VLOOKUP($E162,[1]Pivot!$M:$Z,8,0),0)</f>
        <v>0</v>
      </c>
      <c r="W162" s="12">
        <f>IFERROR(VLOOKUP($E162,[1]Pivot!$M:$Z,9,0),0)</f>
        <v>200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0</v>
      </c>
      <c r="AE162" s="12">
        <v>0</v>
      </c>
      <c r="AF162" s="57">
        <f t="shared" si="17"/>
        <v>0</v>
      </c>
      <c r="AG162" s="12">
        <v>0</v>
      </c>
      <c r="AH162" s="12">
        <v>0</v>
      </c>
      <c r="AI162" s="12">
        <v>0</v>
      </c>
      <c r="AJ162" s="12">
        <v>0</v>
      </c>
      <c r="AK162" s="79">
        <v>200</v>
      </c>
      <c r="AL162" s="79">
        <v>0</v>
      </c>
      <c r="AM162" s="79">
        <v>0</v>
      </c>
      <c r="AN162" s="79">
        <v>0</v>
      </c>
      <c r="AO162" s="1">
        <f>IFERROR(VLOOKUP(E162,[2]Sheet1!$E:$O,11,0),0)</f>
        <v>0</v>
      </c>
      <c r="AP162" s="100">
        <f>IFERROR(VLOOKUP(E162,[3]Sheet2!$E:$O,11,0),0)</f>
        <v>0</v>
      </c>
    </row>
    <row r="163" spans="1:43" ht="15" customHeight="1">
      <c r="A163" s="1">
        <f t="shared" si="15"/>
        <v>1000</v>
      </c>
      <c r="B163" s="8" t="s">
        <v>909</v>
      </c>
      <c r="C163" s="9" t="s">
        <v>334</v>
      </c>
      <c r="D163" s="9" t="s">
        <v>1291</v>
      </c>
      <c r="E163" s="13" t="s">
        <v>1102</v>
      </c>
      <c r="F163" s="18" t="s">
        <v>337</v>
      </c>
      <c r="G163" s="8" t="s">
        <v>1086</v>
      </c>
      <c r="H163" s="10" t="s">
        <v>347</v>
      </c>
      <c r="I163" s="10">
        <v>4</v>
      </c>
      <c r="J163" s="10" t="s">
        <v>1517</v>
      </c>
      <c r="K163" s="12">
        <f>IFERROR(VLOOKUP($E163,Sheet1!$A:$Z,3,0),0)</f>
        <v>0</v>
      </c>
      <c r="L163" s="25">
        <f>IFERROR(VLOOKUP(E163,#REF!,5,0),0)</f>
        <v>0</v>
      </c>
      <c r="M163" s="32">
        <v>2.0699999999999998</v>
      </c>
      <c r="N163" s="78">
        <f>IF(VLOOKUP(E163,Sheet1!$A:$E,5,0)&lt;0,0,VLOOKUP(E163,Sheet1!$A:$E,5,0))</f>
        <v>0</v>
      </c>
      <c r="O163" s="28">
        <f t="shared" si="16"/>
        <v>1000</v>
      </c>
      <c r="P163" s="12">
        <f>IFERROR(VLOOKUP($E163,[1]Pivot!$M:$Z,2,0),0)</f>
        <v>0</v>
      </c>
      <c r="Q163" s="12">
        <f>IFERROR(VLOOKUP($E163,[1]Pivot!$M:$Z,3,0),0)</f>
        <v>0</v>
      </c>
      <c r="R163" s="12">
        <f>IFERROR(VLOOKUP($E163,[1]Pivot!$M:$Z,4,0),0)</f>
        <v>0</v>
      </c>
      <c r="S163" s="12">
        <f>IFERROR(VLOOKUP($E163,[1]Pivot!$M:$Z,5,0),0)</f>
        <v>0</v>
      </c>
      <c r="T163" s="12">
        <f>IFERROR(VLOOKUP($E163,[1]Pivot!$M:$Z,6,0),0)</f>
        <v>0</v>
      </c>
      <c r="U163" s="12">
        <f>IFERROR(VLOOKUP($E163,[1]Pivot!$M:$Z,7,0),0)</f>
        <v>0</v>
      </c>
      <c r="V163" s="12">
        <f>IFERROR(VLOOKUP($E163,[1]Pivot!$M:$Z,8,0),0)</f>
        <v>0</v>
      </c>
      <c r="W163" s="12">
        <f>IFERROR(VLOOKUP($E163,[1]Pivot!$M:$Z,9,0),0)</f>
        <v>1000</v>
      </c>
      <c r="X163" s="12">
        <v>0</v>
      </c>
      <c r="Y163" s="12">
        <v>0</v>
      </c>
      <c r="Z163" s="12">
        <v>0</v>
      </c>
      <c r="AA163" s="12">
        <v>0</v>
      </c>
      <c r="AB163" s="12">
        <v>0</v>
      </c>
      <c r="AC163" s="12">
        <v>0</v>
      </c>
      <c r="AD163" s="12">
        <v>0</v>
      </c>
      <c r="AE163" s="12">
        <v>0</v>
      </c>
      <c r="AF163" s="57">
        <f t="shared" si="17"/>
        <v>0</v>
      </c>
      <c r="AG163" s="12">
        <v>0</v>
      </c>
      <c r="AH163" s="12">
        <v>0</v>
      </c>
      <c r="AI163" s="12">
        <v>0</v>
      </c>
      <c r="AJ163" s="12">
        <v>0</v>
      </c>
      <c r="AK163" s="79">
        <v>0</v>
      </c>
      <c r="AL163" s="79">
        <v>0</v>
      </c>
      <c r="AM163" s="79">
        <v>0</v>
      </c>
      <c r="AN163" s="79">
        <v>0</v>
      </c>
      <c r="AO163" s="1">
        <f>IFERROR(VLOOKUP(E163,[2]Sheet1!$E:$O,11,0),0)</f>
        <v>0</v>
      </c>
      <c r="AP163" s="100">
        <f>IFERROR(VLOOKUP(E163,[3]Sheet2!$E:$O,11,0),0)</f>
        <v>0</v>
      </c>
    </row>
    <row r="164" spans="1:43" ht="15" customHeight="1">
      <c r="A164" s="1">
        <f t="shared" si="15"/>
        <v>500</v>
      </c>
      <c r="B164" s="8" t="s">
        <v>909</v>
      </c>
      <c r="C164" s="9" t="s">
        <v>334</v>
      </c>
      <c r="D164" s="9" t="s">
        <v>1292</v>
      </c>
      <c r="E164" s="13" t="s">
        <v>1103</v>
      </c>
      <c r="F164" s="18" t="s">
        <v>337</v>
      </c>
      <c r="G164" s="8" t="s">
        <v>1086</v>
      </c>
      <c r="H164" s="10" t="s">
        <v>350</v>
      </c>
      <c r="I164" s="10">
        <v>4</v>
      </c>
      <c r="J164" s="10" t="s">
        <v>1517</v>
      </c>
      <c r="K164" s="12">
        <f>IFERROR(VLOOKUP($E164,Sheet1!$A:$Z,3,0),0)</f>
        <v>0</v>
      </c>
      <c r="L164" s="25">
        <f>IFERROR(VLOOKUP(E164,#REF!,5,0),0)</f>
        <v>0</v>
      </c>
      <c r="M164" s="32">
        <v>2.4</v>
      </c>
      <c r="N164" s="78">
        <f>IF(VLOOKUP(E164,Sheet1!$A:$E,5,0)&lt;0,0,VLOOKUP(E164,Sheet1!$A:$E,5,0))</f>
        <v>0</v>
      </c>
      <c r="O164" s="28">
        <f t="shared" si="16"/>
        <v>500</v>
      </c>
      <c r="P164" s="12">
        <f>IFERROR(VLOOKUP($E164,[1]Pivot!$M:$Z,2,0),0)</f>
        <v>0</v>
      </c>
      <c r="Q164" s="12">
        <f>IFERROR(VLOOKUP($E164,[1]Pivot!$M:$Z,3,0),0)</f>
        <v>0</v>
      </c>
      <c r="R164" s="12">
        <f>IFERROR(VLOOKUP($E164,[1]Pivot!$M:$Z,4,0),0)</f>
        <v>0</v>
      </c>
      <c r="S164" s="12">
        <f>IFERROR(VLOOKUP($E164,[1]Pivot!$M:$Z,5,0),0)</f>
        <v>0</v>
      </c>
      <c r="T164" s="12">
        <f>IFERROR(VLOOKUP($E164,[1]Pivot!$M:$Z,6,0),0)</f>
        <v>0</v>
      </c>
      <c r="U164" s="12">
        <f>IFERROR(VLOOKUP($E164,[1]Pivot!$M:$Z,7,0),0)</f>
        <v>0</v>
      </c>
      <c r="V164" s="12">
        <f>IFERROR(VLOOKUP($E164,[1]Pivot!$M:$Z,8,0),0)</f>
        <v>0</v>
      </c>
      <c r="W164" s="12">
        <f>IFERROR(VLOOKUP($E164,[1]Pivot!$M:$Z,9,0),0)</f>
        <v>500</v>
      </c>
      <c r="X164" s="12">
        <v>0</v>
      </c>
      <c r="Y164" s="12">
        <v>0</v>
      </c>
      <c r="Z164" s="12">
        <v>0</v>
      </c>
      <c r="AA164" s="12">
        <v>0</v>
      </c>
      <c r="AB164" s="12">
        <v>0</v>
      </c>
      <c r="AC164" s="12">
        <v>0</v>
      </c>
      <c r="AD164" s="12">
        <v>0</v>
      </c>
      <c r="AE164" s="12">
        <v>0</v>
      </c>
      <c r="AF164" s="57">
        <f t="shared" si="17"/>
        <v>0</v>
      </c>
      <c r="AG164" s="12">
        <v>0</v>
      </c>
      <c r="AH164" s="12">
        <v>0</v>
      </c>
      <c r="AI164" s="12">
        <v>0</v>
      </c>
      <c r="AJ164" s="12">
        <v>0</v>
      </c>
      <c r="AK164" s="79">
        <v>0</v>
      </c>
      <c r="AL164" s="79">
        <v>0</v>
      </c>
      <c r="AM164" s="79">
        <v>0</v>
      </c>
      <c r="AN164" s="79">
        <v>0</v>
      </c>
      <c r="AO164" s="1">
        <f>IFERROR(VLOOKUP(E164,[2]Sheet1!$E:$O,11,0),0)</f>
        <v>0</v>
      </c>
      <c r="AP164" s="100">
        <f>IFERROR(VLOOKUP(E164,[3]Sheet2!$E:$O,11,0),0)</f>
        <v>0</v>
      </c>
    </row>
    <row r="165" spans="1:43" s="19" customFormat="1" ht="15" customHeight="1">
      <c r="A165" s="1">
        <f t="shared" ref="A165:A180" si="18">O165+AF165</f>
        <v>0</v>
      </c>
      <c r="B165" s="8" t="s">
        <v>909</v>
      </c>
      <c r="C165" s="9" t="s">
        <v>334</v>
      </c>
      <c r="D165" s="9" t="s">
        <v>493</v>
      </c>
      <c r="E165" s="13" t="s">
        <v>494</v>
      </c>
      <c r="F165" s="18" t="s">
        <v>337</v>
      </c>
      <c r="G165" s="8" t="s">
        <v>495</v>
      </c>
      <c r="H165" s="10" t="s">
        <v>90</v>
      </c>
      <c r="I165" s="10">
        <v>4</v>
      </c>
      <c r="J165" s="10" t="s">
        <v>1517</v>
      </c>
      <c r="K165" s="12">
        <f>IFERROR(VLOOKUP($E165,Sheet1!$A:$Z,3,0),0)</f>
        <v>0</v>
      </c>
      <c r="L165" s="25">
        <f>IFERROR(VLOOKUP(E165,#REF!,5,0),0)</f>
        <v>0</v>
      </c>
      <c r="M165" s="32">
        <v>7.59</v>
      </c>
      <c r="N165" s="78">
        <f>IF(VLOOKUP(E165,Sheet1!$A:$E,5,0)&lt;0,0,VLOOKUP(E165,Sheet1!$A:$E,5,0))</f>
        <v>0</v>
      </c>
      <c r="O165" s="28">
        <f t="shared" si="16"/>
        <v>0</v>
      </c>
      <c r="P165" s="12">
        <f>IFERROR(VLOOKUP($E165,[1]Pivot!$M:$Z,2,0),0)</f>
        <v>0</v>
      </c>
      <c r="Q165" s="12">
        <f>IFERROR(VLOOKUP($E165,[1]Pivot!$M:$Z,3,0),0)</f>
        <v>0</v>
      </c>
      <c r="R165" s="12">
        <f>IFERROR(VLOOKUP($E165,[1]Pivot!$M:$Z,4,0),0)</f>
        <v>0</v>
      </c>
      <c r="S165" s="12">
        <f>IFERROR(VLOOKUP($E165,[1]Pivot!$M:$Z,5,0),0)</f>
        <v>0</v>
      </c>
      <c r="T165" s="12">
        <f>IFERROR(VLOOKUP($E165,[1]Pivot!$M:$Z,6,0),0)</f>
        <v>0</v>
      </c>
      <c r="U165" s="12">
        <f>IFERROR(VLOOKUP($E165,[1]Pivot!$M:$Z,7,0),0)</f>
        <v>0</v>
      </c>
      <c r="V165" s="12">
        <f>IFERROR(VLOOKUP($E165,[1]Pivot!$M:$Z,8,0),0)</f>
        <v>0</v>
      </c>
      <c r="W165" s="12">
        <f>IFERROR(VLOOKUP($E165,[1]Pivot!$M:$Z,9,0),0)</f>
        <v>0</v>
      </c>
      <c r="X165" s="12">
        <v>0</v>
      </c>
      <c r="Y165" s="12">
        <v>0</v>
      </c>
      <c r="Z165" s="12">
        <v>0</v>
      </c>
      <c r="AA165" s="12">
        <v>0</v>
      </c>
      <c r="AB165" s="12">
        <v>0</v>
      </c>
      <c r="AC165" s="12">
        <v>0</v>
      </c>
      <c r="AD165" s="12">
        <v>0</v>
      </c>
      <c r="AE165" s="12">
        <v>0</v>
      </c>
      <c r="AF165" s="57">
        <f t="shared" si="17"/>
        <v>0</v>
      </c>
      <c r="AG165" s="12">
        <v>0</v>
      </c>
      <c r="AH165" s="12">
        <v>0</v>
      </c>
      <c r="AI165" s="12">
        <v>0</v>
      </c>
      <c r="AJ165" s="12">
        <v>0</v>
      </c>
      <c r="AK165" s="79">
        <v>0</v>
      </c>
      <c r="AL165" s="79">
        <v>0</v>
      </c>
      <c r="AM165" s="79">
        <v>0</v>
      </c>
      <c r="AN165" s="79">
        <v>0</v>
      </c>
      <c r="AO165" s="1">
        <f>IFERROR(VLOOKUP(E165,[2]Sheet1!$E:$O,11,0),0)</f>
        <v>0</v>
      </c>
      <c r="AP165" s="100">
        <f>IFERROR(VLOOKUP(E165,[3]Sheet2!$E:$O,11,0),0)</f>
        <v>0</v>
      </c>
      <c r="AQ165" s="99"/>
    </row>
    <row r="166" spans="1:43" s="19" customFormat="1" ht="15" customHeight="1">
      <c r="A166" s="1">
        <f t="shared" si="18"/>
        <v>0</v>
      </c>
      <c r="B166" s="8" t="s">
        <v>909</v>
      </c>
      <c r="C166" s="9" t="s">
        <v>334</v>
      </c>
      <c r="D166" s="9" t="s">
        <v>496</v>
      </c>
      <c r="E166" s="13" t="s">
        <v>497</v>
      </c>
      <c r="F166" s="18" t="s">
        <v>337</v>
      </c>
      <c r="G166" s="8" t="s">
        <v>495</v>
      </c>
      <c r="H166" s="10" t="s">
        <v>93</v>
      </c>
      <c r="I166" s="10">
        <v>4</v>
      </c>
      <c r="J166" s="10" t="s">
        <v>1517</v>
      </c>
      <c r="K166" s="12">
        <f>IFERROR(VLOOKUP($E166,Sheet1!$A:$Z,3,0),0)</f>
        <v>0</v>
      </c>
      <c r="L166" s="25">
        <f>IFERROR(VLOOKUP(E166,#REF!,5,0),0)</f>
        <v>0</v>
      </c>
      <c r="M166" s="32">
        <v>9.09</v>
      </c>
      <c r="N166" s="78">
        <f>IF(VLOOKUP(E166,Sheet1!$A:$E,5,0)&lt;0,0,VLOOKUP(E166,Sheet1!$A:$E,5,0))</f>
        <v>0</v>
      </c>
      <c r="O166" s="28">
        <f t="shared" si="16"/>
        <v>0</v>
      </c>
      <c r="P166" s="12">
        <f>IFERROR(VLOOKUP($E166,[1]Pivot!$M:$Z,2,0),0)</f>
        <v>0</v>
      </c>
      <c r="Q166" s="12">
        <f>IFERROR(VLOOKUP($E166,[1]Pivot!$M:$Z,3,0),0)</f>
        <v>0</v>
      </c>
      <c r="R166" s="12">
        <f>IFERROR(VLOOKUP($E166,[1]Pivot!$M:$Z,4,0),0)</f>
        <v>0</v>
      </c>
      <c r="S166" s="12">
        <f>IFERROR(VLOOKUP($E166,[1]Pivot!$M:$Z,5,0),0)</f>
        <v>0</v>
      </c>
      <c r="T166" s="12">
        <f>IFERROR(VLOOKUP($E166,[1]Pivot!$M:$Z,6,0),0)</f>
        <v>0</v>
      </c>
      <c r="U166" s="12">
        <f>IFERROR(VLOOKUP($E166,[1]Pivot!$M:$Z,7,0),0)</f>
        <v>0</v>
      </c>
      <c r="V166" s="12">
        <f>IFERROR(VLOOKUP($E166,[1]Pivot!$M:$Z,8,0),0)</f>
        <v>0</v>
      </c>
      <c r="W166" s="12">
        <f>IFERROR(VLOOKUP($E166,[1]Pivot!$M:$Z,9,0),0)</f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0</v>
      </c>
      <c r="AE166" s="12">
        <v>0</v>
      </c>
      <c r="AF166" s="57">
        <f t="shared" si="17"/>
        <v>0</v>
      </c>
      <c r="AG166" s="12">
        <v>0</v>
      </c>
      <c r="AH166" s="12">
        <v>0</v>
      </c>
      <c r="AI166" s="12">
        <v>0</v>
      </c>
      <c r="AJ166" s="12">
        <v>0</v>
      </c>
      <c r="AK166" s="79">
        <v>0</v>
      </c>
      <c r="AL166" s="79">
        <v>0</v>
      </c>
      <c r="AM166" s="79">
        <v>0</v>
      </c>
      <c r="AN166" s="79">
        <v>0</v>
      </c>
      <c r="AO166" s="1">
        <f>IFERROR(VLOOKUP(E166,[2]Sheet1!$E:$O,11,0),0)</f>
        <v>0</v>
      </c>
      <c r="AP166" s="100">
        <f>IFERROR(VLOOKUP(E166,[3]Sheet2!$E:$O,11,0),0)</f>
        <v>0</v>
      </c>
      <c r="AQ166" s="99"/>
    </row>
    <row r="167" spans="1:43" s="19" customFormat="1" ht="15" customHeight="1">
      <c r="A167" s="1">
        <f t="shared" si="18"/>
        <v>0</v>
      </c>
      <c r="B167" s="8" t="s">
        <v>909</v>
      </c>
      <c r="C167" s="9" t="s">
        <v>334</v>
      </c>
      <c r="D167" s="9" t="s">
        <v>498</v>
      </c>
      <c r="E167" s="13" t="s">
        <v>499</v>
      </c>
      <c r="F167" s="18" t="s">
        <v>337</v>
      </c>
      <c r="G167" s="8" t="s">
        <v>495</v>
      </c>
      <c r="H167" s="10" t="s">
        <v>16</v>
      </c>
      <c r="I167" s="10">
        <v>4</v>
      </c>
      <c r="J167" s="10" t="s">
        <v>1517</v>
      </c>
      <c r="K167" s="12">
        <f>IFERROR(VLOOKUP($E167,Sheet1!$A:$Z,3,0),0)</f>
        <v>0</v>
      </c>
      <c r="L167" s="25">
        <f>IFERROR(VLOOKUP(E167,#REF!,5,0),0)</f>
        <v>0</v>
      </c>
      <c r="M167" s="32">
        <v>9.6999999999999993</v>
      </c>
      <c r="N167" s="78">
        <f>IF(VLOOKUP(E167,Sheet1!$A:$E,5,0)&lt;0,0,VLOOKUP(E167,Sheet1!$A:$E,5,0))</f>
        <v>0</v>
      </c>
      <c r="O167" s="28">
        <f t="shared" si="16"/>
        <v>0</v>
      </c>
      <c r="P167" s="12">
        <f>IFERROR(VLOOKUP($E167,[1]Pivot!$M:$Z,2,0),0)</f>
        <v>0</v>
      </c>
      <c r="Q167" s="12">
        <f>IFERROR(VLOOKUP($E167,[1]Pivot!$M:$Z,3,0),0)</f>
        <v>0</v>
      </c>
      <c r="R167" s="12">
        <f>IFERROR(VLOOKUP($E167,[1]Pivot!$M:$Z,4,0),0)</f>
        <v>0</v>
      </c>
      <c r="S167" s="12">
        <f>IFERROR(VLOOKUP($E167,[1]Pivot!$M:$Z,5,0),0)</f>
        <v>0</v>
      </c>
      <c r="T167" s="12">
        <f>IFERROR(VLOOKUP($E167,[1]Pivot!$M:$Z,6,0),0)</f>
        <v>0</v>
      </c>
      <c r="U167" s="12">
        <f>IFERROR(VLOOKUP($E167,[1]Pivot!$M:$Z,7,0),0)</f>
        <v>0</v>
      </c>
      <c r="V167" s="12">
        <f>IFERROR(VLOOKUP($E167,[1]Pivot!$M:$Z,8,0),0)</f>
        <v>0</v>
      </c>
      <c r="W167" s="12">
        <f>IFERROR(VLOOKUP($E167,[1]Pivot!$M:$Z,9,0),0)</f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57">
        <f t="shared" si="17"/>
        <v>0</v>
      </c>
      <c r="AG167" s="12">
        <v>0</v>
      </c>
      <c r="AH167" s="12">
        <v>0</v>
      </c>
      <c r="AI167" s="12">
        <v>0</v>
      </c>
      <c r="AJ167" s="12">
        <v>0</v>
      </c>
      <c r="AK167" s="79">
        <v>0</v>
      </c>
      <c r="AL167" s="79">
        <v>0</v>
      </c>
      <c r="AM167" s="79">
        <v>0</v>
      </c>
      <c r="AN167" s="79">
        <v>0</v>
      </c>
      <c r="AO167" s="1">
        <f>IFERROR(VLOOKUP(E167,[2]Sheet1!$E:$O,11,0),0)</f>
        <v>0</v>
      </c>
      <c r="AP167" s="100">
        <f>IFERROR(VLOOKUP(E167,[3]Sheet2!$E:$O,11,0),0)</f>
        <v>0</v>
      </c>
      <c r="AQ167" s="99"/>
    </row>
    <row r="168" spans="1:43" s="19" customFormat="1" ht="15" customHeight="1">
      <c r="A168" s="1">
        <f t="shared" si="18"/>
        <v>0</v>
      </c>
      <c r="B168" s="8" t="s">
        <v>909</v>
      </c>
      <c r="C168" s="9" t="s">
        <v>334</v>
      </c>
      <c r="D168" s="9" t="s">
        <v>500</v>
      </c>
      <c r="E168" s="13" t="s">
        <v>501</v>
      </c>
      <c r="F168" s="18" t="s">
        <v>337</v>
      </c>
      <c r="G168" s="8" t="s">
        <v>495</v>
      </c>
      <c r="H168" s="10" t="s">
        <v>20</v>
      </c>
      <c r="I168" s="10">
        <v>4</v>
      </c>
      <c r="J168" s="10" t="s">
        <v>1517</v>
      </c>
      <c r="K168" s="12">
        <f>IFERROR(VLOOKUP($E168,Sheet1!$A:$Z,3,0),0)</f>
        <v>0</v>
      </c>
      <c r="L168" s="25">
        <f>IFERROR(VLOOKUP(E168,#REF!,5,0),0)</f>
        <v>0</v>
      </c>
      <c r="M168" s="32">
        <v>11.46</v>
      </c>
      <c r="N168" s="78">
        <f>IF(VLOOKUP(E168,Sheet1!$A:$E,5,0)&lt;0,0,VLOOKUP(E168,Sheet1!$A:$E,5,0))</f>
        <v>0</v>
      </c>
      <c r="O168" s="28">
        <f t="shared" si="16"/>
        <v>0</v>
      </c>
      <c r="P168" s="12">
        <f>IFERROR(VLOOKUP($E168,[1]Pivot!$M:$Z,2,0),0)</f>
        <v>0</v>
      </c>
      <c r="Q168" s="12">
        <f>IFERROR(VLOOKUP($E168,[1]Pivot!$M:$Z,3,0),0)</f>
        <v>0</v>
      </c>
      <c r="R168" s="12">
        <f>IFERROR(VLOOKUP($E168,[1]Pivot!$M:$Z,4,0),0)</f>
        <v>0</v>
      </c>
      <c r="S168" s="12">
        <f>IFERROR(VLOOKUP($E168,[1]Pivot!$M:$Z,5,0),0)</f>
        <v>0</v>
      </c>
      <c r="T168" s="12">
        <f>IFERROR(VLOOKUP($E168,[1]Pivot!$M:$Z,6,0),0)</f>
        <v>0</v>
      </c>
      <c r="U168" s="12">
        <f>IFERROR(VLOOKUP($E168,[1]Pivot!$M:$Z,7,0),0)</f>
        <v>0</v>
      </c>
      <c r="V168" s="12">
        <f>IFERROR(VLOOKUP($E168,[1]Pivot!$M:$Z,8,0),0)</f>
        <v>0</v>
      </c>
      <c r="W168" s="12">
        <f>IFERROR(VLOOKUP($E168,[1]Pivot!$M:$Z,9,0),0)</f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  <c r="AD168" s="12">
        <v>0</v>
      </c>
      <c r="AE168" s="12">
        <v>0</v>
      </c>
      <c r="AF168" s="57">
        <f t="shared" si="17"/>
        <v>0</v>
      </c>
      <c r="AG168" s="12">
        <v>0</v>
      </c>
      <c r="AH168" s="12">
        <v>0</v>
      </c>
      <c r="AI168" s="12">
        <v>0</v>
      </c>
      <c r="AJ168" s="12">
        <v>0</v>
      </c>
      <c r="AK168" s="79">
        <v>0</v>
      </c>
      <c r="AL168" s="79">
        <v>0</v>
      </c>
      <c r="AM168" s="79">
        <v>0</v>
      </c>
      <c r="AN168" s="79">
        <v>0</v>
      </c>
      <c r="AO168" s="1">
        <f>IFERROR(VLOOKUP(E168,[2]Sheet1!$E:$O,11,0),0)</f>
        <v>0</v>
      </c>
      <c r="AP168" s="100">
        <f>IFERROR(VLOOKUP(E168,[3]Sheet2!$E:$O,11,0),0)</f>
        <v>0</v>
      </c>
      <c r="AQ168" s="99"/>
    </row>
    <row r="169" spans="1:43" s="19" customFormat="1" ht="15" customHeight="1">
      <c r="A169" s="1">
        <f t="shared" si="18"/>
        <v>0</v>
      </c>
      <c r="B169" s="8" t="s">
        <v>909</v>
      </c>
      <c r="C169" s="9" t="s">
        <v>334</v>
      </c>
      <c r="D169" s="9" t="s">
        <v>502</v>
      </c>
      <c r="E169" s="13" t="s">
        <v>503</v>
      </c>
      <c r="F169" s="18" t="s">
        <v>337</v>
      </c>
      <c r="G169" s="8" t="s">
        <v>504</v>
      </c>
      <c r="H169" s="10" t="s">
        <v>90</v>
      </c>
      <c r="I169" s="10">
        <v>4</v>
      </c>
      <c r="J169" s="10" t="s">
        <v>1517</v>
      </c>
      <c r="K169" s="12">
        <f>IFERROR(VLOOKUP($E169,Sheet1!$A:$Z,3,0),0)</f>
        <v>0</v>
      </c>
      <c r="L169" s="25">
        <f>IFERROR(VLOOKUP(E169,#REF!,5,0),0)</f>
        <v>0</v>
      </c>
      <c r="M169" s="32">
        <v>7.59</v>
      </c>
      <c r="N169" s="78">
        <f>IF(VLOOKUP(E169,Sheet1!$A:$E,5,0)&lt;0,0,VLOOKUP(E169,Sheet1!$A:$E,5,0))</f>
        <v>0</v>
      </c>
      <c r="O169" s="28">
        <f t="shared" si="16"/>
        <v>0</v>
      </c>
      <c r="P169" s="12">
        <f>IFERROR(VLOOKUP($E169,[1]Pivot!$M:$Z,2,0),0)</f>
        <v>0</v>
      </c>
      <c r="Q169" s="12">
        <f>IFERROR(VLOOKUP($E169,[1]Pivot!$M:$Z,3,0),0)</f>
        <v>0</v>
      </c>
      <c r="R169" s="12">
        <f>IFERROR(VLOOKUP($E169,[1]Pivot!$M:$Z,4,0),0)</f>
        <v>0</v>
      </c>
      <c r="S169" s="12">
        <f>IFERROR(VLOOKUP($E169,[1]Pivot!$M:$Z,5,0),0)</f>
        <v>0</v>
      </c>
      <c r="T169" s="12">
        <f>IFERROR(VLOOKUP($E169,[1]Pivot!$M:$Z,6,0),0)</f>
        <v>0</v>
      </c>
      <c r="U169" s="12">
        <f>IFERROR(VLOOKUP($E169,[1]Pivot!$M:$Z,7,0),0)</f>
        <v>0</v>
      </c>
      <c r="V169" s="12">
        <f>IFERROR(VLOOKUP($E169,[1]Pivot!$M:$Z,8,0),0)</f>
        <v>0</v>
      </c>
      <c r="W169" s="12">
        <f>IFERROR(VLOOKUP($E169,[1]Pivot!$M:$Z,9,0),0)</f>
        <v>0</v>
      </c>
      <c r="X169" s="12">
        <v>0</v>
      </c>
      <c r="Y169" s="12">
        <v>0</v>
      </c>
      <c r="Z169" s="12">
        <v>0</v>
      </c>
      <c r="AA169" s="12">
        <v>0</v>
      </c>
      <c r="AB169" s="12">
        <v>0</v>
      </c>
      <c r="AC169" s="12">
        <v>0</v>
      </c>
      <c r="AD169" s="12">
        <v>0</v>
      </c>
      <c r="AE169" s="12">
        <v>0</v>
      </c>
      <c r="AF169" s="57">
        <f t="shared" si="17"/>
        <v>0</v>
      </c>
      <c r="AG169" s="12">
        <v>0</v>
      </c>
      <c r="AH169" s="12">
        <v>0</v>
      </c>
      <c r="AI169" s="12">
        <v>0</v>
      </c>
      <c r="AJ169" s="12">
        <v>0</v>
      </c>
      <c r="AK169" s="79">
        <v>0</v>
      </c>
      <c r="AL169" s="79">
        <v>0</v>
      </c>
      <c r="AM169" s="79">
        <v>0</v>
      </c>
      <c r="AN169" s="79">
        <v>0</v>
      </c>
      <c r="AO169" s="1">
        <f>IFERROR(VLOOKUP(E169,[2]Sheet1!$E:$O,11,0),0)</f>
        <v>0</v>
      </c>
      <c r="AP169" s="100">
        <f>IFERROR(VLOOKUP(E169,[3]Sheet2!$E:$O,11,0),0)</f>
        <v>0</v>
      </c>
      <c r="AQ169" s="99"/>
    </row>
    <row r="170" spans="1:43" s="19" customFormat="1" ht="15" customHeight="1">
      <c r="A170" s="1">
        <f t="shared" si="18"/>
        <v>0</v>
      </c>
      <c r="B170" s="8" t="s">
        <v>909</v>
      </c>
      <c r="C170" s="9" t="s">
        <v>334</v>
      </c>
      <c r="D170" s="9" t="s">
        <v>505</v>
      </c>
      <c r="E170" s="13" t="s">
        <v>506</v>
      </c>
      <c r="F170" s="18" t="s">
        <v>337</v>
      </c>
      <c r="G170" s="8" t="s">
        <v>504</v>
      </c>
      <c r="H170" s="10" t="s">
        <v>93</v>
      </c>
      <c r="I170" s="10">
        <v>4</v>
      </c>
      <c r="J170" s="10" t="s">
        <v>1517</v>
      </c>
      <c r="K170" s="12">
        <f>IFERROR(VLOOKUP($E170,Sheet1!$A:$Z,3,0),0)</f>
        <v>0</v>
      </c>
      <c r="L170" s="25">
        <f>IFERROR(VLOOKUP(E170,#REF!,5,0),0)</f>
        <v>0</v>
      </c>
      <c r="M170" s="32">
        <v>9.09</v>
      </c>
      <c r="N170" s="78">
        <f>IF(VLOOKUP(E170,Sheet1!$A:$E,5,0)&lt;0,0,VLOOKUP(E170,Sheet1!$A:$E,5,0))</f>
        <v>0</v>
      </c>
      <c r="O170" s="28">
        <f t="shared" si="16"/>
        <v>0</v>
      </c>
      <c r="P170" s="12">
        <f>IFERROR(VLOOKUP($E170,[1]Pivot!$M:$Z,2,0),0)</f>
        <v>0</v>
      </c>
      <c r="Q170" s="12">
        <f>IFERROR(VLOOKUP($E170,[1]Pivot!$M:$Z,3,0),0)</f>
        <v>0</v>
      </c>
      <c r="R170" s="12">
        <f>IFERROR(VLOOKUP($E170,[1]Pivot!$M:$Z,4,0),0)</f>
        <v>0</v>
      </c>
      <c r="S170" s="12">
        <f>IFERROR(VLOOKUP($E170,[1]Pivot!$M:$Z,5,0),0)</f>
        <v>0</v>
      </c>
      <c r="T170" s="12">
        <f>IFERROR(VLOOKUP($E170,[1]Pivot!$M:$Z,6,0),0)</f>
        <v>0</v>
      </c>
      <c r="U170" s="12">
        <f>IFERROR(VLOOKUP($E170,[1]Pivot!$M:$Z,7,0),0)</f>
        <v>0</v>
      </c>
      <c r="V170" s="12">
        <f>IFERROR(VLOOKUP($E170,[1]Pivot!$M:$Z,8,0),0)</f>
        <v>0</v>
      </c>
      <c r="W170" s="12">
        <f>IFERROR(VLOOKUP($E170,[1]Pivot!$M:$Z,9,0),0)</f>
        <v>0</v>
      </c>
      <c r="X170" s="12">
        <v>0</v>
      </c>
      <c r="Y170" s="12">
        <v>0</v>
      </c>
      <c r="Z170" s="12">
        <v>0</v>
      </c>
      <c r="AA170" s="12">
        <v>0</v>
      </c>
      <c r="AB170" s="12">
        <v>0</v>
      </c>
      <c r="AC170" s="12">
        <v>0</v>
      </c>
      <c r="AD170" s="12">
        <v>0</v>
      </c>
      <c r="AE170" s="12">
        <v>0</v>
      </c>
      <c r="AF170" s="57">
        <f t="shared" si="17"/>
        <v>0</v>
      </c>
      <c r="AG170" s="12">
        <v>0</v>
      </c>
      <c r="AH170" s="12">
        <v>0</v>
      </c>
      <c r="AI170" s="12">
        <v>0</v>
      </c>
      <c r="AJ170" s="12">
        <v>0</v>
      </c>
      <c r="AK170" s="79">
        <v>0</v>
      </c>
      <c r="AL170" s="79">
        <v>0</v>
      </c>
      <c r="AM170" s="79">
        <v>0</v>
      </c>
      <c r="AN170" s="79">
        <v>0</v>
      </c>
      <c r="AO170" s="1">
        <f>IFERROR(VLOOKUP(E170,[2]Sheet1!$E:$O,11,0),0)</f>
        <v>0</v>
      </c>
      <c r="AP170" s="100">
        <f>IFERROR(VLOOKUP(E170,[3]Sheet2!$E:$O,11,0),0)</f>
        <v>0</v>
      </c>
      <c r="AQ170" s="99"/>
    </row>
    <row r="171" spans="1:43" s="19" customFormat="1" ht="15" customHeight="1">
      <c r="A171" s="1">
        <f t="shared" si="18"/>
        <v>0</v>
      </c>
      <c r="B171" s="8" t="s">
        <v>909</v>
      </c>
      <c r="C171" s="9" t="s">
        <v>334</v>
      </c>
      <c r="D171" s="9" t="s">
        <v>507</v>
      </c>
      <c r="E171" s="13" t="s">
        <v>508</v>
      </c>
      <c r="F171" s="18" t="s">
        <v>337</v>
      </c>
      <c r="G171" s="8" t="s">
        <v>504</v>
      </c>
      <c r="H171" s="10" t="s">
        <v>16</v>
      </c>
      <c r="I171" s="10">
        <v>4</v>
      </c>
      <c r="J171" s="10" t="s">
        <v>1517</v>
      </c>
      <c r="K171" s="12">
        <f>IFERROR(VLOOKUP($E171,Sheet1!$A:$Z,3,0),0)</f>
        <v>0</v>
      </c>
      <c r="L171" s="25">
        <f>IFERROR(VLOOKUP(E171,#REF!,5,0),0)</f>
        <v>0</v>
      </c>
      <c r="M171" s="32">
        <v>9.6999999999999993</v>
      </c>
      <c r="N171" s="78">
        <f>IF(VLOOKUP(E171,Sheet1!$A:$E,5,0)&lt;0,0,VLOOKUP(E171,Sheet1!$A:$E,5,0))</f>
        <v>0</v>
      </c>
      <c r="O171" s="28">
        <f t="shared" si="16"/>
        <v>0</v>
      </c>
      <c r="P171" s="12">
        <f>IFERROR(VLOOKUP($E171,[1]Pivot!$M:$Z,2,0),0)</f>
        <v>0</v>
      </c>
      <c r="Q171" s="12">
        <f>IFERROR(VLOOKUP($E171,[1]Pivot!$M:$Z,3,0),0)</f>
        <v>0</v>
      </c>
      <c r="R171" s="12">
        <f>IFERROR(VLOOKUP($E171,[1]Pivot!$M:$Z,4,0),0)</f>
        <v>0</v>
      </c>
      <c r="S171" s="12">
        <f>IFERROR(VLOOKUP($E171,[1]Pivot!$M:$Z,5,0),0)</f>
        <v>0</v>
      </c>
      <c r="T171" s="12">
        <f>IFERROR(VLOOKUP($E171,[1]Pivot!$M:$Z,6,0),0)</f>
        <v>0</v>
      </c>
      <c r="U171" s="12">
        <f>IFERROR(VLOOKUP($E171,[1]Pivot!$M:$Z,7,0),0)</f>
        <v>0</v>
      </c>
      <c r="V171" s="12">
        <f>IFERROR(VLOOKUP($E171,[1]Pivot!$M:$Z,8,0),0)</f>
        <v>0</v>
      </c>
      <c r="W171" s="12">
        <f>IFERROR(VLOOKUP($E171,[1]Pivot!$M:$Z,9,0),0)</f>
        <v>0</v>
      </c>
      <c r="X171" s="12">
        <v>0</v>
      </c>
      <c r="Y171" s="12">
        <v>0</v>
      </c>
      <c r="Z171" s="12">
        <v>0</v>
      </c>
      <c r="AA171" s="12">
        <v>0</v>
      </c>
      <c r="AB171" s="12">
        <v>0</v>
      </c>
      <c r="AC171" s="12">
        <v>0</v>
      </c>
      <c r="AD171" s="12">
        <v>0</v>
      </c>
      <c r="AE171" s="12">
        <v>0</v>
      </c>
      <c r="AF171" s="57">
        <f t="shared" si="17"/>
        <v>0</v>
      </c>
      <c r="AG171" s="12">
        <v>0</v>
      </c>
      <c r="AH171" s="12">
        <v>0</v>
      </c>
      <c r="AI171" s="12">
        <v>0</v>
      </c>
      <c r="AJ171" s="12">
        <v>0</v>
      </c>
      <c r="AK171" s="79">
        <v>0</v>
      </c>
      <c r="AL171" s="79">
        <v>0</v>
      </c>
      <c r="AM171" s="79">
        <v>0</v>
      </c>
      <c r="AN171" s="79">
        <v>0</v>
      </c>
      <c r="AO171" s="1">
        <f>IFERROR(VLOOKUP(E171,[2]Sheet1!$E:$O,11,0),0)</f>
        <v>0</v>
      </c>
      <c r="AP171" s="100">
        <f>IFERROR(VLOOKUP(E171,[3]Sheet2!$E:$O,11,0),0)</f>
        <v>0</v>
      </c>
      <c r="AQ171" s="99"/>
    </row>
    <row r="172" spans="1:43" s="19" customFormat="1" ht="15" customHeight="1">
      <c r="A172" s="1">
        <f t="shared" si="18"/>
        <v>0</v>
      </c>
      <c r="B172" s="8" t="s">
        <v>909</v>
      </c>
      <c r="C172" s="9" t="s">
        <v>334</v>
      </c>
      <c r="D172" s="9" t="s">
        <v>509</v>
      </c>
      <c r="E172" s="13" t="s">
        <v>510</v>
      </c>
      <c r="F172" s="18" t="s">
        <v>337</v>
      </c>
      <c r="G172" s="8" t="s">
        <v>504</v>
      </c>
      <c r="H172" s="10" t="s">
        <v>20</v>
      </c>
      <c r="I172" s="10">
        <v>4</v>
      </c>
      <c r="J172" s="10" t="s">
        <v>1517</v>
      </c>
      <c r="K172" s="12">
        <f>IFERROR(VLOOKUP($E172,Sheet1!$A:$Z,3,0),0)</f>
        <v>0</v>
      </c>
      <c r="L172" s="25">
        <f>IFERROR(VLOOKUP(E172,#REF!,5,0),0)</f>
        <v>0</v>
      </c>
      <c r="M172" s="32">
        <v>11.46</v>
      </c>
      <c r="N172" s="78">
        <f>IF(VLOOKUP(E172,Sheet1!$A:$E,5,0)&lt;0,0,VLOOKUP(E172,Sheet1!$A:$E,5,0))</f>
        <v>0</v>
      </c>
      <c r="O172" s="28">
        <f t="shared" si="16"/>
        <v>0</v>
      </c>
      <c r="P172" s="12">
        <f>IFERROR(VLOOKUP($E172,[1]Pivot!$M:$Z,2,0),0)</f>
        <v>0</v>
      </c>
      <c r="Q172" s="12">
        <f>IFERROR(VLOOKUP($E172,[1]Pivot!$M:$Z,3,0),0)</f>
        <v>0</v>
      </c>
      <c r="R172" s="12">
        <f>IFERROR(VLOOKUP($E172,[1]Pivot!$M:$Z,4,0),0)</f>
        <v>0</v>
      </c>
      <c r="S172" s="12">
        <f>IFERROR(VLOOKUP($E172,[1]Pivot!$M:$Z,5,0),0)</f>
        <v>0</v>
      </c>
      <c r="T172" s="12">
        <f>IFERROR(VLOOKUP($E172,[1]Pivot!$M:$Z,6,0),0)</f>
        <v>0</v>
      </c>
      <c r="U172" s="12">
        <f>IFERROR(VLOOKUP($E172,[1]Pivot!$M:$Z,7,0),0)</f>
        <v>0</v>
      </c>
      <c r="V172" s="12">
        <f>IFERROR(VLOOKUP($E172,[1]Pivot!$M:$Z,8,0),0)</f>
        <v>0</v>
      </c>
      <c r="W172" s="12">
        <f>IFERROR(VLOOKUP($E172,[1]Pivot!$M:$Z,9,0),0)</f>
        <v>0</v>
      </c>
      <c r="X172" s="12">
        <v>0</v>
      </c>
      <c r="Y172" s="12">
        <v>0</v>
      </c>
      <c r="Z172" s="12">
        <v>0</v>
      </c>
      <c r="AA172" s="12">
        <v>0</v>
      </c>
      <c r="AB172" s="12">
        <v>0</v>
      </c>
      <c r="AC172" s="12">
        <v>0</v>
      </c>
      <c r="AD172" s="12">
        <v>0</v>
      </c>
      <c r="AE172" s="12">
        <v>0</v>
      </c>
      <c r="AF172" s="57">
        <f t="shared" si="17"/>
        <v>0</v>
      </c>
      <c r="AG172" s="12">
        <v>0</v>
      </c>
      <c r="AH172" s="12">
        <v>0</v>
      </c>
      <c r="AI172" s="12">
        <v>0</v>
      </c>
      <c r="AJ172" s="12">
        <v>0</v>
      </c>
      <c r="AK172" s="79">
        <v>0</v>
      </c>
      <c r="AL172" s="79">
        <v>0</v>
      </c>
      <c r="AM172" s="79">
        <v>0</v>
      </c>
      <c r="AN172" s="79">
        <v>0</v>
      </c>
      <c r="AO172" s="1">
        <f>IFERROR(VLOOKUP(E172,[2]Sheet1!$E:$O,11,0),0)</f>
        <v>0</v>
      </c>
      <c r="AP172" s="100">
        <f>IFERROR(VLOOKUP(E172,[3]Sheet2!$E:$O,11,0),0)</f>
        <v>0</v>
      </c>
      <c r="AQ172" s="99"/>
    </row>
    <row r="173" spans="1:43" s="19" customFormat="1" ht="15" customHeight="1">
      <c r="A173" s="1">
        <f t="shared" si="18"/>
        <v>600</v>
      </c>
      <c r="B173" s="8" t="s">
        <v>909</v>
      </c>
      <c r="C173" s="9" t="s">
        <v>334</v>
      </c>
      <c r="D173" s="9" t="s">
        <v>511</v>
      </c>
      <c r="E173" s="13" t="s">
        <v>512</v>
      </c>
      <c r="F173" s="18" t="s">
        <v>337</v>
      </c>
      <c r="G173" s="8" t="s">
        <v>513</v>
      </c>
      <c r="H173" s="10" t="s">
        <v>90</v>
      </c>
      <c r="I173" s="10">
        <v>4</v>
      </c>
      <c r="J173" s="10" t="s">
        <v>1517</v>
      </c>
      <c r="K173" s="12">
        <f>IFERROR(VLOOKUP($E173,Sheet1!$A:$Z,3,0),0)</f>
        <v>0</v>
      </c>
      <c r="L173" s="25">
        <f>IFERROR(VLOOKUP(E173,#REF!,5,0),0)</f>
        <v>0</v>
      </c>
      <c r="M173" s="32">
        <v>7.59</v>
      </c>
      <c r="N173" s="78">
        <f>IF(VLOOKUP(E173,Sheet1!$A:$E,5,0)&lt;0,0,VLOOKUP(E173,Sheet1!$A:$E,5,0))</f>
        <v>0</v>
      </c>
      <c r="O173" s="28">
        <f t="shared" si="16"/>
        <v>600</v>
      </c>
      <c r="P173" s="12">
        <f>IFERROR(VLOOKUP($E173,[1]Pivot!$M:$Z,2,0),0)</f>
        <v>300</v>
      </c>
      <c r="Q173" s="12">
        <f>IFERROR(VLOOKUP($E173,[1]Pivot!$M:$Z,3,0),0)</f>
        <v>0</v>
      </c>
      <c r="R173" s="12">
        <f>IFERROR(VLOOKUP($E173,[1]Pivot!$M:$Z,4,0),0)</f>
        <v>0</v>
      </c>
      <c r="S173" s="12">
        <f>IFERROR(VLOOKUP($E173,[1]Pivot!$M:$Z,5,0),0)</f>
        <v>0</v>
      </c>
      <c r="T173" s="12">
        <f>IFERROR(VLOOKUP($E173,[1]Pivot!$M:$Z,6,0),0)</f>
        <v>0</v>
      </c>
      <c r="U173" s="12">
        <f>IFERROR(VLOOKUP($E173,[1]Pivot!$M:$Z,7,0),0)</f>
        <v>0</v>
      </c>
      <c r="V173" s="12">
        <f>IFERROR(VLOOKUP($E173,[1]Pivot!$M:$Z,8,0),0)</f>
        <v>0</v>
      </c>
      <c r="W173" s="12">
        <f>IFERROR(VLOOKUP($E173,[1]Pivot!$M:$Z,9,0),0)</f>
        <v>0</v>
      </c>
      <c r="X173" s="12">
        <v>0</v>
      </c>
      <c r="Y173" s="12">
        <v>0</v>
      </c>
      <c r="Z173" s="12">
        <v>0</v>
      </c>
      <c r="AA173" s="12">
        <v>300</v>
      </c>
      <c r="AB173" s="12">
        <v>0</v>
      </c>
      <c r="AC173" s="12">
        <v>0</v>
      </c>
      <c r="AD173" s="12">
        <v>0</v>
      </c>
      <c r="AE173" s="12">
        <v>0</v>
      </c>
      <c r="AF173" s="57">
        <f t="shared" si="17"/>
        <v>0</v>
      </c>
      <c r="AG173" s="12">
        <v>0</v>
      </c>
      <c r="AH173" s="12">
        <v>0</v>
      </c>
      <c r="AI173" s="12">
        <v>0</v>
      </c>
      <c r="AJ173" s="12">
        <v>0</v>
      </c>
      <c r="AK173" s="79">
        <v>0</v>
      </c>
      <c r="AL173" s="79">
        <v>0</v>
      </c>
      <c r="AM173" s="79">
        <v>0</v>
      </c>
      <c r="AN173" s="79">
        <v>0</v>
      </c>
      <c r="AO173" s="1">
        <f>IFERROR(VLOOKUP(E173,[2]Sheet1!$E:$O,11,0),0)</f>
        <v>0</v>
      </c>
      <c r="AP173" s="100">
        <f>IFERROR(VLOOKUP(E173,[3]Sheet2!$E:$O,11,0),0)</f>
        <v>0</v>
      </c>
      <c r="AQ173" s="99"/>
    </row>
    <row r="174" spans="1:43" s="19" customFormat="1" ht="15" customHeight="1">
      <c r="A174" s="1">
        <f t="shared" si="18"/>
        <v>860</v>
      </c>
      <c r="B174" s="8" t="s">
        <v>909</v>
      </c>
      <c r="C174" s="9" t="s">
        <v>334</v>
      </c>
      <c r="D174" s="9" t="s">
        <v>514</v>
      </c>
      <c r="E174" s="13" t="s">
        <v>515</v>
      </c>
      <c r="F174" s="18" t="s">
        <v>337</v>
      </c>
      <c r="G174" s="8" t="s">
        <v>513</v>
      </c>
      <c r="H174" s="10" t="s">
        <v>93</v>
      </c>
      <c r="I174" s="10">
        <v>4</v>
      </c>
      <c r="J174" s="10" t="s">
        <v>1517</v>
      </c>
      <c r="K174" s="12">
        <f>IFERROR(VLOOKUP($E174,Sheet1!$A:$Z,3,0),0)</f>
        <v>0</v>
      </c>
      <c r="L174" s="25">
        <f>IFERROR(VLOOKUP(E174,#REF!,5,0),0)</f>
        <v>0</v>
      </c>
      <c r="M174" s="32">
        <v>9.09</v>
      </c>
      <c r="N174" s="78">
        <f>IF(VLOOKUP(E174,Sheet1!$A:$E,5,0)&lt;0,0,VLOOKUP(E174,Sheet1!$A:$E,5,0))</f>
        <v>0</v>
      </c>
      <c r="O174" s="28">
        <f t="shared" si="16"/>
        <v>860</v>
      </c>
      <c r="P174" s="12">
        <f>IFERROR(VLOOKUP($E174,[1]Pivot!$M:$Z,2,0),0)</f>
        <v>400</v>
      </c>
      <c r="Q174" s="12">
        <f>IFERROR(VLOOKUP($E174,[1]Pivot!$M:$Z,3,0),0)</f>
        <v>0</v>
      </c>
      <c r="R174" s="12">
        <f>IFERROR(VLOOKUP($E174,[1]Pivot!$M:$Z,4,0),0)</f>
        <v>0</v>
      </c>
      <c r="S174" s="12">
        <f>IFERROR(VLOOKUP($E174,[1]Pivot!$M:$Z,5,0),0)</f>
        <v>0</v>
      </c>
      <c r="T174" s="12">
        <f>IFERROR(VLOOKUP($E174,[1]Pivot!$M:$Z,6,0),0)</f>
        <v>0</v>
      </c>
      <c r="U174" s="12">
        <f>IFERROR(VLOOKUP($E174,[1]Pivot!$M:$Z,7,0),0)</f>
        <v>0</v>
      </c>
      <c r="V174" s="12">
        <f>IFERROR(VLOOKUP($E174,[1]Pivot!$M:$Z,8,0),0)</f>
        <v>0</v>
      </c>
      <c r="W174" s="12">
        <f>IFERROR(VLOOKUP($E174,[1]Pivot!$M:$Z,9,0),0)</f>
        <v>0</v>
      </c>
      <c r="X174" s="12">
        <v>0</v>
      </c>
      <c r="Y174" s="12">
        <v>0</v>
      </c>
      <c r="Z174" s="12">
        <v>0</v>
      </c>
      <c r="AA174" s="12">
        <v>460</v>
      </c>
      <c r="AB174" s="12">
        <v>0</v>
      </c>
      <c r="AC174" s="12">
        <v>0</v>
      </c>
      <c r="AD174" s="12">
        <v>0</v>
      </c>
      <c r="AE174" s="12">
        <v>0</v>
      </c>
      <c r="AF174" s="57">
        <f t="shared" si="17"/>
        <v>0</v>
      </c>
      <c r="AG174" s="12">
        <v>0</v>
      </c>
      <c r="AH174" s="12">
        <v>0</v>
      </c>
      <c r="AI174" s="12">
        <v>0</v>
      </c>
      <c r="AJ174" s="12">
        <v>0</v>
      </c>
      <c r="AK174" s="79">
        <v>0</v>
      </c>
      <c r="AL174" s="79">
        <v>0</v>
      </c>
      <c r="AM174" s="79">
        <v>0</v>
      </c>
      <c r="AN174" s="79">
        <v>0</v>
      </c>
      <c r="AO174" s="1">
        <f>IFERROR(VLOOKUP(E174,[2]Sheet1!$E:$O,11,0),0)</f>
        <v>0</v>
      </c>
      <c r="AP174" s="100">
        <f>IFERROR(VLOOKUP(E174,[3]Sheet2!$E:$O,11,0),0)</f>
        <v>0</v>
      </c>
      <c r="AQ174" s="99"/>
    </row>
    <row r="175" spans="1:43" s="19" customFormat="1" ht="15" customHeight="1">
      <c r="A175" s="1">
        <f t="shared" si="18"/>
        <v>1904</v>
      </c>
      <c r="B175" s="8" t="s">
        <v>909</v>
      </c>
      <c r="C175" s="9" t="s">
        <v>334</v>
      </c>
      <c r="D175" s="9" t="s">
        <v>516</v>
      </c>
      <c r="E175" s="13" t="s">
        <v>517</v>
      </c>
      <c r="F175" s="18" t="s">
        <v>337</v>
      </c>
      <c r="G175" s="8" t="s">
        <v>513</v>
      </c>
      <c r="H175" s="10" t="s">
        <v>16</v>
      </c>
      <c r="I175" s="10">
        <v>4</v>
      </c>
      <c r="J175" s="10" t="s">
        <v>1517</v>
      </c>
      <c r="K175" s="12">
        <f>IFERROR(VLOOKUP($E175,Sheet1!$A:$Z,3,0),0)</f>
        <v>0</v>
      </c>
      <c r="L175" s="25">
        <f>IFERROR(VLOOKUP(E175,#REF!,5,0),0)</f>
        <v>0</v>
      </c>
      <c r="M175" s="32">
        <v>9.6999999999999993</v>
      </c>
      <c r="N175" s="78">
        <f>IF(VLOOKUP(E175,Sheet1!$A:$E,5,0)&lt;0,0,VLOOKUP(E175,Sheet1!$A:$E,5,0))</f>
        <v>0</v>
      </c>
      <c r="O175" s="28">
        <f t="shared" si="16"/>
        <v>1904</v>
      </c>
      <c r="P175" s="12">
        <f>IFERROR(VLOOKUP($E175,[1]Pivot!$M:$Z,2,0),0)</f>
        <v>952</v>
      </c>
      <c r="Q175" s="12">
        <f>IFERROR(VLOOKUP($E175,[1]Pivot!$M:$Z,3,0),0)</f>
        <v>0</v>
      </c>
      <c r="R175" s="12">
        <f>IFERROR(VLOOKUP($E175,[1]Pivot!$M:$Z,4,0),0)</f>
        <v>0</v>
      </c>
      <c r="S175" s="12">
        <f>IFERROR(VLOOKUP($E175,[1]Pivot!$M:$Z,5,0),0)</f>
        <v>0</v>
      </c>
      <c r="T175" s="12">
        <f>IFERROR(VLOOKUP($E175,[1]Pivot!$M:$Z,6,0),0)</f>
        <v>0</v>
      </c>
      <c r="U175" s="12">
        <f>IFERROR(VLOOKUP($E175,[1]Pivot!$M:$Z,7,0),0)</f>
        <v>0</v>
      </c>
      <c r="V175" s="12">
        <f>IFERROR(VLOOKUP($E175,[1]Pivot!$M:$Z,8,0),0)</f>
        <v>0</v>
      </c>
      <c r="W175" s="12">
        <f>IFERROR(VLOOKUP($E175,[1]Pivot!$M:$Z,9,0),0)</f>
        <v>0</v>
      </c>
      <c r="X175" s="12">
        <v>0</v>
      </c>
      <c r="Y175" s="12">
        <v>0</v>
      </c>
      <c r="Z175" s="12">
        <v>0</v>
      </c>
      <c r="AA175" s="12">
        <v>952</v>
      </c>
      <c r="AB175" s="12">
        <v>0</v>
      </c>
      <c r="AC175" s="12">
        <v>0</v>
      </c>
      <c r="AD175" s="12">
        <v>0</v>
      </c>
      <c r="AE175" s="12">
        <v>0</v>
      </c>
      <c r="AF175" s="57">
        <f t="shared" si="17"/>
        <v>0</v>
      </c>
      <c r="AG175" s="12">
        <v>0</v>
      </c>
      <c r="AH175" s="12">
        <v>0</v>
      </c>
      <c r="AI175" s="12">
        <v>0</v>
      </c>
      <c r="AJ175" s="12">
        <v>0</v>
      </c>
      <c r="AK175" s="79">
        <v>0</v>
      </c>
      <c r="AL175" s="79">
        <v>0</v>
      </c>
      <c r="AM175" s="79">
        <v>0</v>
      </c>
      <c r="AN175" s="79">
        <v>0</v>
      </c>
      <c r="AO175" s="1">
        <f>IFERROR(VLOOKUP(E175,[2]Sheet1!$E:$O,11,0),0)</f>
        <v>0</v>
      </c>
      <c r="AP175" s="100">
        <f>IFERROR(VLOOKUP(E175,[3]Sheet2!$E:$O,11,0),0)</f>
        <v>0</v>
      </c>
      <c r="AQ175" s="99"/>
    </row>
    <row r="176" spans="1:43" s="19" customFormat="1" ht="15" customHeight="1">
      <c r="A176" s="1">
        <f t="shared" si="18"/>
        <v>1340</v>
      </c>
      <c r="B176" s="8" t="s">
        <v>909</v>
      </c>
      <c r="C176" s="9" t="s">
        <v>334</v>
      </c>
      <c r="D176" s="9" t="s">
        <v>518</v>
      </c>
      <c r="E176" s="13" t="s">
        <v>519</v>
      </c>
      <c r="F176" s="18" t="s">
        <v>337</v>
      </c>
      <c r="G176" s="8" t="s">
        <v>513</v>
      </c>
      <c r="H176" s="10" t="s">
        <v>20</v>
      </c>
      <c r="I176" s="10">
        <v>4</v>
      </c>
      <c r="J176" s="10" t="s">
        <v>1517</v>
      </c>
      <c r="K176" s="12">
        <f>IFERROR(VLOOKUP($E176,Sheet1!$A:$Z,3,0),0)</f>
        <v>0</v>
      </c>
      <c r="L176" s="25">
        <f>IFERROR(VLOOKUP(E176,#REF!,5,0),0)</f>
        <v>0</v>
      </c>
      <c r="M176" s="32">
        <v>11.46</v>
      </c>
      <c r="N176" s="78">
        <f>IF(VLOOKUP(E176,Sheet1!$A:$E,5,0)&lt;0,0,VLOOKUP(E176,Sheet1!$A:$E,5,0))</f>
        <v>0</v>
      </c>
      <c r="O176" s="28">
        <f t="shared" si="16"/>
        <v>1340</v>
      </c>
      <c r="P176" s="12">
        <f>IFERROR(VLOOKUP($E176,[1]Pivot!$M:$Z,2,0),0)</f>
        <v>700</v>
      </c>
      <c r="Q176" s="12">
        <f>IFERROR(VLOOKUP($E176,[1]Pivot!$M:$Z,3,0),0)</f>
        <v>0</v>
      </c>
      <c r="R176" s="12">
        <f>IFERROR(VLOOKUP($E176,[1]Pivot!$M:$Z,4,0),0)</f>
        <v>0</v>
      </c>
      <c r="S176" s="12">
        <f>IFERROR(VLOOKUP($E176,[1]Pivot!$M:$Z,5,0),0)</f>
        <v>0</v>
      </c>
      <c r="T176" s="12">
        <f>IFERROR(VLOOKUP($E176,[1]Pivot!$M:$Z,6,0),0)</f>
        <v>0</v>
      </c>
      <c r="U176" s="12">
        <f>IFERROR(VLOOKUP($E176,[1]Pivot!$M:$Z,7,0),0)</f>
        <v>0</v>
      </c>
      <c r="V176" s="12">
        <f>IFERROR(VLOOKUP($E176,[1]Pivot!$M:$Z,8,0),0)</f>
        <v>0</v>
      </c>
      <c r="W176" s="12">
        <f>IFERROR(VLOOKUP($E176,[1]Pivot!$M:$Z,9,0),0)</f>
        <v>0</v>
      </c>
      <c r="X176" s="12">
        <v>0</v>
      </c>
      <c r="Y176" s="12">
        <v>0</v>
      </c>
      <c r="Z176" s="12">
        <v>0</v>
      </c>
      <c r="AA176" s="12">
        <v>640</v>
      </c>
      <c r="AB176" s="12">
        <v>0</v>
      </c>
      <c r="AC176" s="12">
        <v>0</v>
      </c>
      <c r="AD176" s="12">
        <v>0</v>
      </c>
      <c r="AE176" s="12">
        <v>0</v>
      </c>
      <c r="AF176" s="57">
        <f t="shared" si="17"/>
        <v>0</v>
      </c>
      <c r="AG176" s="12">
        <v>0</v>
      </c>
      <c r="AH176" s="12">
        <v>0</v>
      </c>
      <c r="AI176" s="12">
        <v>0</v>
      </c>
      <c r="AJ176" s="12">
        <v>0</v>
      </c>
      <c r="AK176" s="79">
        <v>0</v>
      </c>
      <c r="AL176" s="79">
        <v>0</v>
      </c>
      <c r="AM176" s="79">
        <v>0</v>
      </c>
      <c r="AN176" s="79">
        <v>0</v>
      </c>
      <c r="AO176" s="1">
        <f>IFERROR(VLOOKUP(E176,[2]Sheet1!$E:$O,11,0),0)</f>
        <v>0</v>
      </c>
      <c r="AP176" s="100">
        <f>IFERROR(VLOOKUP(E176,[3]Sheet2!$E:$O,11,0),0)</f>
        <v>0</v>
      </c>
      <c r="AQ176" s="99"/>
    </row>
    <row r="177" spans="1:43" s="19" customFormat="1" ht="15" customHeight="1">
      <c r="A177" s="1">
        <f t="shared" si="18"/>
        <v>600</v>
      </c>
      <c r="B177" s="8" t="s">
        <v>909</v>
      </c>
      <c r="C177" s="9" t="s">
        <v>334</v>
      </c>
      <c r="D177" s="9" t="s">
        <v>520</v>
      </c>
      <c r="E177" s="13" t="s">
        <v>521</v>
      </c>
      <c r="F177" s="18" t="s">
        <v>337</v>
      </c>
      <c r="G177" s="8" t="s">
        <v>522</v>
      </c>
      <c r="H177" s="10" t="s">
        <v>90</v>
      </c>
      <c r="I177" s="10">
        <v>4</v>
      </c>
      <c r="J177" s="10" t="s">
        <v>1517</v>
      </c>
      <c r="K177" s="12">
        <f>IFERROR(VLOOKUP($E177,Sheet1!$A:$Z,3,0),0)</f>
        <v>0</v>
      </c>
      <c r="L177" s="25">
        <f>IFERROR(VLOOKUP(E177,#REF!,5,0),0)</f>
        <v>0</v>
      </c>
      <c r="M177" s="32">
        <v>7.59</v>
      </c>
      <c r="N177" s="78">
        <f>IF(VLOOKUP(E177,Sheet1!$A:$E,5,0)&lt;0,0,VLOOKUP(E177,Sheet1!$A:$E,5,0))</f>
        <v>0</v>
      </c>
      <c r="O177" s="28">
        <f t="shared" si="16"/>
        <v>600</v>
      </c>
      <c r="P177" s="12">
        <f>IFERROR(VLOOKUP($E177,[1]Pivot!$M:$Z,2,0),0)</f>
        <v>0</v>
      </c>
      <c r="Q177" s="12">
        <f>IFERROR(VLOOKUP($E177,[1]Pivot!$M:$Z,3,0),0)</f>
        <v>0</v>
      </c>
      <c r="R177" s="12">
        <f>IFERROR(VLOOKUP($E177,[1]Pivot!$M:$Z,4,0),0)</f>
        <v>0</v>
      </c>
      <c r="S177" s="12">
        <f>IFERROR(VLOOKUP($E177,[1]Pivot!$M:$Z,5,0),0)</f>
        <v>300</v>
      </c>
      <c r="T177" s="12">
        <f>IFERROR(VLOOKUP($E177,[1]Pivot!$M:$Z,6,0),0)</f>
        <v>0</v>
      </c>
      <c r="U177" s="12">
        <f>IFERROR(VLOOKUP($E177,[1]Pivot!$M:$Z,7,0),0)</f>
        <v>0</v>
      </c>
      <c r="V177" s="12">
        <f>IFERROR(VLOOKUP($E177,[1]Pivot!$M:$Z,8,0),0)</f>
        <v>0</v>
      </c>
      <c r="W177" s="12">
        <f>IFERROR(VLOOKUP($E177,[1]Pivot!$M:$Z,9,0),0)</f>
        <v>0</v>
      </c>
      <c r="X177" s="12">
        <v>0</v>
      </c>
      <c r="Y177" s="12">
        <v>0</v>
      </c>
      <c r="Z177" s="12">
        <v>300</v>
      </c>
      <c r="AA177" s="12">
        <v>0</v>
      </c>
      <c r="AB177" s="12">
        <v>0</v>
      </c>
      <c r="AC177" s="12">
        <v>0</v>
      </c>
      <c r="AD177" s="12">
        <v>0</v>
      </c>
      <c r="AE177" s="12">
        <v>0</v>
      </c>
      <c r="AF177" s="57">
        <f t="shared" si="17"/>
        <v>0</v>
      </c>
      <c r="AG177" s="12">
        <v>0</v>
      </c>
      <c r="AH177" s="12">
        <v>0</v>
      </c>
      <c r="AI177" s="12">
        <v>0</v>
      </c>
      <c r="AJ177" s="12">
        <v>0</v>
      </c>
      <c r="AK177" s="79">
        <v>0</v>
      </c>
      <c r="AL177" s="79">
        <v>0</v>
      </c>
      <c r="AM177" s="79">
        <v>0</v>
      </c>
      <c r="AN177" s="79">
        <v>0</v>
      </c>
      <c r="AO177" s="1">
        <f>IFERROR(VLOOKUP(E177,[2]Sheet1!$E:$O,11,0),0)</f>
        <v>300</v>
      </c>
      <c r="AP177" s="100">
        <f>IFERROR(VLOOKUP(E177,[3]Sheet2!$E:$O,11,0),0)</f>
        <v>0</v>
      </c>
      <c r="AQ177" s="99"/>
    </row>
    <row r="178" spans="1:43" s="19" customFormat="1" ht="15" customHeight="1">
      <c r="A178" s="1">
        <f t="shared" si="18"/>
        <v>920</v>
      </c>
      <c r="B178" s="8" t="s">
        <v>909</v>
      </c>
      <c r="C178" s="9" t="s">
        <v>334</v>
      </c>
      <c r="D178" s="9" t="s">
        <v>523</v>
      </c>
      <c r="E178" s="13" t="s">
        <v>524</v>
      </c>
      <c r="F178" s="18" t="s">
        <v>337</v>
      </c>
      <c r="G178" s="8" t="s">
        <v>522</v>
      </c>
      <c r="H178" s="10" t="s">
        <v>93</v>
      </c>
      <c r="I178" s="10">
        <v>4</v>
      </c>
      <c r="J178" s="10" t="s">
        <v>1517</v>
      </c>
      <c r="K178" s="12">
        <f>IFERROR(VLOOKUP($E178,Sheet1!$A:$Z,3,0),0)</f>
        <v>0</v>
      </c>
      <c r="L178" s="25">
        <f>IFERROR(VLOOKUP(E178,#REF!,5,0),0)</f>
        <v>0</v>
      </c>
      <c r="M178" s="32">
        <v>9.09</v>
      </c>
      <c r="N178" s="78">
        <f>IF(VLOOKUP(E178,Sheet1!$A:$E,5,0)&lt;0,0,VLOOKUP(E178,Sheet1!$A:$E,5,0))</f>
        <v>0</v>
      </c>
      <c r="O178" s="28">
        <f t="shared" si="16"/>
        <v>920</v>
      </c>
      <c r="P178" s="12">
        <f>IFERROR(VLOOKUP($E178,[1]Pivot!$M:$Z,2,0),0)</f>
        <v>0</v>
      </c>
      <c r="Q178" s="12">
        <f>IFERROR(VLOOKUP($E178,[1]Pivot!$M:$Z,3,0),0)</f>
        <v>0</v>
      </c>
      <c r="R178" s="12">
        <f>IFERROR(VLOOKUP($E178,[1]Pivot!$M:$Z,4,0),0)</f>
        <v>0</v>
      </c>
      <c r="S178" s="12">
        <f>IFERROR(VLOOKUP($E178,[1]Pivot!$M:$Z,5,0),0)</f>
        <v>460</v>
      </c>
      <c r="T178" s="12">
        <f>IFERROR(VLOOKUP($E178,[1]Pivot!$M:$Z,6,0),0)</f>
        <v>0</v>
      </c>
      <c r="U178" s="12">
        <f>IFERROR(VLOOKUP($E178,[1]Pivot!$M:$Z,7,0),0)</f>
        <v>0</v>
      </c>
      <c r="V178" s="12">
        <f>IFERROR(VLOOKUP($E178,[1]Pivot!$M:$Z,8,0),0)</f>
        <v>0</v>
      </c>
      <c r="W178" s="12">
        <f>IFERROR(VLOOKUP($E178,[1]Pivot!$M:$Z,9,0),0)</f>
        <v>0</v>
      </c>
      <c r="X178" s="12">
        <v>0</v>
      </c>
      <c r="Y178" s="12">
        <v>0</v>
      </c>
      <c r="Z178" s="12">
        <v>460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57">
        <f t="shared" si="17"/>
        <v>0</v>
      </c>
      <c r="AG178" s="12">
        <v>0</v>
      </c>
      <c r="AH178" s="12">
        <v>0</v>
      </c>
      <c r="AI178" s="12">
        <v>0</v>
      </c>
      <c r="AJ178" s="12">
        <v>0</v>
      </c>
      <c r="AK178" s="79">
        <v>0</v>
      </c>
      <c r="AL178" s="79">
        <v>0</v>
      </c>
      <c r="AM178" s="79">
        <v>0</v>
      </c>
      <c r="AN178" s="79">
        <v>0</v>
      </c>
      <c r="AO178" s="1">
        <f>IFERROR(VLOOKUP(E178,[2]Sheet1!$E:$O,11,0),0)</f>
        <v>460</v>
      </c>
      <c r="AP178" s="100">
        <f>IFERROR(VLOOKUP(E178,[3]Sheet2!$E:$O,11,0),0)</f>
        <v>0</v>
      </c>
      <c r="AQ178" s="99"/>
    </row>
    <row r="179" spans="1:43" s="19" customFormat="1" ht="15" customHeight="1">
      <c r="A179" s="1">
        <f t="shared" si="18"/>
        <v>1904</v>
      </c>
      <c r="B179" s="8" t="s">
        <v>909</v>
      </c>
      <c r="C179" s="9" t="s">
        <v>334</v>
      </c>
      <c r="D179" s="9" t="s">
        <v>525</v>
      </c>
      <c r="E179" s="13" t="s">
        <v>526</v>
      </c>
      <c r="F179" s="18" t="s">
        <v>337</v>
      </c>
      <c r="G179" s="8" t="s">
        <v>522</v>
      </c>
      <c r="H179" s="10" t="s">
        <v>16</v>
      </c>
      <c r="I179" s="10">
        <v>4</v>
      </c>
      <c r="J179" s="10" t="s">
        <v>1517</v>
      </c>
      <c r="K179" s="12">
        <f>IFERROR(VLOOKUP($E179,Sheet1!$A:$Z,3,0),0)</f>
        <v>0</v>
      </c>
      <c r="L179" s="25">
        <f>IFERROR(VLOOKUP(E179,#REF!,5,0),0)</f>
        <v>0</v>
      </c>
      <c r="M179" s="32">
        <v>9.6999999999999993</v>
      </c>
      <c r="N179" s="78">
        <f>IF(VLOOKUP(E179,Sheet1!$A:$E,5,0)&lt;0,0,VLOOKUP(E179,Sheet1!$A:$E,5,0))</f>
        <v>0</v>
      </c>
      <c r="O179" s="28">
        <f t="shared" si="16"/>
        <v>1904</v>
      </c>
      <c r="P179" s="12">
        <f>IFERROR(VLOOKUP($E179,[1]Pivot!$M:$Z,2,0),0)</f>
        <v>0</v>
      </c>
      <c r="Q179" s="12">
        <f>IFERROR(VLOOKUP($E179,[1]Pivot!$M:$Z,3,0),0)</f>
        <v>0</v>
      </c>
      <c r="R179" s="12">
        <f>IFERROR(VLOOKUP($E179,[1]Pivot!$M:$Z,4,0),0)</f>
        <v>0</v>
      </c>
      <c r="S179" s="12">
        <f>IFERROR(VLOOKUP($E179,[1]Pivot!$M:$Z,5,0),0)</f>
        <v>952</v>
      </c>
      <c r="T179" s="12">
        <f>IFERROR(VLOOKUP($E179,[1]Pivot!$M:$Z,6,0),0)</f>
        <v>0</v>
      </c>
      <c r="U179" s="12">
        <f>IFERROR(VLOOKUP($E179,[1]Pivot!$M:$Z,7,0),0)</f>
        <v>0</v>
      </c>
      <c r="V179" s="12">
        <f>IFERROR(VLOOKUP($E179,[1]Pivot!$M:$Z,8,0),0)</f>
        <v>0</v>
      </c>
      <c r="W179" s="12">
        <f>IFERROR(VLOOKUP($E179,[1]Pivot!$M:$Z,9,0),0)</f>
        <v>0</v>
      </c>
      <c r="X179" s="12">
        <v>0</v>
      </c>
      <c r="Y179" s="12">
        <v>0</v>
      </c>
      <c r="Z179" s="12">
        <v>952</v>
      </c>
      <c r="AA179" s="12">
        <v>0</v>
      </c>
      <c r="AB179" s="12">
        <v>0</v>
      </c>
      <c r="AC179" s="12">
        <v>0</v>
      </c>
      <c r="AD179" s="12">
        <v>0</v>
      </c>
      <c r="AE179" s="12">
        <v>0</v>
      </c>
      <c r="AF179" s="57">
        <f t="shared" si="17"/>
        <v>0</v>
      </c>
      <c r="AG179" s="12">
        <v>0</v>
      </c>
      <c r="AH179" s="12">
        <v>0</v>
      </c>
      <c r="AI179" s="12">
        <v>0</v>
      </c>
      <c r="AJ179" s="12">
        <v>0</v>
      </c>
      <c r="AK179" s="79">
        <v>0</v>
      </c>
      <c r="AL179" s="79">
        <v>0</v>
      </c>
      <c r="AM179" s="79">
        <v>0</v>
      </c>
      <c r="AN179" s="79">
        <v>0</v>
      </c>
      <c r="AO179" s="1">
        <f>IFERROR(VLOOKUP(E179,[2]Sheet1!$E:$O,11,0),0)</f>
        <v>952</v>
      </c>
      <c r="AP179" s="100">
        <f>IFERROR(VLOOKUP(E179,[3]Sheet2!$E:$O,11,0),0)</f>
        <v>0</v>
      </c>
      <c r="AQ179" s="99"/>
    </row>
    <row r="180" spans="1:43" s="19" customFormat="1" ht="15" customHeight="1">
      <c r="A180" s="1">
        <f t="shared" si="18"/>
        <v>1140</v>
      </c>
      <c r="B180" s="8" t="s">
        <v>909</v>
      </c>
      <c r="C180" s="9" t="s">
        <v>334</v>
      </c>
      <c r="D180" s="9" t="s">
        <v>527</v>
      </c>
      <c r="E180" s="13" t="s">
        <v>528</v>
      </c>
      <c r="F180" s="18" t="s">
        <v>337</v>
      </c>
      <c r="G180" s="8" t="s">
        <v>522</v>
      </c>
      <c r="H180" s="10" t="s">
        <v>20</v>
      </c>
      <c r="I180" s="10">
        <v>4</v>
      </c>
      <c r="J180" s="10" t="s">
        <v>1517</v>
      </c>
      <c r="K180" s="12">
        <f>IFERROR(VLOOKUP($E180,Sheet1!$A:$Z,3,0),0)</f>
        <v>0</v>
      </c>
      <c r="L180" s="25">
        <f>IFERROR(VLOOKUP(E180,#REF!,5,0),0)</f>
        <v>0</v>
      </c>
      <c r="M180" s="32">
        <v>11.46</v>
      </c>
      <c r="N180" s="78">
        <f>IF(VLOOKUP(E180,Sheet1!$A:$E,5,0)&lt;0,0,VLOOKUP(E180,Sheet1!$A:$E,5,0))</f>
        <v>0</v>
      </c>
      <c r="O180" s="28">
        <f t="shared" si="16"/>
        <v>1140</v>
      </c>
      <c r="P180" s="12">
        <f>IFERROR(VLOOKUP($E180,[1]Pivot!$M:$Z,2,0),0)</f>
        <v>0</v>
      </c>
      <c r="Q180" s="12">
        <f>IFERROR(VLOOKUP($E180,[1]Pivot!$M:$Z,3,0),0)</f>
        <v>0</v>
      </c>
      <c r="R180" s="12">
        <f>IFERROR(VLOOKUP($E180,[1]Pivot!$M:$Z,4,0),0)</f>
        <v>0</v>
      </c>
      <c r="S180" s="12">
        <f>IFERROR(VLOOKUP($E180,[1]Pivot!$M:$Z,5,0),0)</f>
        <v>500</v>
      </c>
      <c r="T180" s="12">
        <f>IFERROR(VLOOKUP($E180,[1]Pivot!$M:$Z,6,0),0)</f>
        <v>0</v>
      </c>
      <c r="U180" s="12">
        <f>IFERROR(VLOOKUP($E180,[1]Pivot!$M:$Z,7,0),0)</f>
        <v>0</v>
      </c>
      <c r="V180" s="12">
        <f>IFERROR(VLOOKUP($E180,[1]Pivot!$M:$Z,8,0),0)</f>
        <v>0</v>
      </c>
      <c r="W180" s="12">
        <f>IFERROR(VLOOKUP($E180,[1]Pivot!$M:$Z,9,0),0)</f>
        <v>0</v>
      </c>
      <c r="X180" s="12">
        <v>0</v>
      </c>
      <c r="Y180" s="12">
        <v>0</v>
      </c>
      <c r="Z180" s="12">
        <v>640</v>
      </c>
      <c r="AA180" s="12">
        <v>0</v>
      </c>
      <c r="AB180" s="12">
        <v>0</v>
      </c>
      <c r="AC180" s="12">
        <v>0</v>
      </c>
      <c r="AD180" s="12">
        <v>0</v>
      </c>
      <c r="AE180" s="12">
        <v>0</v>
      </c>
      <c r="AF180" s="57">
        <f t="shared" si="17"/>
        <v>0</v>
      </c>
      <c r="AG180" s="12">
        <v>0</v>
      </c>
      <c r="AH180" s="12">
        <v>0</v>
      </c>
      <c r="AI180" s="12">
        <v>0</v>
      </c>
      <c r="AJ180" s="12">
        <v>0</v>
      </c>
      <c r="AK180" s="79">
        <v>0</v>
      </c>
      <c r="AL180" s="79">
        <v>0</v>
      </c>
      <c r="AM180" s="79">
        <v>0</v>
      </c>
      <c r="AN180" s="79">
        <v>0</v>
      </c>
      <c r="AO180" s="1">
        <f>IFERROR(VLOOKUP(E180,[2]Sheet1!$E:$O,11,0),0)</f>
        <v>640</v>
      </c>
      <c r="AP180" s="100">
        <f>IFERROR(VLOOKUP(E180,[3]Sheet2!$E:$O,11,0),0)</f>
        <v>0</v>
      </c>
      <c r="AQ180" s="99"/>
    </row>
    <row r="181" spans="1:43" s="19" customFormat="1" ht="15" customHeight="1">
      <c r="A181" s="1"/>
      <c r="B181" s="8" t="s">
        <v>909</v>
      </c>
      <c r="C181" s="9" t="s">
        <v>334</v>
      </c>
      <c r="D181" s="9" t="s">
        <v>1372</v>
      </c>
      <c r="E181" s="13" t="s">
        <v>1373</v>
      </c>
      <c r="F181" s="18" t="s">
        <v>337</v>
      </c>
      <c r="G181" s="8" t="s">
        <v>522</v>
      </c>
      <c r="H181" s="29" t="s">
        <v>914</v>
      </c>
      <c r="I181" s="10">
        <v>4</v>
      </c>
      <c r="J181" s="10" t="s">
        <v>1517</v>
      </c>
      <c r="K181" s="12">
        <f>IFERROR(VLOOKUP($E181,Sheet1!$A:$Z,3,0),0)</f>
        <v>0</v>
      </c>
      <c r="L181" s="25">
        <f>IFERROR(VLOOKUP(E181,#REF!,5,0),0)</f>
        <v>0</v>
      </c>
      <c r="M181" s="32">
        <v>11.46</v>
      </c>
      <c r="N181" s="78">
        <f>IF(VLOOKUP(E181,Sheet1!$A:$E,5,0)&lt;0,0,VLOOKUP(E181,Sheet1!$A:$E,5,0))</f>
        <v>0</v>
      </c>
      <c r="O181" s="28">
        <f t="shared" si="16"/>
        <v>200</v>
      </c>
      <c r="P181" s="12">
        <f>IFERROR(VLOOKUP($E181,[1]Pivot!$M:$Z,2,0),0)</f>
        <v>0</v>
      </c>
      <c r="Q181" s="12">
        <f>IFERROR(VLOOKUP($E181,[1]Pivot!$M:$Z,3,0),0)</f>
        <v>0</v>
      </c>
      <c r="R181" s="12">
        <f>IFERROR(VLOOKUP($E181,[1]Pivot!$M:$Z,4,0),0)</f>
        <v>0</v>
      </c>
      <c r="S181" s="12">
        <f>IFERROR(VLOOKUP($E181,[1]Pivot!$M:$Z,5,0),0)</f>
        <v>200</v>
      </c>
      <c r="T181" s="12">
        <f>IFERROR(VLOOKUP($E181,[1]Pivot!$M:$Z,6,0),0)</f>
        <v>0</v>
      </c>
      <c r="U181" s="12">
        <f>IFERROR(VLOOKUP($E181,[1]Pivot!$M:$Z,7,0),0)</f>
        <v>0</v>
      </c>
      <c r="V181" s="12">
        <f>IFERROR(VLOOKUP($E181,[1]Pivot!$M:$Z,8,0),0)</f>
        <v>0</v>
      </c>
      <c r="W181" s="12">
        <f>IFERROR(VLOOKUP($E181,[1]Pivot!$M:$Z,9,0),0)</f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57">
        <f t="shared" si="17"/>
        <v>0</v>
      </c>
      <c r="AG181" s="12">
        <v>0</v>
      </c>
      <c r="AH181" s="12">
        <v>0</v>
      </c>
      <c r="AI181" s="12">
        <v>0</v>
      </c>
      <c r="AJ181" s="12">
        <v>0</v>
      </c>
      <c r="AK181" s="79">
        <v>0</v>
      </c>
      <c r="AL181" s="79">
        <v>0</v>
      </c>
      <c r="AM181" s="79">
        <v>0</v>
      </c>
      <c r="AN181" s="79">
        <v>0</v>
      </c>
      <c r="AO181" s="1">
        <f>IFERROR(VLOOKUP(E181,[2]Sheet1!$E:$O,11,0),0)</f>
        <v>0</v>
      </c>
      <c r="AP181" s="100">
        <f>IFERROR(VLOOKUP(E181,[3]Sheet2!$E:$O,11,0),0)</f>
        <v>0</v>
      </c>
      <c r="AQ181" s="99"/>
    </row>
    <row r="182" spans="1:43" s="19" customFormat="1" ht="15" customHeight="1">
      <c r="A182" s="1"/>
      <c r="B182" s="8" t="s">
        <v>909</v>
      </c>
      <c r="C182" s="9" t="s">
        <v>334</v>
      </c>
      <c r="D182" s="9" t="s">
        <v>1374</v>
      </c>
      <c r="E182" s="13" t="s">
        <v>1375</v>
      </c>
      <c r="F182" s="18" t="s">
        <v>337</v>
      </c>
      <c r="G182" s="8" t="s">
        <v>522</v>
      </c>
      <c r="H182" s="10" t="s">
        <v>347</v>
      </c>
      <c r="I182" s="10">
        <v>4</v>
      </c>
      <c r="J182" s="10" t="s">
        <v>1517</v>
      </c>
      <c r="K182" s="12">
        <f>IFERROR(VLOOKUP($E182,Sheet1!$A:$Z,3,0),0)</f>
        <v>0</v>
      </c>
      <c r="L182" s="25">
        <f>IFERROR(VLOOKUP(E182,#REF!,5,0),0)</f>
        <v>0</v>
      </c>
      <c r="M182" s="32">
        <v>2.0699999999999998</v>
      </c>
      <c r="N182" s="78">
        <f>IF(VLOOKUP(E182,Sheet1!$A:$E,5,0)&lt;0,0,VLOOKUP(E182,Sheet1!$A:$E,5,0))</f>
        <v>0</v>
      </c>
      <c r="O182" s="28">
        <f t="shared" si="16"/>
        <v>1000</v>
      </c>
      <c r="P182" s="12">
        <f>IFERROR(VLOOKUP($E182,[1]Pivot!$M:$Z,2,0),0)</f>
        <v>0</v>
      </c>
      <c r="Q182" s="12">
        <f>IFERROR(VLOOKUP($E182,[1]Pivot!$M:$Z,3,0),0)</f>
        <v>0</v>
      </c>
      <c r="R182" s="12">
        <f>IFERROR(VLOOKUP($E182,[1]Pivot!$M:$Z,4,0),0)</f>
        <v>0</v>
      </c>
      <c r="S182" s="12">
        <f>IFERROR(VLOOKUP($E182,[1]Pivot!$M:$Z,5,0),0)</f>
        <v>1000</v>
      </c>
      <c r="T182" s="12">
        <f>IFERROR(VLOOKUP($E182,[1]Pivot!$M:$Z,6,0),0)</f>
        <v>0</v>
      </c>
      <c r="U182" s="12">
        <f>IFERROR(VLOOKUP($E182,[1]Pivot!$M:$Z,7,0),0)</f>
        <v>0</v>
      </c>
      <c r="V182" s="12">
        <f>IFERROR(VLOOKUP($E182,[1]Pivot!$M:$Z,8,0),0)</f>
        <v>0</v>
      </c>
      <c r="W182" s="12">
        <f>IFERROR(VLOOKUP($E182,[1]Pivot!$M:$Z,9,0),0)</f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0</v>
      </c>
      <c r="AE182" s="12">
        <v>0</v>
      </c>
      <c r="AF182" s="57">
        <f t="shared" si="17"/>
        <v>0</v>
      </c>
      <c r="AG182" s="12">
        <v>0</v>
      </c>
      <c r="AH182" s="12">
        <v>0</v>
      </c>
      <c r="AI182" s="12">
        <v>0</v>
      </c>
      <c r="AJ182" s="12">
        <v>0</v>
      </c>
      <c r="AK182" s="79">
        <v>0</v>
      </c>
      <c r="AL182" s="79">
        <v>0</v>
      </c>
      <c r="AM182" s="79">
        <v>0</v>
      </c>
      <c r="AN182" s="79">
        <v>0</v>
      </c>
      <c r="AO182" s="1">
        <f>IFERROR(VLOOKUP(E182,[2]Sheet1!$E:$O,11,0),0)</f>
        <v>0</v>
      </c>
      <c r="AP182" s="100">
        <f>IFERROR(VLOOKUP(E182,[3]Sheet2!$E:$O,11,0),0)</f>
        <v>0</v>
      </c>
      <c r="AQ182" s="99"/>
    </row>
    <row r="183" spans="1:43" s="19" customFormat="1" ht="15" customHeight="1">
      <c r="A183" s="1"/>
      <c r="B183" s="8" t="s">
        <v>909</v>
      </c>
      <c r="C183" s="9" t="s">
        <v>334</v>
      </c>
      <c r="D183" s="9" t="s">
        <v>1376</v>
      </c>
      <c r="E183" s="13" t="s">
        <v>1377</v>
      </c>
      <c r="F183" s="18" t="s">
        <v>337</v>
      </c>
      <c r="G183" s="8" t="s">
        <v>522</v>
      </c>
      <c r="H183" s="10" t="s">
        <v>350</v>
      </c>
      <c r="I183" s="10">
        <v>4</v>
      </c>
      <c r="J183" s="10" t="s">
        <v>1517</v>
      </c>
      <c r="K183" s="12">
        <f>IFERROR(VLOOKUP($E183,Sheet1!$A:$Z,3,0),0)</f>
        <v>0</v>
      </c>
      <c r="L183" s="25">
        <f>IFERROR(VLOOKUP(E183,#REF!,5,0),0)</f>
        <v>0</v>
      </c>
      <c r="M183" s="32">
        <v>2.4</v>
      </c>
      <c r="N183" s="78">
        <f>IF(VLOOKUP(E183,Sheet1!$A:$E,5,0)&lt;0,0,VLOOKUP(E183,Sheet1!$A:$E,5,0))</f>
        <v>0</v>
      </c>
      <c r="O183" s="28">
        <f t="shared" si="16"/>
        <v>500</v>
      </c>
      <c r="P183" s="12">
        <f>IFERROR(VLOOKUP($E183,[1]Pivot!$M:$Z,2,0),0)</f>
        <v>0</v>
      </c>
      <c r="Q183" s="12">
        <f>IFERROR(VLOOKUP($E183,[1]Pivot!$M:$Z,3,0),0)</f>
        <v>0</v>
      </c>
      <c r="R183" s="12">
        <f>IFERROR(VLOOKUP($E183,[1]Pivot!$M:$Z,4,0),0)</f>
        <v>0</v>
      </c>
      <c r="S183" s="12">
        <f>IFERROR(VLOOKUP($E183,[1]Pivot!$M:$Z,5,0),0)</f>
        <v>500</v>
      </c>
      <c r="T183" s="12">
        <f>IFERROR(VLOOKUP($E183,[1]Pivot!$M:$Z,6,0),0)</f>
        <v>0</v>
      </c>
      <c r="U183" s="12">
        <f>IFERROR(VLOOKUP($E183,[1]Pivot!$M:$Z,7,0),0)</f>
        <v>0</v>
      </c>
      <c r="V183" s="12">
        <f>IFERROR(VLOOKUP($E183,[1]Pivot!$M:$Z,8,0),0)</f>
        <v>0</v>
      </c>
      <c r="W183" s="12">
        <f>IFERROR(VLOOKUP($E183,[1]Pivot!$M:$Z,9,0),0)</f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0</v>
      </c>
      <c r="AE183" s="12">
        <v>0</v>
      </c>
      <c r="AF183" s="57">
        <f t="shared" si="17"/>
        <v>0</v>
      </c>
      <c r="AG183" s="12">
        <v>0</v>
      </c>
      <c r="AH183" s="12">
        <v>0</v>
      </c>
      <c r="AI183" s="12">
        <v>0</v>
      </c>
      <c r="AJ183" s="12">
        <v>0</v>
      </c>
      <c r="AK183" s="79">
        <v>0</v>
      </c>
      <c r="AL183" s="79">
        <v>0</v>
      </c>
      <c r="AM183" s="79">
        <v>0</v>
      </c>
      <c r="AN183" s="79">
        <v>0</v>
      </c>
      <c r="AO183" s="1">
        <f>IFERROR(VLOOKUP(E183,[2]Sheet1!$E:$O,11,0),0)</f>
        <v>0</v>
      </c>
      <c r="AP183" s="100">
        <f>IFERROR(VLOOKUP(E183,[3]Sheet2!$E:$O,11,0),0)</f>
        <v>0</v>
      </c>
      <c r="AQ183" s="99"/>
    </row>
    <row r="184" spans="1:43" s="19" customFormat="1" ht="15" customHeight="1">
      <c r="A184" s="1">
        <f t="shared" ref="A184:A195" si="19">O184+AF184</f>
        <v>360</v>
      </c>
      <c r="B184" s="8" t="s">
        <v>909</v>
      </c>
      <c r="C184" s="9" t="s">
        <v>334</v>
      </c>
      <c r="D184" s="9" t="s">
        <v>1316</v>
      </c>
      <c r="E184" s="13" t="s">
        <v>1293</v>
      </c>
      <c r="F184" s="18" t="s">
        <v>337</v>
      </c>
      <c r="G184" s="8" t="s">
        <v>1317</v>
      </c>
      <c r="H184" s="62" t="s">
        <v>90</v>
      </c>
      <c r="I184" s="10">
        <v>4</v>
      </c>
      <c r="J184" s="10" t="s">
        <v>1517</v>
      </c>
      <c r="K184" s="12">
        <f>IFERROR(VLOOKUP($E184,Sheet1!$A:$Z,3,0),0)</f>
        <v>700</v>
      </c>
      <c r="L184" s="25">
        <f>IFERROR(VLOOKUP(E184,#REF!,5,0),0)</f>
        <v>0</v>
      </c>
      <c r="M184" s="32">
        <v>7.5880100000000006</v>
      </c>
      <c r="N184" s="78">
        <f>IF(VLOOKUP(E184,Sheet1!$A:$E,5,0)&lt;0,0,VLOOKUP(E184,Sheet1!$A:$E,5,0))</f>
        <v>700</v>
      </c>
      <c r="O184" s="28">
        <f t="shared" si="16"/>
        <v>360</v>
      </c>
      <c r="P184" s="12">
        <f>IFERROR(VLOOKUP($E184,[1]Pivot!$M:$Z,2,0),0)</f>
        <v>0</v>
      </c>
      <c r="Q184" s="12">
        <f>IFERROR(VLOOKUP($E184,[1]Pivot!$M:$Z,3,0),0)</f>
        <v>0</v>
      </c>
      <c r="R184" s="12">
        <f>IFERROR(VLOOKUP($E184,[1]Pivot!$M:$Z,4,0),0)</f>
        <v>0</v>
      </c>
      <c r="S184" s="12">
        <f>IFERROR(VLOOKUP($E184,[1]Pivot!$M:$Z,5,0),0)</f>
        <v>0</v>
      </c>
      <c r="T184" s="12">
        <f>IFERROR(VLOOKUP($E184,[1]Pivot!$M:$Z,6,0),0)</f>
        <v>0</v>
      </c>
      <c r="U184" s="12">
        <f>IFERROR(VLOOKUP($E184,[1]Pivot!$M:$Z,7,0),0)</f>
        <v>0</v>
      </c>
      <c r="V184" s="12">
        <f>IFERROR(VLOOKUP($E184,[1]Pivot!$M:$Z,8,0),0)</f>
        <v>0</v>
      </c>
      <c r="W184" s="12">
        <f>IFERROR(VLOOKUP($E184,[1]Pivot!$M:$Z,9,0),0)</f>
        <v>0</v>
      </c>
      <c r="X184" s="12">
        <v>0</v>
      </c>
      <c r="Y184" s="12">
        <v>0</v>
      </c>
      <c r="Z184" s="12">
        <v>0</v>
      </c>
      <c r="AA184" s="12">
        <v>0</v>
      </c>
      <c r="AB184" s="12">
        <v>0</v>
      </c>
      <c r="AC184" s="12">
        <v>360</v>
      </c>
      <c r="AD184" s="12">
        <v>0</v>
      </c>
      <c r="AE184" s="12">
        <v>0</v>
      </c>
      <c r="AF184" s="57">
        <f t="shared" si="17"/>
        <v>0</v>
      </c>
      <c r="AG184" s="12">
        <v>0</v>
      </c>
      <c r="AH184" s="12">
        <v>0</v>
      </c>
      <c r="AI184" s="12">
        <v>0</v>
      </c>
      <c r="AJ184" s="12">
        <v>0</v>
      </c>
      <c r="AK184" s="79">
        <v>0</v>
      </c>
      <c r="AL184" s="79">
        <v>0</v>
      </c>
      <c r="AM184" s="79">
        <v>0</v>
      </c>
      <c r="AN184" s="79">
        <v>0</v>
      </c>
      <c r="AO184" s="1">
        <f>IFERROR(VLOOKUP(E184,[2]Sheet1!$E:$O,11,0),0)</f>
        <v>0</v>
      </c>
      <c r="AP184" s="100">
        <f>IFERROR(VLOOKUP(E184,[3]Sheet2!$E:$O,11,0),0)</f>
        <v>0</v>
      </c>
      <c r="AQ184" s="99"/>
    </row>
    <row r="185" spans="1:43" s="19" customFormat="1" ht="15" customHeight="1">
      <c r="A185" s="1">
        <f t="shared" si="19"/>
        <v>520</v>
      </c>
      <c r="B185" s="8" t="s">
        <v>909</v>
      </c>
      <c r="C185" s="9" t="s">
        <v>334</v>
      </c>
      <c r="D185" s="9" t="s">
        <v>1315</v>
      </c>
      <c r="E185" s="13" t="s">
        <v>1294</v>
      </c>
      <c r="F185" s="18" t="s">
        <v>337</v>
      </c>
      <c r="G185" s="8" t="s">
        <v>1317</v>
      </c>
      <c r="H185" s="62" t="s">
        <v>93</v>
      </c>
      <c r="I185" s="10">
        <v>4</v>
      </c>
      <c r="J185" s="10" t="s">
        <v>1517</v>
      </c>
      <c r="K185" s="12">
        <f>IFERROR(VLOOKUP($E185,Sheet1!$A:$Z,3,0),0)</f>
        <v>1252</v>
      </c>
      <c r="L185" s="25">
        <f>IFERROR(VLOOKUP(E185,#REF!,5,0),0)</f>
        <v>0</v>
      </c>
      <c r="M185" s="32">
        <v>9.0946940000000005</v>
      </c>
      <c r="N185" s="78">
        <f>IF(VLOOKUP(E185,Sheet1!$A:$E,5,0)&lt;0,0,VLOOKUP(E185,Sheet1!$A:$E,5,0))</f>
        <v>1252</v>
      </c>
      <c r="O185" s="28">
        <f t="shared" si="16"/>
        <v>520</v>
      </c>
      <c r="P185" s="12">
        <f>IFERROR(VLOOKUP($E185,[1]Pivot!$M:$Z,2,0),0)</f>
        <v>0</v>
      </c>
      <c r="Q185" s="12">
        <f>IFERROR(VLOOKUP($E185,[1]Pivot!$M:$Z,3,0),0)</f>
        <v>0</v>
      </c>
      <c r="R185" s="12">
        <f>IFERROR(VLOOKUP($E185,[1]Pivot!$M:$Z,4,0),0)</f>
        <v>0</v>
      </c>
      <c r="S185" s="12">
        <f>IFERROR(VLOOKUP($E185,[1]Pivot!$M:$Z,5,0),0)</f>
        <v>0</v>
      </c>
      <c r="T185" s="12">
        <f>IFERROR(VLOOKUP($E185,[1]Pivot!$M:$Z,6,0),0)</f>
        <v>0</v>
      </c>
      <c r="U185" s="12">
        <f>IFERROR(VLOOKUP($E185,[1]Pivot!$M:$Z,7,0),0)</f>
        <v>0</v>
      </c>
      <c r="V185" s="12">
        <f>IFERROR(VLOOKUP($E185,[1]Pivot!$M:$Z,8,0),0)</f>
        <v>0</v>
      </c>
      <c r="W185" s="12">
        <f>IFERROR(VLOOKUP($E185,[1]Pivot!$M:$Z,9,0),0)</f>
        <v>0</v>
      </c>
      <c r="X185" s="12">
        <v>0</v>
      </c>
      <c r="Y185" s="12">
        <v>0</v>
      </c>
      <c r="Z185" s="12">
        <v>0</v>
      </c>
      <c r="AA185" s="12">
        <v>0</v>
      </c>
      <c r="AB185" s="12">
        <v>0</v>
      </c>
      <c r="AC185" s="12">
        <v>520</v>
      </c>
      <c r="AD185" s="12">
        <v>0</v>
      </c>
      <c r="AE185" s="12">
        <v>0</v>
      </c>
      <c r="AF185" s="57">
        <f t="shared" si="17"/>
        <v>0</v>
      </c>
      <c r="AG185" s="12">
        <v>0</v>
      </c>
      <c r="AH185" s="12">
        <v>0</v>
      </c>
      <c r="AI185" s="12">
        <v>0</v>
      </c>
      <c r="AJ185" s="12">
        <v>0</v>
      </c>
      <c r="AK185" s="79">
        <v>0</v>
      </c>
      <c r="AL185" s="79">
        <v>0</v>
      </c>
      <c r="AM185" s="79">
        <v>0</v>
      </c>
      <c r="AN185" s="79">
        <v>0</v>
      </c>
      <c r="AO185" s="1">
        <f>IFERROR(VLOOKUP(E185,[2]Sheet1!$E:$O,11,0),0)</f>
        <v>0</v>
      </c>
      <c r="AP185" s="100">
        <f>IFERROR(VLOOKUP(E185,[3]Sheet2!$E:$O,11,0),0)</f>
        <v>0</v>
      </c>
      <c r="AQ185" s="99"/>
    </row>
    <row r="186" spans="1:43" s="19" customFormat="1" ht="15" customHeight="1">
      <c r="A186" s="1">
        <f t="shared" si="19"/>
        <v>1000</v>
      </c>
      <c r="B186" s="8" t="s">
        <v>909</v>
      </c>
      <c r="C186" s="9" t="s">
        <v>334</v>
      </c>
      <c r="D186" s="9" t="s">
        <v>1314</v>
      </c>
      <c r="E186" s="13" t="s">
        <v>1295</v>
      </c>
      <c r="F186" s="18" t="s">
        <v>337</v>
      </c>
      <c r="G186" s="8" t="s">
        <v>1317</v>
      </c>
      <c r="H186" s="62" t="s">
        <v>16</v>
      </c>
      <c r="I186" s="10">
        <v>4</v>
      </c>
      <c r="J186" s="10" t="s">
        <v>1517</v>
      </c>
      <c r="K186" s="12">
        <f>IFERROR(VLOOKUP($E186,Sheet1!$A:$Z,3,0),0)</f>
        <v>1752</v>
      </c>
      <c r="L186" s="25">
        <f>IFERROR(VLOOKUP(E186,#REF!,5,0),0)</f>
        <v>0</v>
      </c>
      <c r="M186" s="32">
        <v>9.6951840000000029</v>
      </c>
      <c r="N186" s="78">
        <f>IF(VLOOKUP(E186,Sheet1!$A:$E,5,0)&lt;0,0,VLOOKUP(E186,Sheet1!$A:$E,5,0))</f>
        <v>1752</v>
      </c>
      <c r="O186" s="28">
        <f t="shared" si="16"/>
        <v>1000</v>
      </c>
      <c r="P186" s="12">
        <f>IFERROR(VLOOKUP($E186,[1]Pivot!$M:$Z,2,0),0)</f>
        <v>0</v>
      </c>
      <c r="Q186" s="12">
        <f>IFERROR(VLOOKUP($E186,[1]Pivot!$M:$Z,3,0),0)</f>
        <v>0</v>
      </c>
      <c r="R186" s="12">
        <f>IFERROR(VLOOKUP($E186,[1]Pivot!$M:$Z,4,0),0)</f>
        <v>0</v>
      </c>
      <c r="S186" s="12">
        <f>IFERROR(VLOOKUP($E186,[1]Pivot!$M:$Z,5,0),0)</f>
        <v>0</v>
      </c>
      <c r="T186" s="12">
        <f>IFERROR(VLOOKUP($E186,[1]Pivot!$M:$Z,6,0),0)</f>
        <v>0</v>
      </c>
      <c r="U186" s="12">
        <f>IFERROR(VLOOKUP($E186,[1]Pivot!$M:$Z,7,0),0)</f>
        <v>0</v>
      </c>
      <c r="V186" s="12">
        <f>IFERROR(VLOOKUP($E186,[1]Pivot!$M:$Z,8,0),0)</f>
        <v>0</v>
      </c>
      <c r="W186" s="12">
        <f>IFERROR(VLOOKUP($E186,[1]Pivot!$M:$Z,9,0),0)</f>
        <v>0</v>
      </c>
      <c r="X186" s="12">
        <v>0</v>
      </c>
      <c r="Y186" s="12">
        <v>0</v>
      </c>
      <c r="Z186" s="12">
        <v>0</v>
      </c>
      <c r="AA186" s="12">
        <v>0</v>
      </c>
      <c r="AB186" s="12">
        <v>0</v>
      </c>
      <c r="AC186" s="12">
        <v>1000</v>
      </c>
      <c r="AD186" s="12">
        <v>0</v>
      </c>
      <c r="AE186" s="12">
        <v>0</v>
      </c>
      <c r="AF186" s="57">
        <f t="shared" si="17"/>
        <v>0</v>
      </c>
      <c r="AG186" s="12">
        <v>0</v>
      </c>
      <c r="AH186" s="12">
        <v>0</v>
      </c>
      <c r="AI186" s="12">
        <v>0</v>
      </c>
      <c r="AJ186" s="12">
        <v>0</v>
      </c>
      <c r="AK186" s="79">
        <v>0</v>
      </c>
      <c r="AL186" s="79">
        <v>0</v>
      </c>
      <c r="AM186" s="79">
        <v>0</v>
      </c>
      <c r="AN186" s="79">
        <v>0</v>
      </c>
      <c r="AO186" s="1">
        <f>IFERROR(VLOOKUP(E186,[2]Sheet1!$E:$O,11,0),0)</f>
        <v>0</v>
      </c>
      <c r="AP186" s="100">
        <f>IFERROR(VLOOKUP(E186,[3]Sheet2!$E:$O,11,0),0)</f>
        <v>0</v>
      </c>
      <c r="AQ186" s="99"/>
    </row>
    <row r="187" spans="1:43" s="19" customFormat="1" ht="15" customHeight="1">
      <c r="A187" s="1">
        <f t="shared" si="19"/>
        <v>700</v>
      </c>
      <c r="B187" s="8" t="s">
        <v>909</v>
      </c>
      <c r="C187" s="9" t="s">
        <v>334</v>
      </c>
      <c r="D187" s="9" t="s">
        <v>1313</v>
      </c>
      <c r="E187" s="13" t="s">
        <v>1296</v>
      </c>
      <c r="F187" s="18" t="s">
        <v>337</v>
      </c>
      <c r="G187" s="8" t="s">
        <v>1317</v>
      </c>
      <c r="H187" s="62" t="s">
        <v>20</v>
      </c>
      <c r="I187" s="10">
        <v>4</v>
      </c>
      <c r="J187" s="10" t="s">
        <v>1517</v>
      </c>
      <c r="K187" s="12">
        <f>IFERROR(VLOOKUP($E187,Sheet1!$A:$Z,3,0),0)</f>
        <v>0</v>
      </c>
      <c r="L187" s="25">
        <f>IFERROR(VLOOKUP(E187,#REF!,5,0),0)</f>
        <v>0</v>
      </c>
      <c r="M187" s="32">
        <v>11.463900000000001</v>
      </c>
      <c r="N187" s="78">
        <f>IF(VLOOKUP(E187,Sheet1!$A:$E,5,0)&lt;0,0,VLOOKUP(E187,Sheet1!$A:$E,5,0))</f>
        <v>0</v>
      </c>
      <c r="O187" s="28">
        <f t="shared" si="16"/>
        <v>700</v>
      </c>
      <c r="P187" s="12">
        <f>IFERROR(VLOOKUP($E187,[1]Pivot!$M:$Z,2,0),0)</f>
        <v>0</v>
      </c>
      <c r="Q187" s="12">
        <f>IFERROR(VLOOKUP($E187,[1]Pivot!$M:$Z,3,0),0)</f>
        <v>0</v>
      </c>
      <c r="R187" s="12">
        <f>IFERROR(VLOOKUP($E187,[1]Pivot!$M:$Z,4,0),0)</f>
        <v>0</v>
      </c>
      <c r="S187" s="12">
        <f>IFERROR(VLOOKUP($E187,[1]Pivot!$M:$Z,5,0),0)</f>
        <v>0</v>
      </c>
      <c r="T187" s="12">
        <f>IFERROR(VLOOKUP($E187,[1]Pivot!$M:$Z,6,0),0)</f>
        <v>0</v>
      </c>
      <c r="U187" s="12">
        <f>IFERROR(VLOOKUP($E187,[1]Pivot!$M:$Z,7,0),0)</f>
        <v>0</v>
      </c>
      <c r="V187" s="12">
        <f>IFERROR(VLOOKUP($E187,[1]Pivot!$M:$Z,8,0),0)</f>
        <v>0</v>
      </c>
      <c r="W187" s="12">
        <f>IFERROR(VLOOKUP($E187,[1]Pivot!$M:$Z,9,0),0)</f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700</v>
      </c>
      <c r="AD187" s="12">
        <v>0</v>
      </c>
      <c r="AE187" s="12">
        <v>0</v>
      </c>
      <c r="AF187" s="57">
        <f t="shared" si="17"/>
        <v>0</v>
      </c>
      <c r="AG187" s="12">
        <v>0</v>
      </c>
      <c r="AH187" s="12">
        <v>0</v>
      </c>
      <c r="AI187" s="12">
        <v>0</v>
      </c>
      <c r="AJ187" s="12">
        <v>0</v>
      </c>
      <c r="AK187" s="79">
        <v>0</v>
      </c>
      <c r="AL187" s="79">
        <v>0</v>
      </c>
      <c r="AM187" s="79">
        <v>0</v>
      </c>
      <c r="AN187" s="79">
        <v>0</v>
      </c>
      <c r="AO187" s="1">
        <f>IFERROR(VLOOKUP(E187,[2]Sheet1!$E:$O,11,0),0)</f>
        <v>0</v>
      </c>
      <c r="AP187" s="100">
        <f>IFERROR(VLOOKUP(E187,[3]Sheet2!$E:$O,11,0),0)</f>
        <v>0</v>
      </c>
      <c r="AQ187" s="99"/>
    </row>
    <row r="188" spans="1:43" s="19" customFormat="1" ht="15" customHeight="1">
      <c r="A188" s="1">
        <f t="shared" si="19"/>
        <v>0</v>
      </c>
      <c r="B188" s="8" t="s">
        <v>909</v>
      </c>
      <c r="C188" s="9" t="s">
        <v>334</v>
      </c>
      <c r="D188" s="9" t="s">
        <v>1312</v>
      </c>
      <c r="E188" s="13" t="s">
        <v>1297</v>
      </c>
      <c r="F188" s="18" t="s">
        <v>337</v>
      </c>
      <c r="G188" s="8" t="s">
        <v>1318</v>
      </c>
      <c r="H188" s="63" t="s">
        <v>90</v>
      </c>
      <c r="I188" s="10">
        <v>4</v>
      </c>
      <c r="J188" s="10" t="s">
        <v>1517</v>
      </c>
      <c r="K188" s="12">
        <f>IFERROR(VLOOKUP($E188,Sheet1!$A:$Z,3,0),0)</f>
        <v>700</v>
      </c>
      <c r="L188" s="25">
        <f>IFERROR(VLOOKUP(E188,#REF!,5,0),0)</f>
        <v>0</v>
      </c>
      <c r="M188" s="32">
        <v>7.5880100000000006</v>
      </c>
      <c r="N188" s="78">
        <f>IF(VLOOKUP(E188,Sheet1!$A:$E,5,0)&lt;0,0,VLOOKUP(E188,Sheet1!$A:$E,5,0))</f>
        <v>700</v>
      </c>
      <c r="O188" s="28">
        <f t="shared" si="16"/>
        <v>0</v>
      </c>
      <c r="P188" s="12">
        <f>IFERROR(VLOOKUP($E188,[1]Pivot!$M:$Z,2,0),0)</f>
        <v>0</v>
      </c>
      <c r="Q188" s="12">
        <f>IFERROR(VLOOKUP($E188,[1]Pivot!$M:$Z,3,0),0)</f>
        <v>0</v>
      </c>
      <c r="R188" s="12">
        <f>IFERROR(VLOOKUP($E188,[1]Pivot!$M:$Z,4,0),0)</f>
        <v>0</v>
      </c>
      <c r="S188" s="12">
        <f>IFERROR(VLOOKUP($E188,[1]Pivot!$M:$Z,5,0),0)</f>
        <v>0</v>
      </c>
      <c r="T188" s="12">
        <f>IFERROR(VLOOKUP($E188,[1]Pivot!$M:$Z,6,0),0)</f>
        <v>0</v>
      </c>
      <c r="U188" s="12">
        <f>IFERROR(VLOOKUP($E188,[1]Pivot!$M:$Z,7,0),0)</f>
        <v>0</v>
      </c>
      <c r="V188" s="12">
        <f>IFERROR(VLOOKUP($E188,[1]Pivot!$M:$Z,8,0),0)</f>
        <v>0</v>
      </c>
      <c r="W188" s="12">
        <f>IFERROR(VLOOKUP($E188,[1]Pivot!$M:$Z,9,0),0)</f>
        <v>0</v>
      </c>
      <c r="X188" s="12">
        <v>0</v>
      </c>
      <c r="Y188" s="12">
        <v>0</v>
      </c>
      <c r="Z188" s="12">
        <v>0</v>
      </c>
      <c r="AA188" s="12">
        <v>0</v>
      </c>
      <c r="AB188" s="12">
        <v>0</v>
      </c>
      <c r="AC188" s="12">
        <v>0</v>
      </c>
      <c r="AD188" s="12">
        <v>0</v>
      </c>
      <c r="AE188" s="12">
        <v>0</v>
      </c>
      <c r="AF188" s="57">
        <f t="shared" si="17"/>
        <v>0</v>
      </c>
      <c r="AG188" s="12">
        <v>0</v>
      </c>
      <c r="AH188" s="12">
        <v>0</v>
      </c>
      <c r="AI188" s="12">
        <v>0</v>
      </c>
      <c r="AJ188" s="12">
        <v>0</v>
      </c>
      <c r="AK188" s="79">
        <v>0</v>
      </c>
      <c r="AL188" s="79">
        <v>0</v>
      </c>
      <c r="AM188" s="79">
        <v>0</v>
      </c>
      <c r="AN188" s="79">
        <v>0</v>
      </c>
      <c r="AO188" s="1">
        <f>IFERROR(VLOOKUP(E188,[2]Sheet1!$E:$O,11,0),0)</f>
        <v>0</v>
      </c>
      <c r="AP188" s="100">
        <f>IFERROR(VLOOKUP(E188,[3]Sheet2!$E:$O,11,0),0)</f>
        <v>0</v>
      </c>
      <c r="AQ188" s="99"/>
    </row>
    <row r="189" spans="1:43" s="19" customFormat="1" ht="15" customHeight="1">
      <c r="A189" s="1">
        <f t="shared" si="19"/>
        <v>0</v>
      </c>
      <c r="B189" s="8" t="s">
        <v>909</v>
      </c>
      <c r="C189" s="9" t="s">
        <v>334</v>
      </c>
      <c r="D189" s="9" t="s">
        <v>1311</v>
      </c>
      <c r="E189" s="13" t="s">
        <v>1298</v>
      </c>
      <c r="F189" s="18" t="s">
        <v>337</v>
      </c>
      <c r="G189" s="8" t="s">
        <v>1318</v>
      </c>
      <c r="H189" s="63" t="s">
        <v>93</v>
      </c>
      <c r="I189" s="10">
        <v>4</v>
      </c>
      <c r="J189" s="10" t="s">
        <v>1517</v>
      </c>
      <c r="K189" s="12">
        <f>IFERROR(VLOOKUP($E189,Sheet1!$A:$Z,3,0),0)</f>
        <v>1252</v>
      </c>
      <c r="L189" s="25">
        <f>IFERROR(VLOOKUP(E189,#REF!,5,0),0)</f>
        <v>0</v>
      </c>
      <c r="M189" s="32">
        <v>9.0946940000000005</v>
      </c>
      <c r="N189" s="78">
        <f>IF(VLOOKUP(E189,Sheet1!$A:$E,5,0)&lt;0,0,VLOOKUP(E189,Sheet1!$A:$E,5,0))</f>
        <v>1252</v>
      </c>
      <c r="O189" s="28">
        <f t="shared" si="16"/>
        <v>0</v>
      </c>
      <c r="P189" s="12">
        <f>IFERROR(VLOOKUP($E189,[1]Pivot!$M:$Z,2,0),0)</f>
        <v>0</v>
      </c>
      <c r="Q189" s="12">
        <f>IFERROR(VLOOKUP($E189,[1]Pivot!$M:$Z,3,0),0)</f>
        <v>0</v>
      </c>
      <c r="R189" s="12">
        <f>IFERROR(VLOOKUP($E189,[1]Pivot!$M:$Z,4,0),0)</f>
        <v>0</v>
      </c>
      <c r="S189" s="12">
        <f>IFERROR(VLOOKUP($E189,[1]Pivot!$M:$Z,5,0),0)</f>
        <v>0</v>
      </c>
      <c r="T189" s="12">
        <f>IFERROR(VLOOKUP($E189,[1]Pivot!$M:$Z,6,0),0)</f>
        <v>0</v>
      </c>
      <c r="U189" s="12">
        <f>IFERROR(VLOOKUP($E189,[1]Pivot!$M:$Z,7,0),0)</f>
        <v>0</v>
      </c>
      <c r="V189" s="12">
        <f>IFERROR(VLOOKUP($E189,[1]Pivot!$M:$Z,8,0),0)</f>
        <v>0</v>
      </c>
      <c r="W189" s="12">
        <f>IFERROR(VLOOKUP($E189,[1]Pivot!$M:$Z,9,0),0)</f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57">
        <f t="shared" si="17"/>
        <v>0</v>
      </c>
      <c r="AG189" s="12">
        <v>0</v>
      </c>
      <c r="AH189" s="12">
        <v>0</v>
      </c>
      <c r="AI189" s="12">
        <v>0</v>
      </c>
      <c r="AJ189" s="12">
        <v>0</v>
      </c>
      <c r="AK189" s="79">
        <v>0</v>
      </c>
      <c r="AL189" s="79">
        <v>0</v>
      </c>
      <c r="AM189" s="79">
        <v>0</v>
      </c>
      <c r="AN189" s="79">
        <v>0</v>
      </c>
      <c r="AO189" s="1">
        <f>IFERROR(VLOOKUP(E189,[2]Sheet1!$E:$O,11,0),0)</f>
        <v>0</v>
      </c>
      <c r="AP189" s="100">
        <f>IFERROR(VLOOKUP(E189,[3]Sheet2!$E:$O,11,0),0)</f>
        <v>0</v>
      </c>
      <c r="AQ189" s="99"/>
    </row>
    <row r="190" spans="1:43" s="19" customFormat="1" ht="15" customHeight="1">
      <c r="A190" s="1">
        <f t="shared" si="19"/>
        <v>0</v>
      </c>
      <c r="B190" s="8" t="s">
        <v>909</v>
      </c>
      <c r="C190" s="9" t="s">
        <v>334</v>
      </c>
      <c r="D190" s="9" t="s">
        <v>1310</v>
      </c>
      <c r="E190" s="13" t="s">
        <v>1299</v>
      </c>
      <c r="F190" s="18" t="s">
        <v>337</v>
      </c>
      <c r="G190" s="8" t="s">
        <v>1318</v>
      </c>
      <c r="H190" s="63" t="s">
        <v>16</v>
      </c>
      <c r="I190" s="10">
        <v>4</v>
      </c>
      <c r="J190" s="10" t="s">
        <v>1517</v>
      </c>
      <c r="K190" s="12">
        <f>IFERROR(VLOOKUP($E190,Sheet1!$A:$Z,3,0),0)</f>
        <v>1752</v>
      </c>
      <c r="L190" s="25">
        <f>IFERROR(VLOOKUP(E190,#REF!,5,0),0)</f>
        <v>0</v>
      </c>
      <c r="M190" s="32">
        <v>9.6951840000000029</v>
      </c>
      <c r="N190" s="78">
        <f>IF(VLOOKUP(E190,Sheet1!$A:$E,5,0)&lt;0,0,VLOOKUP(E190,Sheet1!$A:$E,5,0))</f>
        <v>1752</v>
      </c>
      <c r="O190" s="28">
        <f t="shared" si="16"/>
        <v>0</v>
      </c>
      <c r="P190" s="12">
        <f>IFERROR(VLOOKUP($E190,[1]Pivot!$M:$Z,2,0),0)</f>
        <v>0</v>
      </c>
      <c r="Q190" s="12">
        <f>IFERROR(VLOOKUP($E190,[1]Pivot!$M:$Z,3,0),0)</f>
        <v>0</v>
      </c>
      <c r="R190" s="12">
        <f>IFERROR(VLOOKUP($E190,[1]Pivot!$M:$Z,4,0),0)</f>
        <v>0</v>
      </c>
      <c r="S190" s="12">
        <f>IFERROR(VLOOKUP($E190,[1]Pivot!$M:$Z,5,0),0)</f>
        <v>0</v>
      </c>
      <c r="T190" s="12">
        <f>IFERROR(VLOOKUP($E190,[1]Pivot!$M:$Z,6,0),0)</f>
        <v>0</v>
      </c>
      <c r="U190" s="12">
        <f>IFERROR(VLOOKUP($E190,[1]Pivot!$M:$Z,7,0),0)</f>
        <v>0</v>
      </c>
      <c r="V190" s="12">
        <f>IFERROR(VLOOKUP($E190,[1]Pivot!$M:$Z,8,0),0)</f>
        <v>0</v>
      </c>
      <c r="W190" s="12">
        <f>IFERROR(VLOOKUP($E190,[1]Pivot!$M:$Z,9,0),0)</f>
        <v>0</v>
      </c>
      <c r="X190" s="12">
        <v>0</v>
      </c>
      <c r="Y190" s="12">
        <v>0</v>
      </c>
      <c r="Z190" s="12">
        <v>0</v>
      </c>
      <c r="AA190" s="12">
        <v>0</v>
      </c>
      <c r="AB190" s="12">
        <v>0</v>
      </c>
      <c r="AC190" s="12">
        <v>0</v>
      </c>
      <c r="AD190" s="12">
        <v>0</v>
      </c>
      <c r="AE190" s="12">
        <v>0</v>
      </c>
      <c r="AF190" s="57">
        <f t="shared" si="17"/>
        <v>0</v>
      </c>
      <c r="AG190" s="12">
        <v>0</v>
      </c>
      <c r="AH190" s="12">
        <v>0</v>
      </c>
      <c r="AI190" s="12">
        <v>0</v>
      </c>
      <c r="AJ190" s="12">
        <v>0</v>
      </c>
      <c r="AK190" s="79">
        <v>0</v>
      </c>
      <c r="AL190" s="79">
        <v>0</v>
      </c>
      <c r="AM190" s="79">
        <v>0</v>
      </c>
      <c r="AN190" s="79">
        <v>0</v>
      </c>
      <c r="AO190" s="1">
        <f>IFERROR(VLOOKUP(E190,[2]Sheet1!$E:$O,11,0),0)</f>
        <v>0</v>
      </c>
      <c r="AP190" s="100">
        <f>IFERROR(VLOOKUP(E190,[3]Sheet2!$E:$O,11,0),0)</f>
        <v>0</v>
      </c>
      <c r="AQ190" s="99"/>
    </row>
    <row r="191" spans="1:43" s="19" customFormat="1" ht="15" customHeight="1">
      <c r="A191" s="1">
        <f t="shared" si="19"/>
        <v>0</v>
      </c>
      <c r="B191" s="8" t="s">
        <v>909</v>
      </c>
      <c r="C191" s="9" t="s">
        <v>334</v>
      </c>
      <c r="D191" s="9" t="s">
        <v>1309</v>
      </c>
      <c r="E191" s="13" t="s">
        <v>1300</v>
      </c>
      <c r="F191" s="18" t="s">
        <v>337</v>
      </c>
      <c r="G191" s="8" t="s">
        <v>1318</v>
      </c>
      <c r="H191" s="63" t="s">
        <v>20</v>
      </c>
      <c r="I191" s="10">
        <v>4</v>
      </c>
      <c r="J191" s="10" t="s">
        <v>1517</v>
      </c>
      <c r="K191" s="12">
        <f>IFERROR(VLOOKUP($E191,Sheet1!$A:$Z,3,0),0)</f>
        <v>0</v>
      </c>
      <c r="L191" s="25">
        <f>IFERROR(VLOOKUP(E191,#REF!,5,0),0)</f>
        <v>0</v>
      </c>
      <c r="M191" s="32">
        <v>11.463900000000001</v>
      </c>
      <c r="N191" s="78">
        <f>IF(VLOOKUP(E191,Sheet1!$A:$E,5,0)&lt;0,0,VLOOKUP(E191,Sheet1!$A:$E,5,0))</f>
        <v>0</v>
      </c>
      <c r="O191" s="28">
        <f t="shared" si="16"/>
        <v>0</v>
      </c>
      <c r="P191" s="12">
        <f>IFERROR(VLOOKUP($E191,[1]Pivot!$M:$Z,2,0),0)</f>
        <v>0</v>
      </c>
      <c r="Q191" s="12">
        <f>IFERROR(VLOOKUP($E191,[1]Pivot!$M:$Z,3,0),0)</f>
        <v>0</v>
      </c>
      <c r="R191" s="12">
        <f>IFERROR(VLOOKUP($E191,[1]Pivot!$M:$Z,4,0),0)</f>
        <v>0</v>
      </c>
      <c r="S191" s="12">
        <f>IFERROR(VLOOKUP($E191,[1]Pivot!$M:$Z,5,0),0)</f>
        <v>0</v>
      </c>
      <c r="T191" s="12">
        <f>IFERROR(VLOOKUP($E191,[1]Pivot!$M:$Z,6,0),0)</f>
        <v>0</v>
      </c>
      <c r="U191" s="12">
        <f>IFERROR(VLOOKUP($E191,[1]Pivot!$M:$Z,7,0),0)</f>
        <v>0</v>
      </c>
      <c r="V191" s="12">
        <f>IFERROR(VLOOKUP($E191,[1]Pivot!$M:$Z,8,0),0)</f>
        <v>0</v>
      </c>
      <c r="W191" s="12">
        <f>IFERROR(VLOOKUP($E191,[1]Pivot!$M:$Z,9,0),0)</f>
        <v>0</v>
      </c>
      <c r="X191" s="12">
        <v>0</v>
      </c>
      <c r="Y191" s="12">
        <v>0</v>
      </c>
      <c r="Z191" s="12">
        <v>0</v>
      </c>
      <c r="AA191" s="12">
        <v>0</v>
      </c>
      <c r="AB191" s="12">
        <v>0</v>
      </c>
      <c r="AC191" s="12">
        <v>0</v>
      </c>
      <c r="AD191" s="12">
        <v>0</v>
      </c>
      <c r="AE191" s="12">
        <v>0</v>
      </c>
      <c r="AF191" s="57">
        <f t="shared" si="17"/>
        <v>0</v>
      </c>
      <c r="AG191" s="12">
        <v>0</v>
      </c>
      <c r="AH191" s="12">
        <v>0</v>
      </c>
      <c r="AI191" s="12">
        <v>0</v>
      </c>
      <c r="AJ191" s="12">
        <v>0</v>
      </c>
      <c r="AK191" s="79">
        <v>0</v>
      </c>
      <c r="AL191" s="79">
        <v>0</v>
      </c>
      <c r="AM191" s="79">
        <v>0</v>
      </c>
      <c r="AN191" s="79">
        <v>0</v>
      </c>
      <c r="AO191" s="1">
        <f>IFERROR(VLOOKUP(E191,[2]Sheet1!$E:$O,11,0),0)</f>
        <v>0</v>
      </c>
      <c r="AP191" s="100">
        <f>IFERROR(VLOOKUP(E191,[3]Sheet2!$E:$O,11,0),0)</f>
        <v>0</v>
      </c>
      <c r="AQ191" s="99"/>
    </row>
    <row r="192" spans="1:43" s="19" customFormat="1" ht="15" customHeight="1">
      <c r="A192" s="1">
        <f t="shared" si="19"/>
        <v>0</v>
      </c>
      <c r="B192" s="8" t="s">
        <v>909</v>
      </c>
      <c r="C192" s="9" t="s">
        <v>334</v>
      </c>
      <c r="D192" s="9" t="s">
        <v>1308</v>
      </c>
      <c r="E192" s="13" t="s">
        <v>1301</v>
      </c>
      <c r="F192" s="18" t="s">
        <v>337</v>
      </c>
      <c r="G192" s="8" t="s">
        <v>1319</v>
      </c>
      <c r="H192" s="64" t="s">
        <v>90</v>
      </c>
      <c r="I192" s="10">
        <v>4</v>
      </c>
      <c r="J192" s="10" t="s">
        <v>1517</v>
      </c>
      <c r="K192" s="12">
        <f>IFERROR(VLOOKUP($E192,Sheet1!$A:$Z,3,0),0)</f>
        <v>700</v>
      </c>
      <c r="L192" s="25">
        <f>IFERROR(VLOOKUP(E192,#REF!,5,0),0)</f>
        <v>0</v>
      </c>
      <c r="M192" s="32">
        <v>7.5880100000000006</v>
      </c>
      <c r="N192" s="78">
        <f>IF(VLOOKUP(E192,Sheet1!$A:$E,5,0)&lt;0,0,VLOOKUP(E192,Sheet1!$A:$E,5,0))</f>
        <v>500</v>
      </c>
      <c r="O192" s="28">
        <f t="shared" si="16"/>
        <v>0</v>
      </c>
      <c r="P192" s="12">
        <f>IFERROR(VLOOKUP($E192,[1]Pivot!$M:$Z,2,0),0)</f>
        <v>0</v>
      </c>
      <c r="Q192" s="12">
        <f>IFERROR(VLOOKUP($E192,[1]Pivot!$M:$Z,3,0),0)</f>
        <v>0</v>
      </c>
      <c r="R192" s="12">
        <f>IFERROR(VLOOKUP($E192,[1]Pivot!$M:$Z,4,0),0)</f>
        <v>0</v>
      </c>
      <c r="S192" s="12">
        <f>IFERROR(VLOOKUP($E192,[1]Pivot!$M:$Z,5,0),0)</f>
        <v>0</v>
      </c>
      <c r="T192" s="12">
        <f>IFERROR(VLOOKUP($E192,[1]Pivot!$M:$Z,6,0),0)</f>
        <v>0</v>
      </c>
      <c r="U192" s="12">
        <f>IFERROR(VLOOKUP($E192,[1]Pivot!$M:$Z,7,0),0)</f>
        <v>0</v>
      </c>
      <c r="V192" s="12">
        <f>IFERROR(VLOOKUP($E192,[1]Pivot!$M:$Z,8,0),0)</f>
        <v>0</v>
      </c>
      <c r="W192" s="12">
        <f>IFERROR(VLOOKUP($E192,[1]Pivot!$M:$Z,9,0),0)</f>
        <v>0</v>
      </c>
      <c r="X192" s="12">
        <v>0</v>
      </c>
      <c r="Y192" s="12">
        <v>0</v>
      </c>
      <c r="Z192" s="12">
        <v>0</v>
      </c>
      <c r="AA192" s="12">
        <v>0</v>
      </c>
      <c r="AB192" s="12">
        <v>0</v>
      </c>
      <c r="AC192" s="12">
        <v>0</v>
      </c>
      <c r="AD192" s="12">
        <v>0</v>
      </c>
      <c r="AE192" s="12">
        <v>0</v>
      </c>
      <c r="AF192" s="57">
        <f t="shared" si="17"/>
        <v>0</v>
      </c>
      <c r="AG192" s="12">
        <v>0</v>
      </c>
      <c r="AH192" s="12">
        <v>0</v>
      </c>
      <c r="AI192" s="12">
        <v>0</v>
      </c>
      <c r="AJ192" s="12">
        <v>0</v>
      </c>
      <c r="AK192" s="79">
        <v>0</v>
      </c>
      <c r="AL192" s="79">
        <v>0</v>
      </c>
      <c r="AM192" s="79">
        <v>0</v>
      </c>
      <c r="AN192" s="79">
        <v>0</v>
      </c>
      <c r="AO192" s="1">
        <f>IFERROR(VLOOKUP(E192,[2]Sheet1!$E:$O,11,0),0)</f>
        <v>0</v>
      </c>
      <c r="AP192" s="100">
        <f>IFERROR(VLOOKUP(E192,[3]Sheet2!$E:$O,11,0),0)</f>
        <v>0</v>
      </c>
      <c r="AQ192" s="99"/>
    </row>
    <row r="193" spans="1:43" s="19" customFormat="1" ht="15" customHeight="1">
      <c r="A193" s="1">
        <f t="shared" si="19"/>
        <v>0</v>
      </c>
      <c r="B193" s="8" t="s">
        <v>909</v>
      </c>
      <c r="C193" s="9" t="s">
        <v>334</v>
      </c>
      <c r="D193" s="9" t="s">
        <v>1307</v>
      </c>
      <c r="E193" s="13" t="s">
        <v>1302</v>
      </c>
      <c r="F193" s="18" t="s">
        <v>337</v>
      </c>
      <c r="G193" s="8" t="s">
        <v>1319</v>
      </c>
      <c r="H193" s="64" t="s">
        <v>93</v>
      </c>
      <c r="I193" s="10">
        <v>4</v>
      </c>
      <c r="J193" s="10" t="s">
        <v>1517</v>
      </c>
      <c r="K193" s="12">
        <f>IFERROR(VLOOKUP($E193,Sheet1!$A:$Z,3,0),0)</f>
        <v>1252</v>
      </c>
      <c r="L193" s="25">
        <f>IFERROR(VLOOKUP(E193,#REF!,5,0),0)</f>
        <v>0</v>
      </c>
      <c r="M193" s="32">
        <v>9.0946940000000005</v>
      </c>
      <c r="N193" s="78">
        <f>IF(VLOOKUP(E193,Sheet1!$A:$E,5,0)&lt;0,0,VLOOKUP(E193,Sheet1!$A:$E,5,0))</f>
        <v>852</v>
      </c>
      <c r="O193" s="28">
        <f t="shared" si="16"/>
        <v>0</v>
      </c>
      <c r="P193" s="12">
        <f>IFERROR(VLOOKUP($E193,[1]Pivot!$M:$Z,2,0),0)</f>
        <v>0</v>
      </c>
      <c r="Q193" s="12">
        <f>IFERROR(VLOOKUP($E193,[1]Pivot!$M:$Z,3,0),0)</f>
        <v>0</v>
      </c>
      <c r="R193" s="12">
        <f>IFERROR(VLOOKUP($E193,[1]Pivot!$M:$Z,4,0),0)</f>
        <v>0</v>
      </c>
      <c r="S193" s="12">
        <f>IFERROR(VLOOKUP($E193,[1]Pivot!$M:$Z,5,0),0)</f>
        <v>0</v>
      </c>
      <c r="T193" s="12">
        <f>IFERROR(VLOOKUP($E193,[1]Pivot!$M:$Z,6,0),0)</f>
        <v>0</v>
      </c>
      <c r="U193" s="12">
        <f>IFERROR(VLOOKUP($E193,[1]Pivot!$M:$Z,7,0),0)</f>
        <v>0</v>
      </c>
      <c r="V193" s="12">
        <f>IFERROR(VLOOKUP($E193,[1]Pivot!$M:$Z,8,0),0)</f>
        <v>0</v>
      </c>
      <c r="W193" s="12">
        <f>IFERROR(VLOOKUP($E193,[1]Pivot!$M:$Z,9,0),0)</f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0</v>
      </c>
      <c r="AC193" s="12">
        <v>0</v>
      </c>
      <c r="AD193" s="12">
        <v>0</v>
      </c>
      <c r="AE193" s="12">
        <v>0</v>
      </c>
      <c r="AF193" s="57">
        <f t="shared" si="17"/>
        <v>0</v>
      </c>
      <c r="AG193" s="12">
        <v>0</v>
      </c>
      <c r="AH193" s="12">
        <v>0</v>
      </c>
      <c r="AI193" s="12">
        <v>0</v>
      </c>
      <c r="AJ193" s="12">
        <v>0</v>
      </c>
      <c r="AK193" s="79">
        <v>0</v>
      </c>
      <c r="AL193" s="79">
        <v>0</v>
      </c>
      <c r="AM193" s="79">
        <v>0</v>
      </c>
      <c r="AN193" s="79">
        <v>0</v>
      </c>
      <c r="AO193" s="1">
        <f>IFERROR(VLOOKUP(E193,[2]Sheet1!$E:$O,11,0),0)</f>
        <v>0</v>
      </c>
      <c r="AP193" s="100">
        <f>IFERROR(VLOOKUP(E193,[3]Sheet2!$E:$O,11,0),0)</f>
        <v>0</v>
      </c>
      <c r="AQ193" s="99"/>
    </row>
    <row r="194" spans="1:43" s="19" customFormat="1" ht="15" customHeight="1">
      <c r="A194" s="1">
        <f t="shared" si="19"/>
        <v>0</v>
      </c>
      <c r="B194" s="8" t="s">
        <v>909</v>
      </c>
      <c r="C194" s="9" t="s">
        <v>334</v>
      </c>
      <c r="D194" s="9" t="s">
        <v>1306</v>
      </c>
      <c r="E194" s="13" t="s">
        <v>1303</v>
      </c>
      <c r="F194" s="18" t="s">
        <v>337</v>
      </c>
      <c r="G194" s="8" t="s">
        <v>1319</v>
      </c>
      <c r="H194" s="64" t="s">
        <v>16</v>
      </c>
      <c r="I194" s="10">
        <v>4</v>
      </c>
      <c r="J194" s="10" t="s">
        <v>1517</v>
      </c>
      <c r="K194" s="12">
        <f>IFERROR(VLOOKUP($E194,Sheet1!$A:$Z,3,0),0)</f>
        <v>1752</v>
      </c>
      <c r="L194" s="25">
        <f>IFERROR(VLOOKUP(E194,#REF!,5,0),0)</f>
        <v>0</v>
      </c>
      <c r="M194" s="32">
        <v>9.6951840000000029</v>
      </c>
      <c r="N194" s="78">
        <f>IF(VLOOKUP(E194,Sheet1!$A:$E,5,0)&lt;0,0,VLOOKUP(E194,Sheet1!$A:$E,5,0))</f>
        <v>1152</v>
      </c>
      <c r="O194" s="28">
        <f t="shared" si="16"/>
        <v>0</v>
      </c>
      <c r="P194" s="12">
        <f>IFERROR(VLOOKUP($E194,[1]Pivot!$M:$Z,2,0),0)</f>
        <v>0</v>
      </c>
      <c r="Q194" s="12">
        <f>IFERROR(VLOOKUP($E194,[1]Pivot!$M:$Z,3,0),0)</f>
        <v>0</v>
      </c>
      <c r="R194" s="12">
        <f>IFERROR(VLOOKUP($E194,[1]Pivot!$M:$Z,4,0),0)</f>
        <v>0</v>
      </c>
      <c r="S194" s="12">
        <f>IFERROR(VLOOKUP($E194,[1]Pivot!$M:$Z,5,0),0)</f>
        <v>0</v>
      </c>
      <c r="T194" s="12">
        <f>IFERROR(VLOOKUP($E194,[1]Pivot!$M:$Z,6,0),0)</f>
        <v>0</v>
      </c>
      <c r="U194" s="12">
        <f>IFERROR(VLOOKUP($E194,[1]Pivot!$M:$Z,7,0),0)</f>
        <v>0</v>
      </c>
      <c r="V194" s="12">
        <f>IFERROR(VLOOKUP($E194,[1]Pivot!$M:$Z,8,0),0)</f>
        <v>0</v>
      </c>
      <c r="W194" s="12">
        <f>IFERROR(VLOOKUP($E194,[1]Pivot!$M:$Z,9,0),0)</f>
        <v>0</v>
      </c>
      <c r="X194" s="12">
        <v>0</v>
      </c>
      <c r="Y194" s="12">
        <v>0</v>
      </c>
      <c r="Z194" s="12">
        <v>0</v>
      </c>
      <c r="AA194" s="12">
        <v>0</v>
      </c>
      <c r="AB194" s="12">
        <v>0</v>
      </c>
      <c r="AC194" s="12">
        <v>0</v>
      </c>
      <c r="AD194" s="12">
        <v>0</v>
      </c>
      <c r="AE194" s="12">
        <v>0</v>
      </c>
      <c r="AF194" s="57">
        <f t="shared" si="17"/>
        <v>0</v>
      </c>
      <c r="AG194" s="12">
        <v>0</v>
      </c>
      <c r="AH194" s="12">
        <v>0</v>
      </c>
      <c r="AI194" s="12">
        <v>0</v>
      </c>
      <c r="AJ194" s="12">
        <v>0</v>
      </c>
      <c r="AK194" s="79">
        <v>0</v>
      </c>
      <c r="AL194" s="79">
        <v>0</v>
      </c>
      <c r="AM194" s="79">
        <v>0</v>
      </c>
      <c r="AN194" s="79">
        <v>0</v>
      </c>
      <c r="AO194" s="1">
        <f>IFERROR(VLOOKUP(E194,[2]Sheet1!$E:$O,11,0),0)</f>
        <v>0</v>
      </c>
      <c r="AP194" s="100">
        <f>IFERROR(VLOOKUP(E194,[3]Sheet2!$E:$O,11,0),0)</f>
        <v>0</v>
      </c>
      <c r="AQ194" s="99"/>
    </row>
    <row r="195" spans="1:43" s="19" customFormat="1" ht="15" customHeight="1">
      <c r="A195" s="1">
        <f t="shared" si="19"/>
        <v>0</v>
      </c>
      <c r="B195" s="8" t="s">
        <v>909</v>
      </c>
      <c r="C195" s="9" t="s">
        <v>334</v>
      </c>
      <c r="D195" s="9" t="s">
        <v>1305</v>
      </c>
      <c r="E195" s="13" t="s">
        <v>1304</v>
      </c>
      <c r="F195" s="18" t="s">
        <v>337</v>
      </c>
      <c r="G195" s="8" t="s">
        <v>1319</v>
      </c>
      <c r="H195" s="64" t="s">
        <v>20</v>
      </c>
      <c r="I195" s="10">
        <v>4</v>
      </c>
      <c r="J195" s="10" t="s">
        <v>1517</v>
      </c>
      <c r="K195" s="12">
        <f>IFERROR(VLOOKUP($E195,Sheet1!$A:$Z,3,0),0)</f>
        <v>0</v>
      </c>
      <c r="L195" s="25">
        <f>IFERROR(VLOOKUP(E195,#REF!,5,0),0)</f>
        <v>0</v>
      </c>
      <c r="M195" s="32">
        <v>11.463900000000001</v>
      </c>
      <c r="N195" s="78">
        <f>IF(VLOOKUP(E195,Sheet1!$A:$E,5,0)&lt;0,0,VLOOKUP(E195,Sheet1!$A:$E,5,0))</f>
        <v>0</v>
      </c>
      <c r="O195" s="28">
        <f t="shared" si="16"/>
        <v>0</v>
      </c>
      <c r="P195" s="12">
        <f>IFERROR(VLOOKUP($E195,[1]Pivot!$M:$Z,2,0),0)</f>
        <v>0</v>
      </c>
      <c r="Q195" s="12">
        <f>IFERROR(VLOOKUP($E195,[1]Pivot!$M:$Z,3,0),0)</f>
        <v>0</v>
      </c>
      <c r="R195" s="12">
        <f>IFERROR(VLOOKUP($E195,[1]Pivot!$M:$Z,4,0),0)</f>
        <v>0</v>
      </c>
      <c r="S195" s="12">
        <f>IFERROR(VLOOKUP($E195,[1]Pivot!$M:$Z,5,0),0)</f>
        <v>0</v>
      </c>
      <c r="T195" s="12">
        <f>IFERROR(VLOOKUP($E195,[1]Pivot!$M:$Z,6,0),0)</f>
        <v>0</v>
      </c>
      <c r="U195" s="12">
        <f>IFERROR(VLOOKUP($E195,[1]Pivot!$M:$Z,7,0),0)</f>
        <v>0</v>
      </c>
      <c r="V195" s="12">
        <f>IFERROR(VLOOKUP($E195,[1]Pivot!$M:$Z,8,0),0)</f>
        <v>0</v>
      </c>
      <c r="W195" s="12">
        <f>IFERROR(VLOOKUP($E195,[1]Pivot!$M:$Z,9,0),0)</f>
        <v>0</v>
      </c>
      <c r="X195" s="12">
        <v>0</v>
      </c>
      <c r="Y195" s="12">
        <v>0</v>
      </c>
      <c r="Z195" s="12">
        <v>0</v>
      </c>
      <c r="AA195" s="12">
        <v>0</v>
      </c>
      <c r="AB195" s="12">
        <v>0</v>
      </c>
      <c r="AC195" s="12">
        <v>0</v>
      </c>
      <c r="AD195" s="12">
        <v>0</v>
      </c>
      <c r="AE195" s="12">
        <v>0</v>
      </c>
      <c r="AF195" s="57">
        <f t="shared" si="17"/>
        <v>0</v>
      </c>
      <c r="AG195" s="12">
        <v>0</v>
      </c>
      <c r="AH195" s="12">
        <v>0</v>
      </c>
      <c r="AI195" s="12">
        <v>0</v>
      </c>
      <c r="AJ195" s="12">
        <v>0</v>
      </c>
      <c r="AK195" s="79">
        <v>0</v>
      </c>
      <c r="AL195" s="79">
        <v>0</v>
      </c>
      <c r="AM195" s="79">
        <v>0</v>
      </c>
      <c r="AN195" s="79">
        <v>0</v>
      </c>
      <c r="AO195" s="1">
        <f>IFERROR(VLOOKUP(E195,[2]Sheet1!$E:$O,11,0),0)</f>
        <v>0</v>
      </c>
      <c r="AP195" s="100">
        <f>IFERROR(VLOOKUP(E195,[3]Sheet2!$E:$O,11,0),0)</f>
        <v>0</v>
      </c>
      <c r="AQ195" s="99"/>
    </row>
    <row r="196" spans="1:43" s="19" customFormat="1" ht="15" customHeight="1">
      <c r="A196" s="1"/>
      <c r="B196" s="8" t="s">
        <v>909</v>
      </c>
      <c r="C196" s="9" t="s">
        <v>334</v>
      </c>
      <c r="D196" s="9" t="s">
        <v>1344</v>
      </c>
      <c r="E196" s="13" t="s">
        <v>1345</v>
      </c>
      <c r="F196" s="18" t="s">
        <v>337</v>
      </c>
      <c r="G196" s="13" t="s">
        <v>547</v>
      </c>
      <c r="H196" s="63" t="s">
        <v>90</v>
      </c>
      <c r="I196" s="10">
        <v>4</v>
      </c>
      <c r="J196" s="10" t="s">
        <v>1517</v>
      </c>
      <c r="K196" s="12">
        <f>IFERROR(VLOOKUP($E196,Sheet1!$A:$Z,3,0),0)</f>
        <v>0</v>
      </c>
      <c r="L196" s="25">
        <f>IFERROR(VLOOKUP(E196,#REF!,5,0),0)</f>
        <v>0</v>
      </c>
      <c r="M196" s="32">
        <v>7.59</v>
      </c>
      <c r="N196" s="78">
        <f>IF(VLOOKUP(E196,Sheet1!$A:$E,5,0)&lt;0,0,VLOOKUP(E196,Sheet1!$A:$E,5,0))</f>
        <v>0</v>
      </c>
      <c r="O196" s="28">
        <f t="shared" ref="O196:O221" si="20">SUM(P196:AE196)</f>
        <v>300</v>
      </c>
      <c r="P196" s="12">
        <f>IFERROR(VLOOKUP($E196,[1]Pivot!$M:$Z,2,0),0)</f>
        <v>300</v>
      </c>
      <c r="Q196" s="12">
        <f>IFERROR(VLOOKUP($E196,[1]Pivot!$M:$Z,3,0),0)</f>
        <v>0</v>
      </c>
      <c r="R196" s="12">
        <f>IFERROR(VLOOKUP($E196,[1]Pivot!$M:$Z,4,0),0)</f>
        <v>0</v>
      </c>
      <c r="S196" s="12">
        <f>IFERROR(VLOOKUP($E196,[1]Pivot!$M:$Z,5,0),0)</f>
        <v>0</v>
      </c>
      <c r="T196" s="12">
        <f>IFERROR(VLOOKUP($E196,[1]Pivot!$M:$Z,6,0),0)</f>
        <v>0</v>
      </c>
      <c r="U196" s="12">
        <f>IFERROR(VLOOKUP($E196,[1]Pivot!$M:$Z,7,0),0)</f>
        <v>0</v>
      </c>
      <c r="V196" s="12">
        <f>IFERROR(VLOOKUP($E196,[1]Pivot!$M:$Z,8,0),0)</f>
        <v>0</v>
      </c>
      <c r="W196" s="12">
        <f>IFERROR(VLOOKUP($E196,[1]Pivot!$M:$Z,9,0),0)</f>
        <v>0</v>
      </c>
      <c r="X196" s="12">
        <v>0</v>
      </c>
      <c r="Y196" s="12">
        <v>0</v>
      </c>
      <c r="Z196" s="12">
        <v>0</v>
      </c>
      <c r="AA196" s="12">
        <v>0</v>
      </c>
      <c r="AB196" s="12">
        <v>0</v>
      </c>
      <c r="AC196" s="12">
        <v>0</v>
      </c>
      <c r="AD196" s="12">
        <v>0</v>
      </c>
      <c r="AE196" s="12">
        <v>0</v>
      </c>
      <c r="AF196" s="57">
        <f t="shared" ref="AF196:AF223" si="21">SUM(AG196)</f>
        <v>0</v>
      </c>
      <c r="AG196" s="12">
        <v>0</v>
      </c>
      <c r="AH196" s="12">
        <v>0</v>
      </c>
      <c r="AI196" s="12">
        <v>0</v>
      </c>
      <c r="AJ196" s="12">
        <v>0</v>
      </c>
      <c r="AK196" s="79">
        <v>0</v>
      </c>
      <c r="AL196" s="79">
        <v>0</v>
      </c>
      <c r="AM196" s="79">
        <v>0</v>
      </c>
      <c r="AN196" s="79">
        <v>0</v>
      </c>
      <c r="AO196" s="1">
        <f>IFERROR(VLOOKUP(E196,[2]Sheet1!$E:$O,11,0),0)</f>
        <v>0</v>
      </c>
      <c r="AP196" s="100">
        <f>IFERROR(VLOOKUP(E196,[3]Sheet2!$E:$O,11,0),0)</f>
        <v>0</v>
      </c>
      <c r="AQ196" s="99"/>
    </row>
    <row r="197" spans="1:43" s="19" customFormat="1" ht="15" customHeight="1">
      <c r="A197" s="1"/>
      <c r="B197" s="8" t="s">
        <v>909</v>
      </c>
      <c r="C197" s="9" t="s">
        <v>334</v>
      </c>
      <c r="D197" s="9" t="s">
        <v>1346</v>
      </c>
      <c r="E197" s="13" t="s">
        <v>1347</v>
      </c>
      <c r="F197" s="18" t="s">
        <v>337</v>
      </c>
      <c r="G197" s="8" t="s">
        <v>547</v>
      </c>
      <c r="H197" s="10" t="s">
        <v>93</v>
      </c>
      <c r="I197" s="10">
        <v>4</v>
      </c>
      <c r="J197" s="10" t="s">
        <v>1517</v>
      </c>
      <c r="K197" s="12">
        <f>IFERROR(VLOOKUP($E197,Sheet1!$A:$Z,3,0),0)</f>
        <v>0</v>
      </c>
      <c r="L197" s="25">
        <f>IFERROR(VLOOKUP(E197,#REF!,5,0),0)</f>
        <v>0</v>
      </c>
      <c r="M197" s="32">
        <v>9.09</v>
      </c>
      <c r="N197" s="78">
        <f>IF(VLOOKUP(E197,Sheet1!$A:$E,5,0)&lt;0,0,VLOOKUP(E197,Sheet1!$A:$E,5,0))</f>
        <v>0</v>
      </c>
      <c r="O197" s="28">
        <f t="shared" si="20"/>
        <v>460</v>
      </c>
      <c r="P197" s="12">
        <f>IFERROR(VLOOKUP($E197,[1]Pivot!$M:$Z,2,0),0)</f>
        <v>460</v>
      </c>
      <c r="Q197" s="12">
        <f>IFERROR(VLOOKUP($E197,[1]Pivot!$M:$Z,3,0),0)</f>
        <v>0</v>
      </c>
      <c r="R197" s="12">
        <f>IFERROR(VLOOKUP($E197,[1]Pivot!$M:$Z,4,0),0)</f>
        <v>0</v>
      </c>
      <c r="S197" s="12">
        <f>IFERROR(VLOOKUP($E197,[1]Pivot!$M:$Z,5,0),0)</f>
        <v>0</v>
      </c>
      <c r="T197" s="12">
        <f>IFERROR(VLOOKUP($E197,[1]Pivot!$M:$Z,6,0),0)</f>
        <v>0</v>
      </c>
      <c r="U197" s="12">
        <f>IFERROR(VLOOKUP($E197,[1]Pivot!$M:$Z,7,0),0)</f>
        <v>0</v>
      </c>
      <c r="V197" s="12">
        <f>IFERROR(VLOOKUP($E197,[1]Pivot!$M:$Z,8,0),0)</f>
        <v>0</v>
      </c>
      <c r="W197" s="12">
        <f>IFERROR(VLOOKUP($E197,[1]Pivot!$M:$Z,9,0),0)</f>
        <v>0</v>
      </c>
      <c r="X197" s="12">
        <v>0</v>
      </c>
      <c r="Y197" s="12">
        <v>0</v>
      </c>
      <c r="Z197" s="12">
        <v>0</v>
      </c>
      <c r="AA197" s="12">
        <v>0</v>
      </c>
      <c r="AB197" s="12">
        <v>0</v>
      </c>
      <c r="AC197" s="12">
        <v>0</v>
      </c>
      <c r="AD197" s="12">
        <v>0</v>
      </c>
      <c r="AE197" s="12">
        <v>0</v>
      </c>
      <c r="AF197" s="57">
        <f t="shared" si="21"/>
        <v>0</v>
      </c>
      <c r="AG197" s="12">
        <v>0</v>
      </c>
      <c r="AH197" s="12">
        <v>0</v>
      </c>
      <c r="AI197" s="12">
        <v>0</v>
      </c>
      <c r="AJ197" s="12">
        <v>0</v>
      </c>
      <c r="AK197" s="79">
        <v>0</v>
      </c>
      <c r="AL197" s="79">
        <v>0</v>
      </c>
      <c r="AM197" s="79">
        <v>0</v>
      </c>
      <c r="AN197" s="79">
        <v>0</v>
      </c>
      <c r="AO197" s="1">
        <f>IFERROR(VLOOKUP(E197,[2]Sheet1!$E:$O,11,0),0)</f>
        <v>0</v>
      </c>
      <c r="AP197" s="100">
        <f>IFERROR(VLOOKUP(E197,[3]Sheet2!$E:$O,11,0),0)</f>
        <v>0</v>
      </c>
      <c r="AQ197" s="99"/>
    </row>
    <row r="198" spans="1:43" s="19" customFormat="1" ht="15" customHeight="1">
      <c r="A198" s="1"/>
      <c r="B198" s="8" t="s">
        <v>909</v>
      </c>
      <c r="C198" s="9" t="s">
        <v>334</v>
      </c>
      <c r="D198" s="9" t="s">
        <v>1348</v>
      </c>
      <c r="E198" s="13" t="s">
        <v>1349</v>
      </c>
      <c r="F198" s="18" t="s">
        <v>337</v>
      </c>
      <c r="G198" s="8" t="s">
        <v>547</v>
      </c>
      <c r="H198" s="10" t="s">
        <v>16</v>
      </c>
      <c r="I198" s="10">
        <v>4</v>
      </c>
      <c r="J198" s="10" t="s">
        <v>1517</v>
      </c>
      <c r="K198" s="12">
        <f>IFERROR(VLOOKUP($E198,Sheet1!$A:$Z,3,0),0)</f>
        <v>0</v>
      </c>
      <c r="L198" s="25">
        <f>IFERROR(VLOOKUP(E198,#REF!,5,0),0)</f>
        <v>0</v>
      </c>
      <c r="M198" s="32">
        <v>9.6999999999999993</v>
      </c>
      <c r="N198" s="78">
        <f>IF(VLOOKUP(E198,Sheet1!$A:$E,5,0)&lt;0,0,VLOOKUP(E198,Sheet1!$A:$E,5,0))</f>
        <v>0</v>
      </c>
      <c r="O198" s="28">
        <f t="shared" si="20"/>
        <v>952</v>
      </c>
      <c r="P198" s="12">
        <f>IFERROR(VLOOKUP($E198,[1]Pivot!$M:$Z,2,0),0)</f>
        <v>952</v>
      </c>
      <c r="Q198" s="12">
        <f>IFERROR(VLOOKUP($E198,[1]Pivot!$M:$Z,3,0),0)</f>
        <v>0</v>
      </c>
      <c r="R198" s="12">
        <f>IFERROR(VLOOKUP($E198,[1]Pivot!$M:$Z,4,0),0)</f>
        <v>0</v>
      </c>
      <c r="S198" s="12">
        <f>IFERROR(VLOOKUP($E198,[1]Pivot!$M:$Z,5,0),0)</f>
        <v>0</v>
      </c>
      <c r="T198" s="12">
        <f>IFERROR(VLOOKUP($E198,[1]Pivot!$M:$Z,6,0),0)</f>
        <v>0</v>
      </c>
      <c r="U198" s="12">
        <f>IFERROR(VLOOKUP($E198,[1]Pivot!$M:$Z,7,0),0)</f>
        <v>0</v>
      </c>
      <c r="V198" s="12">
        <f>IFERROR(VLOOKUP($E198,[1]Pivot!$M:$Z,8,0),0)</f>
        <v>0</v>
      </c>
      <c r="W198" s="12">
        <f>IFERROR(VLOOKUP($E198,[1]Pivot!$M:$Z,9,0),0)</f>
        <v>0</v>
      </c>
      <c r="X198" s="12">
        <v>0</v>
      </c>
      <c r="Y198" s="12">
        <v>0</v>
      </c>
      <c r="Z198" s="12">
        <v>0</v>
      </c>
      <c r="AA198" s="12">
        <v>0</v>
      </c>
      <c r="AB198" s="12">
        <v>0</v>
      </c>
      <c r="AC198" s="12">
        <v>0</v>
      </c>
      <c r="AD198" s="12">
        <v>0</v>
      </c>
      <c r="AE198" s="12">
        <v>0</v>
      </c>
      <c r="AF198" s="57">
        <f t="shared" si="21"/>
        <v>0</v>
      </c>
      <c r="AG198" s="12">
        <v>0</v>
      </c>
      <c r="AH198" s="12">
        <v>0</v>
      </c>
      <c r="AI198" s="12">
        <v>0</v>
      </c>
      <c r="AJ198" s="12">
        <v>0</v>
      </c>
      <c r="AK198" s="79">
        <v>0</v>
      </c>
      <c r="AL198" s="79">
        <v>0</v>
      </c>
      <c r="AM198" s="79">
        <v>0</v>
      </c>
      <c r="AN198" s="79">
        <v>0</v>
      </c>
      <c r="AO198" s="1">
        <f>IFERROR(VLOOKUP(E198,[2]Sheet1!$E:$O,11,0),0)</f>
        <v>0</v>
      </c>
      <c r="AP198" s="100">
        <f>IFERROR(VLOOKUP(E198,[3]Sheet2!$E:$O,11,0),0)</f>
        <v>0</v>
      </c>
      <c r="AQ198" s="99"/>
    </row>
    <row r="199" spans="1:43" s="19" customFormat="1" ht="15" customHeight="1">
      <c r="A199" s="1"/>
      <c r="B199" s="8" t="s">
        <v>909</v>
      </c>
      <c r="C199" s="9" t="s">
        <v>334</v>
      </c>
      <c r="D199" s="9" t="s">
        <v>1350</v>
      </c>
      <c r="E199" s="13" t="s">
        <v>1351</v>
      </c>
      <c r="F199" s="18" t="s">
        <v>337</v>
      </c>
      <c r="G199" s="8" t="s">
        <v>547</v>
      </c>
      <c r="H199" s="10" t="s">
        <v>20</v>
      </c>
      <c r="I199" s="10">
        <v>4</v>
      </c>
      <c r="J199" s="10" t="s">
        <v>1517</v>
      </c>
      <c r="K199" s="12">
        <f>IFERROR(VLOOKUP($E199,Sheet1!$A:$Z,3,0),0)</f>
        <v>0</v>
      </c>
      <c r="L199" s="25">
        <f>IFERROR(VLOOKUP(E199,#REF!,5,0),0)</f>
        <v>0</v>
      </c>
      <c r="M199" s="32">
        <v>11.46</v>
      </c>
      <c r="N199" s="78">
        <f>IF(VLOOKUP(E199,Sheet1!$A:$E,5,0)&lt;0,0,VLOOKUP(E199,Sheet1!$A:$E,5,0))</f>
        <v>0</v>
      </c>
      <c r="O199" s="28">
        <f t="shared" si="20"/>
        <v>500</v>
      </c>
      <c r="P199" s="12">
        <f>IFERROR(VLOOKUP($E199,[1]Pivot!$M:$Z,2,0),0)</f>
        <v>500</v>
      </c>
      <c r="Q199" s="12">
        <f>IFERROR(VLOOKUP($E199,[1]Pivot!$M:$Z,3,0),0)</f>
        <v>0</v>
      </c>
      <c r="R199" s="12">
        <f>IFERROR(VLOOKUP($E199,[1]Pivot!$M:$Z,4,0),0)</f>
        <v>0</v>
      </c>
      <c r="S199" s="12">
        <f>IFERROR(VLOOKUP($E199,[1]Pivot!$M:$Z,5,0),0)</f>
        <v>0</v>
      </c>
      <c r="T199" s="12">
        <f>IFERROR(VLOOKUP($E199,[1]Pivot!$M:$Z,6,0),0)</f>
        <v>0</v>
      </c>
      <c r="U199" s="12">
        <f>IFERROR(VLOOKUP($E199,[1]Pivot!$M:$Z,7,0),0)</f>
        <v>0</v>
      </c>
      <c r="V199" s="12">
        <f>IFERROR(VLOOKUP($E199,[1]Pivot!$M:$Z,8,0),0)</f>
        <v>0</v>
      </c>
      <c r="W199" s="12">
        <f>IFERROR(VLOOKUP($E199,[1]Pivot!$M:$Z,9,0),0)</f>
        <v>0</v>
      </c>
      <c r="X199" s="12">
        <v>0</v>
      </c>
      <c r="Y199" s="12">
        <v>0</v>
      </c>
      <c r="Z199" s="12">
        <v>0</v>
      </c>
      <c r="AA199" s="12">
        <v>0</v>
      </c>
      <c r="AB199" s="12">
        <v>0</v>
      </c>
      <c r="AC199" s="12">
        <v>0</v>
      </c>
      <c r="AD199" s="12">
        <v>0</v>
      </c>
      <c r="AE199" s="12">
        <v>0</v>
      </c>
      <c r="AF199" s="57">
        <f t="shared" si="21"/>
        <v>0</v>
      </c>
      <c r="AG199" s="12">
        <v>0</v>
      </c>
      <c r="AH199" s="12">
        <v>0</v>
      </c>
      <c r="AI199" s="12">
        <v>0</v>
      </c>
      <c r="AJ199" s="12">
        <v>0</v>
      </c>
      <c r="AK199" s="79">
        <v>0</v>
      </c>
      <c r="AL199" s="79">
        <v>0</v>
      </c>
      <c r="AM199" s="79">
        <v>0</v>
      </c>
      <c r="AN199" s="79">
        <v>0</v>
      </c>
      <c r="AO199" s="1">
        <f>IFERROR(VLOOKUP(E199,[2]Sheet1!$E:$O,11,0),0)</f>
        <v>0</v>
      </c>
      <c r="AP199" s="100">
        <f>IFERROR(VLOOKUP(E199,[3]Sheet2!$E:$O,11,0),0)</f>
        <v>0</v>
      </c>
      <c r="AQ199" s="99"/>
    </row>
    <row r="200" spans="1:43" s="19" customFormat="1" ht="15" customHeight="1">
      <c r="A200" s="1"/>
      <c r="B200" s="8" t="s">
        <v>909</v>
      </c>
      <c r="C200" s="9" t="s">
        <v>334</v>
      </c>
      <c r="D200" s="9" t="s">
        <v>1352</v>
      </c>
      <c r="E200" s="13" t="s">
        <v>1353</v>
      </c>
      <c r="F200" s="18" t="s">
        <v>337</v>
      </c>
      <c r="G200" s="8" t="s">
        <v>547</v>
      </c>
      <c r="H200" s="29" t="s">
        <v>914</v>
      </c>
      <c r="I200" s="10">
        <v>4</v>
      </c>
      <c r="J200" s="10" t="s">
        <v>1517</v>
      </c>
      <c r="K200" s="12">
        <f>IFERROR(VLOOKUP($E200,Sheet1!$A:$Z,3,0),0)</f>
        <v>0</v>
      </c>
      <c r="L200" s="25">
        <f>IFERROR(VLOOKUP(E200,#REF!,5,0),0)</f>
        <v>0</v>
      </c>
      <c r="M200" s="32">
        <v>11.46</v>
      </c>
      <c r="N200" s="78">
        <f>IF(VLOOKUP(E200,Sheet1!$A:$E,5,0)&lt;0,0,VLOOKUP(E200,Sheet1!$A:$E,5,0))</f>
        <v>0</v>
      </c>
      <c r="O200" s="28">
        <f t="shared" si="20"/>
        <v>200</v>
      </c>
      <c r="P200" s="12">
        <f>IFERROR(VLOOKUP($E200,[1]Pivot!$M:$Z,2,0),0)</f>
        <v>200</v>
      </c>
      <c r="Q200" s="12">
        <f>IFERROR(VLOOKUP($E200,[1]Pivot!$M:$Z,3,0),0)</f>
        <v>0</v>
      </c>
      <c r="R200" s="12">
        <f>IFERROR(VLOOKUP($E200,[1]Pivot!$M:$Z,4,0),0)</f>
        <v>0</v>
      </c>
      <c r="S200" s="12">
        <f>IFERROR(VLOOKUP($E200,[1]Pivot!$M:$Z,5,0),0)</f>
        <v>0</v>
      </c>
      <c r="T200" s="12">
        <f>IFERROR(VLOOKUP($E200,[1]Pivot!$M:$Z,6,0),0)</f>
        <v>0</v>
      </c>
      <c r="U200" s="12">
        <f>IFERROR(VLOOKUP($E200,[1]Pivot!$M:$Z,7,0),0)</f>
        <v>0</v>
      </c>
      <c r="V200" s="12">
        <f>IFERROR(VLOOKUP($E200,[1]Pivot!$M:$Z,8,0),0)</f>
        <v>0</v>
      </c>
      <c r="W200" s="12">
        <f>IFERROR(VLOOKUP($E200,[1]Pivot!$M:$Z,9,0),0)</f>
        <v>0</v>
      </c>
      <c r="X200" s="12">
        <v>0</v>
      </c>
      <c r="Y200" s="12">
        <v>0</v>
      </c>
      <c r="Z200" s="12">
        <v>0</v>
      </c>
      <c r="AA200" s="12">
        <v>0</v>
      </c>
      <c r="AB200" s="12">
        <v>0</v>
      </c>
      <c r="AC200" s="12">
        <v>0</v>
      </c>
      <c r="AD200" s="12">
        <v>0</v>
      </c>
      <c r="AE200" s="12">
        <v>0</v>
      </c>
      <c r="AF200" s="57">
        <f t="shared" si="21"/>
        <v>0</v>
      </c>
      <c r="AG200" s="12">
        <v>0</v>
      </c>
      <c r="AH200" s="12">
        <v>0</v>
      </c>
      <c r="AI200" s="12">
        <v>0</v>
      </c>
      <c r="AJ200" s="12">
        <v>0</v>
      </c>
      <c r="AK200" s="79">
        <v>0</v>
      </c>
      <c r="AL200" s="79">
        <v>0</v>
      </c>
      <c r="AM200" s="79">
        <v>0</v>
      </c>
      <c r="AN200" s="79">
        <v>0</v>
      </c>
      <c r="AO200" s="1">
        <f>IFERROR(VLOOKUP(E200,[2]Sheet1!$E:$O,11,0),0)</f>
        <v>0</v>
      </c>
      <c r="AP200" s="100">
        <f>IFERROR(VLOOKUP(E200,[3]Sheet2!$E:$O,11,0),0)</f>
        <v>0</v>
      </c>
      <c r="AQ200" s="99"/>
    </row>
    <row r="201" spans="1:43" s="19" customFormat="1" ht="15" customHeight="1">
      <c r="A201" s="1"/>
      <c r="B201" s="8" t="s">
        <v>909</v>
      </c>
      <c r="C201" s="9" t="s">
        <v>334</v>
      </c>
      <c r="D201" s="9" t="s">
        <v>1354</v>
      </c>
      <c r="E201" s="13" t="s">
        <v>1355</v>
      </c>
      <c r="F201" s="18" t="s">
        <v>337</v>
      </c>
      <c r="G201" s="8" t="s">
        <v>547</v>
      </c>
      <c r="H201" s="10" t="s">
        <v>347</v>
      </c>
      <c r="I201" s="10">
        <v>4</v>
      </c>
      <c r="J201" s="10" t="s">
        <v>1517</v>
      </c>
      <c r="K201" s="12">
        <f>IFERROR(VLOOKUP($E201,Sheet1!$A:$Z,3,0),0)</f>
        <v>0</v>
      </c>
      <c r="L201" s="25">
        <f>IFERROR(VLOOKUP(E201,#REF!,5,0),0)</f>
        <v>0</v>
      </c>
      <c r="M201" s="32">
        <v>2.0699999999999998</v>
      </c>
      <c r="N201" s="78">
        <f>IF(VLOOKUP(E201,Sheet1!$A:$E,5,0)&lt;0,0,VLOOKUP(E201,Sheet1!$A:$E,5,0))</f>
        <v>0</v>
      </c>
      <c r="O201" s="28">
        <f t="shared" si="20"/>
        <v>0</v>
      </c>
      <c r="P201" s="12">
        <f>IFERROR(VLOOKUP($E201,[1]Pivot!$M:$Z,2,0),0)</f>
        <v>0</v>
      </c>
      <c r="Q201" s="12">
        <f>IFERROR(VLOOKUP($E201,[1]Pivot!$M:$Z,3,0),0)</f>
        <v>0</v>
      </c>
      <c r="R201" s="12">
        <f>IFERROR(VLOOKUP($E201,[1]Pivot!$M:$Z,4,0),0)</f>
        <v>0</v>
      </c>
      <c r="S201" s="12">
        <f>IFERROR(VLOOKUP($E201,[1]Pivot!$M:$Z,5,0),0)</f>
        <v>0</v>
      </c>
      <c r="T201" s="12">
        <f>IFERROR(VLOOKUP($E201,[1]Pivot!$M:$Z,6,0),0)</f>
        <v>0</v>
      </c>
      <c r="U201" s="12">
        <f>IFERROR(VLOOKUP($E201,[1]Pivot!$M:$Z,7,0),0)</f>
        <v>0</v>
      </c>
      <c r="V201" s="12">
        <f>IFERROR(VLOOKUP($E201,[1]Pivot!$M:$Z,8,0),0)</f>
        <v>0</v>
      </c>
      <c r="W201" s="12">
        <f>IFERROR(VLOOKUP($E201,[1]Pivot!$M:$Z,9,0),0)</f>
        <v>0</v>
      </c>
      <c r="X201" s="12">
        <v>0</v>
      </c>
      <c r="Y201" s="12">
        <v>0</v>
      </c>
      <c r="Z201" s="12">
        <v>0</v>
      </c>
      <c r="AA201" s="12">
        <v>0</v>
      </c>
      <c r="AB201" s="12">
        <v>0</v>
      </c>
      <c r="AC201" s="12">
        <v>0</v>
      </c>
      <c r="AD201" s="12">
        <v>0</v>
      </c>
      <c r="AE201" s="12">
        <v>0</v>
      </c>
      <c r="AF201" s="57">
        <f t="shared" si="21"/>
        <v>0</v>
      </c>
      <c r="AG201" s="12">
        <v>0</v>
      </c>
      <c r="AH201" s="12">
        <v>0</v>
      </c>
      <c r="AI201" s="12">
        <v>0</v>
      </c>
      <c r="AJ201" s="12">
        <v>0</v>
      </c>
      <c r="AK201" s="79">
        <v>0</v>
      </c>
      <c r="AL201" s="79">
        <v>0</v>
      </c>
      <c r="AM201" s="79">
        <v>0</v>
      </c>
      <c r="AN201" s="79">
        <v>0</v>
      </c>
      <c r="AO201" s="1">
        <f>IFERROR(VLOOKUP(E201,[2]Sheet1!$E:$O,11,0),0)</f>
        <v>0</v>
      </c>
      <c r="AP201" s="100">
        <f>IFERROR(VLOOKUP(E201,[3]Sheet2!$E:$O,11,0),0)</f>
        <v>0</v>
      </c>
      <c r="AQ201" s="99"/>
    </row>
    <row r="202" spans="1:43" s="19" customFormat="1" ht="15" customHeight="1">
      <c r="A202" s="1"/>
      <c r="B202" s="8" t="s">
        <v>909</v>
      </c>
      <c r="C202" s="9" t="s">
        <v>334</v>
      </c>
      <c r="D202" s="9" t="s">
        <v>1356</v>
      </c>
      <c r="E202" s="13" t="s">
        <v>1357</v>
      </c>
      <c r="F202" s="18" t="s">
        <v>337</v>
      </c>
      <c r="G202" s="8" t="s">
        <v>547</v>
      </c>
      <c r="H202" s="10" t="s">
        <v>350</v>
      </c>
      <c r="I202" s="10">
        <v>4</v>
      </c>
      <c r="J202" s="10" t="s">
        <v>1517</v>
      </c>
      <c r="K202" s="12">
        <f>IFERROR(VLOOKUP($E202,Sheet1!$A:$Z,3,0),0)</f>
        <v>0</v>
      </c>
      <c r="L202" s="25">
        <f>IFERROR(VLOOKUP(E202,#REF!,5,0),0)</f>
        <v>0</v>
      </c>
      <c r="M202" s="32">
        <v>2.4</v>
      </c>
      <c r="N202" s="78">
        <f>IF(VLOOKUP(E202,Sheet1!$A:$E,5,0)&lt;0,0,VLOOKUP(E202,Sheet1!$A:$E,5,0))</f>
        <v>0</v>
      </c>
      <c r="O202" s="28">
        <f t="shared" si="20"/>
        <v>0</v>
      </c>
      <c r="P202" s="12">
        <f>IFERROR(VLOOKUP($E202,[1]Pivot!$M:$Z,2,0),0)</f>
        <v>0</v>
      </c>
      <c r="Q202" s="12">
        <f>IFERROR(VLOOKUP($E202,[1]Pivot!$M:$Z,3,0),0)</f>
        <v>0</v>
      </c>
      <c r="R202" s="12">
        <f>IFERROR(VLOOKUP($E202,[1]Pivot!$M:$Z,4,0),0)</f>
        <v>0</v>
      </c>
      <c r="S202" s="12">
        <f>IFERROR(VLOOKUP($E202,[1]Pivot!$M:$Z,5,0),0)</f>
        <v>0</v>
      </c>
      <c r="T202" s="12">
        <f>IFERROR(VLOOKUP($E202,[1]Pivot!$M:$Z,6,0),0)</f>
        <v>0</v>
      </c>
      <c r="U202" s="12">
        <f>IFERROR(VLOOKUP($E202,[1]Pivot!$M:$Z,7,0),0)</f>
        <v>0</v>
      </c>
      <c r="V202" s="12">
        <f>IFERROR(VLOOKUP($E202,[1]Pivot!$M:$Z,8,0),0)</f>
        <v>0</v>
      </c>
      <c r="W202" s="12">
        <f>IFERROR(VLOOKUP($E202,[1]Pivot!$M:$Z,9,0),0)</f>
        <v>0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57">
        <f t="shared" si="21"/>
        <v>0</v>
      </c>
      <c r="AG202" s="12">
        <v>0</v>
      </c>
      <c r="AH202" s="12">
        <v>0</v>
      </c>
      <c r="AI202" s="12">
        <v>0</v>
      </c>
      <c r="AJ202" s="12">
        <v>0</v>
      </c>
      <c r="AK202" s="79">
        <v>0</v>
      </c>
      <c r="AL202" s="79">
        <v>0</v>
      </c>
      <c r="AM202" s="79">
        <v>0</v>
      </c>
      <c r="AN202" s="79">
        <v>0</v>
      </c>
      <c r="AO202" s="1">
        <f>IFERROR(VLOOKUP(E202,[2]Sheet1!$E:$O,11,0),0)</f>
        <v>0</v>
      </c>
      <c r="AP202" s="100">
        <f>IFERROR(VLOOKUP(E202,[3]Sheet2!$E:$O,11,0),0)</f>
        <v>0</v>
      </c>
      <c r="AQ202" s="99"/>
    </row>
    <row r="203" spans="1:43" s="19" customFormat="1" ht="15" customHeight="1">
      <c r="A203" s="1"/>
      <c r="B203" s="8" t="s">
        <v>909</v>
      </c>
      <c r="C203" s="9" t="s">
        <v>334</v>
      </c>
      <c r="D203" s="9" t="s">
        <v>1358</v>
      </c>
      <c r="E203" s="13" t="s">
        <v>1359</v>
      </c>
      <c r="F203" s="18" t="s">
        <v>337</v>
      </c>
      <c r="G203" s="8" t="s">
        <v>1406</v>
      </c>
      <c r="H203" s="63" t="s">
        <v>90</v>
      </c>
      <c r="I203" s="10">
        <v>4</v>
      </c>
      <c r="J203" s="10" t="s">
        <v>1517</v>
      </c>
      <c r="K203" s="12">
        <f>IFERROR(VLOOKUP($E203,Sheet1!$A:$Z,3,0),0)</f>
        <v>0</v>
      </c>
      <c r="L203" s="25">
        <f>IFERROR(VLOOKUP(E203,#REF!,5,0),0)</f>
        <v>0</v>
      </c>
      <c r="M203" s="32">
        <v>7.59</v>
      </c>
      <c r="N203" s="78">
        <f>IF(VLOOKUP(E203,Sheet1!$A:$E,5,0)&lt;0,0,VLOOKUP(E203,Sheet1!$A:$E,5,0))</f>
        <v>0</v>
      </c>
      <c r="O203" s="28">
        <f t="shared" si="20"/>
        <v>660</v>
      </c>
      <c r="P203" s="12">
        <f>IFERROR(VLOOKUP($E203,[1]Pivot!$M:$Z,2,0),0)</f>
        <v>0</v>
      </c>
      <c r="Q203" s="12">
        <f>IFERROR(VLOOKUP($E203,[1]Pivot!$M:$Z,3,0),0)</f>
        <v>300</v>
      </c>
      <c r="R203" s="12">
        <f>IFERROR(VLOOKUP($E203,[1]Pivot!$M:$Z,4,0),0)</f>
        <v>0</v>
      </c>
      <c r="S203" s="12">
        <f>IFERROR(VLOOKUP($E203,[1]Pivot!$M:$Z,5,0),0)</f>
        <v>0</v>
      </c>
      <c r="T203" s="12">
        <f>IFERROR(VLOOKUP($E203,[1]Pivot!$M:$Z,6,0),0)</f>
        <v>0</v>
      </c>
      <c r="U203" s="12">
        <f>IFERROR(VLOOKUP($E203,[1]Pivot!$M:$Z,7,0),0)</f>
        <v>0</v>
      </c>
      <c r="V203" s="12">
        <f>IFERROR(VLOOKUP($E203,[1]Pivot!$M:$Z,8,0),0)</f>
        <v>0</v>
      </c>
      <c r="W203" s="12">
        <f>IFERROR(VLOOKUP($E203,[1]Pivot!$M:$Z,9,0),0)</f>
        <v>0</v>
      </c>
      <c r="X203" s="12">
        <v>0</v>
      </c>
      <c r="Y203" s="12">
        <v>0</v>
      </c>
      <c r="Z203" s="12">
        <v>0</v>
      </c>
      <c r="AA203" s="12">
        <v>0</v>
      </c>
      <c r="AB203" s="12">
        <v>0</v>
      </c>
      <c r="AC203" s="12">
        <v>0</v>
      </c>
      <c r="AD203" s="12">
        <v>360</v>
      </c>
      <c r="AE203" s="12">
        <v>0</v>
      </c>
      <c r="AF203" s="57">
        <f t="shared" si="21"/>
        <v>0</v>
      </c>
      <c r="AG203" s="12">
        <v>0</v>
      </c>
      <c r="AH203" s="12">
        <v>0</v>
      </c>
      <c r="AI203" s="12">
        <v>0</v>
      </c>
      <c r="AJ203" s="12">
        <v>0</v>
      </c>
      <c r="AK203" s="79">
        <v>0</v>
      </c>
      <c r="AL203" s="79">
        <v>0</v>
      </c>
      <c r="AM203" s="79">
        <v>0</v>
      </c>
      <c r="AN203" s="79">
        <v>0</v>
      </c>
      <c r="AO203" s="1">
        <f>IFERROR(VLOOKUP(E203,[2]Sheet1!$E:$O,11,0),0)</f>
        <v>0</v>
      </c>
      <c r="AP203" s="100">
        <f>IFERROR(VLOOKUP(E203,[3]Sheet2!$E:$O,11,0),0)</f>
        <v>0</v>
      </c>
      <c r="AQ203" s="99"/>
    </row>
    <row r="204" spans="1:43" s="19" customFormat="1" ht="15" customHeight="1">
      <c r="A204" s="1"/>
      <c r="B204" s="8" t="s">
        <v>909</v>
      </c>
      <c r="C204" s="9" t="s">
        <v>334</v>
      </c>
      <c r="D204" s="9" t="s">
        <v>1360</v>
      </c>
      <c r="E204" s="13" t="s">
        <v>1361</v>
      </c>
      <c r="F204" s="18" t="s">
        <v>337</v>
      </c>
      <c r="G204" s="8" t="s">
        <v>1406</v>
      </c>
      <c r="H204" s="10" t="s">
        <v>93</v>
      </c>
      <c r="I204" s="10">
        <v>4</v>
      </c>
      <c r="J204" s="10" t="s">
        <v>1517</v>
      </c>
      <c r="K204" s="12">
        <f>IFERROR(VLOOKUP($E204,Sheet1!$A:$Z,3,0),0)</f>
        <v>0</v>
      </c>
      <c r="L204" s="25">
        <f>IFERROR(VLOOKUP(E204,#REF!,5,0),0)</f>
        <v>0</v>
      </c>
      <c r="M204" s="32">
        <v>9.09</v>
      </c>
      <c r="N204" s="78">
        <f>IF(VLOOKUP(E204,Sheet1!$A:$E,5,0)&lt;0,0,VLOOKUP(E204,Sheet1!$A:$E,5,0))</f>
        <v>0</v>
      </c>
      <c r="O204" s="28">
        <f t="shared" si="20"/>
        <v>920</v>
      </c>
      <c r="P204" s="12">
        <f>IFERROR(VLOOKUP($E204,[1]Pivot!$M:$Z,2,0),0)</f>
        <v>0</v>
      </c>
      <c r="Q204" s="12">
        <f>IFERROR(VLOOKUP($E204,[1]Pivot!$M:$Z,3,0),0)</f>
        <v>400</v>
      </c>
      <c r="R204" s="12">
        <f>IFERROR(VLOOKUP($E204,[1]Pivot!$M:$Z,4,0),0)</f>
        <v>0</v>
      </c>
      <c r="S204" s="12">
        <f>IFERROR(VLOOKUP($E204,[1]Pivot!$M:$Z,5,0),0)</f>
        <v>0</v>
      </c>
      <c r="T204" s="12">
        <f>IFERROR(VLOOKUP($E204,[1]Pivot!$M:$Z,6,0),0)</f>
        <v>0</v>
      </c>
      <c r="U204" s="12">
        <f>IFERROR(VLOOKUP($E204,[1]Pivot!$M:$Z,7,0),0)</f>
        <v>0</v>
      </c>
      <c r="V204" s="12">
        <f>IFERROR(VLOOKUP($E204,[1]Pivot!$M:$Z,8,0),0)</f>
        <v>0</v>
      </c>
      <c r="W204" s="12">
        <f>IFERROR(VLOOKUP($E204,[1]Pivot!$M:$Z,9,0),0)</f>
        <v>0</v>
      </c>
      <c r="X204" s="12">
        <v>0</v>
      </c>
      <c r="Y204" s="12">
        <v>0</v>
      </c>
      <c r="Z204" s="12">
        <v>0</v>
      </c>
      <c r="AA204" s="12">
        <v>0</v>
      </c>
      <c r="AB204" s="12">
        <v>0</v>
      </c>
      <c r="AC204" s="12">
        <v>0</v>
      </c>
      <c r="AD204" s="12">
        <v>520</v>
      </c>
      <c r="AE204" s="12">
        <v>0</v>
      </c>
      <c r="AF204" s="57">
        <f t="shared" si="21"/>
        <v>0</v>
      </c>
      <c r="AG204" s="12">
        <v>0</v>
      </c>
      <c r="AH204" s="12">
        <v>0</v>
      </c>
      <c r="AI204" s="12">
        <v>0</v>
      </c>
      <c r="AJ204" s="12">
        <v>0</v>
      </c>
      <c r="AK204" s="79">
        <v>0</v>
      </c>
      <c r="AL204" s="79">
        <v>0</v>
      </c>
      <c r="AM204" s="79">
        <v>0</v>
      </c>
      <c r="AN204" s="79">
        <v>0</v>
      </c>
      <c r="AO204" s="1">
        <f>IFERROR(VLOOKUP(E204,[2]Sheet1!$E:$O,11,0),0)</f>
        <v>0</v>
      </c>
      <c r="AP204" s="100">
        <f>IFERROR(VLOOKUP(E204,[3]Sheet2!$E:$O,11,0),0)</f>
        <v>0</v>
      </c>
      <c r="AQ204" s="99"/>
    </row>
    <row r="205" spans="1:43" s="19" customFormat="1" ht="15" customHeight="1">
      <c r="A205" s="1"/>
      <c r="B205" s="8" t="s">
        <v>909</v>
      </c>
      <c r="C205" s="9" t="s">
        <v>334</v>
      </c>
      <c r="D205" s="9" t="s">
        <v>1362</v>
      </c>
      <c r="E205" s="13" t="s">
        <v>1363</v>
      </c>
      <c r="F205" s="18" t="s">
        <v>337</v>
      </c>
      <c r="G205" s="8" t="s">
        <v>1406</v>
      </c>
      <c r="H205" s="10" t="s">
        <v>16</v>
      </c>
      <c r="I205" s="10">
        <v>4</v>
      </c>
      <c r="J205" s="10" t="s">
        <v>1517</v>
      </c>
      <c r="K205" s="12">
        <f>IFERROR(VLOOKUP($E205,Sheet1!$A:$Z,3,0),0)</f>
        <v>0</v>
      </c>
      <c r="L205" s="25">
        <f>IFERROR(VLOOKUP(E205,#REF!,5,0),0)</f>
        <v>0</v>
      </c>
      <c r="M205" s="32">
        <v>9.6999999999999993</v>
      </c>
      <c r="N205" s="78">
        <f>IF(VLOOKUP(E205,Sheet1!$A:$E,5,0)&lt;0,0,VLOOKUP(E205,Sheet1!$A:$E,5,0))</f>
        <v>0</v>
      </c>
      <c r="O205" s="28">
        <f t="shared" si="20"/>
        <v>1952</v>
      </c>
      <c r="P205" s="12">
        <f>IFERROR(VLOOKUP($E205,[1]Pivot!$M:$Z,2,0),0)</f>
        <v>0</v>
      </c>
      <c r="Q205" s="12">
        <f>IFERROR(VLOOKUP($E205,[1]Pivot!$M:$Z,3,0),0)</f>
        <v>952</v>
      </c>
      <c r="R205" s="12">
        <f>IFERROR(VLOOKUP($E205,[1]Pivot!$M:$Z,4,0),0)</f>
        <v>0</v>
      </c>
      <c r="S205" s="12">
        <f>IFERROR(VLOOKUP($E205,[1]Pivot!$M:$Z,5,0),0)</f>
        <v>0</v>
      </c>
      <c r="T205" s="12">
        <f>IFERROR(VLOOKUP($E205,[1]Pivot!$M:$Z,6,0),0)</f>
        <v>0</v>
      </c>
      <c r="U205" s="12">
        <f>IFERROR(VLOOKUP($E205,[1]Pivot!$M:$Z,7,0),0)</f>
        <v>0</v>
      </c>
      <c r="V205" s="12">
        <f>IFERROR(VLOOKUP($E205,[1]Pivot!$M:$Z,8,0),0)</f>
        <v>0</v>
      </c>
      <c r="W205" s="12">
        <f>IFERROR(VLOOKUP($E205,[1]Pivot!$M:$Z,9,0),0)</f>
        <v>0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1000</v>
      </c>
      <c r="AE205" s="12">
        <v>0</v>
      </c>
      <c r="AF205" s="57">
        <f t="shared" si="21"/>
        <v>0</v>
      </c>
      <c r="AG205" s="12">
        <v>0</v>
      </c>
      <c r="AH205" s="12">
        <v>0</v>
      </c>
      <c r="AI205" s="12">
        <v>0</v>
      </c>
      <c r="AJ205" s="12">
        <v>0</v>
      </c>
      <c r="AK205" s="79">
        <v>0</v>
      </c>
      <c r="AL205" s="79">
        <v>0</v>
      </c>
      <c r="AM205" s="79">
        <v>0</v>
      </c>
      <c r="AN205" s="79">
        <v>0</v>
      </c>
      <c r="AO205" s="1">
        <f>IFERROR(VLOOKUP(E205,[2]Sheet1!$E:$O,11,0),0)</f>
        <v>0</v>
      </c>
      <c r="AP205" s="100">
        <f>IFERROR(VLOOKUP(E205,[3]Sheet2!$E:$O,11,0),0)</f>
        <v>0</v>
      </c>
      <c r="AQ205" s="99"/>
    </row>
    <row r="206" spans="1:43" s="19" customFormat="1" ht="15" customHeight="1">
      <c r="A206" s="1"/>
      <c r="B206" s="8" t="s">
        <v>909</v>
      </c>
      <c r="C206" s="9" t="s">
        <v>334</v>
      </c>
      <c r="D206" s="9" t="s">
        <v>1364</v>
      </c>
      <c r="E206" s="13" t="s">
        <v>1365</v>
      </c>
      <c r="F206" s="18" t="s">
        <v>337</v>
      </c>
      <c r="G206" s="8" t="s">
        <v>1406</v>
      </c>
      <c r="H206" s="10" t="s">
        <v>20</v>
      </c>
      <c r="I206" s="10">
        <v>4</v>
      </c>
      <c r="J206" s="10" t="s">
        <v>1517</v>
      </c>
      <c r="K206" s="12">
        <f>IFERROR(VLOOKUP($E206,Sheet1!$A:$Z,3,0),0)</f>
        <v>0</v>
      </c>
      <c r="L206" s="25">
        <f>IFERROR(VLOOKUP(E206,#REF!,5,0),0)</f>
        <v>0</v>
      </c>
      <c r="M206" s="32">
        <v>11.46</v>
      </c>
      <c r="N206" s="78">
        <f>IF(VLOOKUP(E206,Sheet1!$A:$E,5,0)&lt;0,0,VLOOKUP(E206,Sheet1!$A:$E,5,0))</f>
        <v>0</v>
      </c>
      <c r="O206" s="28">
        <f t="shared" si="20"/>
        <v>1300</v>
      </c>
      <c r="P206" s="12">
        <f>IFERROR(VLOOKUP($E206,[1]Pivot!$M:$Z,2,0),0)</f>
        <v>0</v>
      </c>
      <c r="Q206" s="12">
        <f>IFERROR(VLOOKUP($E206,[1]Pivot!$M:$Z,3,0),0)</f>
        <v>600</v>
      </c>
      <c r="R206" s="12">
        <f>IFERROR(VLOOKUP($E206,[1]Pivot!$M:$Z,4,0),0)</f>
        <v>0</v>
      </c>
      <c r="S206" s="12">
        <f>IFERROR(VLOOKUP($E206,[1]Pivot!$M:$Z,5,0),0)</f>
        <v>0</v>
      </c>
      <c r="T206" s="12">
        <f>IFERROR(VLOOKUP($E206,[1]Pivot!$M:$Z,6,0),0)</f>
        <v>0</v>
      </c>
      <c r="U206" s="12">
        <f>IFERROR(VLOOKUP($E206,[1]Pivot!$M:$Z,7,0),0)</f>
        <v>0</v>
      </c>
      <c r="V206" s="12">
        <f>IFERROR(VLOOKUP($E206,[1]Pivot!$M:$Z,8,0),0)</f>
        <v>0</v>
      </c>
      <c r="W206" s="12">
        <f>IFERROR(VLOOKUP($E206,[1]Pivot!$M:$Z,9,0),0)</f>
        <v>0</v>
      </c>
      <c r="X206" s="12">
        <v>0</v>
      </c>
      <c r="Y206" s="12">
        <v>0</v>
      </c>
      <c r="Z206" s="12">
        <v>0</v>
      </c>
      <c r="AA206" s="12">
        <v>0</v>
      </c>
      <c r="AB206" s="12">
        <v>0</v>
      </c>
      <c r="AC206" s="12">
        <v>0</v>
      </c>
      <c r="AD206" s="12">
        <v>700</v>
      </c>
      <c r="AE206" s="12">
        <v>0</v>
      </c>
      <c r="AF206" s="57">
        <f t="shared" si="21"/>
        <v>0</v>
      </c>
      <c r="AG206" s="12">
        <v>0</v>
      </c>
      <c r="AH206" s="12">
        <v>0</v>
      </c>
      <c r="AI206" s="12">
        <v>0</v>
      </c>
      <c r="AJ206" s="12">
        <v>0</v>
      </c>
      <c r="AK206" s="79">
        <v>0</v>
      </c>
      <c r="AL206" s="79">
        <v>0</v>
      </c>
      <c r="AM206" s="79">
        <v>0</v>
      </c>
      <c r="AN206" s="79">
        <v>0</v>
      </c>
      <c r="AO206" s="1">
        <f>IFERROR(VLOOKUP(E206,[2]Sheet1!$E:$O,11,0),0)</f>
        <v>0</v>
      </c>
      <c r="AP206" s="100">
        <f>IFERROR(VLOOKUP(E206,[3]Sheet2!$E:$O,11,0),0)</f>
        <v>0</v>
      </c>
      <c r="AQ206" s="99"/>
    </row>
    <row r="207" spans="1:43" s="19" customFormat="1" ht="15" customHeight="1">
      <c r="A207" s="1"/>
      <c r="B207" s="8" t="s">
        <v>909</v>
      </c>
      <c r="C207" s="9" t="s">
        <v>334</v>
      </c>
      <c r="D207" s="9" t="s">
        <v>1366</v>
      </c>
      <c r="E207" s="13" t="s">
        <v>1367</v>
      </c>
      <c r="F207" s="18" t="s">
        <v>337</v>
      </c>
      <c r="G207" s="8" t="s">
        <v>1406</v>
      </c>
      <c r="H207" s="29" t="s">
        <v>914</v>
      </c>
      <c r="I207" s="10">
        <v>4</v>
      </c>
      <c r="J207" s="10" t="s">
        <v>1517</v>
      </c>
      <c r="K207" s="12">
        <f>IFERROR(VLOOKUP($E207,Sheet1!$A:$Z,3,0),0)</f>
        <v>0</v>
      </c>
      <c r="L207" s="25">
        <f>IFERROR(VLOOKUP(E207,#REF!,5,0),0)</f>
        <v>0</v>
      </c>
      <c r="M207" s="32">
        <v>11.46</v>
      </c>
      <c r="N207" s="78">
        <f>IF(VLOOKUP(E207,Sheet1!$A:$E,5,0)&lt;0,0,VLOOKUP(E207,Sheet1!$A:$E,5,0))</f>
        <v>0</v>
      </c>
      <c r="O207" s="28">
        <f t="shared" si="20"/>
        <v>0</v>
      </c>
      <c r="P207" s="12">
        <f>IFERROR(VLOOKUP($E207,[1]Pivot!$M:$Z,2,0),0)</f>
        <v>0</v>
      </c>
      <c r="Q207" s="12">
        <f>IFERROR(VLOOKUP($E207,[1]Pivot!$M:$Z,3,0),0)</f>
        <v>0</v>
      </c>
      <c r="R207" s="12">
        <f>IFERROR(VLOOKUP($E207,[1]Pivot!$M:$Z,4,0),0)</f>
        <v>0</v>
      </c>
      <c r="S207" s="12">
        <f>IFERROR(VLOOKUP($E207,[1]Pivot!$M:$Z,5,0),0)</f>
        <v>0</v>
      </c>
      <c r="T207" s="12">
        <f>IFERROR(VLOOKUP($E207,[1]Pivot!$M:$Z,6,0),0)</f>
        <v>0</v>
      </c>
      <c r="U207" s="12">
        <f>IFERROR(VLOOKUP($E207,[1]Pivot!$M:$Z,7,0),0)</f>
        <v>0</v>
      </c>
      <c r="V207" s="12">
        <f>IFERROR(VLOOKUP($E207,[1]Pivot!$M:$Z,8,0),0)</f>
        <v>0</v>
      </c>
      <c r="W207" s="12">
        <f>IFERROR(VLOOKUP($E207,[1]Pivot!$M:$Z,9,0),0)</f>
        <v>0</v>
      </c>
      <c r="X207" s="12">
        <v>0</v>
      </c>
      <c r="Y207" s="12">
        <v>0</v>
      </c>
      <c r="Z207" s="12">
        <v>0</v>
      </c>
      <c r="AA207" s="12">
        <v>0</v>
      </c>
      <c r="AB207" s="12">
        <v>0</v>
      </c>
      <c r="AC207" s="12">
        <v>0</v>
      </c>
      <c r="AD207" s="12">
        <v>0</v>
      </c>
      <c r="AE207" s="12">
        <v>0</v>
      </c>
      <c r="AF207" s="57">
        <f t="shared" si="21"/>
        <v>0</v>
      </c>
      <c r="AG207" s="12">
        <v>0</v>
      </c>
      <c r="AH207" s="12">
        <v>0</v>
      </c>
      <c r="AI207" s="12">
        <v>0</v>
      </c>
      <c r="AJ207" s="12">
        <v>0</v>
      </c>
      <c r="AK207" s="79">
        <v>0</v>
      </c>
      <c r="AL207" s="79">
        <v>0</v>
      </c>
      <c r="AM207" s="79">
        <v>0</v>
      </c>
      <c r="AN207" s="79">
        <v>0</v>
      </c>
      <c r="AO207" s="1">
        <f>IFERROR(VLOOKUP(E207,[2]Sheet1!$E:$O,11,0),0)</f>
        <v>0</v>
      </c>
      <c r="AP207" s="100">
        <f>IFERROR(VLOOKUP(E207,[3]Sheet2!$E:$O,11,0),0)</f>
        <v>0</v>
      </c>
      <c r="AQ207" s="99"/>
    </row>
    <row r="208" spans="1:43" s="19" customFormat="1" ht="15" customHeight="1">
      <c r="A208" s="1"/>
      <c r="B208" s="8" t="s">
        <v>909</v>
      </c>
      <c r="C208" s="9" t="s">
        <v>334</v>
      </c>
      <c r="D208" s="9" t="s">
        <v>1368</v>
      </c>
      <c r="E208" s="13" t="s">
        <v>1369</v>
      </c>
      <c r="F208" s="18" t="s">
        <v>337</v>
      </c>
      <c r="G208" s="8" t="s">
        <v>1406</v>
      </c>
      <c r="H208" s="10" t="s">
        <v>347</v>
      </c>
      <c r="I208" s="10">
        <v>4</v>
      </c>
      <c r="J208" s="10" t="s">
        <v>1517</v>
      </c>
      <c r="K208" s="12">
        <f>IFERROR(VLOOKUP($E208,Sheet1!$A:$Z,3,0),0)</f>
        <v>0</v>
      </c>
      <c r="L208" s="25">
        <f>IFERROR(VLOOKUP(E208,#REF!,5,0),0)</f>
        <v>0</v>
      </c>
      <c r="M208" s="32">
        <v>2.0699999999999998</v>
      </c>
      <c r="N208" s="78">
        <f>IF(VLOOKUP(E208,Sheet1!$A:$E,5,0)&lt;0,0,VLOOKUP(E208,Sheet1!$A:$E,5,0))</f>
        <v>0</v>
      </c>
      <c r="O208" s="28">
        <f t="shared" si="20"/>
        <v>0</v>
      </c>
      <c r="P208" s="12">
        <f>IFERROR(VLOOKUP($E208,[1]Pivot!$M:$Z,2,0),0)</f>
        <v>0</v>
      </c>
      <c r="Q208" s="12">
        <f>IFERROR(VLOOKUP($E208,[1]Pivot!$M:$Z,3,0),0)</f>
        <v>0</v>
      </c>
      <c r="R208" s="12">
        <f>IFERROR(VLOOKUP($E208,[1]Pivot!$M:$Z,4,0),0)</f>
        <v>0</v>
      </c>
      <c r="S208" s="12">
        <f>IFERROR(VLOOKUP($E208,[1]Pivot!$M:$Z,5,0),0)</f>
        <v>0</v>
      </c>
      <c r="T208" s="12">
        <f>IFERROR(VLOOKUP($E208,[1]Pivot!$M:$Z,6,0),0)</f>
        <v>0</v>
      </c>
      <c r="U208" s="12">
        <f>IFERROR(VLOOKUP($E208,[1]Pivot!$M:$Z,7,0),0)</f>
        <v>0</v>
      </c>
      <c r="V208" s="12">
        <f>IFERROR(VLOOKUP($E208,[1]Pivot!$M:$Z,8,0),0)</f>
        <v>0</v>
      </c>
      <c r="W208" s="12">
        <f>IFERROR(VLOOKUP($E208,[1]Pivot!$M:$Z,9,0),0)</f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57">
        <f t="shared" si="21"/>
        <v>0</v>
      </c>
      <c r="AG208" s="12">
        <v>0</v>
      </c>
      <c r="AH208" s="12">
        <v>0</v>
      </c>
      <c r="AI208" s="12">
        <v>0</v>
      </c>
      <c r="AJ208" s="12">
        <v>0</v>
      </c>
      <c r="AK208" s="79">
        <v>0</v>
      </c>
      <c r="AL208" s="79">
        <v>0</v>
      </c>
      <c r="AM208" s="79">
        <v>0</v>
      </c>
      <c r="AN208" s="79">
        <v>0</v>
      </c>
      <c r="AO208" s="1">
        <f>IFERROR(VLOOKUP(E208,[2]Sheet1!$E:$O,11,0),0)</f>
        <v>0</v>
      </c>
      <c r="AP208" s="100">
        <f>IFERROR(VLOOKUP(E208,[3]Sheet2!$E:$O,11,0),0)</f>
        <v>0</v>
      </c>
      <c r="AQ208" s="99"/>
    </row>
    <row r="209" spans="1:43" s="19" customFormat="1" ht="15" customHeight="1">
      <c r="A209" s="1"/>
      <c r="B209" s="8" t="s">
        <v>909</v>
      </c>
      <c r="C209" s="9" t="s">
        <v>334</v>
      </c>
      <c r="D209" s="9" t="s">
        <v>1370</v>
      </c>
      <c r="E209" s="13" t="s">
        <v>1371</v>
      </c>
      <c r="F209" s="18" t="s">
        <v>337</v>
      </c>
      <c r="G209" s="8" t="s">
        <v>1406</v>
      </c>
      <c r="H209" s="10" t="s">
        <v>350</v>
      </c>
      <c r="I209" s="10">
        <v>4</v>
      </c>
      <c r="J209" s="10" t="s">
        <v>1517</v>
      </c>
      <c r="K209" s="12">
        <f>IFERROR(VLOOKUP($E209,Sheet1!$A:$Z,3,0),0)</f>
        <v>0</v>
      </c>
      <c r="L209" s="25">
        <f>IFERROR(VLOOKUP(E209,#REF!,5,0),0)</f>
        <v>0</v>
      </c>
      <c r="M209" s="32">
        <v>2.4</v>
      </c>
      <c r="N209" s="78">
        <f>IF(VLOOKUP(E209,Sheet1!$A:$E,5,0)&lt;0,0,VLOOKUP(E209,Sheet1!$A:$E,5,0))</f>
        <v>0</v>
      </c>
      <c r="O209" s="28">
        <f t="shared" si="20"/>
        <v>0</v>
      </c>
      <c r="P209" s="12">
        <f>IFERROR(VLOOKUP($E209,[1]Pivot!$M:$Z,2,0),0)</f>
        <v>0</v>
      </c>
      <c r="Q209" s="12">
        <f>IFERROR(VLOOKUP($E209,[1]Pivot!$M:$Z,3,0),0)</f>
        <v>0</v>
      </c>
      <c r="R209" s="12">
        <f>IFERROR(VLOOKUP($E209,[1]Pivot!$M:$Z,4,0),0)</f>
        <v>0</v>
      </c>
      <c r="S209" s="12">
        <f>IFERROR(VLOOKUP($E209,[1]Pivot!$M:$Z,5,0),0)</f>
        <v>0</v>
      </c>
      <c r="T209" s="12">
        <f>IFERROR(VLOOKUP($E209,[1]Pivot!$M:$Z,6,0),0)</f>
        <v>0</v>
      </c>
      <c r="U209" s="12">
        <f>IFERROR(VLOOKUP($E209,[1]Pivot!$M:$Z,7,0),0)</f>
        <v>0</v>
      </c>
      <c r="V209" s="12">
        <f>IFERROR(VLOOKUP($E209,[1]Pivot!$M:$Z,8,0),0)</f>
        <v>0</v>
      </c>
      <c r="W209" s="12">
        <f>IFERROR(VLOOKUP($E209,[1]Pivot!$M:$Z,9,0),0)</f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57">
        <f t="shared" si="21"/>
        <v>0</v>
      </c>
      <c r="AG209" s="12">
        <v>0</v>
      </c>
      <c r="AH209" s="12">
        <v>0</v>
      </c>
      <c r="AI209" s="12">
        <v>0</v>
      </c>
      <c r="AJ209" s="12">
        <v>0</v>
      </c>
      <c r="AK209" s="79">
        <v>0</v>
      </c>
      <c r="AL209" s="79">
        <v>0</v>
      </c>
      <c r="AM209" s="79">
        <v>0</v>
      </c>
      <c r="AN209" s="79">
        <v>0</v>
      </c>
      <c r="AO209" s="1">
        <f>IFERROR(VLOOKUP(E209,[2]Sheet1!$E:$O,11,0),0)</f>
        <v>0</v>
      </c>
      <c r="AP209" s="100">
        <f>IFERROR(VLOOKUP(E209,[3]Sheet2!$E:$O,11,0),0)</f>
        <v>0</v>
      </c>
      <c r="AQ209" s="99"/>
    </row>
    <row r="210" spans="1:43" s="19" customFormat="1" ht="15" customHeight="1">
      <c r="A210" s="1"/>
      <c r="B210" s="8" t="s">
        <v>909</v>
      </c>
      <c r="C210" s="9" t="s">
        <v>334</v>
      </c>
      <c r="D210" s="9" t="s">
        <v>1378</v>
      </c>
      <c r="E210" s="13" t="s">
        <v>1379</v>
      </c>
      <c r="F210" s="18" t="s">
        <v>337</v>
      </c>
      <c r="G210" s="8" t="s">
        <v>1407</v>
      </c>
      <c r="H210" s="63" t="s">
        <v>90</v>
      </c>
      <c r="I210" s="10">
        <v>4</v>
      </c>
      <c r="J210" s="10" t="s">
        <v>1517</v>
      </c>
      <c r="K210" s="12">
        <f>IFERROR(VLOOKUP($E210,Sheet1!$A:$Z,3,0),0)</f>
        <v>0</v>
      </c>
      <c r="L210" s="25">
        <f>IFERROR(VLOOKUP(E210,#REF!,5,0),0)</f>
        <v>0</v>
      </c>
      <c r="M210" s="32">
        <v>7.59</v>
      </c>
      <c r="N210" s="78">
        <f>IF(VLOOKUP(E210,Sheet1!$A:$E,5,0)&lt;0,0,VLOOKUP(E210,Sheet1!$A:$E,5,0))</f>
        <v>0</v>
      </c>
      <c r="O210" s="28">
        <f t="shared" si="20"/>
        <v>300</v>
      </c>
      <c r="P210" s="12">
        <f>IFERROR(VLOOKUP($E210,[1]Pivot!$M:$Z,2,0),0)</f>
        <v>0</v>
      </c>
      <c r="Q210" s="12">
        <f>IFERROR(VLOOKUP($E210,[1]Pivot!$M:$Z,3,0),0)</f>
        <v>0</v>
      </c>
      <c r="R210" s="12">
        <f>IFERROR(VLOOKUP($E210,[1]Pivot!$M:$Z,4,0),0)</f>
        <v>0</v>
      </c>
      <c r="S210" s="12">
        <f>IFERROR(VLOOKUP($E210,[1]Pivot!$M:$Z,5,0),0)</f>
        <v>0</v>
      </c>
      <c r="T210" s="12">
        <f>IFERROR(VLOOKUP($E210,[1]Pivot!$M:$Z,6,0),0)</f>
        <v>0</v>
      </c>
      <c r="U210" s="12">
        <f>IFERROR(VLOOKUP($E210,[1]Pivot!$M:$Z,7,0),0)</f>
        <v>300</v>
      </c>
      <c r="V210" s="12">
        <f>IFERROR(VLOOKUP($E210,[1]Pivot!$M:$Z,8,0),0)</f>
        <v>0</v>
      </c>
      <c r="W210" s="12">
        <f>IFERROR(VLOOKUP($E210,[1]Pivot!$M:$Z,9,0),0)</f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57">
        <f t="shared" si="21"/>
        <v>0</v>
      </c>
      <c r="AG210" s="12">
        <v>0</v>
      </c>
      <c r="AH210" s="12">
        <v>0</v>
      </c>
      <c r="AI210" s="12">
        <v>0</v>
      </c>
      <c r="AJ210" s="12">
        <v>0</v>
      </c>
      <c r="AK210" s="79">
        <v>0</v>
      </c>
      <c r="AL210" s="79">
        <v>0</v>
      </c>
      <c r="AM210" s="79">
        <v>0</v>
      </c>
      <c r="AN210" s="79">
        <v>0</v>
      </c>
      <c r="AO210" s="1">
        <f>IFERROR(VLOOKUP(E210,[2]Sheet1!$E:$O,11,0),0)</f>
        <v>0</v>
      </c>
      <c r="AP210" s="100">
        <f>IFERROR(VLOOKUP(E210,[3]Sheet2!$E:$O,11,0),0)</f>
        <v>0</v>
      </c>
      <c r="AQ210" s="99"/>
    </row>
    <row r="211" spans="1:43" s="19" customFormat="1" ht="15" customHeight="1">
      <c r="A211" s="1"/>
      <c r="B211" s="8" t="s">
        <v>909</v>
      </c>
      <c r="C211" s="9" t="s">
        <v>334</v>
      </c>
      <c r="D211" s="9" t="s">
        <v>1380</v>
      </c>
      <c r="E211" s="13" t="s">
        <v>1381</v>
      </c>
      <c r="F211" s="18" t="s">
        <v>337</v>
      </c>
      <c r="G211" s="8" t="s">
        <v>1407</v>
      </c>
      <c r="H211" s="10" t="s">
        <v>93</v>
      </c>
      <c r="I211" s="10">
        <v>4</v>
      </c>
      <c r="J211" s="10" t="s">
        <v>1517</v>
      </c>
      <c r="K211" s="12">
        <f>IFERROR(VLOOKUP($E211,Sheet1!$A:$Z,3,0),0)</f>
        <v>0</v>
      </c>
      <c r="L211" s="25">
        <f>IFERROR(VLOOKUP(E211,#REF!,5,0),0)</f>
        <v>0</v>
      </c>
      <c r="M211" s="32">
        <v>9.09</v>
      </c>
      <c r="N211" s="78">
        <f>IF(VLOOKUP(E211,Sheet1!$A:$E,5,0)&lt;0,0,VLOOKUP(E211,Sheet1!$A:$E,5,0))</f>
        <v>0</v>
      </c>
      <c r="O211" s="28">
        <f t="shared" si="20"/>
        <v>460</v>
      </c>
      <c r="P211" s="12">
        <f>IFERROR(VLOOKUP($E211,[1]Pivot!$M:$Z,2,0),0)</f>
        <v>0</v>
      </c>
      <c r="Q211" s="12">
        <f>IFERROR(VLOOKUP($E211,[1]Pivot!$M:$Z,3,0),0)</f>
        <v>0</v>
      </c>
      <c r="R211" s="12">
        <f>IFERROR(VLOOKUP($E211,[1]Pivot!$M:$Z,4,0),0)</f>
        <v>0</v>
      </c>
      <c r="S211" s="12">
        <f>IFERROR(VLOOKUP($E211,[1]Pivot!$M:$Z,5,0),0)</f>
        <v>0</v>
      </c>
      <c r="T211" s="12">
        <f>IFERROR(VLOOKUP($E211,[1]Pivot!$M:$Z,6,0),0)</f>
        <v>0</v>
      </c>
      <c r="U211" s="12">
        <f>IFERROR(VLOOKUP($E211,[1]Pivot!$M:$Z,7,0),0)</f>
        <v>460</v>
      </c>
      <c r="V211" s="12">
        <f>IFERROR(VLOOKUP($E211,[1]Pivot!$M:$Z,8,0),0)</f>
        <v>0</v>
      </c>
      <c r="W211" s="12">
        <f>IFERROR(VLOOKUP($E211,[1]Pivot!$M:$Z,9,0),0)</f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57">
        <f t="shared" si="21"/>
        <v>0</v>
      </c>
      <c r="AG211" s="12">
        <v>0</v>
      </c>
      <c r="AH211" s="12">
        <v>0</v>
      </c>
      <c r="AI211" s="12">
        <v>0</v>
      </c>
      <c r="AJ211" s="12">
        <v>0</v>
      </c>
      <c r="AK211" s="79">
        <v>0</v>
      </c>
      <c r="AL211" s="79">
        <v>0</v>
      </c>
      <c r="AM211" s="79">
        <v>0</v>
      </c>
      <c r="AN211" s="79">
        <v>0</v>
      </c>
      <c r="AO211" s="1">
        <f>IFERROR(VLOOKUP(E211,[2]Sheet1!$E:$O,11,0),0)</f>
        <v>0</v>
      </c>
      <c r="AP211" s="100">
        <f>IFERROR(VLOOKUP(E211,[3]Sheet2!$E:$O,11,0),0)</f>
        <v>0</v>
      </c>
      <c r="AQ211" s="99"/>
    </row>
    <row r="212" spans="1:43" s="19" customFormat="1" ht="15" customHeight="1">
      <c r="A212" s="1"/>
      <c r="B212" s="8" t="s">
        <v>909</v>
      </c>
      <c r="C212" s="9" t="s">
        <v>334</v>
      </c>
      <c r="D212" s="9" t="s">
        <v>1382</v>
      </c>
      <c r="E212" s="13" t="s">
        <v>1383</v>
      </c>
      <c r="F212" s="18" t="s">
        <v>337</v>
      </c>
      <c r="G212" s="8" t="s">
        <v>1407</v>
      </c>
      <c r="H212" s="10" t="s">
        <v>16</v>
      </c>
      <c r="I212" s="10">
        <v>4</v>
      </c>
      <c r="J212" s="10" t="s">
        <v>1517</v>
      </c>
      <c r="K212" s="12">
        <f>IFERROR(VLOOKUP($E212,Sheet1!$A:$Z,3,0),0)</f>
        <v>0</v>
      </c>
      <c r="L212" s="25">
        <f>IFERROR(VLOOKUP(E212,#REF!,5,0),0)</f>
        <v>0</v>
      </c>
      <c r="M212" s="32">
        <v>9.6999999999999993</v>
      </c>
      <c r="N212" s="78">
        <f>IF(VLOOKUP(E212,Sheet1!$A:$E,5,0)&lt;0,0,VLOOKUP(E212,Sheet1!$A:$E,5,0))</f>
        <v>0</v>
      </c>
      <c r="O212" s="28">
        <f t="shared" si="20"/>
        <v>952</v>
      </c>
      <c r="P212" s="12">
        <f>IFERROR(VLOOKUP($E212,[1]Pivot!$M:$Z,2,0),0)</f>
        <v>0</v>
      </c>
      <c r="Q212" s="12">
        <f>IFERROR(VLOOKUP($E212,[1]Pivot!$M:$Z,3,0),0)</f>
        <v>0</v>
      </c>
      <c r="R212" s="12">
        <f>IFERROR(VLOOKUP($E212,[1]Pivot!$M:$Z,4,0),0)</f>
        <v>0</v>
      </c>
      <c r="S212" s="12">
        <f>IFERROR(VLOOKUP($E212,[1]Pivot!$M:$Z,5,0),0)</f>
        <v>0</v>
      </c>
      <c r="T212" s="12">
        <f>IFERROR(VLOOKUP($E212,[1]Pivot!$M:$Z,6,0),0)</f>
        <v>0</v>
      </c>
      <c r="U212" s="12">
        <f>IFERROR(VLOOKUP($E212,[1]Pivot!$M:$Z,7,0),0)</f>
        <v>952</v>
      </c>
      <c r="V212" s="12">
        <f>IFERROR(VLOOKUP($E212,[1]Pivot!$M:$Z,8,0),0)</f>
        <v>0</v>
      </c>
      <c r="W212" s="12">
        <f>IFERROR(VLOOKUP($E212,[1]Pivot!$M:$Z,9,0),0)</f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57">
        <f t="shared" si="21"/>
        <v>0</v>
      </c>
      <c r="AG212" s="12">
        <v>0</v>
      </c>
      <c r="AH212" s="12">
        <v>0</v>
      </c>
      <c r="AI212" s="12">
        <v>0</v>
      </c>
      <c r="AJ212" s="12">
        <v>0</v>
      </c>
      <c r="AK212" s="79">
        <v>0</v>
      </c>
      <c r="AL212" s="79">
        <v>0</v>
      </c>
      <c r="AM212" s="79">
        <v>0</v>
      </c>
      <c r="AN212" s="79">
        <v>0</v>
      </c>
      <c r="AO212" s="1">
        <f>IFERROR(VLOOKUP(E212,[2]Sheet1!$E:$O,11,0),0)</f>
        <v>0</v>
      </c>
      <c r="AP212" s="100">
        <f>IFERROR(VLOOKUP(E212,[3]Sheet2!$E:$O,11,0),0)</f>
        <v>0</v>
      </c>
      <c r="AQ212" s="99"/>
    </row>
    <row r="213" spans="1:43" s="19" customFormat="1" ht="15" customHeight="1">
      <c r="A213" s="1"/>
      <c r="B213" s="8" t="s">
        <v>909</v>
      </c>
      <c r="C213" s="9" t="s">
        <v>334</v>
      </c>
      <c r="D213" s="9" t="s">
        <v>1384</v>
      </c>
      <c r="E213" s="13" t="s">
        <v>1385</v>
      </c>
      <c r="F213" s="18" t="s">
        <v>337</v>
      </c>
      <c r="G213" s="8" t="s">
        <v>1407</v>
      </c>
      <c r="H213" s="10" t="s">
        <v>20</v>
      </c>
      <c r="I213" s="10">
        <v>4</v>
      </c>
      <c r="J213" s="10" t="s">
        <v>1517</v>
      </c>
      <c r="K213" s="12">
        <f>IFERROR(VLOOKUP($E213,Sheet1!$A:$Z,3,0),0)</f>
        <v>0</v>
      </c>
      <c r="L213" s="25">
        <f>IFERROR(VLOOKUP(E213,#REF!,5,0),0)</f>
        <v>0</v>
      </c>
      <c r="M213" s="32">
        <v>11.46</v>
      </c>
      <c r="N213" s="78">
        <f>IF(VLOOKUP(E213,Sheet1!$A:$E,5,0)&lt;0,0,VLOOKUP(E213,Sheet1!$A:$E,5,0))</f>
        <v>0</v>
      </c>
      <c r="O213" s="28">
        <f t="shared" si="20"/>
        <v>500</v>
      </c>
      <c r="P213" s="12">
        <f>IFERROR(VLOOKUP($E213,[1]Pivot!$M:$Z,2,0),0)</f>
        <v>0</v>
      </c>
      <c r="Q213" s="12">
        <f>IFERROR(VLOOKUP($E213,[1]Pivot!$M:$Z,3,0),0)</f>
        <v>0</v>
      </c>
      <c r="R213" s="12">
        <f>IFERROR(VLOOKUP($E213,[1]Pivot!$M:$Z,4,0),0)</f>
        <v>0</v>
      </c>
      <c r="S213" s="12">
        <f>IFERROR(VLOOKUP($E213,[1]Pivot!$M:$Z,5,0),0)</f>
        <v>0</v>
      </c>
      <c r="T213" s="12">
        <f>IFERROR(VLOOKUP($E213,[1]Pivot!$M:$Z,6,0),0)</f>
        <v>0</v>
      </c>
      <c r="U213" s="12">
        <f>IFERROR(VLOOKUP($E213,[1]Pivot!$M:$Z,7,0),0)</f>
        <v>500</v>
      </c>
      <c r="V213" s="12">
        <f>IFERROR(VLOOKUP($E213,[1]Pivot!$M:$Z,8,0),0)</f>
        <v>0</v>
      </c>
      <c r="W213" s="12">
        <f>IFERROR(VLOOKUP($E213,[1]Pivot!$M:$Z,9,0),0)</f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57">
        <f t="shared" si="21"/>
        <v>0</v>
      </c>
      <c r="AG213" s="12">
        <v>0</v>
      </c>
      <c r="AH213" s="12">
        <v>0</v>
      </c>
      <c r="AI213" s="12">
        <v>0</v>
      </c>
      <c r="AJ213" s="12">
        <v>0</v>
      </c>
      <c r="AK213" s="79">
        <v>0</v>
      </c>
      <c r="AL213" s="79">
        <v>0</v>
      </c>
      <c r="AM213" s="79">
        <v>0</v>
      </c>
      <c r="AN213" s="79">
        <v>0</v>
      </c>
      <c r="AO213" s="1">
        <f>IFERROR(VLOOKUP(E213,[2]Sheet1!$E:$O,11,0),0)</f>
        <v>0</v>
      </c>
      <c r="AP213" s="100">
        <f>IFERROR(VLOOKUP(E213,[3]Sheet2!$E:$O,11,0),0)</f>
        <v>0</v>
      </c>
      <c r="AQ213" s="99"/>
    </row>
    <row r="214" spans="1:43" s="19" customFormat="1" ht="15" customHeight="1">
      <c r="A214" s="1"/>
      <c r="B214" s="8" t="s">
        <v>909</v>
      </c>
      <c r="C214" s="9" t="s">
        <v>334</v>
      </c>
      <c r="D214" s="9" t="s">
        <v>1386</v>
      </c>
      <c r="E214" s="13" t="s">
        <v>1387</v>
      </c>
      <c r="F214" s="18" t="s">
        <v>337</v>
      </c>
      <c r="G214" s="8" t="s">
        <v>1407</v>
      </c>
      <c r="H214" s="29" t="s">
        <v>914</v>
      </c>
      <c r="I214" s="10">
        <v>4</v>
      </c>
      <c r="J214" s="10" t="s">
        <v>1517</v>
      </c>
      <c r="K214" s="12">
        <f>IFERROR(VLOOKUP($E214,Sheet1!$A:$Z,3,0),0)</f>
        <v>0</v>
      </c>
      <c r="L214" s="25">
        <f>IFERROR(VLOOKUP(E214,#REF!,5,0),0)</f>
        <v>0</v>
      </c>
      <c r="M214" s="32">
        <v>11.46</v>
      </c>
      <c r="N214" s="78">
        <f>IF(VLOOKUP(E214,Sheet1!$A:$E,5,0)&lt;0,0,VLOOKUP(E214,Sheet1!$A:$E,5,0))</f>
        <v>0</v>
      </c>
      <c r="O214" s="28">
        <f t="shared" si="20"/>
        <v>200</v>
      </c>
      <c r="P214" s="12">
        <f>IFERROR(VLOOKUP($E214,[1]Pivot!$M:$Z,2,0),0)</f>
        <v>0</v>
      </c>
      <c r="Q214" s="12">
        <f>IFERROR(VLOOKUP($E214,[1]Pivot!$M:$Z,3,0),0)</f>
        <v>0</v>
      </c>
      <c r="R214" s="12">
        <f>IFERROR(VLOOKUP($E214,[1]Pivot!$M:$Z,4,0),0)</f>
        <v>0</v>
      </c>
      <c r="S214" s="12">
        <f>IFERROR(VLOOKUP($E214,[1]Pivot!$M:$Z,5,0),0)</f>
        <v>0</v>
      </c>
      <c r="T214" s="12">
        <f>IFERROR(VLOOKUP($E214,[1]Pivot!$M:$Z,6,0),0)</f>
        <v>0</v>
      </c>
      <c r="U214" s="12">
        <f>IFERROR(VLOOKUP($E214,[1]Pivot!$M:$Z,7,0),0)</f>
        <v>200</v>
      </c>
      <c r="V214" s="12">
        <f>IFERROR(VLOOKUP($E214,[1]Pivot!$M:$Z,8,0),0)</f>
        <v>0</v>
      </c>
      <c r="W214" s="12">
        <f>IFERROR(VLOOKUP($E214,[1]Pivot!$M:$Z,9,0),0)</f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57">
        <f t="shared" si="21"/>
        <v>0</v>
      </c>
      <c r="AG214" s="12">
        <v>0</v>
      </c>
      <c r="AH214" s="12">
        <v>0</v>
      </c>
      <c r="AI214" s="12">
        <v>0</v>
      </c>
      <c r="AJ214" s="12">
        <v>0</v>
      </c>
      <c r="AK214" s="79">
        <v>0</v>
      </c>
      <c r="AL214" s="79">
        <v>0</v>
      </c>
      <c r="AM214" s="79">
        <v>0</v>
      </c>
      <c r="AN214" s="79">
        <v>0</v>
      </c>
      <c r="AO214" s="1">
        <f>IFERROR(VLOOKUP(E214,[2]Sheet1!$E:$O,11,0),0)</f>
        <v>0</v>
      </c>
      <c r="AP214" s="100">
        <f>IFERROR(VLOOKUP(E214,[3]Sheet2!$E:$O,11,0),0)</f>
        <v>0</v>
      </c>
      <c r="AQ214" s="99"/>
    </row>
    <row r="215" spans="1:43" s="19" customFormat="1" ht="15" customHeight="1">
      <c r="A215" s="1"/>
      <c r="B215" s="8" t="s">
        <v>909</v>
      </c>
      <c r="C215" s="9" t="s">
        <v>334</v>
      </c>
      <c r="D215" s="9" t="s">
        <v>1388</v>
      </c>
      <c r="E215" s="13" t="s">
        <v>1389</v>
      </c>
      <c r="F215" s="18" t="s">
        <v>337</v>
      </c>
      <c r="G215" s="8" t="s">
        <v>1407</v>
      </c>
      <c r="H215" s="10" t="s">
        <v>347</v>
      </c>
      <c r="I215" s="10">
        <v>4</v>
      </c>
      <c r="J215" s="10" t="s">
        <v>1517</v>
      </c>
      <c r="K215" s="12">
        <f>IFERROR(VLOOKUP($E215,Sheet1!$A:$Z,3,0),0)</f>
        <v>0</v>
      </c>
      <c r="L215" s="25">
        <f>IFERROR(VLOOKUP(E215,#REF!,5,0),0)</f>
        <v>0</v>
      </c>
      <c r="M215" s="32">
        <v>2.0699999999999998</v>
      </c>
      <c r="N215" s="78">
        <f>IF(VLOOKUP(E215,Sheet1!$A:$E,5,0)&lt;0,0,VLOOKUP(E215,Sheet1!$A:$E,5,0))</f>
        <v>0</v>
      </c>
      <c r="O215" s="28">
        <f t="shared" si="20"/>
        <v>600</v>
      </c>
      <c r="P215" s="12">
        <f>IFERROR(VLOOKUP($E215,[1]Pivot!$M:$Z,2,0),0)</f>
        <v>0</v>
      </c>
      <c r="Q215" s="12">
        <f>IFERROR(VLOOKUP($E215,[1]Pivot!$M:$Z,3,0),0)</f>
        <v>0</v>
      </c>
      <c r="R215" s="12">
        <f>IFERROR(VLOOKUP($E215,[1]Pivot!$M:$Z,4,0),0)</f>
        <v>0</v>
      </c>
      <c r="S215" s="12">
        <f>IFERROR(VLOOKUP($E215,[1]Pivot!$M:$Z,5,0),0)</f>
        <v>0</v>
      </c>
      <c r="T215" s="12">
        <f>IFERROR(VLOOKUP($E215,[1]Pivot!$M:$Z,6,0),0)</f>
        <v>0</v>
      </c>
      <c r="U215" s="12">
        <f>IFERROR(VLOOKUP($E215,[1]Pivot!$M:$Z,7,0),0)</f>
        <v>600</v>
      </c>
      <c r="V215" s="12">
        <f>IFERROR(VLOOKUP($E215,[1]Pivot!$M:$Z,8,0),0)</f>
        <v>0</v>
      </c>
      <c r="W215" s="12">
        <f>IFERROR(VLOOKUP($E215,[1]Pivot!$M:$Z,9,0),0)</f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  <c r="AD215" s="12">
        <v>0</v>
      </c>
      <c r="AE215" s="12">
        <v>0</v>
      </c>
      <c r="AF215" s="57">
        <f t="shared" si="21"/>
        <v>0</v>
      </c>
      <c r="AG215" s="12">
        <v>0</v>
      </c>
      <c r="AH215" s="12">
        <v>0</v>
      </c>
      <c r="AI215" s="12">
        <v>0</v>
      </c>
      <c r="AJ215" s="12">
        <v>0</v>
      </c>
      <c r="AK215" s="79">
        <v>0</v>
      </c>
      <c r="AL215" s="79">
        <v>0</v>
      </c>
      <c r="AM215" s="79">
        <v>0</v>
      </c>
      <c r="AN215" s="79">
        <v>0</v>
      </c>
      <c r="AO215" s="1">
        <f>IFERROR(VLOOKUP(E215,[2]Sheet1!$E:$O,11,0),0)</f>
        <v>0</v>
      </c>
      <c r="AP215" s="100">
        <f>IFERROR(VLOOKUP(E215,[3]Sheet2!$E:$O,11,0),0)</f>
        <v>0</v>
      </c>
      <c r="AQ215" s="99"/>
    </row>
    <row r="216" spans="1:43" s="19" customFormat="1" ht="15" customHeight="1">
      <c r="A216" s="1"/>
      <c r="B216" s="8" t="s">
        <v>909</v>
      </c>
      <c r="C216" s="9" t="s">
        <v>334</v>
      </c>
      <c r="D216" s="9" t="s">
        <v>1390</v>
      </c>
      <c r="E216" s="13" t="s">
        <v>1391</v>
      </c>
      <c r="F216" s="18" t="s">
        <v>337</v>
      </c>
      <c r="G216" s="8" t="s">
        <v>1407</v>
      </c>
      <c r="H216" s="10" t="s">
        <v>350</v>
      </c>
      <c r="I216" s="10">
        <v>4</v>
      </c>
      <c r="J216" s="10" t="s">
        <v>1517</v>
      </c>
      <c r="K216" s="12">
        <f>IFERROR(VLOOKUP($E216,Sheet1!$A:$Z,3,0),0)</f>
        <v>0</v>
      </c>
      <c r="L216" s="25">
        <f>IFERROR(VLOOKUP(E216,#REF!,5,0),0)</f>
        <v>0</v>
      </c>
      <c r="M216" s="32">
        <v>2.4</v>
      </c>
      <c r="N216" s="78">
        <f>IF(VLOOKUP(E216,Sheet1!$A:$E,5,0)&lt;0,0,VLOOKUP(E216,Sheet1!$A:$E,5,0))</f>
        <v>0</v>
      </c>
      <c r="O216" s="28">
        <f t="shared" si="20"/>
        <v>300</v>
      </c>
      <c r="P216" s="12">
        <f>IFERROR(VLOOKUP($E216,[1]Pivot!$M:$Z,2,0),0)</f>
        <v>0</v>
      </c>
      <c r="Q216" s="12">
        <f>IFERROR(VLOOKUP($E216,[1]Pivot!$M:$Z,3,0),0)</f>
        <v>0</v>
      </c>
      <c r="R216" s="12">
        <f>IFERROR(VLOOKUP($E216,[1]Pivot!$M:$Z,4,0),0)</f>
        <v>0</v>
      </c>
      <c r="S216" s="12">
        <f>IFERROR(VLOOKUP($E216,[1]Pivot!$M:$Z,5,0),0)</f>
        <v>0</v>
      </c>
      <c r="T216" s="12">
        <f>IFERROR(VLOOKUP($E216,[1]Pivot!$M:$Z,6,0),0)</f>
        <v>0</v>
      </c>
      <c r="U216" s="12">
        <f>IFERROR(VLOOKUP($E216,[1]Pivot!$M:$Z,7,0),0)</f>
        <v>300</v>
      </c>
      <c r="V216" s="12">
        <f>IFERROR(VLOOKUP($E216,[1]Pivot!$M:$Z,8,0),0)</f>
        <v>0</v>
      </c>
      <c r="W216" s="12">
        <f>IFERROR(VLOOKUP($E216,[1]Pivot!$M:$Z,9,0),0)</f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57">
        <f t="shared" si="21"/>
        <v>0</v>
      </c>
      <c r="AG216" s="12">
        <v>0</v>
      </c>
      <c r="AH216" s="12">
        <v>0</v>
      </c>
      <c r="AI216" s="12">
        <v>0</v>
      </c>
      <c r="AJ216" s="12">
        <v>0</v>
      </c>
      <c r="AK216" s="79">
        <v>0</v>
      </c>
      <c r="AL216" s="79">
        <v>0</v>
      </c>
      <c r="AM216" s="79">
        <v>0</v>
      </c>
      <c r="AN216" s="79">
        <v>0</v>
      </c>
      <c r="AO216" s="1">
        <f>IFERROR(VLOOKUP(E216,[2]Sheet1!$E:$O,11,0),0)</f>
        <v>0</v>
      </c>
      <c r="AP216" s="100">
        <f>IFERROR(VLOOKUP(E216,[3]Sheet2!$E:$O,11,0),0)</f>
        <v>0</v>
      </c>
      <c r="AQ216" s="99"/>
    </row>
    <row r="217" spans="1:43" s="19" customFormat="1" ht="15" customHeight="1">
      <c r="A217" s="1"/>
      <c r="B217" s="8" t="s">
        <v>909</v>
      </c>
      <c r="C217" s="9" t="s">
        <v>334</v>
      </c>
      <c r="D217" s="9" t="s">
        <v>1392</v>
      </c>
      <c r="E217" s="13" t="s">
        <v>1393</v>
      </c>
      <c r="F217" s="18" t="s">
        <v>337</v>
      </c>
      <c r="G217" s="8" t="s">
        <v>1408</v>
      </c>
      <c r="H217" s="63" t="s">
        <v>90</v>
      </c>
      <c r="I217" s="10">
        <v>4</v>
      </c>
      <c r="J217" s="10" t="s">
        <v>1517</v>
      </c>
      <c r="K217" s="12">
        <f>IFERROR(VLOOKUP($E217,Sheet1!$A:$Z,3,0),0)</f>
        <v>0</v>
      </c>
      <c r="L217" s="25">
        <f>IFERROR(VLOOKUP(E217,#REF!,5,0),0)</f>
        <v>0</v>
      </c>
      <c r="M217" s="32">
        <v>7.59</v>
      </c>
      <c r="N217" s="78">
        <f>IF(VLOOKUP(E217,Sheet1!$A:$E,5,0)&lt;0,0,VLOOKUP(E217,Sheet1!$A:$E,5,0))</f>
        <v>0</v>
      </c>
      <c r="O217" s="28">
        <f t="shared" si="20"/>
        <v>300</v>
      </c>
      <c r="P217" s="12">
        <f>IFERROR(VLOOKUP($E217,[1]Pivot!$M:$Z,2,0),0)</f>
        <v>0</v>
      </c>
      <c r="Q217" s="12">
        <f>IFERROR(VLOOKUP($E217,[1]Pivot!$M:$Z,3,0),0)</f>
        <v>0</v>
      </c>
      <c r="R217" s="12">
        <f>IFERROR(VLOOKUP($E217,[1]Pivot!$M:$Z,4,0),0)</f>
        <v>0</v>
      </c>
      <c r="S217" s="12">
        <f>IFERROR(VLOOKUP($E217,[1]Pivot!$M:$Z,5,0),0)</f>
        <v>0</v>
      </c>
      <c r="T217" s="12">
        <f>IFERROR(VLOOKUP($E217,[1]Pivot!$M:$Z,6,0),0)</f>
        <v>0</v>
      </c>
      <c r="U217" s="12">
        <f>IFERROR(VLOOKUP($E217,[1]Pivot!$M:$Z,7,0),0)</f>
        <v>300</v>
      </c>
      <c r="V217" s="12">
        <f>IFERROR(VLOOKUP($E217,[1]Pivot!$M:$Z,8,0),0)</f>
        <v>0</v>
      </c>
      <c r="W217" s="12">
        <f>IFERROR(VLOOKUP($E217,[1]Pivot!$M:$Z,9,0),0)</f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57">
        <f t="shared" si="21"/>
        <v>0</v>
      </c>
      <c r="AG217" s="12">
        <v>0</v>
      </c>
      <c r="AH217" s="12">
        <v>0</v>
      </c>
      <c r="AI217" s="12">
        <v>0</v>
      </c>
      <c r="AJ217" s="12">
        <v>0</v>
      </c>
      <c r="AK217" s="79">
        <v>0</v>
      </c>
      <c r="AL217" s="79">
        <v>0</v>
      </c>
      <c r="AM217" s="79">
        <v>0</v>
      </c>
      <c r="AN217" s="79">
        <v>0</v>
      </c>
      <c r="AO217" s="1">
        <f>IFERROR(VLOOKUP(E217,[2]Sheet1!$E:$O,11,0),0)</f>
        <v>0</v>
      </c>
      <c r="AP217" s="100">
        <f>IFERROR(VLOOKUP(E217,[3]Sheet2!$E:$O,11,0),0)</f>
        <v>0</v>
      </c>
      <c r="AQ217" s="99"/>
    </row>
    <row r="218" spans="1:43" s="19" customFormat="1" ht="15" customHeight="1">
      <c r="A218" s="1"/>
      <c r="B218" s="8" t="s">
        <v>909</v>
      </c>
      <c r="C218" s="9" t="s">
        <v>334</v>
      </c>
      <c r="D218" s="9" t="s">
        <v>1394</v>
      </c>
      <c r="E218" s="13" t="s">
        <v>1395</v>
      </c>
      <c r="F218" s="18" t="s">
        <v>337</v>
      </c>
      <c r="G218" s="8" t="s">
        <v>1408</v>
      </c>
      <c r="H218" s="10" t="s">
        <v>93</v>
      </c>
      <c r="I218" s="10">
        <v>4</v>
      </c>
      <c r="J218" s="10" t="s">
        <v>1517</v>
      </c>
      <c r="K218" s="12">
        <f>IFERROR(VLOOKUP($E218,Sheet1!$A:$Z,3,0),0)</f>
        <v>0</v>
      </c>
      <c r="L218" s="25">
        <f>IFERROR(VLOOKUP(E218,#REF!,5,0),0)</f>
        <v>0</v>
      </c>
      <c r="M218" s="32">
        <v>9.09</v>
      </c>
      <c r="N218" s="78">
        <f>IF(VLOOKUP(E218,Sheet1!$A:$E,5,0)&lt;0,0,VLOOKUP(E218,Sheet1!$A:$E,5,0))</f>
        <v>0</v>
      </c>
      <c r="O218" s="28">
        <f t="shared" si="20"/>
        <v>400</v>
      </c>
      <c r="P218" s="12">
        <f>IFERROR(VLOOKUP($E218,[1]Pivot!$M:$Z,2,0),0)</f>
        <v>0</v>
      </c>
      <c r="Q218" s="12">
        <f>IFERROR(VLOOKUP($E218,[1]Pivot!$M:$Z,3,0),0)</f>
        <v>0</v>
      </c>
      <c r="R218" s="12">
        <f>IFERROR(VLOOKUP($E218,[1]Pivot!$M:$Z,4,0),0)</f>
        <v>0</v>
      </c>
      <c r="S218" s="12">
        <f>IFERROR(VLOOKUP($E218,[1]Pivot!$M:$Z,5,0),0)</f>
        <v>0</v>
      </c>
      <c r="T218" s="12">
        <f>IFERROR(VLOOKUP($E218,[1]Pivot!$M:$Z,6,0),0)</f>
        <v>0</v>
      </c>
      <c r="U218" s="12">
        <f>IFERROR(VLOOKUP($E218,[1]Pivot!$M:$Z,7,0),0)</f>
        <v>400</v>
      </c>
      <c r="V218" s="12">
        <f>IFERROR(VLOOKUP($E218,[1]Pivot!$M:$Z,8,0),0)</f>
        <v>0</v>
      </c>
      <c r="W218" s="12">
        <f>IFERROR(VLOOKUP($E218,[1]Pivot!$M:$Z,9,0),0)</f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57">
        <f t="shared" si="21"/>
        <v>0</v>
      </c>
      <c r="AG218" s="12">
        <v>0</v>
      </c>
      <c r="AH218" s="12">
        <v>0</v>
      </c>
      <c r="AI218" s="12">
        <v>0</v>
      </c>
      <c r="AJ218" s="12">
        <v>0</v>
      </c>
      <c r="AK218" s="79">
        <v>0</v>
      </c>
      <c r="AL218" s="79">
        <v>0</v>
      </c>
      <c r="AM218" s="79">
        <v>0</v>
      </c>
      <c r="AN218" s="79">
        <v>0</v>
      </c>
      <c r="AO218" s="1">
        <f>IFERROR(VLOOKUP(E218,[2]Sheet1!$E:$O,11,0),0)</f>
        <v>0</v>
      </c>
      <c r="AP218" s="100">
        <f>IFERROR(VLOOKUP(E218,[3]Sheet2!$E:$O,11,0),0)</f>
        <v>0</v>
      </c>
      <c r="AQ218" s="99"/>
    </row>
    <row r="219" spans="1:43" s="19" customFormat="1" ht="15" customHeight="1">
      <c r="A219" s="1"/>
      <c r="B219" s="8" t="s">
        <v>909</v>
      </c>
      <c r="C219" s="9" t="s">
        <v>334</v>
      </c>
      <c r="D219" s="9" t="s">
        <v>1396</v>
      </c>
      <c r="E219" s="13" t="s">
        <v>1397</v>
      </c>
      <c r="F219" s="18" t="s">
        <v>337</v>
      </c>
      <c r="G219" s="8" t="s">
        <v>1408</v>
      </c>
      <c r="H219" s="10" t="s">
        <v>16</v>
      </c>
      <c r="I219" s="10">
        <v>4</v>
      </c>
      <c r="J219" s="10" t="s">
        <v>1517</v>
      </c>
      <c r="K219" s="12">
        <f>IFERROR(VLOOKUP($E219,Sheet1!$A:$Z,3,0),0)</f>
        <v>0</v>
      </c>
      <c r="L219" s="25">
        <f>IFERROR(VLOOKUP(E219,#REF!,5,0),0)</f>
        <v>0</v>
      </c>
      <c r="M219" s="32">
        <v>9.6999999999999993</v>
      </c>
      <c r="N219" s="78">
        <f>IF(VLOOKUP(E219,Sheet1!$A:$E,5,0)&lt;0,0,VLOOKUP(E219,Sheet1!$A:$E,5,0))</f>
        <v>0</v>
      </c>
      <c r="O219" s="28">
        <f t="shared" si="20"/>
        <v>952</v>
      </c>
      <c r="P219" s="12">
        <f>IFERROR(VLOOKUP($E219,[1]Pivot!$M:$Z,2,0),0)</f>
        <v>0</v>
      </c>
      <c r="Q219" s="12">
        <f>IFERROR(VLOOKUP($E219,[1]Pivot!$M:$Z,3,0),0)</f>
        <v>0</v>
      </c>
      <c r="R219" s="12">
        <f>IFERROR(VLOOKUP($E219,[1]Pivot!$M:$Z,4,0),0)</f>
        <v>0</v>
      </c>
      <c r="S219" s="12">
        <f>IFERROR(VLOOKUP($E219,[1]Pivot!$M:$Z,5,0),0)</f>
        <v>0</v>
      </c>
      <c r="T219" s="12">
        <f>IFERROR(VLOOKUP($E219,[1]Pivot!$M:$Z,6,0),0)</f>
        <v>0</v>
      </c>
      <c r="U219" s="12">
        <f>IFERROR(VLOOKUP($E219,[1]Pivot!$M:$Z,7,0),0)</f>
        <v>952</v>
      </c>
      <c r="V219" s="12">
        <f>IFERROR(VLOOKUP($E219,[1]Pivot!$M:$Z,8,0),0)</f>
        <v>0</v>
      </c>
      <c r="W219" s="12">
        <f>IFERROR(VLOOKUP($E219,[1]Pivot!$M:$Z,9,0),0)</f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57">
        <f t="shared" si="21"/>
        <v>0</v>
      </c>
      <c r="AG219" s="12">
        <v>0</v>
      </c>
      <c r="AH219" s="12">
        <v>0</v>
      </c>
      <c r="AI219" s="12">
        <v>0</v>
      </c>
      <c r="AJ219" s="12">
        <v>0</v>
      </c>
      <c r="AK219" s="79">
        <v>0</v>
      </c>
      <c r="AL219" s="79">
        <v>0</v>
      </c>
      <c r="AM219" s="79">
        <v>0</v>
      </c>
      <c r="AN219" s="79">
        <v>0</v>
      </c>
      <c r="AO219" s="1">
        <f>IFERROR(VLOOKUP(E219,[2]Sheet1!$E:$O,11,0),0)</f>
        <v>0</v>
      </c>
      <c r="AP219" s="100">
        <f>IFERROR(VLOOKUP(E219,[3]Sheet2!$E:$O,11,0),0)</f>
        <v>0</v>
      </c>
      <c r="AQ219" s="99"/>
    </row>
    <row r="220" spans="1:43" s="19" customFormat="1" ht="15" customHeight="1">
      <c r="A220" s="1"/>
      <c r="B220" s="8" t="s">
        <v>909</v>
      </c>
      <c r="C220" s="9" t="s">
        <v>334</v>
      </c>
      <c r="D220" s="9" t="s">
        <v>1398</v>
      </c>
      <c r="E220" s="13" t="s">
        <v>1399</v>
      </c>
      <c r="F220" s="18" t="s">
        <v>337</v>
      </c>
      <c r="G220" s="8" t="s">
        <v>1408</v>
      </c>
      <c r="H220" s="10" t="s">
        <v>20</v>
      </c>
      <c r="I220" s="10">
        <v>4</v>
      </c>
      <c r="J220" s="10" t="s">
        <v>1517</v>
      </c>
      <c r="K220" s="12">
        <f>IFERROR(VLOOKUP($E220,Sheet1!$A:$Z,3,0),0)</f>
        <v>0</v>
      </c>
      <c r="L220" s="25">
        <f>IFERROR(VLOOKUP(E220,#REF!,5,0),0)</f>
        <v>0</v>
      </c>
      <c r="M220" s="32">
        <v>11.46</v>
      </c>
      <c r="N220" s="78">
        <f>IF(VLOOKUP(E220,Sheet1!$A:$E,5,0)&lt;0,0,VLOOKUP(E220,Sheet1!$A:$E,5,0))</f>
        <v>0</v>
      </c>
      <c r="O220" s="28">
        <f t="shared" si="20"/>
        <v>600</v>
      </c>
      <c r="P220" s="12">
        <f>IFERROR(VLOOKUP($E220,[1]Pivot!$M:$Z,2,0),0)</f>
        <v>0</v>
      </c>
      <c r="Q220" s="12">
        <f>IFERROR(VLOOKUP($E220,[1]Pivot!$M:$Z,3,0),0)</f>
        <v>0</v>
      </c>
      <c r="R220" s="12">
        <f>IFERROR(VLOOKUP($E220,[1]Pivot!$M:$Z,4,0),0)</f>
        <v>0</v>
      </c>
      <c r="S220" s="12">
        <f>IFERROR(VLOOKUP($E220,[1]Pivot!$M:$Z,5,0),0)</f>
        <v>0</v>
      </c>
      <c r="T220" s="12">
        <f>IFERROR(VLOOKUP($E220,[1]Pivot!$M:$Z,6,0),0)</f>
        <v>0</v>
      </c>
      <c r="U220" s="12">
        <f>IFERROR(VLOOKUP($E220,[1]Pivot!$M:$Z,7,0),0)</f>
        <v>600</v>
      </c>
      <c r="V220" s="12">
        <f>IFERROR(VLOOKUP($E220,[1]Pivot!$M:$Z,8,0),0)</f>
        <v>0</v>
      </c>
      <c r="W220" s="12">
        <f>IFERROR(VLOOKUP($E220,[1]Pivot!$M:$Z,9,0),0)</f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57">
        <f t="shared" si="21"/>
        <v>0</v>
      </c>
      <c r="AG220" s="12">
        <v>0</v>
      </c>
      <c r="AH220" s="12">
        <v>0</v>
      </c>
      <c r="AI220" s="12">
        <v>0</v>
      </c>
      <c r="AJ220" s="12">
        <v>0</v>
      </c>
      <c r="AK220" s="79">
        <v>0</v>
      </c>
      <c r="AL220" s="79">
        <v>0</v>
      </c>
      <c r="AM220" s="79">
        <v>0</v>
      </c>
      <c r="AN220" s="79">
        <v>0</v>
      </c>
      <c r="AO220" s="1">
        <f>IFERROR(VLOOKUP(E220,[2]Sheet1!$E:$O,11,0),0)</f>
        <v>0</v>
      </c>
      <c r="AP220" s="100">
        <f>IFERROR(VLOOKUP(E220,[3]Sheet2!$E:$O,11,0),0)</f>
        <v>0</v>
      </c>
      <c r="AQ220" s="99"/>
    </row>
    <row r="221" spans="1:43" s="19" customFormat="1" ht="15" customHeight="1">
      <c r="A221" s="1"/>
      <c r="B221" s="8" t="s">
        <v>909</v>
      </c>
      <c r="C221" s="9" t="s">
        <v>334</v>
      </c>
      <c r="D221" s="9" t="s">
        <v>1400</v>
      </c>
      <c r="E221" s="13" t="s">
        <v>1401</v>
      </c>
      <c r="F221" s="18" t="s">
        <v>337</v>
      </c>
      <c r="G221" s="8" t="s">
        <v>1408</v>
      </c>
      <c r="H221" s="29" t="s">
        <v>914</v>
      </c>
      <c r="I221" s="10">
        <v>4</v>
      </c>
      <c r="J221" s="10" t="s">
        <v>1517</v>
      </c>
      <c r="K221" s="12">
        <f>IFERROR(VLOOKUP($E221,Sheet1!$A:$Z,3,0),0)</f>
        <v>0</v>
      </c>
      <c r="L221" s="25">
        <f>IFERROR(VLOOKUP(E221,#REF!,5,0),0)</f>
        <v>0</v>
      </c>
      <c r="M221" s="32">
        <v>11.46</v>
      </c>
      <c r="N221" s="78">
        <f>IF(VLOOKUP(E221,Sheet1!$A:$E,5,0)&lt;0,0,VLOOKUP(E221,Sheet1!$A:$E,5,0))</f>
        <v>0</v>
      </c>
      <c r="O221" s="28">
        <f t="shared" si="20"/>
        <v>0</v>
      </c>
      <c r="P221" s="12">
        <f>IFERROR(VLOOKUP($E221,[1]Pivot!$M:$Z,2,0),0)</f>
        <v>0</v>
      </c>
      <c r="Q221" s="12">
        <f>IFERROR(VLOOKUP($E221,[1]Pivot!$M:$Z,3,0),0)</f>
        <v>0</v>
      </c>
      <c r="R221" s="12">
        <f>IFERROR(VLOOKUP($E221,[1]Pivot!$M:$Z,4,0),0)</f>
        <v>0</v>
      </c>
      <c r="S221" s="12">
        <f>IFERROR(VLOOKUP($E221,[1]Pivot!$M:$Z,5,0),0)</f>
        <v>0</v>
      </c>
      <c r="T221" s="12">
        <f>IFERROR(VLOOKUP($E221,[1]Pivot!$M:$Z,6,0),0)</f>
        <v>0</v>
      </c>
      <c r="U221" s="12">
        <f>IFERROR(VLOOKUP($E221,[1]Pivot!$M:$Z,7,0),0)</f>
        <v>0</v>
      </c>
      <c r="V221" s="12">
        <f>IFERROR(VLOOKUP($E221,[1]Pivot!$M:$Z,8,0),0)</f>
        <v>0</v>
      </c>
      <c r="W221" s="12">
        <f>IFERROR(VLOOKUP($E221,[1]Pivot!$M:$Z,9,0),0)</f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57">
        <f t="shared" si="21"/>
        <v>0</v>
      </c>
      <c r="AG221" s="12">
        <v>0</v>
      </c>
      <c r="AH221" s="12">
        <v>0</v>
      </c>
      <c r="AI221" s="12">
        <v>0</v>
      </c>
      <c r="AJ221" s="12">
        <v>0</v>
      </c>
      <c r="AK221" s="79">
        <v>0</v>
      </c>
      <c r="AL221" s="79">
        <v>0</v>
      </c>
      <c r="AM221" s="79">
        <v>0</v>
      </c>
      <c r="AN221" s="79">
        <v>0</v>
      </c>
      <c r="AO221" s="1">
        <f>IFERROR(VLOOKUP(E221,[2]Sheet1!$E:$O,11,0),0)</f>
        <v>0</v>
      </c>
      <c r="AP221" s="100">
        <f>IFERROR(VLOOKUP(E221,[3]Sheet2!$E:$O,11,0),0)</f>
        <v>0</v>
      </c>
      <c r="AQ221" s="99"/>
    </row>
    <row r="222" spans="1:43" s="19" customFormat="1" ht="15" customHeight="1">
      <c r="A222" s="1"/>
      <c r="B222" s="8" t="s">
        <v>909</v>
      </c>
      <c r="C222" s="9" t="s">
        <v>334</v>
      </c>
      <c r="D222" s="9" t="s">
        <v>1402</v>
      </c>
      <c r="E222" s="13" t="s">
        <v>1403</v>
      </c>
      <c r="F222" s="18" t="s">
        <v>337</v>
      </c>
      <c r="G222" s="8" t="s">
        <v>1408</v>
      </c>
      <c r="H222" s="10" t="s">
        <v>347</v>
      </c>
      <c r="I222" s="10">
        <v>4</v>
      </c>
      <c r="J222" s="10" t="s">
        <v>1517</v>
      </c>
      <c r="K222" s="12">
        <f>IFERROR(VLOOKUP($E222,Sheet1!$A:$Z,3,0),0)</f>
        <v>0</v>
      </c>
      <c r="L222" s="25">
        <f>IFERROR(VLOOKUP(E222,#REF!,5,0),0)</f>
        <v>0</v>
      </c>
      <c r="M222" s="32">
        <v>2.0699999999999998</v>
      </c>
      <c r="N222" s="78">
        <f>IF(VLOOKUP(E222,Sheet1!$A:$E,5,0)&lt;0,0,VLOOKUP(E222,Sheet1!$A:$E,5,0))</f>
        <v>0</v>
      </c>
      <c r="O222" s="28">
        <f>SUM(P222:AE222)</f>
        <v>600</v>
      </c>
      <c r="P222" s="12">
        <f>IFERROR(VLOOKUP($E222,[1]Pivot!$M:$Z,2,0),0)</f>
        <v>0</v>
      </c>
      <c r="Q222" s="12">
        <f>IFERROR(VLOOKUP($E222,[1]Pivot!$M:$Z,3,0),0)</f>
        <v>0</v>
      </c>
      <c r="R222" s="12">
        <f>IFERROR(VLOOKUP($E222,[1]Pivot!$M:$Z,4,0),0)</f>
        <v>0</v>
      </c>
      <c r="S222" s="12">
        <f>IFERROR(VLOOKUP($E222,[1]Pivot!$M:$Z,5,0),0)</f>
        <v>0</v>
      </c>
      <c r="T222" s="12">
        <f>IFERROR(VLOOKUP($E222,[1]Pivot!$M:$Z,6,0),0)</f>
        <v>0</v>
      </c>
      <c r="U222" s="12">
        <f>IFERROR(VLOOKUP($E222,[1]Pivot!$M:$Z,7,0),0)</f>
        <v>600</v>
      </c>
      <c r="V222" s="12">
        <f>IFERROR(VLOOKUP($E222,[1]Pivot!$M:$Z,8,0),0)</f>
        <v>0</v>
      </c>
      <c r="W222" s="12">
        <f>IFERROR(VLOOKUP($E222,[1]Pivot!$M:$Z,9,0),0)</f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57">
        <f t="shared" si="21"/>
        <v>0</v>
      </c>
      <c r="AG222" s="12">
        <v>0</v>
      </c>
      <c r="AH222" s="12">
        <v>0</v>
      </c>
      <c r="AI222" s="12">
        <v>0</v>
      </c>
      <c r="AJ222" s="12">
        <v>0</v>
      </c>
      <c r="AK222" s="79">
        <v>0</v>
      </c>
      <c r="AL222" s="79">
        <v>0</v>
      </c>
      <c r="AM222" s="79">
        <v>0</v>
      </c>
      <c r="AN222" s="79">
        <v>0</v>
      </c>
      <c r="AO222" s="1">
        <f>IFERROR(VLOOKUP(E222,[2]Sheet1!$E:$O,11,0),0)</f>
        <v>0</v>
      </c>
      <c r="AP222" s="100">
        <f>IFERROR(VLOOKUP(E222,[3]Sheet2!$E:$O,11,0),0)</f>
        <v>0</v>
      </c>
      <c r="AQ222" s="99"/>
    </row>
    <row r="223" spans="1:43" s="19" customFormat="1" ht="15" customHeight="1">
      <c r="A223" s="1"/>
      <c r="B223" s="8" t="s">
        <v>909</v>
      </c>
      <c r="C223" s="9" t="s">
        <v>334</v>
      </c>
      <c r="D223" s="9" t="s">
        <v>1404</v>
      </c>
      <c r="E223" s="13" t="s">
        <v>1405</v>
      </c>
      <c r="F223" s="18" t="s">
        <v>337</v>
      </c>
      <c r="G223" s="8" t="s">
        <v>1408</v>
      </c>
      <c r="H223" s="10" t="s">
        <v>350</v>
      </c>
      <c r="I223" s="10">
        <v>4</v>
      </c>
      <c r="J223" s="10" t="s">
        <v>1517</v>
      </c>
      <c r="K223" s="12">
        <f>IFERROR(VLOOKUP($E223,Sheet1!$A:$Z,3,0),0)</f>
        <v>0</v>
      </c>
      <c r="L223" s="25">
        <f>IFERROR(VLOOKUP(E223,#REF!,5,0),0)</f>
        <v>0</v>
      </c>
      <c r="M223" s="32">
        <v>2.4</v>
      </c>
      <c r="N223" s="78">
        <f>IF(VLOOKUP(E223,Sheet1!$A:$E,5,0)&lt;0,0,VLOOKUP(E223,Sheet1!$A:$E,5,0))</f>
        <v>0</v>
      </c>
      <c r="O223" s="28">
        <f>SUM(P223:AE223)</f>
        <v>300</v>
      </c>
      <c r="P223" s="12">
        <f>IFERROR(VLOOKUP($E223,[1]Pivot!$M:$Z,2,0),0)</f>
        <v>0</v>
      </c>
      <c r="Q223" s="12">
        <f>IFERROR(VLOOKUP($E223,[1]Pivot!$M:$Z,3,0),0)</f>
        <v>0</v>
      </c>
      <c r="R223" s="12">
        <f>IFERROR(VLOOKUP($E223,[1]Pivot!$M:$Z,4,0),0)</f>
        <v>0</v>
      </c>
      <c r="S223" s="12">
        <f>IFERROR(VLOOKUP($E223,[1]Pivot!$M:$Z,5,0),0)</f>
        <v>0</v>
      </c>
      <c r="T223" s="12">
        <f>IFERROR(VLOOKUP($E223,[1]Pivot!$M:$Z,6,0),0)</f>
        <v>0</v>
      </c>
      <c r="U223" s="12">
        <f>IFERROR(VLOOKUP($E223,[1]Pivot!$M:$Z,7,0),0)</f>
        <v>300</v>
      </c>
      <c r="V223" s="12">
        <f>IFERROR(VLOOKUP($E223,[1]Pivot!$M:$Z,8,0),0)</f>
        <v>0</v>
      </c>
      <c r="W223" s="12">
        <f>IFERROR(VLOOKUP($E223,[1]Pivot!$M:$Z,9,0),0)</f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57">
        <f t="shared" si="21"/>
        <v>0</v>
      </c>
      <c r="AG223" s="12">
        <v>0</v>
      </c>
      <c r="AH223" s="12">
        <v>0</v>
      </c>
      <c r="AI223" s="12">
        <v>0</v>
      </c>
      <c r="AJ223" s="12">
        <v>0</v>
      </c>
      <c r="AK223" s="79">
        <v>0</v>
      </c>
      <c r="AL223" s="79">
        <v>0</v>
      </c>
      <c r="AM223" s="79">
        <v>0</v>
      </c>
      <c r="AN223" s="79">
        <v>0</v>
      </c>
      <c r="AO223" s="1">
        <f>IFERROR(VLOOKUP(E223,[2]Sheet1!$E:$O,11,0),0)</f>
        <v>0</v>
      </c>
      <c r="AP223" s="100">
        <f>IFERROR(VLOOKUP(E223,[3]Sheet2!$E:$O,11,0),0)</f>
        <v>0</v>
      </c>
      <c r="AQ223" s="99"/>
    </row>
    <row r="224" spans="1:43" ht="18.75" customHeight="1">
      <c r="J224" s="20" t="s">
        <v>580</v>
      </c>
      <c r="K224" s="20">
        <f>SUM(K5:K223)</f>
        <v>61864</v>
      </c>
      <c r="L224" s="20">
        <f>SUM(L5:L223)</f>
        <v>0</v>
      </c>
      <c r="N224" s="20">
        <f>SUM(N5:N223)</f>
        <v>44164</v>
      </c>
      <c r="O224" s="20">
        <f>SUM(O5:O223)</f>
        <v>225116</v>
      </c>
      <c r="P224" s="20">
        <f>SUM(P5:P223)</f>
        <v>12964</v>
      </c>
      <c r="Q224" s="20">
        <f>SUM(Q5:Q223)</f>
        <v>14064</v>
      </c>
      <c r="R224" s="20">
        <f>SUM(R5:R223)</f>
        <v>14516</v>
      </c>
      <c r="S224" s="20">
        <f>SUM(S5:S223)</f>
        <v>14516</v>
      </c>
      <c r="T224" s="20">
        <f>SUM(T5:T223)</f>
        <v>14516</v>
      </c>
      <c r="U224" s="20">
        <f>SUM(U5:U223)</f>
        <v>13864</v>
      </c>
      <c r="V224" s="20">
        <f>SUM(V5:V223)</f>
        <v>14516</v>
      </c>
      <c r="W224" s="20">
        <f>SUM(W5:W223)</f>
        <v>14516</v>
      </c>
      <c r="X224" s="20">
        <f>SUM(X5:X223)</f>
        <v>13460</v>
      </c>
      <c r="Y224" s="20">
        <f>SUM(Y5:Y223)</f>
        <v>13460</v>
      </c>
      <c r="Z224" s="20">
        <f>SUM(Z5:Z223)</f>
        <v>13460</v>
      </c>
      <c r="AA224" s="20">
        <f>SUM(AA5:AA223)</f>
        <v>13460</v>
      </c>
      <c r="AB224" s="20">
        <f>SUM(AB5:AB223)</f>
        <v>14444</v>
      </c>
      <c r="AC224" s="20">
        <f>SUM(AC5:AC223)</f>
        <v>14560</v>
      </c>
      <c r="AD224" s="20">
        <f>SUM(AD5:AD223)</f>
        <v>14280</v>
      </c>
      <c r="AE224" s="20">
        <f>SUM(AE5:AE223)</f>
        <v>14520</v>
      </c>
      <c r="AF224" s="20">
        <f>SUM(AF5:AF223)</f>
        <v>13300</v>
      </c>
      <c r="AG224" s="20">
        <f>SUM(AG5:AG223)</f>
        <v>13300</v>
      </c>
      <c r="AH224" s="20">
        <f>SUM(AH5:AH223)</f>
        <v>13300</v>
      </c>
      <c r="AI224" s="20">
        <f>SUM(AI5:AI223)</f>
        <v>13300</v>
      </c>
      <c r="AJ224" s="20">
        <f>SUM(AJ5:AJ223)</f>
        <v>13300</v>
      </c>
      <c r="AK224" s="20">
        <f t="shared" ref="AK224:AP224" si="22">SUM(AK5:AK223)</f>
        <v>13300</v>
      </c>
      <c r="AL224" s="20">
        <f t="shared" si="22"/>
        <v>13300</v>
      </c>
      <c r="AM224" s="20">
        <f t="shared" si="22"/>
        <v>13300</v>
      </c>
      <c r="AN224" s="20">
        <f t="shared" si="22"/>
        <v>13300</v>
      </c>
      <c r="AO224" s="20">
        <f t="shared" si="22"/>
        <v>13460</v>
      </c>
      <c r="AP224" s="101">
        <f t="shared" si="22"/>
        <v>14520</v>
      </c>
    </row>
    <row r="225" spans="14:32">
      <c r="N225" s="61"/>
      <c r="O225" s="61"/>
      <c r="AF225" s="61"/>
    </row>
    <row r="226" spans="14:32">
      <c r="N226" s="61"/>
      <c r="O226" s="61"/>
    </row>
    <row r="227" spans="14:32">
      <c r="N227" s="61"/>
      <c r="O227" s="61"/>
    </row>
    <row r="228" spans="14:32">
      <c r="N228" s="61"/>
      <c r="O228" s="61"/>
    </row>
    <row r="229" spans="14:32">
      <c r="N229" s="61"/>
      <c r="O229" s="61"/>
    </row>
    <row r="230" spans="14:32">
      <c r="N230" s="61"/>
      <c r="O230" s="61"/>
    </row>
    <row r="231" spans="14:32">
      <c r="N231" s="61"/>
      <c r="O231" s="61"/>
    </row>
    <row r="232" spans="14:32">
      <c r="N232" s="61"/>
      <c r="O232" s="61"/>
    </row>
    <row r="233" spans="14:32">
      <c r="N233" s="61"/>
      <c r="O233" s="61"/>
    </row>
    <row r="234" spans="14:32">
      <c r="N234" s="61"/>
      <c r="O234" s="61"/>
    </row>
    <row r="235" spans="14:32">
      <c r="N235" s="61"/>
      <c r="O235" s="61"/>
    </row>
    <row r="236" spans="14:32">
      <c r="N236" s="61"/>
      <c r="O236" s="61"/>
    </row>
    <row r="237" spans="14:32">
      <c r="N237" s="61"/>
      <c r="O237" s="61"/>
    </row>
  </sheetData>
  <autoFilter ref="A4:N224" xr:uid="{F7ECA76C-2DC2-4189-96E1-97E9D47DF141}"/>
  <mergeCells count="2">
    <mergeCell ref="O1:AA1"/>
    <mergeCell ref="AH1:AN1"/>
  </mergeCells>
  <phoneticPr fontId="14" type="noConversion"/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CFF2C-2A94-4E09-A5B8-AEFC905F6A8B}">
  <sheetPr filterMode="1"/>
  <dimension ref="A1:R83"/>
  <sheetViews>
    <sheetView zoomScale="90" zoomScaleNormal="90" workbookViewId="0">
      <pane xSplit="7" ySplit="4" topLeftCell="H12" activePane="bottomRight" state="frozen"/>
      <selection pane="topRight" activeCell="J1" sqref="J1"/>
      <selection pane="bottomLeft" activeCell="A5" sqref="A5"/>
      <selection pane="bottomRight" activeCell="J70" sqref="J70"/>
    </sheetView>
  </sheetViews>
  <sheetFormatPr defaultColWidth="9" defaultRowHeight="12" outlineLevelRow="1"/>
  <cols>
    <col min="1" max="1" width="4.90625" style="1" customWidth="1"/>
    <col min="2" max="2" width="6.90625" style="1" customWidth="1"/>
    <col min="3" max="3" width="12.36328125" style="1" customWidth="1"/>
    <col min="4" max="4" width="11.26953125" style="1" customWidth="1"/>
    <col min="5" max="5" width="7.6328125" style="1" customWidth="1"/>
    <col min="6" max="6" width="9.26953125" style="1" customWidth="1"/>
    <col min="7" max="7" width="14.453125" style="1" customWidth="1"/>
    <col min="8" max="8" width="7.6328125" style="1" customWidth="1"/>
    <col min="9" max="9" width="8.08984375" style="1" customWidth="1"/>
    <col min="10" max="10" width="13" style="2" customWidth="1"/>
    <col min="11" max="11" width="12.90625" style="2" customWidth="1"/>
    <col min="12" max="12" width="17.453125" style="1" customWidth="1"/>
    <col min="13" max="17" width="11.36328125" style="1" customWidth="1"/>
    <col min="18" max="18" width="0" style="1" hidden="1" customWidth="1"/>
    <col min="19" max="16384" width="9" style="1"/>
  </cols>
  <sheetData>
    <row r="1" spans="1:18" ht="25.5" customHeight="1">
      <c r="J1" s="1"/>
      <c r="K1" s="1"/>
      <c r="L1" s="111" t="s">
        <v>1521</v>
      </c>
      <c r="M1" s="111"/>
      <c r="N1" s="111"/>
      <c r="O1" s="111"/>
      <c r="P1" s="111"/>
      <c r="Q1" s="111"/>
    </row>
    <row r="2" spans="1:18" ht="16.5" hidden="1" customHeight="1">
      <c r="L2" s="36" t="s">
        <v>902</v>
      </c>
      <c r="M2" s="39">
        <v>45933</v>
      </c>
      <c r="N2" s="39">
        <v>45933</v>
      </c>
      <c r="O2" s="39">
        <v>45933</v>
      </c>
      <c r="P2" s="39">
        <v>45940</v>
      </c>
      <c r="Q2" s="39">
        <v>45940</v>
      </c>
    </row>
    <row r="3" spans="1:18" ht="16.5" customHeight="1">
      <c r="L3" s="3" t="s">
        <v>903</v>
      </c>
      <c r="M3" s="39">
        <f t="shared" ref="M3:Q3" si="0">M2+30+14</f>
        <v>45977</v>
      </c>
      <c r="N3" s="39">
        <f t="shared" si="0"/>
        <v>45977</v>
      </c>
      <c r="O3" s="39">
        <f t="shared" si="0"/>
        <v>45977</v>
      </c>
      <c r="P3" s="39">
        <f t="shared" si="0"/>
        <v>45984</v>
      </c>
      <c r="Q3" s="39">
        <f t="shared" si="0"/>
        <v>45984</v>
      </c>
    </row>
    <row r="4" spans="1:18" ht="73.5" customHeight="1">
      <c r="A4" s="5" t="s">
        <v>0</v>
      </c>
      <c r="B4" s="5" t="s">
        <v>1</v>
      </c>
      <c r="C4" s="5" t="s">
        <v>2</v>
      </c>
      <c r="D4" s="5" t="s">
        <v>3</v>
      </c>
      <c r="E4" s="5" t="s">
        <v>4</v>
      </c>
      <c r="F4" s="5" t="s">
        <v>5</v>
      </c>
      <c r="G4" s="6" t="s">
        <v>7</v>
      </c>
      <c r="H4" s="67" t="s">
        <v>1333</v>
      </c>
      <c r="I4" s="6" t="s">
        <v>8</v>
      </c>
      <c r="J4" s="38" t="s">
        <v>1334</v>
      </c>
      <c r="K4" s="38" t="s">
        <v>1421</v>
      </c>
      <c r="L4" s="38" t="s">
        <v>1519</v>
      </c>
      <c r="M4" s="38" t="s">
        <v>1522</v>
      </c>
      <c r="N4" s="38" t="s">
        <v>1523</v>
      </c>
      <c r="O4" s="38" t="s">
        <v>1524</v>
      </c>
      <c r="P4" s="38" t="s">
        <v>1526</v>
      </c>
      <c r="Q4" s="38" t="s">
        <v>1525</v>
      </c>
    </row>
    <row r="5" spans="1:18" ht="15" hidden="1" customHeight="1" outlineLevel="1">
      <c r="A5" s="8" t="s">
        <v>201</v>
      </c>
      <c r="B5" s="9" t="s">
        <v>202</v>
      </c>
      <c r="C5" s="9" t="s">
        <v>203</v>
      </c>
      <c r="D5" s="8" t="s">
        <v>204</v>
      </c>
      <c r="E5" s="8" t="s">
        <v>205</v>
      </c>
      <c r="F5" s="8" t="s">
        <v>206</v>
      </c>
      <c r="G5" s="10" t="s">
        <v>90</v>
      </c>
      <c r="H5" s="10">
        <v>2</v>
      </c>
      <c r="I5" s="10" t="s">
        <v>207</v>
      </c>
      <c r="J5" s="32">
        <v>9.4</v>
      </c>
      <c r="K5" s="78">
        <f>IF(VLOOKUP(D5,Sheet1!$A:$E,5,0)&lt;0,0,VLOOKUP(D5,Sheet1!$A:$E,5,0))</f>
        <v>0</v>
      </c>
      <c r="L5" s="12">
        <f>SUM(M5:Q5)</f>
        <v>0</v>
      </c>
      <c r="M5" s="12"/>
      <c r="N5" s="12">
        <v>0</v>
      </c>
      <c r="O5" s="12">
        <v>0</v>
      </c>
      <c r="P5" s="12">
        <v>0</v>
      </c>
      <c r="Q5" s="12">
        <v>0</v>
      </c>
      <c r="R5" s="1">
        <f>IFERROR(VLOOKUP(D5,[4]Sheet2!$E:$O,11,0),0)</f>
        <v>0</v>
      </c>
    </row>
    <row r="6" spans="1:18" ht="15" hidden="1" customHeight="1" outlineLevel="1">
      <c r="A6" s="8" t="s">
        <v>201</v>
      </c>
      <c r="B6" s="9" t="s">
        <v>202</v>
      </c>
      <c r="C6" s="9" t="s">
        <v>208</v>
      </c>
      <c r="D6" s="8" t="s">
        <v>209</v>
      </c>
      <c r="E6" s="8" t="s">
        <v>205</v>
      </c>
      <c r="F6" s="8" t="s">
        <v>206</v>
      </c>
      <c r="G6" s="10" t="s">
        <v>93</v>
      </c>
      <c r="H6" s="10">
        <v>2</v>
      </c>
      <c r="I6" s="10" t="s">
        <v>207</v>
      </c>
      <c r="J6" s="32">
        <v>10.7</v>
      </c>
      <c r="K6" s="78">
        <f>IF(VLOOKUP(D6,Sheet1!$A:$E,5,0)&lt;0,0,VLOOKUP(D6,Sheet1!$A:$E,5,0))</f>
        <v>0</v>
      </c>
      <c r="L6" s="12">
        <f t="shared" ref="L6:L65" si="1">SUM(M6:Q6)</f>
        <v>0</v>
      </c>
      <c r="M6" s="12"/>
      <c r="N6" s="12">
        <v>0</v>
      </c>
      <c r="O6" s="12">
        <v>0</v>
      </c>
      <c r="P6" s="12">
        <v>0</v>
      </c>
      <c r="Q6" s="12">
        <v>0</v>
      </c>
      <c r="R6" s="1">
        <f>IFERROR(VLOOKUP(D6,[4]Sheet2!$E:$O,11,0),0)</f>
        <v>0</v>
      </c>
    </row>
    <row r="7" spans="1:18" ht="15" hidden="1" customHeight="1" outlineLevel="1">
      <c r="A7" s="8" t="s">
        <v>201</v>
      </c>
      <c r="B7" s="9" t="s">
        <v>202</v>
      </c>
      <c r="C7" s="9" t="s">
        <v>210</v>
      </c>
      <c r="D7" s="8" t="s">
        <v>211</v>
      </c>
      <c r="E7" s="8" t="s">
        <v>205</v>
      </c>
      <c r="F7" s="8" t="s">
        <v>206</v>
      </c>
      <c r="G7" s="10" t="s">
        <v>16</v>
      </c>
      <c r="H7" s="10">
        <v>2</v>
      </c>
      <c r="I7" s="10" t="s">
        <v>207</v>
      </c>
      <c r="J7" s="32">
        <v>12.47</v>
      </c>
      <c r="K7" s="78">
        <f>IF(VLOOKUP(D7,Sheet1!$A:$E,5,0)&lt;0,0,VLOOKUP(D7,Sheet1!$A:$E,5,0))</f>
        <v>0</v>
      </c>
      <c r="L7" s="12">
        <f t="shared" si="1"/>
        <v>0</v>
      </c>
      <c r="M7" s="12"/>
      <c r="N7" s="12">
        <v>0</v>
      </c>
      <c r="O7" s="12">
        <v>0</v>
      </c>
      <c r="P7" s="12">
        <v>0</v>
      </c>
      <c r="Q7" s="12">
        <v>0</v>
      </c>
      <c r="R7" s="1">
        <f>IFERROR(VLOOKUP(D7,[4]Sheet2!$E:$O,11,0),0)</f>
        <v>0</v>
      </c>
    </row>
    <row r="8" spans="1:18" ht="15" hidden="1" customHeight="1" outlineLevel="1">
      <c r="A8" s="8" t="s">
        <v>201</v>
      </c>
      <c r="B8" s="9" t="s">
        <v>202</v>
      </c>
      <c r="C8" s="9" t="s">
        <v>212</v>
      </c>
      <c r="D8" s="8" t="s">
        <v>213</v>
      </c>
      <c r="E8" s="8" t="s">
        <v>205</v>
      </c>
      <c r="F8" s="8" t="s">
        <v>206</v>
      </c>
      <c r="G8" s="10" t="s">
        <v>20</v>
      </c>
      <c r="H8" s="10">
        <v>2</v>
      </c>
      <c r="I8" s="10" t="s">
        <v>207</v>
      </c>
      <c r="J8" s="32">
        <v>8.1999999999999993</v>
      </c>
      <c r="K8" s="78">
        <f>IF(VLOOKUP(D8,Sheet1!$A:$E,5,0)&lt;0,0,VLOOKUP(D8,Sheet1!$A:$E,5,0))</f>
        <v>0</v>
      </c>
      <c r="L8" s="12">
        <f t="shared" si="1"/>
        <v>0</v>
      </c>
      <c r="M8" s="12"/>
      <c r="N8" s="12">
        <v>0</v>
      </c>
      <c r="O8" s="12">
        <v>0</v>
      </c>
      <c r="P8" s="12">
        <v>0</v>
      </c>
      <c r="Q8" s="12">
        <v>0</v>
      </c>
      <c r="R8" s="1">
        <f>IFERROR(VLOOKUP(D8,[4]Sheet2!$E:$O,11,0),0)</f>
        <v>0</v>
      </c>
    </row>
    <row r="9" spans="1:18" ht="15" hidden="1" customHeight="1" outlineLevel="1">
      <c r="A9" s="8" t="s">
        <v>201</v>
      </c>
      <c r="B9" s="9" t="s">
        <v>202</v>
      </c>
      <c r="C9" s="9" t="s">
        <v>214</v>
      </c>
      <c r="D9" s="8" t="s">
        <v>215</v>
      </c>
      <c r="E9" s="8" t="s">
        <v>205</v>
      </c>
      <c r="F9" s="8" t="s">
        <v>206</v>
      </c>
      <c r="G9" s="10" t="s">
        <v>26</v>
      </c>
      <c r="H9" s="10">
        <v>4</v>
      </c>
      <c r="I9" s="10" t="s">
        <v>207</v>
      </c>
      <c r="J9" s="32">
        <v>2.4700000000000002</v>
      </c>
      <c r="K9" s="78">
        <f>IF(VLOOKUP(D9,Sheet1!$A:$E,5,0)&lt;0,0,VLOOKUP(D9,Sheet1!$A:$E,5,0))</f>
        <v>0</v>
      </c>
      <c r="L9" s="12">
        <f t="shared" si="1"/>
        <v>0</v>
      </c>
      <c r="M9" s="12"/>
      <c r="N9" s="12">
        <v>0</v>
      </c>
      <c r="O9" s="12">
        <v>0</v>
      </c>
      <c r="P9" s="12">
        <v>0</v>
      </c>
      <c r="Q9" s="12">
        <v>0</v>
      </c>
      <c r="R9" s="1">
        <f>IFERROR(VLOOKUP(D9,[4]Sheet2!$E:$O,11,0),0)</f>
        <v>0</v>
      </c>
    </row>
    <row r="10" spans="1:18" ht="15" hidden="1" customHeight="1" outlineLevel="1">
      <c r="A10" s="8" t="s">
        <v>201</v>
      </c>
      <c r="B10" s="9" t="s">
        <v>202</v>
      </c>
      <c r="C10" s="9" t="s">
        <v>216</v>
      </c>
      <c r="D10" s="8" t="s">
        <v>217</v>
      </c>
      <c r="E10" s="8" t="s">
        <v>205</v>
      </c>
      <c r="F10" s="8" t="s">
        <v>206</v>
      </c>
      <c r="G10" s="10" t="s">
        <v>29</v>
      </c>
      <c r="H10" s="10">
        <v>4</v>
      </c>
      <c r="I10" s="10" t="s">
        <v>207</v>
      </c>
      <c r="J10" s="32">
        <v>2.74</v>
      </c>
      <c r="K10" s="78">
        <f>IF(VLOOKUP(D10,Sheet1!$A:$E,5,0)&lt;0,0,VLOOKUP(D10,Sheet1!$A:$E,5,0))</f>
        <v>0</v>
      </c>
      <c r="L10" s="12">
        <f t="shared" si="1"/>
        <v>0</v>
      </c>
      <c r="M10" s="12"/>
      <c r="N10" s="12">
        <v>0</v>
      </c>
      <c r="O10" s="12">
        <v>0</v>
      </c>
      <c r="P10" s="12">
        <v>0</v>
      </c>
      <c r="Q10" s="12">
        <v>0</v>
      </c>
      <c r="R10" s="1">
        <f>IFERROR(VLOOKUP(D10,[4]Sheet2!$E:$O,11,0),0)</f>
        <v>0</v>
      </c>
    </row>
    <row r="11" spans="1:18" ht="15" hidden="1" customHeight="1" collapsed="1">
      <c r="A11" s="8" t="s">
        <v>201</v>
      </c>
      <c r="B11" s="9" t="s">
        <v>202</v>
      </c>
      <c r="C11" s="9" t="s">
        <v>218</v>
      </c>
      <c r="D11" s="8" t="s">
        <v>1518</v>
      </c>
      <c r="E11" s="8" t="s">
        <v>205</v>
      </c>
      <c r="F11" s="8" t="s">
        <v>220</v>
      </c>
      <c r="G11" s="10" t="s">
        <v>93</v>
      </c>
      <c r="H11" s="10">
        <v>2</v>
      </c>
      <c r="I11" s="10" t="s">
        <v>207</v>
      </c>
      <c r="J11" s="32">
        <v>9.4</v>
      </c>
      <c r="K11" s="78">
        <f>IF(VLOOKUP(D11,Sheet1!$A:$E,5,0)&lt;0,0,VLOOKUP(D11,Sheet1!$A:$E,5,0))</f>
        <v>0</v>
      </c>
      <c r="L11" s="12">
        <f t="shared" si="1"/>
        <v>1200</v>
      </c>
      <c r="M11" s="12"/>
      <c r="N11" s="12">
        <v>400</v>
      </c>
      <c r="O11" s="12">
        <v>0</v>
      </c>
      <c r="P11" s="12">
        <v>400</v>
      </c>
      <c r="Q11" s="12">
        <v>400</v>
      </c>
      <c r="R11" s="1">
        <f>IFERROR(VLOOKUP(D11,[4]Sheet2!$E:$O,11,0),0)</f>
        <v>400</v>
      </c>
    </row>
    <row r="12" spans="1:18" ht="15" customHeight="1">
      <c r="A12" s="8" t="s">
        <v>201</v>
      </c>
      <c r="B12" s="9" t="s">
        <v>202</v>
      </c>
      <c r="C12" s="9" t="s">
        <v>221</v>
      </c>
      <c r="D12" s="8" t="s">
        <v>222</v>
      </c>
      <c r="E12" s="8" t="s">
        <v>205</v>
      </c>
      <c r="F12" s="8" t="s">
        <v>220</v>
      </c>
      <c r="G12" s="10" t="s">
        <v>16</v>
      </c>
      <c r="H12" s="10">
        <v>2</v>
      </c>
      <c r="I12" s="10" t="s">
        <v>207</v>
      </c>
      <c r="J12" s="32">
        <v>10.7</v>
      </c>
      <c r="K12" s="78">
        <f>IF(VLOOKUP(D12,Sheet1!$A:$E,5,0)&lt;0,0,VLOOKUP(D12,Sheet1!$A:$E,5,0))</f>
        <v>2</v>
      </c>
      <c r="L12" s="12">
        <f t="shared" si="1"/>
        <v>2100</v>
      </c>
      <c r="M12" s="12"/>
      <c r="N12" s="12">
        <v>700</v>
      </c>
      <c r="O12" s="12">
        <v>0</v>
      </c>
      <c r="P12" s="12">
        <v>700</v>
      </c>
      <c r="Q12" s="12">
        <v>700</v>
      </c>
      <c r="R12" s="1">
        <f>IFERROR(VLOOKUP(D12,[4]Sheet2!$E:$O,11,0),0)</f>
        <v>700</v>
      </c>
    </row>
    <row r="13" spans="1:18" ht="15" hidden="1" customHeight="1">
      <c r="A13" s="8" t="s">
        <v>201</v>
      </c>
      <c r="B13" s="9" t="s">
        <v>202</v>
      </c>
      <c r="C13" s="9" t="s">
        <v>223</v>
      </c>
      <c r="D13" s="8" t="s">
        <v>224</v>
      </c>
      <c r="E13" s="8" t="s">
        <v>205</v>
      </c>
      <c r="F13" s="8" t="s">
        <v>220</v>
      </c>
      <c r="G13" s="10" t="s">
        <v>20</v>
      </c>
      <c r="H13" s="10">
        <v>2</v>
      </c>
      <c r="I13" s="10" t="s">
        <v>207</v>
      </c>
      <c r="J13" s="32">
        <v>12.47</v>
      </c>
      <c r="K13" s="78">
        <f>IF(VLOOKUP(D13,Sheet1!$A:$E,5,0)&lt;0,0,VLOOKUP(D13,Sheet1!$A:$E,5,0))</f>
        <v>0</v>
      </c>
      <c r="L13" s="12">
        <f t="shared" si="1"/>
        <v>1260</v>
      </c>
      <c r="M13" s="12"/>
      <c r="N13" s="12">
        <v>420</v>
      </c>
      <c r="O13" s="12">
        <v>0</v>
      </c>
      <c r="P13" s="12">
        <v>420</v>
      </c>
      <c r="Q13" s="12">
        <v>420</v>
      </c>
      <c r="R13" s="1">
        <f>IFERROR(VLOOKUP(D13,[4]Sheet2!$E:$O,11,0),0)</f>
        <v>420</v>
      </c>
    </row>
    <row r="14" spans="1:18" ht="15" hidden="1" customHeight="1">
      <c r="A14" s="8" t="s">
        <v>201</v>
      </c>
      <c r="B14" s="9" t="s">
        <v>202</v>
      </c>
      <c r="C14" s="9" t="s">
        <v>225</v>
      </c>
      <c r="D14" s="8" t="s">
        <v>226</v>
      </c>
      <c r="E14" s="8" t="s">
        <v>205</v>
      </c>
      <c r="F14" s="8" t="s">
        <v>220</v>
      </c>
      <c r="G14" s="10" t="s">
        <v>90</v>
      </c>
      <c r="H14" s="10">
        <v>2</v>
      </c>
      <c r="I14" s="10" t="s">
        <v>207</v>
      </c>
      <c r="J14" s="32">
        <v>8.1999999999999993</v>
      </c>
      <c r="K14" s="78">
        <f>IF(VLOOKUP(D14,Sheet1!$A:$E,5,0)&lt;0,0,VLOOKUP(D14,Sheet1!$A:$E,5,0))</f>
        <v>0</v>
      </c>
      <c r="L14" s="12">
        <f t="shared" si="1"/>
        <v>600</v>
      </c>
      <c r="M14" s="12"/>
      <c r="N14" s="12">
        <v>200</v>
      </c>
      <c r="O14" s="12">
        <v>0</v>
      </c>
      <c r="P14" s="12">
        <v>200</v>
      </c>
      <c r="Q14" s="12">
        <v>200</v>
      </c>
      <c r="R14" s="1">
        <f>IFERROR(VLOOKUP(D14,[4]Sheet2!$E:$O,11,0),0)</f>
        <v>200</v>
      </c>
    </row>
    <row r="15" spans="1:18" ht="15" hidden="1" customHeight="1">
      <c r="A15" s="8" t="s">
        <v>201</v>
      </c>
      <c r="B15" s="9" t="s">
        <v>202</v>
      </c>
      <c r="C15" s="9" t="s">
        <v>227</v>
      </c>
      <c r="D15" s="8" t="s">
        <v>228</v>
      </c>
      <c r="E15" s="8" t="s">
        <v>205</v>
      </c>
      <c r="F15" s="8" t="s">
        <v>220</v>
      </c>
      <c r="G15" s="10" t="s">
        <v>26</v>
      </c>
      <c r="H15" s="10">
        <v>4</v>
      </c>
      <c r="I15" s="10" t="s">
        <v>207</v>
      </c>
      <c r="J15" s="32">
        <v>2.4700000000000002</v>
      </c>
      <c r="K15" s="78">
        <f>IF(VLOOKUP(D15,Sheet1!$A:$E,5,0)&lt;0,0,VLOOKUP(D15,Sheet1!$A:$E,5,0))</f>
        <v>0</v>
      </c>
      <c r="L15" s="12">
        <f t="shared" si="1"/>
        <v>1800</v>
      </c>
      <c r="M15" s="12"/>
      <c r="N15" s="12">
        <v>600</v>
      </c>
      <c r="O15" s="12">
        <v>0</v>
      </c>
      <c r="P15" s="12">
        <v>600</v>
      </c>
      <c r="Q15" s="12">
        <v>600</v>
      </c>
      <c r="R15" s="1">
        <f>IFERROR(VLOOKUP(D15,[4]Sheet2!$E:$O,11,0),0)</f>
        <v>600</v>
      </c>
    </row>
    <row r="16" spans="1:18" ht="15" hidden="1" customHeight="1">
      <c r="A16" s="8" t="s">
        <v>201</v>
      </c>
      <c r="B16" s="9" t="s">
        <v>202</v>
      </c>
      <c r="C16" s="9" t="s">
        <v>229</v>
      </c>
      <c r="D16" s="8" t="s">
        <v>230</v>
      </c>
      <c r="E16" s="8" t="s">
        <v>205</v>
      </c>
      <c r="F16" s="8" t="s">
        <v>220</v>
      </c>
      <c r="G16" s="10" t="s">
        <v>29</v>
      </c>
      <c r="H16" s="10">
        <v>4</v>
      </c>
      <c r="I16" s="10" t="s">
        <v>207</v>
      </c>
      <c r="J16" s="32">
        <v>2.74</v>
      </c>
      <c r="K16" s="78">
        <f>IF(VLOOKUP(D16,Sheet1!$A:$E,5,0)&lt;0,0,VLOOKUP(D16,Sheet1!$A:$E,5,0))</f>
        <v>0</v>
      </c>
      <c r="L16" s="12">
        <f t="shared" si="1"/>
        <v>1200</v>
      </c>
      <c r="M16" s="12"/>
      <c r="N16" s="12">
        <v>400</v>
      </c>
      <c r="O16" s="12">
        <v>0</v>
      </c>
      <c r="P16" s="12">
        <v>400</v>
      </c>
      <c r="Q16" s="12">
        <v>400</v>
      </c>
      <c r="R16" s="1">
        <f>IFERROR(VLOOKUP(D16,[4]Sheet2!$E:$O,11,0),0)</f>
        <v>400</v>
      </c>
    </row>
    <row r="17" spans="1:18" ht="15" hidden="1" customHeight="1">
      <c r="A17" s="8" t="s">
        <v>201</v>
      </c>
      <c r="B17" s="9" t="s">
        <v>202</v>
      </c>
      <c r="C17" s="9" t="s">
        <v>231</v>
      </c>
      <c r="D17" s="8" t="s">
        <v>232</v>
      </c>
      <c r="E17" s="8" t="s">
        <v>205</v>
      </c>
      <c r="F17" s="8" t="s">
        <v>233</v>
      </c>
      <c r="G17" s="10" t="s">
        <v>93</v>
      </c>
      <c r="H17" s="10">
        <v>2</v>
      </c>
      <c r="I17" s="10" t="s">
        <v>207</v>
      </c>
      <c r="J17" s="32">
        <v>9.4</v>
      </c>
      <c r="K17" s="78">
        <f>IF(VLOOKUP(D17,Sheet1!$A:$E,5,0)&lt;0,0,VLOOKUP(D17,Sheet1!$A:$E,5,0))</f>
        <v>0</v>
      </c>
      <c r="L17" s="12">
        <f t="shared" si="1"/>
        <v>1600</v>
      </c>
      <c r="M17" s="12"/>
      <c r="N17" s="12">
        <v>400</v>
      </c>
      <c r="O17" s="12">
        <v>400</v>
      </c>
      <c r="P17" s="12">
        <v>400</v>
      </c>
      <c r="Q17" s="12">
        <v>400</v>
      </c>
      <c r="R17" s="1">
        <f>IFERROR(VLOOKUP(D17,[4]Sheet2!$E:$O,11,0),0)</f>
        <v>400</v>
      </c>
    </row>
    <row r="18" spans="1:18" ht="15" hidden="1" customHeight="1">
      <c r="A18" s="8" t="s">
        <v>201</v>
      </c>
      <c r="B18" s="9" t="s">
        <v>202</v>
      </c>
      <c r="C18" s="9" t="s">
        <v>234</v>
      </c>
      <c r="D18" s="8" t="s">
        <v>235</v>
      </c>
      <c r="E18" s="8" t="s">
        <v>205</v>
      </c>
      <c r="F18" s="8" t="s">
        <v>233</v>
      </c>
      <c r="G18" s="10" t="s">
        <v>16</v>
      </c>
      <c r="H18" s="10">
        <v>2</v>
      </c>
      <c r="I18" s="10" t="s">
        <v>207</v>
      </c>
      <c r="J18" s="32">
        <v>10.7</v>
      </c>
      <c r="K18" s="78">
        <f>IF(VLOOKUP(D18,Sheet1!$A:$E,5,0)&lt;0,0,VLOOKUP(D18,Sheet1!$A:$E,5,0))</f>
        <v>0</v>
      </c>
      <c r="L18" s="12">
        <f t="shared" si="1"/>
        <v>2800</v>
      </c>
      <c r="M18" s="12"/>
      <c r="N18" s="12">
        <v>700</v>
      </c>
      <c r="O18" s="12">
        <v>700</v>
      </c>
      <c r="P18" s="12">
        <v>700</v>
      </c>
      <c r="Q18" s="12">
        <v>700</v>
      </c>
      <c r="R18" s="1">
        <f>IFERROR(VLOOKUP(D18,[4]Sheet2!$E:$O,11,0),0)</f>
        <v>700</v>
      </c>
    </row>
    <row r="19" spans="1:18" ht="15" customHeight="1">
      <c r="A19" s="8" t="s">
        <v>201</v>
      </c>
      <c r="B19" s="9" t="s">
        <v>202</v>
      </c>
      <c r="C19" s="9" t="s">
        <v>236</v>
      </c>
      <c r="D19" s="8" t="s">
        <v>237</v>
      </c>
      <c r="E19" s="8" t="s">
        <v>205</v>
      </c>
      <c r="F19" s="8" t="s">
        <v>233</v>
      </c>
      <c r="G19" s="10" t="s">
        <v>20</v>
      </c>
      <c r="H19" s="10">
        <v>2</v>
      </c>
      <c r="I19" s="10" t="s">
        <v>207</v>
      </c>
      <c r="J19" s="32">
        <v>12.47</v>
      </c>
      <c r="K19" s="78">
        <f>IF(VLOOKUP(D19,Sheet1!$A:$E,5,0)&lt;0,0,VLOOKUP(D19,Sheet1!$A:$E,5,0))</f>
        <v>420</v>
      </c>
      <c r="L19" s="12">
        <f t="shared" si="1"/>
        <v>1680</v>
      </c>
      <c r="M19" s="12"/>
      <c r="N19" s="12">
        <v>420</v>
      </c>
      <c r="O19" s="12">
        <v>420</v>
      </c>
      <c r="P19" s="12">
        <v>420</v>
      </c>
      <c r="Q19" s="12">
        <v>420</v>
      </c>
      <c r="R19" s="1">
        <f>IFERROR(VLOOKUP(D19,[4]Sheet2!$E:$O,11,0),0)</f>
        <v>420</v>
      </c>
    </row>
    <row r="20" spans="1:18" ht="15" hidden="1" customHeight="1">
      <c r="A20" s="8" t="s">
        <v>201</v>
      </c>
      <c r="B20" s="9" t="s">
        <v>202</v>
      </c>
      <c r="C20" s="9" t="s">
        <v>238</v>
      </c>
      <c r="D20" s="8" t="s">
        <v>239</v>
      </c>
      <c r="E20" s="8" t="s">
        <v>205</v>
      </c>
      <c r="F20" s="8" t="s">
        <v>233</v>
      </c>
      <c r="G20" s="10" t="s">
        <v>90</v>
      </c>
      <c r="H20" s="10">
        <v>2</v>
      </c>
      <c r="I20" s="10" t="s">
        <v>207</v>
      </c>
      <c r="J20" s="32">
        <v>8.1999999999999993</v>
      </c>
      <c r="K20" s="78">
        <f>IF(VLOOKUP(D20,Sheet1!$A:$E,5,0)&lt;0,0,VLOOKUP(D20,Sheet1!$A:$E,5,0))</f>
        <v>0</v>
      </c>
      <c r="L20" s="12">
        <f t="shared" si="1"/>
        <v>800</v>
      </c>
      <c r="M20" s="12"/>
      <c r="N20" s="12">
        <v>200</v>
      </c>
      <c r="O20" s="12">
        <v>200</v>
      </c>
      <c r="P20" s="12">
        <v>200</v>
      </c>
      <c r="Q20" s="12">
        <v>200</v>
      </c>
      <c r="R20" s="1">
        <f>IFERROR(VLOOKUP(D20,[4]Sheet2!$E:$O,11,0),0)</f>
        <v>200</v>
      </c>
    </row>
    <row r="21" spans="1:18" ht="15" hidden="1" customHeight="1">
      <c r="A21" s="8" t="s">
        <v>201</v>
      </c>
      <c r="B21" s="9" t="s">
        <v>202</v>
      </c>
      <c r="C21" s="9" t="s">
        <v>240</v>
      </c>
      <c r="D21" s="8" t="s">
        <v>241</v>
      </c>
      <c r="E21" s="8" t="s">
        <v>205</v>
      </c>
      <c r="F21" s="8" t="s">
        <v>233</v>
      </c>
      <c r="G21" s="10" t="s">
        <v>26</v>
      </c>
      <c r="H21" s="10">
        <v>4</v>
      </c>
      <c r="I21" s="10" t="s">
        <v>207</v>
      </c>
      <c r="J21" s="32">
        <v>2.4700000000000002</v>
      </c>
      <c r="K21" s="78">
        <f>IF(VLOOKUP(D21,Sheet1!$A:$E,5,0)&lt;0,0,VLOOKUP(D21,Sheet1!$A:$E,5,0))</f>
        <v>0</v>
      </c>
      <c r="L21" s="12">
        <f t="shared" si="1"/>
        <v>2400</v>
      </c>
      <c r="M21" s="12"/>
      <c r="N21" s="12">
        <v>600</v>
      </c>
      <c r="O21" s="12">
        <v>600</v>
      </c>
      <c r="P21" s="12">
        <v>600</v>
      </c>
      <c r="Q21" s="12">
        <v>600</v>
      </c>
      <c r="R21" s="1">
        <f>IFERROR(VLOOKUP(D21,[4]Sheet2!$E:$O,11,0),0)</f>
        <v>600</v>
      </c>
    </row>
    <row r="22" spans="1:18" ht="15" hidden="1" customHeight="1">
      <c r="A22" s="8" t="s">
        <v>201</v>
      </c>
      <c r="B22" s="9" t="s">
        <v>202</v>
      </c>
      <c r="C22" s="9" t="s">
        <v>242</v>
      </c>
      <c r="D22" s="8" t="s">
        <v>243</v>
      </c>
      <c r="E22" s="8" t="s">
        <v>205</v>
      </c>
      <c r="F22" s="8" t="s">
        <v>233</v>
      </c>
      <c r="G22" s="10" t="s">
        <v>29</v>
      </c>
      <c r="H22" s="10">
        <v>4</v>
      </c>
      <c r="I22" s="10" t="s">
        <v>207</v>
      </c>
      <c r="J22" s="32">
        <v>2.74</v>
      </c>
      <c r="K22" s="78">
        <f>IF(VLOOKUP(D22,Sheet1!$A:$E,5,0)&lt;0,0,VLOOKUP(D22,Sheet1!$A:$E,5,0))</f>
        <v>0</v>
      </c>
      <c r="L22" s="12">
        <f t="shared" si="1"/>
        <v>1600</v>
      </c>
      <c r="M22" s="12"/>
      <c r="N22" s="12">
        <v>400</v>
      </c>
      <c r="O22" s="12">
        <v>400</v>
      </c>
      <c r="P22" s="12">
        <v>400</v>
      </c>
      <c r="Q22" s="12">
        <v>400</v>
      </c>
      <c r="R22" s="1">
        <f>IFERROR(VLOOKUP(D22,[4]Sheet2!$E:$O,11,0),0)</f>
        <v>400</v>
      </c>
    </row>
    <row r="23" spans="1:18" ht="15" hidden="1" customHeight="1">
      <c r="A23" s="8" t="s">
        <v>201</v>
      </c>
      <c r="B23" s="9" t="s">
        <v>202</v>
      </c>
      <c r="C23" s="9" t="s">
        <v>244</v>
      </c>
      <c r="D23" s="8" t="s">
        <v>245</v>
      </c>
      <c r="E23" s="8" t="s">
        <v>205</v>
      </c>
      <c r="F23" s="8" t="s">
        <v>150</v>
      </c>
      <c r="G23" s="10" t="s">
        <v>93</v>
      </c>
      <c r="H23" s="10">
        <v>2</v>
      </c>
      <c r="I23" s="10" t="s">
        <v>207</v>
      </c>
      <c r="J23" s="32">
        <v>9.4</v>
      </c>
      <c r="K23" s="78">
        <f>IF(VLOOKUP(D23,Sheet1!$A:$E,5,0)&lt;0,0,VLOOKUP(D23,Sheet1!$A:$E,5,0))</f>
        <v>0</v>
      </c>
      <c r="L23" s="12">
        <f t="shared" si="1"/>
        <v>400</v>
      </c>
      <c r="M23" s="12"/>
      <c r="N23" s="12">
        <v>0</v>
      </c>
      <c r="O23" s="12">
        <v>0</v>
      </c>
      <c r="P23" s="12">
        <v>400</v>
      </c>
      <c r="Q23" s="12">
        <v>0</v>
      </c>
      <c r="R23" s="1">
        <f>IFERROR(VLOOKUP(D23,[4]Sheet2!$E:$O,11,0),0)</f>
        <v>0</v>
      </c>
    </row>
    <row r="24" spans="1:18" ht="15" hidden="1" customHeight="1">
      <c r="A24" s="8" t="s">
        <v>201</v>
      </c>
      <c r="B24" s="9" t="s">
        <v>202</v>
      </c>
      <c r="C24" s="9" t="s">
        <v>246</v>
      </c>
      <c r="D24" s="8" t="s">
        <v>247</v>
      </c>
      <c r="E24" s="8" t="s">
        <v>205</v>
      </c>
      <c r="F24" s="8" t="s">
        <v>150</v>
      </c>
      <c r="G24" s="10" t="s">
        <v>16</v>
      </c>
      <c r="H24" s="10">
        <v>2</v>
      </c>
      <c r="I24" s="10" t="s">
        <v>207</v>
      </c>
      <c r="J24" s="32">
        <v>10.7</v>
      </c>
      <c r="K24" s="78">
        <f>IF(VLOOKUP(D24,Sheet1!$A:$E,5,0)&lt;0,0,VLOOKUP(D24,Sheet1!$A:$E,5,0))</f>
        <v>0</v>
      </c>
      <c r="L24" s="12">
        <f t="shared" si="1"/>
        <v>700</v>
      </c>
      <c r="M24" s="12"/>
      <c r="N24" s="12">
        <v>0</v>
      </c>
      <c r="O24" s="12">
        <v>0</v>
      </c>
      <c r="P24" s="12">
        <v>700</v>
      </c>
      <c r="Q24" s="12">
        <v>0</v>
      </c>
      <c r="R24" s="1">
        <f>IFERROR(VLOOKUP(D24,[4]Sheet2!$E:$O,11,0),0)</f>
        <v>0</v>
      </c>
    </row>
    <row r="25" spans="1:18" ht="15" hidden="1" customHeight="1">
      <c r="A25" s="8" t="s">
        <v>201</v>
      </c>
      <c r="B25" s="9" t="s">
        <v>202</v>
      </c>
      <c r="C25" s="9" t="s">
        <v>248</v>
      </c>
      <c r="D25" s="8" t="s">
        <v>249</v>
      </c>
      <c r="E25" s="8" t="s">
        <v>205</v>
      </c>
      <c r="F25" s="8" t="s">
        <v>150</v>
      </c>
      <c r="G25" s="10" t="s">
        <v>20</v>
      </c>
      <c r="H25" s="10">
        <v>2</v>
      </c>
      <c r="I25" s="10" t="s">
        <v>207</v>
      </c>
      <c r="J25" s="32">
        <v>12.47</v>
      </c>
      <c r="K25" s="78">
        <f>IF(VLOOKUP(D25,Sheet1!$A:$E,5,0)&lt;0,0,VLOOKUP(D25,Sheet1!$A:$E,5,0))</f>
        <v>0</v>
      </c>
      <c r="L25" s="12">
        <f t="shared" si="1"/>
        <v>420</v>
      </c>
      <c r="M25" s="12"/>
      <c r="N25" s="12">
        <v>0</v>
      </c>
      <c r="O25" s="12">
        <v>0</v>
      </c>
      <c r="P25" s="12">
        <v>420</v>
      </c>
      <c r="Q25" s="12">
        <v>0</v>
      </c>
      <c r="R25" s="1">
        <f>IFERROR(VLOOKUP(D25,[4]Sheet2!$E:$O,11,0),0)</f>
        <v>0</v>
      </c>
    </row>
    <row r="26" spans="1:18" ht="15" hidden="1" customHeight="1">
      <c r="A26" s="8" t="s">
        <v>201</v>
      </c>
      <c r="B26" s="9" t="s">
        <v>202</v>
      </c>
      <c r="C26" s="9" t="s">
        <v>250</v>
      </c>
      <c r="D26" s="8" t="s">
        <v>251</v>
      </c>
      <c r="E26" s="8" t="s">
        <v>205</v>
      </c>
      <c r="F26" s="8" t="s">
        <v>150</v>
      </c>
      <c r="G26" s="10" t="s">
        <v>90</v>
      </c>
      <c r="H26" s="10">
        <v>2</v>
      </c>
      <c r="I26" s="10" t="s">
        <v>207</v>
      </c>
      <c r="J26" s="32">
        <v>8.1999999999999993</v>
      </c>
      <c r="K26" s="78">
        <f>IF(VLOOKUP(D26,Sheet1!$A:$E,5,0)&lt;0,0,VLOOKUP(D26,Sheet1!$A:$E,5,0))</f>
        <v>0</v>
      </c>
      <c r="L26" s="12">
        <f t="shared" si="1"/>
        <v>200</v>
      </c>
      <c r="M26" s="12"/>
      <c r="N26" s="12">
        <v>0</v>
      </c>
      <c r="O26" s="12">
        <v>0</v>
      </c>
      <c r="P26" s="12">
        <v>200</v>
      </c>
      <c r="Q26" s="12">
        <v>0</v>
      </c>
      <c r="R26" s="1">
        <f>IFERROR(VLOOKUP(D26,[4]Sheet2!$E:$O,11,0),0)</f>
        <v>0</v>
      </c>
    </row>
    <row r="27" spans="1:18" ht="15" hidden="1" customHeight="1">
      <c r="A27" s="8" t="s">
        <v>201</v>
      </c>
      <c r="B27" s="9" t="s">
        <v>202</v>
      </c>
      <c r="C27" s="9" t="s">
        <v>252</v>
      </c>
      <c r="D27" s="8" t="s">
        <v>253</v>
      </c>
      <c r="E27" s="8" t="s">
        <v>205</v>
      </c>
      <c r="F27" s="8" t="s">
        <v>150</v>
      </c>
      <c r="G27" s="10" t="s">
        <v>26</v>
      </c>
      <c r="H27" s="10">
        <v>4</v>
      </c>
      <c r="I27" s="10" t="s">
        <v>207</v>
      </c>
      <c r="J27" s="32">
        <v>2.4700000000000002</v>
      </c>
      <c r="K27" s="78">
        <f>IF(VLOOKUP(D27,Sheet1!$A:$E,5,0)&lt;0,0,VLOOKUP(D27,Sheet1!$A:$E,5,0))</f>
        <v>0</v>
      </c>
      <c r="L27" s="12">
        <f t="shared" si="1"/>
        <v>600</v>
      </c>
      <c r="M27" s="12"/>
      <c r="N27" s="12">
        <v>0</v>
      </c>
      <c r="O27" s="12">
        <v>0</v>
      </c>
      <c r="P27" s="12">
        <v>600</v>
      </c>
      <c r="Q27" s="12">
        <v>0</v>
      </c>
      <c r="R27" s="1">
        <f>IFERROR(VLOOKUP(D27,[4]Sheet2!$E:$O,11,0),0)</f>
        <v>0</v>
      </c>
    </row>
    <row r="28" spans="1:18" ht="15" hidden="1" customHeight="1">
      <c r="A28" s="8" t="s">
        <v>201</v>
      </c>
      <c r="B28" s="9" t="s">
        <v>202</v>
      </c>
      <c r="C28" s="9" t="s">
        <v>254</v>
      </c>
      <c r="D28" s="8" t="s">
        <v>255</v>
      </c>
      <c r="E28" s="8" t="s">
        <v>205</v>
      </c>
      <c r="F28" s="8" t="s">
        <v>150</v>
      </c>
      <c r="G28" s="10" t="s">
        <v>29</v>
      </c>
      <c r="H28" s="10">
        <v>4</v>
      </c>
      <c r="I28" s="10" t="s">
        <v>207</v>
      </c>
      <c r="J28" s="32">
        <v>2.74</v>
      </c>
      <c r="K28" s="78">
        <f>IF(VLOOKUP(D28,Sheet1!$A:$E,5,0)&lt;0,0,VLOOKUP(D28,Sheet1!$A:$E,5,0))</f>
        <v>0</v>
      </c>
      <c r="L28" s="12">
        <f t="shared" si="1"/>
        <v>400</v>
      </c>
      <c r="M28" s="12"/>
      <c r="N28" s="12">
        <v>0</v>
      </c>
      <c r="O28" s="12">
        <v>0</v>
      </c>
      <c r="P28" s="12">
        <v>400</v>
      </c>
      <c r="Q28" s="12">
        <v>0</v>
      </c>
      <c r="R28" s="1">
        <f>IFERROR(VLOOKUP(D28,[4]Sheet2!$E:$O,11,0),0)</f>
        <v>0</v>
      </c>
    </row>
    <row r="29" spans="1:18" ht="15" hidden="1" customHeight="1" outlineLevel="1">
      <c r="A29" s="8" t="s">
        <v>201</v>
      </c>
      <c r="B29" s="9" t="s">
        <v>202</v>
      </c>
      <c r="C29" s="9" t="s">
        <v>256</v>
      </c>
      <c r="D29" s="8" t="s">
        <v>257</v>
      </c>
      <c r="E29" s="8" t="s">
        <v>205</v>
      </c>
      <c r="F29" s="8" t="s">
        <v>258</v>
      </c>
      <c r="G29" s="10" t="s">
        <v>90</v>
      </c>
      <c r="H29" s="10">
        <v>2</v>
      </c>
      <c r="I29" s="10" t="s">
        <v>207</v>
      </c>
      <c r="J29" s="32"/>
      <c r="K29" s="78">
        <f>IF(VLOOKUP(D29,Sheet1!$A:$E,5,0)&lt;0,0,VLOOKUP(D29,Sheet1!$A:$E,5,0))</f>
        <v>0</v>
      </c>
      <c r="L29" s="12">
        <f t="shared" si="1"/>
        <v>0</v>
      </c>
      <c r="M29" s="12"/>
      <c r="N29" s="12">
        <v>0</v>
      </c>
      <c r="O29" s="12">
        <v>0</v>
      </c>
      <c r="P29" s="12">
        <v>0</v>
      </c>
      <c r="Q29" s="12">
        <v>0</v>
      </c>
      <c r="R29" s="1">
        <f>IFERROR(VLOOKUP(D29,[4]Sheet2!$E:$O,11,0),0)</f>
        <v>0</v>
      </c>
    </row>
    <row r="30" spans="1:18" ht="15" hidden="1" customHeight="1" outlineLevel="1">
      <c r="A30" s="8" t="s">
        <v>201</v>
      </c>
      <c r="B30" s="9" t="s">
        <v>202</v>
      </c>
      <c r="C30" s="9" t="s">
        <v>259</v>
      </c>
      <c r="D30" s="8" t="s">
        <v>260</v>
      </c>
      <c r="E30" s="8" t="s">
        <v>205</v>
      </c>
      <c r="F30" s="8" t="s">
        <v>258</v>
      </c>
      <c r="G30" s="10" t="s">
        <v>93</v>
      </c>
      <c r="H30" s="10">
        <v>2</v>
      </c>
      <c r="I30" s="10" t="s">
        <v>207</v>
      </c>
      <c r="J30" s="32"/>
      <c r="K30" s="78">
        <f>IF(VLOOKUP(D30,Sheet1!$A:$E,5,0)&lt;0,0,VLOOKUP(D30,Sheet1!$A:$E,5,0))</f>
        <v>0</v>
      </c>
      <c r="L30" s="12">
        <f t="shared" si="1"/>
        <v>0</v>
      </c>
      <c r="M30" s="12"/>
      <c r="N30" s="12">
        <v>0</v>
      </c>
      <c r="O30" s="12">
        <v>0</v>
      </c>
      <c r="P30" s="12">
        <v>0</v>
      </c>
      <c r="Q30" s="12">
        <v>0</v>
      </c>
      <c r="R30" s="1">
        <f>IFERROR(VLOOKUP(D30,[4]Sheet2!$E:$O,11,0),0)</f>
        <v>0</v>
      </c>
    </row>
    <row r="31" spans="1:18" ht="15" hidden="1" customHeight="1" outlineLevel="1">
      <c r="A31" s="8" t="s">
        <v>201</v>
      </c>
      <c r="B31" s="9" t="s">
        <v>202</v>
      </c>
      <c r="C31" s="9" t="s">
        <v>261</v>
      </c>
      <c r="D31" s="8" t="s">
        <v>262</v>
      </c>
      <c r="E31" s="8" t="s">
        <v>205</v>
      </c>
      <c r="F31" s="8" t="s">
        <v>258</v>
      </c>
      <c r="G31" s="10" t="s">
        <v>16</v>
      </c>
      <c r="H31" s="10">
        <v>2</v>
      </c>
      <c r="I31" s="10" t="s">
        <v>207</v>
      </c>
      <c r="J31" s="32"/>
      <c r="K31" s="78">
        <f>IF(VLOOKUP(D31,Sheet1!$A:$E,5,0)&lt;0,0,VLOOKUP(D31,Sheet1!$A:$E,5,0))</f>
        <v>0</v>
      </c>
      <c r="L31" s="12">
        <f t="shared" si="1"/>
        <v>0</v>
      </c>
      <c r="M31" s="12"/>
      <c r="N31" s="12">
        <v>0</v>
      </c>
      <c r="O31" s="12">
        <v>0</v>
      </c>
      <c r="P31" s="12">
        <v>0</v>
      </c>
      <c r="Q31" s="12">
        <v>0</v>
      </c>
      <c r="R31" s="1">
        <f>IFERROR(VLOOKUP(D31,[4]Sheet2!$E:$O,11,0),0)</f>
        <v>0</v>
      </c>
    </row>
    <row r="32" spans="1:18" ht="15" hidden="1" customHeight="1" outlineLevel="1">
      <c r="A32" s="8" t="s">
        <v>201</v>
      </c>
      <c r="B32" s="9" t="s">
        <v>202</v>
      </c>
      <c r="C32" s="9" t="s">
        <v>263</v>
      </c>
      <c r="D32" s="8" t="s">
        <v>264</v>
      </c>
      <c r="E32" s="8" t="s">
        <v>205</v>
      </c>
      <c r="F32" s="8" t="s">
        <v>258</v>
      </c>
      <c r="G32" s="10" t="s">
        <v>20</v>
      </c>
      <c r="H32" s="10">
        <v>2</v>
      </c>
      <c r="I32" s="10" t="s">
        <v>207</v>
      </c>
      <c r="J32" s="32"/>
      <c r="K32" s="78">
        <f>IF(VLOOKUP(D32,Sheet1!$A:$E,5,0)&lt;0,0,VLOOKUP(D32,Sheet1!$A:$E,5,0))</f>
        <v>0</v>
      </c>
      <c r="L32" s="12">
        <f t="shared" si="1"/>
        <v>0</v>
      </c>
      <c r="M32" s="12"/>
      <c r="N32" s="12">
        <v>0</v>
      </c>
      <c r="O32" s="12">
        <v>0</v>
      </c>
      <c r="P32" s="12">
        <v>0</v>
      </c>
      <c r="Q32" s="12">
        <v>0</v>
      </c>
      <c r="R32" s="1">
        <f>IFERROR(VLOOKUP(D32,[4]Sheet2!$E:$O,11,0),0)</f>
        <v>0</v>
      </c>
    </row>
    <row r="33" spans="1:18" ht="15" hidden="1" customHeight="1" outlineLevel="1">
      <c r="A33" s="8" t="s">
        <v>201</v>
      </c>
      <c r="B33" s="9" t="s">
        <v>202</v>
      </c>
      <c r="C33" s="9" t="s">
        <v>265</v>
      </c>
      <c r="D33" s="8" t="s">
        <v>266</v>
      </c>
      <c r="E33" s="8" t="s">
        <v>205</v>
      </c>
      <c r="F33" s="8" t="s">
        <v>258</v>
      </c>
      <c r="G33" s="10" t="s">
        <v>26</v>
      </c>
      <c r="H33" s="10">
        <v>4</v>
      </c>
      <c r="I33" s="10" t="s">
        <v>207</v>
      </c>
      <c r="J33" s="32"/>
      <c r="K33" s="78">
        <f>IF(VLOOKUP(D33,Sheet1!$A:$E,5,0)&lt;0,0,VLOOKUP(D33,Sheet1!$A:$E,5,0))</f>
        <v>0</v>
      </c>
      <c r="L33" s="12">
        <f t="shared" si="1"/>
        <v>0</v>
      </c>
      <c r="M33" s="12"/>
      <c r="N33" s="12">
        <v>0</v>
      </c>
      <c r="O33" s="12">
        <v>0</v>
      </c>
      <c r="P33" s="12">
        <v>0</v>
      </c>
      <c r="Q33" s="12">
        <v>0</v>
      </c>
      <c r="R33" s="1">
        <f>IFERROR(VLOOKUP(D33,[4]Sheet2!$E:$O,11,0),0)</f>
        <v>0</v>
      </c>
    </row>
    <row r="34" spans="1:18" ht="15" hidden="1" customHeight="1" outlineLevel="1">
      <c r="A34" s="8" t="s">
        <v>201</v>
      </c>
      <c r="B34" s="9" t="s">
        <v>202</v>
      </c>
      <c r="C34" s="9" t="s">
        <v>267</v>
      </c>
      <c r="D34" s="8" t="s">
        <v>268</v>
      </c>
      <c r="E34" s="8" t="s">
        <v>205</v>
      </c>
      <c r="F34" s="8" t="s">
        <v>258</v>
      </c>
      <c r="G34" s="10" t="s">
        <v>29</v>
      </c>
      <c r="H34" s="10">
        <v>4</v>
      </c>
      <c r="I34" s="10" t="s">
        <v>207</v>
      </c>
      <c r="J34" s="32"/>
      <c r="K34" s="78">
        <f>IF(VLOOKUP(D34,Sheet1!$A:$E,5,0)&lt;0,0,VLOOKUP(D34,Sheet1!$A:$E,5,0))</f>
        <v>0</v>
      </c>
      <c r="L34" s="12">
        <f t="shared" si="1"/>
        <v>0</v>
      </c>
      <c r="M34" s="12"/>
      <c r="N34" s="12">
        <v>0</v>
      </c>
      <c r="O34" s="12">
        <v>0</v>
      </c>
      <c r="P34" s="12">
        <v>0</v>
      </c>
      <c r="Q34" s="12">
        <v>0</v>
      </c>
      <c r="R34" s="1">
        <f>IFERROR(VLOOKUP(D34,[4]Sheet2!$E:$O,11,0),0)</f>
        <v>0</v>
      </c>
    </row>
    <row r="35" spans="1:18" ht="15" hidden="1" customHeight="1" collapsed="1">
      <c r="A35" s="8" t="s">
        <v>201</v>
      </c>
      <c r="B35" s="9" t="s">
        <v>202</v>
      </c>
      <c r="C35" s="9" t="s">
        <v>269</v>
      </c>
      <c r="D35" s="8" t="s">
        <v>270</v>
      </c>
      <c r="E35" s="8" t="s">
        <v>205</v>
      </c>
      <c r="F35" s="8" t="s">
        <v>271</v>
      </c>
      <c r="G35" s="10" t="s">
        <v>93</v>
      </c>
      <c r="H35" s="10">
        <v>2</v>
      </c>
      <c r="I35" s="10" t="s">
        <v>207</v>
      </c>
      <c r="J35" s="32">
        <v>9.4</v>
      </c>
      <c r="K35" s="78">
        <f>IF(VLOOKUP(D35,Sheet1!$A:$E,5,0)&lt;0,0,VLOOKUP(D35,Sheet1!$A:$E,5,0))</f>
        <v>0</v>
      </c>
      <c r="L35" s="12">
        <f t="shared" si="1"/>
        <v>1200</v>
      </c>
      <c r="M35" s="12"/>
      <c r="N35" s="12">
        <v>400</v>
      </c>
      <c r="O35" s="12">
        <v>0</v>
      </c>
      <c r="P35" s="12">
        <v>400</v>
      </c>
      <c r="Q35" s="12">
        <v>400</v>
      </c>
      <c r="R35" s="1">
        <f>IFERROR(VLOOKUP(D35,[4]Sheet2!$E:$O,11,0),0)</f>
        <v>400</v>
      </c>
    </row>
    <row r="36" spans="1:18" ht="15" hidden="1" customHeight="1">
      <c r="A36" s="8" t="s">
        <v>201</v>
      </c>
      <c r="B36" s="9" t="s">
        <v>202</v>
      </c>
      <c r="C36" s="9" t="s">
        <v>272</v>
      </c>
      <c r="D36" s="8" t="s">
        <v>273</v>
      </c>
      <c r="E36" s="8" t="s">
        <v>205</v>
      </c>
      <c r="F36" s="8" t="s">
        <v>271</v>
      </c>
      <c r="G36" s="10" t="s">
        <v>16</v>
      </c>
      <c r="H36" s="10">
        <v>2</v>
      </c>
      <c r="I36" s="10" t="s">
        <v>207</v>
      </c>
      <c r="J36" s="32">
        <v>10.7</v>
      </c>
      <c r="K36" s="78">
        <f>IF(VLOOKUP(D36,Sheet1!$A:$E,5,0)&lt;0,0,VLOOKUP(D36,Sheet1!$A:$E,5,0))</f>
        <v>0</v>
      </c>
      <c r="L36" s="12">
        <f t="shared" si="1"/>
        <v>2100</v>
      </c>
      <c r="M36" s="12"/>
      <c r="N36" s="12">
        <v>700</v>
      </c>
      <c r="O36" s="12">
        <v>0</v>
      </c>
      <c r="P36" s="12">
        <v>700</v>
      </c>
      <c r="Q36" s="12">
        <v>700</v>
      </c>
      <c r="R36" s="1">
        <f>IFERROR(VLOOKUP(D36,[4]Sheet2!$E:$O,11,0),0)</f>
        <v>700</v>
      </c>
    </row>
    <row r="37" spans="1:18" ht="15" hidden="1" customHeight="1">
      <c r="A37" s="8" t="s">
        <v>201</v>
      </c>
      <c r="B37" s="9" t="s">
        <v>202</v>
      </c>
      <c r="C37" s="9" t="s">
        <v>274</v>
      </c>
      <c r="D37" s="8" t="s">
        <v>275</v>
      </c>
      <c r="E37" s="8" t="s">
        <v>205</v>
      </c>
      <c r="F37" s="8" t="s">
        <v>271</v>
      </c>
      <c r="G37" s="10" t="s">
        <v>20</v>
      </c>
      <c r="H37" s="10">
        <v>2</v>
      </c>
      <c r="I37" s="10" t="s">
        <v>207</v>
      </c>
      <c r="J37" s="32">
        <v>12.47</v>
      </c>
      <c r="K37" s="78">
        <f>IF(VLOOKUP(D37,Sheet1!$A:$E,5,0)&lt;0,0,VLOOKUP(D37,Sheet1!$A:$E,5,0))</f>
        <v>0</v>
      </c>
      <c r="L37" s="12">
        <f t="shared" si="1"/>
        <v>1260</v>
      </c>
      <c r="M37" s="12"/>
      <c r="N37" s="12">
        <v>420</v>
      </c>
      <c r="O37" s="12">
        <v>0</v>
      </c>
      <c r="P37" s="12">
        <v>420</v>
      </c>
      <c r="Q37" s="12">
        <v>420</v>
      </c>
      <c r="R37" s="1">
        <f>IFERROR(VLOOKUP(D37,[4]Sheet2!$E:$O,11,0),0)</f>
        <v>420</v>
      </c>
    </row>
    <row r="38" spans="1:18" ht="15" hidden="1" customHeight="1">
      <c r="A38" s="8" t="s">
        <v>201</v>
      </c>
      <c r="B38" s="9" t="s">
        <v>202</v>
      </c>
      <c r="C38" s="9" t="s">
        <v>276</v>
      </c>
      <c r="D38" s="8" t="s">
        <v>277</v>
      </c>
      <c r="E38" s="8" t="s">
        <v>205</v>
      </c>
      <c r="F38" s="8" t="s">
        <v>271</v>
      </c>
      <c r="G38" s="10" t="s">
        <v>90</v>
      </c>
      <c r="H38" s="10">
        <v>2</v>
      </c>
      <c r="I38" s="10" t="s">
        <v>207</v>
      </c>
      <c r="J38" s="32">
        <v>8.1999999999999993</v>
      </c>
      <c r="K38" s="78">
        <f>IF(VLOOKUP(D38,Sheet1!$A:$E,5,0)&lt;0,0,VLOOKUP(D38,Sheet1!$A:$E,5,0))</f>
        <v>0</v>
      </c>
      <c r="L38" s="12">
        <f t="shared" si="1"/>
        <v>600</v>
      </c>
      <c r="M38" s="12"/>
      <c r="N38" s="12">
        <v>200</v>
      </c>
      <c r="O38" s="12">
        <v>0</v>
      </c>
      <c r="P38" s="12">
        <v>200</v>
      </c>
      <c r="Q38" s="12">
        <v>200</v>
      </c>
      <c r="R38" s="1">
        <f>IFERROR(VLOOKUP(D38,[4]Sheet2!$E:$O,11,0),0)</f>
        <v>200</v>
      </c>
    </row>
    <row r="39" spans="1:18" ht="15" hidden="1" customHeight="1">
      <c r="A39" s="8" t="s">
        <v>201</v>
      </c>
      <c r="B39" s="9" t="s">
        <v>202</v>
      </c>
      <c r="C39" s="9" t="s">
        <v>278</v>
      </c>
      <c r="D39" s="8" t="s">
        <v>279</v>
      </c>
      <c r="E39" s="8" t="s">
        <v>205</v>
      </c>
      <c r="F39" s="8" t="s">
        <v>271</v>
      </c>
      <c r="G39" s="10" t="s">
        <v>26</v>
      </c>
      <c r="H39" s="10">
        <v>4</v>
      </c>
      <c r="I39" s="10" t="s">
        <v>207</v>
      </c>
      <c r="J39" s="32">
        <v>2.4700000000000002</v>
      </c>
      <c r="K39" s="78">
        <f>IF(VLOOKUP(D39,Sheet1!$A:$E,5,0)&lt;0,0,VLOOKUP(D39,Sheet1!$A:$E,5,0))</f>
        <v>0</v>
      </c>
      <c r="L39" s="12">
        <f t="shared" si="1"/>
        <v>1800</v>
      </c>
      <c r="M39" s="12"/>
      <c r="N39" s="12">
        <v>600</v>
      </c>
      <c r="O39" s="12">
        <v>0</v>
      </c>
      <c r="P39" s="12">
        <v>600</v>
      </c>
      <c r="Q39" s="12">
        <v>600</v>
      </c>
      <c r="R39" s="1">
        <f>IFERROR(VLOOKUP(D39,[4]Sheet2!$E:$O,11,0),0)</f>
        <v>600</v>
      </c>
    </row>
    <row r="40" spans="1:18" ht="15" hidden="1" customHeight="1">
      <c r="A40" s="8" t="s">
        <v>201</v>
      </c>
      <c r="B40" s="9" t="s">
        <v>202</v>
      </c>
      <c r="C40" s="9" t="s">
        <v>280</v>
      </c>
      <c r="D40" s="8" t="s">
        <v>281</v>
      </c>
      <c r="E40" s="8" t="s">
        <v>205</v>
      </c>
      <c r="F40" s="8" t="s">
        <v>271</v>
      </c>
      <c r="G40" s="10" t="s">
        <v>29</v>
      </c>
      <c r="H40" s="10">
        <v>4</v>
      </c>
      <c r="I40" s="10" t="s">
        <v>207</v>
      </c>
      <c r="J40" s="32">
        <v>2.74</v>
      </c>
      <c r="K40" s="78">
        <f>IF(VLOOKUP(D40,Sheet1!$A:$E,5,0)&lt;0,0,VLOOKUP(D40,Sheet1!$A:$E,5,0))</f>
        <v>0</v>
      </c>
      <c r="L40" s="12">
        <f t="shared" si="1"/>
        <v>1200</v>
      </c>
      <c r="M40" s="12"/>
      <c r="N40" s="12">
        <v>400</v>
      </c>
      <c r="O40" s="12">
        <v>0</v>
      </c>
      <c r="P40" s="12">
        <v>400</v>
      </c>
      <c r="Q40" s="12">
        <v>400</v>
      </c>
      <c r="R40" s="1">
        <f>IFERROR(VLOOKUP(D40,[4]Sheet2!$E:$O,11,0),0)</f>
        <v>400</v>
      </c>
    </row>
    <row r="41" spans="1:18" ht="15" hidden="1" customHeight="1">
      <c r="A41" s="8" t="s">
        <v>201</v>
      </c>
      <c r="B41" s="9" t="s">
        <v>202</v>
      </c>
      <c r="C41" s="9" t="s">
        <v>282</v>
      </c>
      <c r="D41" s="8" t="s">
        <v>283</v>
      </c>
      <c r="E41" s="8" t="s">
        <v>205</v>
      </c>
      <c r="F41" s="8" t="s">
        <v>129</v>
      </c>
      <c r="G41" s="10" t="s">
        <v>93</v>
      </c>
      <c r="H41" s="10">
        <v>2</v>
      </c>
      <c r="I41" s="10" t="s">
        <v>207</v>
      </c>
      <c r="J41" s="32">
        <v>9.4</v>
      </c>
      <c r="K41" s="78">
        <f>IF(VLOOKUP(D41,Sheet1!$A:$E,5,0)&lt;0,0,VLOOKUP(D41,Sheet1!$A:$E,5,0))</f>
        <v>0</v>
      </c>
      <c r="L41" s="12">
        <f t="shared" si="1"/>
        <v>1800</v>
      </c>
      <c r="M41" s="12"/>
      <c r="N41" s="12">
        <v>400</v>
      </c>
      <c r="O41" s="12">
        <v>600</v>
      </c>
      <c r="P41" s="12">
        <v>400</v>
      </c>
      <c r="Q41" s="12">
        <v>400</v>
      </c>
      <c r="R41" s="1">
        <f>IFERROR(VLOOKUP(D41,[4]Sheet2!$E:$O,11,0),0)</f>
        <v>400</v>
      </c>
    </row>
    <row r="42" spans="1:18" ht="15" hidden="1" customHeight="1">
      <c r="A42" s="8" t="s">
        <v>201</v>
      </c>
      <c r="B42" s="9" t="s">
        <v>202</v>
      </c>
      <c r="C42" s="9" t="s">
        <v>284</v>
      </c>
      <c r="D42" s="8" t="s">
        <v>285</v>
      </c>
      <c r="E42" s="8" t="s">
        <v>205</v>
      </c>
      <c r="F42" s="8" t="s">
        <v>129</v>
      </c>
      <c r="G42" s="10" t="s">
        <v>16</v>
      </c>
      <c r="H42" s="10">
        <v>2</v>
      </c>
      <c r="I42" s="10" t="s">
        <v>207</v>
      </c>
      <c r="J42" s="32">
        <v>10.7</v>
      </c>
      <c r="K42" s="78">
        <f>IF(VLOOKUP(D42,Sheet1!$A:$E,5,0)&lt;0,0,VLOOKUP(D42,Sheet1!$A:$E,5,0))</f>
        <v>0</v>
      </c>
      <c r="L42" s="12">
        <f t="shared" si="1"/>
        <v>3150</v>
      </c>
      <c r="M42" s="12"/>
      <c r="N42" s="12">
        <v>700</v>
      </c>
      <c r="O42" s="12">
        <v>1050</v>
      </c>
      <c r="P42" s="12">
        <v>700</v>
      </c>
      <c r="Q42" s="12">
        <v>700</v>
      </c>
      <c r="R42" s="1">
        <f>IFERROR(VLOOKUP(D42,[4]Sheet2!$E:$O,11,0),0)</f>
        <v>700</v>
      </c>
    </row>
    <row r="43" spans="1:18" ht="15" customHeight="1">
      <c r="A43" s="8" t="s">
        <v>201</v>
      </c>
      <c r="B43" s="9" t="s">
        <v>202</v>
      </c>
      <c r="C43" s="9" t="s">
        <v>286</v>
      </c>
      <c r="D43" s="8" t="s">
        <v>287</v>
      </c>
      <c r="E43" s="8" t="s">
        <v>205</v>
      </c>
      <c r="F43" s="8" t="s">
        <v>129</v>
      </c>
      <c r="G43" s="10" t="s">
        <v>20</v>
      </c>
      <c r="H43" s="10">
        <v>2</v>
      </c>
      <c r="I43" s="10" t="s">
        <v>207</v>
      </c>
      <c r="J43" s="32">
        <v>12.47</v>
      </c>
      <c r="K43" s="78">
        <f>IF(VLOOKUP(D43,Sheet1!$A:$E,5,0)&lt;0,0,VLOOKUP(D43,Sheet1!$A:$E,5,0))</f>
        <v>222</v>
      </c>
      <c r="L43" s="12">
        <f t="shared" si="1"/>
        <v>1890</v>
      </c>
      <c r="M43" s="12"/>
      <c r="N43" s="12">
        <v>420</v>
      </c>
      <c r="O43" s="12">
        <v>630</v>
      </c>
      <c r="P43" s="12">
        <v>420</v>
      </c>
      <c r="Q43" s="12">
        <v>420</v>
      </c>
      <c r="R43" s="1">
        <f>IFERROR(VLOOKUP(D43,[4]Sheet2!$E:$O,11,0),0)</f>
        <v>420</v>
      </c>
    </row>
    <row r="44" spans="1:18" ht="15" hidden="1" customHeight="1">
      <c r="A44" s="8" t="s">
        <v>201</v>
      </c>
      <c r="B44" s="9" t="s">
        <v>202</v>
      </c>
      <c r="C44" s="9" t="s">
        <v>288</v>
      </c>
      <c r="D44" s="8" t="s">
        <v>289</v>
      </c>
      <c r="E44" s="8" t="s">
        <v>205</v>
      </c>
      <c r="F44" s="8" t="s">
        <v>129</v>
      </c>
      <c r="G44" s="10" t="s">
        <v>90</v>
      </c>
      <c r="H44" s="10">
        <v>2</v>
      </c>
      <c r="I44" s="10" t="s">
        <v>207</v>
      </c>
      <c r="J44" s="32">
        <v>8.1999999999999993</v>
      </c>
      <c r="K44" s="78">
        <f>IF(VLOOKUP(D44,Sheet1!$A:$E,5,0)&lt;0,0,VLOOKUP(D44,Sheet1!$A:$E,5,0))</f>
        <v>0</v>
      </c>
      <c r="L44" s="12">
        <f t="shared" si="1"/>
        <v>900</v>
      </c>
      <c r="M44" s="12"/>
      <c r="N44" s="12">
        <v>200</v>
      </c>
      <c r="O44" s="12">
        <v>300</v>
      </c>
      <c r="P44" s="12">
        <v>200</v>
      </c>
      <c r="Q44" s="12">
        <v>200</v>
      </c>
      <c r="R44" s="1">
        <f>IFERROR(VLOOKUP(D44,[4]Sheet2!$E:$O,11,0),0)</f>
        <v>200</v>
      </c>
    </row>
    <row r="45" spans="1:18" ht="15" hidden="1" customHeight="1">
      <c r="A45" s="8" t="s">
        <v>201</v>
      </c>
      <c r="B45" s="9" t="s">
        <v>202</v>
      </c>
      <c r="C45" s="9" t="s">
        <v>290</v>
      </c>
      <c r="D45" s="8" t="s">
        <v>291</v>
      </c>
      <c r="E45" s="8" t="s">
        <v>205</v>
      </c>
      <c r="F45" s="8" t="s">
        <v>129</v>
      </c>
      <c r="G45" s="10" t="s">
        <v>26</v>
      </c>
      <c r="H45" s="10">
        <v>4</v>
      </c>
      <c r="I45" s="10" t="s">
        <v>207</v>
      </c>
      <c r="J45" s="32">
        <v>2.4700000000000002</v>
      </c>
      <c r="K45" s="78">
        <f>IF(VLOOKUP(D45,Sheet1!$A:$E,5,0)&lt;0,0,VLOOKUP(D45,Sheet1!$A:$E,5,0))</f>
        <v>0</v>
      </c>
      <c r="L45" s="12">
        <f t="shared" si="1"/>
        <v>2700</v>
      </c>
      <c r="M45" s="12"/>
      <c r="N45" s="12">
        <v>600</v>
      </c>
      <c r="O45" s="12">
        <v>900</v>
      </c>
      <c r="P45" s="12">
        <v>600</v>
      </c>
      <c r="Q45" s="12">
        <v>600</v>
      </c>
      <c r="R45" s="1">
        <f>IFERROR(VLOOKUP(D45,[4]Sheet2!$E:$O,11,0),0)</f>
        <v>600</v>
      </c>
    </row>
    <row r="46" spans="1:18" ht="15" hidden="1" customHeight="1">
      <c r="A46" s="8" t="s">
        <v>201</v>
      </c>
      <c r="B46" s="9" t="s">
        <v>202</v>
      </c>
      <c r="C46" s="9" t="s">
        <v>292</v>
      </c>
      <c r="D46" s="8" t="s">
        <v>293</v>
      </c>
      <c r="E46" s="8" t="s">
        <v>205</v>
      </c>
      <c r="F46" s="8" t="s">
        <v>129</v>
      </c>
      <c r="G46" s="10" t="s">
        <v>29</v>
      </c>
      <c r="H46" s="10">
        <v>4</v>
      </c>
      <c r="I46" s="10" t="s">
        <v>207</v>
      </c>
      <c r="J46" s="32">
        <v>2.74</v>
      </c>
      <c r="K46" s="78">
        <f>IF(VLOOKUP(D46,Sheet1!$A:$E,5,0)&lt;0,0,VLOOKUP(D46,Sheet1!$A:$E,5,0))</f>
        <v>0</v>
      </c>
      <c r="L46" s="12">
        <f t="shared" si="1"/>
        <v>1800</v>
      </c>
      <c r="M46" s="12"/>
      <c r="N46" s="12">
        <v>400</v>
      </c>
      <c r="O46" s="12">
        <v>600</v>
      </c>
      <c r="P46" s="12">
        <v>400</v>
      </c>
      <c r="Q46" s="12">
        <v>400</v>
      </c>
      <c r="R46" s="1">
        <f>IFERROR(VLOOKUP(D46,[4]Sheet2!$E:$O,11,0),0)</f>
        <v>400</v>
      </c>
    </row>
    <row r="47" spans="1:18" ht="15" hidden="1" customHeight="1">
      <c r="A47" s="8" t="s">
        <v>201</v>
      </c>
      <c r="B47" s="9" t="s">
        <v>202</v>
      </c>
      <c r="C47" s="9" t="s">
        <v>294</v>
      </c>
      <c r="D47" s="14" t="s">
        <v>295</v>
      </c>
      <c r="E47" s="8" t="s">
        <v>205</v>
      </c>
      <c r="F47" s="13" t="s">
        <v>296</v>
      </c>
      <c r="G47" s="10" t="s">
        <v>26</v>
      </c>
      <c r="H47" s="10">
        <v>4</v>
      </c>
      <c r="I47" s="10" t="s">
        <v>207</v>
      </c>
      <c r="J47" s="32">
        <v>2.4700000000000002</v>
      </c>
      <c r="K47" s="78">
        <f>IF(VLOOKUP(D47,Sheet1!$A:$E,5,0)&lt;0,0,VLOOKUP(D47,Sheet1!$A:$E,5,0))</f>
        <v>0</v>
      </c>
      <c r="L47" s="12">
        <f t="shared" si="1"/>
        <v>1200</v>
      </c>
      <c r="M47" s="12"/>
      <c r="N47" s="12">
        <v>600</v>
      </c>
      <c r="O47" s="12">
        <v>0</v>
      </c>
      <c r="P47" s="12">
        <v>0</v>
      </c>
      <c r="Q47" s="12">
        <v>600</v>
      </c>
      <c r="R47" s="1">
        <f>IFERROR(VLOOKUP(D47,[4]Sheet2!$E:$O,11,0),0)</f>
        <v>600</v>
      </c>
    </row>
    <row r="48" spans="1:18" ht="15" hidden="1" customHeight="1">
      <c r="A48" s="8" t="s">
        <v>201</v>
      </c>
      <c r="B48" s="9" t="s">
        <v>202</v>
      </c>
      <c r="C48" s="9" t="s">
        <v>297</v>
      </c>
      <c r="D48" s="14" t="s">
        <v>298</v>
      </c>
      <c r="E48" s="8" t="s">
        <v>205</v>
      </c>
      <c r="F48" s="13" t="s">
        <v>296</v>
      </c>
      <c r="G48" s="10" t="s">
        <v>29</v>
      </c>
      <c r="H48" s="10">
        <v>4</v>
      </c>
      <c r="I48" s="10" t="s">
        <v>207</v>
      </c>
      <c r="J48" s="32">
        <v>2.74</v>
      </c>
      <c r="K48" s="78">
        <f>IF(VLOOKUP(D48,Sheet1!$A:$E,5,0)&lt;0,0,VLOOKUP(D48,Sheet1!$A:$E,5,0))</f>
        <v>0</v>
      </c>
      <c r="L48" s="12">
        <f t="shared" si="1"/>
        <v>800</v>
      </c>
      <c r="M48" s="12"/>
      <c r="N48" s="12">
        <v>400</v>
      </c>
      <c r="O48" s="12">
        <v>0</v>
      </c>
      <c r="P48" s="12">
        <v>0</v>
      </c>
      <c r="Q48" s="12">
        <v>400</v>
      </c>
      <c r="R48" s="1">
        <f>IFERROR(VLOOKUP(D48,[4]Sheet2!$E:$O,11,0),0)</f>
        <v>400</v>
      </c>
    </row>
    <row r="49" spans="1:18" ht="15" hidden="1" customHeight="1">
      <c r="A49" s="8" t="s">
        <v>201</v>
      </c>
      <c r="B49" s="9" t="s">
        <v>202</v>
      </c>
      <c r="C49" s="9" t="s">
        <v>299</v>
      </c>
      <c r="D49" s="14" t="s">
        <v>300</v>
      </c>
      <c r="E49" s="8" t="s">
        <v>205</v>
      </c>
      <c r="F49" s="13" t="s">
        <v>296</v>
      </c>
      <c r="G49" s="10" t="s">
        <v>90</v>
      </c>
      <c r="H49" s="10">
        <v>2</v>
      </c>
      <c r="I49" s="10" t="s">
        <v>207</v>
      </c>
      <c r="J49" s="32">
        <v>8.1999999999999993</v>
      </c>
      <c r="K49" s="78">
        <f>IF(VLOOKUP(D49,Sheet1!$A:$E,5,0)&lt;0,0,VLOOKUP(D49,Sheet1!$A:$E,5,0))</f>
        <v>0</v>
      </c>
      <c r="L49" s="12">
        <f t="shared" si="1"/>
        <v>400</v>
      </c>
      <c r="M49" s="12"/>
      <c r="N49" s="12">
        <v>200</v>
      </c>
      <c r="O49" s="12">
        <v>0</v>
      </c>
      <c r="P49" s="12">
        <v>0</v>
      </c>
      <c r="Q49" s="12">
        <v>200</v>
      </c>
      <c r="R49" s="1">
        <f>IFERROR(VLOOKUP(D49,[4]Sheet2!$E:$O,11,0),0)</f>
        <v>200</v>
      </c>
    </row>
    <row r="50" spans="1:18" ht="15" hidden="1" customHeight="1">
      <c r="A50" s="8" t="s">
        <v>201</v>
      </c>
      <c r="B50" s="9" t="s">
        <v>202</v>
      </c>
      <c r="C50" s="9" t="s">
        <v>301</v>
      </c>
      <c r="D50" s="14" t="s">
        <v>302</v>
      </c>
      <c r="E50" s="8" t="s">
        <v>205</v>
      </c>
      <c r="F50" s="13" t="s">
        <v>296</v>
      </c>
      <c r="G50" s="10" t="s">
        <v>93</v>
      </c>
      <c r="H50" s="10">
        <v>2</v>
      </c>
      <c r="I50" s="10" t="s">
        <v>207</v>
      </c>
      <c r="J50" s="32">
        <v>9.4</v>
      </c>
      <c r="K50" s="78">
        <f>IF(VLOOKUP(D50,Sheet1!$A:$E,5,0)&lt;0,0,VLOOKUP(D50,Sheet1!$A:$E,5,0))</f>
        <v>0</v>
      </c>
      <c r="L50" s="12">
        <f t="shared" si="1"/>
        <v>800</v>
      </c>
      <c r="M50" s="12"/>
      <c r="N50" s="12">
        <v>400</v>
      </c>
      <c r="O50" s="12">
        <v>0</v>
      </c>
      <c r="P50" s="12">
        <v>0</v>
      </c>
      <c r="Q50" s="12">
        <v>400</v>
      </c>
      <c r="R50" s="1">
        <f>IFERROR(VLOOKUP(D50,[4]Sheet2!$E:$O,11,0),0)</f>
        <v>400</v>
      </c>
    </row>
    <row r="51" spans="1:18" ht="15" hidden="1" customHeight="1">
      <c r="A51" s="8" t="s">
        <v>201</v>
      </c>
      <c r="B51" s="9" t="s">
        <v>202</v>
      </c>
      <c r="C51" s="9" t="s">
        <v>303</v>
      </c>
      <c r="D51" s="14" t="s">
        <v>304</v>
      </c>
      <c r="E51" s="8" t="s">
        <v>205</v>
      </c>
      <c r="F51" s="13" t="s">
        <v>296</v>
      </c>
      <c r="G51" s="10" t="s">
        <v>16</v>
      </c>
      <c r="H51" s="10">
        <v>2</v>
      </c>
      <c r="I51" s="10" t="s">
        <v>207</v>
      </c>
      <c r="J51" s="32">
        <v>10.7</v>
      </c>
      <c r="K51" s="78">
        <f>IF(VLOOKUP(D51,Sheet1!$A:$E,5,0)&lt;0,0,VLOOKUP(D51,Sheet1!$A:$E,5,0))</f>
        <v>0</v>
      </c>
      <c r="L51" s="12">
        <f t="shared" si="1"/>
        <v>1400</v>
      </c>
      <c r="M51" s="12"/>
      <c r="N51" s="12">
        <v>700</v>
      </c>
      <c r="O51" s="12">
        <v>0</v>
      </c>
      <c r="P51" s="12">
        <v>0</v>
      </c>
      <c r="Q51" s="12">
        <v>700</v>
      </c>
      <c r="R51" s="1">
        <f>IFERROR(VLOOKUP(D51,[4]Sheet2!$E:$O,11,0),0)</f>
        <v>700</v>
      </c>
    </row>
    <row r="52" spans="1:18" ht="15" hidden="1" customHeight="1">
      <c r="A52" s="8" t="s">
        <v>201</v>
      </c>
      <c r="B52" s="9" t="s">
        <v>202</v>
      </c>
      <c r="C52" s="9" t="s">
        <v>305</v>
      </c>
      <c r="D52" s="14" t="s">
        <v>306</v>
      </c>
      <c r="E52" s="8" t="s">
        <v>205</v>
      </c>
      <c r="F52" s="13" t="s">
        <v>296</v>
      </c>
      <c r="G52" s="10" t="s">
        <v>29</v>
      </c>
      <c r="H52" s="10">
        <v>2</v>
      </c>
      <c r="I52" s="10" t="s">
        <v>207</v>
      </c>
      <c r="J52" s="32">
        <v>12.47</v>
      </c>
      <c r="K52" s="78">
        <f>IF(VLOOKUP(D52,Sheet1!$A:$E,5,0)&lt;0,0,VLOOKUP(D52,Sheet1!$A:$E,5,0))</f>
        <v>0</v>
      </c>
      <c r="L52" s="12">
        <f t="shared" si="1"/>
        <v>840</v>
      </c>
      <c r="M52" s="12"/>
      <c r="N52" s="12">
        <v>420</v>
      </c>
      <c r="O52" s="12">
        <v>0</v>
      </c>
      <c r="P52" s="12">
        <v>0</v>
      </c>
      <c r="Q52" s="12">
        <v>420</v>
      </c>
      <c r="R52" s="1">
        <f>IFERROR(VLOOKUP(D52,[4]Sheet2!$E:$O,11,0),0)</f>
        <v>420</v>
      </c>
    </row>
    <row r="53" spans="1:18" ht="15" hidden="1" customHeight="1">
      <c r="A53" s="8" t="s">
        <v>201</v>
      </c>
      <c r="B53" s="41" t="s">
        <v>941</v>
      </c>
      <c r="C53" s="41" t="s">
        <v>307</v>
      </c>
      <c r="D53" s="42" t="s">
        <v>308</v>
      </c>
      <c r="E53" s="22" t="s">
        <v>205</v>
      </c>
      <c r="F53" s="22" t="s">
        <v>220</v>
      </c>
      <c r="G53" s="10" t="s">
        <v>26</v>
      </c>
      <c r="H53" s="10">
        <v>6</v>
      </c>
      <c r="I53" s="10" t="s">
        <v>207</v>
      </c>
      <c r="J53" s="32">
        <v>3.58</v>
      </c>
      <c r="K53" s="78">
        <f>IF(VLOOKUP(D53,Sheet1!$A:$E,5,0)&lt;0,0,VLOOKUP(D53,Sheet1!$A:$E,5,0))</f>
        <v>0</v>
      </c>
      <c r="L53" s="12">
        <f t="shared" si="1"/>
        <v>0</v>
      </c>
      <c r="M53" s="12"/>
      <c r="N53" s="12">
        <v>0</v>
      </c>
      <c r="O53" s="12">
        <v>0</v>
      </c>
      <c r="P53" s="12">
        <v>0</v>
      </c>
      <c r="Q53" s="12">
        <v>0</v>
      </c>
      <c r="R53" s="1">
        <f>IFERROR(VLOOKUP(D53,[4]Sheet2!$E:$O,11,0),0)</f>
        <v>0</v>
      </c>
    </row>
    <row r="54" spans="1:18" ht="15" hidden="1" customHeight="1">
      <c r="A54" s="8" t="s">
        <v>201</v>
      </c>
      <c r="B54" s="41" t="s">
        <v>941</v>
      </c>
      <c r="C54" s="41" t="s">
        <v>309</v>
      </c>
      <c r="D54" s="42" t="s">
        <v>310</v>
      </c>
      <c r="E54" s="22" t="s">
        <v>205</v>
      </c>
      <c r="F54" s="22" t="s">
        <v>233</v>
      </c>
      <c r="G54" s="10" t="s">
        <v>26</v>
      </c>
      <c r="H54" s="10">
        <v>6</v>
      </c>
      <c r="I54" s="10" t="s">
        <v>207</v>
      </c>
      <c r="J54" s="32">
        <v>3.58</v>
      </c>
      <c r="K54" s="78">
        <f>IF(VLOOKUP(D54,Sheet1!$A:$E,5,0)&lt;0,0,VLOOKUP(D54,Sheet1!$A:$E,5,0))</f>
        <v>0</v>
      </c>
      <c r="L54" s="12">
        <f t="shared" si="1"/>
        <v>1500</v>
      </c>
      <c r="M54" s="12">
        <v>1500</v>
      </c>
      <c r="N54" s="12">
        <v>0</v>
      </c>
      <c r="O54" s="12">
        <v>0</v>
      </c>
      <c r="P54" s="12">
        <v>0</v>
      </c>
      <c r="Q54" s="12">
        <v>0</v>
      </c>
      <c r="R54" s="1">
        <f>IFERROR(VLOOKUP(D54,[4]Sheet2!$E:$O,11,0),0)</f>
        <v>0</v>
      </c>
    </row>
    <row r="55" spans="1:18" ht="15" hidden="1" customHeight="1">
      <c r="A55" s="8" t="s">
        <v>201</v>
      </c>
      <c r="B55" s="41" t="s">
        <v>941</v>
      </c>
      <c r="C55" s="41" t="s">
        <v>311</v>
      </c>
      <c r="D55" s="42" t="s">
        <v>312</v>
      </c>
      <c r="E55" s="22" t="s">
        <v>205</v>
      </c>
      <c r="F55" s="22" t="s">
        <v>129</v>
      </c>
      <c r="G55" s="10" t="s">
        <v>26</v>
      </c>
      <c r="H55" s="10">
        <v>6</v>
      </c>
      <c r="I55" s="10" t="s">
        <v>207</v>
      </c>
      <c r="J55" s="32">
        <v>3.58</v>
      </c>
      <c r="K55" s="78">
        <f>IF(VLOOKUP(D55,Sheet1!$A:$E,5,0)&lt;0,0,VLOOKUP(D55,Sheet1!$A:$E,5,0))</f>
        <v>0</v>
      </c>
      <c r="L55" s="12">
        <f t="shared" si="1"/>
        <v>1500</v>
      </c>
      <c r="M55" s="12">
        <v>1500</v>
      </c>
      <c r="N55" s="12">
        <v>0</v>
      </c>
      <c r="O55" s="12">
        <v>0</v>
      </c>
      <c r="P55" s="12">
        <v>0</v>
      </c>
      <c r="Q55" s="12">
        <v>0</v>
      </c>
      <c r="R55" s="1">
        <f>IFERROR(VLOOKUP(D55,[4]Sheet2!$E:$O,11,0),0)</f>
        <v>0</v>
      </c>
    </row>
    <row r="56" spans="1:18" ht="15" hidden="1" customHeight="1" outlineLevel="1">
      <c r="A56" s="8" t="s">
        <v>201</v>
      </c>
      <c r="B56" s="9" t="s">
        <v>202</v>
      </c>
      <c r="C56" s="9" t="s">
        <v>313</v>
      </c>
      <c r="D56" s="14" t="s">
        <v>314</v>
      </c>
      <c r="E56" s="8" t="s">
        <v>205</v>
      </c>
      <c r="F56" s="13" t="s">
        <v>220</v>
      </c>
      <c r="G56" s="10" t="s">
        <v>90</v>
      </c>
      <c r="H56" s="10">
        <v>2</v>
      </c>
      <c r="I56" s="10" t="s">
        <v>207</v>
      </c>
      <c r="J56" s="32"/>
      <c r="K56" s="78">
        <f>IF(VLOOKUP(D56,Sheet1!$A:$E,5,0)&lt;0,0,VLOOKUP(D56,Sheet1!$A:$E,5,0))</f>
        <v>0</v>
      </c>
      <c r="L56" s="12">
        <f t="shared" si="1"/>
        <v>0</v>
      </c>
      <c r="M56" s="12"/>
      <c r="N56" s="12">
        <v>0</v>
      </c>
      <c r="O56" s="12">
        <v>0</v>
      </c>
      <c r="P56" s="12">
        <v>0</v>
      </c>
      <c r="Q56" s="12">
        <v>0</v>
      </c>
      <c r="R56" s="1">
        <f>IFERROR(VLOOKUP(D56,[4]Sheet2!$E:$O,11,0),0)</f>
        <v>0</v>
      </c>
    </row>
    <row r="57" spans="1:18" ht="15" customHeight="1" collapsed="1">
      <c r="A57" s="8" t="s">
        <v>201</v>
      </c>
      <c r="B57" s="9" t="s">
        <v>202</v>
      </c>
      <c r="C57" s="9" t="s">
        <v>315</v>
      </c>
      <c r="D57" s="14" t="s">
        <v>316</v>
      </c>
      <c r="E57" s="8" t="s">
        <v>205</v>
      </c>
      <c r="F57" s="13" t="s">
        <v>317</v>
      </c>
      <c r="G57" s="10" t="s">
        <v>26</v>
      </c>
      <c r="H57" s="10">
        <v>4</v>
      </c>
      <c r="I57" s="10" t="s">
        <v>207</v>
      </c>
      <c r="J57" s="32">
        <v>2.4700000000000002</v>
      </c>
      <c r="K57" s="78">
        <f>IF(VLOOKUP(D57,Sheet1!$A:$E,5,0)&lt;0,0,VLOOKUP(D57,Sheet1!$A:$E,5,0))</f>
        <v>8</v>
      </c>
      <c r="L57" s="12">
        <f t="shared" si="1"/>
        <v>600</v>
      </c>
      <c r="M57" s="12"/>
      <c r="N57" s="12">
        <v>0</v>
      </c>
      <c r="O57" s="12">
        <v>600</v>
      </c>
      <c r="P57" s="12">
        <v>0</v>
      </c>
      <c r="Q57" s="12">
        <v>0</v>
      </c>
      <c r="R57" s="1">
        <f>IFERROR(VLOOKUP(D57,[4]Sheet2!$E:$O,11,0),0)</f>
        <v>0</v>
      </c>
    </row>
    <row r="58" spans="1:18" ht="15" hidden="1" customHeight="1">
      <c r="A58" s="8" t="s">
        <v>201</v>
      </c>
      <c r="B58" s="9" t="s">
        <v>202</v>
      </c>
      <c r="C58" s="9" t="s">
        <v>318</v>
      </c>
      <c r="D58" s="14" t="s">
        <v>319</v>
      </c>
      <c r="E58" s="8" t="s">
        <v>205</v>
      </c>
      <c r="F58" s="13" t="s">
        <v>317</v>
      </c>
      <c r="G58" s="10" t="s">
        <v>29</v>
      </c>
      <c r="H58" s="10">
        <v>4</v>
      </c>
      <c r="I58" s="10" t="s">
        <v>207</v>
      </c>
      <c r="J58" s="32">
        <v>2.74</v>
      </c>
      <c r="K58" s="78">
        <f>IF(VLOOKUP(D58,Sheet1!$A:$E,5,0)&lt;0,0,VLOOKUP(D58,Sheet1!$A:$E,5,0))</f>
        <v>0</v>
      </c>
      <c r="L58" s="12">
        <f t="shared" si="1"/>
        <v>400</v>
      </c>
      <c r="M58" s="12"/>
      <c r="N58" s="12">
        <v>0</v>
      </c>
      <c r="O58" s="12">
        <v>400</v>
      </c>
      <c r="P58" s="12">
        <v>0</v>
      </c>
      <c r="Q58" s="12">
        <v>0</v>
      </c>
      <c r="R58" s="1">
        <f>IFERROR(VLOOKUP(D58,[4]Sheet2!$E:$O,11,0),0)</f>
        <v>0</v>
      </c>
    </row>
    <row r="59" spans="1:18" ht="15" hidden="1" customHeight="1">
      <c r="A59" s="8" t="s">
        <v>201</v>
      </c>
      <c r="B59" s="9" t="s">
        <v>202</v>
      </c>
      <c r="C59" s="9" t="s">
        <v>320</v>
      </c>
      <c r="D59" s="14" t="s">
        <v>321</v>
      </c>
      <c r="E59" s="8" t="s">
        <v>205</v>
      </c>
      <c r="F59" s="13" t="s">
        <v>317</v>
      </c>
      <c r="G59" s="10" t="s">
        <v>90</v>
      </c>
      <c r="H59" s="10">
        <v>2</v>
      </c>
      <c r="I59" s="10" t="s">
        <v>207</v>
      </c>
      <c r="J59" s="32">
        <v>8.1999999999999993</v>
      </c>
      <c r="K59" s="78">
        <f>IF(VLOOKUP(D59,Sheet1!$A:$E,5,0)&lt;0,0,VLOOKUP(D59,Sheet1!$A:$E,5,0))</f>
        <v>0</v>
      </c>
      <c r="L59" s="12">
        <f t="shared" si="1"/>
        <v>200</v>
      </c>
      <c r="M59" s="12"/>
      <c r="N59" s="12">
        <v>0</v>
      </c>
      <c r="O59" s="12">
        <v>200</v>
      </c>
      <c r="P59" s="12">
        <v>0</v>
      </c>
      <c r="Q59" s="12">
        <v>0</v>
      </c>
      <c r="R59" s="1">
        <f>IFERROR(VLOOKUP(D59,[4]Sheet2!$E:$O,11,0),0)</f>
        <v>0</v>
      </c>
    </row>
    <row r="60" spans="1:18" ht="15" hidden="1" customHeight="1">
      <c r="A60" s="8" t="s">
        <v>201</v>
      </c>
      <c r="B60" s="9" t="s">
        <v>202</v>
      </c>
      <c r="C60" s="9" t="s">
        <v>322</v>
      </c>
      <c r="D60" s="14" t="s">
        <v>323</v>
      </c>
      <c r="E60" s="8" t="s">
        <v>205</v>
      </c>
      <c r="F60" s="13" t="s">
        <v>317</v>
      </c>
      <c r="G60" s="10" t="s">
        <v>90</v>
      </c>
      <c r="H60" s="10">
        <v>2</v>
      </c>
      <c r="I60" s="10" t="s">
        <v>207</v>
      </c>
      <c r="J60" s="32"/>
      <c r="K60" s="78">
        <f>IF(VLOOKUP(D60,Sheet1!$A:$E,5,0)&lt;0,0,VLOOKUP(D60,Sheet1!$A:$E,5,0))</f>
        <v>0</v>
      </c>
      <c r="L60" s="12">
        <f t="shared" si="1"/>
        <v>0</v>
      </c>
      <c r="M60" s="12"/>
      <c r="N60" s="12">
        <v>0</v>
      </c>
      <c r="O60" s="12">
        <v>0</v>
      </c>
      <c r="P60" s="12">
        <v>0</v>
      </c>
      <c r="Q60" s="12">
        <v>0</v>
      </c>
      <c r="R60" s="1">
        <f>IFERROR(VLOOKUP(D60,[4]Sheet2!$E:$O,11,0),0)</f>
        <v>0</v>
      </c>
    </row>
    <row r="61" spans="1:18" ht="15" hidden="1" customHeight="1">
      <c r="A61" s="8" t="s">
        <v>201</v>
      </c>
      <c r="B61" s="9" t="s">
        <v>202</v>
      </c>
      <c r="C61" s="9" t="s">
        <v>324</v>
      </c>
      <c r="D61" s="14" t="s">
        <v>325</v>
      </c>
      <c r="E61" s="8" t="s">
        <v>205</v>
      </c>
      <c r="F61" s="13" t="s">
        <v>317</v>
      </c>
      <c r="G61" s="10" t="s">
        <v>93</v>
      </c>
      <c r="H61" s="10">
        <v>2</v>
      </c>
      <c r="I61" s="10" t="s">
        <v>207</v>
      </c>
      <c r="J61" s="32">
        <v>9.4</v>
      </c>
      <c r="K61" s="78">
        <f>IF(VLOOKUP(D61,Sheet1!$A:$E,5,0)&lt;0,0,VLOOKUP(D61,Sheet1!$A:$E,5,0))</f>
        <v>0</v>
      </c>
      <c r="L61" s="12">
        <f t="shared" si="1"/>
        <v>400</v>
      </c>
      <c r="M61" s="12"/>
      <c r="N61" s="12">
        <v>0</v>
      </c>
      <c r="O61" s="12">
        <v>400</v>
      </c>
      <c r="P61" s="12">
        <v>0</v>
      </c>
      <c r="Q61" s="12">
        <v>0</v>
      </c>
      <c r="R61" s="1">
        <f>IFERROR(VLOOKUP(D61,[4]Sheet2!$E:$O,11,0),0)</f>
        <v>0</v>
      </c>
    </row>
    <row r="62" spans="1:18" ht="15" hidden="1" customHeight="1">
      <c r="A62" s="8" t="s">
        <v>201</v>
      </c>
      <c r="B62" s="9" t="s">
        <v>202</v>
      </c>
      <c r="C62" s="9" t="s">
        <v>326</v>
      </c>
      <c r="D62" s="14" t="s">
        <v>327</v>
      </c>
      <c r="E62" s="8" t="s">
        <v>205</v>
      </c>
      <c r="F62" s="13" t="s">
        <v>317</v>
      </c>
      <c r="G62" s="10" t="s">
        <v>16</v>
      </c>
      <c r="H62" s="10">
        <v>2</v>
      </c>
      <c r="I62" s="10" t="s">
        <v>207</v>
      </c>
      <c r="J62" s="32">
        <v>10.7</v>
      </c>
      <c r="K62" s="78">
        <f>IF(VLOOKUP(D62,Sheet1!$A:$E,5,0)&lt;0,0,VLOOKUP(D62,Sheet1!$A:$E,5,0))</f>
        <v>0</v>
      </c>
      <c r="L62" s="12">
        <f t="shared" si="1"/>
        <v>700</v>
      </c>
      <c r="M62" s="12"/>
      <c r="N62" s="12">
        <v>0</v>
      </c>
      <c r="O62" s="12">
        <v>700</v>
      </c>
      <c r="P62" s="12">
        <v>0</v>
      </c>
      <c r="Q62" s="12">
        <v>0</v>
      </c>
      <c r="R62" s="1">
        <f>IFERROR(VLOOKUP(D62,[4]Sheet2!$E:$O,11,0),0)</f>
        <v>0</v>
      </c>
    </row>
    <row r="63" spans="1:18" ht="15" hidden="1" customHeight="1">
      <c r="A63" s="8" t="s">
        <v>201</v>
      </c>
      <c r="B63" s="9" t="s">
        <v>202</v>
      </c>
      <c r="C63" s="9" t="s">
        <v>328</v>
      </c>
      <c r="D63" s="14" t="s">
        <v>329</v>
      </c>
      <c r="E63" s="8" t="s">
        <v>205</v>
      </c>
      <c r="F63" s="13" t="s">
        <v>317</v>
      </c>
      <c r="G63" s="10" t="s">
        <v>20</v>
      </c>
      <c r="H63" s="10">
        <v>2</v>
      </c>
      <c r="I63" s="10" t="s">
        <v>207</v>
      </c>
      <c r="J63" s="32">
        <v>12.47</v>
      </c>
      <c r="K63" s="78">
        <f>IF(VLOOKUP(D63,Sheet1!$A:$E,5,0)&lt;0,0,VLOOKUP(D63,Sheet1!$A:$E,5,0))</f>
        <v>0</v>
      </c>
      <c r="L63" s="12">
        <f t="shared" si="1"/>
        <v>420</v>
      </c>
      <c r="M63" s="12"/>
      <c r="N63" s="12">
        <v>0</v>
      </c>
      <c r="O63" s="12">
        <v>420</v>
      </c>
      <c r="P63" s="12">
        <v>0</v>
      </c>
      <c r="Q63" s="12">
        <v>0</v>
      </c>
      <c r="R63" s="1">
        <f>IFERROR(VLOOKUP(D63,[4]Sheet2!$E:$O,11,0),0)</f>
        <v>0</v>
      </c>
    </row>
    <row r="64" spans="1:18" ht="15" hidden="1" customHeight="1" outlineLevel="1">
      <c r="A64" s="8" t="s">
        <v>201</v>
      </c>
      <c r="B64" s="9" t="s">
        <v>202</v>
      </c>
      <c r="C64" s="9" t="s">
        <v>330</v>
      </c>
      <c r="D64" s="14" t="s">
        <v>331</v>
      </c>
      <c r="E64" s="8" t="s">
        <v>205</v>
      </c>
      <c r="F64" s="13" t="s">
        <v>150</v>
      </c>
      <c r="G64" s="10" t="s">
        <v>90</v>
      </c>
      <c r="H64" s="10">
        <v>2</v>
      </c>
      <c r="I64" s="10" t="s">
        <v>207</v>
      </c>
      <c r="J64" s="32"/>
      <c r="K64" s="78">
        <f>IF(VLOOKUP(D64,Sheet1!$A:$E,5,0)&lt;0,0,VLOOKUP(D64,Sheet1!$A:$E,5,0))</f>
        <v>0</v>
      </c>
      <c r="L64" s="12">
        <f t="shared" si="1"/>
        <v>0</v>
      </c>
      <c r="M64" s="12"/>
      <c r="N64" s="12">
        <v>0</v>
      </c>
      <c r="O64" s="12">
        <v>0</v>
      </c>
      <c r="P64" s="12">
        <v>0</v>
      </c>
      <c r="Q64" s="12">
        <v>0</v>
      </c>
      <c r="R64" s="1">
        <f>IFERROR(VLOOKUP(D64,[4]Sheet2!$E:$O,11,0),0)</f>
        <v>0</v>
      </c>
    </row>
    <row r="65" spans="1:18" ht="15" hidden="1" customHeight="1" outlineLevel="1">
      <c r="A65" s="8" t="s">
        <v>201</v>
      </c>
      <c r="B65" s="9" t="s">
        <v>202</v>
      </c>
      <c r="C65" s="9" t="s">
        <v>332</v>
      </c>
      <c r="D65" s="14" t="s">
        <v>333</v>
      </c>
      <c r="E65" s="8" t="s">
        <v>205</v>
      </c>
      <c r="F65" s="13" t="s">
        <v>129</v>
      </c>
      <c r="G65" s="10" t="s">
        <v>90</v>
      </c>
      <c r="H65" s="10">
        <v>2</v>
      </c>
      <c r="I65" s="10" t="s">
        <v>207</v>
      </c>
      <c r="J65" s="32"/>
      <c r="K65" s="78">
        <f>IF(VLOOKUP(D65,Sheet1!$A:$E,5,0)&lt;0,0,VLOOKUP(D65,Sheet1!$A:$E,5,0))</f>
        <v>0</v>
      </c>
      <c r="L65" s="12">
        <f t="shared" si="1"/>
        <v>0</v>
      </c>
      <c r="M65" s="12"/>
      <c r="N65" s="12">
        <v>0</v>
      </c>
      <c r="O65" s="12">
        <v>0</v>
      </c>
      <c r="P65" s="12">
        <v>0</v>
      </c>
      <c r="Q65" s="12">
        <v>0</v>
      </c>
      <c r="R65" s="1">
        <f>IFERROR(VLOOKUP(D65,[4]Sheet2!$E:$O,11,0),0)</f>
        <v>0</v>
      </c>
    </row>
    <row r="66" spans="1:18" ht="18.75" customHeight="1" collapsed="1">
      <c r="I66" s="20" t="s">
        <v>580</v>
      </c>
      <c r="J66" s="68">
        <v>0</v>
      </c>
      <c r="K66" s="20">
        <f>SUM(K5:K65)</f>
        <v>652</v>
      </c>
      <c r="L66" s="20">
        <f>SUM(L5:L65)</f>
        <v>53320</v>
      </c>
      <c r="M66" s="20">
        <f t="shared" ref="M66:Q66" si="2">SUM(M5:M65)</f>
        <v>3000</v>
      </c>
      <c r="N66" s="20">
        <f t="shared" si="2"/>
        <v>13600</v>
      </c>
      <c r="O66" s="20">
        <f t="shared" si="2"/>
        <v>9520</v>
      </c>
      <c r="P66" s="20">
        <f t="shared" si="2"/>
        <v>13600</v>
      </c>
      <c r="Q66" s="20">
        <f t="shared" si="2"/>
        <v>13600</v>
      </c>
      <c r="R66" s="1">
        <f>SUM(R5:R65)</f>
        <v>13600</v>
      </c>
    </row>
    <row r="83" spans="2:2" ht="14.5">
      <c r="B83"/>
    </row>
  </sheetData>
  <autoFilter ref="A4:M66" xr:uid="{FBFCFF2C-2A94-4E09-A5B8-AEFC905F6A8B}">
    <filterColumn colId="10">
      <filters>
        <filter val="2"/>
        <filter val="222"/>
        <filter val="420"/>
        <filter val="652"/>
        <filter val="8"/>
      </filters>
    </filterColumn>
    <filterColumn colId="11">
      <filters>
        <filter val="1200"/>
        <filter val="1260"/>
        <filter val="1400"/>
        <filter val="1500"/>
        <filter val="1600"/>
        <filter val="1680"/>
        <filter val="1800"/>
        <filter val="1890"/>
        <filter val="200"/>
        <filter val="2100"/>
        <filter val="2400"/>
        <filter val="2700"/>
        <filter val="2800"/>
        <filter val="3150"/>
        <filter val="400"/>
        <filter val="420"/>
        <filter val="53320"/>
        <filter val="600"/>
        <filter val="700"/>
        <filter val="800"/>
        <filter val="840"/>
        <filter val="900"/>
      </filters>
    </filterColumn>
  </autoFilter>
  <mergeCells count="1">
    <mergeCell ref="L1:Q1"/>
  </mergeCells>
  <phoneticPr fontId="14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62E87-CF4E-4CD0-BAB0-4699B43F2E92}">
  <dimension ref="A1:Q50"/>
  <sheetViews>
    <sheetView tabSelected="1" zoomScale="90" zoomScaleNormal="90" workbookViewId="0">
      <pane xSplit="11" ySplit="4" topLeftCell="L49" activePane="bottomRight" state="frozen"/>
      <selection pane="topRight" activeCell="M1" sqref="M1"/>
      <selection pane="bottomLeft" activeCell="A5" sqref="A5"/>
      <selection pane="bottomRight" activeCell="D52" sqref="D52"/>
    </sheetView>
  </sheetViews>
  <sheetFormatPr defaultColWidth="9" defaultRowHeight="12" outlineLevelRow="1"/>
  <cols>
    <col min="1" max="1" width="9" style="1"/>
    <col min="2" max="2" width="8.36328125" style="1" customWidth="1"/>
    <col min="3" max="3" width="11.90625" style="1" customWidth="1"/>
    <col min="4" max="4" width="11.26953125" style="1" customWidth="1"/>
    <col min="5" max="5" width="12.54296875" style="1" customWidth="1"/>
    <col min="6" max="6" width="12.08984375" style="1" customWidth="1"/>
    <col min="7" max="7" width="12.36328125" style="1" customWidth="1"/>
    <col min="8" max="8" width="9.6328125" style="1" customWidth="1"/>
    <col min="9" max="9" width="8.08984375" style="1" customWidth="1"/>
    <col min="10" max="10" width="10.6328125" style="1" hidden="1" customWidth="1"/>
    <col min="11" max="11" width="10.453125" style="1" hidden="1" customWidth="1"/>
    <col min="12" max="12" width="13.26953125" style="1" customWidth="1"/>
    <col min="13" max="13" width="12.26953125" style="2" customWidth="1"/>
    <col min="14" max="14" width="17.26953125" style="2" customWidth="1"/>
    <col min="15" max="16" width="13.453125" style="1" customWidth="1"/>
    <col min="17" max="17" width="12.08984375" style="1" customWidth="1"/>
    <col min="18" max="16384" width="9" style="1"/>
  </cols>
  <sheetData>
    <row r="1" spans="1:17" ht="39.75" customHeight="1">
      <c r="L1" s="114" t="s">
        <v>1342</v>
      </c>
      <c r="M1" s="114"/>
      <c r="N1" s="115" t="s">
        <v>1341</v>
      </c>
      <c r="O1" s="116"/>
      <c r="P1" s="117"/>
    </row>
    <row r="2" spans="1:17" ht="20.25" hidden="1" customHeight="1">
      <c r="L2" s="114"/>
      <c r="M2" s="114"/>
      <c r="N2" s="112" t="s">
        <v>898</v>
      </c>
      <c r="O2" s="113"/>
      <c r="P2" s="71">
        <v>45866</v>
      </c>
      <c r="Q2" s="24"/>
    </row>
    <row r="3" spans="1:17" ht="20.25" customHeight="1">
      <c r="J3" s="26"/>
      <c r="K3" s="26"/>
      <c r="L3" s="114"/>
      <c r="M3" s="114"/>
      <c r="N3" s="112" t="s">
        <v>899</v>
      </c>
      <c r="O3" s="113"/>
      <c r="P3" s="71">
        <v>45930</v>
      </c>
    </row>
    <row r="4" spans="1:17" ht="58.5" customHeight="1">
      <c r="A4" s="5" t="s">
        <v>0</v>
      </c>
      <c r="B4" s="5" t="s">
        <v>1</v>
      </c>
      <c r="C4" s="5" t="s">
        <v>2</v>
      </c>
      <c r="D4" s="5" t="s">
        <v>3</v>
      </c>
      <c r="E4" s="5" t="s">
        <v>4</v>
      </c>
      <c r="F4" s="5" t="s">
        <v>5</v>
      </c>
      <c r="G4" s="6" t="s">
        <v>7</v>
      </c>
      <c r="H4" s="33" t="s">
        <v>1333</v>
      </c>
      <c r="I4" s="27" t="s">
        <v>8</v>
      </c>
      <c r="J4" s="21" t="s">
        <v>1336</v>
      </c>
      <c r="K4" s="66" t="s">
        <v>1332</v>
      </c>
      <c r="L4" s="73" t="s">
        <v>908</v>
      </c>
      <c r="M4" s="75" t="s">
        <v>1343</v>
      </c>
      <c r="N4" s="72" t="s">
        <v>1339</v>
      </c>
      <c r="O4" s="72" t="s">
        <v>1340</v>
      </c>
      <c r="P4" s="70" t="s">
        <v>1538</v>
      </c>
      <c r="Q4" s="44" t="s">
        <v>901</v>
      </c>
    </row>
    <row r="5" spans="1:17" ht="15" customHeight="1">
      <c r="A5" s="8" t="s">
        <v>10</v>
      </c>
      <c r="B5" s="9" t="s">
        <v>11</v>
      </c>
      <c r="C5" s="9" t="s">
        <v>12</v>
      </c>
      <c r="D5" s="8" t="s">
        <v>13</v>
      </c>
      <c r="E5" s="8" t="s">
        <v>14</v>
      </c>
      <c r="F5" s="8" t="s">
        <v>15</v>
      </c>
      <c r="G5" s="10" t="s">
        <v>16</v>
      </c>
      <c r="H5" s="10">
        <v>2</v>
      </c>
      <c r="I5" s="10" t="s">
        <v>17</v>
      </c>
      <c r="J5" s="12">
        <f>VLOOKUP($D5,Sheet1!$A:$E,3,0)</f>
        <v>1546</v>
      </c>
      <c r="K5" s="12">
        <f>VLOOKUP($D5,Sheet1!$A:$E,4,0)</f>
        <v>0</v>
      </c>
      <c r="L5" s="11">
        <v>22.4</v>
      </c>
      <c r="M5" s="28">
        <f>VLOOKUP(D5,Sheet1!A:E,5,0)-Q5</f>
        <v>1542</v>
      </c>
      <c r="N5" s="32">
        <v>23.52</v>
      </c>
      <c r="O5" s="28">
        <f>SUM(P5)</f>
        <v>0</v>
      </c>
      <c r="P5" s="12"/>
      <c r="Q5" s="46">
        <f>IFERROR(VLOOKUP(D5,Sheet1!S:W,5,0),0)</f>
        <v>4</v>
      </c>
    </row>
    <row r="6" spans="1:17" ht="15" customHeight="1">
      <c r="A6" s="8" t="s">
        <v>10</v>
      </c>
      <c r="B6" s="9" t="s">
        <v>11</v>
      </c>
      <c r="C6" s="9" t="s">
        <v>18</v>
      </c>
      <c r="D6" s="8" t="s">
        <v>19</v>
      </c>
      <c r="E6" s="8" t="s">
        <v>14</v>
      </c>
      <c r="F6" s="8" t="s">
        <v>15</v>
      </c>
      <c r="G6" s="10" t="s">
        <v>20</v>
      </c>
      <c r="H6" s="10">
        <v>2</v>
      </c>
      <c r="I6" s="10" t="s">
        <v>17</v>
      </c>
      <c r="J6" s="12">
        <f>VLOOKUP($D6,Sheet1!$A:$E,3,0)</f>
        <v>1000</v>
      </c>
      <c r="K6" s="12">
        <f>VLOOKUP($D6,Sheet1!$A:$E,4,0)</f>
        <v>0</v>
      </c>
      <c r="L6" s="11">
        <v>26.52</v>
      </c>
      <c r="M6" s="28">
        <f>VLOOKUP(D6,Sheet1!A:E,5,0)-Q6</f>
        <v>1000</v>
      </c>
      <c r="N6" s="32">
        <v>27.846</v>
      </c>
      <c r="O6" s="28">
        <f t="shared" ref="O6:O49" si="0">SUM(P6)</f>
        <v>0</v>
      </c>
      <c r="P6" s="12"/>
      <c r="Q6" s="46">
        <f>IFERROR(VLOOKUP(D6,Sheet1!S:W,5,0),0)</f>
        <v>0</v>
      </c>
    </row>
    <row r="7" spans="1:17" ht="15" customHeight="1">
      <c r="A7" s="8" t="s">
        <v>10</v>
      </c>
      <c r="B7" s="9" t="s">
        <v>11</v>
      </c>
      <c r="C7" s="9" t="s">
        <v>21</v>
      </c>
      <c r="D7" s="8" t="s">
        <v>22</v>
      </c>
      <c r="E7" s="8" t="s">
        <v>14</v>
      </c>
      <c r="F7" s="8" t="s">
        <v>15</v>
      </c>
      <c r="G7" s="10" t="s">
        <v>23</v>
      </c>
      <c r="H7" s="10">
        <v>2</v>
      </c>
      <c r="I7" s="10" t="s">
        <v>17</v>
      </c>
      <c r="J7" s="12">
        <f>VLOOKUP($D7,Sheet1!$A:$E,3,0)</f>
        <v>100</v>
      </c>
      <c r="K7" s="12">
        <f>VLOOKUP($D7,Sheet1!$A:$E,4,0)</f>
        <v>0</v>
      </c>
      <c r="L7" s="11">
        <v>26.52</v>
      </c>
      <c r="M7" s="28">
        <f>VLOOKUP(D7,Sheet1!A:E,5,0)-Q7</f>
        <v>100</v>
      </c>
      <c r="N7" s="32">
        <v>27.846</v>
      </c>
      <c r="O7" s="28">
        <f t="shared" si="0"/>
        <v>0</v>
      </c>
      <c r="P7" s="12"/>
      <c r="Q7" s="46">
        <f>IFERROR(VLOOKUP(D7,Sheet1!S:W,5,0),0)</f>
        <v>0</v>
      </c>
    </row>
    <row r="8" spans="1:17" ht="15" customHeight="1">
      <c r="A8" s="8" t="s">
        <v>10</v>
      </c>
      <c r="B8" s="9" t="s">
        <v>11</v>
      </c>
      <c r="C8" s="9" t="s">
        <v>24</v>
      </c>
      <c r="D8" s="8" t="s">
        <v>25</v>
      </c>
      <c r="E8" s="8" t="s">
        <v>14</v>
      </c>
      <c r="F8" s="8" t="s">
        <v>15</v>
      </c>
      <c r="G8" s="10" t="s">
        <v>26</v>
      </c>
      <c r="H8" s="10">
        <v>4</v>
      </c>
      <c r="I8" s="10" t="s">
        <v>17</v>
      </c>
      <c r="J8" s="12">
        <f>VLOOKUP($D8,Sheet1!$A:$E,3,0)</f>
        <v>1204</v>
      </c>
      <c r="K8" s="12">
        <f>VLOOKUP($D8,Sheet1!$A:$E,4,0)</f>
        <v>0</v>
      </c>
      <c r="L8" s="11">
        <v>4.22</v>
      </c>
      <c r="M8" s="28">
        <f>VLOOKUP(D8,Sheet1!A:E,5,0)-Q8</f>
        <v>1204</v>
      </c>
      <c r="N8" s="32">
        <v>4.431</v>
      </c>
      <c r="O8" s="28">
        <f t="shared" si="0"/>
        <v>0</v>
      </c>
      <c r="P8" s="12"/>
      <c r="Q8" s="46">
        <f>IFERROR(VLOOKUP(D8,Sheet1!S:W,5,0),0)</f>
        <v>0</v>
      </c>
    </row>
    <row r="9" spans="1:17" ht="15" customHeight="1">
      <c r="A9" s="8" t="s">
        <v>10</v>
      </c>
      <c r="B9" s="9" t="s">
        <v>11</v>
      </c>
      <c r="C9" s="9" t="s">
        <v>27</v>
      </c>
      <c r="D9" s="8" t="s">
        <v>28</v>
      </c>
      <c r="E9" s="8" t="s">
        <v>14</v>
      </c>
      <c r="F9" s="8" t="s">
        <v>15</v>
      </c>
      <c r="G9" s="10" t="s">
        <v>29</v>
      </c>
      <c r="H9" s="10">
        <v>4</v>
      </c>
      <c r="I9" s="10" t="s">
        <v>17</v>
      </c>
      <c r="J9" s="12">
        <f>VLOOKUP($D9,Sheet1!$A:$E,3,0)</f>
        <v>804</v>
      </c>
      <c r="K9" s="12">
        <f>VLOOKUP($D9,Sheet1!$A:$E,4,0)</f>
        <v>0</v>
      </c>
      <c r="L9" s="11">
        <v>4.99</v>
      </c>
      <c r="M9" s="28">
        <f>VLOOKUP(D9,Sheet1!A:E,5,0)-Q9</f>
        <v>804</v>
      </c>
      <c r="N9" s="32">
        <v>5.2395000000000005</v>
      </c>
      <c r="O9" s="28">
        <f t="shared" si="0"/>
        <v>0</v>
      </c>
      <c r="P9" s="12"/>
      <c r="Q9" s="46">
        <f>IFERROR(VLOOKUP(D9,Sheet1!S:W,5,0),0)</f>
        <v>0</v>
      </c>
    </row>
    <row r="10" spans="1:17" ht="15" customHeight="1">
      <c r="A10" s="8" t="s">
        <v>10</v>
      </c>
      <c r="B10" s="9" t="s">
        <v>11</v>
      </c>
      <c r="C10" s="9" t="s">
        <v>30</v>
      </c>
      <c r="D10" s="8" t="s">
        <v>31</v>
      </c>
      <c r="E10" s="8" t="s">
        <v>14</v>
      </c>
      <c r="F10" s="8" t="s">
        <v>32</v>
      </c>
      <c r="G10" s="10" t="s">
        <v>16</v>
      </c>
      <c r="H10" s="10">
        <v>2</v>
      </c>
      <c r="I10" s="10" t="s">
        <v>17</v>
      </c>
      <c r="J10" s="12">
        <f>VLOOKUP($D10,Sheet1!$A:$E,3,0)</f>
        <v>7214</v>
      </c>
      <c r="K10" s="12">
        <f>VLOOKUP($D10,Sheet1!$A:$E,4,0)</f>
        <v>0</v>
      </c>
      <c r="L10" s="11">
        <v>22.4</v>
      </c>
      <c r="M10" s="28">
        <f>VLOOKUP(D10,Sheet1!A:E,5,0)-Q10</f>
        <v>7212</v>
      </c>
      <c r="N10" s="32">
        <v>23.52</v>
      </c>
      <c r="O10" s="28">
        <f t="shared" si="0"/>
        <v>0</v>
      </c>
      <c r="P10" s="12"/>
      <c r="Q10" s="46">
        <f>IFERROR(VLOOKUP(D10,Sheet1!S:W,5,0),0)</f>
        <v>2</v>
      </c>
    </row>
    <row r="11" spans="1:17" ht="15" customHeight="1">
      <c r="A11" s="8" t="s">
        <v>10</v>
      </c>
      <c r="B11" s="9" t="s">
        <v>11</v>
      </c>
      <c r="C11" s="9" t="s">
        <v>33</v>
      </c>
      <c r="D11" s="8" t="s">
        <v>34</v>
      </c>
      <c r="E11" s="8" t="s">
        <v>14</v>
      </c>
      <c r="F11" s="8" t="s">
        <v>32</v>
      </c>
      <c r="G11" s="10" t="s">
        <v>20</v>
      </c>
      <c r="H11" s="10">
        <v>2</v>
      </c>
      <c r="I11" s="10" t="s">
        <v>17</v>
      </c>
      <c r="J11" s="12">
        <f>VLOOKUP($D11,Sheet1!$A:$E,3,0)</f>
        <v>4814</v>
      </c>
      <c r="K11" s="12">
        <f>VLOOKUP($D11,Sheet1!$A:$E,4,0)</f>
        <v>0</v>
      </c>
      <c r="L11" s="11">
        <v>26.52</v>
      </c>
      <c r="M11" s="28">
        <f>VLOOKUP(D11,Sheet1!A:E,5,0)-Q11</f>
        <v>4806</v>
      </c>
      <c r="N11" s="32">
        <v>27.846</v>
      </c>
      <c r="O11" s="28">
        <f t="shared" si="0"/>
        <v>0</v>
      </c>
      <c r="P11" s="12"/>
      <c r="Q11" s="46">
        <f>IFERROR(VLOOKUP(D11,Sheet1!S:W,5,0),0)</f>
        <v>8</v>
      </c>
    </row>
    <row r="12" spans="1:17" ht="15" customHeight="1">
      <c r="A12" s="8" t="s">
        <v>10</v>
      </c>
      <c r="B12" s="9" t="s">
        <v>11</v>
      </c>
      <c r="C12" s="9" t="s">
        <v>35</v>
      </c>
      <c r="D12" s="8" t="s">
        <v>36</v>
      </c>
      <c r="E12" s="8" t="s">
        <v>14</v>
      </c>
      <c r="F12" s="8" t="s">
        <v>32</v>
      </c>
      <c r="G12" s="10" t="s">
        <v>23</v>
      </c>
      <c r="H12" s="10">
        <v>2</v>
      </c>
      <c r="I12" s="10" t="s">
        <v>17</v>
      </c>
      <c r="J12" s="12">
        <f>VLOOKUP($D12,Sheet1!$A:$E,3,0)</f>
        <v>210</v>
      </c>
      <c r="K12" s="12">
        <f>VLOOKUP($D12,Sheet1!$A:$E,4,0)</f>
        <v>0</v>
      </c>
      <c r="L12" s="11">
        <v>26.52</v>
      </c>
      <c r="M12" s="28">
        <f>VLOOKUP(D12,Sheet1!A:E,5,0)-Q12</f>
        <v>200</v>
      </c>
      <c r="N12" s="32">
        <v>27.846</v>
      </c>
      <c r="O12" s="28">
        <f t="shared" si="0"/>
        <v>0</v>
      </c>
      <c r="P12" s="12"/>
      <c r="Q12" s="46">
        <f>IFERROR(VLOOKUP(D12,Sheet1!S:W,5,0),0)</f>
        <v>10</v>
      </c>
    </row>
    <row r="13" spans="1:17" ht="15" customHeight="1">
      <c r="A13" s="8" t="s">
        <v>10</v>
      </c>
      <c r="B13" s="9" t="s">
        <v>11</v>
      </c>
      <c r="C13" s="9" t="s">
        <v>37</v>
      </c>
      <c r="D13" s="8" t="s">
        <v>38</v>
      </c>
      <c r="E13" s="8" t="s">
        <v>14</v>
      </c>
      <c r="F13" s="8" t="s">
        <v>32</v>
      </c>
      <c r="G13" s="10" t="s">
        <v>26</v>
      </c>
      <c r="H13" s="10">
        <v>4</v>
      </c>
      <c r="I13" s="10" t="s">
        <v>17</v>
      </c>
      <c r="J13" s="12">
        <f>VLOOKUP($D13,Sheet1!$A:$E,3,0)</f>
        <v>5612</v>
      </c>
      <c r="K13" s="12">
        <f>VLOOKUP($D13,Sheet1!$A:$E,4,0)</f>
        <v>0</v>
      </c>
      <c r="L13" s="11">
        <v>4.22</v>
      </c>
      <c r="M13" s="28">
        <f>VLOOKUP(D13,Sheet1!A:E,5,0)-Q13</f>
        <v>5612</v>
      </c>
      <c r="N13" s="32">
        <v>4.431</v>
      </c>
      <c r="O13" s="28">
        <f t="shared" si="0"/>
        <v>0</v>
      </c>
      <c r="P13" s="12"/>
      <c r="Q13" s="46">
        <f>IFERROR(VLOOKUP(D13,Sheet1!S:W,5,0),0)</f>
        <v>0</v>
      </c>
    </row>
    <row r="14" spans="1:17" ht="15" customHeight="1">
      <c r="A14" s="8" t="s">
        <v>10</v>
      </c>
      <c r="B14" s="9" t="s">
        <v>11</v>
      </c>
      <c r="C14" s="9" t="s">
        <v>39</v>
      </c>
      <c r="D14" s="8" t="s">
        <v>40</v>
      </c>
      <c r="E14" s="8" t="s">
        <v>14</v>
      </c>
      <c r="F14" s="8" t="s">
        <v>32</v>
      </c>
      <c r="G14" s="10" t="s">
        <v>29</v>
      </c>
      <c r="H14" s="10">
        <v>4</v>
      </c>
      <c r="I14" s="10" t="s">
        <v>17</v>
      </c>
      <c r="J14" s="12">
        <f>VLOOKUP($D14,Sheet1!$A:$E,3,0)</f>
        <v>3676</v>
      </c>
      <c r="K14" s="12">
        <f>VLOOKUP($D14,Sheet1!$A:$E,4,0)</f>
        <v>0</v>
      </c>
      <c r="L14" s="11">
        <v>4.99</v>
      </c>
      <c r="M14" s="28">
        <f>VLOOKUP(D14,Sheet1!A:E,5,0)-Q14</f>
        <v>3608</v>
      </c>
      <c r="N14" s="32">
        <v>5.2395000000000005</v>
      </c>
      <c r="O14" s="28">
        <f t="shared" si="0"/>
        <v>0</v>
      </c>
      <c r="P14" s="12"/>
      <c r="Q14" s="46">
        <f>IFERROR(VLOOKUP(D14,Sheet1!S:W,5,0),0)</f>
        <v>68</v>
      </c>
    </row>
    <row r="15" spans="1:17" ht="15" customHeight="1">
      <c r="A15" s="8" t="s">
        <v>10</v>
      </c>
      <c r="B15" s="9" t="s">
        <v>11</v>
      </c>
      <c r="C15" s="9" t="s">
        <v>41</v>
      </c>
      <c r="D15" s="8" t="s">
        <v>42</v>
      </c>
      <c r="E15" s="8" t="s">
        <v>14</v>
      </c>
      <c r="F15" s="8" t="s">
        <v>43</v>
      </c>
      <c r="G15" s="10" t="s">
        <v>16</v>
      </c>
      <c r="H15" s="10">
        <v>2</v>
      </c>
      <c r="I15" s="10" t="s">
        <v>17</v>
      </c>
      <c r="J15" s="12">
        <f>VLOOKUP($D15,Sheet1!$A:$E,3,0)</f>
        <v>2482</v>
      </c>
      <c r="K15" s="12">
        <f>VLOOKUP($D15,Sheet1!$A:$E,4,0)</f>
        <v>0</v>
      </c>
      <c r="L15" s="11">
        <v>22.4</v>
      </c>
      <c r="M15" s="28">
        <f>VLOOKUP(D15,Sheet1!A:E,5,0)-Q15</f>
        <v>2400</v>
      </c>
      <c r="N15" s="32"/>
      <c r="O15" s="28">
        <f t="shared" si="0"/>
        <v>0</v>
      </c>
      <c r="P15" s="12"/>
      <c r="Q15" s="46">
        <f>IFERROR(VLOOKUP(D15,Sheet1!S:W,5,0),0)</f>
        <v>82</v>
      </c>
    </row>
    <row r="16" spans="1:17" ht="15" customHeight="1">
      <c r="A16" s="8" t="s">
        <v>10</v>
      </c>
      <c r="B16" s="9" t="s">
        <v>11</v>
      </c>
      <c r="C16" s="9" t="s">
        <v>44</v>
      </c>
      <c r="D16" s="8" t="s">
        <v>45</v>
      </c>
      <c r="E16" s="8" t="s">
        <v>14</v>
      </c>
      <c r="F16" s="8" t="s">
        <v>43</v>
      </c>
      <c r="G16" s="10" t="s">
        <v>20</v>
      </c>
      <c r="H16" s="10">
        <v>2</v>
      </c>
      <c r="I16" s="10" t="s">
        <v>17</v>
      </c>
      <c r="J16" s="12">
        <f>VLOOKUP($D16,Sheet1!$A:$E,3,0)</f>
        <v>1698</v>
      </c>
      <c r="K16" s="12">
        <f>VLOOKUP($D16,Sheet1!$A:$E,4,0)</f>
        <v>0</v>
      </c>
      <c r="L16" s="11">
        <v>26.52</v>
      </c>
      <c r="M16" s="28">
        <f>VLOOKUP(D16,Sheet1!A:E,5,0)-Q16</f>
        <v>1692</v>
      </c>
      <c r="N16" s="32"/>
      <c r="O16" s="28">
        <f t="shared" si="0"/>
        <v>0</v>
      </c>
      <c r="P16" s="12"/>
      <c r="Q16" s="46">
        <f>IFERROR(VLOOKUP(D16,Sheet1!S:W,5,0),0)</f>
        <v>6</v>
      </c>
    </row>
    <row r="17" spans="1:17" ht="15" customHeight="1">
      <c r="A17" s="8" t="s">
        <v>10</v>
      </c>
      <c r="B17" s="9" t="s">
        <v>11</v>
      </c>
      <c r="C17" s="9" t="s">
        <v>46</v>
      </c>
      <c r="D17" s="8" t="s">
        <v>47</v>
      </c>
      <c r="E17" s="8" t="s">
        <v>14</v>
      </c>
      <c r="F17" s="8" t="s">
        <v>43</v>
      </c>
      <c r="G17" s="10" t="s">
        <v>23</v>
      </c>
      <c r="H17" s="10">
        <v>2</v>
      </c>
      <c r="I17" s="10" t="s">
        <v>17</v>
      </c>
      <c r="J17" s="12">
        <f>VLOOKUP($D17,Sheet1!$A:$E,3,0)</f>
        <v>0</v>
      </c>
      <c r="K17" s="12">
        <f>VLOOKUP($D17,Sheet1!$A:$E,4,0)</f>
        <v>0</v>
      </c>
      <c r="L17" s="11">
        <v>26.52</v>
      </c>
      <c r="M17" s="28">
        <f>VLOOKUP(D17,Sheet1!A:E,5,0)-Q17</f>
        <v>0</v>
      </c>
      <c r="N17" s="32"/>
      <c r="O17" s="28">
        <f t="shared" si="0"/>
        <v>0</v>
      </c>
      <c r="P17" s="12"/>
      <c r="Q17" s="46">
        <f>IFERROR(VLOOKUP(D17,Sheet1!S:W,5,0),0)</f>
        <v>0</v>
      </c>
    </row>
    <row r="18" spans="1:17" ht="15" customHeight="1">
      <c r="A18" s="8" t="s">
        <v>10</v>
      </c>
      <c r="B18" s="9" t="s">
        <v>11</v>
      </c>
      <c r="C18" s="9" t="s">
        <v>48</v>
      </c>
      <c r="D18" s="8" t="s">
        <v>49</v>
      </c>
      <c r="E18" s="8" t="s">
        <v>14</v>
      </c>
      <c r="F18" s="8" t="s">
        <v>43</v>
      </c>
      <c r="G18" s="10" t="s">
        <v>50</v>
      </c>
      <c r="H18" s="10">
        <v>4</v>
      </c>
      <c r="I18" s="10" t="s">
        <v>17</v>
      </c>
      <c r="J18" s="12">
        <f>VLOOKUP($D18,Sheet1!$A:$E,3,0)</f>
        <v>4</v>
      </c>
      <c r="K18" s="12">
        <f>VLOOKUP($D18,Sheet1!$A:$E,4,0)</f>
        <v>4</v>
      </c>
      <c r="L18" s="11">
        <v>4.22</v>
      </c>
      <c r="M18" s="28">
        <f>VLOOKUP(D18,Sheet1!A:E,5,0)-Q18</f>
        <v>0</v>
      </c>
      <c r="N18" s="32"/>
      <c r="O18" s="28">
        <f t="shared" si="0"/>
        <v>0</v>
      </c>
      <c r="P18" s="12"/>
      <c r="Q18" s="46">
        <f>IFERROR(VLOOKUP(D18,Sheet1!S:W,5,0),0)</f>
        <v>0</v>
      </c>
    </row>
    <row r="19" spans="1:17" ht="15" customHeight="1">
      <c r="A19" s="8" t="s">
        <v>10</v>
      </c>
      <c r="B19" s="9" t="s">
        <v>11</v>
      </c>
      <c r="C19" s="9" t="s">
        <v>51</v>
      </c>
      <c r="D19" s="8" t="s">
        <v>52</v>
      </c>
      <c r="E19" s="8" t="s">
        <v>14</v>
      </c>
      <c r="F19" s="8" t="s">
        <v>43</v>
      </c>
      <c r="G19" s="10" t="s">
        <v>53</v>
      </c>
      <c r="H19" s="10">
        <v>4</v>
      </c>
      <c r="I19" s="10" t="s">
        <v>17</v>
      </c>
      <c r="J19" s="12">
        <f>VLOOKUP($D19,Sheet1!$A:$E,3,0)</f>
        <v>0</v>
      </c>
      <c r="K19" s="12">
        <f>VLOOKUP($D19,Sheet1!$A:$E,4,0)</f>
        <v>0</v>
      </c>
      <c r="L19" s="11">
        <v>4.99</v>
      </c>
      <c r="M19" s="28">
        <f>VLOOKUP(D19,Sheet1!A:E,5,0)-Q19</f>
        <v>0</v>
      </c>
      <c r="N19" s="32"/>
      <c r="O19" s="28">
        <f t="shared" si="0"/>
        <v>0</v>
      </c>
      <c r="P19" s="12"/>
      <c r="Q19" s="46">
        <f>IFERROR(VLOOKUP(D19,Sheet1!S:W,5,0),0)</f>
        <v>0</v>
      </c>
    </row>
    <row r="20" spans="1:17" ht="15" customHeight="1">
      <c r="A20" s="8" t="s">
        <v>10</v>
      </c>
      <c r="B20" s="9" t="s">
        <v>11</v>
      </c>
      <c r="C20" s="9" t="s">
        <v>54</v>
      </c>
      <c r="D20" s="8" t="s">
        <v>55</v>
      </c>
      <c r="E20" s="8" t="s">
        <v>14</v>
      </c>
      <c r="F20" s="8" t="s">
        <v>56</v>
      </c>
      <c r="G20" s="10" t="s">
        <v>16</v>
      </c>
      <c r="H20" s="10">
        <v>2</v>
      </c>
      <c r="I20" s="10" t="s">
        <v>17</v>
      </c>
      <c r="J20" s="12">
        <f>VLOOKUP($D20,Sheet1!$A:$E,3,0)</f>
        <v>1222</v>
      </c>
      <c r="K20" s="12">
        <f>VLOOKUP($D20,Sheet1!$A:$E,4,0)</f>
        <v>0</v>
      </c>
      <c r="L20" s="11">
        <v>22.4</v>
      </c>
      <c r="M20" s="28">
        <f>VLOOKUP(D20,Sheet1!A:E,5,0)-Q20</f>
        <v>1222</v>
      </c>
      <c r="N20" s="32"/>
      <c r="O20" s="28">
        <f t="shared" si="0"/>
        <v>0</v>
      </c>
      <c r="P20" s="12"/>
      <c r="Q20" s="46">
        <f>IFERROR(VLOOKUP(D20,Sheet1!S:W,5,0),0)</f>
        <v>0</v>
      </c>
    </row>
    <row r="21" spans="1:17" ht="15" customHeight="1">
      <c r="A21" s="8" t="s">
        <v>10</v>
      </c>
      <c r="B21" s="9" t="s">
        <v>11</v>
      </c>
      <c r="C21" s="9" t="s">
        <v>57</v>
      </c>
      <c r="D21" s="8" t="s">
        <v>58</v>
      </c>
      <c r="E21" s="8" t="s">
        <v>14</v>
      </c>
      <c r="F21" s="8" t="s">
        <v>56</v>
      </c>
      <c r="G21" s="10" t="s">
        <v>20</v>
      </c>
      <c r="H21" s="10">
        <v>2</v>
      </c>
      <c r="I21" s="10" t="s">
        <v>17</v>
      </c>
      <c r="J21" s="12">
        <f>VLOOKUP($D21,Sheet1!$A:$E,3,0)</f>
        <v>4</v>
      </c>
      <c r="K21" s="12">
        <f>VLOOKUP($D21,Sheet1!$A:$E,4,0)</f>
        <v>0</v>
      </c>
      <c r="L21" s="11">
        <v>26.52</v>
      </c>
      <c r="M21" s="28">
        <f>VLOOKUP(D21,Sheet1!A:E,5,0)-Q21</f>
        <v>4</v>
      </c>
      <c r="N21" s="32"/>
      <c r="O21" s="28">
        <f t="shared" si="0"/>
        <v>0</v>
      </c>
      <c r="P21" s="12"/>
      <c r="Q21" s="46">
        <f>IFERROR(VLOOKUP(D21,Sheet1!S:W,5,0),0)</f>
        <v>0</v>
      </c>
    </row>
    <row r="22" spans="1:17" ht="15" customHeight="1">
      <c r="A22" s="8" t="s">
        <v>10</v>
      </c>
      <c r="B22" s="9" t="s">
        <v>11</v>
      </c>
      <c r="C22" s="9" t="s">
        <v>59</v>
      </c>
      <c r="D22" s="8" t="s">
        <v>60</v>
      </c>
      <c r="E22" s="8" t="s">
        <v>14</v>
      </c>
      <c r="F22" s="8" t="s">
        <v>56</v>
      </c>
      <c r="G22" s="10" t="s">
        <v>23</v>
      </c>
      <c r="H22" s="10">
        <v>2</v>
      </c>
      <c r="I22" s="10" t="s">
        <v>17</v>
      </c>
      <c r="J22" s="12">
        <f>VLOOKUP($D22,Sheet1!$A:$E,3,0)</f>
        <v>0</v>
      </c>
      <c r="K22" s="12">
        <f>VLOOKUP($D22,Sheet1!$A:$E,4,0)</f>
        <v>0</v>
      </c>
      <c r="L22" s="11">
        <v>26.52</v>
      </c>
      <c r="M22" s="28">
        <f>VLOOKUP(D22,Sheet1!A:E,5,0)-Q22</f>
        <v>0</v>
      </c>
      <c r="N22" s="32"/>
      <c r="O22" s="28">
        <f t="shared" si="0"/>
        <v>0</v>
      </c>
      <c r="P22" s="12"/>
      <c r="Q22" s="46">
        <f>IFERROR(VLOOKUP(D22,Sheet1!S:W,5,0),0)</f>
        <v>0</v>
      </c>
    </row>
    <row r="23" spans="1:17" ht="15" customHeight="1">
      <c r="A23" s="8" t="s">
        <v>10</v>
      </c>
      <c r="B23" s="9" t="s">
        <v>11</v>
      </c>
      <c r="C23" s="9" t="s">
        <v>61</v>
      </c>
      <c r="D23" s="8" t="s">
        <v>62</v>
      </c>
      <c r="E23" s="8" t="s">
        <v>14</v>
      </c>
      <c r="F23" s="8" t="s">
        <v>56</v>
      </c>
      <c r="G23" s="10" t="s">
        <v>26</v>
      </c>
      <c r="H23" s="10">
        <v>4</v>
      </c>
      <c r="I23" s="10" t="s">
        <v>17</v>
      </c>
      <c r="J23" s="12">
        <f>VLOOKUP($D23,Sheet1!$A:$E,3,0)</f>
        <v>1356</v>
      </c>
      <c r="K23" s="12">
        <f>VLOOKUP($D23,Sheet1!$A:$E,4,0)</f>
        <v>0</v>
      </c>
      <c r="L23" s="11">
        <v>4.22</v>
      </c>
      <c r="M23" s="28">
        <f>VLOOKUP(D23,Sheet1!A:E,5,0)-Q23</f>
        <v>1356</v>
      </c>
      <c r="N23" s="32"/>
      <c r="O23" s="28">
        <f t="shared" si="0"/>
        <v>0</v>
      </c>
      <c r="P23" s="12"/>
      <c r="Q23" s="46">
        <f>IFERROR(VLOOKUP(D23,Sheet1!S:W,5,0),0)</f>
        <v>0</v>
      </c>
    </row>
    <row r="24" spans="1:17" ht="15" customHeight="1">
      <c r="A24" s="8" t="s">
        <v>10</v>
      </c>
      <c r="B24" s="9" t="s">
        <v>11</v>
      </c>
      <c r="C24" s="9" t="s">
        <v>63</v>
      </c>
      <c r="D24" s="8" t="s">
        <v>64</v>
      </c>
      <c r="E24" s="8" t="s">
        <v>14</v>
      </c>
      <c r="F24" s="8" t="s">
        <v>56</v>
      </c>
      <c r="G24" s="10" t="s">
        <v>29</v>
      </c>
      <c r="H24" s="10">
        <v>4</v>
      </c>
      <c r="I24" s="10" t="s">
        <v>17</v>
      </c>
      <c r="J24" s="12">
        <f>VLOOKUP($D24,Sheet1!$A:$E,3,0)</f>
        <v>976</v>
      </c>
      <c r="K24" s="12">
        <f>VLOOKUP($D24,Sheet1!$A:$E,4,0)</f>
        <v>0</v>
      </c>
      <c r="L24" s="11">
        <v>4.99</v>
      </c>
      <c r="M24" s="28">
        <f>VLOOKUP(D24,Sheet1!A:E,5,0)-Q24</f>
        <v>976</v>
      </c>
      <c r="N24" s="32"/>
      <c r="O24" s="28">
        <f t="shared" si="0"/>
        <v>0</v>
      </c>
      <c r="P24" s="12"/>
      <c r="Q24" s="46">
        <f>IFERROR(VLOOKUP(D24,Sheet1!S:W,5,0),0)</f>
        <v>0</v>
      </c>
    </row>
    <row r="25" spans="1:17" ht="15" customHeight="1">
      <c r="A25" s="13" t="s">
        <v>10</v>
      </c>
      <c r="B25" s="9" t="s">
        <v>11</v>
      </c>
      <c r="C25" s="9" t="s">
        <v>65</v>
      </c>
      <c r="D25" s="13" t="s">
        <v>66</v>
      </c>
      <c r="E25" s="8" t="s">
        <v>14</v>
      </c>
      <c r="F25" s="14" t="s">
        <v>67</v>
      </c>
      <c r="G25" s="10" t="s">
        <v>16</v>
      </c>
      <c r="H25" s="10">
        <v>2</v>
      </c>
      <c r="I25" s="10" t="s">
        <v>17</v>
      </c>
      <c r="J25" s="12">
        <f>VLOOKUP($D25,Sheet1!$A:$E,3,0)</f>
        <v>600</v>
      </c>
      <c r="K25" s="12">
        <f>VLOOKUP($D25,Sheet1!$A:$E,4,0)</f>
        <v>0</v>
      </c>
      <c r="L25" s="11">
        <v>22.4</v>
      </c>
      <c r="M25" s="28">
        <f>VLOOKUP(D25,Sheet1!A:E,5,0)-Q25</f>
        <v>600</v>
      </c>
      <c r="N25" s="32"/>
      <c r="O25" s="28">
        <f t="shared" si="0"/>
        <v>0</v>
      </c>
      <c r="P25" s="12"/>
      <c r="Q25" s="46">
        <f>IFERROR(VLOOKUP(D25,Sheet1!S:W,5,0),0)</f>
        <v>0</v>
      </c>
    </row>
    <row r="26" spans="1:17" ht="15" customHeight="1">
      <c r="A26" s="13" t="s">
        <v>10</v>
      </c>
      <c r="B26" s="9" t="s">
        <v>11</v>
      </c>
      <c r="C26" s="9" t="s">
        <v>68</v>
      </c>
      <c r="D26" s="13" t="s">
        <v>69</v>
      </c>
      <c r="E26" s="8" t="s">
        <v>14</v>
      </c>
      <c r="F26" s="14" t="s">
        <v>67</v>
      </c>
      <c r="G26" s="10" t="s">
        <v>20</v>
      </c>
      <c r="H26" s="10">
        <v>2</v>
      </c>
      <c r="I26" s="10" t="s">
        <v>17</v>
      </c>
      <c r="J26" s="12">
        <f>VLOOKUP($D26,Sheet1!$A:$E,3,0)</f>
        <v>500</v>
      </c>
      <c r="K26" s="12">
        <f>VLOOKUP($D26,Sheet1!$A:$E,4,0)</f>
        <v>0</v>
      </c>
      <c r="L26" s="11">
        <v>26.52</v>
      </c>
      <c r="M26" s="28">
        <f>VLOOKUP(D26,Sheet1!A:E,5,0)-Q26</f>
        <v>500</v>
      </c>
      <c r="N26" s="32"/>
      <c r="O26" s="28">
        <f t="shared" si="0"/>
        <v>0</v>
      </c>
      <c r="P26" s="12"/>
      <c r="Q26" s="46">
        <f>IFERROR(VLOOKUP(D26,Sheet1!S:W,5,0),0)</f>
        <v>0</v>
      </c>
    </row>
    <row r="27" spans="1:17" ht="15" customHeight="1">
      <c r="A27" s="13" t="s">
        <v>10</v>
      </c>
      <c r="B27" s="9" t="s">
        <v>11</v>
      </c>
      <c r="C27" s="9" t="s">
        <v>70</v>
      </c>
      <c r="D27" s="13" t="s">
        <v>71</v>
      </c>
      <c r="E27" s="8" t="s">
        <v>14</v>
      </c>
      <c r="F27" s="14" t="s">
        <v>67</v>
      </c>
      <c r="G27" s="10" t="s">
        <v>23</v>
      </c>
      <c r="H27" s="10">
        <v>2</v>
      </c>
      <c r="I27" s="10" t="s">
        <v>17</v>
      </c>
      <c r="J27" s="12">
        <f>VLOOKUP($D27,Sheet1!$A:$E,3,0)</f>
        <v>0</v>
      </c>
      <c r="K27" s="12">
        <f>VLOOKUP($D27,Sheet1!$A:$E,4,0)</f>
        <v>0</v>
      </c>
      <c r="L27" s="11">
        <v>26.52</v>
      </c>
      <c r="M27" s="28">
        <f>VLOOKUP(D27,Sheet1!A:E,5,0)-Q27</f>
        <v>0</v>
      </c>
      <c r="N27" s="32"/>
      <c r="O27" s="28">
        <f t="shared" si="0"/>
        <v>0</v>
      </c>
      <c r="P27" s="12"/>
      <c r="Q27" s="46">
        <f>IFERROR(VLOOKUP(D27,Sheet1!S:W,5,0),0)</f>
        <v>0</v>
      </c>
    </row>
    <row r="28" spans="1:17" ht="15" customHeight="1">
      <c r="A28" s="13" t="s">
        <v>10</v>
      </c>
      <c r="B28" s="9" t="s">
        <v>11</v>
      </c>
      <c r="C28" s="9" t="s">
        <v>72</v>
      </c>
      <c r="D28" s="13" t="s">
        <v>73</v>
      </c>
      <c r="E28" s="8" t="s">
        <v>14</v>
      </c>
      <c r="F28" s="14" t="s">
        <v>67</v>
      </c>
      <c r="G28" s="10" t="s">
        <v>50</v>
      </c>
      <c r="H28" s="10">
        <v>4</v>
      </c>
      <c r="I28" s="10" t="s">
        <v>17</v>
      </c>
      <c r="J28" s="12">
        <f>VLOOKUP($D28,Sheet1!$A:$E,3,0)</f>
        <v>0</v>
      </c>
      <c r="K28" s="12">
        <f>VLOOKUP($D28,Sheet1!$A:$E,4,0)</f>
        <v>0</v>
      </c>
      <c r="L28" s="11">
        <v>4.22</v>
      </c>
      <c r="M28" s="28">
        <f>VLOOKUP(D28,Sheet1!A:E,5,0)-Q28</f>
        <v>0</v>
      </c>
      <c r="N28" s="32"/>
      <c r="O28" s="28">
        <f t="shared" si="0"/>
        <v>0</v>
      </c>
      <c r="P28" s="12"/>
      <c r="Q28" s="46">
        <f>IFERROR(VLOOKUP(D28,Sheet1!S:W,5,0),0)</f>
        <v>0</v>
      </c>
    </row>
    <row r="29" spans="1:17" ht="15" customHeight="1">
      <c r="A29" s="13" t="s">
        <v>10</v>
      </c>
      <c r="B29" s="9" t="s">
        <v>11</v>
      </c>
      <c r="C29" s="9" t="s">
        <v>74</v>
      </c>
      <c r="D29" s="13" t="s">
        <v>75</v>
      </c>
      <c r="E29" s="8" t="s">
        <v>14</v>
      </c>
      <c r="F29" s="14" t="s">
        <v>67</v>
      </c>
      <c r="G29" s="10" t="s">
        <v>53</v>
      </c>
      <c r="H29" s="10">
        <v>4</v>
      </c>
      <c r="I29" s="10" t="s">
        <v>17</v>
      </c>
      <c r="J29" s="12">
        <f>VLOOKUP($D29,Sheet1!$A:$E,3,0)</f>
        <v>0</v>
      </c>
      <c r="K29" s="12">
        <f>VLOOKUP($D29,Sheet1!$A:$E,4,0)</f>
        <v>0</v>
      </c>
      <c r="L29" s="11">
        <v>4.99</v>
      </c>
      <c r="M29" s="28">
        <f>VLOOKUP(D29,Sheet1!A:E,5,0)-Q29</f>
        <v>0</v>
      </c>
      <c r="N29" s="32"/>
      <c r="O29" s="28">
        <f t="shared" si="0"/>
        <v>0</v>
      </c>
      <c r="P29" s="12"/>
      <c r="Q29" s="46">
        <f>IFERROR(VLOOKUP(D29,Sheet1!S:W,5,0),0)</f>
        <v>0</v>
      </c>
    </row>
    <row r="30" spans="1:17" ht="15" customHeight="1">
      <c r="A30" s="13" t="s">
        <v>10</v>
      </c>
      <c r="B30" s="9" t="s">
        <v>11</v>
      </c>
      <c r="C30" s="9" t="s">
        <v>76</v>
      </c>
      <c r="D30" s="13" t="s">
        <v>77</v>
      </c>
      <c r="E30" s="8" t="s">
        <v>14</v>
      </c>
      <c r="F30" s="15" t="s">
        <v>78</v>
      </c>
      <c r="G30" s="10" t="s">
        <v>16</v>
      </c>
      <c r="H30" s="10">
        <v>2</v>
      </c>
      <c r="I30" s="10" t="s">
        <v>17</v>
      </c>
      <c r="J30" s="12">
        <f>VLOOKUP($D30,Sheet1!$A:$E,3,0)</f>
        <v>988</v>
      </c>
      <c r="K30" s="12">
        <f>VLOOKUP($D30,Sheet1!$A:$E,4,0)</f>
        <v>0</v>
      </c>
      <c r="L30" s="11">
        <v>22.4</v>
      </c>
      <c r="M30" s="28">
        <f>VLOOKUP(D30,Sheet1!A:E,5,0)-Q30</f>
        <v>988</v>
      </c>
      <c r="N30" s="32"/>
      <c r="O30" s="28">
        <f t="shared" ref="O30:O39" si="1">SUM(P30)</f>
        <v>0</v>
      </c>
      <c r="P30" s="12"/>
      <c r="Q30" s="46">
        <f>IFERROR(VLOOKUP(D30,Sheet1!S:W,5,0),0)</f>
        <v>0</v>
      </c>
    </row>
    <row r="31" spans="1:17" ht="15" customHeight="1">
      <c r="A31" s="13" t="s">
        <v>10</v>
      </c>
      <c r="B31" s="9" t="s">
        <v>11</v>
      </c>
      <c r="C31" s="9" t="s">
        <v>79</v>
      </c>
      <c r="D31" s="13" t="s">
        <v>80</v>
      </c>
      <c r="E31" s="8" t="s">
        <v>14</v>
      </c>
      <c r="F31" s="15" t="s">
        <v>78</v>
      </c>
      <c r="G31" s="10" t="s">
        <v>20</v>
      </c>
      <c r="H31" s="10">
        <v>2</v>
      </c>
      <c r="I31" s="10" t="s">
        <v>17</v>
      </c>
      <c r="J31" s="12">
        <f>VLOOKUP($D31,Sheet1!$A:$E,3,0)</f>
        <v>696</v>
      </c>
      <c r="K31" s="12">
        <f>VLOOKUP($D31,Sheet1!$A:$E,4,0)</f>
        <v>0</v>
      </c>
      <c r="L31" s="11">
        <v>26.52</v>
      </c>
      <c r="M31" s="28">
        <f>VLOOKUP(D31,Sheet1!A:E,5,0)-Q31</f>
        <v>696</v>
      </c>
      <c r="N31" s="32"/>
      <c r="O31" s="28">
        <f t="shared" si="1"/>
        <v>0</v>
      </c>
      <c r="P31" s="12"/>
      <c r="Q31" s="46">
        <f>IFERROR(VLOOKUP(D31,Sheet1!S:W,5,0),0)</f>
        <v>0</v>
      </c>
    </row>
    <row r="32" spans="1:17" ht="15" customHeight="1">
      <c r="A32" s="13" t="s">
        <v>10</v>
      </c>
      <c r="B32" s="9" t="s">
        <v>11</v>
      </c>
      <c r="C32" s="9" t="s">
        <v>81</v>
      </c>
      <c r="D32" s="13" t="s">
        <v>82</v>
      </c>
      <c r="E32" s="8" t="s">
        <v>14</v>
      </c>
      <c r="F32" s="15" t="s">
        <v>78</v>
      </c>
      <c r="G32" s="10" t="s">
        <v>23</v>
      </c>
      <c r="H32" s="10">
        <v>2</v>
      </c>
      <c r="I32" s="10" t="s">
        <v>17</v>
      </c>
      <c r="J32" s="12">
        <f>VLOOKUP($D32,Sheet1!$A:$E,3,0)</f>
        <v>0</v>
      </c>
      <c r="K32" s="12">
        <f>VLOOKUP($D32,Sheet1!$A:$E,4,0)</f>
        <v>0</v>
      </c>
      <c r="L32" s="11">
        <v>26.52</v>
      </c>
      <c r="M32" s="28">
        <f>VLOOKUP(D32,Sheet1!A:E,5,0)-Q32</f>
        <v>0</v>
      </c>
      <c r="N32" s="32"/>
      <c r="O32" s="28">
        <f t="shared" si="1"/>
        <v>0</v>
      </c>
      <c r="P32" s="12"/>
      <c r="Q32" s="46">
        <f>IFERROR(VLOOKUP(D32,Sheet1!S:W,5,0),0)</f>
        <v>0</v>
      </c>
    </row>
    <row r="33" spans="1:17" ht="15" customHeight="1">
      <c r="A33" s="13" t="s">
        <v>10</v>
      </c>
      <c r="B33" s="9" t="s">
        <v>11</v>
      </c>
      <c r="C33" s="9" t="s">
        <v>83</v>
      </c>
      <c r="D33" s="13" t="s">
        <v>84</v>
      </c>
      <c r="E33" s="8" t="s">
        <v>14</v>
      </c>
      <c r="F33" s="15" t="s">
        <v>78</v>
      </c>
      <c r="G33" s="10" t="s">
        <v>26</v>
      </c>
      <c r="H33" s="10">
        <v>4</v>
      </c>
      <c r="I33" s="10" t="s">
        <v>17</v>
      </c>
      <c r="J33" s="12">
        <f>VLOOKUP($D33,Sheet1!$A:$E,3,0)</f>
        <v>1304</v>
      </c>
      <c r="K33" s="12">
        <f>VLOOKUP($D33,Sheet1!$A:$E,4,0)</f>
        <v>0</v>
      </c>
      <c r="L33" s="11">
        <v>4.22</v>
      </c>
      <c r="M33" s="28">
        <f>VLOOKUP(D33,Sheet1!A:E,5,0)-Q33</f>
        <v>1304</v>
      </c>
      <c r="N33" s="32"/>
      <c r="O33" s="28">
        <f t="shared" si="1"/>
        <v>0</v>
      </c>
      <c r="P33" s="12"/>
      <c r="Q33" s="46">
        <f>IFERROR(VLOOKUP(D33,Sheet1!S:W,5,0),0)</f>
        <v>0</v>
      </c>
    </row>
    <row r="34" spans="1:17" ht="15" customHeight="1">
      <c r="A34" s="13" t="s">
        <v>10</v>
      </c>
      <c r="B34" s="9" t="s">
        <v>11</v>
      </c>
      <c r="C34" s="9" t="s">
        <v>85</v>
      </c>
      <c r="D34" s="13" t="s">
        <v>86</v>
      </c>
      <c r="E34" s="8" t="s">
        <v>14</v>
      </c>
      <c r="F34" s="15" t="s">
        <v>78</v>
      </c>
      <c r="G34" s="10" t="s">
        <v>29</v>
      </c>
      <c r="H34" s="10">
        <v>4</v>
      </c>
      <c r="I34" s="10" t="s">
        <v>17</v>
      </c>
      <c r="J34" s="12">
        <f>VLOOKUP($D34,Sheet1!$A:$E,3,0)</f>
        <v>744</v>
      </c>
      <c r="K34" s="12">
        <f>VLOOKUP($D34,Sheet1!$A:$E,4,0)</f>
        <v>0</v>
      </c>
      <c r="L34" s="11">
        <v>4.99</v>
      </c>
      <c r="M34" s="28">
        <f>VLOOKUP(D34,Sheet1!A:E,5,0)-Q34</f>
        <v>744</v>
      </c>
      <c r="N34" s="32"/>
      <c r="O34" s="28">
        <f t="shared" si="1"/>
        <v>0</v>
      </c>
      <c r="P34" s="12"/>
      <c r="Q34" s="46">
        <f>IFERROR(VLOOKUP(D34,Sheet1!S:W,5,0),0)</f>
        <v>0</v>
      </c>
    </row>
    <row r="35" spans="1:17" ht="15" customHeight="1">
      <c r="A35" s="13" t="s">
        <v>10</v>
      </c>
      <c r="B35" s="9" t="s">
        <v>11</v>
      </c>
      <c r="C35" s="9" t="s">
        <v>76</v>
      </c>
      <c r="D35" s="13" t="s">
        <v>581</v>
      </c>
      <c r="E35" s="8" t="s">
        <v>14</v>
      </c>
      <c r="F35" s="15" t="s">
        <v>906</v>
      </c>
      <c r="G35" s="10" t="s">
        <v>16</v>
      </c>
      <c r="H35" s="10">
        <v>2</v>
      </c>
      <c r="I35" s="10" t="s">
        <v>17</v>
      </c>
      <c r="J35" s="12">
        <f>VLOOKUP($D35,Sheet1!$A:$E,3,0)</f>
        <v>1000</v>
      </c>
      <c r="K35" s="12">
        <f>VLOOKUP($D35,Sheet1!$A:$E,4,0)</f>
        <v>0</v>
      </c>
      <c r="L35" s="11">
        <v>22.4</v>
      </c>
      <c r="M35" s="28">
        <f>VLOOKUP(D35,Sheet1!A:E,5,0)-Q35</f>
        <v>1000</v>
      </c>
      <c r="N35" s="32">
        <v>23.52</v>
      </c>
      <c r="O35" s="28">
        <f t="shared" si="1"/>
        <v>0</v>
      </c>
      <c r="P35" s="12"/>
      <c r="Q35" s="46">
        <f>IFERROR(VLOOKUP(D35,Sheet1!S:W,5,0),0)</f>
        <v>0</v>
      </c>
    </row>
    <row r="36" spans="1:17" ht="15" customHeight="1">
      <c r="A36" s="13" t="s">
        <v>10</v>
      </c>
      <c r="B36" s="9" t="s">
        <v>11</v>
      </c>
      <c r="C36" s="9" t="s">
        <v>79</v>
      </c>
      <c r="D36" s="13" t="s">
        <v>582</v>
      </c>
      <c r="E36" s="8" t="s">
        <v>14</v>
      </c>
      <c r="F36" s="15" t="s">
        <v>906</v>
      </c>
      <c r="G36" s="10" t="s">
        <v>20</v>
      </c>
      <c r="H36" s="10">
        <v>2</v>
      </c>
      <c r="I36" s="10" t="s">
        <v>17</v>
      </c>
      <c r="J36" s="12">
        <f>VLOOKUP($D36,Sheet1!$A:$E,3,0)</f>
        <v>700</v>
      </c>
      <c r="K36" s="12">
        <f>VLOOKUP($D36,Sheet1!$A:$E,4,0)</f>
        <v>0</v>
      </c>
      <c r="L36" s="11">
        <v>26.52</v>
      </c>
      <c r="M36" s="28">
        <f>VLOOKUP(D36,Sheet1!A:E,5,0)-Q36</f>
        <v>700</v>
      </c>
      <c r="N36" s="32">
        <v>27.846</v>
      </c>
      <c r="O36" s="28">
        <f t="shared" si="1"/>
        <v>0</v>
      </c>
      <c r="P36" s="12"/>
      <c r="Q36" s="46">
        <f>IFERROR(VLOOKUP(D36,Sheet1!S:W,5,0),0)</f>
        <v>0</v>
      </c>
    </row>
    <row r="37" spans="1:17" ht="15" customHeight="1">
      <c r="A37" s="13" t="s">
        <v>10</v>
      </c>
      <c r="B37" s="9" t="s">
        <v>11</v>
      </c>
      <c r="C37" s="9" t="s">
        <v>81</v>
      </c>
      <c r="D37" s="13" t="s">
        <v>583</v>
      </c>
      <c r="E37" s="8" t="s">
        <v>14</v>
      </c>
      <c r="F37" s="15" t="s">
        <v>906</v>
      </c>
      <c r="G37" s="10" t="s">
        <v>23</v>
      </c>
      <c r="H37" s="10">
        <v>2</v>
      </c>
      <c r="I37" s="10" t="s">
        <v>17</v>
      </c>
      <c r="J37" s="12">
        <f>VLOOKUP($D37,Sheet1!$A:$E,3,0)</f>
        <v>250</v>
      </c>
      <c r="K37" s="12">
        <f>VLOOKUP($D37,Sheet1!$A:$E,4,0)</f>
        <v>0</v>
      </c>
      <c r="L37" s="11">
        <v>26.52</v>
      </c>
      <c r="M37" s="28">
        <f>VLOOKUP(D37,Sheet1!A:E,5,0)-Q37</f>
        <v>250</v>
      </c>
      <c r="N37" s="32">
        <v>27.846</v>
      </c>
      <c r="O37" s="28">
        <f t="shared" si="1"/>
        <v>0</v>
      </c>
      <c r="P37" s="12"/>
      <c r="Q37" s="46">
        <f>IFERROR(VLOOKUP(D37,Sheet1!S:W,5,0),0)</f>
        <v>0</v>
      </c>
    </row>
    <row r="38" spans="1:17" ht="15" customHeight="1">
      <c r="A38" s="13" t="s">
        <v>10</v>
      </c>
      <c r="B38" s="9" t="s">
        <v>11</v>
      </c>
      <c r="C38" s="9" t="s">
        <v>83</v>
      </c>
      <c r="D38" s="13" t="s">
        <v>584</v>
      </c>
      <c r="E38" s="8" t="s">
        <v>14</v>
      </c>
      <c r="F38" s="15" t="s">
        <v>906</v>
      </c>
      <c r="G38" s="10" t="s">
        <v>26</v>
      </c>
      <c r="H38" s="10">
        <v>4</v>
      </c>
      <c r="I38" s="10" t="s">
        <v>17</v>
      </c>
      <c r="J38" s="12">
        <f>VLOOKUP($D38,Sheet1!$A:$E,3,0)</f>
        <v>1200</v>
      </c>
      <c r="K38" s="12">
        <f>VLOOKUP($D38,Sheet1!$A:$E,4,0)</f>
        <v>0</v>
      </c>
      <c r="L38" s="11">
        <v>4.22</v>
      </c>
      <c r="M38" s="28">
        <f>VLOOKUP(D38,Sheet1!A:E,5,0)-Q38</f>
        <v>1200</v>
      </c>
      <c r="N38" s="32">
        <v>4.431</v>
      </c>
      <c r="O38" s="28">
        <f t="shared" si="1"/>
        <v>0</v>
      </c>
      <c r="P38" s="12"/>
      <c r="Q38" s="46">
        <f>IFERROR(VLOOKUP(D38,Sheet1!S:W,5,0),0)</f>
        <v>0</v>
      </c>
    </row>
    <row r="39" spans="1:17" ht="15" customHeight="1">
      <c r="A39" s="13" t="s">
        <v>10</v>
      </c>
      <c r="B39" s="9" t="s">
        <v>11</v>
      </c>
      <c r="C39" s="9" t="s">
        <v>85</v>
      </c>
      <c r="D39" s="13" t="s">
        <v>585</v>
      </c>
      <c r="E39" s="8" t="s">
        <v>14</v>
      </c>
      <c r="F39" s="15" t="s">
        <v>906</v>
      </c>
      <c r="G39" s="10" t="s">
        <v>29</v>
      </c>
      <c r="H39" s="10">
        <v>4</v>
      </c>
      <c r="I39" s="10" t="s">
        <v>17</v>
      </c>
      <c r="J39" s="12">
        <f>VLOOKUP($D39,Sheet1!$A:$E,3,0)</f>
        <v>800</v>
      </c>
      <c r="K39" s="12">
        <f>VLOOKUP($D39,Sheet1!$A:$E,4,0)</f>
        <v>0</v>
      </c>
      <c r="L39" s="11">
        <v>4.99</v>
      </c>
      <c r="M39" s="28">
        <f>VLOOKUP(D39,Sheet1!A:E,5,0)-Q39</f>
        <v>800</v>
      </c>
      <c r="N39" s="32">
        <v>5.2395000000000005</v>
      </c>
      <c r="O39" s="28">
        <f t="shared" si="1"/>
        <v>0</v>
      </c>
      <c r="P39" s="12"/>
      <c r="Q39" s="46">
        <f>IFERROR(VLOOKUP(D39,Sheet1!S:W,5,0),0)</f>
        <v>0</v>
      </c>
    </row>
    <row r="40" spans="1:17" ht="15" hidden="1" customHeight="1" outlineLevel="1">
      <c r="A40" s="13" t="s">
        <v>10</v>
      </c>
      <c r="B40" s="9" t="s">
        <v>11</v>
      </c>
      <c r="C40" s="9" t="s">
        <v>558</v>
      </c>
      <c r="D40" s="13" t="s">
        <v>559</v>
      </c>
      <c r="E40" s="14" t="s">
        <v>560</v>
      </c>
      <c r="F40" s="14" t="s">
        <v>32</v>
      </c>
      <c r="G40" s="17" t="s">
        <v>50</v>
      </c>
      <c r="H40" s="10">
        <v>4</v>
      </c>
      <c r="I40" s="10" t="s">
        <v>17</v>
      </c>
      <c r="J40" s="12"/>
      <c r="K40" s="12"/>
      <c r="L40" s="11">
        <v>4.22</v>
      </c>
      <c r="M40" s="28">
        <f>VLOOKUP(D40,Sheet1!A:E,5,0)-Q40</f>
        <v>0</v>
      </c>
      <c r="N40" s="32"/>
      <c r="O40" s="28">
        <f t="shared" si="0"/>
        <v>0</v>
      </c>
      <c r="P40" s="12"/>
      <c r="Q40" s="46">
        <f>IFERROR(VLOOKUP(D40,Sheet1!S:W,5,0),0)</f>
        <v>0</v>
      </c>
    </row>
    <row r="41" spans="1:17" ht="15" hidden="1" customHeight="1" outlineLevel="1">
      <c r="A41" s="13" t="s">
        <v>10</v>
      </c>
      <c r="B41" s="9" t="s">
        <v>11</v>
      </c>
      <c r="C41" s="9" t="s">
        <v>561</v>
      </c>
      <c r="D41" s="13" t="s">
        <v>562</v>
      </c>
      <c r="E41" s="14" t="s">
        <v>560</v>
      </c>
      <c r="F41" s="14" t="s">
        <v>32</v>
      </c>
      <c r="G41" s="17" t="s">
        <v>53</v>
      </c>
      <c r="H41" s="10">
        <v>4</v>
      </c>
      <c r="I41" s="10" t="s">
        <v>17</v>
      </c>
      <c r="J41" s="12"/>
      <c r="K41" s="12"/>
      <c r="L41" s="11">
        <v>4.99</v>
      </c>
      <c r="M41" s="28">
        <f>VLOOKUP(D41,Sheet1!A:E,5,0)-Q41</f>
        <v>0</v>
      </c>
      <c r="N41" s="32"/>
      <c r="O41" s="28">
        <f t="shared" si="0"/>
        <v>0</v>
      </c>
      <c r="P41" s="12"/>
      <c r="Q41" s="46">
        <f>IFERROR(VLOOKUP(D41,Sheet1!S:W,5,0),0)</f>
        <v>0</v>
      </c>
    </row>
    <row r="42" spans="1:17" ht="15" hidden="1" customHeight="1" outlineLevel="1">
      <c r="A42" s="13" t="s">
        <v>10</v>
      </c>
      <c r="B42" s="9" t="s">
        <v>11</v>
      </c>
      <c r="C42" s="9" t="s">
        <v>563</v>
      </c>
      <c r="D42" s="13" t="s">
        <v>564</v>
      </c>
      <c r="E42" s="14" t="s">
        <v>560</v>
      </c>
      <c r="F42" s="14" t="s">
        <v>32</v>
      </c>
      <c r="G42" s="10" t="s">
        <v>16</v>
      </c>
      <c r="H42" s="10">
        <v>2</v>
      </c>
      <c r="I42" s="10" t="s">
        <v>17</v>
      </c>
      <c r="J42" s="12"/>
      <c r="K42" s="12"/>
      <c r="L42" s="11">
        <v>22.4</v>
      </c>
      <c r="M42" s="28">
        <f>VLOOKUP(D42,Sheet1!A:E,5,0)-Q42</f>
        <v>0</v>
      </c>
      <c r="N42" s="32"/>
      <c r="O42" s="28">
        <f t="shared" si="0"/>
        <v>0</v>
      </c>
      <c r="P42" s="12"/>
      <c r="Q42" s="46">
        <f>IFERROR(VLOOKUP(D42,Sheet1!S:W,5,0),0)</f>
        <v>0</v>
      </c>
    </row>
    <row r="43" spans="1:17" ht="15" hidden="1" customHeight="1" outlineLevel="1">
      <c r="A43" s="13" t="s">
        <v>10</v>
      </c>
      <c r="B43" s="9" t="s">
        <v>11</v>
      </c>
      <c r="C43" s="9" t="s">
        <v>565</v>
      </c>
      <c r="D43" s="13" t="s">
        <v>566</v>
      </c>
      <c r="E43" s="14" t="s">
        <v>560</v>
      </c>
      <c r="F43" s="14" t="s">
        <v>32</v>
      </c>
      <c r="G43" s="10" t="s">
        <v>20</v>
      </c>
      <c r="H43" s="10">
        <v>2</v>
      </c>
      <c r="I43" s="10" t="s">
        <v>17</v>
      </c>
      <c r="J43" s="12"/>
      <c r="K43" s="12"/>
      <c r="L43" s="11">
        <v>26.52</v>
      </c>
      <c r="M43" s="28">
        <f>VLOOKUP(D43,Sheet1!A:E,5,0)-Q43</f>
        <v>0</v>
      </c>
      <c r="N43" s="32"/>
      <c r="O43" s="28">
        <f t="shared" si="0"/>
        <v>0</v>
      </c>
      <c r="P43" s="12"/>
      <c r="Q43" s="46">
        <f>IFERROR(VLOOKUP(D43,Sheet1!S:W,5,0),0)</f>
        <v>0</v>
      </c>
    </row>
    <row r="44" spans="1:17" ht="15" hidden="1" customHeight="1" outlineLevel="1">
      <c r="A44" s="13" t="s">
        <v>10</v>
      </c>
      <c r="B44" s="9" t="s">
        <v>11</v>
      </c>
      <c r="C44" s="9" t="s">
        <v>567</v>
      </c>
      <c r="D44" s="13" t="s">
        <v>568</v>
      </c>
      <c r="E44" s="14" t="s">
        <v>560</v>
      </c>
      <c r="F44" s="14" t="s">
        <v>32</v>
      </c>
      <c r="G44" s="10" t="s">
        <v>23</v>
      </c>
      <c r="H44" s="10">
        <v>2</v>
      </c>
      <c r="I44" s="10" t="s">
        <v>17</v>
      </c>
      <c r="J44" s="12"/>
      <c r="K44" s="12"/>
      <c r="L44" s="11">
        <v>26.52</v>
      </c>
      <c r="M44" s="28">
        <f>VLOOKUP(D44,Sheet1!A:E,5,0)-Q44</f>
        <v>0</v>
      </c>
      <c r="N44" s="32"/>
      <c r="O44" s="28">
        <f t="shared" si="0"/>
        <v>0</v>
      </c>
      <c r="P44" s="12"/>
      <c r="Q44" s="46">
        <f>IFERROR(VLOOKUP(D44,Sheet1!S:W,5,0),0)</f>
        <v>0</v>
      </c>
    </row>
    <row r="45" spans="1:17" ht="15" customHeight="1" collapsed="1">
      <c r="A45" s="13" t="s">
        <v>10</v>
      </c>
      <c r="B45" s="9" t="s">
        <v>11</v>
      </c>
      <c r="C45" s="9" t="s">
        <v>569</v>
      </c>
      <c r="D45" s="13" t="s">
        <v>570</v>
      </c>
      <c r="E45" s="14" t="s">
        <v>560</v>
      </c>
      <c r="F45" s="14" t="s">
        <v>571</v>
      </c>
      <c r="G45" s="17" t="s">
        <v>50</v>
      </c>
      <c r="H45" s="10">
        <v>4</v>
      </c>
      <c r="I45" s="10" t="s">
        <v>17</v>
      </c>
      <c r="J45" s="12"/>
      <c r="K45" s="12"/>
      <c r="L45" s="11">
        <v>4.22</v>
      </c>
      <c r="M45" s="28">
        <f>VLOOKUP(D45,Sheet1!A:E,5,0)-Q45</f>
        <v>0</v>
      </c>
      <c r="N45" s="32">
        <v>23.52</v>
      </c>
      <c r="O45" s="28">
        <f t="shared" si="0"/>
        <v>1000</v>
      </c>
      <c r="P45" s="12">
        <v>1000</v>
      </c>
      <c r="Q45" s="46">
        <f>IFERROR(VLOOKUP(D45,Sheet1!S:W,5,0),0)</f>
        <v>0</v>
      </c>
    </row>
    <row r="46" spans="1:17" ht="15" customHeight="1">
      <c r="A46" s="13" t="s">
        <v>10</v>
      </c>
      <c r="B46" s="9" t="s">
        <v>11</v>
      </c>
      <c r="C46" s="9" t="s">
        <v>572</v>
      </c>
      <c r="D46" s="13" t="s">
        <v>573</v>
      </c>
      <c r="E46" s="14" t="s">
        <v>560</v>
      </c>
      <c r="F46" s="14" t="s">
        <v>571</v>
      </c>
      <c r="G46" s="17" t="s">
        <v>53</v>
      </c>
      <c r="H46" s="10">
        <v>4</v>
      </c>
      <c r="I46" s="10" t="s">
        <v>17</v>
      </c>
      <c r="J46" s="12"/>
      <c r="K46" s="12"/>
      <c r="L46" s="11">
        <v>4.99</v>
      </c>
      <c r="M46" s="28">
        <f>VLOOKUP(D46,Sheet1!A:E,5,0)-Q46</f>
        <v>0</v>
      </c>
      <c r="N46" s="32">
        <v>27.846</v>
      </c>
      <c r="O46" s="28">
        <f t="shared" si="0"/>
        <v>700</v>
      </c>
      <c r="P46" s="12">
        <v>700</v>
      </c>
      <c r="Q46" s="46">
        <f>IFERROR(VLOOKUP(D46,Sheet1!S:W,5,0),0)</f>
        <v>0</v>
      </c>
    </row>
    <row r="47" spans="1:17" ht="15" customHeight="1">
      <c r="A47" s="13" t="s">
        <v>10</v>
      </c>
      <c r="B47" s="9" t="s">
        <v>11</v>
      </c>
      <c r="C47" s="9" t="s">
        <v>574</v>
      </c>
      <c r="D47" s="13" t="s">
        <v>575</v>
      </c>
      <c r="E47" s="14" t="s">
        <v>560</v>
      </c>
      <c r="F47" s="14" t="s">
        <v>571</v>
      </c>
      <c r="G47" s="10" t="s">
        <v>1409</v>
      </c>
      <c r="H47" s="10">
        <v>2</v>
      </c>
      <c r="I47" s="10" t="s">
        <v>17</v>
      </c>
      <c r="J47" s="12"/>
      <c r="K47" s="12"/>
      <c r="L47" s="11">
        <v>22.4</v>
      </c>
      <c r="M47" s="28">
        <v>0</v>
      </c>
      <c r="N47" s="32">
        <v>27.846</v>
      </c>
      <c r="O47" s="28">
        <f t="shared" si="0"/>
        <v>250</v>
      </c>
      <c r="P47" s="12">
        <v>250</v>
      </c>
      <c r="Q47" s="46">
        <f>IFERROR(VLOOKUP(D47,Sheet1!S:W,5,0),0)</f>
        <v>0</v>
      </c>
    </row>
    <row r="48" spans="1:17" ht="15" customHeight="1">
      <c r="A48" s="13" t="s">
        <v>10</v>
      </c>
      <c r="B48" s="9" t="s">
        <v>11</v>
      </c>
      <c r="C48" s="9" t="s">
        <v>576</v>
      </c>
      <c r="D48" s="13" t="s">
        <v>577</v>
      </c>
      <c r="E48" s="14" t="s">
        <v>560</v>
      </c>
      <c r="F48" s="14" t="s">
        <v>571</v>
      </c>
      <c r="G48" s="10" t="s">
        <v>1410</v>
      </c>
      <c r="H48" s="10">
        <v>2</v>
      </c>
      <c r="I48" s="10" t="s">
        <v>17</v>
      </c>
      <c r="J48" s="12"/>
      <c r="K48" s="12"/>
      <c r="L48" s="11">
        <v>26.52</v>
      </c>
      <c r="M48" s="28">
        <v>0</v>
      </c>
      <c r="N48" s="32">
        <v>4.431</v>
      </c>
      <c r="O48" s="28">
        <f t="shared" si="0"/>
        <v>1200</v>
      </c>
      <c r="P48" s="12">
        <v>1200</v>
      </c>
      <c r="Q48" s="46">
        <f>IFERROR(VLOOKUP(D48,Sheet1!S:W,5,0),0)</f>
        <v>0</v>
      </c>
    </row>
    <row r="49" spans="1:17" ht="15" customHeight="1">
      <c r="A49" s="13" t="s">
        <v>10</v>
      </c>
      <c r="B49" s="9" t="s">
        <v>11</v>
      </c>
      <c r="C49" s="9" t="s">
        <v>578</v>
      </c>
      <c r="D49" s="13" t="s">
        <v>579</v>
      </c>
      <c r="E49" s="14" t="s">
        <v>560</v>
      </c>
      <c r="F49" s="14" t="s">
        <v>571</v>
      </c>
      <c r="G49" s="10" t="s">
        <v>23</v>
      </c>
      <c r="H49" s="10">
        <v>2</v>
      </c>
      <c r="I49" s="10" t="s">
        <v>17</v>
      </c>
      <c r="J49" s="12"/>
      <c r="K49" s="12"/>
      <c r="L49" s="11">
        <v>26.52</v>
      </c>
      <c r="M49" s="28">
        <v>0</v>
      </c>
      <c r="N49" s="32">
        <v>5.2395000000000005</v>
      </c>
      <c r="O49" s="28">
        <f t="shared" si="0"/>
        <v>800</v>
      </c>
      <c r="P49" s="12">
        <v>800</v>
      </c>
      <c r="Q49" s="46">
        <f>IFERROR(VLOOKUP(D49,Sheet1!S:W,5,0),0)</f>
        <v>0</v>
      </c>
    </row>
    <row r="50" spans="1:17" ht="18.75" customHeight="1">
      <c r="I50" s="20" t="s">
        <v>580</v>
      </c>
      <c r="J50" s="20">
        <f>SUM(J5:J49)</f>
        <v>42704</v>
      </c>
      <c r="K50" s="20">
        <f>SUM(K5:K49)</f>
        <v>4</v>
      </c>
      <c r="M50" s="20">
        <f>SUM(M5:M49)</f>
        <v>42520</v>
      </c>
      <c r="N50" s="20"/>
      <c r="O50" s="20">
        <f>SUM(O5:O49)</f>
        <v>3950</v>
      </c>
      <c r="P50" s="20">
        <f>SUM(P5:P49)</f>
        <v>3950</v>
      </c>
      <c r="Q50" s="45">
        <f>SUM(Q5:Q49)</f>
        <v>180</v>
      </c>
    </row>
  </sheetData>
  <autoFilter ref="A4:O51" xr:uid="{15E54E5C-F64D-498F-ABC9-ECAF50AF6FA0}"/>
  <mergeCells count="4">
    <mergeCell ref="N1:P1"/>
    <mergeCell ref="N2:O2"/>
    <mergeCell ref="N3:O3"/>
    <mergeCell ref="L1:M3"/>
  </mergeCells>
  <phoneticPr fontId="14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2EF39-D910-43FB-9904-D6917D31564D}">
  <dimension ref="A1:N10"/>
  <sheetViews>
    <sheetView workbookViewId="0">
      <selection activeCell="M2" sqref="M2:M11"/>
    </sheetView>
  </sheetViews>
  <sheetFormatPr defaultRowHeight="14.5"/>
  <cols>
    <col min="3" max="3" width="13" customWidth="1"/>
    <col min="4" max="4" width="10.453125" customWidth="1"/>
    <col min="5" max="5" width="13.08984375" customWidth="1"/>
    <col min="12" max="12" width="10.7265625" customWidth="1"/>
    <col min="13" max="13" width="15.7265625" customWidth="1"/>
    <col min="14" max="14" width="9.7265625" bestFit="1" customWidth="1"/>
  </cols>
  <sheetData>
    <row r="1" spans="1:1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36" t="s">
        <v>898</v>
      </c>
      <c r="N1" s="80">
        <v>45929</v>
      </c>
    </row>
    <row r="2" spans="1:14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3" t="s">
        <v>899</v>
      </c>
      <c r="N2" s="4">
        <f>N1+75</f>
        <v>46004</v>
      </c>
    </row>
    <row r="3" spans="1:14" ht="31.5">
      <c r="A3" s="5" t="s">
        <v>0</v>
      </c>
      <c r="B3" s="5" t="s">
        <v>1</v>
      </c>
      <c r="C3" s="5" t="s">
        <v>2</v>
      </c>
      <c r="D3" s="5" t="s">
        <v>3</v>
      </c>
      <c r="E3" s="5" t="s">
        <v>4</v>
      </c>
      <c r="F3" s="5" t="s">
        <v>5</v>
      </c>
      <c r="G3" s="5" t="s">
        <v>6</v>
      </c>
      <c r="H3" s="6" t="s">
        <v>7</v>
      </c>
      <c r="I3" s="33" t="s">
        <v>1333</v>
      </c>
      <c r="J3" s="27" t="s">
        <v>8</v>
      </c>
      <c r="K3" s="73" t="s">
        <v>1471</v>
      </c>
      <c r="L3" s="75" t="s">
        <v>1472</v>
      </c>
      <c r="M3" s="81" t="s">
        <v>9</v>
      </c>
      <c r="N3" s="83" t="s">
        <v>1470</v>
      </c>
    </row>
    <row r="4" spans="1:14">
      <c r="A4" s="84" t="s">
        <v>10</v>
      </c>
      <c r="B4" s="84" t="s">
        <v>1451</v>
      </c>
      <c r="C4" s="84" t="s">
        <v>1452</v>
      </c>
      <c r="D4" s="84" t="s">
        <v>1458</v>
      </c>
      <c r="E4" s="84" t="s">
        <v>1464</v>
      </c>
      <c r="F4" s="84" t="s">
        <v>32</v>
      </c>
      <c r="G4" s="84" t="s">
        <v>1466</v>
      </c>
      <c r="H4" s="84" t="s">
        <v>1469</v>
      </c>
      <c r="I4" s="85">
        <v>4</v>
      </c>
      <c r="J4" s="85" t="s">
        <v>17</v>
      </c>
      <c r="K4" s="86">
        <v>21.419999999999998</v>
      </c>
      <c r="L4" s="85">
        <v>0</v>
      </c>
      <c r="M4" s="85">
        <f>N4</f>
        <v>1900</v>
      </c>
      <c r="N4" s="85">
        <v>1900</v>
      </c>
    </row>
    <row r="5" spans="1:14">
      <c r="A5" s="84" t="s">
        <v>10</v>
      </c>
      <c r="B5" s="84" t="s">
        <v>1451</v>
      </c>
      <c r="C5" s="84" t="s">
        <v>1453</v>
      </c>
      <c r="D5" s="84" t="s">
        <v>1459</v>
      </c>
      <c r="E5" s="84" t="s">
        <v>1464</v>
      </c>
      <c r="F5" s="84" t="s">
        <v>32</v>
      </c>
      <c r="G5" s="84" t="s">
        <v>1467</v>
      </c>
      <c r="H5" s="84" t="s">
        <v>1469</v>
      </c>
      <c r="I5" s="85">
        <v>4</v>
      </c>
      <c r="J5" s="85" t="s">
        <v>17</v>
      </c>
      <c r="K5" s="86">
        <v>25.62</v>
      </c>
      <c r="L5" s="85">
        <v>0</v>
      </c>
      <c r="M5" s="85">
        <f t="shared" ref="M5:M9" si="0">N5</f>
        <v>950</v>
      </c>
      <c r="N5" s="85">
        <v>950</v>
      </c>
    </row>
    <row r="6" spans="1:14">
      <c r="A6" s="84" t="s">
        <v>10</v>
      </c>
      <c r="B6" s="84" t="s">
        <v>1451</v>
      </c>
      <c r="C6" s="84" t="s">
        <v>1454</v>
      </c>
      <c r="D6" s="84" t="s">
        <v>1460</v>
      </c>
      <c r="E6" s="84" t="s">
        <v>1464</v>
      </c>
      <c r="F6" s="84" t="s">
        <v>32</v>
      </c>
      <c r="G6" s="84" t="s">
        <v>1468</v>
      </c>
      <c r="H6" s="84" t="s">
        <v>1469</v>
      </c>
      <c r="I6" s="85">
        <v>4</v>
      </c>
      <c r="J6" s="85" t="s">
        <v>17</v>
      </c>
      <c r="K6" s="86">
        <v>25.62</v>
      </c>
      <c r="L6" s="85">
        <v>0</v>
      </c>
      <c r="M6" s="85">
        <f t="shared" si="0"/>
        <v>300</v>
      </c>
      <c r="N6" s="85">
        <v>300</v>
      </c>
    </row>
    <row r="7" spans="1:14">
      <c r="A7" s="84" t="s">
        <v>10</v>
      </c>
      <c r="B7" s="84" t="s">
        <v>1451</v>
      </c>
      <c r="C7" s="84" t="s">
        <v>1455</v>
      </c>
      <c r="D7" s="84" t="s">
        <v>1461</v>
      </c>
      <c r="E7" s="84" t="s">
        <v>1464</v>
      </c>
      <c r="F7" s="84" t="s">
        <v>1465</v>
      </c>
      <c r="G7" s="84" t="s">
        <v>1466</v>
      </c>
      <c r="H7" s="84" t="s">
        <v>1469</v>
      </c>
      <c r="I7" s="85">
        <v>4</v>
      </c>
      <c r="J7" s="85" t="s">
        <v>17</v>
      </c>
      <c r="K7" s="86">
        <v>21.419999999999998</v>
      </c>
      <c r="L7" s="85">
        <v>0</v>
      </c>
      <c r="M7" s="85">
        <f t="shared" si="0"/>
        <v>1900</v>
      </c>
      <c r="N7" s="85">
        <v>1900</v>
      </c>
    </row>
    <row r="8" spans="1:14">
      <c r="A8" s="84" t="s">
        <v>10</v>
      </c>
      <c r="B8" s="84" t="s">
        <v>1451</v>
      </c>
      <c r="C8" s="84" t="s">
        <v>1456</v>
      </c>
      <c r="D8" s="84" t="s">
        <v>1462</v>
      </c>
      <c r="E8" s="84" t="s">
        <v>1464</v>
      </c>
      <c r="F8" s="84" t="s">
        <v>1465</v>
      </c>
      <c r="G8" s="84" t="s">
        <v>1467</v>
      </c>
      <c r="H8" s="84" t="s">
        <v>1469</v>
      </c>
      <c r="I8" s="85">
        <v>4</v>
      </c>
      <c r="J8" s="85" t="s">
        <v>17</v>
      </c>
      <c r="K8" s="86">
        <v>25.62</v>
      </c>
      <c r="L8" s="85">
        <v>0</v>
      </c>
      <c r="M8" s="85">
        <f t="shared" si="0"/>
        <v>950</v>
      </c>
      <c r="N8" s="85">
        <v>950</v>
      </c>
    </row>
    <row r="9" spans="1:14">
      <c r="A9" s="84" t="s">
        <v>10</v>
      </c>
      <c r="B9" s="84" t="s">
        <v>1451</v>
      </c>
      <c r="C9" s="84" t="s">
        <v>1457</v>
      </c>
      <c r="D9" s="84" t="s">
        <v>1463</v>
      </c>
      <c r="E9" s="84" t="s">
        <v>1464</v>
      </c>
      <c r="F9" s="84" t="s">
        <v>1465</v>
      </c>
      <c r="G9" s="84" t="s">
        <v>1468</v>
      </c>
      <c r="H9" s="84" t="s">
        <v>1469</v>
      </c>
      <c r="I9" s="85">
        <v>4</v>
      </c>
      <c r="J9" s="85" t="s">
        <v>17</v>
      </c>
      <c r="K9" s="86">
        <v>25.62</v>
      </c>
      <c r="L9" s="85">
        <v>0</v>
      </c>
      <c r="M9" s="85">
        <f t="shared" si="0"/>
        <v>300</v>
      </c>
      <c r="N9" s="85">
        <v>300</v>
      </c>
    </row>
    <row r="10" spans="1:14">
      <c r="H10" s="84" t="s">
        <v>580</v>
      </c>
      <c r="I10" s="87"/>
      <c r="J10" s="87"/>
      <c r="K10" s="87"/>
      <c r="L10" s="87">
        <f>SUM(L4:L9)</f>
        <v>0</v>
      </c>
      <c r="M10" s="87">
        <f>SUM(M4:M9)</f>
        <v>6300</v>
      </c>
      <c r="N10" s="87">
        <f>SUM(N4:N9)</f>
        <v>6300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A175F-D7F0-447F-AAC5-C7519F9D98D1}">
  <dimension ref="A1:N19"/>
  <sheetViews>
    <sheetView workbookViewId="0">
      <selection activeCell="R10" sqref="R10"/>
    </sheetView>
  </sheetViews>
  <sheetFormatPr defaultRowHeight="14.5"/>
  <cols>
    <col min="2" max="2" width="12.08984375" customWidth="1"/>
    <col min="3" max="3" width="14.7265625" customWidth="1"/>
    <col min="9" max="9" width="8.08984375" customWidth="1"/>
    <col min="10" max="10" width="7.6328125" customWidth="1"/>
    <col min="11" max="11" width="9.26953125" customWidth="1"/>
    <col min="14" max="14" width="10.7265625" customWidth="1"/>
  </cols>
  <sheetData>
    <row r="1" spans="1:1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36" t="s">
        <v>898</v>
      </c>
      <c r="N1" s="80">
        <v>45929</v>
      </c>
    </row>
    <row r="2" spans="1:14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3" t="s">
        <v>899</v>
      </c>
      <c r="N2" s="4">
        <f>N1+75</f>
        <v>46004</v>
      </c>
    </row>
    <row r="3" spans="1:14" ht="46">
      <c r="A3" s="5" t="s">
        <v>0</v>
      </c>
      <c r="B3" s="5" t="s">
        <v>1</v>
      </c>
      <c r="C3" s="5" t="s">
        <v>2</v>
      </c>
      <c r="D3" s="5" t="s">
        <v>3</v>
      </c>
      <c r="E3" s="5" t="s">
        <v>4</v>
      </c>
      <c r="F3" s="5" t="s">
        <v>5</v>
      </c>
      <c r="G3" s="5" t="s">
        <v>6</v>
      </c>
      <c r="H3" s="6" t="s">
        <v>7</v>
      </c>
      <c r="I3" s="33" t="s">
        <v>1333</v>
      </c>
      <c r="J3" s="27" t="s">
        <v>8</v>
      </c>
      <c r="K3" s="73" t="s">
        <v>1471</v>
      </c>
      <c r="L3" s="75" t="s">
        <v>1472</v>
      </c>
      <c r="M3" s="81" t="s">
        <v>9</v>
      </c>
      <c r="N3" s="83" t="s">
        <v>1509</v>
      </c>
    </row>
    <row r="4" spans="1:14">
      <c r="A4" s="88" t="s">
        <v>10</v>
      </c>
      <c r="B4" s="88" t="s">
        <v>1473</v>
      </c>
      <c r="C4" s="88" t="s">
        <v>1474</v>
      </c>
      <c r="D4" s="88" t="s">
        <v>1489</v>
      </c>
      <c r="E4" s="88" t="s">
        <v>337</v>
      </c>
      <c r="F4" s="89" t="s">
        <v>32</v>
      </c>
      <c r="G4" s="88" t="s">
        <v>1505</v>
      </c>
      <c r="H4" s="88" t="s">
        <v>1508</v>
      </c>
      <c r="I4" s="85">
        <v>4</v>
      </c>
      <c r="J4" s="85" t="s">
        <v>17</v>
      </c>
      <c r="K4" s="86">
        <v>21</v>
      </c>
      <c r="L4" s="85">
        <v>0</v>
      </c>
      <c r="M4" s="85">
        <f t="shared" ref="M4:M18" si="0">N4</f>
        <v>1800</v>
      </c>
      <c r="N4" s="85">
        <v>1800</v>
      </c>
    </row>
    <row r="5" spans="1:14">
      <c r="A5" s="88" t="s">
        <v>10</v>
      </c>
      <c r="B5" s="88" t="s">
        <v>1473</v>
      </c>
      <c r="C5" s="88" t="s">
        <v>1475</v>
      </c>
      <c r="D5" s="88" t="s">
        <v>1490</v>
      </c>
      <c r="E5" s="88" t="s">
        <v>337</v>
      </c>
      <c r="F5" s="89" t="s">
        <v>32</v>
      </c>
      <c r="G5" s="88" t="s">
        <v>1506</v>
      </c>
      <c r="H5" s="88" t="s">
        <v>1508</v>
      </c>
      <c r="I5" s="85">
        <v>4</v>
      </c>
      <c r="J5" s="85" t="s">
        <v>17</v>
      </c>
      <c r="K5" s="86">
        <v>25.2</v>
      </c>
      <c r="L5" s="85">
        <v>0</v>
      </c>
      <c r="M5" s="85">
        <f t="shared" si="0"/>
        <v>900</v>
      </c>
      <c r="N5" s="85">
        <v>900</v>
      </c>
    </row>
    <row r="6" spans="1:14">
      <c r="A6" s="88" t="s">
        <v>10</v>
      </c>
      <c r="B6" s="88" t="s">
        <v>1473</v>
      </c>
      <c r="C6" s="88" t="s">
        <v>1476</v>
      </c>
      <c r="D6" s="88" t="s">
        <v>1491</v>
      </c>
      <c r="E6" s="88" t="s">
        <v>337</v>
      </c>
      <c r="F6" s="89" t="s">
        <v>32</v>
      </c>
      <c r="G6" s="88" t="s">
        <v>1507</v>
      </c>
      <c r="H6" s="88" t="s">
        <v>1508</v>
      </c>
      <c r="I6" s="85">
        <v>4</v>
      </c>
      <c r="J6" s="85" t="s">
        <v>17</v>
      </c>
      <c r="K6" s="86">
        <v>25.2</v>
      </c>
      <c r="L6" s="85">
        <v>0</v>
      </c>
      <c r="M6" s="85">
        <f t="shared" si="0"/>
        <v>300</v>
      </c>
      <c r="N6" s="85">
        <v>300</v>
      </c>
    </row>
    <row r="7" spans="1:14">
      <c r="A7" s="88" t="s">
        <v>10</v>
      </c>
      <c r="B7" s="88" t="s">
        <v>1473</v>
      </c>
      <c r="C7" s="88" t="s">
        <v>1477</v>
      </c>
      <c r="D7" s="88" t="s">
        <v>1492</v>
      </c>
      <c r="E7" s="88" t="s">
        <v>337</v>
      </c>
      <c r="F7" s="89" t="s">
        <v>32</v>
      </c>
      <c r="G7" s="88" t="s">
        <v>1136</v>
      </c>
      <c r="H7" s="88" t="s">
        <v>1508</v>
      </c>
      <c r="I7" s="85">
        <v>4</v>
      </c>
      <c r="J7" s="85" t="s">
        <v>17</v>
      </c>
      <c r="K7" s="86">
        <v>4.04</v>
      </c>
      <c r="L7" s="85">
        <v>0</v>
      </c>
      <c r="M7" s="85">
        <f t="shared" si="0"/>
        <v>1500</v>
      </c>
      <c r="N7" s="85">
        <v>1500</v>
      </c>
    </row>
    <row r="8" spans="1:14">
      <c r="A8" s="88" t="s">
        <v>10</v>
      </c>
      <c r="B8" s="88" t="s">
        <v>1473</v>
      </c>
      <c r="C8" s="88" t="s">
        <v>1478</v>
      </c>
      <c r="D8" s="88" t="s">
        <v>1493</v>
      </c>
      <c r="E8" s="88" t="s">
        <v>337</v>
      </c>
      <c r="F8" s="89" t="s">
        <v>32</v>
      </c>
      <c r="G8" s="88" t="s">
        <v>1138</v>
      </c>
      <c r="H8" s="88" t="s">
        <v>1508</v>
      </c>
      <c r="I8" s="85">
        <v>4</v>
      </c>
      <c r="J8" s="85" t="s">
        <v>17</v>
      </c>
      <c r="K8" s="86">
        <v>4.57</v>
      </c>
      <c r="L8" s="85">
        <v>0</v>
      </c>
      <c r="M8" s="85">
        <f t="shared" si="0"/>
        <v>750</v>
      </c>
      <c r="N8" s="85">
        <v>750</v>
      </c>
    </row>
    <row r="9" spans="1:14">
      <c r="A9" s="88" t="s">
        <v>10</v>
      </c>
      <c r="B9" s="88" t="s">
        <v>1473</v>
      </c>
      <c r="C9" s="88" t="s">
        <v>1479</v>
      </c>
      <c r="D9" s="88" t="s">
        <v>1494</v>
      </c>
      <c r="E9" s="88" t="s">
        <v>337</v>
      </c>
      <c r="F9" s="89" t="s">
        <v>1465</v>
      </c>
      <c r="G9" s="88" t="s">
        <v>1505</v>
      </c>
      <c r="H9" s="88" t="s">
        <v>1508</v>
      </c>
      <c r="I9" s="85">
        <v>4</v>
      </c>
      <c r="J9" s="85" t="s">
        <v>17</v>
      </c>
      <c r="K9" s="86">
        <v>21</v>
      </c>
      <c r="L9" s="85">
        <v>0</v>
      </c>
      <c r="M9" s="85">
        <f t="shared" si="0"/>
        <v>1200</v>
      </c>
      <c r="N9" s="85">
        <v>1200</v>
      </c>
    </row>
    <row r="10" spans="1:14">
      <c r="A10" s="88" t="s">
        <v>10</v>
      </c>
      <c r="B10" s="88" t="s">
        <v>1473</v>
      </c>
      <c r="C10" s="88" t="s">
        <v>1480</v>
      </c>
      <c r="D10" s="88" t="s">
        <v>1495</v>
      </c>
      <c r="E10" s="88" t="s">
        <v>337</v>
      </c>
      <c r="F10" s="89" t="s">
        <v>1465</v>
      </c>
      <c r="G10" s="88" t="s">
        <v>1506</v>
      </c>
      <c r="H10" s="88" t="s">
        <v>1508</v>
      </c>
      <c r="I10" s="85">
        <v>4</v>
      </c>
      <c r="J10" s="85" t="s">
        <v>17</v>
      </c>
      <c r="K10" s="86">
        <v>25.2</v>
      </c>
      <c r="L10" s="85">
        <v>0</v>
      </c>
      <c r="M10" s="85">
        <f t="shared" si="0"/>
        <v>600</v>
      </c>
      <c r="N10" s="85">
        <v>600</v>
      </c>
    </row>
    <row r="11" spans="1:14">
      <c r="A11" s="88" t="s">
        <v>10</v>
      </c>
      <c r="B11" s="88" t="s">
        <v>1473</v>
      </c>
      <c r="C11" s="88" t="s">
        <v>1481</v>
      </c>
      <c r="D11" s="88" t="s">
        <v>1496</v>
      </c>
      <c r="E11" s="88" t="s">
        <v>337</v>
      </c>
      <c r="F11" s="89" t="s">
        <v>1465</v>
      </c>
      <c r="G11" s="88" t="s">
        <v>1507</v>
      </c>
      <c r="H11" s="88" t="s">
        <v>1508</v>
      </c>
      <c r="I11" s="85">
        <v>4</v>
      </c>
      <c r="J11" s="85" t="s">
        <v>17</v>
      </c>
      <c r="K11" s="86">
        <v>25.2</v>
      </c>
      <c r="L11" s="85">
        <v>0</v>
      </c>
      <c r="M11" s="85">
        <f t="shared" si="0"/>
        <v>200</v>
      </c>
      <c r="N11" s="85">
        <v>200</v>
      </c>
    </row>
    <row r="12" spans="1:14">
      <c r="A12" s="88" t="s">
        <v>10</v>
      </c>
      <c r="B12" s="88" t="s">
        <v>1473</v>
      </c>
      <c r="C12" s="88" t="s">
        <v>1482</v>
      </c>
      <c r="D12" s="88" t="s">
        <v>1497</v>
      </c>
      <c r="E12" s="88" t="s">
        <v>337</v>
      </c>
      <c r="F12" s="89" t="s">
        <v>1465</v>
      </c>
      <c r="G12" s="88" t="s">
        <v>1136</v>
      </c>
      <c r="H12" s="88" t="s">
        <v>1508</v>
      </c>
      <c r="I12" s="85">
        <v>4</v>
      </c>
      <c r="J12" s="85" t="s">
        <v>17</v>
      </c>
      <c r="K12" s="86">
        <v>4.04</v>
      </c>
      <c r="L12" s="85">
        <v>0</v>
      </c>
      <c r="M12" s="85">
        <f t="shared" si="0"/>
        <v>1000</v>
      </c>
      <c r="N12" s="85">
        <v>1000</v>
      </c>
    </row>
    <row r="13" spans="1:14">
      <c r="A13" s="88" t="s">
        <v>10</v>
      </c>
      <c r="B13" s="88" t="s">
        <v>1473</v>
      </c>
      <c r="C13" s="88" t="s">
        <v>1483</v>
      </c>
      <c r="D13" s="88" t="s">
        <v>1498</v>
      </c>
      <c r="E13" s="88" t="s">
        <v>337</v>
      </c>
      <c r="F13" s="89" t="s">
        <v>1465</v>
      </c>
      <c r="G13" s="88" t="s">
        <v>1138</v>
      </c>
      <c r="H13" s="88" t="s">
        <v>1508</v>
      </c>
      <c r="I13" s="85">
        <v>4</v>
      </c>
      <c r="J13" s="85" t="s">
        <v>17</v>
      </c>
      <c r="K13" s="86">
        <v>4.57</v>
      </c>
      <c r="L13" s="85">
        <v>0</v>
      </c>
      <c r="M13" s="85">
        <f t="shared" si="0"/>
        <v>500</v>
      </c>
      <c r="N13" s="85">
        <v>500</v>
      </c>
    </row>
    <row r="14" spans="1:14">
      <c r="A14" s="88" t="s">
        <v>10</v>
      </c>
      <c r="B14" s="88" t="s">
        <v>1473</v>
      </c>
      <c r="C14" s="88" t="s">
        <v>1484</v>
      </c>
      <c r="D14" s="88" t="s">
        <v>1499</v>
      </c>
      <c r="E14" s="88" t="s">
        <v>337</v>
      </c>
      <c r="F14" s="89" t="s">
        <v>1504</v>
      </c>
      <c r="G14" s="88" t="s">
        <v>1505</v>
      </c>
      <c r="H14" s="88" t="s">
        <v>1508</v>
      </c>
      <c r="I14" s="85">
        <v>4</v>
      </c>
      <c r="J14" s="85" t="s">
        <v>17</v>
      </c>
      <c r="K14" s="86">
        <v>21</v>
      </c>
      <c r="L14" s="85">
        <v>0</v>
      </c>
      <c r="M14" s="85">
        <f t="shared" si="0"/>
        <v>1000</v>
      </c>
      <c r="N14" s="85">
        <v>1000</v>
      </c>
    </row>
    <row r="15" spans="1:14">
      <c r="A15" s="88" t="s">
        <v>10</v>
      </c>
      <c r="B15" s="88" t="s">
        <v>1473</v>
      </c>
      <c r="C15" s="88" t="s">
        <v>1485</v>
      </c>
      <c r="D15" s="88" t="s">
        <v>1500</v>
      </c>
      <c r="E15" s="88" t="s">
        <v>337</v>
      </c>
      <c r="F15" s="89" t="s">
        <v>1504</v>
      </c>
      <c r="G15" s="88" t="s">
        <v>1506</v>
      </c>
      <c r="H15" s="88" t="s">
        <v>1508</v>
      </c>
      <c r="I15" s="85">
        <v>4</v>
      </c>
      <c r="J15" s="85" t="s">
        <v>17</v>
      </c>
      <c r="K15" s="86">
        <v>25.2</v>
      </c>
      <c r="L15" s="85">
        <v>0</v>
      </c>
      <c r="M15" s="85">
        <f t="shared" si="0"/>
        <v>500</v>
      </c>
      <c r="N15" s="85">
        <v>500</v>
      </c>
    </row>
    <row r="16" spans="1:14">
      <c r="A16" s="88" t="s">
        <v>10</v>
      </c>
      <c r="B16" s="88" t="s">
        <v>1473</v>
      </c>
      <c r="C16" s="88" t="s">
        <v>1486</v>
      </c>
      <c r="D16" s="88" t="s">
        <v>1501</v>
      </c>
      <c r="E16" s="88" t="s">
        <v>337</v>
      </c>
      <c r="F16" s="89" t="s">
        <v>1504</v>
      </c>
      <c r="G16" s="88" t="s">
        <v>1507</v>
      </c>
      <c r="H16" s="88" t="s">
        <v>1508</v>
      </c>
      <c r="I16" s="85">
        <v>4</v>
      </c>
      <c r="J16" s="85" t="s">
        <v>17</v>
      </c>
      <c r="K16" s="86">
        <v>25.2</v>
      </c>
      <c r="L16" s="85">
        <v>0</v>
      </c>
      <c r="M16" s="85">
        <f t="shared" si="0"/>
        <v>100</v>
      </c>
      <c r="N16" s="85">
        <v>100</v>
      </c>
    </row>
    <row r="17" spans="1:14">
      <c r="A17" s="88" t="s">
        <v>10</v>
      </c>
      <c r="B17" s="88" t="s">
        <v>1473</v>
      </c>
      <c r="C17" s="88" t="s">
        <v>1487</v>
      </c>
      <c r="D17" s="88" t="s">
        <v>1502</v>
      </c>
      <c r="E17" s="88" t="s">
        <v>337</v>
      </c>
      <c r="F17" s="89" t="s">
        <v>1504</v>
      </c>
      <c r="G17" s="88" t="s">
        <v>1136</v>
      </c>
      <c r="H17" s="88" t="s">
        <v>1508</v>
      </c>
      <c r="I17" s="85">
        <v>4</v>
      </c>
      <c r="J17" s="85" t="s">
        <v>17</v>
      </c>
      <c r="K17" s="86">
        <v>4.04</v>
      </c>
      <c r="L17" s="85">
        <v>0</v>
      </c>
      <c r="M17" s="85">
        <f t="shared" si="0"/>
        <v>1000</v>
      </c>
      <c r="N17" s="85">
        <v>1000</v>
      </c>
    </row>
    <row r="18" spans="1:14">
      <c r="A18" s="88" t="s">
        <v>10</v>
      </c>
      <c r="B18" s="88" t="s">
        <v>1473</v>
      </c>
      <c r="C18" s="88" t="s">
        <v>1488</v>
      </c>
      <c r="D18" s="88" t="s">
        <v>1503</v>
      </c>
      <c r="E18" s="88" t="s">
        <v>337</v>
      </c>
      <c r="F18" s="89" t="s">
        <v>1504</v>
      </c>
      <c r="G18" s="88" t="s">
        <v>1138</v>
      </c>
      <c r="H18" s="88" t="s">
        <v>1508</v>
      </c>
      <c r="I18" s="85">
        <v>4</v>
      </c>
      <c r="J18" s="85" t="s">
        <v>17</v>
      </c>
      <c r="K18" s="86">
        <v>4.57</v>
      </c>
      <c r="L18" s="85">
        <v>0</v>
      </c>
      <c r="M18" s="85">
        <f t="shared" si="0"/>
        <v>500</v>
      </c>
      <c r="N18" s="85">
        <v>500</v>
      </c>
    </row>
    <row r="19" spans="1:14">
      <c r="H19" s="84" t="s">
        <v>580</v>
      </c>
      <c r="I19" s="87"/>
      <c r="J19" s="87"/>
      <c r="K19" s="87"/>
      <c r="L19" s="87">
        <f>SUM(L4:L18)</f>
        <v>0</v>
      </c>
      <c r="M19" s="87">
        <f t="shared" ref="M19:N19" si="1">SUM(M4:M18)</f>
        <v>11850</v>
      </c>
      <c r="N19" s="87">
        <f t="shared" si="1"/>
        <v>11850</v>
      </c>
    </row>
  </sheetData>
  <phoneticPr fontId="14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7013C-AE14-4652-8351-32DEBB61FBAF}">
  <dimension ref="A1:AA730"/>
  <sheetViews>
    <sheetView workbookViewId="0">
      <pane xSplit="1" ySplit="1" topLeftCell="B601" activePane="bottomRight" state="frozen"/>
      <selection pane="topRight" activeCell="B1" sqref="B1"/>
      <selection pane="bottomLeft" activeCell="A2" sqref="A2"/>
      <selection pane="bottomRight" activeCell="D624" sqref="D624"/>
    </sheetView>
  </sheetViews>
  <sheetFormatPr defaultRowHeight="14.5"/>
  <cols>
    <col min="1" max="1" width="17.90625" customWidth="1"/>
    <col min="2" max="2" width="15.7265625" customWidth="1"/>
    <col min="3" max="3" width="17.08984375" customWidth="1"/>
    <col min="4" max="4" width="19.26953125" customWidth="1"/>
    <col min="5" max="5" width="18.90625" customWidth="1"/>
    <col min="6" max="6" width="13.453125" customWidth="1"/>
    <col min="9" max="9" width="6.36328125" customWidth="1"/>
    <col min="10" max="11" width="5.453125" customWidth="1"/>
    <col min="12" max="12" width="8.6328125" customWidth="1"/>
    <col min="13" max="15" width="13" customWidth="1"/>
    <col min="16" max="18" width="3.08984375" customWidth="1"/>
  </cols>
  <sheetData>
    <row r="1" spans="1:27" ht="15" customHeight="1">
      <c r="A1" s="102" t="s">
        <v>648</v>
      </c>
      <c r="B1" s="102" t="s">
        <v>649</v>
      </c>
      <c r="C1" s="102" t="s">
        <v>650</v>
      </c>
      <c r="D1" s="102" t="s">
        <v>835</v>
      </c>
      <c r="E1" s="102" t="s">
        <v>651</v>
      </c>
      <c r="F1" s="102" t="s">
        <v>836</v>
      </c>
      <c r="G1" s="102" t="s">
        <v>652</v>
      </c>
      <c r="H1" s="102" t="s">
        <v>653</v>
      </c>
      <c r="S1" s="76" t="s">
        <v>648</v>
      </c>
      <c r="T1" s="76" t="s">
        <v>649</v>
      </c>
      <c r="U1" s="76" t="s">
        <v>650</v>
      </c>
      <c r="V1" s="76" t="s">
        <v>835</v>
      </c>
      <c r="W1" s="76" t="s">
        <v>651</v>
      </c>
      <c r="X1" s="76" t="s">
        <v>836</v>
      </c>
      <c r="Y1" s="76" t="s">
        <v>652</v>
      </c>
      <c r="Z1" s="76" t="s">
        <v>653</v>
      </c>
      <c r="AA1" s="54" t="s">
        <v>905</v>
      </c>
    </row>
    <row r="2" spans="1:27" ht="15" customHeight="1">
      <c r="A2" s="103" t="s">
        <v>120</v>
      </c>
      <c r="B2" s="103" t="s">
        <v>598</v>
      </c>
      <c r="C2" s="104">
        <v>662</v>
      </c>
      <c r="D2" s="104">
        <v>200</v>
      </c>
      <c r="E2" s="104">
        <v>462</v>
      </c>
      <c r="F2" s="104">
        <v>0</v>
      </c>
      <c r="G2" s="105">
        <v>45918</v>
      </c>
      <c r="H2" s="103" t="s">
        <v>654</v>
      </c>
      <c r="K2" s="53"/>
      <c r="L2" s="53"/>
      <c r="M2" s="52"/>
      <c r="N2" s="52"/>
      <c r="O2" s="52"/>
      <c r="P2" s="52"/>
      <c r="Q2" s="51"/>
      <c r="R2" s="53"/>
      <c r="S2" s="90" t="s">
        <v>120</v>
      </c>
      <c r="T2" s="90" t="s">
        <v>598</v>
      </c>
      <c r="U2" s="91">
        <v>0</v>
      </c>
      <c r="V2" s="91">
        <v>0</v>
      </c>
      <c r="W2" s="91">
        <v>0</v>
      </c>
      <c r="X2" s="91">
        <v>0</v>
      </c>
      <c r="Y2" s="92">
        <v>45905</v>
      </c>
      <c r="Z2" s="90" t="s">
        <v>654</v>
      </c>
      <c r="AA2" s="53" t="s">
        <v>1337</v>
      </c>
    </row>
    <row r="3" spans="1:27" ht="15" customHeight="1">
      <c r="A3" s="103" t="s">
        <v>122</v>
      </c>
      <c r="B3" s="103" t="s">
        <v>599</v>
      </c>
      <c r="C3" s="104">
        <v>3356</v>
      </c>
      <c r="D3" s="104">
        <v>600</v>
      </c>
      <c r="E3" s="104">
        <v>2756</v>
      </c>
      <c r="F3" s="104">
        <v>944</v>
      </c>
      <c r="G3" s="105">
        <v>45918</v>
      </c>
      <c r="H3" s="103" t="s">
        <v>654</v>
      </c>
      <c r="K3" s="53"/>
      <c r="L3" s="53"/>
      <c r="M3" s="52"/>
      <c r="N3" s="52"/>
      <c r="O3" s="52"/>
      <c r="P3" s="52"/>
      <c r="Q3" s="51"/>
      <c r="R3" s="53"/>
      <c r="S3" s="90" t="s">
        <v>122</v>
      </c>
      <c r="T3" s="90" t="s">
        <v>599</v>
      </c>
      <c r="U3" s="91">
        <v>0</v>
      </c>
      <c r="V3" s="91">
        <v>0</v>
      </c>
      <c r="W3" s="91">
        <v>0</v>
      </c>
      <c r="X3" s="91">
        <v>0</v>
      </c>
      <c r="Y3" s="92">
        <v>45905</v>
      </c>
      <c r="Z3" s="90" t="s">
        <v>654</v>
      </c>
      <c r="AA3" s="53" t="s">
        <v>1337</v>
      </c>
    </row>
    <row r="4" spans="1:27" ht="15" customHeight="1">
      <c r="A4" s="103" t="s">
        <v>124</v>
      </c>
      <c r="B4" s="103" t="s">
        <v>600</v>
      </c>
      <c r="C4" s="104">
        <v>1280</v>
      </c>
      <c r="D4" s="104">
        <v>600</v>
      </c>
      <c r="E4" s="104">
        <v>680</v>
      </c>
      <c r="F4" s="104">
        <v>698</v>
      </c>
      <c r="G4" s="105">
        <v>45918</v>
      </c>
      <c r="H4" s="103" t="s">
        <v>654</v>
      </c>
      <c r="K4" s="53"/>
      <c r="L4" s="53"/>
      <c r="M4" s="52"/>
      <c r="N4" s="52"/>
      <c r="O4" s="52"/>
      <c r="P4" s="52"/>
      <c r="Q4" s="51"/>
      <c r="R4" s="53"/>
      <c r="S4" s="90" t="s">
        <v>124</v>
      </c>
      <c r="T4" s="90" t="s">
        <v>600</v>
      </c>
      <c r="U4" s="91">
        <v>0</v>
      </c>
      <c r="V4" s="91">
        <v>0</v>
      </c>
      <c r="W4" s="91">
        <v>0</v>
      </c>
      <c r="X4" s="91">
        <v>0</v>
      </c>
      <c r="Y4" s="92">
        <v>45905</v>
      </c>
      <c r="Z4" s="90" t="s">
        <v>654</v>
      </c>
      <c r="AA4" s="53" t="s">
        <v>1337</v>
      </c>
    </row>
    <row r="5" spans="1:27" ht="15" customHeight="1">
      <c r="A5" s="103" t="s">
        <v>106</v>
      </c>
      <c r="B5" s="103" t="s">
        <v>598</v>
      </c>
      <c r="C5" s="104">
        <v>120</v>
      </c>
      <c r="D5" s="104">
        <v>0</v>
      </c>
      <c r="E5" s="104">
        <v>120</v>
      </c>
      <c r="F5" s="104">
        <v>0</v>
      </c>
      <c r="G5" s="105">
        <v>45918</v>
      </c>
      <c r="H5" s="103" t="s">
        <v>654</v>
      </c>
      <c r="K5" s="53"/>
      <c r="L5" s="53"/>
      <c r="M5" s="52"/>
      <c r="N5" s="52"/>
      <c r="O5" s="52"/>
      <c r="P5" s="52"/>
      <c r="Q5" s="51"/>
      <c r="R5" s="53"/>
      <c r="S5" s="90" t="s">
        <v>106</v>
      </c>
      <c r="T5" s="90" t="s">
        <v>598</v>
      </c>
      <c r="U5" s="91">
        <v>0</v>
      </c>
      <c r="V5" s="91">
        <v>0</v>
      </c>
      <c r="W5" s="91">
        <v>0</v>
      </c>
      <c r="X5" s="91">
        <v>0</v>
      </c>
      <c r="Y5" s="92">
        <v>45905</v>
      </c>
      <c r="Z5" s="90" t="s">
        <v>654</v>
      </c>
      <c r="AA5" s="53" t="s">
        <v>1337</v>
      </c>
    </row>
    <row r="6" spans="1:27" ht="15" customHeight="1">
      <c r="A6" s="103" t="s">
        <v>108</v>
      </c>
      <c r="B6" s="103" t="s">
        <v>599</v>
      </c>
      <c r="C6" s="104">
        <v>438</v>
      </c>
      <c r="D6" s="104">
        <v>0</v>
      </c>
      <c r="E6" s="104">
        <v>438</v>
      </c>
      <c r="F6" s="104">
        <v>0</v>
      </c>
      <c r="G6" s="105">
        <v>45918</v>
      </c>
      <c r="H6" s="103" t="s">
        <v>654</v>
      </c>
      <c r="K6" s="53"/>
      <c r="L6" s="53"/>
      <c r="M6" s="52"/>
      <c r="N6" s="52"/>
      <c r="O6" s="52"/>
      <c r="P6" s="52"/>
      <c r="Q6" s="51"/>
      <c r="R6" s="53"/>
      <c r="S6" s="90" t="s">
        <v>108</v>
      </c>
      <c r="T6" s="90" t="s">
        <v>599</v>
      </c>
      <c r="U6" s="91">
        <v>0</v>
      </c>
      <c r="V6" s="91">
        <v>0</v>
      </c>
      <c r="W6" s="91">
        <v>0</v>
      </c>
      <c r="X6" s="91">
        <v>0</v>
      </c>
      <c r="Y6" s="92">
        <v>45905</v>
      </c>
      <c r="Z6" s="90" t="s">
        <v>654</v>
      </c>
      <c r="AA6" s="53" t="s">
        <v>1337</v>
      </c>
    </row>
    <row r="7" spans="1:27" ht="15" customHeight="1">
      <c r="A7" s="103" t="s">
        <v>110</v>
      </c>
      <c r="B7" s="103" t="s">
        <v>600</v>
      </c>
      <c r="C7" s="104">
        <v>316</v>
      </c>
      <c r="D7" s="104">
        <v>0</v>
      </c>
      <c r="E7" s="104">
        <v>316</v>
      </c>
      <c r="F7" s="104">
        <v>0</v>
      </c>
      <c r="G7" s="105">
        <v>45918</v>
      </c>
      <c r="H7" s="103" t="s">
        <v>654</v>
      </c>
      <c r="K7" s="53"/>
      <c r="L7" s="53"/>
      <c r="M7" s="52"/>
      <c r="N7" s="52"/>
      <c r="O7" s="52"/>
      <c r="P7" s="52"/>
      <c r="Q7" s="51"/>
      <c r="R7" s="53"/>
      <c r="S7" s="90" t="s">
        <v>110</v>
      </c>
      <c r="T7" s="90" t="s">
        <v>600</v>
      </c>
      <c r="U7" s="91">
        <v>0</v>
      </c>
      <c r="V7" s="91">
        <v>0</v>
      </c>
      <c r="W7" s="91">
        <v>0</v>
      </c>
      <c r="X7" s="91">
        <v>0</v>
      </c>
      <c r="Y7" s="92">
        <v>45905</v>
      </c>
      <c r="Z7" s="90" t="s">
        <v>654</v>
      </c>
      <c r="AA7" s="53" t="s">
        <v>1337</v>
      </c>
    </row>
    <row r="8" spans="1:27" ht="15" customHeight="1">
      <c r="A8" s="103" t="s">
        <v>126</v>
      </c>
      <c r="B8" s="103" t="s">
        <v>601</v>
      </c>
      <c r="C8" s="104">
        <v>1396</v>
      </c>
      <c r="D8" s="104">
        <v>478</v>
      </c>
      <c r="E8" s="104">
        <v>918</v>
      </c>
      <c r="F8" s="104">
        <v>0</v>
      </c>
      <c r="G8" s="105">
        <v>45918</v>
      </c>
      <c r="H8" s="103" t="s">
        <v>654</v>
      </c>
      <c r="K8" s="53"/>
      <c r="L8" s="53"/>
      <c r="M8" s="52"/>
      <c r="N8" s="52"/>
      <c r="O8" s="52"/>
      <c r="P8" s="52"/>
      <c r="Q8" s="51"/>
      <c r="R8" s="53"/>
      <c r="S8" s="90" t="s">
        <v>126</v>
      </c>
      <c r="T8" s="90" t="s">
        <v>601</v>
      </c>
      <c r="U8" s="91">
        <v>0</v>
      </c>
      <c r="V8" s="91">
        <v>0</v>
      </c>
      <c r="W8" s="91">
        <v>0</v>
      </c>
      <c r="X8" s="91">
        <v>0</v>
      </c>
      <c r="Y8" s="92">
        <v>45905</v>
      </c>
      <c r="Z8" s="90" t="s">
        <v>654</v>
      </c>
      <c r="AA8" s="53" t="s">
        <v>1337</v>
      </c>
    </row>
    <row r="9" spans="1:27" ht="15" customHeight="1">
      <c r="A9" s="103" t="s">
        <v>112</v>
      </c>
      <c r="B9" s="103" t="s">
        <v>601</v>
      </c>
      <c r="C9" s="104">
        <v>218</v>
      </c>
      <c r="D9" s="104">
        <v>0</v>
      </c>
      <c r="E9" s="104">
        <v>218</v>
      </c>
      <c r="F9" s="104">
        <v>0</v>
      </c>
      <c r="G9" s="105">
        <v>45918</v>
      </c>
      <c r="H9" s="103" t="s">
        <v>654</v>
      </c>
      <c r="K9" s="53"/>
      <c r="L9" s="53"/>
      <c r="M9" s="52"/>
      <c r="N9" s="52"/>
      <c r="O9" s="52"/>
      <c r="P9" s="52"/>
      <c r="Q9" s="51"/>
      <c r="R9" s="53"/>
      <c r="S9" s="90" t="s">
        <v>112</v>
      </c>
      <c r="T9" s="90" t="s">
        <v>601</v>
      </c>
      <c r="U9" s="91">
        <v>0</v>
      </c>
      <c r="V9" s="91">
        <v>0</v>
      </c>
      <c r="W9" s="91">
        <v>0</v>
      </c>
      <c r="X9" s="91">
        <v>0</v>
      </c>
      <c r="Y9" s="92">
        <v>45905</v>
      </c>
      <c r="Z9" s="90" t="s">
        <v>654</v>
      </c>
      <c r="AA9" s="53" t="s">
        <v>1337</v>
      </c>
    </row>
    <row r="10" spans="1:27" ht="15" customHeight="1">
      <c r="A10" s="103" t="s">
        <v>31</v>
      </c>
      <c r="B10" s="103" t="s">
        <v>596</v>
      </c>
      <c r="C10" s="104">
        <v>7214</v>
      </c>
      <c r="D10" s="104">
        <v>0</v>
      </c>
      <c r="E10" s="104">
        <v>7214</v>
      </c>
      <c r="F10" s="104">
        <v>0</v>
      </c>
      <c r="G10" s="105">
        <v>45918</v>
      </c>
      <c r="H10" s="103" t="s">
        <v>654</v>
      </c>
      <c r="K10" s="53"/>
      <c r="L10" s="53"/>
      <c r="M10" s="52"/>
      <c r="N10" s="52"/>
      <c r="O10" s="52"/>
      <c r="P10" s="52"/>
      <c r="Q10" s="51"/>
      <c r="R10" s="53"/>
      <c r="S10" s="90" t="s">
        <v>31</v>
      </c>
      <c r="T10" s="90" t="s">
        <v>596</v>
      </c>
      <c r="U10" s="91">
        <v>2</v>
      </c>
      <c r="V10" s="91">
        <v>0</v>
      </c>
      <c r="W10" s="91">
        <v>2</v>
      </c>
      <c r="X10" s="91">
        <v>0</v>
      </c>
      <c r="Y10" s="92">
        <v>45905</v>
      </c>
      <c r="Z10" s="90" t="s">
        <v>654</v>
      </c>
      <c r="AA10" s="53" t="s">
        <v>1337</v>
      </c>
    </row>
    <row r="11" spans="1:27" ht="15" customHeight="1">
      <c r="A11" s="103" t="s">
        <v>34</v>
      </c>
      <c r="B11" s="103" t="s">
        <v>596</v>
      </c>
      <c r="C11" s="104">
        <v>4814</v>
      </c>
      <c r="D11" s="104">
        <v>0</v>
      </c>
      <c r="E11" s="104">
        <v>4814</v>
      </c>
      <c r="F11" s="104">
        <v>0</v>
      </c>
      <c r="G11" s="105">
        <v>45918</v>
      </c>
      <c r="H11" s="103" t="s">
        <v>654</v>
      </c>
      <c r="K11" s="53"/>
      <c r="L11" s="53"/>
      <c r="M11" s="52"/>
      <c r="N11" s="52"/>
      <c r="O11" s="52"/>
      <c r="P11" s="52"/>
      <c r="Q11" s="51"/>
      <c r="R11" s="53"/>
      <c r="S11" s="90" t="s">
        <v>34</v>
      </c>
      <c r="T11" s="90" t="s">
        <v>596</v>
      </c>
      <c r="U11" s="91">
        <v>8</v>
      </c>
      <c r="V11" s="91">
        <v>0</v>
      </c>
      <c r="W11" s="91">
        <v>8</v>
      </c>
      <c r="X11" s="91">
        <v>0</v>
      </c>
      <c r="Y11" s="92">
        <v>45905</v>
      </c>
      <c r="Z11" s="90" t="s">
        <v>654</v>
      </c>
      <c r="AA11" s="53" t="s">
        <v>1337</v>
      </c>
    </row>
    <row r="12" spans="1:27" ht="15" customHeight="1">
      <c r="A12" s="103" t="s">
        <v>42</v>
      </c>
      <c r="B12" s="103" t="s">
        <v>596</v>
      </c>
      <c r="C12" s="104">
        <v>2482</v>
      </c>
      <c r="D12" s="104">
        <v>0</v>
      </c>
      <c r="E12" s="104">
        <v>2482</v>
      </c>
      <c r="F12" s="104">
        <v>0</v>
      </c>
      <c r="G12" s="105">
        <v>45918</v>
      </c>
      <c r="H12" s="103" t="s">
        <v>654</v>
      </c>
      <c r="K12" s="53"/>
      <c r="L12" s="53"/>
      <c r="M12" s="52"/>
      <c r="N12" s="52"/>
      <c r="O12" s="52"/>
      <c r="P12" s="52"/>
      <c r="Q12" s="51"/>
      <c r="R12" s="53"/>
      <c r="S12" s="90" t="s">
        <v>42</v>
      </c>
      <c r="T12" s="90" t="s">
        <v>596</v>
      </c>
      <c r="U12" s="91">
        <v>82</v>
      </c>
      <c r="V12" s="91">
        <v>0</v>
      </c>
      <c r="W12" s="91">
        <v>82</v>
      </c>
      <c r="X12" s="91">
        <v>0</v>
      </c>
      <c r="Y12" s="92">
        <v>45905</v>
      </c>
      <c r="Z12" s="90" t="s">
        <v>654</v>
      </c>
      <c r="AA12" s="53" t="s">
        <v>1337</v>
      </c>
    </row>
    <row r="13" spans="1:27" ht="15" customHeight="1">
      <c r="A13" s="103" t="s">
        <v>45</v>
      </c>
      <c r="B13" s="103" t="s">
        <v>596</v>
      </c>
      <c r="C13" s="104">
        <v>1698</v>
      </c>
      <c r="D13" s="104">
        <v>0</v>
      </c>
      <c r="E13" s="104">
        <v>1698</v>
      </c>
      <c r="F13" s="104">
        <v>14</v>
      </c>
      <c r="G13" s="105">
        <v>45918</v>
      </c>
      <c r="H13" s="103" t="s">
        <v>654</v>
      </c>
      <c r="K13" s="53"/>
      <c r="L13" s="53"/>
      <c r="M13" s="52"/>
      <c r="N13" s="52"/>
      <c r="O13" s="52"/>
      <c r="P13" s="52"/>
      <c r="Q13" s="51"/>
      <c r="R13" s="53"/>
      <c r="S13" s="90" t="s">
        <v>45</v>
      </c>
      <c r="T13" s="90" t="s">
        <v>596</v>
      </c>
      <c r="U13" s="91">
        <v>6</v>
      </c>
      <c r="V13" s="91">
        <v>0</v>
      </c>
      <c r="W13" s="91">
        <v>6</v>
      </c>
      <c r="X13" s="91">
        <v>0</v>
      </c>
      <c r="Y13" s="92">
        <v>45905</v>
      </c>
      <c r="Z13" s="90" t="s">
        <v>654</v>
      </c>
      <c r="AA13" s="53" t="s">
        <v>1337</v>
      </c>
    </row>
    <row r="14" spans="1:27" ht="15" customHeight="1">
      <c r="A14" s="103" t="s">
        <v>131</v>
      </c>
      <c r="B14" s="103" t="s">
        <v>602</v>
      </c>
      <c r="C14" s="104">
        <v>1964</v>
      </c>
      <c r="D14" s="104">
        <v>1000</v>
      </c>
      <c r="E14" s="104">
        <v>964</v>
      </c>
      <c r="F14" s="104">
        <v>12</v>
      </c>
      <c r="G14" s="105">
        <v>45918</v>
      </c>
      <c r="H14" s="103" t="s">
        <v>654</v>
      </c>
      <c r="K14" s="53"/>
      <c r="L14" s="53"/>
      <c r="M14" s="52"/>
      <c r="N14" s="52"/>
      <c r="O14" s="52"/>
      <c r="P14" s="52"/>
      <c r="Q14" s="51"/>
      <c r="R14" s="53"/>
      <c r="S14" s="90" t="s">
        <v>131</v>
      </c>
      <c r="T14" s="90" t="s">
        <v>602</v>
      </c>
      <c r="U14" s="91">
        <v>8</v>
      </c>
      <c r="V14" s="91">
        <v>0</v>
      </c>
      <c r="W14" s="91">
        <v>8</v>
      </c>
      <c r="X14" s="91">
        <v>0</v>
      </c>
      <c r="Y14" s="92">
        <v>45905</v>
      </c>
      <c r="Z14" s="90" t="s">
        <v>654</v>
      </c>
      <c r="AA14" s="53" t="s">
        <v>1337</v>
      </c>
    </row>
    <row r="15" spans="1:27" ht="15" customHeight="1">
      <c r="A15" s="103" t="s">
        <v>133</v>
      </c>
      <c r="B15" s="103" t="s">
        <v>603</v>
      </c>
      <c r="C15" s="104">
        <v>1100</v>
      </c>
      <c r="D15" s="104">
        <v>600</v>
      </c>
      <c r="E15" s="104">
        <v>500</v>
      </c>
      <c r="F15" s="104">
        <v>4</v>
      </c>
      <c r="G15" s="105">
        <v>45918</v>
      </c>
      <c r="H15" s="103" t="s">
        <v>654</v>
      </c>
      <c r="K15" s="53"/>
      <c r="L15" s="53"/>
      <c r="M15" s="52"/>
      <c r="N15" s="52"/>
      <c r="O15" s="52"/>
      <c r="P15" s="52"/>
      <c r="Q15" s="51"/>
      <c r="R15" s="53"/>
      <c r="S15" s="90" t="s">
        <v>133</v>
      </c>
      <c r="T15" s="90" t="s">
        <v>603</v>
      </c>
      <c r="U15" s="91">
        <v>0</v>
      </c>
      <c r="V15" s="91">
        <v>0</v>
      </c>
      <c r="W15" s="91">
        <v>0</v>
      </c>
      <c r="X15" s="91">
        <v>0</v>
      </c>
      <c r="Y15" s="92">
        <v>45905</v>
      </c>
      <c r="Z15" s="90" t="s">
        <v>654</v>
      </c>
      <c r="AA15" s="53" t="s">
        <v>1337</v>
      </c>
    </row>
    <row r="16" spans="1:27" ht="15" customHeight="1">
      <c r="A16" s="103" t="s">
        <v>116</v>
      </c>
      <c r="B16" s="103" t="s">
        <v>602</v>
      </c>
      <c r="C16" s="104">
        <v>0</v>
      </c>
      <c r="D16" s="104">
        <v>0</v>
      </c>
      <c r="E16" s="104">
        <v>0</v>
      </c>
      <c r="F16" s="104">
        <v>0</v>
      </c>
      <c r="G16" s="105">
        <v>45918</v>
      </c>
      <c r="H16" s="103" t="s">
        <v>654</v>
      </c>
      <c r="K16" s="53"/>
      <c r="L16" s="53"/>
      <c r="M16" s="52"/>
      <c r="N16" s="52"/>
      <c r="O16" s="52"/>
      <c r="P16" s="52"/>
      <c r="Q16" s="51"/>
      <c r="R16" s="53"/>
      <c r="S16" s="90" t="s">
        <v>116</v>
      </c>
      <c r="T16" s="90" t="s">
        <v>602</v>
      </c>
      <c r="U16" s="91">
        <v>0</v>
      </c>
      <c r="V16" s="91">
        <v>0</v>
      </c>
      <c r="W16" s="91">
        <v>0</v>
      </c>
      <c r="X16" s="91">
        <v>0</v>
      </c>
      <c r="Y16" s="92">
        <v>45905</v>
      </c>
      <c r="Z16" s="90" t="s">
        <v>654</v>
      </c>
      <c r="AA16" s="53" t="s">
        <v>1337</v>
      </c>
    </row>
    <row r="17" spans="1:27" ht="15" customHeight="1">
      <c r="A17" s="103" t="s">
        <v>118</v>
      </c>
      <c r="B17" s="103" t="s">
        <v>603</v>
      </c>
      <c r="C17" s="104">
        <v>0</v>
      </c>
      <c r="D17" s="104">
        <v>0</v>
      </c>
      <c r="E17" s="104">
        <v>0</v>
      </c>
      <c r="F17" s="104">
        <v>0</v>
      </c>
      <c r="G17" s="105">
        <v>45918</v>
      </c>
      <c r="H17" s="103" t="s">
        <v>654</v>
      </c>
      <c r="K17" s="53"/>
      <c r="L17" s="53"/>
      <c r="M17" s="52"/>
      <c r="N17" s="52"/>
      <c r="O17" s="52"/>
      <c r="P17" s="52"/>
      <c r="Q17" s="51"/>
      <c r="R17" s="53"/>
      <c r="S17" s="90" t="s">
        <v>118</v>
      </c>
      <c r="T17" s="90" t="s">
        <v>603</v>
      </c>
      <c r="U17" s="91">
        <v>0</v>
      </c>
      <c r="V17" s="91">
        <v>0</v>
      </c>
      <c r="W17" s="91">
        <v>0</v>
      </c>
      <c r="X17" s="91">
        <v>0</v>
      </c>
      <c r="Y17" s="92">
        <v>45905</v>
      </c>
      <c r="Z17" s="90" t="s">
        <v>654</v>
      </c>
      <c r="AA17" s="53" t="s">
        <v>1337</v>
      </c>
    </row>
    <row r="18" spans="1:27" ht="15" customHeight="1">
      <c r="A18" s="103" t="s">
        <v>38</v>
      </c>
      <c r="B18" s="103" t="s">
        <v>597</v>
      </c>
      <c r="C18" s="104">
        <v>5612</v>
      </c>
      <c r="D18" s="104">
        <v>0</v>
      </c>
      <c r="E18" s="104">
        <v>5612</v>
      </c>
      <c r="F18" s="104">
        <v>0</v>
      </c>
      <c r="G18" s="105">
        <v>45918</v>
      </c>
      <c r="H18" s="103" t="s">
        <v>654</v>
      </c>
      <c r="K18" s="53"/>
      <c r="L18" s="53"/>
      <c r="M18" s="52"/>
      <c r="N18" s="52"/>
      <c r="O18" s="52"/>
      <c r="P18" s="52"/>
      <c r="Q18" s="51"/>
      <c r="R18" s="53"/>
      <c r="S18" s="90" t="s">
        <v>38</v>
      </c>
      <c r="T18" s="90" t="s">
        <v>597</v>
      </c>
      <c r="U18" s="91">
        <v>0</v>
      </c>
      <c r="V18" s="91">
        <v>0</v>
      </c>
      <c r="W18" s="91">
        <v>0</v>
      </c>
      <c r="X18" s="91">
        <v>0</v>
      </c>
      <c r="Y18" s="92">
        <v>45905</v>
      </c>
      <c r="Z18" s="90" t="s">
        <v>654</v>
      </c>
      <c r="AA18" s="53" t="s">
        <v>1337</v>
      </c>
    </row>
    <row r="19" spans="1:27" ht="15" customHeight="1">
      <c r="A19" s="103" t="s">
        <v>40</v>
      </c>
      <c r="B19" s="103" t="s">
        <v>597</v>
      </c>
      <c r="C19" s="104">
        <v>3676</v>
      </c>
      <c r="D19" s="104">
        <v>0</v>
      </c>
      <c r="E19" s="104">
        <v>3676</v>
      </c>
      <c r="F19" s="104">
        <v>0</v>
      </c>
      <c r="G19" s="105">
        <v>45918</v>
      </c>
      <c r="H19" s="103" t="s">
        <v>654</v>
      </c>
      <c r="K19" s="53"/>
      <c r="L19" s="53"/>
      <c r="M19" s="52"/>
      <c r="N19" s="52"/>
      <c r="O19" s="52"/>
      <c r="P19" s="52"/>
      <c r="Q19" s="51"/>
      <c r="R19" s="53"/>
      <c r="S19" s="90" t="s">
        <v>40</v>
      </c>
      <c r="T19" s="90" t="s">
        <v>597</v>
      </c>
      <c r="U19" s="91">
        <v>68</v>
      </c>
      <c r="V19" s="91">
        <v>0</v>
      </c>
      <c r="W19" s="91">
        <v>68</v>
      </c>
      <c r="X19" s="91">
        <v>0</v>
      </c>
      <c r="Y19" s="92">
        <v>45905</v>
      </c>
      <c r="Z19" s="90" t="s">
        <v>654</v>
      </c>
      <c r="AA19" s="53" t="s">
        <v>1337</v>
      </c>
    </row>
    <row r="20" spans="1:27" ht="15" customHeight="1">
      <c r="A20" s="103" t="s">
        <v>49</v>
      </c>
      <c r="B20" s="103" t="s">
        <v>597</v>
      </c>
      <c r="C20" s="104">
        <v>4</v>
      </c>
      <c r="D20" s="104">
        <v>4</v>
      </c>
      <c r="E20" s="104">
        <v>0</v>
      </c>
      <c r="F20" s="104">
        <v>0</v>
      </c>
      <c r="G20" s="105">
        <v>45918</v>
      </c>
      <c r="H20" s="103" t="s">
        <v>654</v>
      </c>
      <c r="K20" s="53"/>
      <c r="L20" s="53"/>
      <c r="M20" s="52"/>
      <c r="N20" s="52"/>
      <c r="O20" s="52"/>
      <c r="P20" s="52"/>
      <c r="Q20" s="51"/>
      <c r="R20" s="53"/>
      <c r="S20" s="90" t="s">
        <v>49</v>
      </c>
      <c r="T20" s="90" t="s">
        <v>597</v>
      </c>
      <c r="U20" s="91">
        <v>4</v>
      </c>
      <c r="V20" s="91">
        <v>4</v>
      </c>
      <c r="W20" s="91">
        <v>0</v>
      </c>
      <c r="X20" s="91">
        <v>0</v>
      </c>
      <c r="Y20" s="92">
        <v>45905</v>
      </c>
      <c r="Z20" s="90" t="s">
        <v>654</v>
      </c>
      <c r="AA20" s="53" t="s">
        <v>1337</v>
      </c>
    </row>
    <row r="21" spans="1:27" ht="15" customHeight="1">
      <c r="A21" s="103" t="s">
        <v>52</v>
      </c>
      <c r="B21" s="103" t="s">
        <v>597</v>
      </c>
      <c r="C21" s="104">
        <v>0</v>
      </c>
      <c r="D21" s="104">
        <v>0</v>
      </c>
      <c r="E21" s="104">
        <v>0</v>
      </c>
      <c r="F21" s="104">
        <v>8</v>
      </c>
      <c r="G21" s="105">
        <v>45918</v>
      </c>
      <c r="H21" s="103" t="s">
        <v>654</v>
      </c>
      <c r="K21" s="53"/>
      <c r="L21" s="53"/>
      <c r="M21" s="52"/>
      <c r="N21" s="52"/>
      <c r="O21" s="52"/>
      <c r="P21" s="52"/>
      <c r="Q21" s="51"/>
      <c r="R21" s="53"/>
      <c r="S21" s="90" t="s">
        <v>52</v>
      </c>
      <c r="T21" s="90" t="s">
        <v>597</v>
      </c>
      <c r="U21" s="91">
        <v>0</v>
      </c>
      <c r="V21" s="91">
        <v>0</v>
      </c>
      <c r="W21" s="91">
        <v>0</v>
      </c>
      <c r="X21" s="91">
        <v>0</v>
      </c>
      <c r="Y21" s="92">
        <v>45905</v>
      </c>
      <c r="Z21" s="90" t="s">
        <v>654</v>
      </c>
      <c r="AA21" s="53" t="s">
        <v>1337</v>
      </c>
    </row>
    <row r="22" spans="1:27" ht="15" customHeight="1">
      <c r="A22" s="103" t="s">
        <v>655</v>
      </c>
      <c r="B22" s="103" t="s">
        <v>837</v>
      </c>
      <c r="C22" s="104">
        <v>0</v>
      </c>
      <c r="D22" s="104">
        <v>0</v>
      </c>
      <c r="E22" s="104">
        <v>0</v>
      </c>
      <c r="F22" s="104">
        <v>0</v>
      </c>
      <c r="G22" s="105">
        <v>45918</v>
      </c>
      <c r="H22" s="103" t="s">
        <v>654</v>
      </c>
      <c r="K22" s="53"/>
      <c r="L22" s="53"/>
      <c r="M22" s="52"/>
      <c r="N22" s="52"/>
      <c r="O22" s="52"/>
      <c r="P22" s="52"/>
      <c r="Q22" s="51"/>
      <c r="R22" s="53"/>
      <c r="S22" s="90" t="s">
        <v>665</v>
      </c>
      <c r="T22" s="90" t="s">
        <v>840</v>
      </c>
      <c r="U22" s="91">
        <v>0</v>
      </c>
      <c r="V22" s="91">
        <v>0</v>
      </c>
      <c r="W22" s="91">
        <v>0</v>
      </c>
      <c r="X22" s="91">
        <v>0</v>
      </c>
      <c r="Y22" s="92">
        <v>45905</v>
      </c>
      <c r="Z22" s="90" t="s">
        <v>654</v>
      </c>
      <c r="AA22" s="53" t="s">
        <v>1337</v>
      </c>
    </row>
    <row r="23" spans="1:27" ht="15" customHeight="1">
      <c r="A23" s="103" t="s">
        <v>657</v>
      </c>
      <c r="B23" s="103" t="s">
        <v>837</v>
      </c>
      <c r="C23" s="104">
        <v>3450</v>
      </c>
      <c r="D23" s="104">
        <v>0</v>
      </c>
      <c r="E23" s="104">
        <v>3450</v>
      </c>
      <c r="F23" s="104">
        <v>0</v>
      </c>
      <c r="G23" s="105">
        <v>45918</v>
      </c>
      <c r="H23" s="103" t="s">
        <v>654</v>
      </c>
      <c r="K23" s="53"/>
      <c r="L23" s="53"/>
      <c r="M23" s="52"/>
      <c r="N23" s="52"/>
      <c r="O23" s="52"/>
      <c r="P23" s="52"/>
      <c r="Q23" s="51"/>
      <c r="R23" s="53"/>
      <c r="S23" s="90" t="s">
        <v>666</v>
      </c>
      <c r="T23" s="90" t="s">
        <v>667</v>
      </c>
      <c r="U23" s="91">
        <v>0</v>
      </c>
      <c r="V23" s="91">
        <v>0</v>
      </c>
      <c r="W23" s="91">
        <v>0</v>
      </c>
      <c r="X23" s="91">
        <v>0</v>
      </c>
      <c r="Y23" s="92">
        <v>45905</v>
      </c>
      <c r="Z23" s="90" t="s">
        <v>654</v>
      </c>
      <c r="AA23" s="53" t="s">
        <v>1337</v>
      </c>
    </row>
    <row r="24" spans="1:27" ht="15" customHeight="1">
      <c r="A24" s="103" t="s">
        <v>658</v>
      </c>
      <c r="B24" s="103" t="s">
        <v>838</v>
      </c>
      <c r="C24" s="104">
        <v>0</v>
      </c>
      <c r="D24" s="104">
        <v>0</v>
      </c>
      <c r="E24" s="104">
        <v>0</v>
      </c>
      <c r="F24" s="104">
        <v>0</v>
      </c>
      <c r="G24" s="105">
        <v>45918</v>
      </c>
      <c r="H24" s="103" t="s">
        <v>654</v>
      </c>
      <c r="K24" s="53"/>
      <c r="L24" s="53"/>
      <c r="M24" s="52"/>
      <c r="N24" s="52"/>
      <c r="O24" s="52"/>
      <c r="P24" s="52"/>
      <c r="Q24" s="51"/>
      <c r="R24" s="53"/>
      <c r="S24" s="90" t="s">
        <v>668</v>
      </c>
      <c r="T24" s="90" t="s">
        <v>667</v>
      </c>
      <c r="U24" s="91">
        <v>0</v>
      </c>
      <c r="V24" s="91">
        <v>0</v>
      </c>
      <c r="W24" s="91">
        <v>0</v>
      </c>
      <c r="X24" s="91">
        <v>0</v>
      </c>
      <c r="Y24" s="92">
        <v>45905</v>
      </c>
      <c r="Z24" s="90" t="s">
        <v>654</v>
      </c>
      <c r="AA24" s="53" t="s">
        <v>1337</v>
      </c>
    </row>
    <row r="25" spans="1:27" ht="15" customHeight="1">
      <c r="A25" s="103" t="s">
        <v>660</v>
      </c>
      <c r="B25" s="103" t="s">
        <v>838</v>
      </c>
      <c r="C25" s="104">
        <v>0</v>
      </c>
      <c r="D25" s="104">
        <v>0</v>
      </c>
      <c r="E25" s="104">
        <v>0</v>
      </c>
      <c r="F25" s="104">
        <v>0</v>
      </c>
      <c r="G25" s="105">
        <v>45918</v>
      </c>
      <c r="H25" s="103" t="s">
        <v>654</v>
      </c>
      <c r="K25" s="53"/>
      <c r="L25" s="53"/>
      <c r="M25" s="52"/>
      <c r="N25" s="52"/>
      <c r="O25" s="52"/>
      <c r="P25" s="52"/>
      <c r="Q25" s="51"/>
      <c r="R25" s="53"/>
      <c r="S25" s="90" t="s">
        <v>669</v>
      </c>
      <c r="T25" s="90" t="s">
        <v>667</v>
      </c>
      <c r="U25" s="91">
        <v>0</v>
      </c>
      <c r="V25" s="91">
        <v>0</v>
      </c>
      <c r="W25" s="91">
        <v>0</v>
      </c>
      <c r="X25" s="91">
        <v>0</v>
      </c>
      <c r="Y25" s="92">
        <v>45905</v>
      </c>
      <c r="Z25" s="90" t="s">
        <v>654</v>
      </c>
      <c r="AA25" s="53" t="s">
        <v>1337</v>
      </c>
    </row>
    <row r="26" spans="1:27" ht="15" customHeight="1">
      <c r="A26" s="103" t="s">
        <v>661</v>
      </c>
      <c r="B26" s="103" t="s">
        <v>839</v>
      </c>
      <c r="C26" s="104">
        <v>384</v>
      </c>
      <c r="D26" s="104">
        <v>0</v>
      </c>
      <c r="E26" s="104">
        <v>384</v>
      </c>
      <c r="F26" s="104">
        <v>0</v>
      </c>
      <c r="G26" s="105">
        <v>45918</v>
      </c>
      <c r="H26" s="103" t="s">
        <v>654</v>
      </c>
      <c r="K26" s="53"/>
      <c r="L26" s="53"/>
      <c r="M26" s="52"/>
      <c r="N26" s="52"/>
      <c r="O26" s="52"/>
      <c r="P26" s="52"/>
      <c r="Q26" s="51"/>
      <c r="R26" s="53"/>
      <c r="S26" s="90" t="s">
        <v>670</v>
      </c>
      <c r="T26" s="90" t="s">
        <v>841</v>
      </c>
      <c r="U26" s="91">
        <v>0</v>
      </c>
      <c r="V26" s="91">
        <v>0</v>
      </c>
      <c r="W26" s="91">
        <v>0</v>
      </c>
      <c r="X26" s="91">
        <v>0</v>
      </c>
      <c r="Y26" s="92">
        <v>45905</v>
      </c>
      <c r="Z26" s="90" t="s">
        <v>654</v>
      </c>
      <c r="AA26" s="53" t="s">
        <v>1337</v>
      </c>
    </row>
    <row r="27" spans="1:27" ht="15" customHeight="1">
      <c r="A27" s="103" t="s">
        <v>663</v>
      </c>
      <c r="B27" s="103" t="s">
        <v>839</v>
      </c>
      <c r="C27" s="104">
        <v>3948</v>
      </c>
      <c r="D27" s="104">
        <v>0</v>
      </c>
      <c r="E27" s="104">
        <v>3948</v>
      </c>
      <c r="F27" s="104">
        <v>0</v>
      </c>
      <c r="G27" s="105">
        <v>45918</v>
      </c>
      <c r="H27" s="103" t="s">
        <v>654</v>
      </c>
      <c r="K27" s="53"/>
      <c r="L27" s="53"/>
      <c r="M27" s="52"/>
      <c r="N27" s="52"/>
      <c r="O27" s="52"/>
      <c r="P27" s="52"/>
      <c r="Q27" s="51"/>
      <c r="R27" s="53"/>
      <c r="S27" s="90" t="s">
        <v>671</v>
      </c>
      <c r="T27" s="90" t="s">
        <v>842</v>
      </c>
      <c r="U27" s="91">
        <v>0</v>
      </c>
      <c r="V27" s="91">
        <v>0</v>
      </c>
      <c r="W27" s="91">
        <v>0</v>
      </c>
      <c r="X27" s="91">
        <v>0</v>
      </c>
      <c r="Y27" s="92">
        <v>45905</v>
      </c>
      <c r="Z27" s="90" t="s">
        <v>654</v>
      </c>
      <c r="AA27" s="53" t="s">
        <v>1337</v>
      </c>
    </row>
    <row r="28" spans="1:27" ht="15" customHeight="1">
      <c r="A28" s="103" t="s">
        <v>664</v>
      </c>
      <c r="B28" s="103" t="s">
        <v>837</v>
      </c>
      <c r="C28" s="104">
        <v>0</v>
      </c>
      <c r="D28" s="104">
        <v>0</v>
      </c>
      <c r="E28" s="104">
        <v>0</v>
      </c>
      <c r="F28" s="104">
        <v>0</v>
      </c>
      <c r="G28" s="105">
        <v>45918</v>
      </c>
      <c r="H28" s="103" t="s">
        <v>654</v>
      </c>
      <c r="K28" s="53"/>
      <c r="L28" s="53"/>
      <c r="M28" s="52"/>
      <c r="N28" s="52"/>
      <c r="O28" s="52"/>
      <c r="P28" s="52"/>
      <c r="Q28" s="51"/>
      <c r="R28" s="53"/>
      <c r="S28" s="90" t="s">
        <v>672</v>
      </c>
      <c r="T28" s="90" t="s">
        <v>843</v>
      </c>
      <c r="U28" s="91">
        <v>0</v>
      </c>
      <c r="V28" s="91">
        <v>0</v>
      </c>
      <c r="W28" s="91">
        <v>0</v>
      </c>
      <c r="X28" s="91">
        <v>0</v>
      </c>
      <c r="Y28" s="92">
        <v>45905</v>
      </c>
      <c r="Z28" s="90" t="s">
        <v>654</v>
      </c>
      <c r="AA28" s="53" t="s">
        <v>1337</v>
      </c>
    </row>
    <row r="29" spans="1:27" ht="15" customHeight="1">
      <c r="A29" s="103" t="s">
        <v>665</v>
      </c>
      <c r="B29" s="103" t="s">
        <v>840</v>
      </c>
      <c r="C29" s="104">
        <v>0</v>
      </c>
      <c r="D29" s="104">
        <v>0</v>
      </c>
      <c r="E29" s="104">
        <v>0</v>
      </c>
      <c r="F29" s="104">
        <v>0</v>
      </c>
      <c r="G29" s="105">
        <v>45918</v>
      </c>
      <c r="H29" s="103" t="s">
        <v>654</v>
      </c>
      <c r="K29" s="53"/>
      <c r="L29" s="53"/>
      <c r="M29" s="52"/>
      <c r="N29" s="52"/>
      <c r="O29" s="52"/>
      <c r="P29" s="52"/>
      <c r="Q29" s="51"/>
      <c r="R29" s="53"/>
      <c r="S29" s="90" t="s">
        <v>673</v>
      </c>
      <c r="T29" s="90" t="s">
        <v>844</v>
      </c>
      <c r="U29" s="91">
        <v>0</v>
      </c>
      <c r="V29" s="91">
        <v>0</v>
      </c>
      <c r="W29" s="91">
        <v>0</v>
      </c>
      <c r="X29" s="91">
        <v>0</v>
      </c>
      <c r="Y29" s="92">
        <v>45905</v>
      </c>
      <c r="Z29" s="90" t="s">
        <v>654</v>
      </c>
      <c r="AA29" s="53" t="s">
        <v>1337</v>
      </c>
    </row>
    <row r="30" spans="1:27" ht="15" customHeight="1">
      <c r="A30" s="103" t="s">
        <v>666</v>
      </c>
      <c r="B30" s="103" t="s">
        <v>667</v>
      </c>
      <c r="C30" s="104">
        <v>1194</v>
      </c>
      <c r="D30" s="104">
        <v>0</v>
      </c>
      <c r="E30" s="104">
        <v>1194</v>
      </c>
      <c r="F30" s="104">
        <v>0</v>
      </c>
      <c r="G30" s="105">
        <v>45918</v>
      </c>
      <c r="H30" s="103" t="s">
        <v>654</v>
      </c>
      <c r="K30" s="53"/>
      <c r="L30" s="53"/>
      <c r="M30" s="52"/>
      <c r="N30" s="52"/>
      <c r="O30" s="52"/>
      <c r="P30" s="52"/>
      <c r="Q30" s="51"/>
      <c r="R30" s="53"/>
      <c r="S30" s="90" t="s">
        <v>674</v>
      </c>
      <c r="T30" s="90" t="s">
        <v>844</v>
      </c>
      <c r="U30" s="91">
        <v>0</v>
      </c>
      <c r="V30" s="91">
        <v>0</v>
      </c>
      <c r="W30" s="91">
        <v>0</v>
      </c>
      <c r="X30" s="91">
        <v>0</v>
      </c>
      <c r="Y30" s="92">
        <v>45905</v>
      </c>
      <c r="Z30" s="90" t="s">
        <v>654</v>
      </c>
      <c r="AA30" s="53" t="s">
        <v>1337</v>
      </c>
    </row>
    <row r="31" spans="1:27" ht="15" customHeight="1">
      <c r="A31" s="103" t="s">
        <v>668</v>
      </c>
      <c r="B31" s="103" t="s">
        <v>667</v>
      </c>
      <c r="C31" s="104">
        <v>1194</v>
      </c>
      <c r="D31" s="104">
        <v>0</v>
      </c>
      <c r="E31" s="104">
        <v>1194</v>
      </c>
      <c r="F31" s="104">
        <v>0</v>
      </c>
      <c r="G31" s="105">
        <v>45918</v>
      </c>
      <c r="H31" s="103" t="s">
        <v>654</v>
      </c>
      <c r="K31" s="53"/>
      <c r="L31" s="53"/>
      <c r="M31" s="52"/>
      <c r="N31" s="52"/>
      <c r="O31" s="52"/>
      <c r="P31" s="52"/>
      <c r="Q31" s="51"/>
      <c r="R31" s="53"/>
      <c r="S31" s="90" t="s">
        <v>675</v>
      </c>
      <c r="T31" s="90" t="s">
        <v>845</v>
      </c>
      <c r="U31" s="91">
        <v>0</v>
      </c>
      <c r="V31" s="91">
        <v>0</v>
      </c>
      <c r="W31" s="91">
        <v>0</v>
      </c>
      <c r="X31" s="91">
        <v>0</v>
      </c>
      <c r="Y31" s="92">
        <v>45905</v>
      </c>
      <c r="Z31" s="90" t="s">
        <v>654</v>
      </c>
      <c r="AA31" s="53" t="s">
        <v>1337</v>
      </c>
    </row>
    <row r="32" spans="1:27" ht="15" customHeight="1">
      <c r="A32" s="103" t="s">
        <v>669</v>
      </c>
      <c r="B32" s="103" t="s">
        <v>667</v>
      </c>
      <c r="C32" s="104">
        <v>300</v>
      </c>
      <c r="D32" s="104">
        <v>0</v>
      </c>
      <c r="E32" s="104">
        <v>300</v>
      </c>
      <c r="F32" s="104">
        <v>0</v>
      </c>
      <c r="G32" s="105">
        <v>45918</v>
      </c>
      <c r="H32" s="103" t="s">
        <v>654</v>
      </c>
      <c r="K32" s="53"/>
      <c r="L32" s="53"/>
      <c r="M32" s="52"/>
      <c r="N32" s="52"/>
      <c r="O32" s="52"/>
      <c r="P32" s="52"/>
      <c r="Q32" s="51"/>
      <c r="R32" s="53"/>
      <c r="S32" s="90" t="s">
        <v>676</v>
      </c>
      <c r="T32" s="90" t="s">
        <v>845</v>
      </c>
      <c r="U32" s="91">
        <v>0</v>
      </c>
      <c r="V32" s="91">
        <v>0</v>
      </c>
      <c r="W32" s="91">
        <v>0</v>
      </c>
      <c r="X32" s="91">
        <v>0</v>
      </c>
      <c r="Y32" s="92">
        <v>45905</v>
      </c>
      <c r="Z32" s="90" t="s">
        <v>654</v>
      </c>
      <c r="AA32" s="53" t="s">
        <v>1337</v>
      </c>
    </row>
    <row r="33" spans="1:27" ht="15" customHeight="1">
      <c r="A33" s="103" t="s">
        <v>670</v>
      </c>
      <c r="B33" s="103" t="s">
        <v>841</v>
      </c>
      <c r="C33" s="104">
        <v>1200</v>
      </c>
      <c r="D33" s="104">
        <v>0</v>
      </c>
      <c r="E33" s="104">
        <v>1200</v>
      </c>
      <c r="F33" s="104">
        <v>0</v>
      </c>
      <c r="G33" s="105">
        <v>45918</v>
      </c>
      <c r="H33" s="103" t="s">
        <v>654</v>
      </c>
      <c r="K33" s="53"/>
      <c r="L33" s="53"/>
      <c r="M33" s="52"/>
      <c r="N33" s="52"/>
      <c r="O33" s="52"/>
      <c r="P33" s="52"/>
      <c r="Q33" s="51"/>
      <c r="R33" s="53"/>
      <c r="S33" s="90" t="s">
        <v>677</v>
      </c>
      <c r="T33" s="90" t="s">
        <v>845</v>
      </c>
      <c r="U33" s="91">
        <v>0</v>
      </c>
      <c r="V33" s="91">
        <v>0</v>
      </c>
      <c r="W33" s="91">
        <v>0</v>
      </c>
      <c r="X33" s="91">
        <v>0</v>
      </c>
      <c r="Y33" s="92">
        <v>45905</v>
      </c>
      <c r="Z33" s="90" t="s">
        <v>654</v>
      </c>
      <c r="AA33" s="53" t="s">
        <v>1337</v>
      </c>
    </row>
    <row r="34" spans="1:27" ht="15" customHeight="1">
      <c r="A34" s="103" t="s">
        <v>671</v>
      </c>
      <c r="B34" s="103" t="s">
        <v>842</v>
      </c>
      <c r="C34" s="104">
        <v>0</v>
      </c>
      <c r="D34" s="104">
        <v>0</v>
      </c>
      <c r="E34" s="104">
        <v>0</v>
      </c>
      <c r="F34" s="104">
        <v>0</v>
      </c>
      <c r="G34" s="105">
        <v>45918</v>
      </c>
      <c r="H34" s="103" t="s">
        <v>654</v>
      </c>
      <c r="K34" s="53"/>
      <c r="L34" s="53"/>
      <c r="M34" s="52"/>
      <c r="N34" s="52"/>
      <c r="O34" s="52"/>
      <c r="P34" s="52"/>
      <c r="Q34" s="51"/>
      <c r="R34" s="53"/>
      <c r="S34" s="90" t="s">
        <v>678</v>
      </c>
      <c r="T34" s="90" t="s">
        <v>846</v>
      </c>
      <c r="U34" s="91">
        <v>0</v>
      </c>
      <c r="V34" s="91">
        <v>0</v>
      </c>
      <c r="W34" s="91">
        <v>0</v>
      </c>
      <c r="X34" s="91">
        <v>0</v>
      </c>
      <c r="Y34" s="92">
        <v>45905</v>
      </c>
      <c r="Z34" s="90" t="s">
        <v>654</v>
      </c>
      <c r="AA34" s="53" t="s">
        <v>1337</v>
      </c>
    </row>
    <row r="35" spans="1:27" ht="15" customHeight="1">
      <c r="A35" s="103" t="s">
        <v>672</v>
      </c>
      <c r="B35" s="103" t="s">
        <v>843</v>
      </c>
      <c r="C35" s="104">
        <v>756</v>
      </c>
      <c r="D35" s="104">
        <v>0</v>
      </c>
      <c r="E35" s="104">
        <v>756</v>
      </c>
      <c r="F35" s="104">
        <v>102</v>
      </c>
      <c r="G35" s="105">
        <v>45918</v>
      </c>
      <c r="H35" s="103" t="s">
        <v>654</v>
      </c>
      <c r="K35" s="53"/>
      <c r="L35" s="53"/>
      <c r="M35" s="52"/>
      <c r="N35" s="52"/>
      <c r="O35" s="52"/>
      <c r="P35" s="52"/>
      <c r="Q35" s="51"/>
      <c r="R35" s="53"/>
      <c r="S35" s="90" t="s">
        <v>679</v>
      </c>
      <c r="T35" s="90" t="s">
        <v>847</v>
      </c>
      <c r="U35" s="91">
        <v>0</v>
      </c>
      <c r="V35" s="91">
        <v>0</v>
      </c>
      <c r="W35" s="91">
        <v>0</v>
      </c>
      <c r="X35" s="91">
        <v>0</v>
      </c>
      <c r="Y35" s="92">
        <v>45905</v>
      </c>
      <c r="Z35" s="90" t="s">
        <v>654</v>
      </c>
      <c r="AA35" s="53" t="s">
        <v>1337</v>
      </c>
    </row>
    <row r="36" spans="1:27" ht="15" customHeight="1">
      <c r="A36" s="103" t="s">
        <v>673</v>
      </c>
      <c r="B36" s="103" t="s">
        <v>844</v>
      </c>
      <c r="C36" s="104">
        <v>1200</v>
      </c>
      <c r="D36" s="104">
        <v>1200</v>
      </c>
      <c r="E36" s="104">
        <v>0</v>
      </c>
      <c r="F36" s="104">
        <v>0</v>
      </c>
      <c r="G36" s="105">
        <v>45918</v>
      </c>
      <c r="H36" s="103" t="s">
        <v>654</v>
      </c>
      <c r="K36" s="53"/>
      <c r="L36" s="53"/>
      <c r="M36" s="52"/>
      <c r="N36" s="52"/>
      <c r="O36" s="52"/>
      <c r="P36" s="52"/>
      <c r="Q36" s="51"/>
      <c r="R36" s="53"/>
      <c r="S36" s="90" t="s">
        <v>680</v>
      </c>
      <c r="T36" s="90" t="s">
        <v>847</v>
      </c>
      <c r="U36" s="91">
        <v>0</v>
      </c>
      <c r="V36" s="91">
        <v>0</v>
      </c>
      <c r="W36" s="91">
        <v>0</v>
      </c>
      <c r="X36" s="91">
        <v>0</v>
      </c>
      <c r="Y36" s="92">
        <v>45905</v>
      </c>
      <c r="Z36" s="90" t="s">
        <v>654</v>
      </c>
      <c r="AA36" s="53" t="s">
        <v>1337</v>
      </c>
    </row>
    <row r="37" spans="1:27" ht="15" customHeight="1">
      <c r="A37" s="103" t="s">
        <v>674</v>
      </c>
      <c r="B37" s="103" t="s">
        <v>844</v>
      </c>
      <c r="C37" s="104">
        <v>1200</v>
      </c>
      <c r="D37" s="104">
        <v>1200</v>
      </c>
      <c r="E37" s="104">
        <v>0</v>
      </c>
      <c r="F37" s="104">
        <v>0</v>
      </c>
      <c r="G37" s="105">
        <v>45918</v>
      </c>
      <c r="H37" s="103" t="s">
        <v>654</v>
      </c>
      <c r="K37" s="53"/>
      <c r="L37" s="53"/>
      <c r="M37" s="52"/>
      <c r="N37" s="52"/>
      <c r="O37" s="52"/>
      <c r="P37" s="52"/>
      <c r="Q37" s="51"/>
      <c r="R37" s="53"/>
      <c r="S37" s="90" t="s">
        <v>681</v>
      </c>
      <c r="T37" s="90" t="s">
        <v>848</v>
      </c>
      <c r="U37" s="91">
        <v>0</v>
      </c>
      <c r="V37" s="91">
        <v>0</v>
      </c>
      <c r="W37" s="91">
        <v>0</v>
      </c>
      <c r="X37" s="91">
        <v>0</v>
      </c>
      <c r="Y37" s="92">
        <v>45905</v>
      </c>
      <c r="Z37" s="90" t="s">
        <v>654</v>
      </c>
      <c r="AA37" s="53" t="s">
        <v>1337</v>
      </c>
    </row>
    <row r="38" spans="1:27" ht="15" customHeight="1">
      <c r="A38" s="103" t="s">
        <v>675</v>
      </c>
      <c r="B38" s="103" t="s">
        <v>845</v>
      </c>
      <c r="C38" s="104">
        <v>0</v>
      </c>
      <c r="D38" s="104">
        <v>0</v>
      </c>
      <c r="E38" s="104">
        <v>0</v>
      </c>
      <c r="F38" s="104">
        <v>0</v>
      </c>
      <c r="G38" s="105">
        <v>45918</v>
      </c>
      <c r="H38" s="103" t="s">
        <v>654</v>
      </c>
      <c r="K38" s="53"/>
      <c r="L38" s="53"/>
      <c r="M38" s="52"/>
      <c r="N38" s="52"/>
      <c r="O38" s="52"/>
      <c r="P38" s="52"/>
      <c r="Q38" s="51"/>
      <c r="R38" s="53"/>
      <c r="S38" s="90" t="s">
        <v>682</v>
      </c>
      <c r="T38" s="90" t="s">
        <v>848</v>
      </c>
      <c r="U38" s="91">
        <v>0</v>
      </c>
      <c r="V38" s="91">
        <v>0</v>
      </c>
      <c r="W38" s="91">
        <v>0</v>
      </c>
      <c r="X38" s="91">
        <v>0</v>
      </c>
      <c r="Y38" s="92">
        <v>45905</v>
      </c>
      <c r="Z38" s="90" t="s">
        <v>654</v>
      </c>
      <c r="AA38" s="53" t="s">
        <v>1337</v>
      </c>
    </row>
    <row r="39" spans="1:27" ht="15" customHeight="1">
      <c r="A39" s="103" t="s">
        <v>676</v>
      </c>
      <c r="B39" s="103" t="s">
        <v>845</v>
      </c>
      <c r="C39" s="104">
        <v>0</v>
      </c>
      <c r="D39" s="104">
        <v>0</v>
      </c>
      <c r="E39" s="104">
        <v>0</v>
      </c>
      <c r="F39" s="104">
        <v>0</v>
      </c>
      <c r="G39" s="105">
        <v>45918</v>
      </c>
      <c r="H39" s="103" t="s">
        <v>654</v>
      </c>
      <c r="K39" s="53"/>
      <c r="L39" s="53"/>
      <c r="M39" s="52"/>
      <c r="N39" s="52"/>
      <c r="O39" s="52"/>
      <c r="P39" s="52"/>
      <c r="Q39" s="51"/>
      <c r="R39" s="53"/>
      <c r="S39" s="90" t="s">
        <v>13</v>
      </c>
      <c r="T39" s="90" t="s">
        <v>16</v>
      </c>
      <c r="U39" s="91">
        <v>4</v>
      </c>
      <c r="V39" s="91">
        <v>0</v>
      </c>
      <c r="W39" s="91">
        <v>4</v>
      </c>
      <c r="X39" s="91">
        <v>0</v>
      </c>
      <c r="Y39" s="92">
        <v>45905</v>
      </c>
      <c r="Z39" s="90" t="s">
        <v>654</v>
      </c>
      <c r="AA39" s="53" t="s">
        <v>1337</v>
      </c>
    </row>
    <row r="40" spans="1:27" ht="15" customHeight="1">
      <c r="A40" s="103" t="s">
        <v>677</v>
      </c>
      <c r="B40" s="103" t="s">
        <v>845</v>
      </c>
      <c r="C40" s="104">
        <v>0</v>
      </c>
      <c r="D40" s="104">
        <v>0</v>
      </c>
      <c r="E40" s="104">
        <v>0</v>
      </c>
      <c r="F40" s="104">
        <v>0</v>
      </c>
      <c r="G40" s="105">
        <v>45918</v>
      </c>
      <c r="H40" s="103" t="s">
        <v>654</v>
      </c>
      <c r="K40" s="53"/>
      <c r="L40" s="53"/>
      <c r="M40" s="52"/>
      <c r="N40" s="52"/>
      <c r="O40" s="52"/>
      <c r="P40" s="52"/>
      <c r="Q40" s="51"/>
      <c r="R40" s="53"/>
      <c r="S40" s="90" t="s">
        <v>19</v>
      </c>
      <c r="T40" s="90" t="s">
        <v>20</v>
      </c>
      <c r="U40" s="91">
        <v>0</v>
      </c>
      <c r="V40" s="91">
        <v>0</v>
      </c>
      <c r="W40" s="91">
        <v>0</v>
      </c>
      <c r="X40" s="91">
        <v>0</v>
      </c>
      <c r="Y40" s="92">
        <v>45905</v>
      </c>
      <c r="Z40" s="90" t="s">
        <v>654</v>
      </c>
      <c r="AA40" s="53" t="s">
        <v>1337</v>
      </c>
    </row>
    <row r="41" spans="1:27" ht="15" customHeight="1">
      <c r="A41" s="103" t="s">
        <v>678</v>
      </c>
      <c r="B41" s="103" t="s">
        <v>846</v>
      </c>
      <c r="C41" s="104">
        <v>1200</v>
      </c>
      <c r="D41" s="104">
        <v>0</v>
      </c>
      <c r="E41" s="104">
        <v>1200</v>
      </c>
      <c r="F41" s="104">
        <v>0</v>
      </c>
      <c r="G41" s="105">
        <v>45918</v>
      </c>
      <c r="H41" s="103" t="s">
        <v>654</v>
      </c>
      <c r="K41" s="53"/>
      <c r="L41" s="53"/>
      <c r="M41" s="52"/>
      <c r="N41" s="52"/>
      <c r="O41" s="52"/>
      <c r="P41" s="52"/>
      <c r="Q41" s="51"/>
      <c r="R41" s="53"/>
      <c r="S41" s="90" t="s">
        <v>135</v>
      </c>
      <c r="T41" s="90" t="s">
        <v>90</v>
      </c>
      <c r="U41" s="91">
        <v>0</v>
      </c>
      <c r="V41" s="91">
        <v>0</v>
      </c>
      <c r="W41" s="91">
        <v>0</v>
      </c>
      <c r="X41" s="91">
        <v>0</v>
      </c>
      <c r="Y41" s="92">
        <v>45905</v>
      </c>
      <c r="Z41" s="90" t="s">
        <v>654</v>
      </c>
      <c r="AA41" s="53" t="s">
        <v>1337</v>
      </c>
    </row>
    <row r="42" spans="1:27" ht="15" customHeight="1">
      <c r="A42" s="103" t="s">
        <v>679</v>
      </c>
      <c r="B42" s="103" t="s">
        <v>847</v>
      </c>
      <c r="C42" s="104">
        <v>1200</v>
      </c>
      <c r="D42" s="104">
        <v>0</v>
      </c>
      <c r="E42" s="104">
        <v>1200</v>
      </c>
      <c r="F42" s="104">
        <v>0</v>
      </c>
      <c r="G42" s="105">
        <v>45918</v>
      </c>
      <c r="H42" s="103" t="s">
        <v>654</v>
      </c>
      <c r="K42" s="53"/>
      <c r="L42" s="53"/>
      <c r="M42" s="52"/>
      <c r="N42" s="52"/>
      <c r="O42" s="52"/>
      <c r="P42" s="52"/>
      <c r="Q42" s="51"/>
      <c r="R42" s="53"/>
      <c r="S42" s="90" t="s">
        <v>137</v>
      </c>
      <c r="T42" s="90" t="s">
        <v>93</v>
      </c>
      <c r="U42" s="91">
        <v>0</v>
      </c>
      <c r="V42" s="91">
        <v>0</v>
      </c>
      <c r="W42" s="91">
        <v>0</v>
      </c>
      <c r="X42" s="91">
        <v>0</v>
      </c>
      <c r="Y42" s="92">
        <v>45905</v>
      </c>
      <c r="Z42" s="90" t="s">
        <v>654</v>
      </c>
      <c r="AA42" s="53" t="s">
        <v>1337</v>
      </c>
    </row>
    <row r="43" spans="1:27" ht="15" customHeight="1">
      <c r="A43" s="103" t="s">
        <v>680</v>
      </c>
      <c r="B43" s="103" t="s">
        <v>847</v>
      </c>
      <c r="C43" s="104">
        <v>0</v>
      </c>
      <c r="D43" s="104">
        <v>0</v>
      </c>
      <c r="E43" s="104">
        <v>0</v>
      </c>
      <c r="F43" s="104">
        <v>0</v>
      </c>
      <c r="G43" s="105">
        <v>45918</v>
      </c>
      <c r="H43" s="103" t="s">
        <v>654</v>
      </c>
      <c r="K43" s="53"/>
      <c r="L43" s="53"/>
      <c r="M43" s="52"/>
      <c r="N43" s="52"/>
      <c r="O43" s="52"/>
      <c r="P43" s="52"/>
      <c r="Q43" s="51"/>
      <c r="R43" s="53"/>
      <c r="S43" s="90" t="s">
        <v>139</v>
      </c>
      <c r="T43" s="90" t="s">
        <v>16</v>
      </c>
      <c r="U43" s="91">
        <v>6</v>
      </c>
      <c r="V43" s="91">
        <v>0</v>
      </c>
      <c r="W43" s="91">
        <v>6</v>
      </c>
      <c r="X43" s="91">
        <v>0</v>
      </c>
      <c r="Y43" s="92">
        <v>45905</v>
      </c>
      <c r="Z43" s="90" t="s">
        <v>654</v>
      </c>
      <c r="AA43" s="53" t="s">
        <v>1337</v>
      </c>
    </row>
    <row r="44" spans="1:27" ht="15" customHeight="1">
      <c r="A44" s="103" t="s">
        <v>681</v>
      </c>
      <c r="B44" s="103" t="s">
        <v>848</v>
      </c>
      <c r="C44" s="104">
        <v>1404</v>
      </c>
      <c r="D44" s="104">
        <v>0</v>
      </c>
      <c r="E44" s="104">
        <v>1404</v>
      </c>
      <c r="F44" s="104">
        <v>0</v>
      </c>
      <c r="G44" s="105">
        <v>45918</v>
      </c>
      <c r="H44" s="103" t="s">
        <v>654</v>
      </c>
      <c r="K44" s="53"/>
      <c r="L44" s="53"/>
      <c r="M44" s="52"/>
      <c r="N44" s="52"/>
      <c r="O44" s="52"/>
      <c r="P44" s="52"/>
      <c r="Q44" s="51"/>
      <c r="R44" s="53"/>
      <c r="S44" s="90" t="s">
        <v>141</v>
      </c>
      <c r="T44" s="90" t="s">
        <v>20</v>
      </c>
      <c r="U44" s="91">
        <v>0</v>
      </c>
      <c r="V44" s="91">
        <v>0</v>
      </c>
      <c r="W44" s="91">
        <v>0</v>
      </c>
      <c r="X44" s="91">
        <v>0</v>
      </c>
      <c r="Y44" s="92">
        <v>45905</v>
      </c>
      <c r="Z44" s="90" t="s">
        <v>654</v>
      </c>
      <c r="AA44" s="53" t="s">
        <v>1337</v>
      </c>
    </row>
    <row r="45" spans="1:27" ht="15" customHeight="1">
      <c r="A45" s="103" t="s">
        <v>682</v>
      </c>
      <c r="B45" s="103" t="s">
        <v>848</v>
      </c>
      <c r="C45" s="104">
        <v>1404</v>
      </c>
      <c r="D45" s="104">
        <v>0</v>
      </c>
      <c r="E45" s="104">
        <v>1404</v>
      </c>
      <c r="F45" s="104">
        <v>0</v>
      </c>
      <c r="G45" s="105">
        <v>45918</v>
      </c>
      <c r="H45" s="103" t="s">
        <v>654</v>
      </c>
      <c r="K45" s="53"/>
      <c r="L45" s="53"/>
      <c r="M45" s="52"/>
      <c r="N45" s="52"/>
      <c r="O45" s="52"/>
      <c r="P45" s="52"/>
      <c r="Q45" s="51"/>
      <c r="R45" s="53"/>
      <c r="S45" s="90" t="s">
        <v>89</v>
      </c>
      <c r="T45" s="90" t="s">
        <v>90</v>
      </c>
      <c r="U45" s="91">
        <v>0</v>
      </c>
      <c r="V45" s="91">
        <v>0</v>
      </c>
      <c r="W45" s="91">
        <v>0</v>
      </c>
      <c r="X45" s="91">
        <v>0</v>
      </c>
      <c r="Y45" s="92">
        <v>45905</v>
      </c>
      <c r="Z45" s="90" t="s">
        <v>654</v>
      </c>
      <c r="AA45" s="53" t="s">
        <v>1337</v>
      </c>
    </row>
    <row r="46" spans="1:27" ht="15" customHeight="1">
      <c r="A46" s="103" t="s">
        <v>1510</v>
      </c>
      <c r="B46" s="103" t="s">
        <v>842</v>
      </c>
      <c r="C46" s="104">
        <v>0</v>
      </c>
      <c r="D46" s="104">
        <v>0</v>
      </c>
      <c r="E46" s="104">
        <v>0</v>
      </c>
      <c r="F46" s="104">
        <v>0</v>
      </c>
      <c r="G46" s="105">
        <v>45918</v>
      </c>
      <c r="H46" s="103" t="s">
        <v>654</v>
      </c>
      <c r="K46" s="53"/>
      <c r="L46" s="53"/>
      <c r="M46" s="52"/>
      <c r="N46" s="52"/>
      <c r="O46" s="52"/>
      <c r="P46" s="52"/>
      <c r="Q46" s="51"/>
      <c r="R46" s="53"/>
      <c r="S46" s="90" t="s">
        <v>92</v>
      </c>
      <c r="T46" s="90" t="s">
        <v>93</v>
      </c>
      <c r="U46" s="91">
        <v>0</v>
      </c>
      <c r="V46" s="91">
        <v>0</v>
      </c>
      <c r="W46" s="91">
        <v>0</v>
      </c>
      <c r="X46" s="91">
        <v>0</v>
      </c>
      <c r="Y46" s="92">
        <v>45905</v>
      </c>
      <c r="Z46" s="90" t="s">
        <v>654</v>
      </c>
      <c r="AA46" s="53" t="s">
        <v>1337</v>
      </c>
    </row>
    <row r="47" spans="1:27" ht="15" customHeight="1">
      <c r="A47" s="103" t="s">
        <v>13</v>
      </c>
      <c r="B47" s="103" t="s">
        <v>16</v>
      </c>
      <c r="C47" s="104">
        <v>1546</v>
      </c>
      <c r="D47" s="104">
        <v>0</v>
      </c>
      <c r="E47" s="104">
        <v>1546</v>
      </c>
      <c r="F47" s="104">
        <v>0</v>
      </c>
      <c r="G47" s="105">
        <v>45918</v>
      </c>
      <c r="H47" s="103" t="s">
        <v>654</v>
      </c>
      <c r="K47" s="53"/>
      <c r="L47" s="53"/>
      <c r="M47" s="52"/>
      <c r="N47" s="52"/>
      <c r="O47" s="52"/>
      <c r="P47" s="52"/>
      <c r="Q47" s="51"/>
      <c r="R47" s="53"/>
      <c r="S47" s="90" t="s">
        <v>95</v>
      </c>
      <c r="T47" s="90" t="s">
        <v>16</v>
      </c>
      <c r="U47" s="91">
        <v>0</v>
      </c>
      <c r="V47" s="91">
        <v>0</v>
      </c>
      <c r="W47" s="91">
        <v>0</v>
      </c>
      <c r="X47" s="91">
        <v>0</v>
      </c>
      <c r="Y47" s="92">
        <v>45905</v>
      </c>
      <c r="Z47" s="90" t="s">
        <v>654</v>
      </c>
      <c r="AA47" s="53" t="s">
        <v>1337</v>
      </c>
    </row>
    <row r="48" spans="1:27" ht="15" customHeight="1">
      <c r="A48" s="103" t="s">
        <v>19</v>
      </c>
      <c r="B48" s="103" t="s">
        <v>20</v>
      </c>
      <c r="C48" s="104">
        <v>1000</v>
      </c>
      <c r="D48" s="104">
        <v>0</v>
      </c>
      <c r="E48" s="104">
        <v>1000</v>
      </c>
      <c r="F48" s="104">
        <v>10</v>
      </c>
      <c r="G48" s="105">
        <v>45918</v>
      </c>
      <c r="H48" s="103" t="s">
        <v>654</v>
      </c>
      <c r="K48" s="53"/>
      <c r="L48" s="53"/>
      <c r="M48" s="52"/>
      <c r="N48" s="52"/>
      <c r="O48" s="52"/>
      <c r="P48" s="52"/>
      <c r="Q48" s="51"/>
      <c r="R48" s="53"/>
      <c r="S48" s="90" t="s">
        <v>97</v>
      </c>
      <c r="T48" s="90" t="s">
        <v>20</v>
      </c>
      <c r="U48" s="91">
        <v>0</v>
      </c>
      <c r="V48" s="91">
        <v>0</v>
      </c>
      <c r="W48" s="91">
        <v>0</v>
      </c>
      <c r="X48" s="91">
        <v>0</v>
      </c>
      <c r="Y48" s="92">
        <v>45905</v>
      </c>
      <c r="Z48" s="90" t="s">
        <v>654</v>
      </c>
      <c r="AA48" s="53" t="s">
        <v>1337</v>
      </c>
    </row>
    <row r="49" spans="1:27" ht="15" customHeight="1">
      <c r="A49" s="103" t="s">
        <v>135</v>
      </c>
      <c r="B49" s="103" t="s">
        <v>90</v>
      </c>
      <c r="C49" s="104">
        <v>94</v>
      </c>
      <c r="D49" s="104">
        <v>0</v>
      </c>
      <c r="E49" s="104">
        <v>94</v>
      </c>
      <c r="F49" s="104">
        <v>0</v>
      </c>
      <c r="G49" s="105">
        <v>45918</v>
      </c>
      <c r="H49" s="103" t="s">
        <v>654</v>
      </c>
      <c r="K49" s="53"/>
      <c r="L49" s="53"/>
      <c r="M49" s="52"/>
      <c r="N49" s="52"/>
      <c r="O49" s="52"/>
      <c r="P49" s="52"/>
      <c r="Q49" s="51"/>
      <c r="R49" s="53"/>
      <c r="S49" s="90" t="s">
        <v>36</v>
      </c>
      <c r="T49" s="90" t="s">
        <v>596</v>
      </c>
      <c r="U49" s="91">
        <v>10</v>
      </c>
      <c r="V49" s="91">
        <v>0</v>
      </c>
      <c r="W49" s="91">
        <v>10</v>
      </c>
      <c r="X49" s="91">
        <v>0</v>
      </c>
      <c r="Y49" s="92">
        <v>45905</v>
      </c>
      <c r="Z49" s="90" t="s">
        <v>654</v>
      </c>
      <c r="AA49" s="53" t="s">
        <v>1337</v>
      </c>
    </row>
    <row r="50" spans="1:27" ht="15" customHeight="1">
      <c r="A50" s="103" t="s">
        <v>137</v>
      </c>
      <c r="B50" s="103" t="s">
        <v>93</v>
      </c>
      <c r="C50" s="104">
        <v>174</v>
      </c>
      <c r="D50" s="104">
        <v>0</v>
      </c>
      <c r="E50" s="104">
        <v>174</v>
      </c>
      <c r="F50" s="104">
        <v>0</v>
      </c>
      <c r="G50" s="105">
        <v>45918</v>
      </c>
      <c r="H50" s="103" t="s">
        <v>654</v>
      </c>
      <c r="K50" s="53"/>
      <c r="L50" s="53"/>
      <c r="M50" s="52"/>
      <c r="N50" s="52"/>
      <c r="O50" s="52"/>
      <c r="P50" s="52"/>
      <c r="Q50" s="51"/>
      <c r="R50" s="53"/>
      <c r="S50" s="90" t="s">
        <v>22</v>
      </c>
      <c r="T50" s="90" t="s">
        <v>596</v>
      </c>
      <c r="U50" s="91">
        <v>0</v>
      </c>
      <c r="V50" s="91">
        <v>0</v>
      </c>
      <c r="W50" s="91">
        <v>0</v>
      </c>
      <c r="X50" s="91">
        <v>0</v>
      </c>
      <c r="Y50" s="92">
        <v>45905</v>
      </c>
      <c r="Z50" s="90" t="s">
        <v>654</v>
      </c>
      <c r="AA50" s="53" t="s">
        <v>1337</v>
      </c>
    </row>
    <row r="51" spans="1:27" ht="15" customHeight="1">
      <c r="A51" s="103" t="s">
        <v>139</v>
      </c>
      <c r="B51" s="103" t="s">
        <v>16</v>
      </c>
      <c r="C51" s="104">
        <v>1178</v>
      </c>
      <c r="D51" s="104">
        <v>0</v>
      </c>
      <c r="E51" s="104">
        <v>1178</v>
      </c>
      <c r="F51" s="104">
        <v>152</v>
      </c>
      <c r="G51" s="105">
        <v>45918</v>
      </c>
      <c r="H51" s="103" t="s">
        <v>654</v>
      </c>
      <c r="K51" s="53"/>
      <c r="L51" s="53"/>
      <c r="M51" s="52"/>
      <c r="N51" s="52"/>
      <c r="O51" s="52"/>
      <c r="P51" s="52"/>
      <c r="Q51" s="51"/>
      <c r="R51" s="53"/>
      <c r="S51" s="90" t="s">
        <v>128</v>
      </c>
      <c r="T51" s="90" t="s">
        <v>100</v>
      </c>
      <c r="U51" s="91">
        <v>0</v>
      </c>
      <c r="V51" s="91">
        <v>0</v>
      </c>
      <c r="W51" s="91">
        <v>0</v>
      </c>
      <c r="X51" s="91">
        <v>0</v>
      </c>
      <c r="Y51" s="92">
        <v>45905</v>
      </c>
      <c r="Z51" s="90" t="s">
        <v>654</v>
      </c>
      <c r="AA51" s="53" t="s">
        <v>1337</v>
      </c>
    </row>
    <row r="52" spans="1:27" ht="15" customHeight="1">
      <c r="A52" s="103" t="s">
        <v>141</v>
      </c>
      <c r="B52" s="103" t="s">
        <v>20</v>
      </c>
      <c r="C52" s="104">
        <v>214</v>
      </c>
      <c r="D52" s="104">
        <v>0</v>
      </c>
      <c r="E52" s="104">
        <v>214</v>
      </c>
      <c r="F52" s="104">
        <v>322</v>
      </c>
      <c r="G52" s="105">
        <v>45918</v>
      </c>
      <c r="H52" s="103" t="s">
        <v>654</v>
      </c>
      <c r="K52" s="53"/>
      <c r="L52" s="53"/>
      <c r="M52" s="52"/>
      <c r="N52" s="52"/>
      <c r="O52" s="52"/>
      <c r="P52" s="52"/>
      <c r="Q52" s="51"/>
      <c r="R52" s="53"/>
      <c r="S52" s="90" t="s">
        <v>143</v>
      </c>
      <c r="T52" s="90" t="s">
        <v>100</v>
      </c>
      <c r="U52" s="91">
        <v>0</v>
      </c>
      <c r="V52" s="91">
        <v>0</v>
      </c>
      <c r="W52" s="91">
        <v>0</v>
      </c>
      <c r="X52" s="91">
        <v>0</v>
      </c>
      <c r="Y52" s="92">
        <v>45905</v>
      </c>
      <c r="Z52" s="90" t="s">
        <v>654</v>
      </c>
      <c r="AA52" s="53" t="s">
        <v>1337</v>
      </c>
    </row>
    <row r="53" spans="1:27" ht="15" customHeight="1">
      <c r="A53" s="103" t="s">
        <v>89</v>
      </c>
      <c r="B53" s="103" t="s">
        <v>90</v>
      </c>
      <c r="C53" s="104">
        <v>200</v>
      </c>
      <c r="D53" s="104">
        <v>0</v>
      </c>
      <c r="E53" s="104">
        <v>200</v>
      </c>
      <c r="F53" s="104">
        <v>0</v>
      </c>
      <c r="G53" s="105">
        <v>45918</v>
      </c>
      <c r="H53" s="103" t="s">
        <v>654</v>
      </c>
      <c r="K53" s="53"/>
      <c r="L53" s="53"/>
      <c r="M53" s="52"/>
      <c r="N53" s="52"/>
      <c r="O53" s="52"/>
      <c r="P53" s="52"/>
      <c r="Q53" s="51"/>
      <c r="R53" s="53"/>
      <c r="S53" s="90" t="s">
        <v>99</v>
      </c>
      <c r="T53" s="90" t="s">
        <v>100</v>
      </c>
      <c r="U53" s="91">
        <v>0</v>
      </c>
      <c r="V53" s="91">
        <v>0</v>
      </c>
      <c r="W53" s="91">
        <v>0</v>
      </c>
      <c r="X53" s="91">
        <v>0</v>
      </c>
      <c r="Y53" s="92">
        <v>45905</v>
      </c>
      <c r="Z53" s="90" t="s">
        <v>654</v>
      </c>
      <c r="AA53" s="53" t="s">
        <v>1337</v>
      </c>
    </row>
    <row r="54" spans="1:27" ht="15" customHeight="1">
      <c r="A54" s="103" t="s">
        <v>92</v>
      </c>
      <c r="B54" s="103" t="s">
        <v>93</v>
      </c>
      <c r="C54" s="104">
        <v>376</v>
      </c>
      <c r="D54" s="104">
        <v>0</v>
      </c>
      <c r="E54" s="104">
        <v>376</v>
      </c>
      <c r="F54" s="104">
        <v>0</v>
      </c>
      <c r="G54" s="105">
        <v>45918</v>
      </c>
      <c r="H54" s="103" t="s">
        <v>654</v>
      </c>
      <c r="K54" s="53"/>
      <c r="L54" s="53"/>
      <c r="M54" s="52"/>
      <c r="N54" s="52"/>
      <c r="O54" s="52"/>
      <c r="P54" s="52"/>
      <c r="Q54" s="51"/>
      <c r="R54" s="53"/>
      <c r="S54" s="90" t="s">
        <v>114</v>
      </c>
      <c r="T54" s="90" t="s">
        <v>100</v>
      </c>
      <c r="U54" s="91">
        <v>0</v>
      </c>
      <c r="V54" s="91">
        <v>0</v>
      </c>
      <c r="W54" s="91">
        <v>0</v>
      </c>
      <c r="X54" s="91">
        <v>0</v>
      </c>
      <c r="Y54" s="92">
        <v>45905</v>
      </c>
      <c r="Z54" s="90" t="s">
        <v>654</v>
      </c>
      <c r="AA54" s="53" t="s">
        <v>1337</v>
      </c>
    </row>
    <row r="55" spans="1:27" ht="15" customHeight="1">
      <c r="A55" s="103" t="s">
        <v>95</v>
      </c>
      <c r="B55" s="103" t="s">
        <v>16</v>
      </c>
      <c r="C55" s="104">
        <v>716</v>
      </c>
      <c r="D55" s="104">
        <v>0</v>
      </c>
      <c r="E55" s="104">
        <v>716</v>
      </c>
      <c r="F55" s="104">
        <v>0</v>
      </c>
      <c r="G55" s="105">
        <v>45918</v>
      </c>
      <c r="H55" s="103" t="s">
        <v>654</v>
      </c>
      <c r="K55" s="53"/>
      <c r="L55" s="53"/>
      <c r="M55" s="52"/>
      <c r="N55" s="52"/>
      <c r="O55" s="52"/>
      <c r="P55" s="52"/>
      <c r="Q55" s="51"/>
      <c r="R55" s="53"/>
      <c r="S55" s="90" t="s">
        <v>47</v>
      </c>
      <c r="T55" s="90" t="s">
        <v>596</v>
      </c>
      <c r="U55" s="91">
        <v>0</v>
      </c>
      <c r="V55" s="91">
        <v>0</v>
      </c>
      <c r="W55" s="91">
        <v>0</v>
      </c>
      <c r="X55" s="91">
        <v>0</v>
      </c>
      <c r="Y55" s="92">
        <v>45905</v>
      </c>
      <c r="Z55" s="90" t="s">
        <v>654</v>
      </c>
      <c r="AA55" s="53" t="s">
        <v>1337</v>
      </c>
    </row>
    <row r="56" spans="1:27" ht="15" customHeight="1">
      <c r="A56" s="103" t="s">
        <v>97</v>
      </c>
      <c r="B56" s="103" t="s">
        <v>20</v>
      </c>
      <c r="C56" s="104">
        <v>554</v>
      </c>
      <c r="D56" s="104">
        <v>0</v>
      </c>
      <c r="E56" s="104">
        <v>554</v>
      </c>
      <c r="F56" s="104">
        <v>0</v>
      </c>
      <c r="G56" s="105">
        <v>45918</v>
      </c>
      <c r="H56" s="103" t="s">
        <v>654</v>
      </c>
      <c r="K56" s="53"/>
      <c r="L56" s="53"/>
      <c r="M56" s="52"/>
      <c r="N56" s="52"/>
      <c r="O56" s="52"/>
      <c r="P56" s="52"/>
      <c r="Q56" s="51"/>
      <c r="R56" s="53"/>
      <c r="S56" s="90" t="s">
        <v>149</v>
      </c>
      <c r="T56" s="90" t="s">
        <v>90</v>
      </c>
      <c r="U56" s="91">
        <v>0</v>
      </c>
      <c r="V56" s="91">
        <v>0</v>
      </c>
      <c r="W56" s="91">
        <v>0</v>
      </c>
      <c r="X56" s="91">
        <v>0</v>
      </c>
      <c r="Y56" s="92">
        <v>45905</v>
      </c>
      <c r="Z56" s="90" t="s">
        <v>654</v>
      </c>
      <c r="AA56" s="53" t="s">
        <v>1337</v>
      </c>
    </row>
    <row r="57" spans="1:27" ht="15" customHeight="1">
      <c r="A57" s="103" t="s">
        <v>36</v>
      </c>
      <c r="B57" s="103" t="s">
        <v>596</v>
      </c>
      <c r="C57" s="104">
        <v>210</v>
      </c>
      <c r="D57" s="104">
        <v>0</v>
      </c>
      <c r="E57" s="104">
        <v>210</v>
      </c>
      <c r="F57" s="104">
        <v>0</v>
      </c>
      <c r="G57" s="105">
        <v>45918</v>
      </c>
      <c r="H57" s="103" t="s">
        <v>654</v>
      </c>
      <c r="K57" s="53"/>
      <c r="L57" s="53"/>
      <c r="M57" s="52"/>
      <c r="N57" s="52"/>
      <c r="O57" s="52"/>
      <c r="P57" s="52"/>
      <c r="Q57" s="51"/>
      <c r="R57" s="53"/>
      <c r="S57" s="90" t="s">
        <v>152</v>
      </c>
      <c r="T57" s="90" t="s">
        <v>93</v>
      </c>
      <c r="U57" s="91">
        <v>0</v>
      </c>
      <c r="V57" s="91">
        <v>0</v>
      </c>
      <c r="W57" s="91">
        <v>0</v>
      </c>
      <c r="X57" s="91">
        <v>0</v>
      </c>
      <c r="Y57" s="92">
        <v>45905</v>
      </c>
      <c r="Z57" s="90" t="s">
        <v>654</v>
      </c>
      <c r="AA57" s="53" t="s">
        <v>1337</v>
      </c>
    </row>
    <row r="58" spans="1:27" ht="15" customHeight="1">
      <c r="A58" s="103" t="s">
        <v>22</v>
      </c>
      <c r="B58" s="103" t="s">
        <v>596</v>
      </c>
      <c r="C58" s="104">
        <v>100</v>
      </c>
      <c r="D58" s="104">
        <v>0</v>
      </c>
      <c r="E58" s="104">
        <v>100</v>
      </c>
      <c r="F58" s="104">
        <v>0</v>
      </c>
      <c r="G58" s="105">
        <v>45918</v>
      </c>
      <c r="H58" s="103" t="s">
        <v>654</v>
      </c>
      <c r="K58" s="53"/>
      <c r="L58" s="53"/>
      <c r="M58" s="52"/>
      <c r="N58" s="52"/>
      <c r="O58" s="52"/>
      <c r="P58" s="52"/>
      <c r="Q58" s="51"/>
      <c r="R58" s="53"/>
      <c r="S58" s="90" t="s">
        <v>154</v>
      </c>
      <c r="T58" s="90" t="s">
        <v>16</v>
      </c>
      <c r="U58" s="91">
        <v>2</v>
      </c>
      <c r="V58" s="91">
        <v>0</v>
      </c>
      <c r="W58" s="91">
        <v>2</v>
      </c>
      <c r="X58" s="91">
        <v>0</v>
      </c>
      <c r="Y58" s="92">
        <v>45905</v>
      </c>
      <c r="Z58" s="90" t="s">
        <v>654</v>
      </c>
      <c r="AA58" s="53" t="s">
        <v>1337</v>
      </c>
    </row>
    <row r="59" spans="1:27" ht="15" customHeight="1">
      <c r="A59" s="103" t="s">
        <v>128</v>
      </c>
      <c r="B59" s="103" t="s">
        <v>100</v>
      </c>
      <c r="C59" s="104">
        <v>682</v>
      </c>
      <c r="D59" s="104">
        <v>200</v>
      </c>
      <c r="E59" s="104">
        <v>482</v>
      </c>
      <c r="F59" s="104">
        <v>2</v>
      </c>
      <c r="G59" s="105">
        <v>45918</v>
      </c>
      <c r="H59" s="103" t="s">
        <v>654</v>
      </c>
      <c r="K59" s="53"/>
      <c r="L59" s="53"/>
      <c r="M59" s="52"/>
      <c r="N59" s="52"/>
      <c r="O59" s="52"/>
      <c r="P59" s="52"/>
      <c r="Q59" s="51"/>
      <c r="R59" s="53"/>
      <c r="S59" s="90" t="s">
        <v>156</v>
      </c>
      <c r="T59" s="90" t="s">
        <v>20</v>
      </c>
      <c r="U59" s="91">
        <v>0</v>
      </c>
      <c r="V59" s="91">
        <v>0</v>
      </c>
      <c r="W59" s="91">
        <v>0</v>
      </c>
      <c r="X59" s="91">
        <v>0</v>
      </c>
      <c r="Y59" s="92">
        <v>45905</v>
      </c>
      <c r="Z59" s="90" t="s">
        <v>654</v>
      </c>
      <c r="AA59" s="53" t="s">
        <v>1337</v>
      </c>
    </row>
    <row r="60" spans="1:27" ht="15" customHeight="1">
      <c r="A60" s="103" t="s">
        <v>143</v>
      </c>
      <c r="B60" s="103" t="s">
        <v>100</v>
      </c>
      <c r="C60" s="104">
        <v>120</v>
      </c>
      <c r="D60" s="104">
        <v>100</v>
      </c>
      <c r="E60" s="104">
        <v>20</v>
      </c>
      <c r="F60" s="104">
        <v>0</v>
      </c>
      <c r="G60" s="105">
        <v>45918</v>
      </c>
      <c r="H60" s="103" t="s">
        <v>654</v>
      </c>
      <c r="K60" s="53"/>
      <c r="L60" s="53"/>
      <c r="M60" s="52"/>
      <c r="N60" s="52"/>
      <c r="O60" s="52"/>
      <c r="P60" s="52"/>
      <c r="Q60" s="51"/>
      <c r="R60" s="53"/>
      <c r="S60" s="90" t="s">
        <v>158</v>
      </c>
      <c r="T60" s="90" t="s">
        <v>100</v>
      </c>
      <c r="U60" s="91">
        <v>3</v>
      </c>
      <c r="V60" s="91">
        <v>0</v>
      </c>
      <c r="W60" s="91">
        <v>3</v>
      </c>
      <c r="X60" s="91">
        <v>0</v>
      </c>
      <c r="Y60" s="92">
        <v>45905</v>
      </c>
      <c r="Z60" s="90" t="s">
        <v>654</v>
      </c>
      <c r="AA60" s="53" t="s">
        <v>1337</v>
      </c>
    </row>
    <row r="61" spans="1:27" ht="15" customHeight="1">
      <c r="A61" s="103" t="s">
        <v>99</v>
      </c>
      <c r="B61" s="103" t="s">
        <v>100</v>
      </c>
      <c r="C61" s="104">
        <v>198</v>
      </c>
      <c r="D61" s="104">
        <v>0</v>
      </c>
      <c r="E61" s="104">
        <v>198</v>
      </c>
      <c r="F61" s="104">
        <v>0</v>
      </c>
      <c r="G61" s="105">
        <v>45918</v>
      </c>
      <c r="H61" s="103" t="s">
        <v>654</v>
      </c>
      <c r="K61" s="53"/>
      <c r="L61" s="53"/>
      <c r="M61" s="52"/>
      <c r="N61" s="52"/>
      <c r="O61" s="52"/>
      <c r="P61" s="52"/>
      <c r="Q61" s="51"/>
      <c r="R61" s="53"/>
      <c r="S61" s="90" t="s">
        <v>178</v>
      </c>
      <c r="T61" s="90" t="s">
        <v>90</v>
      </c>
      <c r="U61" s="91">
        <v>0</v>
      </c>
      <c r="V61" s="91">
        <v>0</v>
      </c>
      <c r="W61" s="91">
        <v>0</v>
      </c>
      <c r="X61" s="91">
        <v>0</v>
      </c>
      <c r="Y61" s="92">
        <v>45905</v>
      </c>
      <c r="Z61" s="90" t="s">
        <v>654</v>
      </c>
      <c r="AA61" s="53" t="s">
        <v>1337</v>
      </c>
    </row>
    <row r="62" spans="1:27" ht="15" customHeight="1">
      <c r="A62" s="103" t="s">
        <v>114</v>
      </c>
      <c r="B62" s="103" t="s">
        <v>100</v>
      </c>
      <c r="C62" s="104">
        <v>118</v>
      </c>
      <c r="D62" s="104">
        <v>0</v>
      </c>
      <c r="E62" s="104">
        <v>118</v>
      </c>
      <c r="F62" s="104">
        <v>0</v>
      </c>
      <c r="G62" s="105">
        <v>45918</v>
      </c>
      <c r="H62" s="103" t="s">
        <v>654</v>
      </c>
      <c r="K62" s="53"/>
      <c r="L62" s="53"/>
      <c r="M62" s="52"/>
      <c r="N62" s="52"/>
      <c r="O62" s="52"/>
      <c r="P62" s="52"/>
      <c r="Q62" s="51"/>
      <c r="R62" s="53"/>
      <c r="S62" s="90" t="s">
        <v>180</v>
      </c>
      <c r="T62" s="90" t="s">
        <v>93</v>
      </c>
      <c r="U62" s="91">
        <v>0</v>
      </c>
      <c r="V62" s="91">
        <v>0</v>
      </c>
      <c r="W62" s="91">
        <v>0</v>
      </c>
      <c r="X62" s="91">
        <v>0</v>
      </c>
      <c r="Y62" s="92">
        <v>45905</v>
      </c>
      <c r="Z62" s="90" t="s">
        <v>654</v>
      </c>
      <c r="AA62" s="53" t="s">
        <v>1337</v>
      </c>
    </row>
    <row r="63" spans="1:27" ht="15" customHeight="1">
      <c r="A63" s="103" t="s">
        <v>47</v>
      </c>
      <c r="B63" s="103" t="s">
        <v>596</v>
      </c>
      <c r="C63" s="104">
        <v>0</v>
      </c>
      <c r="D63" s="104">
        <v>0</v>
      </c>
      <c r="E63" s="104">
        <v>0</v>
      </c>
      <c r="F63" s="104">
        <v>6</v>
      </c>
      <c r="G63" s="105">
        <v>45918</v>
      </c>
      <c r="H63" s="103" t="s">
        <v>654</v>
      </c>
      <c r="K63" s="53"/>
      <c r="L63" s="53"/>
      <c r="M63" s="52"/>
      <c r="N63" s="52"/>
      <c r="O63" s="52"/>
      <c r="P63" s="52"/>
      <c r="Q63" s="51"/>
      <c r="R63" s="53"/>
      <c r="S63" s="90" t="s">
        <v>182</v>
      </c>
      <c r="T63" s="90" t="s">
        <v>16</v>
      </c>
      <c r="U63" s="91">
        <v>0</v>
      </c>
      <c r="V63" s="91">
        <v>0</v>
      </c>
      <c r="W63" s="91">
        <v>0</v>
      </c>
      <c r="X63" s="91">
        <v>0</v>
      </c>
      <c r="Y63" s="92">
        <v>45905</v>
      </c>
      <c r="Z63" s="90" t="s">
        <v>654</v>
      </c>
      <c r="AA63" s="53" t="s">
        <v>1337</v>
      </c>
    </row>
    <row r="64" spans="1:27" ht="15" customHeight="1">
      <c r="A64" s="103" t="s">
        <v>149</v>
      </c>
      <c r="B64" s="103" t="s">
        <v>90</v>
      </c>
      <c r="C64" s="104">
        <v>200</v>
      </c>
      <c r="D64" s="104">
        <v>0</v>
      </c>
      <c r="E64" s="104">
        <v>200</v>
      </c>
      <c r="F64" s="104">
        <v>0</v>
      </c>
      <c r="G64" s="105">
        <v>45918</v>
      </c>
      <c r="H64" s="103" t="s">
        <v>654</v>
      </c>
      <c r="K64" s="53"/>
      <c r="L64" s="53"/>
      <c r="M64" s="52"/>
      <c r="N64" s="52"/>
      <c r="O64" s="52"/>
      <c r="P64" s="52"/>
      <c r="Q64" s="51"/>
      <c r="R64" s="53"/>
      <c r="S64" s="90" t="s">
        <v>184</v>
      </c>
      <c r="T64" s="90" t="s">
        <v>20</v>
      </c>
      <c r="U64" s="91">
        <v>0</v>
      </c>
      <c r="V64" s="91">
        <v>0</v>
      </c>
      <c r="W64" s="91">
        <v>0</v>
      </c>
      <c r="X64" s="91">
        <v>0</v>
      </c>
      <c r="Y64" s="92">
        <v>45905</v>
      </c>
      <c r="Z64" s="90" t="s">
        <v>654</v>
      </c>
      <c r="AA64" s="53" t="s">
        <v>1337</v>
      </c>
    </row>
    <row r="65" spans="1:27" ht="15" customHeight="1">
      <c r="A65" s="103" t="s">
        <v>152</v>
      </c>
      <c r="B65" s="103" t="s">
        <v>93</v>
      </c>
      <c r="C65" s="104">
        <v>380</v>
      </c>
      <c r="D65" s="104">
        <v>0</v>
      </c>
      <c r="E65" s="104">
        <v>380</v>
      </c>
      <c r="F65" s="104">
        <v>2</v>
      </c>
      <c r="G65" s="105">
        <v>45918</v>
      </c>
      <c r="H65" s="103" t="s">
        <v>654</v>
      </c>
      <c r="K65" s="53"/>
      <c r="L65" s="53"/>
      <c r="M65" s="52"/>
      <c r="N65" s="52"/>
      <c r="O65" s="52"/>
      <c r="P65" s="52"/>
      <c r="Q65" s="51"/>
      <c r="R65" s="53"/>
      <c r="S65" s="90" t="s">
        <v>186</v>
      </c>
      <c r="T65" s="90" t="s">
        <v>100</v>
      </c>
      <c r="U65" s="91">
        <v>0</v>
      </c>
      <c r="V65" s="91">
        <v>0</v>
      </c>
      <c r="W65" s="91">
        <v>0</v>
      </c>
      <c r="X65" s="91">
        <v>0</v>
      </c>
      <c r="Y65" s="92">
        <v>45905</v>
      </c>
      <c r="Z65" s="90" t="s">
        <v>654</v>
      </c>
      <c r="AA65" s="53" t="s">
        <v>1337</v>
      </c>
    </row>
    <row r="66" spans="1:27" ht="15" customHeight="1">
      <c r="A66" s="103" t="s">
        <v>154</v>
      </c>
      <c r="B66" s="103" t="s">
        <v>16</v>
      </c>
      <c r="C66" s="104">
        <v>1166</v>
      </c>
      <c r="D66" s="104">
        <v>0</v>
      </c>
      <c r="E66" s="104">
        <v>1166</v>
      </c>
      <c r="F66" s="104">
        <v>760</v>
      </c>
      <c r="G66" s="105">
        <v>45918</v>
      </c>
      <c r="H66" s="103" t="s">
        <v>654</v>
      </c>
      <c r="K66" s="53"/>
      <c r="L66" s="53"/>
      <c r="M66" s="52"/>
      <c r="N66" s="52"/>
      <c r="O66" s="52"/>
      <c r="P66" s="52"/>
      <c r="Q66" s="51"/>
      <c r="R66" s="53"/>
      <c r="S66" s="90" t="s">
        <v>581</v>
      </c>
      <c r="T66" s="90" t="s">
        <v>16</v>
      </c>
      <c r="U66" s="91">
        <v>0</v>
      </c>
      <c r="V66" s="91">
        <v>0</v>
      </c>
      <c r="W66" s="91">
        <v>0</v>
      </c>
      <c r="X66" s="91">
        <v>0</v>
      </c>
      <c r="Y66" s="92">
        <v>45905</v>
      </c>
      <c r="Z66" s="90" t="s">
        <v>654</v>
      </c>
      <c r="AA66" s="53" t="s">
        <v>1337</v>
      </c>
    </row>
    <row r="67" spans="1:27" ht="15" customHeight="1">
      <c r="A67" s="103" t="s">
        <v>156</v>
      </c>
      <c r="B67" s="103" t="s">
        <v>20</v>
      </c>
      <c r="C67" s="104">
        <v>860</v>
      </c>
      <c r="D67" s="104">
        <v>0</v>
      </c>
      <c r="E67" s="104">
        <v>860</v>
      </c>
      <c r="F67" s="104">
        <v>560</v>
      </c>
      <c r="G67" s="105">
        <v>45918</v>
      </c>
      <c r="H67" s="103" t="s">
        <v>654</v>
      </c>
      <c r="K67" s="53"/>
      <c r="L67" s="53"/>
      <c r="M67" s="52"/>
      <c r="N67" s="52"/>
      <c r="O67" s="52"/>
      <c r="P67" s="52"/>
      <c r="Q67" s="51"/>
      <c r="R67" s="53"/>
      <c r="S67" s="90" t="s">
        <v>582</v>
      </c>
      <c r="T67" s="90" t="s">
        <v>20</v>
      </c>
      <c r="U67" s="91">
        <v>0</v>
      </c>
      <c r="V67" s="91">
        <v>0</v>
      </c>
      <c r="W67" s="91">
        <v>0</v>
      </c>
      <c r="X67" s="91">
        <v>0</v>
      </c>
      <c r="Y67" s="92">
        <v>45905</v>
      </c>
      <c r="Z67" s="90" t="s">
        <v>654</v>
      </c>
      <c r="AA67" s="53" t="s">
        <v>1337</v>
      </c>
    </row>
    <row r="68" spans="1:27" ht="15" customHeight="1">
      <c r="A68" s="103" t="s">
        <v>158</v>
      </c>
      <c r="B68" s="103" t="s">
        <v>100</v>
      </c>
      <c r="C68" s="104">
        <v>205</v>
      </c>
      <c r="D68" s="104">
        <v>0</v>
      </c>
      <c r="E68" s="104">
        <v>205</v>
      </c>
      <c r="F68" s="104">
        <v>0</v>
      </c>
      <c r="G68" s="105">
        <v>45918</v>
      </c>
      <c r="H68" s="103" t="s">
        <v>654</v>
      </c>
      <c r="K68" s="53"/>
      <c r="L68" s="53"/>
      <c r="M68" s="52"/>
      <c r="N68" s="52"/>
      <c r="O68" s="52"/>
      <c r="P68" s="52"/>
      <c r="Q68" s="51"/>
      <c r="R68" s="53"/>
      <c r="S68" s="90" t="s">
        <v>583</v>
      </c>
      <c r="T68" s="90" t="s">
        <v>100</v>
      </c>
      <c r="U68" s="91">
        <v>0</v>
      </c>
      <c r="V68" s="91">
        <v>0</v>
      </c>
      <c r="W68" s="91">
        <v>0</v>
      </c>
      <c r="X68" s="91">
        <v>0</v>
      </c>
      <c r="Y68" s="92">
        <v>45905</v>
      </c>
      <c r="Z68" s="90" t="s">
        <v>654</v>
      </c>
      <c r="AA68" s="53" t="s">
        <v>1337</v>
      </c>
    </row>
    <row r="69" spans="1:27" ht="15" customHeight="1">
      <c r="A69" s="103" t="s">
        <v>178</v>
      </c>
      <c r="B69" s="103" t="s">
        <v>90</v>
      </c>
      <c r="C69" s="104">
        <v>0</v>
      </c>
      <c r="D69" s="104">
        <v>0</v>
      </c>
      <c r="E69" s="104">
        <v>0</v>
      </c>
      <c r="F69" s="104">
        <v>0</v>
      </c>
      <c r="G69" s="105">
        <v>45918</v>
      </c>
      <c r="H69" s="103" t="s">
        <v>654</v>
      </c>
      <c r="K69" s="53"/>
      <c r="L69" s="53"/>
      <c r="M69" s="52"/>
      <c r="N69" s="52"/>
      <c r="O69" s="52"/>
      <c r="P69" s="52"/>
      <c r="Q69" s="51"/>
      <c r="R69" s="53"/>
      <c r="S69" s="90" t="s">
        <v>586</v>
      </c>
      <c r="T69" s="90" t="s">
        <v>16</v>
      </c>
      <c r="U69" s="91">
        <v>0</v>
      </c>
      <c r="V69" s="91">
        <v>0</v>
      </c>
      <c r="W69" s="91">
        <v>0</v>
      </c>
      <c r="X69" s="91">
        <v>0</v>
      </c>
      <c r="Y69" s="92">
        <v>45905</v>
      </c>
      <c r="Z69" s="90" t="s">
        <v>654</v>
      </c>
      <c r="AA69" s="53" t="s">
        <v>1337</v>
      </c>
    </row>
    <row r="70" spans="1:27" ht="15" customHeight="1">
      <c r="A70" s="103" t="s">
        <v>180</v>
      </c>
      <c r="B70" s="103" t="s">
        <v>93</v>
      </c>
      <c r="C70" s="104">
        <v>0</v>
      </c>
      <c r="D70" s="104">
        <v>0</v>
      </c>
      <c r="E70" s="104">
        <v>0</v>
      </c>
      <c r="F70" s="104">
        <v>0</v>
      </c>
      <c r="G70" s="105">
        <v>45918</v>
      </c>
      <c r="H70" s="103" t="s">
        <v>654</v>
      </c>
      <c r="K70" s="53"/>
      <c r="L70" s="53"/>
      <c r="M70" s="52"/>
      <c r="N70" s="52"/>
      <c r="O70" s="52"/>
      <c r="P70" s="52"/>
      <c r="Q70" s="51"/>
      <c r="R70" s="53"/>
      <c r="S70" s="90" t="s">
        <v>587</v>
      </c>
      <c r="T70" s="90" t="s">
        <v>20</v>
      </c>
      <c r="U70" s="91">
        <v>0</v>
      </c>
      <c r="V70" s="91">
        <v>0</v>
      </c>
      <c r="W70" s="91">
        <v>0</v>
      </c>
      <c r="X70" s="91">
        <v>0</v>
      </c>
      <c r="Y70" s="92">
        <v>45905</v>
      </c>
      <c r="Z70" s="90" t="s">
        <v>654</v>
      </c>
      <c r="AA70" s="53" t="s">
        <v>1337</v>
      </c>
    </row>
    <row r="71" spans="1:27" ht="15" customHeight="1">
      <c r="A71" s="103" t="s">
        <v>182</v>
      </c>
      <c r="B71" s="103" t="s">
        <v>16</v>
      </c>
      <c r="C71" s="104">
        <v>0</v>
      </c>
      <c r="D71" s="104">
        <v>0</v>
      </c>
      <c r="E71" s="104">
        <v>0</v>
      </c>
      <c r="F71" s="104">
        <v>0</v>
      </c>
      <c r="G71" s="105">
        <v>45918</v>
      </c>
      <c r="H71" s="103" t="s">
        <v>654</v>
      </c>
      <c r="K71" s="53"/>
      <c r="L71" s="53"/>
      <c r="M71" s="52"/>
      <c r="N71" s="52"/>
      <c r="O71" s="52"/>
      <c r="P71" s="52"/>
      <c r="Q71" s="51"/>
      <c r="R71" s="53"/>
      <c r="S71" s="90" t="s">
        <v>588</v>
      </c>
      <c r="T71" s="90" t="s">
        <v>100</v>
      </c>
      <c r="U71" s="91">
        <v>0</v>
      </c>
      <c r="V71" s="91">
        <v>0</v>
      </c>
      <c r="W71" s="91">
        <v>0</v>
      </c>
      <c r="X71" s="91">
        <v>0</v>
      </c>
      <c r="Y71" s="92">
        <v>45905</v>
      </c>
      <c r="Z71" s="90" t="s">
        <v>654</v>
      </c>
      <c r="AA71" s="53" t="s">
        <v>1337</v>
      </c>
    </row>
    <row r="72" spans="1:27" ht="15" customHeight="1">
      <c r="A72" s="103" t="s">
        <v>184</v>
      </c>
      <c r="B72" s="103" t="s">
        <v>20</v>
      </c>
      <c r="C72" s="104">
        <v>0</v>
      </c>
      <c r="D72" s="104">
        <v>0</v>
      </c>
      <c r="E72" s="104">
        <v>0</v>
      </c>
      <c r="F72" s="104">
        <v>0</v>
      </c>
      <c r="G72" s="105">
        <v>45918</v>
      </c>
      <c r="H72" s="103" t="s">
        <v>654</v>
      </c>
      <c r="K72" s="53"/>
      <c r="L72" s="53"/>
      <c r="M72" s="52"/>
      <c r="N72" s="52"/>
      <c r="O72" s="52"/>
      <c r="P72" s="52"/>
      <c r="Q72" s="51"/>
      <c r="R72" s="53"/>
      <c r="S72" s="90" t="s">
        <v>591</v>
      </c>
      <c r="T72" s="90" t="s">
        <v>16</v>
      </c>
      <c r="U72" s="91">
        <v>0</v>
      </c>
      <c r="V72" s="91">
        <v>0</v>
      </c>
      <c r="W72" s="91">
        <v>0</v>
      </c>
      <c r="X72" s="91">
        <v>0</v>
      </c>
      <c r="Y72" s="92">
        <v>45905</v>
      </c>
      <c r="Z72" s="90" t="s">
        <v>654</v>
      </c>
      <c r="AA72" s="53" t="s">
        <v>1337</v>
      </c>
    </row>
    <row r="73" spans="1:27" ht="15" customHeight="1">
      <c r="A73" s="103" t="s">
        <v>186</v>
      </c>
      <c r="B73" s="103" t="s">
        <v>100</v>
      </c>
      <c r="C73" s="104">
        <v>0</v>
      </c>
      <c r="D73" s="104">
        <v>0</v>
      </c>
      <c r="E73" s="104">
        <v>0</v>
      </c>
      <c r="F73" s="104">
        <v>0</v>
      </c>
      <c r="G73" s="105">
        <v>45918</v>
      </c>
      <c r="H73" s="103" t="s">
        <v>654</v>
      </c>
      <c r="K73" s="53"/>
      <c r="L73" s="53"/>
      <c r="M73" s="52"/>
      <c r="N73" s="52"/>
      <c r="O73" s="52"/>
      <c r="P73" s="52"/>
      <c r="Q73" s="51"/>
      <c r="R73" s="53"/>
      <c r="S73" s="90" t="s">
        <v>592</v>
      </c>
      <c r="T73" s="90" t="s">
        <v>20</v>
      </c>
      <c r="U73" s="91">
        <v>0</v>
      </c>
      <c r="V73" s="91">
        <v>0</v>
      </c>
      <c r="W73" s="91">
        <v>0</v>
      </c>
      <c r="X73" s="91">
        <v>0</v>
      </c>
      <c r="Y73" s="92">
        <v>45905</v>
      </c>
      <c r="Z73" s="90" t="s">
        <v>654</v>
      </c>
      <c r="AA73" s="53" t="s">
        <v>1337</v>
      </c>
    </row>
    <row r="74" spans="1:27" ht="15" customHeight="1">
      <c r="A74" s="103" t="s">
        <v>581</v>
      </c>
      <c r="B74" s="103" t="s">
        <v>16</v>
      </c>
      <c r="C74" s="104">
        <v>1000</v>
      </c>
      <c r="D74" s="104">
        <v>0</v>
      </c>
      <c r="E74" s="104">
        <v>1000</v>
      </c>
      <c r="F74" s="104">
        <v>0</v>
      </c>
      <c r="G74" s="105">
        <v>45918</v>
      </c>
      <c r="H74" s="103" t="s">
        <v>654</v>
      </c>
      <c r="K74" s="53"/>
      <c r="L74" s="53"/>
      <c r="M74" s="52"/>
      <c r="N74" s="52"/>
      <c r="O74" s="52"/>
      <c r="P74" s="52"/>
      <c r="Q74" s="51"/>
      <c r="R74" s="53"/>
      <c r="S74" s="90" t="s">
        <v>593</v>
      </c>
      <c r="T74" s="90" t="s">
        <v>100</v>
      </c>
      <c r="U74" s="91">
        <v>0</v>
      </c>
      <c r="V74" s="91">
        <v>0</v>
      </c>
      <c r="W74" s="91">
        <v>0</v>
      </c>
      <c r="X74" s="91">
        <v>0</v>
      </c>
      <c r="Y74" s="92">
        <v>45905</v>
      </c>
      <c r="Z74" s="90" t="s">
        <v>654</v>
      </c>
      <c r="AA74" s="53" t="s">
        <v>1337</v>
      </c>
    </row>
    <row r="75" spans="1:27" ht="15" customHeight="1">
      <c r="A75" s="103" t="s">
        <v>582</v>
      </c>
      <c r="B75" s="103" t="s">
        <v>20</v>
      </c>
      <c r="C75" s="104">
        <v>700</v>
      </c>
      <c r="D75" s="104">
        <v>0</v>
      </c>
      <c r="E75" s="104">
        <v>700</v>
      </c>
      <c r="F75" s="104">
        <v>0</v>
      </c>
      <c r="G75" s="105">
        <v>45918</v>
      </c>
      <c r="H75" s="103" t="s">
        <v>654</v>
      </c>
      <c r="K75" s="53"/>
      <c r="L75" s="53"/>
      <c r="M75" s="52"/>
      <c r="N75" s="52"/>
      <c r="O75" s="52"/>
      <c r="P75" s="52"/>
      <c r="Q75" s="51"/>
      <c r="R75" s="53"/>
      <c r="S75" s="90" t="s">
        <v>66</v>
      </c>
      <c r="T75" s="90" t="s">
        <v>16</v>
      </c>
      <c r="U75" s="91">
        <v>0</v>
      </c>
      <c r="V75" s="91">
        <v>0</v>
      </c>
      <c r="W75" s="91">
        <v>0</v>
      </c>
      <c r="X75" s="91">
        <v>0</v>
      </c>
      <c r="Y75" s="92">
        <v>45905</v>
      </c>
      <c r="Z75" s="90" t="s">
        <v>654</v>
      </c>
      <c r="AA75" s="53" t="s">
        <v>1337</v>
      </c>
    </row>
    <row r="76" spans="1:27" ht="15" customHeight="1">
      <c r="A76" s="103" t="s">
        <v>583</v>
      </c>
      <c r="B76" s="103" t="s">
        <v>100</v>
      </c>
      <c r="C76" s="104">
        <v>250</v>
      </c>
      <c r="D76" s="104">
        <v>0</v>
      </c>
      <c r="E76" s="104">
        <v>250</v>
      </c>
      <c r="F76" s="104">
        <v>0</v>
      </c>
      <c r="G76" s="105">
        <v>45918</v>
      </c>
      <c r="H76" s="103" t="s">
        <v>654</v>
      </c>
      <c r="K76" s="53"/>
      <c r="L76" s="53"/>
      <c r="M76" s="52"/>
      <c r="N76" s="52"/>
      <c r="O76" s="52"/>
      <c r="P76" s="52"/>
      <c r="Q76" s="51"/>
      <c r="R76" s="53"/>
      <c r="S76" s="90" t="s">
        <v>69</v>
      </c>
      <c r="T76" s="90" t="s">
        <v>20</v>
      </c>
      <c r="U76" s="91">
        <v>0</v>
      </c>
      <c r="V76" s="91">
        <v>0</v>
      </c>
      <c r="W76" s="91">
        <v>0</v>
      </c>
      <c r="X76" s="91">
        <v>0</v>
      </c>
      <c r="Y76" s="92">
        <v>45905</v>
      </c>
      <c r="Z76" s="90" t="s">
        <v>654</v>
      </c>
      <c r="AA76" s="53" t="s">
        <v>1337</v>
      </c>
    </row>
    <row r="77" spans="1:27" ht="15" customHeight="1">
      <c r="A77" s="103" t="s">
        <v>586</v>
      </c>
      <c r="B77" s="103" t="s">
        <v>16</v>
      </c>
      <c r="C77" s="104">
        <v>0</v>
      </c>
      <c r="D77" s="104">
        <v>0</v>
      </c>
      <c r="E77" s="104">
        <v>0</v>
      </c>
      <c r="F77" s="104">
        <v>0</v>
      </c>
      <c r="G77" s="105">
        <v>45918</v>
      </c>
      <c r="H77" s="103" t="s">
        <v>654</v>
      </c>
      <c r="K77" s="53"/>
      <c r="L77" s="53"/>
      <c r="M77" s="52"/>
      <c r="N77" s="52"/>
      <c r="O77" s="52"/>
      <c r="P77" s="52"/>
      <c r="Q77" s="51"/>
      <c r="R77" s="53"/>
      <c r="S77" s="90" t="s">
        <v>71</v>
      </c>
      <c r="T77" s="90" t="s">
        <v>100</v>
      </c>
      <c r="U77" s="91">
        <v>0</v>
      </c>
      <c r="V77" s="91">
        <v>0</v>
      </c>
      <c r="W77" s="91">
        <v>0</v>
      </c>
      <c r="X77" s="91">
        <v>0</v>
      </c>
      <c r="Y77" s="92">
        <v>45905</v>
      </c>
      <c r="Z77" s="90" t="s">
        <v>654</v>
      </c>
      <c r="AA77" s="53" t="s">
        <v>1337</v>
      </c>
    </row>
    <row r="78" spans="1:27" ht="15" customHeight="1">
      <c r="A78" s="103" t="s">
        <v>587</v>
      </c>
      <c r="B78" s="103" t="s">
        <v>20</v>
      </c>
      <c r="C78" s="104">
        <v>0</v>
      </c>
      <c r="D78" s="104">
        <v>0</v>
      </c>
      <c r="E78" s="104">
        <v>0</v>
      </c>
      <c r="F78" s="104">
        <v>0</v>
      </c>
      <c r="G78" s="105">
        <v>45918</v>
      </c>
      <c r="H78" s="103" t="s">
        <v>654</v>
      </c>
      <c r="K78" s="53"/>
      <c r="L78" s="53"/>
      <c r="M78" s="52"/>
      <c r="N78" s="52"/>
      <c r="O78" s="52"/>
      <c r="P78" s="52"/>
      <c r="Q78" s="51"/>
      <c r="R78" s="53"/>
      <c r="S78" s="90" t="s">
        <v>164</v>
      </c>
      <c r="T78" s="90" t="s">
        <v>90</v>
      </c>
      <c r="U78" s="91">
        <v>0</v>
      </c>
      <c r="V78" s="91">
        <v>0</v>
      </c>
      <c r="W78" s="91">
        <v>0</v>
      </c>
      <c r="X78" s="91">
        <v>0</v>
      </c>
      <c r="Y78" s="92">
        <v>45905</v>
      </c>
      <c r="Z78" s="90" t="s">
        <v>654</v>
      </c>
      <c r="AA78" s="53" t="s">
        <v>1337</v>
      </c>
    </row>
    <row r="79" spans="1:27" ht="15" customHeight="1">
      <c r="A79" s="103" t="s">
        <v>588</v>
      </c>
      <c r="B79" s="103" t="s">
        <v>100</v>
      </c>
      <c r="C79" s="104">
        <v>0</v>
      </c>
      <c r="D79" s="104">
        <v>0</v>
      </c>
      <c r="E79" s="104">
        <v>0</v>
      </c>
      <c r="F79" s="104">
        <v>0</v>
      </c>
      <c r="G79" s="105">
        <v>45918</v>
      </c>
      <c r="H79" s="103" t="s">
        <v>654</v>
      </c>
      <c r="K79" s="53"/>
      <c r="L79" s="53"/>
      <c r="M79" s="52"/>
      <c r="N79" s="52"/>
      <c r="O79" s="52"/>
      <c r="P79" s="52"/>
      <c r="Q79" s="51"/>
      <c r="R79" s="53"/>
      <c r="S79" s="90" t="s">
        <v>166</v>
      </c>
      <c r="T79" s="90" t="s">
        <v>93</v>
      </c>
      <c r="U79" s="91">
        <v>0</v>
      </c>
      <c r="V79" s="91">
        <v>0</v>
      </c>
      <c r="W79" s="91">
        <v>0</v>
      </c>
      <c r="X79" s="91">
        <v>0</v>
      </c>
      <c r="Y79" s="92">
        <v>45905</v>
      </c>
      <c r="Z79" s="90" t="s">
        <v>654</v>
      </c>
      <c r="AA79" s="53" t="s">
        <v>1337</v>
      </c>
    </row>
    <row r="80" spans="1:27" ht="15" customHeight="1">
      <c r="A80" s="103" t="s">
        <v>591</v>
      </c>
      <c r="B80" s="103" t="s">
        <v>16</v>
      </c>
      <c r="C80" s="104">
        <v>0</v>
      </c>
      <c r="D80" s="104">
        <v>0</v>
      </c>
      <c r="E80" s="104">
        <v>0</v>
      </c>
      <c r="F80" s="104">
        <v>0</v>
      </c>
      <c r="G80" s="105">
        <v>45918</v>
      </c>
      <c r="H80" s="103" t="s">
        <v>654</v>
      </c>
      <c r="K80" s="53"/>
      <c r="L80" s="53"/>
      <c r="M80" s="52"/>
      <c r="N80" s="52"/>
      <c r="O80" s="52"/>
      <c r="P80" s="52"/>
      <c r="Q80" s="51"/>
      <c r="R80" s="53"/>
      <c r="S80" s="90" t="s">
        <v>168</v>
      </c>
      <c r="T80" s="90" t="s">
        <v>16</v>
      </c>
      <c r="U80" s="91">
        <v>0</v>
      </c>
      <c r="V80" s="91">
        <v>0</v>
      </c>
      <c r="W80" s="91">
        <v>0</v>
      </c>
      <c r="X80" s="91">
        <v>0</v>
      </c>
      <c r="Y80" s="92">
        <v>45905</v>
      </c>
      <c r="Z80" s="90" t="s">
        <v>654</v>
      </c>
      <c r="AA80" s="53" t="s">
        <v>1337</v>
      </c>
    </row>
    <row r="81" spans="1:27" ht="15" customHeight="1">
      <c r="A81" s="103" t="s">
        <v>592</v>
      </c>
      <c r="B81" s="103" t="s">
        <v>20</v>
      </c>
      <c r="C81" s="104">
        <v>0</v>
      </c>
      <c r="D81" s="104">
        <v>0</v>
      </c>
      <c r="E81" s="104">
        <v>0</v>
      </c>
      <c r="F81" s="104">
        <v>0</v>
      </c>
      <c r="G81" s="105">
        <v>45918</v>
      </c>
      <c r="H81" s="103" t="s">
        <v>654</v>
      </c>
      <c r="K81" s="53"/>
      <c r="L81" s="53"/>
      <c r="M81" s="52"/>
      <c r="N81" s="52"/>
      <c r="O81" s="52"/>
      <c r="P81" s="52"/>
      <c r="Q81" s="51"/>
      <c r="R81" s="53"/>
      <c r="S81" s="90" t="s">
        <v>170</v>
      </c>
      <c r="T81" s="90" t="s">
        <v>20</v>
      </c>
      <c r="U81" s="91">
        <v>0</v>
      </c>
      <c r="V81" s="91">
        <v>0</v>
      </c>
      <c r="W81" s="91">
        <v>0</v>
      </c>
      <c r="X81" s="91">
        <v>0</v>
      </c>
      <c r="Y81" s="92">
        <v>45905</v>
      </c>
      <c r="Z81" s="90" t="s">
        <v>654</v>
      </c>
      <c r="AA81" s="53" t="s">
        <v>1337</v>
      </c>
    </row>
    <row r="82" spans="1:27" ht="15" customHeight="1">
      <c r="A82" s="103" t="s">
        <v>593</v>
      </c>
      <c r="B82" s="103" t="s">
        <v>100</v>
      </c>
      <c r="C82" s="104">
        <v>0</v>
      </c>
      <c r="D82" s="104">
        <v>0</v>
      </c>
      <c r="E82" s="104">
        <v>0</v>
      </c>
      <c r="F82" s="104">
        <v>0</v>
      </c>
      <c r="G82" s="105">
        <v>45918</v>
      </c>
      <c r="H82" s="103" t="s">
        <v>654</v>
      </c>
      <c r="K82" s="53"/>
      <c r="L82" s="53"/>
      <c r="M82" s="52"/>
      <c r="N82" s="52"/>
      <c r="O82" s="52"/>
      <c r="P82" s="52"/>
      <c r="Q82" s="51"/>
      <c r="R82" s="53"/>
      <c r="S82" s="90" t="s">
        <v>172</v>
      </c>
      <c r="T82" s="90" t="s">
        <v>100</v>
      </c>
      <c r="U82" s="91">
        <v>0</v>
      </c>
      <c r="V82" s="91">
        <v>0</v>
      </c>
      <c r="W82" s="91">
        <v>0</v>
      </c>
      <c r="X82" s="91">
        <v>0</v>
      </c>
      <c r="Y82" s="92">
        <v>45905</v>
      </c>
      <c r="Z82" s="90" t="s">
        <v>654</v>
      </c>
      <c r="AA82" s="53" t="s">
        <v>1337</v>
      </c>
    </row>
    <row r="83" spans="1:27" ht="15" customHeight="1">
      <c r="A83" s="103" t="s">
        <v>66</v>
      </c>
      <c r="B83" s="103" t="s">
        <v>16</v>
      </c>
      <c r="C83" s="104">
        <v>600</v>
      </c>
      <c r="D83" s="104">
        <v>0</v>
      </c>
      <c r="E83" s="104">
        <v>600</v>
      </c>
      <c r="F83" s="104">
        <v>0</v>
      </c>
      <c r="G83" s="105">
        <v>45918</v>
      </c>
      <c r="H83" s="103" t="s">
        <v>654</v>
      </c>
      <c r="K83" s="53"/>
      <c r="L83" s="53"/>
      <c r="M83" s="52"/>
      <c r="N83" s="52"/>
      <c r="O83" s="52"/>
      <c r="P83" s="52"/>
      <c r="Q83" s="51"/>
      <c r="R83" s="53"/>
      <c r="S83" s="90" t="s">
        <v>55</v>
      </c>
      <c r="T83" s="90" t="s">
        <v>16</v>
      </c>
      <c r="U83" s="91">
        <v>0</v>
      </c>
      <c r="V83" s="91">
        <v>0</v>
      </c>
      <c r="W83" s="91">
        <v>0</v>
      </c>
      <c r="X83" s="91">
        <v>0</v>
      </c>
      <c r="Y83" s="92">
        <v>45905</v>
      </c>
      <c r="Z83" s="90" t="s">
        <v>654</v>
      </c>
      <c r="AA83" s="53" t="s">
        <v>1337</v>
      </c>
    </row>
    <row r="84" spans="1:27" ht="15" customHeight="1">
      <c r="A84" s="103" t="s">
        <v>69</v>
      </c>
      <c r="B84" s="103" t="s">
        <v>20</v>
      </c>
      <c r="C84" s="104">
        <v>500</v>
      </c>
      <c r="D84" s="104">
        <v>0</v>
      </c>
      <c r="E84" s="104">
        <v>500</v>
      </c>
      <c r="F84" s="104">
        <v>0</v>
      </c>
      <c r="G84" s="105">
        <v>45918</v>
      </c>
      <c r="H84" s="103" t="s">
        <v>654</v>
      </c>
      <c r="K84" s="53"/>
      <c r="L84" s="53"/>
      <c r="M84" s="52"/>
      <c r="N84" s="52"/>
      <c r="O84" s="52"/>
      <c r="P84" s="52"/>
      <c r="Q84" s="51"/>
      <c r="R84" s="53"/>
      <c r="S84" s="90" t="s">
        <v>58</v>
      </c>
      <c r="T84" s="90" t="s">
        <v>20</v>
      </c>
      <c r="U84" s="91">
        <v>0</v>
      </c>
      <c r="V84" s="91">
        <v>0</v>
      </c>
      <c r="W84" s="91">
        <v>0</v>
      </c>
      <c r="X84" s="91">
        <v>0</v>
      </c>
      <c r="Y84" s="92">
        <v>45905</v>
      </c>
      <c r="Z84" s="90" t="s">
        <v>654</v>
      </c>
      <c r="AA84" s="53" t="s">
        <v>1337</v>
      </c>
    </row>
    <row r="85" spans="1:27" ht="15" customHeight="1">
      <c r="A85" s="103" t="s">
        <v>71</v>
      </c>
      <c r="B85" s="103" t="s">
        <v>100</v>
      </c>
      <c r="C85" s="104">
        <v>0</v>
      </c>
      <c r="D85" s="104">
        <v>0</v>
      </c>
      <c r="E85" s="104">
        <v>0</v>
      </c>
      <c r="F85" s="104">
        <v>0</v>
      </c>
      <c r="G85" s="105">
        <v>45918</v>
      </c>
      <c r="H85" s="103" t="s">
        <v>654</v>
      </c>
      <c r="K85" s="53"/>
      <c r="L85" s="53"/>
      <c r="M85" s="52"/>
      <c r="N85" s="52"/>
      <c r="O85" s="52"/>
      <c r="P85" s="52"/>
      <c r="Q85" s="51"/>
      <c r="R85" s="53"/>
      <c r="S85" s="90" t="s">
        <v>60</v>
      </c>
      <c r="T85" s="90" t="s">
        <v>100</v>
      </c>
      <c r="U85" s="91">
        <v>0</v>
      </c>
      <c r="V85" s="91">
        <v>0</v>
      </c>
      <c r="W85" s="91">
        <v>0</v>
      </c>
      <c r="X85" s="91">
        <v>0</v>
      </c>
      <c r="Y85" s="92">
        <v>45905</v>
      </c>
      <c r="Z85" s="90" t="s">
        <v>654</v>
      </c>
      <c r="AA85" s="53" t="s">
        <v>1337</v>
      </c>
    </row>
    <row r="86" spans="1:27" ht="15" customHeight="1">
      <c r="A86" s="103" t="s">
        <v>164</v>
      </c>
      <c r="B86" s="103" t="s">
        <v>90</v>
      </c>
      <c r="C86" s="104">
        <v>0</v>
      </c>
      <c r="D86" s="104">
        <v>0</v>
      </c>
      <c r="E86" s="104">
        <v>0</v>
      </c>
      <c r="F86" s="104">
        <v>0</v>
      </c>
      <c r="G86" s="105">
        <v>45918</v>
      </c>
      <c r="H86" s="103" t="s">
        <v>654</v>
      </c>
      <c r="K86" s="53"/>
      <c r="L86" s="53"/>
      <c r="M86" s="52"/>
      <c r="N86" s="52"/>
      <c r="O86" s="52"/>
      <c r="P86" s="52"/>
      <c r="Q86" s="51"/>
      <c r="R86" s="53"/>
      <c r="S86" s="90" t="s">
        <v>194</v>
      </c>
      <c r="T86" s="90" t="s">
        <v>93</v>
      </c>
      <c r="U86" s="91">
        <v>0</v>
      </c>
      <c r="V86" s="91">
        <v>0</v>
      </c>
      <c r="W86" s="91">
        <v>0</v>
      </c>
      <c r="X86" s="91">
        <v>0</v>
      </c>
      <c r="Y86" s="92">
        <v>45905</v>
      </c>
      <c r="Z86" s="90" t="s">
        <v>654</v>
      </c>
      <c r="AA86" s="53" t="s">
        <v>1337</v>
      </c>
    </row>
    <row r="87" spans="1:27" ht="15" customHeight="1">
      <c r="A87" s="103" t="s">
        <v>166</v>
      </c>
      <c r="B87" s="103" t="s">
        <v>93</v>
      </c>
      <c r="C87" s="104">
        <v>2</v>
      </c>
      <c r="D87" s="104">
        <v>0</v>
      </c>
      <c r="E87" s="104">
        <v>2</v>
      </c>
      <c r="F87" s="104">
        <v>0</v>
      </c>
      <c r="G87" s="105">
        <v>45918</v>
      </c>
      <c r="H87" s="103" t="s">
        <v>654</v>
      </c>
      <c r="K87" s="53"/>
      <c r="L87" s="53"/>
      <c r="M87" s="52"/>
      <c r="N87" s="52"/>
      <c r="O87" s="52"/>
      <c r="P87" s="52"/>
      <c r="Q87" s="51"/>
      <c r="R87" s="53"/>
      <c r="S87" s="90" t="s">
        <v>196</v>
      </c>
      <c r="T87" s="90" t="s">
        <v>16</v>
      </c>
      <c r="U87" s="91">
        <v>0</v>
      </c>
      <c r="V87" s="91">
        <v>0</v>
      </c>
      <c r="W87" s="91">
        <v>0</v>
      </c>
      <c r="X87" s="91">
        <v>0</v>
      </c>
      <c r="Y87" s="92">
        <v>45905</v>
      </c>
      <c r="Z87" s="90" t="s">
        <v>654</v>
      </c>
      <c r="AA87" s="53" t="s">
        <v>1337</v>
      </c>
    </row>
    <row r="88" spans="1:27" ht="15" customHeight="1">
      <c r="A88" s="103" t="s">
        <v>168</v>
      </c>
      <c r="B88" s="103" t="s">
        <v>16</v>
      </c>
      <c r="C88" s="104">
        <v>0</v>
      </c>
      <c r="D88" s="104">
        <v>0</v>
      </c>
      <c r="E88" s="104">
        <v>0</v>
      </c>
      <c r="F88" s="104">
        <v>0</v>
      </c>
      <c r="G88" s="105">
        <v>45918</v>
      </c>
      <c r="H88" s="103" t="s">
        <v>654</v>
      </c>
      <c r="K88" s="53"/>
      <c r="L88" s="53"/>
      <c r="M88" s="52"/>
      <c r="N88" s="52"/>
      <c r="O88" s="52"/>
      <c r="P88" s="52"/>
      <c r="Q88" s="51"/>
      <c r="R88" s="53"/>
      <c r="S88" s="90" t="s">
        <v>198</v>
      </c>
      <c r="T88" s="90" t="s">
        <v>20</v>
      </c>
      <c r="U88" s="91">
        <v>0</v>
      </c>
      <c r="V88" s="91">
        <v>0</v>
      </c>
      <c r="W88" s="91">
        <v>0</v>
      </c>
      <c r="X88" s="91">
        <v>0</v>
      </c>
      <c r="Y88" s="92">
        <v>45905</v>
      </c>
      <c r="Z88" s="90" t="s">
        <v>654</v>
      </c>
      <c r="AA88" s="53" t="s">
        <v>1337</v>
      </c>
    </row>
    <row r="89" spans="1:27" ht="15" customHeight="1">
      <c r="A89" s="103" t="s">
        <v>170</v>
      </c>
      <c r="B89" s="103" t="s">
        <v>20</v>
      </c>
      <c r="C89" s="104">
        <v>0</v>
      </c>
      <c r="D89" s="104">
        <v>0</v>
      </c>
      <c r="E89" s="104">
        <v>0</v>
      </c>
      <c r="F89" s="104">
        <v>2</v>
      </c>
      <c r="G89" s="105">
        <v>45918</v>
      </c>
      <c r="H89" s="103" t="s">
        <v>654</v>
      </c>
      <c r="K89" s="53"/>
      <c r="L89" s="53"/>
      <c r="M89" s="52"/>
      <c r="N89" s="52"/>
      <c r="O89" s="52"/>
      <c r="P89" s="52"/>
      <c r="Q89" s="51"/>
      <c r="R89" s="53"/>
      <c r="S89" s="90" t="s">
        <v>200</v>
      </c>
      <c r="T89" s="90" t="s">
        <v>100</v>
      </c>
      <c r="U89" s="91">
        <v>0</v>
      </c>
      <c r="V89" s="91">
        <v>0</v>
      </c>
      <c r="W89" s="91">
        <v>0</v>
      </c>
      <c r="X89" s="91">
        <v>0</v>
      </c>
      <c r="Y89" s="92">
        <v>45905</v>
      </c>
      <c r="Z89" s="90" t="s">
        <v>654</v>
      </c>
      <c r="AA89" s="53" t="s">
        <v>1337</v>
      </c>
    </row>
    <row r="90" spans="1:27" ht="15" customHeight="1">
      <c r="A90" s="103" t="s">
        <v>172</v>
      </c>
      <c r="B90" s="103" t="s">
        <v>100</v>
      </c>
      <c r="C90" s="104">
        <v>2</v>
      </c>
      <c r="D90" s="104">
        <v>88</v>
      </c>
      <c r="E90" s="104">
        <v>-86</v>
      </c>
      <c r="F90" s="104">
        <v>0</v>
      </c>
      <c r="G90" s="105">
        <v>45918</v>
      </c>
      <c r="H90" s="103" t="s">
        <v>654</v>
      </c>
      <c r="K90" s="53"/>
      <c r="L90" s="53"/>
      <c r="M90" s="52"/>
      <c r="N90" s="52"/>
      <c r="O90" s="52"/>
      <c r="P90" s="52"/>
      <c r="Q90" s="51"/>
      <c r="R90" s="53"/>
      <c r="S90" s="90" t="s">
        <v>77</v>
      </c>
      <c r="T90" s="90" t="s">
        <v>16</v>
      </c>
      <c r="U90" s="91">
        <v>0</v>
      </c>
      <c r="V90" s="91">
        <v>0</v>
      </c>
      <c r="W90" s="91">
        <v>0</v>
      </c>
      <c r="X90" s="91">
        <v>0</v>
      </c>
      <c r="Y90" s="92">
        <v>45905</v>
      </c>
      <c r="Z90" s="90" t="s">
        <v>654</v>
      </c>
      <c r="AA90" s="53" t="s">
        <v>1337</v>
      </c>
    </row>
    <row r="91" spans="1:27" ht="15" customHeight="1">
      <c r="A91" s="103" t="s">
        <v>55</v>
      </c>
      <c r="B91" s="103" t="s">
        <v>16</v>
      </c>
      <c r="C91" s="104">
        <v>1222</v>
      </c>
      <c r="D91" s="104">
        <v>0</v>
      </c>
      <c r="E91" s="104">
        <v>1222</v>
      </c>
      <c r="F91" s="104">
        <v>0</v>
      </c>
      <c r="G91" s="105">
        <v>45918</v>
      </c>
      <c r="H91" s="103" t="s">
        <v>654</v>
      </c>
      <c r="K91" s="53"/>
      <c r="L91" s="53"/>
      <c r="M91" s="52"/>
      <c r="N91" s="52"/>
      <c r="O91" s="52"/>
      <c r="P91" s="52"/>
      <c r="Q91" s="51"/>
      <c r="R91" s="53"/>
      <c r="S91" s="90" t="s">
        <v>80</v>
      </c>
      <c r="T91" s="90" t="s">
        <v>20</v>
      </c>
      <c r="U91" s="91">
        <v>0</v>
      </c>
      <c r="V91" s="91">
        <v>0</v>
      </c>
      <c r="W91" s="91">
        <v>0</v>
      </c>
      <c r="X91" s="91">
        <v>0</v>
      </c>
      <c r="Y91" s="92">
        <v>45905</v>
      </c>
      <c r="Z91" s="90" t="s">
        <v>654</v>
      </c>
      <c r="AA91" s="53" t="s">
        <v>1337</v>
      </c>
    </row>
    <row r="92" spans="1:27" ht="15" customHeight="1">
      <c r="A92" s="103" t="s">
        <v>58</v>
      </c>
      <c r="B92" s="103" t="s">
        <v>20</v>
      </c>
      <c r="C92" s="104">
        <v>4</v>
      </c>
      <c r="D92" s="104">
        <v>0</v>
      </c>
      <c r="E92" s="104">
        <v>4</v>
      </c>
      <c r="F92" s="104">
        <v>0</v>
      </c>
      <c r="G92" s="105">
        <v>45918</v>
      </c>
      <c r="H92" s="103" t="s">
        <v>654</v>
      </c>
      <c r="K92" s="53"/>
      <c r="L92" s="53"/>
      <c r="M92" s="52"/>
      <c r="N92" s="52"/>
      <c r="O92" s="52"/>
      <c r="P92" s="52"/>
      <c r="Q92" s="51"/>
      <c r="R92" s="53"/>
      <c r="S92" s="90" t="s">
        <v>82</v>
      </c>
      <c r="T92" s="90" t="s">
        <v>100</v>
      </c>
      <c r="U92" s="91">
        <v>0</v>
      </c>
      <c r="V92" s="91">
        <v>0</v>
      </c>
      <c r="W92" s="91">
        <v>0</v>
      </c>
      <c r="X92" s="91">
        <v>0</v>
      </c>
      <c r="Y92" s="92">
        <v>45905</v>
      </c>
      <c r="Z92" s="90" t="s">
        <v>654</v>
      </c>
      <c r="AA92" s="53" t="s">
        <v>1337</v>
      </c>
    </row>
    <row r="93" spans="1:27" ht="15" customHeight="1">
      <c r="A93" s="103" t="s">
        <v>60</v>
      </c>
      <c r="B93" s="103" t="s">
        <v>100</v>
      </c>
      <c r="C93" s="104">
        <v>0</v>
      </c>
      <c r="D93" s="104">
        <v>0</v>
      </c>
      <c r="E93" s="104">
        <v>0</v>
      </c>
      <c r="F93" s="104">
        <v>0</v>
      </c>
      <c r="G93" s="105">
        <v>45918</v>
      </c>
      <c r="H93" s="103" t="s">
        <v>654</v>
      </c>
      <c r="K93" s="53"/>
      <c r="L93" s="53"/>
      <c r="M93" s="52"/>
      <c r="N93" s="52"/>
      <c r="O93" s="52"/>
      <c r="P93" s="52"/>
      <c r="Q93" s="51"/>
      <c r="R93" s="53"/>
      <c r="S93" s="90" t="s">
        <v>192</v>
      </c>
      <c r="T93" s="90" t="s">
        <v>90</v>
      </c>
      <c r="U93" s="91">
        <v>0</v>
      </c>
      <c r="V93" s="91">
        <v>0</v>
      </c>
      <c r="W93" s="91">
        <v>0</v>
      </c>
      <c r="X93" s="91">
        <v>0</v>
      </c>
      <c r="Y93" s="92">
        <v>45905</v>
      </c>
      <c r="Z93" s="90" t="s">
        <v>654</v>
      </c>
      <c r="AA93" s="53" t="s">
        <v>1337</v>
      </c>
    </row>
    <row r="94" spans="1:27" ht="15" customHeight="1">
      <c r="A94" s="103" t="s">
        <v>194</v>
      </c>
      <c r="B94" s="103" t="s">
        <v>93</v>
      </c>
      <c r="C94" s="104">
        <v>0</v>
      </c>
      <c r="D94" s="104">
        <v>0</v>
      </c>
      <c r="E94" s="104">
        <v>0</v>
      </c>
      <c r="F94" s="104">
        <v>0</v>
      </c>
      <c r="G94" s="105">
        <v>45918</v>
      </c>
      <c r="H94" s="103" t="s">
        <v>654</v>
      </c>
      <c r="K94" s="53"/>
      <c r="L94" s="53"/>
      <c r="M94" s="52"/>
      <c r="N94" s="52"/>
      <c r="O94" s="52"/>
      <c r="P94" s="52"/>
      <c r="Q94" s="51"/>
      <c r="R94" s="53"/>
      <c r="S94" s="90" t="s">
        <v>1422</v>
      </c>
      <c r="T94" s="90" t="s">
        <v>90</v>
      </c>
      <c r="U94" s="91">
        <v>0</v>
      </c>
      <c r="V94" s="91">
        <v>0</v>
      </c>
      <c r="W94" s="91">
        <v>0</v>
      </c>
      <c r="X94" s="91">
        <v>0</v>
      </c>
      <c r="Y94" s="92">
        <v>45905</v>
      </c>
      <c r="Z94" s="90" t="s">
        <v>654</v>
      </c>
      <c r="AA94" s="53" t="s">
        <v>1337</v>
      </c>
    </row>
    <row r="95" spans="1:27" ht="15" customHeight="1">
      <c r="A95" s="103" t="s">
        <v>196</v>
      </c>
      <c r="B95" s="103" t="s">
        <v>16</v>
      </c>
      <c r="C95" s="104">
        <v>0</v>
      </c>
      <c r="D95" s="104">
        <v>0</v>
      </c>
      <c r="E95" s="104">
        <v>0</v>
      </c>
      <c r="F95" s="104">
        <v>2</v>
      </c>
      <c r="G95" s="105">
        <v>45918</v>
      </c>
      <c r="H95" s="103" t="s">
        <v>654</v>
      </c>
      <c r="K95" s="53"/>
      <c r="L95" s="53"/>
      <c r="M95" s="52"/>
      <c r="N95" s="52"/>
      <c r="O95" s="52"/>
      <c r="P95" s="52"/>
      <c r="Q95" s="51"/>
      <c r="R95" s="53"/>
      <c r="S95" s="90" t="s">
        <v>1423</v>
      </c>
      <c r="T95" s="90" t="s">
        <v>93</v>
      </c>
      <c r="U95" s="91">
        <v>0</v>
      </c>
      <c r="V95" s="91">
        <v>0</v>
      </c>
      <c r="W95" s="91">
        <v>0</v>
      </c>
      <c r="X95" s="91">
        <v>0</v>
      </c>
      <c r="Y95" s="92">
        <v>45905</v>
      </c>
      <c r="Z95" s="90" t="s">
        <v>654</v>
      </c>
      <c r="AA95" s="53" t="s">
        <v>1337</v>
      </c>
    </row>
    <row r="96" spans="1:27" ht="15" customHeight="1">
      <c r="A96" s="103" t="s">
        <v>198</v>
      </c>
      <c r="B96" s="103" t="s">
        <v>20</v>
      </c>
      <c r="C96" s="104">
        <v>0</v>
      </c>
      <c r="D96" s="104">
        <v>0</v>
      </c>
      <c r="E96" s="104">
        <v>0</v>
      </c>
      <c r="F96" s="104">
        <v>0</v>
      </c>
      <c r="G96" s="105">
        <v>45918</v>
      </c>
      <c r="H96" s="103" t="s">
        <v>654</v>
      </c>
      <c r="K96" s="53"/>
      <c r="L96" s="53"/>
      <c r="M96" s="52"/>
      <c r="N96" s="52"/>
      <c r="O96" s="52"/>
      <c r="P96" s="52"/>
      <c r="Q96" s="51"/>
      <c r="R96" s="53"/>
      <c r="S96" s="90" t="s">
        <v>1424</v>
      </c>
      <c r="T96" s="90" t="s">
        <v>16</v>
      </c>
      <c r="U96" s="91">
        <v>0</v>
      </c>
      <c r="V96" s="91">
        <v>0</v>
      </c>
      <c r="W96" s="91">
        <v>0</v>
      </c>
      <c r="X96" s="91">
        <v>0</v>
      </c>
      <c r="Y96" s="92">
        <v>45905</v>
      </c>
      <c r="Z96" s="90" t="s">
        <v>654</v>
      </c>
      <c r="AA96" s="53" t="s">
        <v>1337</v>
      </c>
    </row>
    <row r="97" spans="1:27" ht="15" customHeight="1">
      <c r="A97" s="103" t="s">
        <v>200</v>
      </c>
      <c r="B97" s="103" t="s">
        <v>100</v>
      </c>
      <c r="C97" s="104">
        <v>0</v>
      </c>
      <c r="D97" s="104">
        <v>0</v>
      </c>
      <c r="E97" s="104">
        <v>0</v>
      </c>
      <c r="F97" s="104">
        <v>0</v>
      </c>
      <c r="G97" s="105">
        <v>45918</v>
      </c>
      <c r="H97" s="103" t="s">
        <v>654</v>
      </c>
      <c r="K97" s="53"/>
      <c r="L97" s="53"/>
      <c r="M97" s="52"/>
      <c r="N97" s="52"/>
      <c r="O97" s="52"/>
      <c r="P97" s="52"/>
      <c r="Q97" s="51"/>
      <c r="R97" s="53"/>
      <c r="S97" s="90" t="s">
        <v>1425</v>
      </c>
      <c r="T97" s="90" t="s">
        <v>20</v>
      </c>
      <c r="U97" s="91">
        <v>0</v>
      </c>
      <c r="V97" s="91">
        <v>0</v>
      </c>
      <c r="W97" s="91">
        <v>0</v>
      </c>
      <c r="X97" s="91">
        <v>0</v>
      </c>
      <c r="Y97" s="92">
        <v>45905</v>
      </c>
      <c r="Z97" s="90" t="s">
        <v>654</v>
      </c>
      <c r="AA97" s="53" t="s">
        <v>1337</v>
      </c>
    </row>
    <row r="98" spans="1:27" ht="15" customHeight="1">
      <c r="A98" s="103" t="s">
        <v>77</v>
      </c>
      <c r="B98" s="103" t="s">
        <v>16</v>
      </c>
      <c r="C98" s="104">
        <v>988</v>
      </c>
      <c r="D98" s="104">
        <v>0</v>
      </c>
      <c r="E98" s="104">
        <v>988</v>
      </c>
      <c r="F98" s="104">
        <v>0</v>
      </c>
      <c r="G98" s="105">
        <v>45918</v>
      </c>
      <c r="H98" s="103" t="s">
        <v>654</v>
      </c>
      <c r="K98" s="53"/>
      <c r="L98" s="53"/>
      <c r="M98" s="52"/>
      <c r="N98" s="52"/>
      <c r="O98" s="52"/>
      <c r="P98" s="52"/>
      <c r="Q98" s="51"/>
      <c r="R98" s="53"/>
      <c r="S98" s="90" t="s">
        <v>1426</v>
      </c>
      <c r="T98" s="90" t="s">
        <v>100</v>
      </c>
      <c r="U98" s="91">
        <v>0</v>
      </c>
      <c r="V98" s="91">
        <v>0</v>
      </c>
      <c r="W98" s="91">
        <v>0</v>
      </c>
      <c r="X98" s="91">
        <v>0</v>
      </c>
      <c r="Y98" s="92">
        <v>45905</v>
      </c>
      <c r="Z98" s="90" t="s">
        <v>654</v>
      </c>
      <c r="AA98" s="53" t="s">
        <v>1337</v>
      </c>
    </row>
    <row r="99" spans="1:27" ht="15" customHeight="1">
      <c r="A99" s="103" t="s">
        <v>80</v>
      </c>
      <c r="B99" s="103" t="s">
        <v>20</v>
      </c>
      <c r="C99" s="104">
        <v>696</v>
      </c>
      <c r="D99" s="104">
        <v>0</v>
      </c>
      <c r="E99" s="104">
        <v>696</v>
      </c>
      <c r="F99" s="104">
        <v>0</v>
      </c>
      <c r="G99" s="105">
        <v>45918</v>
      </c>
      <c r="H99" s="103" t="s">
        <v>654</v>
      </c>
      <c r="K99" s="53"/>
      <c r="L99" s="53"/>
      <c r="M99" s="52"/>
      <c r="N99" s="52"/>
      <c r="O99" s="52"/>
      <c r="P99" s="52"/>
      <c r="Q99" s="51"/>
      <c r="R99" s="53"/>
      <c r="S99" s="90" t="s">
        <v>1444</v>
      </c>
      <c r="T99" s="90" t="s">
        <v>1511</v>
      </c>
      <c r="U99" s="91">
        <v>0</v>
      </c>
      <c r="V99" s="91">
        <v>0</v>
      </c>
      <c r="W99" s="91">
        <v>0</v>
      </c>
      <c r="X99" s="91">
        <v>0</v>
      </c>
      <c r="Y99" s="92">
        <v>45905</v>
      </c>
      <c r="Z99" s="90" t="s">
        <v>654</v>
      </c>
      <c r="AA99" s="53" t="s">
        <v>1337</v>
      </c>
    </row>
    <row r="100" spans="1:27" ht="15" customHeight="1">
      <c r="A100" s="103" t="s">
        <v>82</v>
      </c>
      <c r="B100" s="103" t="s">
        <v>100</v>
      </c>
      <c r="C100" s="104">
        <v>0</v>
      </c>
      <c r="D100" s="104">
        <v>0</v>
      </c>
      <c r="E100" s="104">
        <v>0</v>
      </c>
      <c r="F100" s="104">
        <v>0</v>
      </c>
      <c r="G100" s="105">
        <v>45918</v>
      </c>
      <c r="H100" s="103" t="s">
        <v>654</v>
      </c>
      <c r="K100" s="53"/>
      <c r="L100" s="53"/>
      <c r="M100" s="52"/>
      <c r="N100" s="52"/>
      <c r="O100" s="52"/>
      <c r="P100" s="52"/>
      <c r="Q100" s="51"/>
      <c r="R100" s="53"/>
      <c r="S100" s="90" t="s">
        <v>1445</v>
      </c>
      <c r="T100" s="90" t="s">
        <v>1511</v>
      </c>
      <c r="U100" s="91">
        <v>0</v>
      </c>
      <c r="V100" s="91">
        <v>0</v>
      </c>
      <c r="W100" s="91">
        <v>0</v>
      </c>
      <c r="X100" s="91">
        <v>0</v>
      </c>
      <c r="Y100" s="92">
        <v>45905</v>
      </c>
      <c r="Z100" s="90" t="s">
        <v>654</v>
      </c>
      <c r="AA100" s="53" t="s">
        <v>1337</v>
      </c>
    </row>
    <row r="101" spans="1:27" ht="15" customHeight="1">
      <c r="A101" s="103" t="s">
        <v>192</v>
      </c>
      <c r="B101" s="103" t="s">
        <v>90</v>
      </c>
      <c r="C101" s="104">
        <v>0</v>
      </c>
      <c r="D101" s="104">
        <v>0</v>
      </c>
      <c r="E101" s="104">
        <v>0</v>
      </c>
      <c r="F101" s="104">
        <v>0</v>
      </c>
      <c r="G101" s="105">
        <v>45918</v>
      </c>
      <c r="H101" s="103" t="s">
        <v>654</v>
      </c>
      <c r="K101" s="53"/>
      <c r="L101" s="53"/>
      <c r="M101" s="52"/>
      <c r="N101" s="52"/>
      <c r="O101" s="52"/>
      <c r="P101" s="52"/>
      <c r="Q101" s="51"/>
      <c r="R101" s="53"/>
      <c r="S101" s="90" t="s">
        <v>1446</v>
      </c>
      <c r="T101" s="90" t="s">
        <v>1511</v>
      </c>
      <c r="U101" s="91">
        <v>0</v>
      </c>
      <c r="V101" s="91">
        <v>0</v>
      </c>
      <c r="W101" s="91">
        <v>0</v>
      </c>
      <c r="X101" s="91">
        <v>0</v>
      </c>
      <c r="Y101" s="92">
        <v>45905</v>
      </c>
      <c r="Z101" s="90" t="s">
        <v>654</v>
      </c>
      <c r="AA101" s="53" t="s">
        <v>1337</v>
      </c>
    </row>
    <row r="102" spans="1:27" ht="15" customHeight="1">
      <c r="A102" s="103" t="s">
        <v>1422</v>
      </c>
      <c r="B102" s="103" t="s">
        <v>90</v>
      </c>
      <c r="C102" s="104">
        <v>0</v>
      </c>
      <c r="D102" s="104">
        <v>0</v>
      </c>
      <c r="E102" s="104">
        <v>0</v>
      </c>
      <c r="F102" s="104">
        <v>0</v>
      </c>
      <c r="G102" s="105">
        <v>45918</v>
      </c>
      <c r="H102" s="103" t="s">
        <v>654</v>
      </c>
      <c r="K102" s="53"/>
      <c r="L102" s="53"/>
      <c r="M102" s="52"/>
      <c r="N102" s="52"/>
      <c r="O102" s="52"/>
      <c r="P102" s="52"/>
      <c r="Q102" s="51"/>
      <c r="R102" s="53"/>
      <c r="S102" s="90" t="s">
        <v>1447</v>
      </c>
      <c r="T102" s="90" t="s">
        <v>1511</v>
      </c>
      <c r="U102" s="91">
        <v>0</v>
      </c>
      <c r="V102" s="91">
        <v>0</v>
      </c>
      <c r="W102" s="91">
        <v>0</v>
      </c>
      <c r="X102" s="91">
        <v>0</v>
      </c>
      <c r="Y102" s="92">
        <v>45905</v>
      </c>
      <c r="Z102" s="90" t="s">
        <v>654</v>
      </c>
      <c r="AA102" s="53" t="s">
        <v>1337</v>
      </c>
    </row>
    <row r="103" spans="1:27" ht="15" customHeight="1">
      <c r="A103" s="103" t="s">
        <v>1423</v>
      </c>
      <c r="B103" s="103" t="s">
        <v>93</v>
      </c>
      <c r="C103" s="104">
        <v>0</v>
      </c>
      <c r="D103" s="104">
        <v>0</v>
      </c>
      <c r="E103" s="104">
        <v>0</v>
      </c>
      <c r="F103" s="104">
        <v>0</v>
      </c>
      <c r="G103" s="105">
        <v>45918</v>
      </c>
      <c r="H103" s="103" t="s">
        <v>654</v>
      </c>
      <c r="K103" s="53"/>
      <c r="L103" s="53"/>
      <c r="M103" s="52"/>
      <c r="N103" s="52"/>
      <c r="O103" s="52"/>
      <c r="P103" s="52"/>
      <c r="Q103" s="51"/>
      <c r="R103" s="53"/>
      <c r="S103" s="90" t="s">
        <v>1448</v>
      </c>
      <c r="T103" s="90" t="s">
        <v>1511</v>
      </c>
      <c r="U103" s="91">
        <v>0</v>
      </c>
      <c r="V103" s="91">
        <v>0</v>
      </c>
      <c r="W103" s="91">
        <v>0</v>
      </c>
      <c r="X103" s="91">
        <v>0</v>
      </c>
      <c r="Y103" s="92">
        <v>45905</v>
      </c>
      <c r="Z103" s="90" t="s">
        <v>654</v>
      </c>
      <c r="AA103" s="53" t="s">
        <v>1337</v>
      </c>
    </row>
    <row r="104" spans="1:27" ht="15" customHeight="1">
      <c r="A104" s="103" t="s">
        <v>1424</v>
      </c>
      <c r="B104" s="103" t="s">
        <v>16</v>
      </c>
      <c r="C104" s="104">
        <v>0</v>
      </c>
      <c r="D104" s="104">
        <v>0</v>
      </c>
      <c r="E104" s="104">
        <v>0</v>
      </c>
      <c r="F104" s="104">
        <v>0</v>
      </c>
      <c r="G104" s="105">
        <v>45918</v>
      </c>
      <c r="H104" s="103" t="s">
        <v>654</v>
      </c>
      <c r="K104" s="53"/>
      <c r="L104" s="53"/>
      <c r="M104" s="52"/>
      <c r="N104" s="52"/>
      <c r="O104" s="52"/>
      <c r="P104" s="52"/>
      <c r="Q104" s="51"/>
      <c r="R104" s="53"/>
      <c r="S104" s="90" t="s">
        <v>25</v>
      </c>
      <c r="T104" s="90" t="s">
        <v>26</v>
      </c>
      <c r="U104" s="91">
        <v>0</v>
      </c>
      <c r="V104" s="91">
        <v>0</v>
      </c>
      <c r="W104" s="91">
        <v>0</v>
      </c>
      <c r="X104" s="91">
        <v>0</v>
      </c>
      <c r="Y104" s="92">
        <v>45905</v>
      </c>
      <c r="Z104" s="90" t="s">
        <v>654</v>
      </c>
      <c r="AA104" s="53" t="s">
        <v>1337</v>
      </c>
    </row>
    <row r="105" spans="1:27" ht="15" customHeight="1">
      <c r="A105" s="103" t="s">
        <v>1425</v>
      </c>
      <c r="B105" s="103" t="s">
        <v>20</v>
      </c>
      <c r="C105" s="104">
        <v>0</v>
      </c>
      <c r="D105" s="104">
        <v>0</v>
      </c>
      <c r="E105" s="104">
        <v>0</v>
      </c>
      <c r="F105" s="104">
        <v>0</v>
      </c>
      <c r="G105" s="105">
        <v>45918</v>
      </c>
      <c r="H105" s="103" t="s">
        <v>654</v>
      </c>
      <c r="K105" s="53"/>
      <c r="L105" s="53"/>
      <c r="M105" s="52"/>
      <c r="N105" s="52"/>
      <c r="O105" s="52"/>
      <c r="P105" s="52"/>
      <c r="Q105" s="51"/>
      <c r="R105" s="53"/>
      <c r="S105" s="90" t="s">
        <v>28</v>
      </c>
      <c r="T105" s="90" t="s">
        <v>29</v>
      </c>
      <c r="U105" s="91">
        <v>0</v>
      </c>
      <c r="V105" s="91">
        <v>0</v>
      </c>
      <c r="W105" s="91">
        <v>0</v>
      </c>
      <c r="X105" s="91">
        <v>0</v>
      </c>
      <c r="Y105" s="92">
        <v>45905</v>
      </c>
      <c r="Z105" s="90" t="s">
        <v>654</v>
      </c>
      <c r="AA105" s="53" t="s">
        <v>1337</v>
      </c>
    </row>
    <row r="106" spans="1:27" ht="15" customHeight="1">
      <c r="A106" s="103" t="s">
        <v>1426</v>
      </c>
      <c r="B106" s="103" t="s">
        <v>100</v>
      </c>
      <c r="C106" s="104">
        <v>0</v>
      </c>
      <c r="D106" s="104">
        <v>0</v>
      </c>
      <c r="E106" s="104">
        <v>0</v>
      </c>
      <c r="F106" s="104">
        <v>0</v>
      </c>
      <c r="G106" s="105">
        <v>45918</v>
      </c>
      <c r="H106" s="103" t="s">
        <v>654</v>
      </c>
      <c r="K106" s="53"/>
      <c r="L106" s="53"/>
      <c r="M106" s="52"/>
      <c r="N106" s="52"/>
      <c r="O106" s="52"/>
      <c r="P106" s="52"/>
      <c r="Q106" s="51"/>
      <c r="R106" s="53"/>
      <c r="S106" s="90" t="s">
        <v>145</v>
      </c>
      <c r="T106" s="90" t="s">
        <v>26</v>
      </c>
      <c r="U106" s="91">
        <v>0</v>
      </c>
      <c r="V106" s="91">
        <v>0</v>
      </c>
      <c r="W106" s="91">
        <v>0</v>
      </c>
      <c r="X106" s="91">
        <v>0</v>
      </c>
      <c r="Y106" s="92">
        <v>45905</v>
      </c>
      <c r="Z106" s="90" t="s">
        <v>654</v>
      </c>
      <c r="AA106" s="53" t="s">
        <v>1337</v>
      </c>
    </row>
    <row r="107" spans="1:27" ht="15" customHeight="1">
      <c r="A107" s="103" t="s">
        <v>1444</v>
      </c>
      <c r="B107" s="103" t="s">
        <v>1511</v>
      </c>
      <c r="C107" s="104">
        <v>0</v>
      </c>
      <c r="D107" s="104">
        <v>0</v>
      </c>
      <c r="E107" s="104">
        <v>0</v>
      </c>
      <c r="F107" s="104">
        <v>0</v>
      </c>
      <c r="G107" s="105">
        <v>45918</v>
      </c>
      <c r="H107" s="103" t="s">
        <v>654</v>
      </c>
      <c r="K107" s="53"/>
      <c r="L107" s="53"/>
      <c r="M107" s="52"/>
      <c r="N107" s="52"/>
      <c r="O107" s="52"/>
      <c r="P107" s="52"/>
      <c r="Q107" s="51"/>
      <c r="R107" s="53"/>
      <c r="S107" s="90" t="s">
        <v>147</v>
      </c>
      <c r="T107" s="90" t="s">
        <v>29</v>
      </c>
      <c r="U107" s="91">
        <v>4</v>
      </c>
      <c r="V107" s="91">
        <v>0</v>
      </c>
      <c r="W107" s="91">
        <v>4</v>
      </c>
      <c r="X107" s="91">
        <v>0</v>
      </c>
      <c r="Y107" s="92">
        <v>45905</v>
      </c>
      <c r="Z107" s="90" t="s">
        <v>654</v>
      </c>
      <c r="AA107" s="53" t="s">
        <v>1337</v>
      </c>
    </row>
    <row r="108" spans="1:27" ht="15" customHeight="1">
      <c r="A108" s="103" t="s">
        <v>1445</v>
      </c>
      <c r="B108" s="103" t="s">
        <v>1511</v>
      </c>
      <c r="C108" s="104">
        <v>0</v>
      </c>
      <c r="D108" s="104">
        <v>0</v>
      </c>
      <c r="E108" s="104">
        <v>0</v>
      </c>
      <c r="F108" s="104">
        <v>0</v>
      </c>
      <c r="G108" s="105">
        <v>45918</v>
      </c>
      <c r="H108" s="103" t="s">
        <v>654</v>
      </c>
      <c r="K108" s="53"/>
      <c r="L108" s="53"/>
      <c r="M108" s="52"/>
      <c r="N108" s="52"/>
      <c r="O108" s="52"/>
      <c r="P108" s="52"/>
      <c r="Q108" s="51"/>
      <c r="R108" s="53"/>
      <c r="S108" s="90" t="s">
        <v>102</v>
      </c>
      <c r="T108" s="90" t="s">
        <v>26</v>
      </c>
      <c r="U108" s="91">
        <v>0</v>
      </c>
      <c r="V108" s="91">
        <v>0</v>
      </c>
      <c r="W108" s="91">
        <v>0</v>
      </c>
      <c r="X108" s="91">
        <v>0</v>
      </c>
      <c r="Y108" s="92">
        <v>45905</v>
      </c>
      <c r="Z108" s="90" t="s">
        <v>654</v>
      </c>
      <c r="AA108" s="53" t="s">
        <v>1337</v>
      </c>
    </row>
    <row r="109" spans="1:27" ht="15" customHeight="1">
      <c r="A109" s="103" t="s">
        <v>1446</v>
      </c>
      <c r="B109" s="103" t="s">
        <v>1511</v>
      </c>
      <c r="C109" s="104">
        <v>0</v>
      </c>
      <c r="D109" s="104">
        <v>0</v>
      </c>
      <c r="E109" s="104">
        <v>0</v>
      </c>
      <c r="F109" s="104">
        <v>0</v>
      </c>
      <c r="G109" s="105">
        <v>45918</v>
      </c>
      <c r="H109" s="103" t="s">
        <v>654</v>
      </c>
      <c r="K109" s="53"/>
      <c r="L109" s="53"/>
      <c r="M109" s="52"/>
      <c r="N109" s="52"/>
      <c r="O109" s="52"/>
      <c r="P109" s="52"/>
      <c r="Q109" s="51"/>
      <c r="R109" s="53"/>
      <c r="S109" s="90" t="s">
        <v>104</v>
      </c>
      <c r="T109" s="90" t="s">
        <v>29</v>
      </c>
      <c r="U109" s="91">
        <v>0</v>
      </c>
      <c r="V109" s="91">
        <v>0</v>
      </c>
      <c r="W109" s="91">
        <v>0</v>
      </c>
      <c r="X109" s="91">
        <v>0</v>
      </c>
      <c r="Y109" s="92">
        <v>45905</v>
      </c>
      <c r="Z109" s="90" t="s">
        <v>654</v>
      </c>
      <c r="AA109" s="53" t="s">
        <v>1337</v>
      </c>
    </row>
    <row r="110" spans="1:27" ht="15" customHeight="1">
      <c r="A110" s="103" t="s">
        <v>1447</v>
      </c>
      <c r="B110" s="103" t="s">
        <v>1511</v>
      </c>
      <c r="C110" s="104">
        <v>0</v>
      </c>
      <c r="D110" s="104">
        <v>0</v>
      </c>
      <c r="E110" s="104">
        <v>0</v>
      </c>
      <c r="F110" s="104">
        <v>0</v>
      </c>
      <c r="G110" s="105">
        <v>45918</v>
      </c>
      <c r="H110" s="103" t="s">
        <v>654</v>
      </c>
      <c r="K110" s="53"/>
      <c r="L110" s="53"/>
      <c r="M110" s="52"/>
      <c r="N110" s="52"/>
      <c r="O110" s="52"/>
      <c r="P110" s="52"/>
      <c r="Q110" s="51"/>
      <c r="R110" s="53"/>
      <c r="S110" s="90" t="s">
        <v>160</v>
      </c>
      <c r="T110" s="90" t="s">
        <v>26</v>
      </c>
      <c r="U110" s="91">
        <v>16</v>
      </c>
      <c r="V110" s="91">
        <v>0</v>
      </c>
      <c r="W110" s="91">
        <v>16</v>
      </c>
      <c r="X110" s="91">
        <v>0</v>
      </c>
      <c r="Y110" s="92">
        <v>45905</v>
      </c>
      <c r="Z110" s="90" t="s">
        <v>654</v>
      </c>
      <c r="AA110" s="53" t="s">
        <v>1337</v>
      </c>
    </row>
    <row r="111" spans="1:27" ht="15" customHeight="1">
      <c r="A111" s="103" t="s">
        <v>1448</v>
      </c>
      <c r="B111" s="103" t="s">
        <v>1511</v>
      </c>
      <c r="C111" s="104">
        <v>0</v>
      </c>
      <c r="D111" s="104">
        <v>0</v>
      </c>
      <c r="E111" s="104">
        <v>0</v>
      </c>
      <c r="F111" s="104">
        <v>0</v>
      </c>
      <c r="G111" s="105">
        <v>45918</v>
      </c>
      <c r="H111" s="103" t="s">
        <v>654</v>
      </c>
      <c r="K111" s="53"/>
      <c r="L111" s="53"/>
      <c r="M111" s="52"/>
      <c r="N111" s="52"/>
      <c r="O111" s="52"/>
      <c r="P111" s="52"/>
      <c r="Q111" s="51"/>
      <c r="R111" s="53"/>
      <c r="S111" s="90" t="s">
        <v>162</v>
      </c>
      <c r="T111" s="90" t="s">
        <v>29</v>
      </c>
      <c r="U111" s="91">
        <v>0</v>
      </c>
      <c r="V111" s="91">
        <v>0</v>
      </c>
      <c r="W111" s="91">
        <v>0</v>
      </c>
      <c r="X111" s="91">
        <v>0</v>
      </c>
      <c r="Y111" s="92">
        <v>45905</v>
      </c>
      <c r="Z111" s="90" t="s">
        <v>654</v>
      </c>
      <c r="AA111" s="53" t="s">
        <v>1337</v>
      </c>
    </row>
    <row r="112" spans="1:27" ht="15" customHeight="1">
      <c r="A112" s="103" t="s">
        <v>25</v>
      </c>
      <c r="B112" s="103" t="s">
        <v>26</v>
      </c>
      <c r="C112" s="104">
        <v>1204</v>
      </c>
      <c r="D112" s="104">
        <v>0</v>
      </c>
      <c r="E112" s="104">
        <v>1204</v>
      </c>
      <c r="F112" s="104">
        <v>0</v>
      </c>
      <c r="G112" s="105">
        <v>45918</v>
      </c>
      <c r="H112" s="103" t="s">
        <v>654</v>
      </c>
      <c r="K112" s="53"/>
      <c r="L112" s="53"/>
      <c r="M112" s="52"/>
      <c r="N112" s="52"/>
      <c r="O112" s="52"/>
      <c r="P112" s="52"/>
      <c r="Q112" s="51"/>
      <c r="R112" s="53"/>
      <c r="S112" s="90" t="s">
        <v>188</v>
      </c>
      <c r="T112" s="90" t="s">
        <v>26</v>
      </c>
      <c r="U112" s="91">
        <v>0</v>
      </c>
      <c r="V112" s="91">
        <v>0</v>
      </c>
      <c r="W112" s="91">
        <v>0</v>
      </c>
      <c r="X112" s="91">
        <v>0</v>
      </c>
      <c r="Y112" s="92">
        <v>45905</v>
      </c>
      <c r="Z112" s="90" t="s">
        <v>654</v>
      </c>
      <c r="AA112" s="53" t="s">
        <v>1337</v>
      </c>
    </row>
    <row r="113" spans="1:27" ht="15" customHeight="1">
      <c r="A113" s="103" t="s">
        <v>28</v>
      </c>
      <c r="B113" s="103" t="s">
        <v>29</v>
      </c>
      <c r="C113" s="104">
        <v>804</v>
      </c>
      <c r="D113" s="104">
        <v>0</v>
      </c>
      <c r="E113" s="104">
        <v>804</v>
      </c>
      <c r="F113" s="104">
        <v>0</v>
      </c>
      <c r="G113" s="105">
        <v>45918</v>
      </c>
      <c r="H113" s="103" t="s">
        <v>654</v>
      </c>
      <c r="K113" s="53"/>
      <c r="L113" s="53"/>
      <c r="M113" s="52"/>
      <c r="N113" s="52"/>
      <c r="O113" s="52"/>
      <c r="P113" s="52"/>
      <c r="Q113" s="51"/>
      <c r="R113" s="53"/>
      <c r="S113" s="90" t="s">
        <v>190</v>
      </c>
      <c r="T113" s="90" t="s">
        <v>29</v>
      </c>
      <c r="U113" s="91">
        <v>0</v>
      </c>
      <c r="V113" s="91">
        <v>0</v>
      </c>
      <c r="W113" s="91">
        <v>0</v>
      </c>
      <c r="X113" s="91">
        <v>0</v>
      </c>
      <c r="Y113" s="92">
        <v>45905</v>
      </c>
      <c r="Z113" s="90" t="s">
        <v>654</v>
      </c>
      <c r="AA113" s="53" t="s">
        <v>1337</v>
      </c>
    </row>
    <row r="114" spans="1:27" ht="15" customHeight="1">
      <c r="A114" s="103" t="s">
        <v>145</v>
      </c>
      <c r="B114" s="103" t="s">
        <v>26</v>
      </c>
      <c r="C114" s="104">
        <v>0</v>
      </c>
      <c r="D114" s="104">
        <v>0</v>
      </c>
      <c r="E114" s="104">
        <v>0</v>
      </c>
      <c r="F114" s="104">
        <v>0</v>
      </c>
      <c r="G114" s="105">
        <v>45918</v>
      </c>
      <c r="H114" s="103" t="s">
        <v>654</v>
      </c>
      <c r="K114" s="53"/>
      <c r="L114" s="53"/>
      <c r="M114" s="52"/>
      <c r="N114" s="52"/>
      <c r="O114" s="52"/>
      <c r="P114" s="52"/>
      <c r="Q114" s="51"/>
      <c r="R114" s="53"/>
      <c r="S114" s="90" t="s">
        <v>584</v>
      </c>
      <c r="T114" s="90" t="s">
        <v>26</v>
      </c>
      <c r="U114" s="91">
        <v>0</v>
      </c>
      <c r="V114" s="91">
        <v>0</v>
      </c>
      <c r="W114" s="91">
        <v>0</v>
      </c>
      <c r="X114" s="91">
        <v>0</v>
      </c>
      <c r="Y114" s="92">
        <v>45905</v>
      </c>
      <c r="Z114" s="90" t="s">
        <v>654</v>
      </c>
      <c r="AA114" s="53" t="s">
        <v>1337</v>
      </c>
    </row>
    <row r="115" spans="1:27" ht="15" customHeight="1">
      <c r="A115" s="103" t="s">
        <v>147</v>
      </c>
      <c r="B115" s="103" t="s">
        <v>29</v>
      </c>
      <c r="C115" s="104">
        <v>8</v>
      </c>
      <c r="D115" s="104">
        <v>0</v>
      </c>
      <c r="E115" s="104">
        <v>8</v>
      </c>
      <c r="F115" s="104">
        <v>4</v>
      </c>
      <c r="G115" s="105">
        <v>45918</v>
      </c>
      <c r="H115" s="103" t="s">
        <v>654</v>
      </c>
      <c r="K115" s="53"/>
      <c r="L115" s="53"/>
      <c r="M115" s="52"/>
      <c r="N115" s="52"/>
      <c r="O115" s="52"/>
      <c r="P115" s="52"/>
      <c r="Q115" s="51"/>
      <c r="R115" s="53"/>
      <c r="S115" s="90" t="s">
        <v>585</v>
      </c>
      <c r="T115" s="90" t="s">
        <v>29</v>
      </c>
      <c r="U115" s="91">
        <v>0</v>
      </c>
      <c r="V115" s="91">
        <v>0</v>
      </c>
      <c r="W115" s="91">
        <v>0</v>
      </c>
      <c r="X115" s="91">
        <v>0</v>
      </c>
      <c r="Y115" s="92">
        <v>45905</v>
      </c>
      <c r="Z115" s="90" t="s">
        <v>654</v>
      </c>
      <c r="AA115" s="53" t="s">
        <v>1337</v>
      </c>
    </row>
    <row r="116" spans="1:27" ht="15" customHeight="1">
      <c r="A116" s="103" t="s">
        <v>102</v>
      </c>
      <c r="B116" s="103" t="s">
        <v>26</v>
      </c>
      <c r="C116" s="104">
        <v>600</v>
      </c>
      <c r="D116" s="104">
        <v>0</v>
      </c>
      <c r="E116" s="104">
        <v>600</v>
      </c>
      <c r="F116" s="104">
        <v>0</v>
      </c>
      <c r="G116" s="105">
        <v>45918</v>
      </c>
      <c r="H116" s="103" t="s">
        <v>654</v>
      </c>
      <c r="K116" s="53"/>
      <c r="L116" s="53"/>
      <c r="M116" s="52"/>
      <c r="N116" s="52"/>
      <c r="O116" s="52"/>
      <c r="P116" s="52"/>
      <c r="Q116" s="51"/>
      <c r="R116" s="53"/>
      <c r="S116" s="90" t="s">
        <v>589</v>
      </c>
      <c r="T116" s="90" t="s">
        <v>26</v>
      </c>
      <c r="U116" s="91">
        <v>0</v>
      </c>
      <c r="V116" s="91">
        <v>0</v>
      </c>
      <c r="W116" s="91">
        <v>0</v>
      </c>
      <c r="X116" s="91">
        <v>0</v>
      </c>
      <c r="Y116" s="92">
        <v>45905</v>
      </c>
      <c r="Z116" s="90" t="s">
        <v>654</v>
      </c>
      <c r="AA116" s="53" t="s">
        <v>1337</v>
      </c>
    </row>
    <row r="117" spans="1:27" ht="15" customHeight="1">
      <c r="A117" s="103" t="s">
        <v>104</v>
      </c>
      <c r="B117" s="103" t="s">
        <v>29</v>
      </c>
      <c r="C117" s="104">
        <v>400</v>
      </c>
      <c r="D117" s="104">
        <v>0</v>
      </c>
      <c r="E117" s="104">
        <v>400</v>
      </c>
      <c r="F117" s="104">
        <v>0</v>
      </c>
      <c r="G117" s="105">
        <v>45918</v>
      </c>
      <c r="H117" s="103" t="s">
        <v>654</v>
      </c>
      <c r="K117" s="53"/>
      <c r="L117" s="53"/>
      <c r="M117" s="52"/>
      <c r="N117" s="52"/>
      <c r="O117" s="52"/>
      <c r="P117" s="52"/>
      <c r="Q117" s="51"/>
      <c r="R117" s="53"/>
      <c r="S117" s="90" t="s">
        <v>590</v>
      </c>
      <c r="T117" s="90" t="s">
        <v>29</v>
      </c>
      <c r="U117" s="91">
        <v>0</v>
      </c>
      <c r="V117" s="91">
        <v>0</v>
      </c>
      <c r="W117" s="91">
        <v>0</v>
      </c>
      <c r="X117" s="91">
        <v>0</v>
      </c>
      <c r="Y117" s="92">
        <v>45905</v>
      </c>
      <c r="Z117" s="90" t="s">
        <v>654</v>
      </c>
      <c r="AA117" s="53" t="s">
        <v>1337</v>
      </c>
    </row>
    <row r="118" spans="1:27" ht="15" customHeight="1">
      <c r="A118" s="103" t="s">
        <v>160</v>
      </c>
      <c r="B118" s="103" t="s">
        <v>26</v>
      </c>
      <c r="C118" s="104">
        <v>616</v>
      </c>
      <c r="D118" s="104">
        <v>0</v>
      </c>
      <c r="E118" s="104">
        <v>616</v>
      </c>
      <c r="F118" s="104">
        <v>4</v>
      </c>
      <c r="G118" s="105">
        <v>45918</v>
      </c>
      <c r="H118" s="103" t="s">
        <v>654</v>
      </c>
      <c r="K118" s="53"/>
      <c r="L118" s="53"/>
      <c r="M118" s="52"/>
      <c r="N118" s="52"/>
      <c r="O118" s="52"/>
      <c r="P118" s="52"/>
      <c r="Q118" s="51"/>
      <c r="R118" s="53"/>
      <c r="S118" s="90" t="s">
        <v>594</v>
      </c>
      <c r="T118" s="90" t="s">
        <v>26</v>
      </c>
      <c r="U118" s="91">
        <v>0</v>
      </c>
      <c r="V118" s="91">
        <v>0</v>
      </c>
      <c r="W118" s="91">
        <v>0</v>
      </c>
      <c r="X118" s="91">
        <v>0</v>
      </c>
      <c r="Y118" s="92">
        <v>45905</v>
      </c>
      <c r="Z118" s="90" t="s">
        <v>654</v>
      </c>
      <c r="AA118" s="53" t="s">
        <v>1337</v>
      </c>
    </row>
    <row r="119" spans="1:27" ht="15" customHeight="1">
      <c r="A119" s="103" t="s">
        <v>162</v>
      </c>
      <c r="B119" s="103" t="s">
        <v>29</v>
      </c>
      <c r="C119" s="104">
        <v>400</v>
      </c>
      <c r="D119" s="104">
        <v>0</v>
      </c>
      <c r="E119" s="104">
        <v>400</v>
      </c>
      <c r="F119" s="104">
        <v>0</v>
      </c>
      <c r="G119" s="105">
        <v>45918</v>
      </c>
      <c r="H119" s="103" t="s">
        <v>654</v>
      </c>
      <c r="K119" s="53"/>
      <c r="L119" s="53"/>
      <c r="M119" s="52"/>
      <c r="N119" s="52"/>
      <c r="O119" s="52"/>
      <c r="P119" s="52"/>
      <c r="Q119" s="51"/>
      <c r="R119" s="53"/>
      <c r="S119" s="90" t="s">
        <v>595</v>
      </c>
      <c r="T119" s="90" t="s">
        <v>29</v>
      </c>
      <c r="U119" s="91">
        <v>0</v>
      </c>
      <c r="V119" s="91">
        <v>0</v>
      </c>
      <c r="W119" s="91">
        <v>0</v>
      </c>
      <c r="X119" s="91">
        <v>0</v>
      </c>
      <c r="Y119" s="92">
        <v>45905</v>
      </c>
      <c r="Z119" s="90" t="s">
        <v>654</v>
      </c>
      <c r="AA119" s="53" t="s">
        <v>1337</v>
      </c>
    </row>
    <row r="120" spans="1:27" ht="15" customHeight="1">
      <c r="A120" s="103" t="s">
        <v>188</v>
      </c>
      <c r="B120" s="103" t="s">
        <v>26</v>
      </c>
      <c r="C120" s="104">
        <v>0</v>
      </c>
      <c r="D120" s="104">
        <v>0</v>
      </c>
      <c r="E120" s="104">
        <v>0</v>
      </c>
      <c r="F120" s="104">
        <v>0</v>
      </c>
      <c r="G120" s="105">
        <v>45918</v>
      </c>
      <c r="H120" s="103" t="s">
        <v>654</v>
      </c>
      <c r="K120" s="53"/>
      <c r="L120" s="53"/>
      <c r="M120" s="52"/>
      <c r="N120" s="52"/>
      <c r="O120" s="52"/>
      <c r="P120" s="52"/>
      <c r="Q120" s="51"/>
      <c r="R120" s="53"/>
      <c r="S120" s="90" t="s">
        <v>73</v>
      </c>
      <c r="T120" s="90" t="s">
        <v>26</v>
      </c>
      <c r="U120" s="91">
        <v>0</v>
      </c>
      <c r="V120" s="91">
        <v>0</v>
      </c>
      <c r="W120" s="91">
        <v>0</v>
      </c>
      <c r="X120" s="91">
        <v>0</v>
      </c>
      <c r="Y120" s="92">
        <v>45905</v>
      </c>
      <c r="Z120" s="90" t="s">
        <v>654</v>
      </c>
      <c r="AA120" s="53" t="s">
        <v>1337</v>
      </c>
    </row>
    <row r="121" spans="1:27" ht="15" customHeight="1">
      <c r="A121" s="103" t="s">
        <v>190</v>
      </c>
      <c r="B121" s="103" t="s">
        <v>29</v>
      </c>
      <c r="C121" s="104">
        <v>0</v>
      </c>
      <c r="D121" s="104">
        <v>0</v>
      </c>
      <c r="E121" s="104">
        <v>0</v>
      </c>
      <c r="F121" s="104">
        <v>0</v>
      </c>
      <c r="G121" s="105">
        <v>45918</v>
      </c>
      <c r="H121" s="103" t="s">
        <v>654</v>
      </c>
      <c r="K121" s="53"/>
      <c r="L121" s="53"/>
      <c r="M121" s="52"/>
      <c r="N121" s="52"/>
      <c r="O121" s="52"/>
      <c r="P121" s="52"/>
      <c r="Q121" s="51"/>
      <c r="R121" s="53"/>
      <c r="S121" s="90" t="s">
        <v>75</v>
      </c>
      <c r="T121" s="90" t="s">
        <v>29</v>
      </c>
      <c r="U121" s="91">
        <v>0</v>
      </c>
      <c r="V121" s="91">
        <v>0</v>
      </c>
      <c r="W121" s="91">
        <v>0</v>
      </c>
      <c r="X121" s="91">
        <v>0</v>
      </c>
      <c r="Y121" s="92">
        <v>45905</v>
      </c>
      <c r="Z121" s="90" t="s">
        <v>654</v>
      </c>
      <c r="AA121" s="53" t="s">
        <v>1337</v>
      </c>
    </row>
    <row r="122" spans="1:27" ht="15" customHeight="1">
      <c r="A122" s="103" t="s">
        <v>584</v>
      </c>
      <c r="B122" s="103" t="s">
        <v>26</v>
      </c>
      <c r="C122" s="104">
        <v>1200</v>
      </c>
      <c r="D122" s="104">
        <v>0</v>
      </c>
      <c r="E122" s="104">
        <v>1200</v>
      </c>
      <c r="F122" s="104">
        <v>0</v>
      </c>
      <c r="G122" s="105">
        <v>45918</v>
      </c>
      <c r="H122" s="103" t="s">
        <v>654</v>
      </c>
      <c r="K122" s="53"/>
      <c r="L122" s="53"/>
      <c r="M122" s="52"/>
      <c r="N122" s="52"/>
      <c r="O122" s="52"/>
      <c r="P122" s="52"/>
      <c r="Q122" s="51"/>
      <c r="R122" s="53"/>
      <c r="S122" s="90" t="s">
        <v>174</v>
      </c>
      <c r="T122" s="90" t="s">
        <v>26</v>
      </c>
      <c r="U122" s="91">
        <v>0</v>
      </c>
      <c r="V122" s="91">
        <v>0</v>
      </c>
      <c r="W122" s="91">
        <v>0</v>
      </c>
      <c r="X122" s="91">
        <v>0</v>
      </c>
      <c r="Y122" s="92">
        <v>45905</v>
      </c>
      <c r="Z122" s="90" t="s">
        <v>654</v>
      </c>
      <c r="AA122" s="53" t="s">
        <v>1337</v>
      </c>
    </row>
    <row r="123" spans="1:27" ht="15" customHeight="1">
      <c r="A123" s="103" t="s">
        <v>585</v>
      </c>
      <c r="B123" s="103" t="s">
        <v>29</v>
      </c>
      <c r="C123" s="104">
        <v>800</v>
      </c>
      <c r="D123" s="104">
        <v>0</v>
      </c>
      <c r="E123" s="104">
        <v>800</v>
      </c>
      <c r="F123" s="104">
        <v>0</v>
      </c>
      <c r="G123" s="105">
        <v>45918</v>
      </c>
      <c r="H123" s="103" t="s">
        <v>654</v>
      </c>
      <c r="K123" s="53"/>
      <c r="L123" s="53"/>
      <c r="M123" s="52"/>
      <c r="N123" s="52"/>
      <c r="O123" s="52"/>
      <c r="P123" s="52"/>
      <c r="Q123" s="51"/>
      <c r="R123" s="53"/>
      <c r="S123" s="90" t="s">
        <v>176</v>
      </c>
      <c r="T123" s="90" t="s">
        <v>29</v>
      </c>
      <c r="U123" s="91">
        <v>0</v>
      </c>
      <c r="V123" s="91">
        <v>0</v>
      </c>
      <c r="W123" s="91">
        <v>0</v>
      </c>
      <c r="X123" s="91">
        <v>0</v>
      </c>
      <c r="Y123" s="92">
        <v>45905</v>
      </c>
      <c r="Z123" s="90" t="s">
        <v>654</v>
      </c>
      <c r="AA123" s="53" t="s">
        <v>1337</v>
      </c>
    </row>
    <row r="124" spans="1:27" ht="15" customHeight="1">
      <c r="A124" s="103" t="s">
        <v>589</v>
      </c>
      <c r="B124" s="103" t="s">
        <v>26</v>
      </c>
      <c r="C124" s="104">
        <v>0</v>
      </c>
      <c r="D124" s="104">
        <v>0</v>
      </c>
      <c r="E124" s="104">
        <v>0</v>
      </c>
      <c r="F124" s="104">
        <v>0</v>
      </c>
      <c r="G124" s="105">
        <v>45918</v>
      </c>
      <c r="H124" s="103" t="s">
        <v>654</v>
      </c>
      <c r="K124" s="53"/>
      <c r="L124" s="53"/>
      <c r="M124" s="52"/>
      <c r="N124" s="52"/>
      <c r="O124" s="52"/>
      <c r="P124" s="52"/>
      <c r="Q124" s="51"/>
      <c r="R124" s="53"/>
      <c r="S124" s="90" t="s">
        <v>62</v>
      </c>
      <c r="T124" s="90" t="s">
        <v>26</v>
      </c>
      <c r="U124" s="91">
        <v>0</v>
      </c>
      <c r="V124" s="91">
        <v>0</v>
      </c>
      <c r="W124" s="91">
        <v>0</v>
      </c>
      <c r="X124" s="91">
        <v>0</v>
      </c>
      <c r="Y124" s="92">
        <v>45905</v>
      </c>
      <c r="Z124" s="90" t="s">
        <v>654</v>
      </c>
      <c r="AA124" s="53" t="s">
        <v>1337</v>
      </c>
    </row>
    <row r="125" spans="1:27" ht="15" customHeight="1">
      <c r="A125" s="103" t="s">
        <v>590</v>
      </c>
      <c r="B125" s="103" t="s">
        <v>29</v>
      </c>
      <c r="C125" s="104">
        <v>0</v>
      </c>
      <c r="D125" s="104">
        <v>0</v>
      </c>
      <c r="E125" s="104">
        <v>0</v>
      </c>
      <c r="F125" s="104">
        <v>0</v>
      </c>
      <c r="G125" s="105">
        <v>45918</v>
      </c>
      <c r="H125" s="103" t="s">
        <v>654</v>
      </c>
      <c r="K125" s="53"/>
      <c r="L125" s="53"/>
      <c r="M125" s="52"/>
      <c r="N125" s="52"/>
      <c r="O125" s="52"/>
      <c r="P125" s="52"/>
      <c r="Q125" s="51"/>
      <c r="R125" s="53"/>
      <c r="S125" s="90" t="s">
        <v>64</v>
      </c>
      <c r="T125" s="90" t="s">
        <v>29</v>
      </c>
      <c r="U125" s="91">
        <v>0</v>
      </c>
      <c r="V125" s="91">
        <v>0</v>
      </c>
      <c r="W125" s="91">
        <v>0</v>
      </c>
      <c r="X125" s="91">
        <v>0</v>
      </c>
      <c r="Y125" s="92">
        <v>45905</v>
      </c>
      <c r="Z125" s="90" t="s">
        <v>654</v>
      </c>
      <c r="AA125" s="53" t="s">
        <v>1337</v>
      </c>
    </row>
    <row r="126" spans="1:27" ht="15" customHeight="1">
      <c r="A126" s="103" t="s">
        <v>594</v>
      </c>
      <c r="B126" s="103" t="s">
        <v>26</v>
      </c>
      <c r="C126" s="104">
        <v>0</v>
      </c>
      <c r="D126" s="104">
        <v>0</v>
      </c>
      <c r="E126" s="104">
        <v>0</v>
      </c>
      <c r="F126" s="104">
        <v>0</v>
      </c>
      <c r="G126" s="105">
        <v>45918</v>
      </c>
      <c r="H126" s="103" t="s">
        <v>654</v>
      </c>
      <c r="K126" s="53"/>
      <c r="L126" s="53"/>
      <c r="M126" s="52"/>
      <c r="N126" s="52"/>
      <c r="O126" s="52"/>
      <c r="P126" s="52"/>
      <c r="Q126" s="51"/>
      <c r="R126" s="53"/>
      <c r="S126" s="90" t="s">
        <v>84</v>
      </c>
      <c r="T126" s="90" t="s">
        <v>26</v>
      </c>
      <c r="U126" s="91">
        <v>0</v>
      </c>
      <c r="V126" s="91">
        <v>0</v>
      </c>
      <c r="W126" s="91">
        <v>0</v>
      </c>
      <c r="X126" s="91">
        <v>0</v>
      </c>
      <c r="Y126" s="92">
        <v>45905</v>
      </c>
      <c r="Z126" s="90" t="s">
        <v>654</v>
      </c>
      <c r="AA126" s="53" t="s">
        <v>1337</v>
      </c>
    </row>
    <row r="127" spans="1:27" ht="15" customHeight="1">
      <c r="A127" s="103" t="s">
        <v>595</v>
      </c>
      <c r="B127" s="103" t="s">
        <v>29</v>
      </c>
      <c r="C127" s="104">
        <v>0</v>
      </c>
      <c r="D127" s="104">
        <v>0</v>
      </c>
      <c r="E127" s="104">
        <v>0</v>
      </c>
      <c r="F127" s="104">
        <v>0</v>
      </c>
      <c r="G127" s="105">
        <v>45918</v>
      </c>
      <c r="H127" s="103" t="s">
        <v>654</v>
      </c>
      <c r="K127" s="53"/>
      <c r="L127" s="53"/>
      <c r="M127" s="52"/>
      <c r="N127" s="52"/>
      <c r="O127" s="52"/>
      <c r="P127" s="52"/>
      <c r="Q127" s="51"/>
      <c r="R127" s="53"/>
      <c r="S127" s="90" t="s">
        <v>86</v>
      </c>
      <c r="T127" s="90" t="s">
        <v>29</v>
      </c>
      <c r="U127" s="91">
        <v>0</v>
      </c>
      <c r="V127" s="91">
        <v>0</v>
      </c>
      <c r="W127" s="91">
        <v>0</v>
      </c>
      <c r="X127" s="91">
        <v>0</v>
      </c>
      <c r="Y127" s="92">
        <v>45905</v>
      </c>
      <c r="Z127" s="90" t="s">
        <v>654</v>
      </c>
      <c r="AA127" s="53" t="s">
        <v>1337</v>
      </c>
    </row>
    <row r="128" spans="1:27" ht="15" customHeight="1">
      <c r="A128" s="103" t="s">
        <v>73</v>
      </c>
      <c r="B128" s="103" t="s">
        <v>26</v>
      </c>
      <c r="C128" s="104">
        <v>0</v>
      </c>
      <c r="D128" s="104">
        <v>0</v>
      </c>
      <c r="E128" s="104">
        <v>0</v>
      </c>
      <c r="F128" s="104">
        <v>0</v>
      </c>
      <c r="G128" s="105">
        <v>45918</v>
      </c>
      <c r="H128" s="103" t="s">
        <v>654</v>
      </c>
      <c r="K128" s="53"/>
      <c r="L128" s="53"/>
      <c r="M128" s="52"/>
      <c r="N128" s="52"/>
      <c r="O128" s="52"/>
      <c r="P128" s="52"/>
      <c r="Q128" s="51"/>
      <c r="R128" s="53"/>
      <c r="S128" s="90" t="s">
        <v>1427</v>
      </c>
      <c r="T128" s="90" t="s">
        <v>26</v>
      </c>
      <c r="U128" s="91">
        <v>0</v>
      </c>
      <c r="V128" s="91">
        <v>0</v>
      </c>
      <c r="W128" s="91">
        <v>0</v>
      </c>
      <c r="X128" s="91">
        <v>0</v>
      </c>
      <c r="Y128" s="92">
        <v>45905</v>
      </c>
      <c r="Z128" s="90" t="s">
        <v>654</v>
      </c>
      <c r="AA128" s="53" t="s">
        <v>1337</v>
      </c>
    </row>
    <row r="129" spans="1:27" ht="15" customHeight="1">
      <c r="A129" s="103" t="s">
        <v>75</v>
      </c>
      <c r="B129" s="103" t="s">
        <v>29</v>
      </c>
      <c r="C129" s="104">
        <v>0</v>
      </c>
      <c r="D129" s="104">
        <v>0</v>
      </c>
      <c r="E129" s="104">
        <v>0</v>
      </c>
      <c r="F129" s="104">
        <v>0</v>
      </c>
      <c r="G129" s="105">
        <v>45918</v>
      </c>
      <c r="H129" s="103" t="s">
        <v>654</v>
      </c>
      <c r="K129" s="53"/>
      <c r="L129" s="53"/>
      <c r="M129" s="52"/>
      <c r="N129" s="52"/>
      <c r="O129" s="52"/>
      <c r="P129" s="52"/>
      <c r="Q129" s="51"/>
      <c r="R129" s="53"/>
      <c r="S129" s="90" t="s">
        <v>1428</v>
      </c>
      <c r="T129" s="90" t="s">
        <v>29</v>
      </c>
      <c r="U129" s="91">
        <v>0</v>
      </c>
      <c r="V129" s="91">
        <v>0</v>
      </c>
      <c r="W129" s="91">
        <v>0</v>
      </c>
      <c r="X129" s="91">
        <v>0</v>
      </c>
      <c r="Y129" s="92">
        <v>45905</v>
      </c>
      <c r="Z129" s="90" t="s">
        <v>654</v>
      </c>
      <c r="AA129" s="53" t="s">
        <v>1337</v>
      </c>
    </row>
    <row r="130" spans="1:27" ht="15" customHeight="1">
      <c r="A130" s="103" t="s">
        <v>174</v>
      </c>
      <c r="B130" s="103" t="s">
        <v>26</v>
      </c>
      <c r="C130" s="104">
        <v>0</v>
      </c>
      <c r="D130" s="104">
        <v>0</v>
      </c>
      <c r="E130" s="104">
        <v>0</v>
      </c>
      <c r="F130" s="104">
        <v>0</v>
      </c>
      <c r="G130" s="105">
        <v>45918</v>
      </c>
      <c r="H130" s="103" t="s">
        <v>654</v>
      </c>
      <c r="K130" s="53"/>
      <c r="L130" s="53"/>
      <c r="M130" s="52"/>
      <c r="N130" s="52"/>
      <c r="O130" s="52"/>
      <c r="P130" s="52"/>
      <c r="Q130" s="51"/>
      <c r="R130" s="53"/>
      <c r="S130" s="90" t="s">
        <v>1411</v>
      </c>
      <c r="T130" s="90" t="s">
        <v>26</v>
      </c>
      <c r="U130" s="91">
        <v>0</v>
      </c>
      <c r="V130" s="91">
        <v>0</v>
      </c>
      <c r="W130" s="91">
        <v>0</v>
      </c>
      <c r="X130" s="91">
        <v>0</v>
      </c>
      <c r="Y130" s="92">
        <v>45905</v>
      </c>
      <c r="Z130" s="90" t="s">
        <v>654</v>
      </c>
      <c r="AA130" s="53" t="s">
        <v>1337</v>
      </c>
    </row>
    <row r="131" spans="1:27" ht="15" customHeight="1">
      <c r="A131" s="103" t="s">
        <v>176</v>
      </c>
      <c r="B131" s="103" t="s">
        <v>29</v>
      </c>
      <c r="C131" s="104">
        <v>0</v>
      </c>
      <c r="D131" s="104">
        <v>0</v>
      </c>
      <c r="E131" s="104">
        <v>0</v>
      </c>
      <c r="F131" s="104">
        <v>0</v>
      </c>
      <c r="G131" s="105">
        <v>45918</v>
      </c>
      <c r="H131" s="103" t="s">
        <v>654</v>
      </c>
      <c r="K131" s="53"/>
      <c r="L131" s="53"/>
      <c r="M131" s="52"/>
      <c r="N131" s="52"/>
      <c r="O131" s="52"/>
      <c r="P131" s="52"/>
      <c r="Q131" s="51"/>
      <c r="R131" s="53"/>
      <c r="S131" s="90" t="s">
        <v>1412</v>
      </c>
      <c r="T131" s="90" t="s">
        <v>29</v>
      </c>
      <c r="U131" s="91">
        <v>0</v>
      </c>
      <c r="V131" s="91">
        <v>0</v>
      </c>
      <c r="W131" s="91">
        <v>0</v>
      </c>
      <c r="X131" s="91">
        <v>0</v>
      </c>
      <c r="Y131" s="92">
        <v>45905</v>
      </c>
      <c r="Z131" s="90" t="s">
        <v>654</v>
      </c>
      <c r="AA131" s="53" t="s">
        <v>1337</v>
      </c>
    </row>
    <row r="132" spans="1:27" ht="15" customHeight="1">
      <c r="A132" s="103" t="s">
        <v>62</v>
      </c>
      <c r="B132" s="103" t="s">
        <v>26</v>
      </c>
      <c r="C132" s="104">
        <v>1356</v>
      </c>
      <c r="D132" s="104">
        <v>0</v>
      </c>
      <c r="E132" s="104">
        <v>1356</v>
      </c>
      <c r="F132" s="104">
        <v>0</v>
      </c>
      <c r="G132" s="105">
        <v>45918</v>
      </c>
      <c r="H132" s="103" t="s">
        <v>654</v>
      </c>
      <c r="K132" s="53"/>
      <c r="L132" s="53"/>
      <c r="M132" s="52"/>
      <c r="N132" s="52"/>
      <c r="O132" s="52"/>
      <c r="P132" s="52"/>
      <c r="Q132" s="51"/>
      <c r="R132" s="53"/>
      <c r="S132" s="90" t="s">
        <v>1449</v>
      </c>
      <c r="T132" s="90" t="s">
        <v>1512</v>
      </c>
      <c r="U132" s="91">
        <v>0</v>
      </c>
      <c r="V132" s="91">
        <v>0</v>
      </c>
      <c r="W132" s="91">
        <v>0</v>
      </c>
      <c r="X132" s="91">
        <v>0</v>
      </c>
      <c r="Y132" s="92">
        <v>45905</v>
      </c>
      <c r="Z132" s="90" t="s">
        <v>654</v>
      </c>
      <c r="AA132" s="53" t="s">
        <v>1337</v>
      </c>
    </row>
    <row r="133" spans="1:27" ht="15" customHeight="1">
      <c r="A133" s="103" t="s">
        <v>64</v>
      </c>
      <c r="B133" s="103" t="s">
        <v>29</v>
      </c>
      <c r="C133" s="104">
        <v>976</v>
      </c>
      <c r="D133" s="104">
        <v>0</v>
      </c>
      <c r="E133" s="104">
        <v>976</v>
      </c>
      <c r="F133" s="104">
        <v>0</v>
      </c>
      <c r="G133" s="105">
        <v>45918</v>
      </c>
      <c r="H133" s="103" t="s">
        <v>654</v>
      </c>
      <c r="K133" s="53"/>
      <c r="L133" s="53"/>
      <c r="M133" s="52"/>
      <c r="N133" s="52"/>
      <c r="O133" s="52"/>
      <c r="P133" s="52"/>
      <c r="Q133" s="51"/>
      <c r="R133" s="53"/>
      <c r="S133" s="90" t="s">
        <v>1450</v>
      </c>
      <c r="T133" s="90" t="s">
        <v>1512</v>
      </c>
      <c r="U133" s="91">
        <v>0</v>
      </c>
      <c r="V133" s="91">
        <v>0</v>
      </c>
      <c r="W133" s="91">
        <v>0</v>
      </c>
      <c r="X133" s="91">
        <v>0</v>
      </c>
      <c r="Y133" s="92">
        <v>45905</v>
      </c>
      <c r="Z133" s="90" t="s">
        <v>654</v>
      </c>
      <c r="AA133" s="53" t="s">
        <v>1337</v>
      </c>
    </row>
    <row r="134" spans="1:27" ht="15" customHeight="1">
      <c r="A134" s="103" t="s">
        <v>84</v>
      </c>
      <c r="B134" s="103" t="s">
        <v>26</v>
      </c>
      <c r="C134" s="104">
        <v>1304</v>
      </c>
      <c r="D134" s="104">
        <v>0</v>
      </c>
      <c r="E134" s="104">
        <v>1304</v>
      </c>
      <c r="F134" s="104">
        <v>0</v>
      </c>
      <c r="G134" s="105">
        <v>45918</v>
      </c>
      <c r="H134" s="103" t="s">
        <v>654</v>
      </c>
      <c r="K134" s="53"/>
      <c r="L134" s="53"/>
      <c r="M134" s="52"/>
      <c r="N134" s="52"/>
      <c r="O134" s="52"/>
      <c r="P134" s="52"/>
      <c r="Q134" s="51"/>
      <c r="R134" s="53"/>
      <c r="S134" s="90" t="s">
        <v>283</v>
      </c>
      <c r="T134" s="90" t="s">
        <v>93</v>
      </c>
      <c r="U134" s="91">
        <v>0</v>
      </c>
      <c r="V134" s="91">
        <v>0</v>
      </c>
      <c r="W134" s="91">
        <v>0</v>
      </c>
      <c r="X134" s="91">
        <v>0</v>
      </c>
      <c r="Y134" s="92">
        <v>45905</v>
      </c>
      <c r="Z134" s="90" t="s">
        <v>654</v>
      </c>
      <c r="AA134" s="53" t="s">
        <v>1337</v>
      </c>
    </row>
    <row r="135" spans="1:27" ht="15" customHeight="1">
      <c r="A135" s="103" t="s">
        <v>86</v>
      </c>
      <c r="B135" s="103" t="s">
        <v>29</v>
      </c>
      <c r="C135" s="104">
        <v>744</v>
      </c>
      <c r="D135" s="104">
        <v>0</v>
      </c>
      <c r="E135" s="104">
        <v>744</v>
      </c>
      <c r="F135" s="104">
        <v>0</v>
      </c>
      <c r="G135" s="105">
        <v>45918</v>
      </c>
      <c r="H135" s="103" t="s">
        <v>654</v>
      </c>
      <c r="K135" s="53"/>
      <c r="L135" s="53"/>
      <c r="M135" s="52"/>
      <c r="N135" s="52"/>
      <c r="O135" s="52"/>
      <c r="P135" s="52"/>
      <c r="Q135" s="51"/>
      <c r="R135" s="53"/>
      <c r="S135" s="90" t="s">
        <v>285</v>
      </c>
      <c r="T135" s="90" t="s">
        <v>16</v>
      </c>
      <c r="U135" s="91">
        <v>0</v>
      </c>
      <c r="V135" s="91">
        <v>0</v>
      </c>
      <c r="W135" s="91">
        <v>0</v>
      </c>
      <c r="X135" s="91">
        <v>0</v>
      </c>
      <c r="Y135" s="92">
        <v>45905</v>
      </c>
      <c r="Z135" s="90" t="s">
        <v>654</v>
      </c>
      <c r="AA135" s="53" t="s">
        <v>1337</v>
      </c>
    </row>
    <row r="136" spans="1:27" ht="15" customHeight="1">
      <c r="A136" s="103" t="s">
        <v>1427</v>
      </c>
      <c r="B136" s="103" t="s">
        <v>26</v>
      </c>
      <c r="C136" s="104">
        <v>0</v>
      </c>
      <c r="D136" s="104">
        <v>0</v>
      </c>
      <c r="E136" s="104">
        <v>0</v>
      </c>
      <c r="F136" s="104">
        <v>0</v>
      </c>
      <c r="G136" s="105">
        <v>45918</v>
      </c>
      <c r="H136" s="103" t="s">
        <v>654</v>
      </c>
      <c r="K136" s="53"/>
      <c r="L136" s="53"/>
      <c r="M136" s="52"/>
      <c r="N136" s="52"/>
      <c r="O136" s="52"/>
      <c r="P136" s="52"/>
      <c r="Q136" s="51"/>
      <c r="R136" s="53"/>
      <c r="S136" s="90" t="s">
        <v>287</v>
      </c>
      <c r="T136" s="90" t="s">
        <v>20</v>
      </c>
      <c r="U136" s="91">
        <v>0</v>
      </c>
      <c r="V136" s="91">
        <v>0</v>
      </c>
      <c r="W136" s="91">
        <v>0</v>
      </c>
      <c r="X136" s="91">
        <v>0</v>
      </c>
      <c r="Y136" s="92">
        <v>45905</v>
      </c>
      <c r="Z136" s="90" t="s">
        <v>654</v>
      </c>
      <c r="AA136" s="53" t="s">
        <v>1337</v>
      </c>
    </row>
    <row r="137" spans="1:27" ht="15" customHeight="1">
      <c r="A137" s="103" t="s">
        <v>1428</v>
      </c>
      <c r="B137" s="103" t="s">
        <v>29</v>
      </c>
      <c r="C137" s="104">
        <v>0</v>
      </c>
      <c r="D137" s="104">
        <v>0</v>
      </c>
      <c r="E137" s="104">
        <v>0</v>
      </c>
      <c r="F137" s="104">
        <v>0</v>
      </c>
      <c r="G137" s="105">
        <v>45918</v>
      </c>
      <c r="H137" s="103" t="s">
        <v>654</v>
      </c>
      <c r="K137" s="53"/>
      <c r="L137" s="53"/>
      <c r="M137" s="52"/>
      <c r="N137" s="52"/>
      <c r="O137" s="52"/>
      <c r="P137" s="52"/>
      <c r="Q137" s="51"/>
      <c r="R137" s="53"/>
      <c r="S137" s="90" t="s">
        <v>245</v>
      </c>
      <c r="T137" s="90" t="s">
        <v>93</v>
      </c>
      <c r="U137" s="91">
        <v>0</v>
      </c>
      <c r="V137" s="91">
        <v>0</v>
      </c>
      <c r="W137" s="91">
        <v>0</v>
      </c>
      <c r="X137" s="91">
        <v>0</v>
      </c>
      <c r="Y137" s="92">
        <v>45905</v>
      </c>
      <c r="Z137" s="90" t="s">
        <v>654</v>
      </c>
      <c r="AA137" s="53" t="s">
        <v>1337</v>
      </c>
    </row>
    <row r="138" spans="1:27" ht="15" customHeight="1">
      <c r="A138" s="103" t="s">
        <v>1411</v>
      </c>
      <c r="B138" s="103" t="s">
        <v>26</v>
      </c>
      <c r="C138" s="104">
        <v>0</v>
      </c>
      <c r="D138" s="104">
        <v>0</v>
      </c>
      <c r="E138" s="104">
        <v>0</v>
      </c>
      <c r="F138" s="104">
        <v>0</v>
      </c>
      <c r="G138" s="105">
        <v>45918</v>
      </c>
      <c r="H138" s="103" t="s">
        <v>654</v>
      </c>
      <c r="K138" s="53"/>
      <c r="L138" s="53"/>
      <c r="M138" s="52"/>
      <c r="N138" s="52"/>
      <c r="O138" s="52"/>
      <c r="P138" s="52"/>
      <c r="Q138" s="51"/>
      <c r="R138" s="53"/>
      <c r="S138" s="90" t="s">
        <v>247</v>
      </c>
      <c r="T138" s="90" t="s">
        <v>16</v>
      </c>
      <c r="U138" s="91">
        <v>0</v>
      </c>
      <c r="V138" s="91">
        <v>0</v>
      </c>
      <c r="W138" s="91">
        <v>0</v>
      </c>
      <c r="X138" s="91">
        <v>0</v>
      </c>
      <c r="Y138" s="92">
        <v>45905</v>
      </c>
      <c r="Z138" s="90" t="s">
        <v>654</v>
      </c>
      <c r="AA138" s="53" t="s">
        <v>1337</v>
      </c>
    </row>
    <row r="139" spans="1:27" ht="15" customHeight="1">
      <c r="A139" s="103" t="s">
        <v>1412</v>
      </c>
      <c r="B139" s="103" t="s">
        <v>29</v>
      </c>
      <c r="C139" s="104">
        <v>0</v>
      </c>
      <c r="D139" s="104">
        <v>0</v>
      </c>
      <c r="E139" s="104">
        <v>0</v>
      </c>
      <c r="F139" s="104">
        <v>0</v>
      </c>
      <c r="G139" s="105">
        <v>45918</v>
      </c>
      <c r="H139" s="103" t="s">
        <v>654</v>
      </c>
      <c r="K139" s="53"/>
      <c r="L139" s="53"/>
      <c r="M139" s="52"/>
      <c r="N139" s="52"/>
      <c r="O139" s="52"/>
      <c r="P139" s="52"/>
      <c r="Q139" s="51"/>
      <c r="R139" s="53"/>
      <c r="S139" s="90" t="s">
        <v>249</v>
      </c>
      <c r="T139" s="90" t="s">
        <v>20</v>
      </c>
      <c r="U139" s="91">
        <v>0</v>
      </c>
      <c r="V139" s="91">
        <v>0</v>
      </c>
      <c r="W139" s="91">
        <v>0</v>
      </c>
      <c r="X139" s="91">
        <v>0</v>
      </c>
      <c r="Y139" s="92">
        <v>45905</v>
      </c>
      <c r="Z139" s="90" t="s">
        <v>654</v>
      </c>
      <c r="AA139" s="53" t="s">
        <v>1337</v>
      </c>
    </row>
    <row r="140" spans="1:27" ht="15" customHeight="1">
      <c r="A140" s="103" t="s">
        <v>1449</v>
      </c>
      <c r="B140" s="103" t="s">
        <v>1512</v>
      </c>
      <c r="C140" s="104">
        <v>0</v>
      </c>
      <c r="D140" s="104">
        <v>0</v>
      </c>
      <c r="E140" s="104">
        <v>0</v>
      </c>
      <c r="F140" s="104">
        <v>0</v>
      </c>
      <c r="G140" s="105">
        <v>45918</v>
      </c>
      <c r="H140" s="103" t="s">
        <v>654</v>
      </c>
      <c r="K140" s="53"/>
      <c r="L140" s="53"/>
      <c r="M140" s="52"/>
      <c r="N140" s="52"/>
      <c r="O140" s="52"/>
      <c r="P140" s="52"/>
      <c r="Q140" s="51"/>
      <c r="R140" s="53"/>
      <c r="S140" s="90" t="s">
        <v>270</v>
      </c>
      <c r="T140" s="90" t="s">
        <v>93</v>
      </c>
      <c r="U140" s="91">
        <v>0</v>
      </c>
      <c r="V140" s="91">
        <v>0</v>
      </c>
      <c r="W140" s="91">
        <v>0</v>
      </c>
      <c r="X140" s="91">
        <v>0</v>
      </c>
      <c r="Y140" s="92">
        <v>45905</v>
      </c>
      <c r="Z140" s="90" t="s">
        <v>654</v>
      </c>
      <c r="AA140" s="53" t="s">
        <v>1337</v>
      </c>
    </row>
    <row r="141" spans="1:27" ht="15" customHeight="1">
      <c r="A141" s="103" t="s">
        <v>1450</v>
      </c>
      <c r="B141" s="103" t="s">
        <v>1512</v>
      </c>
      <c r="C141" s="104">
        <v>0</v>
      </c>
      <c r="D141" s="104">
        <v>0</v>
      </c>
      <c r="E141" s="104">
        <v>0</v>
      </c>
      <c r="F141" s="104">
        <v>0</v>
      </c>
      <c r="G141" s="105">
        <v>45918</v>
      </c>
      <c r="H141" s="103" t="s">
        <v>654</v>
      </c>
      <c r="K141" s="53"/>
      <c r="L141" s="53"/>
      <c r="M141" s="52"/>
      <c r="N141" s="52"/>
      <c r="O141" s="52"/>
      <c r="P141" s="52"/>
      <c r="Q141" s="51"/>
      <c r="R141" s="53"/>
      <c r="S141" s="90" t="s">
        <v>273</v>
      </c>
      <c r="T141" s="90" t="s">
        <v>16</v>
      </c>
      <c r="U141" s="91">
        <v>0</v>
      </c>
      <c r="V141" s="91">
        <v>0</v>
      </c>
      <c r="W141" s="91">
        <v>0</v>
      </c>
      <c r="X141" s="91">
        <v>0</v>
      </c>
      <c r="Y141" s="92">
        <v>45905</v>
      </c>
      <c r="Z141" s="90" t="s">
        <v>654</v>
      </c>
      <c r="AA141" s="53" t="s">
        <v>1337</v>
      </c>
    </row>
    <row r="142" spans="1:27" ht="15" customHeight="1">
      <c r="A142" s="103" t="s">
        <v>283</v>
      </c>
      <c r="B142" s="103" t="s">
        <v>93</v>
      </c>
      <c r="C142" s="104">
        <v>100</v>
      </c>
      <c r="D142" s="104">
        <v>104</v>
      </c>
      <c r="E142" s="104">
        <v>-4</v>
      </c>
      <c r="F142" s="104">
        <v>0</v>
      </c>
      <c r="G142" s="105">
        <v>45918</v>
      </c>
      <c r="H142" s="103" t="s">
        <v>654</v>
      </c>
      <c r="K142" s="53"/>
      <c r="L142" s="53"/>
      <c r="M142" s="52"/>
      <c r="N142" s="52"/>
      <c r="O142" s="52"/>
      <c r="P142" s="52"/>
      <c r="Q142" s="51"/>
      <c r="R142" s="53"/>
      <c r="S142" s="90" t="s">
        <v>275</v>
      </c>
      <c r="T142" s="90" t="s">
        <v>20</v>
      </c>
      <c r="U142" s="91">
        <v>0</v>
      </c>
      <c r="V142" s="91">
        <v>0</v>
      </c>
      <c r="W142" s="91">
        <v>0</v>
      </c>
      <c r="X142" s="91">
        <v>0</v>
      </c>
      <c r="Y142" s="92">
        <v>45905</v>
      </c>
      <c r="Z142" s="90" t="s">
        <v>654</v>
      </c>
      <c r="AA142" s="53" t="s">
        <v>1337</v>
      </c>
    </row>
    <row r="143" spans="1:27" ht="15" customHeight="1">
      <c r="A143" s="103" t="s">
        <v>285</v>
      </c>
      <c r="B143" s="103" t="s">
        <v>16</v>
      </c>
      <c r="C143" s="104">
        <v>400</v>
      </c>
      <c r="D143" s="104">
        <v>400</v>
      </c>
      <c r="E143" s="104">
        <v>0</v>
      </c>
      <c r="F143" s="104">
        <v>0</v>
      </c>
      <c r="G143" s="105">
        <v>45918</v>
      </c>
      <c r="H143" s="103" t="s">
        <v>654</v>
      </c>
      <c r="K143" s="53"/>
      <c r="L143" s="53"/>
      <c r="M143" s="52"/>
      <c r="N143" s="52"/>
      <c r="O143" s="52"/>
      <c r="P143" s="52"/>
      <c r="Q143" s="51"/>
      <c r="R143" s="53"/>
      <c r="S143" s="90" t="s">
        <v>232</v>
      </c>
      <c r="T143" s="90" t="s">
        <v>93</v>
      </c>
      <c r="U143" s="91">
        <v>0</v>
      </c>
      <c r="V143" s="91">
        <v>0</v>
      </c>
      <c r="W143" s="91">
        <v>0</v>
      </c>
      <c r="X143" s="91">
        <v>0</v>
      </c>
      <c r="Y143" s="92">
        <v>45905</v>
      </c>
      <c r="Z143" s="90" t="s">
        <v>654</v>
      </c>
      <c r="AA143" s="53" t="s">
        <v>1337</v>
      </c>
    </row>
    <row r="144" spans="1:27" ht="15" customHeight="1">
      <c r="A144" s="103" t="s">
        <v>287</v>
      </c>
      <c r="B144" s="103" t="s">
        <v>20</v>
      </c>
      <c r="C144" s="104">
        <v>222</v>
      </c>
      <c r="D144" s="104">
        <v>0</v>
      </c>
      <c r="E144" s="104">
        <v>222</v>
      </c>
      <c r="F144" s="104">
        <v>0</v>
      </c>
      <c r="G144" s="105">
        <v>45918</v>
      </c>
      <c r="H144" s="103" t="s">
        <v>654</v>
      </c>
      <c r="K144" s="53"/>
      <c r="L144" s="53"/>
      <c r="M144" s="52"/>
      <c r="N144" s="52"/>
      <c r="O144" s="52"/>
      <c r="P144" s="52"/>
      <c r="Q144" s="51"/>
      <c r="R144" s="53"/>
      <c r="S144" s="90" t="s">
        <v>235</v>
      </c>
      <c r="T144" s="90" t="s">
        <v>16</v>
      </c>
      <c r="U144" s="91">
        <v>0</v>
      </c>
      <c r="V144" s="91">
        <v>0</v>
      </c>
      <c r="W144" s="91">
        <v>0</v>
      </c>
      <c r="X144" s="91">
        <v>0</v>
      </c>
      <c r="Y144" s="92">
        <v>45905</v>
      </c>
      <c r="Z144" s="90" t="s">
        <v>654</v>
      </c>
      <c r="AA144" s="53" t="s">
        <v>1337</v>
      </c>
    </row>
    <row r="145" spans="1:27" ht="15" customHeight="1">
      <c r="A145" s="103" t="s">
        <v>245</v>
      </c>
      <c r="B145" s="103" t="s">
        <v>93</v>
      </c>
      <c r="C145" s="104">
        <v>0</v>
      </c>
      <c r="D145" s="104">
        <v>0</v>
      </c>
      <c r="E145" s="104">
        <v>0</v>
      </c>
      <c r="F145" s="104">
        <v>0</v>
      </c>
      <c r="G145" s="105">
        <v>45918</v>
      </c>
      <c r="H145" s="103" t="s">
        <v>654</v>
      </c>
      <c r="K145" s="53"/>
      <c r="L145" s="53"/>
      <c r="M145" s="52"/>
      <c r="N145" s="52"/>
      <c r="O145" s="52"/>
      <c r="P145" s="52"/>
      <c r="Q145" s="51"/>
      <c r="R145" s="53"/>
      <c r="S145" s="90" t="s">
        <v>237</v>
      </c>
      <c r="T145" s="90" t="s">
        <v>20</v>
      </c>
      <c r="U145" s="91">
        <v>0</v>
      </c>
      <c r="V145" s="91">
        <v>0</v>
      </c>
      <c r="W145" s="91">
        <v>0</v>
      </c>
      <c r="X145" s="91">
        <v>0</v>
      </c>
      <c r="Y145" s="92">
        <v>45905</v>
      </c>
      <c r="Z145" s="90" t="s">
        <v>654</v>
      </c>
      <c r="AA145" s="53" t="s">
        <v>1337</v>
      </c>
    </row>
    <row r="146" spans="1:27" ht="15" customHeight="1">
      <c r="A146" s="103" t="s">
        <v>247</v>
      </c>
      <c r="B146" s="103" t="s">
        <v>16</v>
      </c>
      <c r="C146" s="104">
        <v>0</v>
      </c>
      <c r="D146" s="104">
        <v>0</v>
      </c>
      <c r="E146" s="104">
        <v>0</v>
      </c>
      <c r="F146" s="104">
        <v>0</v>
      </c>
      <c r="G146" s="105">
        <v>45918</v>
      </c>
      <c r="H146" s="103" t="s">
        <v>654</v>
      </c>
      <c r="K146" s="53"/>
      <c r="L146" s="53"/>
      <c r="M146" s="52"/>
      <c r="N146" s="52"/>
      <c r="O146" s="52"/>
      <c r="P146" s="52"/>
      <c r="Q146" s="51"/>
      <c r="R146" s="53"/>
      <c r="S146" s="90" t="s">
        <v>219</v>
      </c>
      <c r="T146" s="90" t="s">
        <v>93</v>
      </c>
      <c r="U146" s="91">
        <v>0</v>
      </c>
      <c r="V146" s="91">
        <v>0</v>
      </c>
      <c r="W146" s="91">
        <v>0</v>
      </c>
      <c r="X146" s="91">
        <v>0</v>
      </c>
      <c r="Y146" s="92">
        <v>45905</v>
      </c>
      <c r="Z146" s="90" t="s">
        <v>654</v>
      </c>
      <c r="AA146" s="53" t="s">
        <v>1337</v>
      </c>
    </row>
    <row r="147" spans="1:27" ht="15" customHeight="1">
      <c r="A147" s="103" t="s">
        <v>249</v>
      </c>
      <c r="B147" s="103" t="s">
        <v>20</v>
      </c>
      <c r="C147" s="104">
        <v>0</v>
      </c>
      <c r="D147" s="104">
        <v>0</v>
      </c>
      <c r="E147" s="104">
        <v>0</v>
      </c>
      <c r="F147" s="104">
        <v>0</v>
      </c>
      <c r="G147" s="105">
        <v>45918</v>
      </c>
      <c r="H147" s="103" t="s">
        <v>654</v>
      </c>
      <c r="K147" s="53"/>
      <c r="L147" s="53"/>
      <c r="M147" s="52"/>
      <c r="N147" s="52"/>
      <c r="O147" s="52"/>
      <c r="P147" s="52"/>
      <c r="Q147" s="51"/>
      <c r="R147" s="53"/>
      <c r="S147" s="90" t="s">
        <v>222</v>
      </c>
      <c r="T147" s="90" t="s">
        <v>16</v>
      </c>
      <c r="U147" s="91">
        <v>0</v>
      </c>
      <c r="V147" s="91">
        <v>0</v>
      </c>
      <c r="W147" s="91">
        <v>0</v>
      </c>
      <c r="X147" s="91">
        <v>0</v>
      </c>
      <c r="Y147" s="92">
        <v>45905</v>
      </c>
      <c r="Z147" s="90" t="s">
        <v>654</v>
      </c>
      <c r="AA147" s="53" t="s">
        <v>1337</v>
      </c>
    </row>
    <row r="148" spans="1:27" ht="15" customHeight="1">
      <c r="A148" s="103" t="s">
        <v>270</v>
      </c>
      <c r="B148" s="103" t="s">
        <v>93</v>
      </c>
      <c r="C148" s="104">
        <v>0</v>
      </c>
      <c r="D148" s="104">
        <v>0</v>
      </c>
      <c r="E148" s="104">
        <v>0</v>
      </c>
      <c r="F148" s="104">
        <v>0</v>
      </c>
      <c r="G148" s="105">
        <v>45918</v>
      </c>
      <c r="H148" s="103" t="s">
        <v>654</v>
      </c>
      <c r="K148" s="53"/>
      <c r="L148" s="53"/>
      <c r="M148" s="52"/>
      <c r="N148" s="52"/>
      <c r="O148" s="52"/>
      <c r="P148" s="52"/>
      <c r="Q148" s="51"/>
      <c r="R148" s="53"/>
      <c r="S148" s="90" t="s">
        <v>224</v>
      </c>
      <c r="T148" s="90" t="s">
        <v>20</v>
      </c>
      <c r="U148" s="91">
        <v>0</v>
      </c>
      <c r="V148" s="91">
        <v>0</v>
      </c>
      <c r="W148" s="91">
        <v>0</v>
      </c>
      <c r="X148" s="91">
        <v>0</v>
      </c>
      <c r="Y148" s="92">
        <v>45905</v>
      </c>
      <c r="Z148" s="90" t="s">
        <v>654</v>
      </c>
      <c r="AA148" s="53" t="s">
        <v>1337</v>
      </c>
    </row>
    <row r="149" spans="1:27" ht="15" customHeight="1">
      <c r="A149" s="103" t="s">
        <v>273</v>
      </c>
      <c r="B149" s="103" t="s">
        <v>16</v>
      </c>
      <c r="C149" s="104">
        <v>700</v>
      </c>
      <c r="D149" s="104">
        <v>700</v>
      </c>
      <c r="E149" s="104">
        <v>0</v>
      </c>
      <c r="F149" s="104">
        <v>0</v>
      </c>
      <c r="G149" s="105">
        <v>45918</v>
      </c>
      <c r="H149" s="103" t="s">
        <v>654</v>
      </c>
      <c r="K149" s="53"/>
      <c r="L149" s="53"/>
      <c r="M149" s="52"/>
      <c r="N149" s="52"/>
      <c r="O149" s="52"/>
      <c r="P149" s="52"/>
      <c r="Q149" s="51"/>
      <c r="R149" s="53"/>
      <c r="S149" s="90" t="s">
        <v>289</v>
      </c>
      <c r="T149" s="90" t="s">
        <v>90</v>
      </c>
      <c r="U149" s="91">
        <v>0</v>
      </c>
      <c r="V149" s="91">
        <v>0</v>
      </c>
      <c r="W149" s="91">
        <v>0</v>
      </c>
      <c r="X149" s="91">
        <v>0</v>
      </c>
      <c r="Y149" s="92">
        <v>45905</v>
      </c>
      <c r="Z149" s="90" t="s">
        <v>654</v>
      </c>
      <c r="AA149" s="53" t="s">
        <v>1337</v>
      </c>
    </row>
    <row r="150" spans="1:27" ht="15" customHeight="1">
      <c r="A150" s="103" t="s">
        <v>275</v>
      </c>
      <c r="B150" s="103" t="s">
        <v>20</v>
      </c>
      <c r="C150" s="104">
        <v>420</v>
      </c>
      <c r="D150" s="104">
        <v>420</v>
      </c>
      <c r="E150" s="104">
        <v>0</v>
      </c>
      <c r="F150" s="104">
        <v>0</v>
      </c>
      <c r="G150" s="105">
        <v>45918</v>
      </c>
      <c r="H150" s="103" t="s">
        <v>654</v>
      </c>
      <c r="K150" s="53"/>
      <c r="L150" s="53"/>
      <c r="M150" s="52"/>
      <c r="N150" s="52"/>
      <c r="O150" s="52"/>
      <c r="P150" s="52"/>
      <c r="Q150" s="51"/>
      <c r="R150" s="53"/>
      <c r="S150" s="90" t="s">
        <v>251</v>
      </c>
      <c r="T150" s="90" t="s">
        <v>90</v>
      </c>
      <c r="U150" s="91">
        <v>0</v>
      </c>
      <c r="V150" s="91">
        <v>0</v>
      </c>
      <c r="W150" s="91">
        <v>0</v>
      </c>
      <c r="X150" s="91">
        <v>0</v>
      </c>
      <c r="Y150" s="92">
        <v>45905</v>
      </c>
      <c r="Z150" s="90" t="s">
        <v>654</v>
      </c>
      <c r="AA150" s="53" t="s">
        <v>1337</v>
      </c>
    </row>
    <row r="151" spans="1:27" ht="15" customHeight="1">
      <c r="A151" s="103" t="s">
        <v>232</v>
      </c>
      <c r="B151" s="103" t="s">
        <v>93</v>
      </c>
      <c r="C151" s="104">
        <v>200</v>
      </c>
      <c r="D151" s="104">
        <v>200</v>
      </c>
      <c r="E151" s="104">
        <v>0</v>
      </c>
      <c r="F151" s="104">
        <v>0</v>
      </c>
      <c r="G151" s="105">
        <v>45918</v>
      </c>
      <c r="H151" s="103" t="s">
        <v>654</v>
      </c>
      <c r="K151" s="53"/>
      <c r="L151" s="53"/>
      <c r="M151" s="52"/>
      <c r="N151" s="52"/>
      <c r="O151" s="52"/>
      <c r="P151" s="52"/>
      <c r="Q151" s="51"/>
      <c r="R151" s="53"/>
      <c r="S151" s="90" t="s">
        <v>277</v>
      </c>
      <c r="T151" s="90" t="s">
        <v>90</v>
      </c>
      <c r="U151" s="91">
        <v>0</v>
      </c>
      <c r="V151" s="91">
        <v>0</v>
      </c>
      <c r="W151" s="91">
        <v>0</v>
      </c>
      <c r="X151" s="91">
        <v>0</v>
      </c>
      <c r="Y151" s="92">
        <v>45905</v>
      </c>
      <c r="Z151" s="90" t="s">
        <v>654</v>
      </c>
      <c r="AA151" s="53" t="s">
        <v>1337</v>
      </c>
    </row>
    <row r="152" spans="1:27" ht="15" customHeight="1">
      <c r="A152" s="103" t="s">
        <v>235</v>
      </c>
      <c r="B152" s="103" t="s">
        <v>16</v>
      </c>
      <c r="C152" s="104">
        <v>500</v>
      </c>
      <c r="D152" s="104">
        <v>500</v>
      </c>
      <c r="E152" s="104">
        <v>0</v>
      </c>
      <c r="F152" s="104">
        <v>0</v>
      </c>
      <c r="G152" s="105">
        <v>45918</v>
      </c>
      <c r="H152" s="103" t="s">
        <v>654</v>
      </c>
      <c r="K152" s="53"/>
      <c r="L152" s="53"/>
      <c r="M152" s="52"/>
      <c r="N152" s="52"/>
      <c r="O152" s="52"/>
      <c r="P152" s="52"/>
      <c r="Q152" s="51"/>
      <c r="R152" s="53"/>
      <c r="S152" s="90" t="s">
        <v>239</v>
      </c>
      <c r="T152" s="90" t="s">
        <v>90</v>
      </c>
      <c r="U152" s="91">
        <v>0</v>
      </c>
      <c r="V152" s="91">
        <v>0</v>
      </c>
      <c r="W152" s="91">
        <v>0</v>
      </c>
      <c r="X152" s="91">
        <v>0</v>
      </c>
      <c r="Y152" s="92">
        <v>45905</v>
      </c>
      <c r="Z152" s="90" t="s">
        <v>654</v>
      </c>
      <c r="AA152" s="53" t="s">
        <v>1337</v>
      </c>
    </row>
    <row r="153" spans="1:27" ht="15" customHeight="1">
      <c r="A153" s="103" t="s">
        <v>237</v>
      </c>
      <c r="B153" s="103" t="s">
        <v>20</v>
      </c>
      <c r="C153" s="104">
        <v>420</v>
      </c>
      <c r="D153" s="104">
        <v>0</v>
      </c>
      <c r="E153" s="104">
        <v>420</v>
      </c>
      <c r="F153" s="104">
        <v>0</v>
      </c>
      <c r="G153" s="105">
        <v>45918</v>
      </c>
      <c r="H153" s="103" t="s">
        <v>654</v>
      </c>
      <c r="K153" s="53"/>
      <c r="L153" s="53"/>
      <c r="M153" s="52"/>
      <c r="N153" s="52"/>
      <c r="O153" s="52"/>
      <c r="P153" s="52"/>
      <c r="Q153" s="51"/>
      <c r="R153" s="53"/>
      <c r="S153" s="90" t="s">
        <v>226</v>
      </c>
      <c r="T153" s="90" t="s">
        <v>90</v>
      </c>
      <c r="U153" s="91">
        <v>0</v>
      </c>
      <c r="V153" s="91">
        <v>0</v>
      </c>
      <c r="W153" s="91">
        <v>0</v>
      </c>
      <c r="X153" s="91">
        <v>0</v>
      </c>
      <c r="Y153" s="92">
        <v>45905</v>
      </c>
      <c r="Z153" s="90" t="s">
        <v>654</v>
      </c>
      <c r="AA153" s="53" t="s">
        <v>1337</v>
      </c>
    </row>
    <row r="154" spans="1:27" ht="15" customHeight="1">
      <c r="A154" s="103" t="s">
        <v>219</v>
      </c>
      <c r="B154" s="103" t="s">
        <v>93</v>
      </c>
      <c r="C154" s="104">
        <v>0</v>
      </c>
      <c r="D154" s="104">
        <v>0</v>
      </c>
      <c r="E154" s="104">
        <v>0</v>
      </c>
      <c r="F154" s="104">
        <v>0</v>
      </c>
      <c r="G154" s="105">
        <v>45918</v>
      </c>
      <c r="H154" s="103" t="s">
        <v>654</v>
      </c>
      <c r="K154" s="53"/>
      <c r="L154" s="53"/>
      <c r="M154" s="52"/>
      <c r="N154" s="52"/>
      <c r="O154" s="52"/>
      <c r="P154" s="52"/>
      <c r="Q154" s="51"/>
      <c r="R154" s="53"/>
      <c r="S154" s="90" t="s">
        <v>257</v>
      </c>
      <c r="T154" s="90" t="s">
        <v>90</v>
      </c>
      <c r="U154" s="91">
        <v>0</v>
      </c>
      <c r="V154" s="91">
        <v>0</v>
      </c>
      <c r="W154" s="91">
        <v>0</v>
      </c>
      <c r="X154" s="91">
        <v>0</v>
      </c>
      <c r="Y154" s="92">
        <v>45905</v>
      </c>
      <c r="Z154" s="90" t="s">
        <v>654</v>
      </c>
      <c r="AA154" s="53" t="s">
        <v>1337</v>
      </c>
    </row>
    <row r="155" spans="1:27" ht="15" customHeight="1">
      <c r="A155" s="103" t="s">
        <v>222</v>
      </c>
      <c r="B155" s="103" t="s">
        <v>16</v>
      </c>
      <c r="C155" s="104">
        <v>2</v>
      </c>
      <c r="D155" s="104">
        <v>0</v>
      </c>
      <c r="E155" s="104">
        <v>2</v>
      </c>
      <c r="F155" s="104">
        <v>0</v>
      </c>
      <c r="G155" s="105">
        <v>45918</v>
      </c>
      <c r="H155" s="103" t="s">
        <v>654</v>
      </c>
      <c r="K155" s="53"/>
      <c r="L155" s="53"/>
      <c r="M155" s="52"/>
      <c r="N155" s="52"/>
      <c r="O155" s="52"/>
      <c r="P155" s="52"/>
      <c r="Q155" s="51"/>
      <c r="R155" s="53"/>
      <c r="S155" s="90" t="s">
        <v>260</v>
      </c>
      <c r="T155" s="90" t="s">
        <v>93</v>
      </c>
      <c r="U155" s="91">
        <v>0</v>
      </c>
      <c r="V155" s="91">
        <v>0</v>
      </c>
      <c r="W155" s="91">
        <v>0</v>
      </c>
      <c r="X155" s="91">
        <v>0</v>
      </c>
      <c r="Y155" s="92">
        <v>45905</v>
      </c>
      <c r="Z155" s="90" t="s">
        <v>654</v>
      </c>
      <c r="AA155" s="53" t="s">
        <v>1337</v>
      </c>
    </row>
    <row r="156" spans="1:27" ht="15" customHeight="1">
      <c r="A156" s="103" t="s">
        <v>224</v>
      </c>
      <c r="B156" s="103" t="s">
        <v>20</v>
      </c>
      <c r="C156" s="104">
        <v>0</v>
      </c>
      <c r="D156" s="104">
        <v>0</v>
      </c>
      <c r="E156" s="104">
        <v>0</v>
      </c>
      <c r="F156" s="104">
        <v>0</v>
      </c>
      <c r="G156" s="105">
        <v>45918</v>
      </c>
      <c r="H156" s="103" t="s">
        <v>654</v>
      </c>
      <c r="K156" s="53"/>
      <c r="L156" s="53"/>
      <c r="M156" s="52"/>
      <c r="N156" s="52"/>
      <c r="O156" s="52"/>
      <c r="P156" s="52"/>
      <c r="Q156" s="51"/>
      <c r="R156" s="53"/>
      <c r="S156" s="90" t="s">
        <v>262</v>
      </c>
      <c r="T156" s="90" t="s">
        <v>16</v>
      </c>
      <c r="U156" s="91">
        <v>0</v>
      </c>
      <c r="V156" s="91">
        <v>0</v>
      </c>
      <c r="W156" s="91">
        <v>0</v>
      </c>
      <c r="X156" s="91">
        <v>0</v>
      </c>
      <c r="Y156" s="92">
        <v>45905</v>
      </c>
      <c r="Z156" s="90" t="s">
        <v>654</v>
      </c>
      <c r="AA156" s="53" t="s">
        <v>1337</v>
      </c>
    </row>
    <row r="157" spans="1:27" ht="15" customHeight="1">
      <c r="A157" s="103" t="s">
        <v>289</v>
      </c>
      <c r="B157" s="103" t="s">
        <v>90</v>
      </c>
      <c r="C157" s="104">
        <v>100</v>
      </c>
      <c r="D157" s="104">
        <v>100</v>
      </c>
      <c r="E157" s="104">
        <v>0</v>
      </c>
      <c r="F157" s="104">
        <v>0</v>
      </c>
      <c r="G157" s="105">
        <v>45918</v>
      </c>
      <c r="H157" s="103" t="s">
        <v>654</v>
      </c>
      <c r="K157" s="53"/>
      <c r="L157" s="53"/>
      <c r="M157" s="52"/>
      <c r="N157" s="52"/>
      <c r="O157" s="52"/>
      <c r="P157" s="52"/>
      <c r="Q157" s="51"/>
      <c r="R157" s="53"/>
      <c r="S157" s="90" t="s">
        <v>264</v>
      </c>
      <c r="T157" s="90" t="s">
        <v>20</v>
      </c>
      <c r="U157" s="91">
        <v>0</v>
      </c>
      <c r="V157" s="91">
        <v>0</v>
      </c>
      <c r="W157" s="91">
        <v>0</v>
      </c>
      <c r="X157" s="91">
        <v>0</v>
      </c>
      <c r="Y157" s="92">
        <v>45905</v>
      </c>
      <c r="Z157" s="90" t="s">
        <v>654</v>
      </c>
      <c r="AA157" s="53" t="s">
        <v>1337</v>
      </c>
    </row>
    <row r="158" spans="1:27" ht="15" customHeight="1">
      <c r="A158" s="103" t="s">
        <v>251</v>
      </c>
      <c r="B158" s="103" t="s">
        <v>90</v>
      </c>
      <c r="C158" s="104">
        <v>0</v>
      </c>
      <c r="D158" s="104">
        <v>0</v>
      </c>
      <c r="E158" s="104">
        <v>0</v>
      </c>
      <c r="F158" s="104">
        <v>0</v>
      </c>
      <c r="G158" s="105">
        <v>45918</v>
      </c>
      <c r="H158" s="103" t="s">
        <v>654</v>
      </c>
      <c r="K158" s="53"/>
      <c r="L158" s="53"/>
      <c r="M158" s="52"/>
      <c r="N158" s="52"/>
      <c r="O158" s="52"/>
      <c r="P158" s="52"/>
      <c r="Q158" s="51"/>
      <c r="R158" s="53"/>
      <c r="S158" s="90" t="s">
        <v>683</v>
      </c>
      <c r="T158" s="90" t="s">
        <v>90</v>
      </c>
      <c r="U158" s="91">
        <v>0</v>
      </c>
      <c r="V158" s="91">
        <v>0</v>
      </c>
      <c r="W158" s="91">
        <v>0</v>
      </c>
      <c r="X158" s="91">
        <v>0</v>
      </c>
      <c r="Y158" s="92">
        <v>45905</v>
      </c>
      <c r="Z158" s="90" t="s">
        <v>654</v>
      </c>
      <c r="AA158" s="53" t="s">
        <v>1337</v>
      </c>
    </row>
    <row r="159" spans="1:27" ht="15" customHeight="1">
      <c r="A159" s="103" t="s">
        <v>277</v>
      </c>
      <c r="B159" s="103" t="s">
        <v>90</v>
      </c>
      <c r="C159" s="104">
        <v>202</v>
      </c>
      <c r="D159" s="104">
        <v>202</v>
      </c>
      <c r="E159" s="104">
        <v>0</v>
      </c>
      <c r="F159" s="104">
        <v>0</v>
      </c>
      <c r="G159" s="105">
        <v>45918</v>
      </c>
      <c r="H159" s="103" t="s">
        <v>654</v>
      </c>
      <c r="K159" s="53"/>
      <c r="L159" s="53"/>
      <c r="M159" s="52"/>
      <c r="N159" s="52"/>
      <c r="O159" s="52"/>
      <c r="P159" s="52"/>
      <c r="Q159" s="51"/>
      <c r="R159" s="53"/>
      <c r="S159" s="90" t="s">
        <v>209</v>
      </c>
      <c r="T159" s="90" t="s">
        <v>93</v>
      </c>
      <c r="U159" s="91">
        <v>0</v>
      </c>
      <c r="V159" s="91">
        <v>0</v>
      </c>
      <c r="W159" s="91">
        <v>0</v>
      </c>
      <c r="X159" s="91">
        <v>0</v>
      </c>
      <c r="Y159" s="92">
        <v>45905</v>
      </c>
      <c r="Z159" s="90" t="s">
        <v>654</v>
      </c>
      <c r="AA159" s="53" t="s">
        <v>1337</v>
      </c>
    </row>
    <row r="160" spans="1:27" ht="15" customHeight="1">
      <c r="A160" s="103" t="s">
        <v>239</v>
      </c>
      <c r="B160" s="103" t="s">
        <v>90</v>
      </c>
      <c r="C160" s="104">
        <v>0</v>
      </c>
      <c r="D160" s="104">
        <v>0</v>
      </c>
      <c r="E160" s="104">
        <v>0</v>
      </c>
      <c r="F160" s="104">
        <v>0</v>
      </c>
      <c r="G160" s="105">
        <v>45918</v>
      </c>
      <c r="H160" s="103" t="s">
        <v>654</v>
      </c>
      <c r="K160" s="53"/>
      <c r="L160" s="53"/>
      <c r="M160" s="52"/>
      <c r="N160" s="52"/>
      <c r="O160" s="52"/>
      <c r="P160" s="52"/>
      <c r="Q160" s="51"/>
      <c r="R160" s="53"/>
      <c r="S160" s="90" t="s">
        <v>211</v>
      </c>
      <c r="T160" s="90" t="s">
        <v>16</v>
      </c>
      <c r="U160" s="91">
        <v>0</v>
      </c>
      <c r="V160" s="91">
        <v>0</v>
      </c>
      <c r="W160" s="91">
        <v>0</v>
      </c>
      <c r="X160" s="91">
        <v>0</v>
      </c>
      <c r="Y160" s="92">
        <v>45905</v>
      </c>
      <c r="Z160" s="90" t="s">
        <v>654</v>
      </c>
      <c r="AA160" s="53" t="s">
        <v>1337</v>
      </c>
    </row>
    <row r="161" spans="1:27" ht="15" customHeight="1">
      <c r="A161" s="103" t="s">
        <v>226</v>
      </c>
      <c r="B161" s="103" t="s">
        <v>90</v>
      </c>
      <c r="C161" s="104">
        <v>2</v>
      </c>
      <c r="D161" s="104">
        <v>2</v>
      </c>
      <c r="E161" s="104">
        <v>0</v>
      </c>
      <c r="F161" s="104">
        <v>0</v>
      </c>
      <c r="G161" s="105">
        <v>45918</v>
      </c>
      <c r="H161" s="103" t="s">
        <v>654</v>
      </c>
      <c r="K161" s="53"/>
      <c r="L161" s="53"/>
      <c r="M161" s="52"/>
      <c r="N161" s="52"/>
      <c r="O161" s="52"/>
      <c r="P161" s="52"/>
      <c r="Q161" s="51"/>
      <c r="R161" s="53"/>
      <c r="S161" s="90" t="s">
        <v>213</v>
      </c>
      <c r="T161" s="90" t="s">
        <v>20</v>
      </c>
      <c r="U161" s="91">
        <v>0</v>
      </c>
      <c r="V161" s="91">
        <v>0</v>
      </c>
      <c r="W161" s="91">
        <v>0</v>
      </c>
      <c r="X161" s="91">
        <v>0</v>
      </c>
      <c r="Y161" s="92">
        <v>45905</v>
      </c>
      <c r="Z161" s="90" t="s">
        <v>654</v>
      </c>
      <c r="AA161" s="53" t="s">
        <v>1337</v>
      </c>
    </row>
    <row r="162" spans="1:27" ht="15" customHeight="1">
      <c r="A162" s="103" t="s">
        <v>257</v>
      </c>
      <c r="B162" s="103" t="s">
        <v>90</v>
      </c>
      <c r="C162" s="104">
        <v>0</v>
      </c>
      <c r="D162" s="104">
        <v>0</v>
      </c>
      <c r="E162" s="104">
        <v>0</v>
      </c>
      <c r="F162" s="104">
        <v>0</v>
      </c>
      <c r="G162" s="105">
        <v>45918</v>
      </c>
      <c r="H162" s="103" t="s">
        <v>654</v>
      </c>
      <c r="K162" s="53"/>
      <c r="L162" s="53"/>
      <c r="M162" s="52"/>
      <c r="N162" s="52"/>
      <c r="O162" s="52"/>
      <c r="P162" s="52"/>
      <c r="Q162" s="51"/>
      <c r="R162" s="53"/>
      <c r="S162" s="90" t="s">
        <v>300</v>
      </c>
      <c r="T162" s="90" t="s">
        <v>90</v>
      </c>
      <c r="U162" s="91">
        <v>0</v>
      </c>
      <c r="V162" s="91">
        <v>0</v>
      </c>
      <c r="W162" s="91">
        <v>0</v>
      </c>
      <c r="X162" s="91">
        <v>0</v>
      </c>
      <c r="Y162" s="92">
        <v>45905</v>
      </c>
      <c r="Z162" s="90" t="s">
        <v>654</v>
      </c>
      <c r="AA162" s="53" t="s">
        <v>1337</v>
      </c>
    </row>
    <row r="163" spans="1:27" ht="15" customHeight="1">
      <c r="A163" s="103" t="s">
        <v>260</v>
      </c>
      <c r="B163" s="103" t="s">
        <v>93</v>
      </c>
      <c r="C163" s="104">
        <v>0</v>
      </c>
      <c r="D163" s="104">
        <v>0</v>
      </c>
      <c r="E163" s="104">
        <v>0</v>
      </c>
      <c r="F163" s="104">
        <v>0</v>
      </c>
      <c r="G163" s="105">
        <v>45918</v>
      </c>
      <c r="H163" s="103" t="s">
        <v>654</v>
      </c>
      <c r="K163" s="53"/>
      <c r="L163" s="53"/>
      <c r="M163" s="52"/>
      <c r="N163" s="52"/>
      <c r="O163" s="52"/>
      <c r="P163" s="52"/>
      <c r="Q163" s="51"/>
      <c r="R163" s="53"/>
      <c r="S163" s="90" t="s">
        <v>302</v>
      </c>
      <c r="T163" s="90" t="s">
        <v>93</v>
      </c>
      <c r="U163" s="91">
        <v>0</v>
      </c>
      <c r="V163" s="91">
        <v>0</v>
      </c>
      <c r="W163" s="91">
        <v>0</v>
      </c>
      <c r="X163" s="91">
        <v>0</v>
      </c>
      <c r="Y163" s="92">
        <v>45905</v>
      </c>
      <c r="Z163" s="90" t="s">
        <v>654</v>
      </c>
      <c r="AA163" s="53" t="s">
        <v>1337</v>
      </c>
    </row>
    <row r="164" spans="1:27" ht="15" customHeight="1">
      <c r="A164" s="103" t="s">
        <v>262</v>
      </c>
      <c r="B164" s="103" t="s">
        <v>16</v>
      </c>
      <c r="C164" s="104">
        <v>0</v>
      </c>
      <c r="D164" s="104">
        <v>0</v>
      </c>
      <c r="E164" s="104">
        <v>0</v>
      </c>
      <c r="F164" s="104">
        <v>0</v>
      </c>
      <c r="G164" s="105">
        <v>45918</v>
      </c>
      <c r="H164" s="103" t="s">
        <v>654</v>
      </c>
      <c r="K164" s="53"/>
      <c r="L164" s="53"/>
      <c r="M164" s="52"/>
      <c r="N164" s="52"/>
      <c r="O164" s="52"/>
      <c r="P164" s="52"/>
      <c r="Q164" s="51"/>
      <c r="R164" s="53"/>
      <c r="S164" s="90" t="s">
        <v>304</v>
      </c>
      <c r="T164" s="90" t="s">
        <v>16</v>
      </c>
      <c r="U164" s="91">
        <v>0</v>
      </c>
      <c r="V164" s="91">
        <v>0</v>
      </c>
      <c r="W164" s="91">
        <v>0</v>
      </c>
      <c r="X164" s="91">
        <v>0</v>
      </c>
      <c r="Y164" s="92">
        <v>45905</v>
      </c>
      <c r="Z164" s="90" t="s">
        <v>654</v>
      </c>
      <c r="AA164" s="53" t="s">
        <v>1337</v>
      </c>
    </row>
    <row r="165" spans="1:27" ht="15" customHeight="1">
      <c r="A165" s="103" t="s">
        <v>264</v>
      </c>
      <c r="B165" s="103" t="s">
        <v>20</v>
      </c>
      <c r="C165" s="104">
        <v>0</v>
      </c>
      <c r="D165" s="104">
        <v>0</v>
      </c>
      <c r="E165" s="104">
        <v>0</v>
      </c>
      <c r="F165" s="104">
        <v>0</v>
      </c>
      <c r="G165" s="105">
        <v>45918</v>
      </c>
      <c r="H165" s="103" t="s">
        <v>654</v>
      </c>
      <c r="K165" s="53"/>
      <c r="L165" s="53"/>
      <c r="M165" s="52"/>
      <c r="N165" s="52"/>
      <c r="O165" s="52"/>
      <c r="P165" s="52"/>
      <c r="Q165" s="51"/>
      <c r="R165" s="53"/>
      <c r="S165" s="90" t="s">
        <v>306</v>
      </c>
      <c r="T165" s="90" t="s">
        <v>20</v>
      </c>
      <c r="U165" s="91">
        <v>0</v>
      </c>
      <c r="V165" s="91">
        <v>0</v>
      </c>
      <c r="W165" s="91">
        <v>0</v>
      </c>
      <c r="X165" s="91">
        <v>0</v>
      </c>
      <c r="Y165" s="92">
        <v>45905</v>
      </c>
      <c r="Z165" s="90" t="s">
        <v>654</v>
      </c>
      <c r="AA165" s="53" t="s">
        <v>1337</v>
      </c>
    </row>
    <row r="166" spans="1:27" ht="15" customHeight="1">
      <c r="A166" s="103" t="s">
        <v>683</v>
      </c>
      <c r="B166" s="103" t="s">
        <v>90</v>
      </c>
      <c r="C166" s="104">
        <v>0</v>
      </c>
      <c r="D166" s="104">
        <v>0</v>
      </c>
      <c r="E166" s="104">
        <v>0</v>
      </c>
      <c r="F166" s="104">
        <v>0</v>
      </c>
      <c r="G166" s="105">
        <v>45918</v>
      </c>
      <c r="H166" s="103" t="s">
        <v>654</v>
      </c>
      <c r="K166" s="53"/>
      <c r="L166" s="53"/>
      <c r="M166" s="52"/>
      <c r="N166" s="52"/>
      <c r="O166" s="52"/>
      <c r="P166" s="52"/>
      <c r="Q166" s="51"/>
      <c r="R166" s="53"/>
      <c r="S166" s="90" t="s">
        <v>333</v>
      </c>
      <c r="T166" s="90" t="s">
        <v>849</v>
      </c>
      <c r="U166" s="91">
        <v>0</v>
      </c>
      <c r="V166" s="91">
        <v>0</v>
      </c>
      <c r="W166" s="91">
        <v>0</v>
      </c>
      <c r="X166" s="91">
        <v>0</v>
      </c>
      <c r="Y166" s="92">
        <v>45905</v>
      </c>
      <c r="Z166" s="90" t="s">
        <v>654</v>
      </c>
      <c r="AA166" s="53" t="s">
        <v>1337</v>
      </c>
    </row>
    <row r="167" spans="1:27" ht="15" customHeight="1">
      <c r="A167" s="103" t="s">
        <v>209</v>
      </c>
      <c r="B167" s="103" t="s">
        <v>93</v>
      </c>
      <c r="C167" s="104">
        <v>0</v>
      </c>
      <c r="D167" s="104">
        <v>0</v>
      </c>
      <c r="E167" s="104">
        <v>0</v>
      </c>
      <c r="F167" s="104">
        <v>0</v>
      </c>
      <c r="G167" s="105">
        <v>45918</v>
      </c>
      <c r="H167" s="103" t="s">
        <v>654</v>
      </c>
      <c r="K167" s="53"/>
      <c r="L167" s="53"/>
      <c r="M167" s="52"/>
      <c r="N167" s="52"/>
      <c r="O167" s="52"/>
      <c r="P167" s="52"/>
      <c r="Q167" s="51"/>
      <c r="R167" s="53"/>
      <c r="S167" s="90" t="s">
        <v>331</v>
      </c>
      <c r="T167" s="90" t="s">
        <v>849</v>
      </c>
      <c r="U167" s="91">
        <v>0</v>
      </c>
      <c r="V167" s="91">
        <v>0</v>
      </c>
      <c r="W167" s="91">
        <v>0</v>
      </c>
      <c r="X167" s="91">
        <v>0</v>
      </c>
      <c r="Y167" s="92">
        <v>45905</v>
      </c>
      <c r="Z167" s="90" t="s">
        <v>654</v>
      </c>
      <c r="AA167" s="53" t="s">
        <v>1337</v>
      </c>
    </row>
    <row r="168" spans="1:27" ht="15" customHeight="1">
      <c r="A168" s="103" t="s">
        <v>211</v>
      </c>
      <c r="B168" s="103" t="s">
        <v>16</v>
      </c>
      <c r="C168" s="104">
        <v>0</v>
      </c>
      <c r="D168" s="104">
        <v>0</v>
      </c>
      <c r="E168" s="104">
        <v>0</v>
      </c>
      <c r="F168" s="104">
        <v>0</v>
      </c>
      <c r="G168" s="105">
        <v>45918</v>
      </c>
      <c r="H168" s="103" t="s">
        <v>654</v>
      </c>
      <c r="K168" s="53"/>
      <c r="L168" s="53"/>
      <c r="M168" s="52"/>
      <c r="N168" s="52"/>
      <c r="O168" s="52"/>
      <c r="P168" s="52"/>
      <c r="Q168" s="51"/>
      <c r="R168" s="53"/>
      <c r="S168" s="90" t="s">
        <v>321</v>
      </c>
      <c r="T168" s="90" t="s">
        <v>90</v>
      </c>
      <c r="U168" s="91">
        <v>0</v>
      </c>
      <c r="V168" s="91">
        <v>0</v>
      </c>
      <c r="W168" s="91">
        <v>0</v>
      </c>
      <c r="X168" s="91">
        <v>0</v>
      </c>
      <c r="Y168" s="92">
        <v>45905</v>
      </c>
      <c r="Z168" s="90" t="s">
        <v>654</v>
      </c>
      <c r="AA168" s="53" t="s">
        <v>1337</v>
      </c>
    </row>
    <row r="169" spans="1:27" ht="15" customHeight="1">
      <c r="A169" s="103" t="s">
        <v>213</v>
      </c>
      <c r="B169" s="103" t="s">
        <v>20</v>
      </c>
      <c r="C169" s="104">
        <v>0</v>
      </c>
      <c r="D169" s="104">
        <v>0</v>
      </c>
      <c r="E169" s="104">
        <v>0</v>
      </c>
      <c r="F169" s="104">
        <v>0</v>
      </c>
      <c r="G169" s="105">
        <v>45918</v>
      </c>
      <c r="H169" s="103" t="s">
        <v>654</v>
      </c>
      <c r="K169" s="53"/>
      <c r="L169" s="53"/>
      <c r="M169" s="52"/>
      <c r="N169" s="52"/>
      <c r="O169" s="52"/>
      <c r="P169" s="52"/>
      <c r="Q169" s="51"/>
      <c r="R169" s="53"/>
      <c r="S169" s="90" t="s">
        <v>323</v>
      </c>
      <c r="T169" s="90" t="s">
        <v>849</v>
      </c>
      <c r="U169" s="91">
        <v>0</v>
      </c>
      <c r="V169" s="91">
        <v>0</v>
      </c>
      <c r="W169" s="91">
        <v>0</v>
      </c>
      <c r="X169" s="91">
        <v>0</v>
      </c>
      <c r="Y169" s="92">
        <v>45905</v>
      </c>
      <c r="Z169" s="90" t="s">
        <v>654</v>
      </c>
      <c r="AA169" s="53" t="s">
        <v>1337</v>
      </c>
    </row>
    <row r="170" spans="1:27" ht="15" customHeight="1">
      <c r="A170" s="103" t="s">
        <v>300</v>
      </c>
      <c r="B170" s="103" t="s">
        <v>90</v>
      </c>
      <c r="C170" s="104">
        <v>0</v>
      </c>
      <c r="D170" s="104">
        <v>0</v>
      </c>
      <c r="E170" s="104">
        <v>0</v>
      </c>
      <c r="F170" s="104">
        <v>0</v>
      </c>
      <c r="G170" s="105">
        <v>45918</v>
      </c>
      <c r="H170" s="103" t="s">
        <v>654</v>
      </c>
      <c r="K170" s="53"/>
      <c r="L170" s="53"/>
      <c r="M170" s="52"/>
      <c r="N170" s="52"/>
      <c r="O170" s="52"/>
      <c r="P170" s="52"/>
      <c r="Q170" s="51"/>
      <c r="R170" s="53"/>
      <c r="S170" s="90" t="s">
        <v>325</v>
      </c>
      <c r="T170" s="90" t="s">
        <v>93</v>
      </c>
      <c r="U170" s="91">
        <v>0</v>
      </c>
      <c r="V170" s="91">
        <v>0</v>
      </c>
      <c r="W170" s="91">
        <v>0</v>
      </c>
      <c r="X170" s="91">
        <v>0</v>
      </c>
      <c r="Y170" s="92">
        <v>45905</v>
      </c>
      <c r="Z170" s="90" t="s">
        <v>654</v>
      </c>
      <c r="AA170" s="53" t="s">
        <v>1337</v>
      </c>
    </row>
    <row r="171" spans="1:27" ht="15" customHeight="1">
      <c r="A171" s="103" t="s">
        <v>302</v>
      </c>
      <c r="B171" s="103" t="s">
        <v>93</v>
      </c>
      <c r="C171" s="104">
        <v>0</v>
      </c>
      <c r="D171" s="104">
        <v>0</v>
      </c>
      <c r="E171" s="104">
        <v>0</v>
      </c>
      <c r="F171" s="104">
        <v>0</v>
      </c>
      <c r="G171" s="105">
        <v>45918</v>
      </c>
      <c r="H171" s="103" t="s">
        <v>654</v>
      </c>
      <c r="K171" s="53"/>
      <c r="L171" s="53"/>
      <c r="M171" s="52"/>
      <c r="N171" s="52"/>
      <c r="O171" s="52"/>
      <c r="P171" s="52"/>
      <c r="Q171" s="51"/>
      <c r="R171" s="53"/>
      <c r="S171" s="90" t="s">
        <v>327</v>
      </c>
      <c r="T171" s="90" t="s">
        <v>16</v>
      </c>
      <c r="U171" s="91">
        <v>0</v>
      </c>
      <c r="V171" s="91">
        <v>0</v>
      </c>
      <c r="W171" s="91">
        <v>0</v>
      </c>
      <c r="X171" s="91">
        <v>0</v>
      </c>
      <c r="Y171" s="92">
        <v>45905</v>
      </c>
      <c r="Z171" s="90" t="s">
        <v>654</v>
      </c>
      <c r="AA171" s="53" t="s">
        <v>1337</v>
      </c>
    </row>
    <row r="172" spans="1:27" ht="15" customHeight="1">
      <c r="A172" s="103" t="s">
        <v>304</v>
      </c>
      <c r="B172" s="103" t="s">
        <v>16</v>
      </c>
      <c r="C172" s="104">
        <v>0</v>
      </c>
      <c r="D172" s="104">
        <v>0</v>
      </c>
      <c r="E172" s="104">
        <v>0</v>
      </c>
      <c r="F172" s="104">
        <v>0</v>
      </c>
      <c r="G172" s="105">
        <v>45918</v>
      </c>
      <c r="H172" s="103" t="s">
        <v>654</v>
      </c>
      <c r="K172" s="53"/>
      <c r="L172" s="53"/>
      <c r="M172" s="52"/>
      <c r="N172" s="52"/>
      <c r="O172" s="52"/>
      <c r="P172" s="52"/>
      <c r="Q172" s="51"/>
      <c r="R172" s="53"/>
      <c r="S172" s="90" t="s">
        <v>329</v>
      </c>
      <c r="T172" s="90" t="s">
        <v>20</v>
      </c>
      <c r="U172" s="91">
        <v>0</v>
      </c>
      <c r="V172" s="91">
        <v>0</v>
      </c>
      <c r="W172" s="91">
        <v>0</v>
      </c>
      <c r="X172" s="91">
        <v>0</v>
      </c>
      <c r="Y172" s="92">
        <v>45905</v>
      </c>
      <c r="Z172" s="90" t="s">
        <v>654</v>
      </c>
      <c r="AA172" s="53" t="s">
        <v>1337</v>
      </c>
    </row>
    <row r="173" spans="1:27" ht="15" customHeight="1">
      <c r="A173" s="103" t="s">
        <v>306</v>
      </c>
      <c r="B173" s="103" t="s">
        <v>20</v>
      </c>
      <c r="C173" s="104">
        <v>0</v>
      </c>
      <c r="D173" s="104">
        <v>0</v>
      </c>
      <c r="E173" s="104">
        <v>0</v>
      </c>
      <c r="F173" s="104">
        <v>0</v>
      </c>
      <c r="G173" s="105">
        <v>45918</v>
      </c>
      <c r="H173" s="103" t="s">
        <v>654</v>
      </c>
      <c r="K173" s="53"/>
      <c r="L173" s="53"/>
      <c r="M173" s="52"/>
      <c r="N173" s="52"/>
      <c r="O173" s="52"/>
      <c r="P173" s="52"/>
      <c r="Q173" s="51"/>
      <c r="R173" s="53"/>
      <c r="S173" s="90" t="s">
        <v>314</v>
      </c>
      <c r="T173" s="90" t="s">
        <v>849</v>
      </c>
      <c r="U173" s="91">
        <v>0</v>
      </c>
      <c r="V173" s="91">
        <v>0</v>
      </c>
      <c r="W173" s="91">
        <v>0</v>
      </c>
      <c r="X173" s="91">
        <v>0</v>
      </c>
      <c r="Y173" s="92">
        <v>45905</v>
      </c>
      <c r="Z173" s="90" t="s">
        <v>654</v>
      </c>
      <c r="AA173" s="53" t="s">
        <v>1337</v>
      </c>
    </row>
    <row r="174" spans="1:27" ht="15" customHeight="1">
      <c r="A174" s="103" t="s">
        <v>333</v>
      </c>
      <c r="B174" s="103" t="s">
        <v>849</v>
      </c>
      <c r="C174" s="104">
        <v>0</v>
      </c>
      <c r="D174" s="104">
        <v>0</v>
      </c>
      <c r="E174" s="104">
        <v>0</v>
      </c>
      <c r="F174" s="104">
        <v>0</v>
      </c>
      <c r="G174" s="105">
        <v>45918</v>
      </c>
      <c r="H174" s="103" t="s">
        <v>654</v>
      </c>
      <c r="K174" s="53"/>
      <c r="L174" s="53"/>
      <c r="M174" s="52"/>
      <c r="N174" s="52"/>
      <c r="O174" s="52"/>
      <c r="P174" s="52"/>
      <c r="Q174" s="51"/>
      <c r="R174" s="53"/>
      <c r="S174" s="90" t="s">
        <v>291</v>
      </c>
      <c r="T174" s="90" t="s">
        <v>26</v>
      </c>
      <c r="U174" s="91">
        <v>0</v>
      </c>
      <c r="V174" s="91">
        <v>0</v>
      </c>
      <c r="W174" s="91">
        <v>0</v>
      </c>
      <c r="X174" s="91">
        <v>0</v>
      </c>
      <c r="Y174" s="92">
        <v>45905</v>
      </c>
      <c r="Z174" s="90" t="s">
        <v>654</v>
      </c>
      <c r="AA174" s="53" t="s">
        <v>1337</v>
      </c>
    </row>
    <row r="175" spans="1:27" ht="15" customHeight="1">
      <c r="A175" s="103" t="s">
        <v>331</v>
      </c>
      <c r="B175" s="103" t="s">
        <v>849</v>
      </c>
      <c r="C175" s="104">
        <v>0</v>
      </c>
      <c r="D175" s="104">
        <v>0</v>
      </c>
      <c r="E175" s="104">
        <v>0</v>
      </c>
      <c r="F175" s="104">
        <v>0</v>
      </c>
      <c r="G175" s="105">
        <v>45918</v>
      </c>
      <c r="H175" s="103" t="s">
        <v>654</v>
      </c>
      <c r="K175" s="53"/>
      <c r="L175" s="53"/>
      <c r="M175" s="52"/>
      <c r="N175" s="52"/>
      <c r="O175" s="52"/>
      <c r="P175" s="52"/>
      <c r="Q175" s="51"/>
      <c r="R175" s="53"/>
      <c r="S175" s="90" t="s">
        <v>293</v>
      </c>
      <c r="T175" s="90" t="s">
        <v>29</v>
      </c>
      <c r="U175" s="91">
        <v>0</v>
      </c>
      <c r="V175" s="91">
        <v>0</v>
      </c>
      <c r="W175" s="91">
        <v>0</v>
      </c>
      <c r="X175" s="91">
        <v>0</v>
      </c>
      <c r="Y175" s="92">
        <v>45905</v>
      </c>
      <c r="Z175" s="90" t="s">
        <v>654</v>
      </c>
      <c r="AA175" s="53" t="s">
        <v>1337</v>
      </c>
    </row>
    <row r="176" spans="1:27" ht="15" customHeight="1">
      <c r="A176" s="103" t="s">
        <v>321</v>
      </c>
      <c r="B176" s="103" t="s">
        <v>90</v>
      </c>
      <c r="C176" s="104">
        <v>0</v>
      </c>
      <c r="D176" s="104">
        <v>0</v>
      </c>
      <c r="E176" s="104">
        <v>0</v>
      </c>
      <c r="F176" s="104">
        <v>0</v>
      </c>
      <c r="G176" s="105">
        <v>45918</v>
      </c>
      <c r="H176" s="103" t="s">
        <v>654</v>
      </c>
      <c r="K176" s="53"/>
      <c r="L176" s="53"/>
      <c r="M176" s="52"/>
      <c r="N176" s="52"/>
      <c r="O176" s="52"/>
      <c r="P176" s="52"/>
      <c r="Q176" s="51"/>
      <c r="R176" s="53"/>
      <c r="S176" s="90" t="s">
        <v>253</v>
      </c>
      <c r="T176" s="90" t="s">
        <v>26</v>
      </c>
      <c r="U176" s="91">
        <v>0</v>
      </c>
      <c r="V176" s="91">
        <v>0</v>
      </c>
      <c r="W176" s="91">
        <v>0</v>
      </c>
      <c r="X176" s="91">
        <v>0</v>
      </c>
      <c r="Y176" s="92">
        <v>45905</v>
      </c>
      <c r="Z176" s="90" t="s">
        <v>654</v>
      </c>
      <c r="AA176" s="53" t="s">
        <v>1337</v>
      </c>
    </row>
    <row r="177" spans="1:27" ht="15" customHeight="1">
      <c r="A177" s="103" t="s">
        <v>323</v>
      </c>
      <c r="B177" s="103" t="s">
        <v>849</v>
      </c>
      <c r="C177" s="104">
        <v>0</v>
      </c>
      <c r="D177" s="104">
        <v>0</v>
      </c>
      <c r="E177" s="104">
        <v>0</v>
      </c>
      <c r="F177" s="104">
        <v>0</v>
      </c>
      <c r="G177" s="105">
        <v>45918</v>
      </c>
      <c r="H177" s="103" t="s">
        <v>654</v>
      </c>
      <c r="K177" s="53"/>
      <c r="L177" s="53"/>
      <c r="M177" s="52"/>
      <c r="N177" s="52"/>
      <c r="O177" s="52"/>
      <c r="P177" s="52"/>
      <c r="Q177" s="51"/>
      <c r="R177" s="53"/>
      <c r="S177" s="90" t="s">
        <v>255</v>
      </c>
      <c r="T177" s="90" t="s">
        <v>29</v>
      </c>
      <c r="U177" s="91">
        <v>0</v>
      </c>
      <c r="V177" s="91">
        <v>0</v>
      </c>
      <c r="W177" s="91">
        <v>0</v>
      </c>
      <c r="X177" s="91">
        <v>0</v>
      </c>
      <c r="Y177" s="92">
        <v>45905</v>
      </c>
      <c r="Z177" s="90" t="s">
        <v>654</v>
      </c>
      <c r="AA177" s="53" t="s">
        <v>1337</v>
      </c>
    </row>
    <row r="178" spans="1:27" ht="15" customHeight="1">
      <c r="A178" s="103" t="s">
        <v>325</v>
      </c>
      <c r="B178" s="103" t="s">
        <v>93</v>
      </c>
      <c r="C178" s="104">
        <v>0</v>
      </c>
      <c r="D178" s="104">
        <v>0</v>
      </c>
      <c r="E178" s="104">
        <v>0</v>
      </c>
      <c r="F178" s="104">
        <v>0</v>
      </c>
      <c r="G178" s="105">
        <v>45918</v>
      </c>
      <c r="H178" s="103" t="s">
        <v>654</v>
      </c>
      <c r="K178" s="53"/>
      <c r="L178" s="53"/>
      <c r="M178" s="52"/>
      <c r="N178" s="52"/>
      <c r="O178" s="52"/>
      <c r="P178" s="52"/>
      <c r="Q178" s="51"/>
      <c r="R178" s="53"/>
      <c r="S178" s="90" t="s">
        <v>279</v>
      </c>
      <c r="T178" s="90" t="s">
        <v>26</v>
      </c>
      <c r="U178" s="91">
        <v>0</v>
      </c>
      <c r="V178" s="91">
        <v>0</v>
      </c>
      <c r="W178" s="91">
        <v>0</v>
      </c>
      <c r="X178" s="91">
        <v>0</v>
      </c>
      <c r="Y178" s="92">
        <v>45905</v>
      </c>
      <c r="Z178" s="90" t="s">
        <v>654</v>
      </c>
      <c r="AA178" s="53" t="s">
        <v>1337</v>
      </c>
    </row>
    <row r="179" spans="1:27" ht="15" customHeight="1">
      <c r="A179" s="103" t="s">
        <v>327</v>
      </c>
      <c r="B179" s="103" t="s">
        <v>16</v>
      </c>
      <c r="C179" s="104">
        <v>0</v>
      </c>
      <c r="D179" s="104">
        <v>0</v>
      </c>
      <c r="E179" s="104">
        <v>0</v>
      </c>
      <c r="F179" s="104">
        <v>0</v>
      </c>
      <c r="G179" s="105">
        <v>45918</v>
      </c>
      <c r="H179" s="103" t="s">
        <v>654</v>
      </c>
      <c r="K179" s="53"/>
      <c r="L179" s="53"/>
      <c r="M179" s="52"/>
      <c r="N179" s="52"/>
      <c r="O179" s="52"/>
      <c r="P179" s="52"/>
      <c r="Q179" s="51"/>
      <c r="R179" s="53"/>
      <c r="S179" s="90" t="s">
        <v>281</v>
      </c>
      <c r="T179" s="90" t="s">
        <v>29</v>
      </c>
      <c r="U179" s="91">
        <v>0</v>
      </c>
      <c r="V179" s="91">
        <v>0</v>
      </c>
      <c r="W179" s="91">
        <v>0</v>
      </c>
      <c r="X179" s="91">
        <v>0</v>
      </c>
      <c r="Y179" s="92">
        <v>45905</v>
      </c>
      <c r="Z179" s="90" t="s">
        <v>654</v>
      </c>
      <c r="AA179" s="53" t="s">
        <v>1337</v>
      </c>
    </row>
    <row r="180" spans="1:27" ht="15" customHeight="1">
      <c r="A180" s="103" t="s">
        <v>329</v>
      </c>
      <c r="B180" s="103" t="s">
        <v>20</v>
      </c>
      <c r="C180" s="104">
        <v>0</v>
      </c>
      <c r="D180" s="104">
        <v>0</v>
      </c>
      <c r="E180" s="104">
        <v>0</v>
      </c>
      <c r="F180" s="104">
        <v>0</v>
      </c>
      <c r="G180" s="105">
        <v>45918</v>
      </c>
      <c r="H180" s="103" t="s">
        <v>654</v>
      </c>
      <c r="K180" s="53"/>
      <c r="L180" s="53"/>
      <c r="M180" s="52"/>
      <c r="N180" s="52"/>
      <c r="O180" s="52"/>
      <c r="P180" s="52"/>
      <c r="Q180" s="51"/>
      <c r="R180" s="53"/>
      <c r="S180" s="90" t="s">
        <v>241</v>
      </c>
      <c r="T180" s="90" t="s">
        <v>26</v>
      </c>
      <c r="U180" s="91">
        <v>0</v>
      </c>
      <c r="V180" s="91">
        <v>0</v>
      </c>
      <c r="W180" s="91">
        <v>0</v>
      </c>
      <c r="X180" s="91">
        <v>0</v>
      </c>
      <c r="Y180" s="92">
        <v>45905</v>
      </c>
      <c r="Z180" s="90" t="s">
        <v>654</v>
      </c>
      <c r="AA180" s="53" t="s">
        <v>1337</v>
      </c>
    </row>
    <row r="181" spans="1:27" ht="15" customHeight="1">
      <c r="A181" s="103" t="s">
        <v>314</v>
      </c>
      <c r="B181" s="103" t="s">
        <v>849</v>
      </c>
      <c r="C181" s="104">
        <v>0</v>
      </c>
      <c r="D181" s="104">
        <v>0</v>
      </c>
      <c r="E181" s="104">
        <v>0</v>
      </c>
      <c r="F181" s="104">
        <v>0</v>
      </c>
      <c r="G181" s="105">
        <v>45918</v>
      </c>
      <c r="H181" s="103" t="s">
        <v>654</v>
      </c>
      <c r="K181" s="53"/>
      <c r="L181" s="53"/>
      <c r="M181" s="52"/>
      <c r="N181" s="52"/>
      <c r="O181" s="52"/>
      <c r="P181" s="52"/>
      <c r="Q181" s="51"/>
      <c r="R181" s="53"/>
      <c r="S181" s="90" t="s">
        <v>243</v>
      </c>
      <c r="T181" s="90" t="s">
        <v>29</v>
      </c>
      <c r="U181" s="91">
        <v>0</v>
      </c>
      <c r="V181" s="91">
        <v>0</v>
      </c>
      <c r="W181" s="91">
        <v>0</v>
      </c>
      <c r="X181" s="91">
        <v>0</v>
      </c>
      <c r="Y181" s="92">
        <v>45905</v>
      </c>
      <c r="Z181" s="90" t="s">
        <v>654</v>
      </c>
      <c r="AA181" s="53" t="s">
        <v>1337</v>
      </c>
    </row>
    <row r="182" spans="1:27" ht="15" customHeight="1">
      <c r="A182" s="103" t="s">
        <v>291</v>
      </c>
      <c r="B182" s="103" t="s">
        <v>26</v>
      </c>
      <c r="C182" s="104">
        <v>104</v>
      </c>
      <c r="D182" s="104">
        <v>104</v>
      </c>
      <c r="E182" s="104">
        <v>0</v>
      </c>
      <c r="F182" s="104">
        <v>0</v>
      </c>
      <c r="G182" s="105">
        <v>45918</v>
      </c>
      <c r="H182" s="103" t="s">
        <v>654</v>
      </c>
      <c r="K182" s="53"/>
      <c r="L182" s="53"/>
      <c r="M182" s="52"/>
      <c r="N182" s="52"/>
      <c r="O182" s="52"/>
      <c r="P182" s="52"/>
      <c r="Q182" s="51"/>
      <c r="R182" s="53"/>
      <c r="S182" s="90" t="s">
        <v>228</v>
      </c>
      <c r="T182" s="90" t="s">
        <v>26</v>
      </c>
      <c r="U182" s="91">
        <v>0</v>
      </c>
      <c r="V182" s="91">
        <v>0</v>
      </c>
      <c r="W182" s="91">
        <v>0</v>
      </c>
      <c r="X182" s="91">
        <v>0</v>
      </c>
      <c r="Y182" s="92">
        <v>45905</v>
      </c>
      <c r="Z182" s="90" t="s">
        <v>654</v>
      </c>
      <c r="AA182" s="53" t="s">
        <v>1337</v>
      </c>
    </row>
    <row r="183" spans="1:27" ht="15" customHeight="1">
      <c r="A183" s="103" t="s">
        <v>293</v>
      </c>
      <c r="B183" s="103" t="s">
        <v>29</v>
      </c>
      <c r="C183" s="104">
        <v>0</v>
      </c>
      <c r="D183" s="104">
        <v>0</v>
      </c>
      <c r="E183" s="104">
        <v>0</v>
      </c>
      <c r="F183" s="104">
        <v>0</v>
      </c>
      <c r="G183" s="105">
        <v>45918</v>
      </c>
      <c r="H183" s="103" t="s">
        <v>654</v>
      </c>
      <c r="K183" s="53"/>
      <c r="L183" s="53"/>
      <c r="M183" s="52"/>
      <c r="N183" s="52"/>
      <c r="O183" s="52"/>
      <c r="P183" s="52"/>
      <c r="Q183" s="51"/>
      <c r="R183" s="53"/>
      <c r="S183" s="90" t="s">
        <v>230</v>
      </c>
      <c r="T183" s="90" t="s">
        <v>29</v>
      </c>
      <c r="U183" s="91">
        <v>0</v>
      </c>
      <c r="V183" s="91">
        <v>0</v>
      </c>
      <c r="W183" s="91">
        <v>0</v>
      </c>
      <c r="X183" s="91">
        <v>0</v>
      </c>
      <c r="Y183" s="92">
        <v>45905</v>
      </c>
      <c r="Z183" s="90" t="s">
        <v>654</v>
      </c>
      <c r="AA183" s="53" t="s">
        <v>1337</v>
      </c>
    </row>
    <row r="184" spans="1:27" ht="15" customHeight="1">
      <c r="A184" s="103" t="s">
        <v>253</v>
      </c>
      <c r="B184" s="103" t="s">
        <v>26</v>
      </c>
      <c r="C184" s="104">
        <v>0</v>
      </c>
      <c r="D184" s="104">
        <v>0</v>
      </c>
      <c r="E184" s="104">
        <v>0</v>
      </c>
      <c r="F184" s="104">
        <v>0</v>
      </c>
      <c r="G184" s="105">
        <v>45918</v>
      </c>
      <c r="H184" s="103" t="s">
        <v>654</v>
      </c>
      <c r="K184" s="53"/>
      <c r="L184" s="53"/>
      <c r="M184" s="52"/>
      <c r="N184" s="52"/>
      <c r="O184" s="52"/>
      <c r="P184" s="52"/>
      <c r="Q184" s="51"/>
      <c r="R184" s="53"/>
      <c r="S184" s="90" t="s">
        <v>266</v>
      </c>
      <c r="T184" s="90" t="s">
        <v>26</v>
      </c>
      <c r="U184" s="91">
        <v>0</v>
      </c>
      <c r="V184" s="91">
        <v>0</v>
      </c>
      <c r="W184" s="91">
        <v>0</v>
      </c>
      <c r="X184" s="91">
        <v>0</v>
      </c>
      <c r="Y184" s="92">
        <v>45905</v>
      </c>
      <c r="Z184" s="90" t="s">
        <v>654</v>
      </c>
      <c r="AA184" s="53" t="s">
        <v>1337</v>
      </c>
    </row>
    <row r="185" spans="1:27" ht="15" customHeight="1">
      <c r="A185" s="103" t="s">
        <v>255</v>
      </c>
      <c r="B185" s="103" t="s">
        <v>29</v>
      </c>
      <c r="C185" s="104">
        <v>0</v>
      </c>
      <c r="D185" s="104">
        <v>0</v>
      </c>
      <c r="E185" s="104">
        <v>0</v>
      </c>
      <c r="F185" s="104">
        <v>0</v>
      </c>
      <c r="G185" s="105">
        <v>45918</v>
      </c>
      <c r="H185" s="103" t="s">
        <v>654</v>
      </c>
      <c r="K185" s="53"/>
      <c r="L185" s="53"/>
      <c r="M185" s="52"/>
      <c r="N185" s="52"/>
      <c r="O185" s="52"/>
      <c r="P185" s="52"/>
      <c r="Q185" s="51"/>
      <c r="R185" s="53"/>
      <c r="S185" s="90" t="s">
        <v>268</v>
      </c>
      <c r="T185" s="90" t="s">
        <v>29</v>
      </c>
      <c r="U185" s="91">
        <v>0</v>
      </c>
      <c r="V185" s="91">
        <v>0</v>
      </c>
      <c r="W185" s="91">
        <v>0</v>
      </c>
      <c r="X185" s="91">
        <v>0</v>
      </c>
      <c r="Y185" s="92">
        <v>45905</v>
      </c>
      <c r="Z185" s="90" t="s">
        <v>654</v>
      </c>
      <c r="AA185" s="53" t="s">
        <v>1337</v>
      </c>
    </row>
    <row r="186" spans="1:27" ht="15" customHeight="1">
      <c r="A186" s="103" t="s">
        <v>279</v>
      </c>
      <c r="B186" s="103" t="s">
        <v>26</v>
      </c>
      <c r="C186" s="104">
        <v>4</v>
      </c>
      <c r="D186" s="104">
        <v>4</v>
      </c>
      <c r="E186" s="104">
        <v>0</v>
      </c>
      <c r="F186" s="104">
        <v>0</v>
      </c>
      <c r="G186" s="105">
        <v>45918</v>
      </c>
      <c r="H186" s="103" t="s">
        <v>654</v>
      </c>
      <c r="K186" s="53"/>
      <c r="L186" s="53"/>
      <c r="M186" s="52"/>
      <c r="N186" s="52"/>
      <c r="O186" s="52"/>
      <c r="P186" s="52"/>
      <c r="Q186" s="51"/>
      <c r="R186" s="53"/>
      <c r="S186" s="90" t="s">
        <v>215</v>
      </c>
      <c r="T186" s="90" t="s">
        <v>26</v>
      </c>
      <c r="U186" s="91">
        <v>0</v>
      </c>
      <c r="V186" s="91">
        <v>0</v>
      </c>
      <c r="W186" s="91">
        <v>0</v>
      </c>
      <c r="X186" s="91">
        <v>0</v>
      </c>
      <c r="Y186" s="92">
        <v>45905</v>
      </c>
      <c r="Z186" s="90" t="s">
        <v>654</v>
      </c>
      <c r="AA186" s="53" t="s">
        <v>1337</v>
      </c>
    </row>
    <row r="187" spans="1:27" ht="15" customHeight="1">
      <c r="A187" s="103" t="s">
        <v>281</v>
      </c>
      <c r="B187" s="103" t="s">
        <v>29</v>
      </c>
      <c r="C187" s="104">
        <v>0</v>
      </c>
      <c r="D187" s="104">
        <v>0</v>
      </c>
      <c r="E187" s="104">
        <v>0</v>
      </c>
      <c r="F187" s="104">
        <v>0</v>
      </c>
      <c r="G187" s="105">
        <v>45918</v>
      </c>
      <c r="H187" s="103" t="s">
        <v>654</v>
      </c>
      <c r="K187" s="53"/>
      <c r="L187" s="53"/>
      <c r="M187" s="52"/>
      <c r="N187" s="52"/>
      <c r="O187" s="52"/>
      <c r="P187" s="52"/>
      <c r="Q187" s="51"/>
      <c r="R187" s="53"/>
      <c r="S187" s="90" t="s">
        <v>217</v>
      </c>
      <c r="T187" s="90" t="s">
        <v>29</v>
      </c>
      <c r="U187" s="91">
        <v>0</v>
      </c>
      <c r="V187" s="91">
        <v>0</v>
      </c>
      <c r="W187" s="91">
        <v>0</v>
      </c>
      <c r="X187" s="91">
        <v>0</v>
      </c>
      <c r="Y187" s="92">
        <v>45905</v>
      </c>
      <c r="Z187" s="90" t="s">
        <v>654</v>
      </c>
      <c r="AA187" s="53" t="s">
        <v>1337</v>
      </c>
    </row>
    <row r="188" spans="1:27" ht="15" customHeight="1">
      <c r="A188" s="103" t="s">
        <v>241</v>
      </c>
      <c r="B188" s="103" t="s">
        <v>26</v>
      </c>
      <c r="C188" s="104">
        <v>300</v>
      </c>
      <c r="D188" s="104">
        <v>304</v>
      </c>
      <c r="E188" s="104">
        <v>-4</v>
      </c>
      <c r="F188" s="104">
        <v>0</v>
      </c>
      <c r="G188" s="105">
        <v>45918</v>
      </c>
      <c r="H188" s="103" t="s">
        <v>654</v>
      </c>
      <c r="K188" s="53"/>
      <c r="L188" s="53"/>
      <c r="M188" s="52"/>
      <c r="N188" s="52"/>
      <c r="O188" s="52"/>
      <c r="P188" s="52"/>
      <c r="Q188" s="51"/>
      <c r="R188" s="53"/>
      <c r="S188" s="90" t="s">
        <v>295</v>
      </c>
      <c r="T188" s="90" t="s">
        <v>26</v>
      </c>
      <c r="U188" s="91">
        <v>0</v>
      </c>
      <c r="V188" s="91">
        <v>0</v>
      </c>
      <c r="W188" s="91">
        <v>0</v>
      </c>
      <c r="X188" s="91">
        <v>0</v>
      </c>
      <c r="Y188" s="92">
        <v>45905</v>
      </c>
      <c r="Z188" s="90" t="s">
        <v>654</v>
      </c>
      <c r="AA188" s="53" t="s">
        <v>1337</v>
      </c>
    </row>
    <row r="189" spans="1:27" ht="15" customHeight="1">
      <c r="A189" s="103" t="s">
        <v>243</v>
      </c>
      <c r="B189" s="103" t="s">
        <v>29</v>
      </c>
      <c r="C189" s="104">
        <v>100</v>
      </c>
      <c r="D189" s="104">
        <v>100</v>
      </c>
      <c r="E189" s="104">
        <v>0</v>
      </c>
      <c r="F189" s="104">
        <v>0</v>
      </c>
      <c r="G189" s="105">
        <v>45918</v>
      </c>
      <c r="H189" s="103" t="s">
        <v>654</v>
      </c>
      <c r="K189" s="53"/>
      <c r="L189" s="53"/>
      <c r="M189" s="52"/>
      <c r="N189" s="52"/>
      <c r="O189" s="52"/>
      <c r="P189" s="52"/>
      <c r="Q189" s="51"/>
      <c r="R189" s="53"/>
      <c r="S189" s="90" t="s">
        <v>298</v>
      </c>
      <c r="T189" s="90" t="s">
        <v>29</v>
      </c>
      <c r="U189" s="91">
        <v>0</v>
      </c>
      <c r="V189" s="91">
        <v>0</v>
      </c>
      <c r="W189" s="91">
        <v>0</v>
      </c>
      <c r="X189" s="91">
        <v>0</v>
      </c>
      <c r="Y189" s="92">
        <v>45905</v>
      </c>
      <c r="Z189" s="90" t="s">
        <v>654</v>
      </c>
      <c r="AA189" s="53" t="s">
        <v>1337</v>
      </c>
    </row>
    <row r="190" spans="1:27" ht="15" customHeight="1">
      <c r="A190" s="103" t="s">
        <v>228</v>
      </c>
      <c r="B190" s="103" t="s">
        <v>26</v>
      </c>
      <c r="C190" s="104">
        <v>0</v>
      </c>
      <c r="D190" s="104">
        <v>0</v>
      </c>
      <c r="E190" s="104">
        <v>0</v>
      </c>
      <c r="F190" s="104">
        <v>0</v>
      </c>
      <c r="G190" s="105">
        <v>45918</v>
      </c>
      <c r="H190" s="103" t="s">
        <v>654</v>
      </c>
      <c r="K190" s="53"/>
      <c r="L190" s="53"/>
      <c r="M190" s="52"/>
      <c r="N190" s="52"/>
      <c r="O190" s="52"/>
      <c r="P190" s="52"/>
      <c r="Q190" s="51"/>
      <c r="R190" s="53"/>
      <c r="S190" s="90" t="s">
        <v>316</v>
      </c>
      <c r="T190" s="90" t="s">
        <v>26</v>
      </c>
      <c r="U190" s="91">
        <v>0</v>
      </c>
      <c r="V190" s="91">
        <v>0</v>
      </c>
      <c r="W190" s="91">
        <v>0</v>
      </c>
      <c r="X190" s="91">
        <v>0</v>
      </c>
      <c r="Y190" s="92">
        <v>45905</v>
      </c>
      <c r="Z190" s="90" t="s">
        <v>654</v>
      </c>
      <c r="AA190" s="53" t="s">
        <v>1337</v>
      </c>
    </row>
    <row r="191" spans="1:27" ht="15" customHeight="1">
      <c r="A191" s="103" t="s">
        <v>230</v>
      </c>
      <c r="B191" s="103" t="s">
        <v>29</v>
      </c>
      <c r="C191" s="104">
        <v>0</v>
      </c>
      <c r="D191" s="104">
        <v>0</v>
      </c>
      <c r="E191" s="104">
        <v>0</v>
      </c>
      <c r="F191" s="104">
        <v>0</v>
      </c>
      <c r="G191" s="105">
        <v>45918</v>
      </c>
      <c r="H191" s="103" t="s">
        <v>654</v>
      </c>
      <c r="K191" s="53"/>
      <c r="L191" s="53"/>
      <c r="M191" s="52"/>
      <c r="N191" s="52"/>
      <c r="O191" s="52"/>
      <c r="P191" s="52"/>
      <c r="Q191" s="51"/>
      <c r="R191" s="53"/>
      <c r="S191" s="90" t="s">
        <v>319</v>
      </c>
      <c r="T191" s="90" t="s">
        <v>29</v>
      </c>
      <c r="U191" s="91">
        <v>0</v>
      </c>
      <c r="V191" s="91">
        <v>0</v>
      </c>
      <c r="W191" s="91">
        <v>0</v>
      </c>
      <c r="X191" s="91">
        <v>0</v>
      </c>
      <c r="Y191" s="92">
        <v>45905</v>
      </c>
      <c r="Z191" s="90" t="s">
        <v>654</v>
      </c>
      <c r="AA191" s="53" t="s">
        <v>1337</v>
      </c>
    </row>
    <row r="192" spans="1:27" ht="15" customHeight="1">
      <c r="A192" s="103" t="s">
        <v>266</v>
      </c>
      <c r="B192" s="103" t="s">
        <v>26</v>
      </c>
      <c r="C192" s="104">
        <v>0</v>
      </c>
      <c r="D192" s="104">
        <v>0</v>
      </c>
      <c r="E192" s="104">
        <v>0</v>
      </c>
      <c r="F192" s="104">
        <v>0</v>
      </c>
      <c r="G192" s="105">
        <v>45918</v>
      </c>
      <c r="H192" s="103" t="s">
        <v>654</v>
      </c>
      <c r="K192" s="53"/>
      <c r="L192" s="53"/>
      <c r="M192" s="52"/>
      <c r="N192" s="52"/>
      <c r="O192" s="52"/>
      <c r="P192" s="52"/>
      <c r="Q192" s="51"/>
      <c r="R192" s="53"/>
      <c r="S192" s="90" t="s">
        <v>312</v>
      </c>
      <c r="T192" s="90" t="s">
        <v>850</v>
      </c>
      <c r="U192" s="91">
        <v>0</v>
      </c>
      <c r="V192" s="91">
        <v>0</v>
      </c>
      <c r="W192" s="91">
        <v>0</v>
      </c>
      <c r="X192" s="91">
        <v>0</v>
      </c>
      <c r="Y192" s="92">
        <v>45905</v>
      </c>
      <c r="Z192" s="90" t="s">
        <v>654</v>
      </c>
      <c r="AA192" s="53" t="s">
        <v>1337</v>
      </c>
    </row>
    <row r="193" spans="1:27" ht="15" customHeight="1">
      <c r="A193" s="103" t="s">
        <v>268</v>
      </c>
      <c r="B193" s="103" t="s">
        <v>29</v>
      </c>
      <c r="C193" s="104">
        <v>0</v>
      </c>
      <c r="D193" s="104">
        <v>0</v>
      </c>
      <c r="E193" s="104">
        <v>0</v>
      </c>
      <c r="F193" s="104">
        <v>0</v>
      </c>
      <c r="G193" s="105">
        <v>45918</v>
      </c>
      <c r="H193" s="103" t="s">
        <v>654</v>
      </c>
      <c r="K193" s="53"/>
      <c r="L193" s="53"/>
      <c r="M193" s="52"/>
      <c r="N193" s="52"/>
      <c r="O193" s="52"/>
      <c r="P193" s="52"/>
      <c r="Q193" s="51"/>
      <c r="R193" s="53"/>
      <c r="S193" s="90" t="s">
        <v>310</v>
      </c>
      <c r="T193" s="90" t="s">
        <v>850</v>
      </c>
      <c r="U193" s="91">
        <v>0</v>
      </c>
      <c r="V193" s="91">
        <v>0</v>
      </c>
      <c r="W193" s="91">
        <v>0</v>
      </c>
      <c r="X193" s="91">
        <v>0</v>
      </c>
      <c r="Y193" s="92">
        <v>45905</v>
      </c>
      <c r="Z193" s="90" t="s">
        <v>654</v>
      </c>
      <c r="AA193" s="53" t="s">
        <v>1337</v>
      </c>
    </row>
    <row r="194" spans="1:27" ht="15" customHeight="1">
      <c r="A194" s="103" t="s">
        <v>215</v>
      </c>
      <c r="B194" s="103" t="s">
        <v>26</v>
      </c>
      <c r="C194" s="104">
        <v>0</v>
      </c>
      <c r="D194" s="104">
        <v>0</v>
      </c>
      <c r="E194" s="104">
        <v>0</v>
      </c>
      <c r="F194" s="104">
        <v>0</v>
      </c>
      <c r="G194" s="105">
        <v>45918</v>
      </c>
      <c r="H194" s="103" t="s">
        <v>654</v>
      </c>
      <c r="K194" s="53"/>
      <c r="L194" s="53"/>
      <c r="M194" s="52"/>
      <c r="N194" s="52"/>
      <c r="O194" s="52"/>
      <c r="P194" s="52"/>
      <c r="Q194" s="51"/>
      <c r="R194" s="53"/>
      <c r="S194" s="90" t="s">
        <v>308</v>
      </c>
      <c r="T194" s="90" t="s">
        <v>850</v>
      </c>
      <c r="U194" s="91">
        <v>0</v>
      </c>
      <c r="V194" s="91">
        <v>0</v>
      </c>
      <c r="W194" s="91">
        <v>0</v>
      </c>
      <c r="X194" s="91">
        <v>0</v>
      </c>
      <c r="Y194" s="92">
        <v>45905</v>
      </c>
      <c r="Z194" s="90" t="s">
        <v>654</v>
      </c>
      <c r="AA194" s="53" t="s">
        <v>1337</v>
      </c>
    </row>
    <row r="195" spans="1:27" ht="15" customHeight="1">
      <c r="A195" s="103" t="s">
        <v>217</v>
      </c>
      <c r="B195" s="103" t="s">
        <v>29</v>
      </c>
      <c r="C195" s="104">
        <v>0</v>
      </c>
      <c r="D195" s="104">
        <v>0</v>
      </c>
      <c r="E195" s="104">
        <v>0</v>
      </c>
      <c r="F195" s="104">
        <v>0</v>
      </c>
      <c r="G195" s="105">
        <v>45918</v>
      </c>
      <c r="H195" s="103" t="s">
        <v>654</v>
      </c>
      <c r="K195" s="53"/>
      <c r="L195" s="53"/>
      <c r="M195" s="52"/>
      <c r="N195" s="52"/>
      <c r="O195" s="52"/>
      <c r="P195" s="52"/>
      <c r="Q195" s="51"/>
      <c r="R195" s="53"/>
      <c r="S195" s="90" t="s">
        <v>688</v>
      </c>
      <c r="T195" s="90" t="s">
        <v>656</v>
      </c>
      <c r="U195" s="91">
        <v>0</v>
      </c>
      <c r="V195" s="91">
        <v>0</v>
      </c>
      <c r="W195" s="91">
        <v>0</v>
      </c>
      <c r="X195" s="91">
        <v>0</v>
      </c>
      <c r="Y195" s="92">
        <v>45905</v>
      </c>
      <c r="Z195" s="90" t="s">
        <v>654</v>
      </c>
      <c r="AA195" s="53" t="s">
        <v>1337</v>
      </c>
    </row>
    <row r="196" spans="1:27" ht="15" customHeight="1">
      <c r="A196" s="103" t="s">
        <v>295</v>
      </c>
      <c r="B196" s="103" t="s">
        <v>26</v>
      </c>
      <c r="C196" s="104">
        <v>0</v>
      </c>
      <c r="D196" s="104">
        <v>0</v>
      </c>
      <c r="E196" s="104">
        <v>0</v>
      </c>
      <c r="F196" s="104">
        <v>0</v>
      </c>
      <c r="G196" s="105">
        <v>45918</v>
      </c>
      <c r="H196" s="103" t="s">
        <v>654</v>
      </c>
      <c r="K196" s="53"/>
      <c r="L196" s="53"/>
      <c r="M196" s="52"/>
      <c r="N196" s="52"/>
      <c r="O196" s="52"/>
      <c r="P196" s="52"/>
      <c r="Q196" s="51"/>
      <c r="R196" s="53"/>
      <c r="S196" s="90" t="s">
        <v>699</v>
      </c>
      <c r="T196" s="90" t="s">
        <v>853</v>
      </c>
      <c r="U196" s="91">
        <v>0</v>
      </c>
      <c r="V196" s="91">
        <v>0</v>
      </c>
      <c r="W196" s="91">
        <v>0</v>
      </c>
      <c r="X196" s="91">
        <v>0</v>
      </c>
      <c r="Y196" s="92">
        <v>45905</v>
      </c>
      <c r="Z196" s="90" t="s">
        <v>654</v>
      </c>
      <c r="AA196" s="53" t="s">
        <v>1337</v>
      </c>
    </row>
    <row r="197" spans="1:27" ht="15" customHeight="1">
      <c r="A197" s="103" t="s">
        <v>298</v>
      </c>
      <c r="B197" s="103" t="s">
        <v>29</v>
      </c>
      <c r="C197" s="104">
        <v>0</v>
      </c>
      <c r="D197" s="104">
        <v>0</v>
      </c>
      <c r="E197" s="104">
        <v>0</v>
      </c>
      <c r="F197" s="104">
        <v>0</v>
      </c>
      <c r="G197" s="105">
        <v>45918</v>
      </c>
      <c r="H197" s="103" t="s">
        <v>654</v>
      </c>
      <c r="K197" s="53"/>
      <c r="L197" s="53"/>
      <c r="M197" s="52"/>
      <c r="N197" s="52"/>
      <c r="O197" s="52"/>
      <c r="P197" s="52"/>
      <c r="Q197" s="51"/>
      <c r="R197" s="53"/>
      <c r="S197" s="90" t="s">
        <v>700</v>
      </c>
      <c r="T197" s="90" t="s">
        <v>853</v>
      </c>
      <c r="U197" s="91">
        <v>0</v>
      </c>
      <c r="V197" s="91">
        <v>0</v>
      </c>
      <c r="W197" s="91">
        <v>0</v>
      </c>
      <c r="X197" s="91">
        <v>0</v>
      </c>
      <c r="Y197" s="92">
        <v>45905</v>
      </c>
      <c r="Z197" s="90" t="s">
        <v>654</v>
      </c>
      <c r="AA197" s="53" t="s">
        <v>1337</v>
      </c>
    </row>
    <row r="198" spans="1:27" ht="15" customHeight="1">
      <c r="A198" s="103" t="s">
        <v>316</v>
      </c>
      <c r="B198" s="103" t="s">
        <v>26</v>
      </c>
      <c r="C198" s="104">
        <v>8</v>
      </c>
      <c r="D198" s="104">
        <v>0</v>
      </c>
      <c r="E198" s="104">
        <v>8</v>
      </c>
      <c r="F198" s="104">
        <v>0</v>
      </c>
      <c r="G198" s="105">
        <v>45918</v>
      </c>
      <c r="H198" s="103" t="s">
        <v>654</v>
      </c>
      <c r="K198" s="53"/>
      <c r="L198" s="53"/>
      <c r="M198" s="52"/>
      <c r="N198" s="52"/>
      <c r="O198" s="52"/>
      <c r="P198" s="52"/>
      <c r="Q198" s="51"/>
      <c r="R198" s="53"/>
      <c r="S198" s="90" t="s">
        <v>701</v>
      </c>
      <c r="T198" s="90" t="s">
        <v>694</v>
      </c>
      <c r="U198" s="91">
        <v>0</v>
      </c>
      <c r="V198" s="91">
        <v>0</v>
      </c>
      <c r="W198" s="91">
        <v>0</v>
      </c>
      <c r="X198" s="91">
        <v>0</v>
      </c>
      <c r="Y198" s="92">
        <v>45905</v>
      </c>
      <c r="Z198" s="90" t="s">
        <v>654</v>
      </c>
      <c r="AA198" s="53" t="s">
        <v>1337</v>
      </c>
    </row>
    <row r="199" spans="1:27" ht="15" customHeight="1">
      <c r="A199" s="103" t="s">
        <v>319</v>
      </c>
      <c r="B199" s="103" t="s">
        <v>29</v>
      </c>
      <c r="C199" s="104">
        <v>0</v>
      </c>
      <c r="D199" s="104">
        <v>0</v>
      </c>
      <c r="E199" s="104">
        <v>0</v>
      </c>
      <c r="F199" s="104">
        <v>0</v>
      </c>
      <c r="G199" s="105">
        <v>45918</v>
      </c>
      <c r="H199" s="103" t="s">
        <v>654</v>
      </c>
      <c r="K199" s="53"/>
      <c r="L199" s="53"/>
      <c r="M199" s="52"/>
      <c r="N199" s="52"/>
      <c r="O199" s="52"/>
      <c r="P199" s="52"/>
      <c r="Q199" s="51"/>
      <c r="R199" s="53"/>
      <c r="S199" s="90" t="s">
        <v>702</v>
      </c>
      <c r="T199" s="90" t="s">
        <v>659</v>
      </c>
      <c r="U199" s="91">
        <v>0</v>
      </c>
      <c r="V199" s="91">
        <v>0</v>
      </c>
      <c r="W199" s="91">
        <v>0</v>
      </c>
      <c r="X199" s="91">
        <v>0</v>
      </c>
      <c r="Y199" s="92">
        <v>45905</v>
      </c>
      <c r="Z199" s="90" t="s">
        <v>654</v>
      </c>
      <c r="AA199" s="53" t="s">
        <v>1337</v>
      </c>
    </row>
    <row r="200" spans="1:27" ht="15" customHeight="1">
      <c r="A200" s="103" t="s">
        <v>312</v>
      </c>
      <c r="B200" s="103" t="s">
        <v>850</v>
      </c>
      <c r="C200" s="104">
        <v>0</v>
      </c>
      <c r="D200" s="104">
        <v>0</v>
      </c>
      <c r="E200" s="104">
        <v>0</v>
      </c>
      <c r="F200" s="104">
        <v>0</v>
      </c>
      <c r="G200" s="105">
        <v>45918</v>
      </c>
      <c r="H200" s="103" t="s">
        <v>654</v>
      </c>
      <c r="K200" s="53"/>
      <c r="L200" s="53"/>
      <c r="M200" s="52"/>
      <c r="N200" s="52"/>
      <c r="O200" s="52"/>
      <c r="P200" s="52"/>
      <c r="Q200" s="51"/>
      <c r="R200" s="53"/>
      <c r="S200" s="90" t="s">
        <v>703</v>
      </c>
      <c r="T200" s="90" t="s">
        <v>659</v>
      </c>
      <c r="U200" s="91">
        <v>0</v>
      </c>
      <c r="V200" s="91">
        <v>0</v>
      </c>
      <c r="W200" s="91">
        <v>0</v>
      </c>
      <c r="X200" s="91">
        <v>0</v>
      </c>
      <c r="Y200" s="92">
        <v>45905</v>
      </c>
      <c r="Z200" s="90" t="s">
        <v>654</v>
      </c>
      <c r="AA200" s="53" t="s">
        <v>1337</v>
      </c>
    </row>
    <row r="201" spans="1:27" ht="15" customHeight="1">
      <c r="A201" s="103" t="s">
        <v>310</v>
      </c>
      <c r="B201" s="103" t="s">
        <v>850</v>
      </c>
      <c r="C201" s="104">
        <v>0</v>
      </c>
      <c r="D201" s="104">
        <v>0</v>
      </c>
      <c r="E201" s="104">
        <v>0</v>
      </c>
      <c r="F201" s="104">
        <v>0</v>
      </c>
      <c r="G201" s="105">
        <v>45918</v>
      </c>
      <c r="H201" s="103" t="s">
        <v>654</v>
      </c>
      <c r="K201" s="53"/>
      <c r="L201" s="53"/>
      <c r="M201" s="52"/>
      <c r="N201" s="52"/>
      <c r="O201" s="52"/>
      <c r="P201" s="52"/>
      <c r="Q201" s="51"/>
      <c r="R201" s="53"/>
      <c r="S201" s="90" t="s">
        <v>704</v>
      </c>
      <c r="T201" s="90" t="s">
        <v>854</v>
      </c>
      <c r="U201" s="91">
        <v>0</v>
      </c>
      <c r="V201" s="91">
        <v>0</v>
      </c>
      <c r="W201" s="91">
        <v>0</v>
      </c>
      <c r="X201" s="91">
        <v>0</v>
      </c>
      <c r="Y201" s="92">
        <v>45905</v>
      </c>
      <c r="Z201" s="90" t="s">
        <v>654</v>
      </c>
      <c r="AA201" s="53" t="s">
        <v>1337</v>
      </c>
    </row>
    <row r="202" spans="1:27" ht="15" customHeight="1">
      <c r="A202" s="103" t="s">
        <v>308</v>
      </c>
      <c r="B202" s="103" t="s">
        <v>850</v>
      </c>
      <c r="C202" s="104">
        <v>0</v>
      </c>
      <c r="D202" s="104">
        <v>0</v>
      </c>
      <c r="E202" s="104">
        <v>0</v>
      </c>
      <c r="F202" s="104">
        <v>0</v>
      </c>
      <c r="G202" s="105">
        <v>45918</v>
      </c>
      <c r="H202" s="103" t="s">
        <v>654</v>
      </c>
      <c r="K202" s="53"/>
      <c r="L202" s="53"/>
      <c r="M202" s="52"/>
      <c r="N202" s="52"/>
      <c r="O202" s="52"/>
      <c r="P202" s="52"/>
      <c r="Q202" s="51"/>
      <c r="R202" s="53"/>
      <c r="S202" s="90" t="s">
        <v>705</v>
      </c>
      <c r="T202" s="90" t="s">
        <v>854</v>
      </c>
      <c r="U202" s="91">
        <v>0</v>
      </c>
      <c r="V202" s="91">
        <v>0</v>
      </c>
      <c r="W202" s="91">
        <v>0</v>
      </c>
      <c r="X202" s="91">
        <v>0</v>
      </c>
      <c r="Y202" s="92">
        <v>45905</v>
      </c>
      <c r="Z202" s="90" t="s">
        <v>654</v>
      </c>
      <c r="AA202" s="53" t="s">
        <v>1337</v>
      </c>
    </row>
    <row r="203" spans="1:27" ht="15" customHeight="1">
      <c r="A203" s="103" t="s">
        <v>684</v>
      </c>
      <c r="B203" s="103" t="s">
        <v>851</v>
      </c>
      <c r="C203" s="104">
        <v>402</v>
      </c>
      <c r="D203" s="104">
        <v>0</v>
      </c>
      <c r="E203" s="104">
        <v>402</v>
      </c>
      <c r="F203" s="104">
        <v>0</v>
      </c>
      <c r="G203" s="105">
        <v>45918</v>
      </c>
      <c r="H203" s="103" t="s">
        <v>654</v>
      </c>
      <c r="K203" s="53"/>
      <c r="L203" s="53"/>
      <c r="M203" s="52"/>
      <c r="N203" s="52"/>
      <c r="O203" s="52"/>
      <c r="P203" s="52"/>
      <c r="Q203" s="51"/>
      <c r="R203" s="53"/>
      <c r="S203" s="90" t="s">
        <v>706</v>
      </c>
      <c r="T203" s="90" t="s">
        <v>854</v>
      </c>
      <c r="U203" s="91">
        <v>0</v>
      </c>
      <c r="V203" s="91">
        <v>0</v>
      </c>
      <c r="W203" s="91">
        <v>0</v>
      </c>
      <c r="X203" s="91">
        <v>0</v>
      </c>
      <c r="Y203" s="92">
        <v>45905</v>
      </c>
      <c r="Z203" s="90" t="s">
        <v>654</v>
      </c>
      <c r="AA203" s="53" t="s">
        <v>1337</v>
      </c>
    </row>
    <row r="204" spans="1:27" ht="15" customHeight="1">
      <c r="A204" s="103" t="s">
        <v>685</v>
      </c>
      <c r="B204" s="103" t="s">
        <v>852</v>
      </c>
      <c r="C204" s="104">
        <v>0</v>
      </c>
      <c r="D204" s="104">
        <v>0</v>
      </c>
      <c r="E204" s="104">
        <v>0</v>
      </c>
      <c r="F204" s="104">
        <v>0</v>
      </c>
      <c r="G204" s="105">
        <v>45918</v>
      </c>
      <c r="H204" s="103" t="s">
        <v>654</v>
      </c>
      <c r="K204" s="53"/>
      <c r="L204" s="53"/>
      <c r="M204" s="52"/>
      <c r="N204" s="52"/>
      <c r="O204" s="52"/>
      <c r="P204" s="52"/>
      <c r="Q204" s="51"/>
      <c r="R204" s="53"/>
      <c r="S204" s="90" t="s">
        <v>709</v>
      </c>
      <c r="T204" s="90" t="s">
        <v>856</v>
      </c>
      <c r="U204" s="91">
        <v>0</v>
      </c>
      <c r="V204" s="91">
        <v>0</v>
      </c>
      <c r="W204" s="91">
        <v>0</v>
      </c>
      <c r="X204" s="91">
        <v>0</v>
      </c>
      <c r="Y204" s="92">
        <v>45905</v>
      </c>
      <c r="Z204" s="90" t="s">
        <v>654</v>
      </c>
      <c r="AA204" s="53" t="s">
        <v>1337</v>
      </c>
    </row>
    <row r="205" spans="1:27" ht="15" customHeight="1">
      <c r="A205" s="103" t="s">
        <v>686</v>
      </c>
      <c r="B205" s="103" t="s">
        <v>656</v>
      </c>
      <c r="C205" s="104">
        <v>2502</v>
      </c>
      <c r="D205" s="104">
        <v>0</v>
      </c>
      <c r="E205" s="104">
        <v>2502</v>
      </c>
      <c r="F205" s="104">
        <v>0</v>
      </c>
      <c r="G205" s="105">
        <v>45918</v>
      </c>
      <c r="H205" s="103" t="s">
        <v>654</v>
      </c>
      <c r="K205" s="53"/>
      <c r="L205" s="53"/>
      <c r="M205" s="52"/>
      <c r="N205" s="52"/>
      <c r="O205" s="52"/>
      <c r="P205" s="52"/>
      <c r="Q205" s="51"/>
      <c r="R205" s="53"/>
      <c r="S205" s="90" t="s">
        <v>710</v>
      </c>
      <c r="T205" s="90" t="s">
        <v>856</v>
      </c>
      <c r="U205" s="91">
        <v>0</v>
      </c>
      <c r="V205" s="91">
        <v>0</v>
      </c>
      <c r="W205" s="91">
        <v>0</v>
      </c>
      <c r="X205" s="91">
        <v>0</v>
      </c>
      <c r="Y205" s="92">
        <v>45905</v>
      </c>
      <c r="Z205" s="90" t="s">
        <v>654</v>
      </c>
      <c r="AA205" s="53" t="s">
        <v>1337</v>
      </c>
    </row>
    <row r="206" spans="1:27" ht="15" customHeight="1">
      <c r="A206" s="103" t="s">
        <v>687</v>
      </c>
      <c r="B206" s="103" t="s">
        <v>656</v>
      </c>
      <c r="C206" s="104">
        <v>1512</v>
      </c>
      <c r="D206" s="104">
        <v>0</v>
      </c>
      <c r="E206" s="104">
        <v>1512</v>
      </c>
      <c r="F206" s="104">
        <v>0</v>
      </c>
      <c r="G206" s="105">
        <v>45918</v>
      </c>
      <c r="H206" s="103" t="s">
        <v>654</v>
      </c>
      <c r="K206" s="53"/>
      <c r="L206" s="53"/>
      <c r="M206" s="52"/>
      <c r="N206" s="52"/>
      <c r="O206" s="52"/>
      <c r="P206" s="52"/>
      <c r="Q206" s="51"/>
      <c r="R206" s="53"/>
      <c r="S206" s="90" t="s">
        <v>711</v>
      </c>
      <c r="T206" s="90" t="s">
        <v>856</v>
      </c>
      <c r="U206" s="91">
        <v>0</v>
      </c>
      <c r="V206" s="91">
        <v>0</v>
      </c>
      <c r="W206" s="91">
        <v>0</v>
      </c>
      <c r="X206" s="91">
        <v>0</v>
      </c>
      <c r="Y206" s="92">
        <v>45905</v>
      </c>
      <c r="Z206" s="90" t="s">
        <v>654</v>
      </c>
      <c r="AA206" s="53" t="s">
        <v>1337</v>
      </c>
    </row>
    <row r="207" spans="1:27" ht="15" customHeight="1">
      <c r="A207" s="103" t="s">
        <v>688</v>
      </c>
      <c r="B207" s="103" t="s">
        <v>656</v>
      </c>
      <c r="C207" s="104">
        <v>300</v>
      </c>
      <c r="D207" s="104">
        <v>0</v>
      </c>
      <c r="E207" s="104">
        <v>300</v>
      </c>
      <c r="F207" s="104">
        <v>0</v>
      </c>
      <c r="G207" s="105">
        <v>45918</v>
      </c>
      <c r="H207" s="103" t="s">
        <v>654</v>
      </c>
      <c r="K207" s="53"/>
      <c r="L207" s="53"/>
      <c r="M207" s="52"/>
      <c r="N207" s="52"/>
      <c r="O207" s="52"/>
      <c r="P207" s="52"/>
      <c r="Q207" s="51"/>
      <c r="R207" s="53"/>
      <c r="S207" s="90" t="s">
        <v>712</v>
      </c>
      <c r="T207" s="90" t="s">
        <v>856</v>
      </c>
      <c r="U207" s="91">
        <v>0</v>
      </c>
      <c r="V207" s="91">
        <v>0</v>
      </c>
      <c r="W207" s="91">
        <v>0</v>
      </c>
      <c r="X207" s="91">
        <v>0</v>
      </c>
      <c r="Y207" s="92">
        <v>45905</v>
      </c>
      <c r="Z207" s="90" t="s">
        <v>654</v>
      </c>
      <c r="AA207" s="53" t="s">
        <v>1337</v>
      </c>
    </row>
    <row r="208" spans="1:27" ht="15" customHeight="1">
      <c r="A208" s="103" t="s">
        <v>689</v>
      </c>
      <c r="B208" s="103" t="s">
        <v>662</v>
      </c>
      <c r="C208" s="104">
        <v>1104</v>
      </c>
      <c r="D208" s="104">
        <v>0</v>
      </c>
      <c r="E208" s="104">
        <v>1104</v>
      </c>
      <c r="F208" s="104">
        <v>0</v>
      </c>
      <c r="G208" s="105">
        <v>45918</v>
      </c>
      <c r="H208" s="103" t="s">
        <v>654</v>
      </c>
      <c r="K208" s="53"/>
      <c r="L208" s="53"/>
      <c r="M208" s="52"/>
      <c r="N208" s="52"/>
      <c r="O208" s="52"/>
      <c r="P208" s="52"/>
      <c r="Q208" s="51"/>
      <c r="R208" s="53"/>
      <c r="S208" s="90" t="s">
        <v>713</v>
      </c>
      <c r="T208" s="90" t="s">
        <v>856</v>
      </c>
      <c r="U208" s="91">
        <v>0</v>
      </c>
      <c r="V208" s="91">
        <v>0</v>
      </c>
      <c r="W208" s="91">
        <v>0</v>
      </c>
      <c r="X208" s="91">
        <v>0</v>
      </c>
      <c r="Y208" s="92">
        <v>45905</v>
      </c>
      <c r="Z208" s="90" t="s">
        <v>654</v>
      </c>
      <c r="AA208" s="53" t="s">
        <v>1337</v>
      </c>
    </row>
    <row r="209" spans="1:27" ht="15" customHeight="1">
      <c r="A209" s="103" t="s">
        <v>690</v>
      </c>
      <c r="B209" s="103" t="s">
        <v>691</v>
      </c>
      <c r="C209" s="104">
        <v>1104</v>
      </c>
      <c r="D209" s="104">
        <v>0</v>
      </c>
      <c r="E209" s="104">
        <v>1104</v>
      </c>
      <c r="F209" s="104">
        <v>0</v>
      </c>
      <c r="G209" s="105">
        <v>45918</v>
      </c>
      <c r="H209" s="103" t="s">
        <v>654</v>
      </c>
      <c r="K209" s="53"/>
      <c r="L209" s="53"/>
      <c r="M209" s="52"/>
      <c r="N209" s="52"/>
      <c r="O209" s="52"/>
      <c r="P209" s="52"/>
      <c r="Q209" s="51"/>
      <c r="R209" s="53"/>
      <c r="S209" s="90" t="s">
        <v>714</v>
      </c>
      <c r="T209" s="90" t="s">
        <v>857</v>
      </c>
      <c r="U209" s="91">
        <v>0</v>
      </c>
      <c r="V209" s="91">
        <v>0</v>
      </c>
      <c r="W209" s="91">
        <v>0</v>
      </c>
      <c r="X209" s="91">
        <v>0</v>
      </c>
      <c r="Y209" s="92">
        <v>45905</v>
      </c>
      <c r="Z209" s="90" t="s">
        <v>654</v>
      </c>
      <c r="AA209" s="53" t="s">
        <v>1337</v>
      </c>
    </row>
    <row r="210" spans="1:27" ht="15" customHeight="1">
      <c r="A210" s="103" t="s">
        <v>692</v>
      </c>
      <c r="B210" s="103" t="s">
        <v>691</v>
      </c>
      <c r="C210" s="104">
        <v>900</v>
      </c>
      <c r="D210" s="104">
        <v>0</v>
      </c>
      <c r="E210" s="104">
        <v>900</v>
      </c>
      <c r="F210" s="104">
        <v>0</v>
      </c>
      <c r="G210" s="105">
        <v>45918</v>
      </c>
      <c r="H210" s="103" t="s">
        <v>654</v>
      </c>
      <c r="K210" s="53"/>
      <c r="L210" s="53"/>
      <c r="M210" s="52"/>
      <c r="N210" s="52"/>
      <c r="O210" s="52"/>
      <c r="P210" s="52"/>
      <c r="Q210" s="51"/>
      <c r="R210" s="53"/>
      <c r="S210" s="90" t="s">
        <v>715</v>
      </c>
      <c r="T210" s="90" t="s">
        <v>857</v>
      </c>
      <c r="U210" s="91">
        <v>0</v>
      </c>
      <c r="V210" s="91">
        <v>0</v>
      </c>
      <c r="W210" s="91">
        <v>0</v>
      </c>
      <c r="X210" s="91">
        <v>0</v>
      </c>
      <c r="Y210" s="92">
        <v>45905</v>
      </c>
      <c r="Z210" s="90" t="s">
        <v>654</v>
      </c>
      <c r="AA210" s="53" t="s">
        <v>1337</v>
      </c>
    </row>
    <row r="211" spans="1:27" ht="15" customHeight="1">
      <c r="A211" s="103" t="s">
        <v>693</v>
      </c>
      <c r="B211" s="103" t="s">
        <v>694</v>
      </c>
      <c r="C211" s="104">
        <v>2646</v>
      </c>
      <c r="D211" s="104">
        <v>0</v>
      </c>
      <c r="E211" s="104">
        <v>2646</v>
      </c>
      <c r="F211" s="104">
        <v>6</v>
      </c>
      <c r="G211" s="105">
        <v>45918</v>
      </c>
      <c r="H211" s="103" t="s">
        <v>654</v>
      </c>
      <c r="K211" s="53"/>
      <c r="L211" s="53"/>
      <c r="M211" s="52"/>
      <c r="N211" s="52"/>
      <c r="O211" s="52"/>
      <c r="P211" s="52"/>
      <c r="Q211" s="51"/>
      <c r="R211" s="53"/>
      <c r="S211" s="90" t="s">
        <v>716</v>
      </c>
      <c r="T211" s="90" t="s">
        <v>857</v>
      </c>
      <c r="U211" s="91">
        <v>0</v>
      </c>
      <c r="V211" s="91">
        <v>0</v>
      </c>
      <c r="W211" s="91">
        <v>0</v>
      </c>
      <c r="X211" s="91">
        <v>0</v>
      </c>
      <c r="Y211" s="92">
        <v>45905</v>
      </c>
      <c r="Z211" s="90" t="s">
        <v>654</v>
      </c>
      <c r="AA211" s="53" t="s">
        <v>1337</v>
      </c>
    </row>
    <row r="212" spans="1:27" ht="15" customHeight="1">
      <c r="A212" s="103" t="s">
        <v>695</v>
      </c>
      <c r="B212" s="103" t="s">
        <v>694</v>
      </c>
      <c r="C212" s="104">
        <v>2478</v>
      </c>
      <c r="D212" s="104">
        <v>0</v>
      </c>
      <c r="E212" s="104">
        <v>2478</v>
      </c>
      <c r="F212" s="104">
        <v>0</v>
      </c>
      <c r="G212" s="105">
        <v>45918</v>
      </c>
      <c r="H212" s="103" t="s">
        <v>654</v>
      </c>
      <c r="K212" s="53"/>
      <c r="L212" s="53"/>
      <c r="M212" s="52"/>
      <c r="N212" s="52"/>
      <c r="O212" s="52"/>
      <c r="P212" s="52"/>
      <c r="Q212" s="51"/>
      <c r="R212" s="53"/>
      <c r="S212" s="90" t="s">
        <v>741</v>
      </c>
      <c r="T212" s="90" t="s">
        <v>880</v>
      </c>
      <c r="U212" s="91">
        <v>0</v>
      </c>
      <c r="V212" s="91">
        <v>0</v>
      </c>
      <c r="W212" s="91">
        <v>0</v>
      </c>
      <c r="X212" s="91">
        <v>0</v>
      </c>
      <c r="Y212" s="92">
        <v>45905</v>
      </c>
      <c r="Z212" s="90" t="s">
        <v>654</v>
      </c>
      <c r="AA212" s="53" t="s">
        <v>1337</v>
      </c>
    </row>
    <row r="213" spans="1:27" ht="15" customHeight="1">
      <c r="A213" s="103" t="s">
        <v>696</v>
      </c>
      <c r="B213" s="103" t="s">
        <v>697</v>
      </c>
      <c r="C213" s="104">
        <v>0</v>
      </c>
      <c r="D213" s="104">
        <v>0</v>
      </c>
      <c r="E213" s="104">
        <v>0</v>
      </c>
      <c r="F213" s="104">
        <v>0</v>
      </c>
      <c r="G213" s="105">
        <v>45918</v>
      </c>
      <c r="H213" s="103" t="s">
        <v>654</v>
      </c>
      <c r="K213" s="53"/>
      <c r="L213" s="53"/>
      <c r="M213" s="52"/>
      <c r="N213" s="52"/>
      <c r="O213" s="52"/>
      <c r="P213" s="52"/>
      <c r="Q213" s="51"/>
      <c r="R213" s="53"/>
      <c r="S213" s="90" t="s">
        <v>742</v>
      </c>
      <c r="T213" s="90" t="s">
        <v>880</v>
      </c>
      <c r="U213" s="91">
        <v>0</v>
      </c>
      <c r="V213" s="91">
        <v>0</v>
      </c>
      <c r="W213" s="91">
        <v>0</v>
      </c>
      <c r="X213" s="91">
        <v>0</v>
      </c>
      <c r="Y213" s="92">
        <v>45905</v>
      </c>
      <c r="Z213" s="90" t="s">
        <v>654</v>
      </c>
      <c r="AA213" s="53" t="s">
        <v>1337</v>
      </c>
    </row>
    <row r="214" spans="1:27" ht="15" customHeight="1">
      <c r="A214" s="103" t="s">
        <v>698</v>
      </c>
      <c r="B214" s="103" t="s">
        <v>697</v>
      </c>
      <c r="C214" s="104">
        <v>0</v>
      </c>
      <c r="D214" s="104">
        <v>0</v>
      </c>
      <c r="E214" s="104">
        <v>0</v>
      </c>
      <c r="F214" s="104">
        <v>0</v>
      </c>
      <c r="G214" s="105">
        <v>45918</v>
      </c>
      <c r="H214" s="103" t="s">
        <v>654</v>
      </c>
      <c r="K214" s="53"/>
      <c r="L214" s="53"/>
      <c r="M214" s="52"/>
      <c r="N214" s="52"/>
      <c r="O214" s="52"/>
      <c r="P214" s="52"/>
      <c r="Q214" s="51"/>
      <c r="R214" s="53"/>
      <c r="S214" s="90" t="s">
        <v>743</v>
      </c>
      <c r="T214" s="90" t="s">
        <v>881</v>
      </c>
      <c r="U214" s="91">
        <v>0</v>
      </c>
      <c r="V214" s="91">
        <v>0</v>
      </c>
      <c r="W214" s="91">
        <v>0</v>
      </c>
      <c r="X214" s="91">
        <v>0</v>
      </c>
      <c r="Y214" s="92">
        <v>45905</v>
      </c>
      <c r="Z214" s="90" t="s">
        <v>654</v>
      </c>
      <c r="AA214" s="53" t="s">
        <v>1337</v>
      </c>
    </row>
    <row r="215" spans="1:27" ht="15" customHeight="1">
      <c r="A215" s="103" t="s">
        <v>699</v>
      </c>
      <c r="B215" s="103" t="s">
        <v>853</v>
      </c>
      <c r="C215" s="104">
        <v>156</v>
      </c>
      <c r="D215" s="104">
        <v>0</v>
      </c>
      <c r="E215" s="104">
        <v>156</v>
      </c>
      <c r="F215" s="104">
        <v>0</v>
      </c>
      <c r="G215" s="105">
        <v>45918</v>
      </c>
      <c r="H215" s="103" t="s">
        <v>654</v>
      </c>
      <c r="K215" s="53"/>
      <c r="L215" s="53"/>
      <c r="M215" s="52"/>
      <c r="N215" s="52"/>
      <c r="O215" s="52"/>
      <c r="P215" s="52"/>
      <c r="Q215" s="51"/>
      <c r="R215" s="53"/>
      <c r="S215" s="90" t="s">
        <v>1115</v>
      </c>
      <c r="T215" s="90" t="s">
        <v>1116</v>
      </c>
      <c r="U215" s="91">
        <v>0</v>
      </c>
      <c r="V215" s="91">
        <v>0</v>
      </c>
      <c r="W215" s="91">
        <v>0</v>
      </c>
      <c r="X215" s="91">
        <v>0</v>
      </c>
      <c r="Y215" s="92">
        <v>45905</v>
      </c>
      <c r="Z215" s="90" t="s">
        <v>654</v>
      </c>
      <c r="AA215" s="53" t="s">
        <v>1337</v>
      </c>
    </row>
    <row r="216" spans="1:27" ht="15" customHeight="1">
      <c r="A216" s="103" t="s">
        <v>700</v>
      </c>
      <c r="B216" s="103" t="s">
        <v>853</v>
      </c>
      <c r="C216" s="104">
        <v>252</v>
      </c>
      <c r="D216" s="104">
        <v>0</v>
      </c>
      <c r="E216" s="104">
        <v>252</v>
      </c>
      <c r="F216" s="104">
        <v>0</v>
      </c>
      <c r="G216" s="105">
        <v>45918</v>
      </c>
      <c r="H216" s="103" t="s">
        <v>654</v>
      </c>
      <c r="K216" s="53"/>
      <c r="L216" s="53"/>
      <c r="M216" s="52"/>
      <c r="N216" s="52"/>
      <c r="O216" s="52"/>
      <c r="P216" s="52"/>
      <c r="Q216" s="51"/>
      <c r="R216" s="53"/>
      <c r="S216" s="90" t="s">
        <v>1117</v>
      </c>
      <c r="T216" s="90" t="s">
        <v>1116</v>
      </c>
      <c r="U216" s="91">
        <v>0</v>
      </c>
      <c r="V216" s="91">
        <v>0</v>
      </c>
      <c r="W216" s="91">
        <v>0</v>
      </c>
      <c r="X216" s="91">
        <v>0</v>
      </c>
      <c r="Y216" s="92">
        <v>45905</v>
      </c>
      <c r="Z216" s="90" t="s">
        <v>654</v>
      </c>
      <c r="AA216" s="53" t="s">
        <v>1337</v>
      </c>
    </row>
    <row r="217" spans="1:27" ht="15" customHeight="1">
      <c r="A217" s="103" t="s">
        <v>701</v>
      </c>
      <c r="B217" s="103" t="s">
        <v>694</v>
      </c>
      <c r="C217" s="104">
        <v>660</v>
      </c>
      <c r="D217" s="104">
        <v>0</v>
      </c>
      <c r="E217" s="104">
        <v>660</v>
      </c>
      <c r="F217" s="104">
        <v>0</v>
      </c>
      <c r="G217" s="105">
        <v>45918</v>
      </c>
      <c r="H217" s="103" t="s">
        <v>654</v>
      </c>
      <c r="K217" s="53"/>
      <c r="L217" s="53"/>
      <c r="M217" s="52"/>
      <c r="N217" s="52"/>
      <c r="O217" s="52"/>
      <c r="P217" s="52"/>
      <c r="Q217" s="51"/>
      <c r="R217" s="53"/>
      <c r="S217" s="90" t="s">
        <v>1118</v>
      </c>
      <c r="T217" s="90" t="s">
        <v>1119</v>
      </c>
      <c r="U217" s="91">
        <v>0</v>
      </c>
      <c r="V217" s="91">
        <v>0</v>
      </c>
      <c r="W217" s="91">
        <v>0</v>
      </c>
      <c r="X217" s="91">
        <v>0</v>
      </c>
      <c r="Y217" s="92">
        <v>45905</v>
      </c>
      <c r="Z217" s="90" t="s">
        <v>654</v>
      </c>
      <c r="AA217" s="53" t="s">
        <v>1337</v>
      </c>
    </row>
    <row r="218" spans="1:27" ht="15" customHeight="1">
      <c r="A218" s="103" t="s">
        <v>702</v>
      </c>
      <c r="B218" s="103" t="s">
        <v>659</v>
      </c>
      <c r="C218" s="104">
        <v>1002</v>
      </c>
      <c r="D218" s="104">
        <v>0</v>
      </c>
      <c r="E218" s="104">
        <v>1002</v>
      </c>
      <c r="F218" s="104">
        <v>0</v>
      </c>
      <c r="G218" s="105">
        <v>45918</v>
      </c>
      <c r="H218" s="103" t="s">
        <v>654</v>
      </c>
      <c r="K218" s="53"/>
      <c r="L218" s="53"/>
      <c r="M218" s="52"/>
      <c r="N218" s="52"/>
      <c r="O218" s="52"/>
      <c r="P218" s="52"/>
      <c r="Q218" s="51"/>
      <c r="R218" s="53"/>
      <c r="S218" s="90" t="s">
        <v>1120</v>
      </c>
      <c r="T218" s="90" t="s">
        <v>1121</v>
      </c>
      <c r="U218" s="91">
        <v>0</v>
      </c>
      <c r="V218" s="91">
        <v>0</v>
      </c>
      <c r="W218" s="91">
        <v>0</v>
      </c>
      <c r="X218" s="91">
        <v>0</v>
      </c>
      <c r="Y218" s="92">
        <v>45905</v>
      </c>
      <c r="Z218" s="90" t="s">
        <v>654</v>
      </c>
      <c r="AA218" s="53" t="s">
        <v>1337</v>
      </c>
    </row>
    <row r="219" spans="1:27" ht="15" customHeight="1">
      <c r="A219" s="103" t="s">
        <v>703</v>
      </c>
      <c r="B219" s="103" t="s">
        <v>659</v>
      </c>
      <c r="C219" s="104">
        <v>1200</v>
      </c>
      <c r="D219" s="104">
        <v>0</v>
      </c>
      <c r="E219" s="104">
        <v>1200</v>
      </c>
      <c r="F219" s="104">
        <v>0</v>
      </c>
      <c r="G219" s="105">
        <v>45918</v>
      </c>
      <c r="H219" s="103" t="s">
        <v>654</v>
      </c>
      <c r="K219" s="53"/>
      <c r="L219" s="53"/>
      <c r="M219" s="52"/>
      <c r="N219" s="52"/>
      <c r="O219" s="52"/>
      <c r="P219" s="52"/>
      <c r="Q219" s="51"/>
      <c r="R219" s="53"/>
      <c r="S219" s="90" t="s">
        <v>746</v>
      </c>
      <c r="T219" s="90" t="s">
        <v>880</v>
      </c>
      <c r="U219" s="91">
        <v>0</v>
      </c>
      <c r="V219" s="91">
        <v>0</v>
      </c>
      <c r="W219" s="91">
        <v>0</v>
      </c>
      <c r="X219" s="91">
        <v>0</v>
      </c>
      <c r="Y219" s="92">
        <v>45905</v>
      </c>
      <c r="Z219" s="90" t="s">
        <v>654</v>
      </c>
      <c r="AA219" s="53" t="s">
        <v>1337</v>
      </c>
    </row>
    <row r="220" spans="1:27" ht="15" customHeight="1">
      <c r="A220" s="103" t="s">
        <v>704</v>
      </c>
      <c r="B220" s="103" t="s">
        <v>854</v>
      </c>
      <c r="C220" s="104">
        <v>1446</v>
      </c>
      <c r="D220" s="104">
        <v>0</v>
      </c>
      <c r="E220" s="104">
        <v>1446</v>
      </c>
      <c r="F220" s="104">
        <v>0</v>
      </c>
      <c r="G220" s="105">
        <v>45918</v>
      </c>
      <c r="H220" s="103" t="s">
        <v>654</v>
      </c>
      <c r="K220" s="53"/>
      <c r="L220" s="53"/>
      <c r="M220" s="52"/>
      <c r="N220" s="52"/>
      <c r="O220" s="52"/>
      <c r="P220" s="52"/>
      <c r="Q220" s="51"/>
      <c r="R220" s="53"/>
      <c r="S220" s="90" t="s">
        <v>747</v>
      </c>
      <c r="T220" s="90" t="s">
        <v>880</v>
      </c>
      <c r="U220" s="91">
        <v>0</v>
      </c>
      <c r="V220" s="91">
        <v>0</v>
      </c>
      <c r="W220" s="91">
        <v>0</v>
      </c>
      <c r="X220" s="91">
        <v>0</v>
      </c>
      <c r="Y220" s="92">
        <v>45905</v>
      </c>
      <c r="Z220" s="90" t="s">
        <v>654</v>
      </c>
      <c r="AA220" s="53" t="s">
        <v>1337</v>
      </c>
    </row>
    <row r="221" spans="1:27" ht="15" customHeight="1">
      <c r="A221" s="103" t="s">
        <v>705</v>
      </c>
      <c r="B221" s="103" t="s">
        <v>854</v>
      </c>
      <c r="C221" s="104">
        <v>1278</v>
      </c>
      <c r="D221" s="104">
        <v>0</v>
      </c>
      <c r="E221" s="104">
        <v>1278</v>
      </c>
      <c r="F221" s="104">
        <v>0</v>
      </c>
      <c r="G221" s="105">
        <v>45918</v>
      </c>
      <c r="H221" s="103" t="s">
        <v>654</v>
      </c>
      <c r="K221" s="53"/>
      <c r="L221" s="53"/>
      <c r="M221" s="52"/>
      <c r="N221" s="52"/>
      <c r="O221" s="52"/>
      <c r="P221" s="52"/>
      <c r="Q221" s="51"/>
      <c r="R221" s="53"/>
      <c r="S221" s="90" t="s">
        <v>748</v>
      </c>
      <c r="T221" s="90" t="s">
        <v>883</v>
      </c>
      <c r="U221" s="91">
        <v>0</v>
      </c>
      <c r="V221" s="91">
        <v>0</v>
      </c>
      <c r="W221" s="91">
        <v>0</v>
      </c>
      <c r="X221" s="91">
        <v>0</v>
      </c>
      <c r="Y221" s="92">
        <v>45905</v>
      </c>
      <c r="Z221" s="90" t="s">
        <v>654</v>
      </c>
      <c r="AA221" s="53" t="s">
        <v>1337</v>
      </c>
    </row>
    <row r="222" spans="1:27" ht="15" customHeight="1">
      <c r="A222" s="103" t="s">
        <v>706</v>
      </c>
      <c r="B222" s="103" t="s">
        <v>854</v>
      </c>
      <c r="C222" s="104">
        <v>0</v>
      </c>
      <c r="D222" s="104">
        <v>0</v>
      </c>
      <c r="E222" s="104">
        <v>0</v>
      </c>
      <c r="F222" s="104">
        <v>0</v>
      </c>
      <c r="G222" s="105">
        <v>45918</v>
      </c>
      <c r="H222" s="103" t="s">
        <v>654</v>
      </c>
      <c r="K222" s="53"/>
      <c r="L222" s="53"/>
      <c r="M222" s="52"/>
      <c r="N222" s="52"/>
      <c r="O222" s="52"/>
      <c r="P222" s="52"/>
      <c r="Q222" s="51"/>
      <c r="R222" s="53"/>
      <c r="S222" s="90" t="s">
        <v>749</v>
      </c>
      <c r="T222" s="90" t="s">
        <v>857</v>
      </c>
      <c r="U222" s="91">
        <v>0</v>
      </c>
      <c r="V222" s="91">
        <v>0</v>
      </c>
      <c r="W222" s="91">
        <v>0</v>
      </c>
      <c r="X222" s="91">
        <v>0</v>
      </c>
      <c r="Y222" s="92">
        <v>45905</v>
      </c>
      <c r="Z222" s="90" t="s">
        <v>654</v>
      </c>
      <c r="AA222" s="53" t="s">
        <v>1337</v>
      </c>
    </row>
    <row r="223" spans="1:27" ht="15" customHeight="1">
      <c r="A223" s="103" t="s">
        <v>707</v>
      </c>
      <c r="B223" s="103" t="s">
        <v>855</v>
      </c>
      <c r="C223" s="104">
        <v>0</v>
      </c>
      <c r="D223" s="104">
        <v>0</v>
      </c>
      <c r="E223" s="104">
        <v>0</v>
      </c>
      <c r="F223" s="104">
        <v>0</v>
      </c>
      <c r="G223" s="105">
        <v>45918</v>
      </c>
      <c r="H223" s="103" t="s">
        <v>654</v>
      </c>
      <c r="K223" s="53"/>
      <c r="L223" s="53"/>
      <c r="M223" s="52"/>
      <c r="N223" s="52"/>
      <c r="O223" s="52"/>
      <c r="P223" s="52"/>
      <c r="Q223" s="51"/>
      <c r="R223" s="53"/>
      <c r="S223" s="90" t="s">
        <v>750</v>
      </c>
      <c r="T223" s="90" t="s">
        <v>857</v>
      </c>
      <c r="U223" s="91">
        <v>0</v>
      </c>
      <c r="V223" s="91">
        <v>0</v>
      </c>
      <c r="W223" s="91">
        <v>0</v>
      </c>
      <c r="X223" s="91">
        <v>0</v>
      </c>
      <c r="Y223" s="92">
        <v>45905</v>
      </c>
      <c r="Z223" s="90" t="s">
        <v>654</v>
      </c>
      <c r="AA223" s="53" t="s">
        <v>1337</v>
      </c>
    </row>
    <row r="224" spans="1:27" ht="15" customHeight="1">
      <c r="A224" s="103" t="s">
        <v>708</v>
      </c>
      <c r="B224" s="103" t="s">
        <v>855</v>
      </c>
      <c r="C224" s="104">
        <v>0</v>
      </c>
      <c r="D224" s="104">
        <v>0</v>
      </c>
      <c r="E224" s="104">
        <v>0</v>
      </c>
      <c r="F224" s="104">
        <v>0</v>
      </c>
      <c r="G224" s="105">
        <v>45918</v>
      </c>
      <c r="H224" s="103" t="s">
        <v>654</v>
      </c>
      <c r="K224" s="53"/>
      <c r="L224" s="53"/>
      <c r="M224" s="52"/>
      <c r="N224" s="52"/>
      <c r="O224" s="52"/>
      <c r="P224" s="52"/>
      <c r="Q224" s="51"/>
      <c r="R224" s="53"/>
      <c r="S224" s="90" t="s">
        <v>751</v>
      </c>
      <c r="T224" s="90" t="s">
        <v>857</v>
      </c>
      <c r="U224" s="91">
        <v>0</v>
      </c>
      <c r="V224" s="91">
        <v>0</v>
      </c>
      <c r="W224" s="91">
        <v>0</v>
      </c>
      <c r="X224" s="91">
        <v>0</v>
      </c>
      <c r="Y224" s="92">
        <v>45905</v>
      </c>
      <c r="Z224" s="90" t="s">
        <v>654</v>
      </c>
      <c r="AA224" s="53" t="s">
        <v>1337</v>
      </c>
    </row>
    <row r="225" spans="1:27" ht="15" customHeight="1">
      <c r="A225" s="103" t="s">
        <v>709</v>
      </c>
      <c r="B225" s="103" t="s">
        <v>856</v>
      </c>
      <c r="C225" s="104">
        <v>2208</v>
      </c>
      <c r="D225" s="104">
        <v>0</v>
      </c>
      <c r="E225" s="104">
        <v>2208</v>
      </c>
      <c r="F225" s="104">
        <v>0</v>
      </c>
      <c r="G225" s="105">
        <v>45918</v>
      </c>
      <c r="H225" s="103" t="s">
        <v>654</v>
      </c>
      <c r="K225" s="53"/>
      <c r="L225" s="53"/>
      <c r="M225" s="52"/>
      <c r="N225" s="52"/>
      <c r="O225" s="52"/>
      <c r="P225" s="52"/>
      <c r="Q225" s="51"/>
      <c r="R225" s="53"/>
      <c r="S225" s="90" t="s">
        <v>752</v>
      </c>
      <c r="T225" s="90" t="s">
        <v>857</v>
      </c>
      <c r="U225" s="91">
        <v>0</v>
      </c>
      <c r="V225" s="91">
        <v>0</v>
      </c>
      <c r="W225" s="91">
        <v>0</v>
      </c>
      <c r="X225" s="91">
        <v>0</v>
      </c>
      <c r="Y225" s="92">
        <v>45905</v>
      </c>
      <c r="Z225" s="90" t="s">
        <v>654</v>
      </c>
      <c r="AA225" s="53" t="s">
        <v>1337</v>
      </c>
    </row>
    <row r="226" spans="1:27" ht="15" customHeight="1">
      <c r="A226" s="103" t="s">
        <v>710</v>
      </c>
      <c r="B226" s="103" t="s">
        <v>856</v>
      </c>
      <c r="C226" s="104">
        <v>984</v>
      </c>
      <c r="D226" s="104">
        <v>0</v>
      </c>
      <c r="E226" s="104">
        <v>984</v>
      </c>
      <c r="F226" s="104">
        <v>0</v>
      </c>
      <c r="G226" s="105">
        <v>45918</v>
      </c>
      <c r="H226" s="103" t="s">
        <v>654</v>
      </c>
      <c r="K226" s="53"/>
      <c r="L226" s="53"/>
      <c r="M226" s="52"/>
      <c r="N226" s="52"/>
      <c r="O226" s="52"/>
      <c r="P226" s="52"/>
      <c r="Q226" s="51"/>
      <c r="R226" s="53"/>
      <c r="S226" s="90" t="s">
        <v>753</v>
      </c>
      <c r="T226" s="90" t="s">
        <v>857</v>
      </c>
      <c r="U226" s="91">
        <v>0</v>
      </c>
      <c r="V226" s="91">
        <v>0</v>
      </c>
      <c r="W226" s="91">
        <v>0</v>
      </c>
      <c r="X226" s="91">
        <v>0</v>
      </c>
      <c r="Y226" s="92">
        <v>45905</v>
      </c>
      <c r="Z226" s="90" t="s">
        <v>654</v>
      </c>
      <c r="AA226" s="53" t="s">
        <v>1337</v>
      </c>
    </row>
    <row r="227" spans="1:27" ht="15" customHeight="1">
      <c r="A227" s="103" t="s">
        <v>711</v>
      </c>
      <c r="B227" s="103" t="s">
        <v>856</v>
      </c>
      <c r="C227" s="104">
        <v>1392</v>
      </c>
      <c r="D227" s="104">
        <v>0</v>
      </c>
      <c r="E227" s="104">
        <v>1392</v>
      </c>
      <c r="F227" s="104">
        <v>0</v>
      </c>
      <c r="G227" s="105">
        <v>45918</v>
      </c>
      <c r="H227" s="103" t="s">
        <v>654</v>
      </c>
      <c r="K227" s="53"/>
      <c r="L227" s="53"/>
      <c r="M227" s="52"/>
      <c r="N227" s="52"/>
      <c r="O227" s="52"/>
      <c r="P227" s="52"/>
      <c r="Q227" s="51"/>
      <c r="R227" s="53"/>
      <c r="S227" s="90" t="s">
        <v>564</v>
      </c>
      <c r="T227" s="90" t="s">
        <v>16</v>
      </c>
      <c r="U227" s="91">
        <v>0</v>
      </c>
      <c r="V227" s="91">
        <v>0</v>
      </c>
      <c r="W227" s="91">
        <v>0</v>
      </c>
      <c r="X227" s="91">
        <v>0</v>
      </c>
      <c r="Y227" s="92">
        <v>45905</v>
      </c>
      <c r="Z227" s="90" t="s">
        <v>654</v>
      </c>
      <c r="AA227" s="53" t="s">
        <v>1337</v>
      </c>
    </row>
    <row r="228" spans="1:27" ht="15" customHeight="1">
      <c r="A228" s="103" t="s">
        <v>712</v>
      </c>
      <c r="B228" s="103" t="s">
        <v>856</v>
      </c>
      <c r="C228" s="104">
        <v>936</v>
      </c>
      <c r="D228" s="104">
        <v>0</v>
      </c>
      <c r="E228" s="104">
        <v>936</v>
      </c>
      <c r="F228" s="104">
        <v>0</v>
      </c>
      <c r="G228" s="105">
        <v>45918</v>
      </c>
      <c r="H228" s="103" t="s">
        <v>654</v>
      </c>
      <c r="K228" s="53"/>
      <c r="L228" s="53"/>
      <c r="M228" s="52"/>
      <c r="N228" s="52"/>
      <c r="O228" s="52"/>
      <c r="P228" s="52"/>
      <c r="Q228" s="51"/>
      <c r="R228" s="53"/>
      <c r="S228" s="90" t="s">
        <v>566</v>
      </c>
      <c r="T228" s="90" t="s">
        <v>20</v>
      </c>
      <c r="U228" s="91">
        <v>0</v>
      </c>
      <c r="V228" s="91">
        <v>0</v>
      </c>
      <c r="W228" s="91">
        <v>0</v>
      </c>
      <c r="X228" s="91">
        <v>0</v>
      </c>
      <c r="Y228" s="92">
        <v>45905</v>
      </c>
      <c r="Z228" s="90" t="s">
        <v>654</v>
      </c>
      <c r="AA228" s="53" t="s">
        <v>1337</v>
      </c>
    </row>
    <row r="229" spans="1:27" ht="15" customHeight="1">
      <c r="A229" s="103" t="s">
        <v>713</v>
      </c>
      <c r="B229" s="103" t="s">
        <v>856</v>
      </c>
      <c r="C229" s="104">
        <v>3000</v>
      </c>
      <c r="D229" s="104">
        <v>0</v>
      </c>
      <c r="E229" s="104">
        <v>3000</v>
      </c>
      <c r="F229" s="104">
        <v>0</v>
      </c>
      <c r="G229" s="105">
        <v>45918</v>
      </c>
      <c r="H229" s="103" t="s">
        <v>654</v>
      </c>
      <c r="K229" s="53"/>
      <c r="L229" s="53"/>
      <c r="M229" s="52"/>
      <c r="N229" s="52"/>
      <c r="O229" s="52"/>
      <c r="P229" s="52"/>
      <c r="Q229" s="51"/>
      <c r="R229" s="53"/>
      <c r="S229" s="90" t="s">
        <v>568</v>
      </c>
      <c r="T229" s="90" t="s">
        <v>100</v>
      </c>
      <c r="U229" s="91">
        <v>0</v>
      </c>
      <c r="V229" s="91">
        <v>0</v>
      </c>
      <c r="W229" s="91">
        <v>0</v>
      </c>
      <c r="X229" s="91">
        <v>0</v>
      </c>
      <c r="Y229" s="92">
        <v>45905</v>
      </c>
      <c r="Z229" s="90" t="s">
        <v>654</v>
      </c>
      <c r="AA229" s="53" t="s">
        <v>1337</v>
      </c>
    </row>
    <row r="230" spans="1:27" ht="15" customHeight="1">
      <c r="A230" s="103" t="s">
        <v>714</v>
      </c>
      <c r="B230" s="103" t="s">
        <v>857</v>
      </c>
      <c r="C230" s="104">
        <v>3000</v>
      </c>
      <c r="D230" s="104">
        <v>0</v>
      </c>
      <c r="E230" s="104">
        <v>3000</v>
      </c>
      <c r="F230" s="104">
        <v>3000</v>
      </c>
      <c r="G230" s="105">
        <v>45918</v>
      </c>
      <c r="H230" s="103" t="s">
        <v>654</v>
      </c>
      <c r="K230" s="53"/>
      <c r="L230" s="53"/>
      <c r="M230" s="52"/>
      <c r="N230" s="52"/>
      <c r="O230" s="52"/>
      <c r="P230" s="52"/>
      <c r="Q230" s="51"/>
      <c r="R230" s="53"/>
      <c r="S230" s="90" t="s">
        <v>559</v>
      </c>
      <c r="T230" s="90" t="s">
        <v>26</v>
      </c>
      <c r="U230" s="91">
        <v>0</v>
      </c>
      <c r="V230" s="91">
        <v>0</v>
      </c>
      <c r="W230" s="91">
        <v>0</v>
      </c>
      <c r="X230" s="91">
        <v>0</v>
      </c>
      <c r="Y230" s="92">
        <v>45905</v>
      </c>
      <c r="Z230" s="90" t="s">
        <v>654</v>
      </c>
      <c r="AA230" s="53" t="s">
        <v>1337</v>
      </c>
    </row>
    <row r="231" spans="1:27" ht="15" customHeight="1">
      <c r="A231" s="103" t="s">
        <v>715</v>
      </c>
      <c r="B231" s="103" t="s">
        <v>857</v>
      </c>
      <c r="C231" s="104">
        <v>3000</v>
      </c>
      <c r="D231" s="104">
        <v>0</v>
      </c>
      <c r="E231" s="104">
        <v>3000</v>
      </c>
      <c r="F231" s="104">
        <v>1992</v>
      </c>
      <c r="G231" s="105">
        <v>45918</v>
      </c>
      <c r="H231" s="103" t="s">
        <v>654</v>
      </c>
      <c r="K231" s="53"/>
      <c r="L231" s="53"/>
      <c r="M231" s="52"/>
      <c r="N231" s="52"/>
      <c r="O231" s="52"/>
      <c r="P231" s="52"/>
      <c r="Q231" s="51"/>
      <c r="R231" s="53"/>
      <c r="S231" s="90" t="s">
        <v>562</v>
      </c>
      <c r="T231" s="90" t="s">
        <v>29</v>
      </c>
      <c r="U231" s="91">
        <v>0</v>
      </c>
      <c r="V231" s="91">
        <v>0</v>
      </c>
      <c r="W231" s="91">
        <v>0</v>
      </c>
      <c r="X231" s="91">
        <v>0</v>
      </c>
      <c r="Y231" s="92">
        <v>45905</v>
      </c>
      <c r="Z231" s="90" t="s">
        <v>654</v>
      </c>
      <c r="AA231" s="53" t="s">
        <v>1337</v>
      </c>
    </row>
    <row r="232" spans="1:27" ht="15" customHeight="1">
      <c r="A232" s="103" t="s">
        <v>716</v>
      </c>
      <c r="B232" s="103" t="s">
        <v>857</v>
      </c>
      <c r="C232" s="104">
        <v>2952</v>
      </c>
      <c r="D232" s="104">
        <v>0</v>
      </c>
      <c r="E232" s="104">
        <v>2952</v>
      </c>
      <c r="F232" s="104">
        <v>1992</v>
      </c>
      <c r="G232" s="105">
        <v>45918</v>
      </c>
      <c r="H232" s="103" t="s">
        <v>654</v>
      </c>
      <c r="K232" s="53"/>
      <c r="L232" s="53"/>
      <c r="M232" s="52"/>
      <c r="N232" s="52"/>
      <c r="O232" s="52"/>
      <c r="P232" s="52"/>
      <c r="Q232" s="51"/>
      <c r="R232" s="53"/>
      <c r="S232" s="90" t="s">
        <v>570</v>
      </c>
      <c r="T232" s="90" t="s">
        <v>26</v>
      </c>
      <c r="U232" s="91">
        <v>0</v>
      </c>
      <c r="V232" s="91">
        <v>0</v>
      </c>
      <c r="W232" s="91">
        <v>0</v>
      </c>
      <c r="X232" s="91">
        <v>0</v>
      </c>
      <c r="Y232" s="92">
        <v>45905</v>
      </c>
      <c r="Z232" s="90" t="s">
        <v>654</v>
      </c>
      <c r="AA232" s="53" t="s">
        <v>1337</v>
      </c>
    </row>
    <row r="233" spans="1:27" ht="15" customHeight="1">
      <c r="A233" s="103" t="s">
        <v>717</v>
      </c>
      <c r="B233" s="103" t="s">
        <v>858</v>
      </c>
      <c r="C233" s="104">
        <v>650</v>
      </c>
      <c r="D233" s="104">
        <v>0</v>
      </c>
      <c r="E233" s="104">
        <v>650</v>
      </c>
      <c r="F233" s="104">
        <v>0</v>
      </c>
      <c r="G233" s="105">
        <v>45918</v>
      </c>
      <c r="H233" s="103" t="s">
        <v>654</v>
      </c>
      <c r="K233" s="53"/>
      <c r="L233" s="53"/>
      <c r="M233" s="52"/>
      <c r="N233" s="52"/>
      <c r="O233" s="52"/>
      <c r="P233" s="52"/>
      <c r="Q233" s="51"/>
      <c r="R233" s="53"/>
      <c r="S233" s="90" t="s">
        <v>573</v>
      </c>
      <c r="T233" s="90" t="s">
        <v>29</v>
      </c>
      <c r="U233" s="91">
        <v>0</v>
      </c>
      <c r="V233" s="91">
        <v>0</v>
      </c>
      <c r="W233" s="91">
        <v>0</v>
      </c>
      <c r="X233" s="91">
        <v>0</v>
      </c>
      <c r="Y233" s="92">
        <v>45905</v>
      </c>
      <c r="Z233" s="90" t="s">
        <v>654</v>
      </c>
      <c r="AA233" s="53" t="s">
        <v>1337</v>
      </c>
    </row>
    <row r="234" spans="1:27" ht="15" customHeight="1">
      <c r="A234" s="103" t="s">
        <v>718</v>
      </c>
      <c r="B234" s="103" t="s">
        <v>859</v>
      </c>
      <c r="C234" s="104">
        <v>0</v>
      </c>
      <c r="D234" s="104">
        <v>0</v>
      </c>
      <c r="E234" s="104">
        <v>0</v>
      </c>
      <c r="F234" s="104">
        <v>0</v>
      </c>
      <c r="G234" s="105">
        <v>45918</v>
      </c>
      <c r="H234" s="103" t="s">
        <v>654</v>
      </c>
      <c r="K234" s="53"/>
      <c r="L234" s="53"/>
      <c r="M234" s="52"/>
      <c r="N234" s="52"/>
      <c r="O234" s="52"/>
      <c r="P234" s="52"/>
      <c r="Q234" s="51"/>
      <c r="R234" s="53"/>
      <c r="S234" s="90" t="s">
        <v>754</v>
      </c>
      <c r="T234" s="90" t="s">
        <v>884</v>
      </c>
      <c r="U234" s="91">
        <v>0</v>
      </c>
      <c r="V234" s="91">
        <v>0</v>
      </c>
      <c r="W234" s="91">
        <v>0</v>
      </c>
      <c r="X234" s="91">
        <v>0</v>
      </c>
      <c r="Y234" s="92">
        <v>45905</v>
      </c>
      <c r="Z234" s="90" t="s">
        <v>654</v>
      </c>
      <c r="AA234" s="53" t="s">
        <v>1337</v>
      </c>
    </row>
    <row r="235" spans="1:27" ht="15" customHeight="1">
      <c r="A235" s="103" t="s">
        <v>719</v>
      </c>
      <c r="B235" s="103" t="s">
        <v>860</v>
      </c>
      <c r="C235" s="104">
        <v>0</v>
      </c>
      <c r="D235" s="104">
        <v>0</v>
      </c>
      <c r="E235" s="104">
        <v>0</v>
      </c>
      <c r="F235" s="104">
        <v>0</v>
      </c>
      <c r="G235" s="105">
        <v>45918</v>
      </c>
      <c r="H235" s="103" t="s">
        <v>654</v>
      </c>
      <c r="K235" s="53"/>
      <c r="L235" s="53"/>
      <c r="M235" s="52"/>
      <c r="N235" s="52"/>
      <c r="O235" s="52"/>
      <c r="P235" s="52"/>
      <c r="Q235" s="51"/>
      <c r="R235" s="53"/>
      <c r="S235" s="90" t="s">
        <v>755</v>
      </c>
      <c r="T235" s="90" t="s">
        <v>884</v>
      </c>
      <c r="U235" s="91">
        <v>0</v>
      </c>
      <c r="V235" s="91">
        <v>0</v>
      </c>
      <c r="W235" s="91">
        <v>0</v>
      </c>
      <c r="X235" s="91">
        <v>0</v>
      </c>
      <c r="Y235" s="92">
        <v>45905</v>
      </c>
      <c r="Z235" s="90" t="s">
        <v>654</v>
      </c>
      <c r="AA235" s="53" t="s">
        <v>1337</v>
      </c>
    </row>
    <row r="236" spans="1:27" ht="15" customHeight="1">
      <c r="A236" s="103" t="s">
        <v>720</v>
      </c>
      <c r="B236" s="103" t="s">
        <v>861</v>
      </c>
      <c r="C236" s="104">
        <v>300</v>
      </c>
      <c r="D236" s="104">
        <v>0</v>
      </c>
      <c r="E236" s="104">
        <v>300</v>
      </c>
      <c r="F236" s="104">
        <v>0</v>
      </c>
      <c r="G236" s="105">
        <v>45918</v>
      </c>
      <c r="H236" s="103" t="s">
        <v>654</v>
      </c>
      <c r="K236" s="53"/>
      <c r="L236" s="53"/>
      <c r="M236" s="52"/>
      <c r="N236" s="52"/>
      <c r="O236" s="52"/>
      <c r="P236" s="52"/>
      <c r="Q236" s="51"/>
      <c r="R236" s="53"/>
      <c r="S236" s="90" t="s">
        <v>758</v>
      </c>
      <c r="T236" s="90" t="s">
        <v>885</v>
      </c>
      <c r="U236" s="91">
        <v>0</v>
      </c>
      <c r="V236" s="91">
        <v>0</v>
      </c>
      <c r="W236" s="91">
        <v>0</v>
      </c>
      <c r="X236" s="91">
        <v>0</v>
      </c>
      <c r="Y236" s="92">
        <v>45905</v>
      </c>
      <c r="Z236" s="90" t="s">
        <v>654</v>
      </c>
      <c r="AA236" s="53" t="s">
        <v>1337</v>
      </c>
    </row>
    <row r="237" spans="1:27" ht="15" customHeight="1">
      <c r="A237" s="103" t="s">
        <v>721</v>
      </c>
      <c r="B237" s="103" t="s">
        <v>862</v>
      </c>
      <c r="C237" s="104">
        <v>300</v>
      </c>
      <c r="D237" s="104">
        <v>0</v>
      </c>
      <c r="E237" s="104">
        <v>300</v>
      </c>
      <c r="F237" s="104">
        <v>0</v>
      </c>
      <c r="G237" s="105">
        <v>45918</v>
      </c>
      <c r="H237" s="103" t="s">
        <v>654</v>
      </c>
      <c r="K237" s="53"/>
      <c r="L237" s="53"/>
      <c r="M237" s="52"/>
      <c r="N237" s="52"/>
      <c r="O237" s="52"/>
      <c r="P237" s="52"/>
      <c r="Q237" s="51"/>
      <c r="R237" s="53"/>
      <c r="S237" s="90" t="s">
        <v>785</v>
      </c>
      <c r="T237" s="90" t="s">
        <v>786</v>
      </c>
      <c r="U237" s="91">
        <v>0</v>
      </c>
      <c r="V237" s="91">
        <v>0</v>
      </c>
      <c r="W237" s="91">
        <v>0</v>
      </c>
      <c r="X237" s="91">
        <v>0</v>
      </c>
      <c r="Y237" s="92">
        <v>45905</v>
      </c>
      <c r="Z237" s="90" t="s">
        <v>654</v>
      </c>
      <c r="AA237" s="53" t="s">
        <v>1337</v>
      </c>
    </row>
    <row r="238" spans="1:27" ht="15" customHeight="1">
      <c r="A238" s="103" t="s">
        <v>722</v>
      </c>
      <c r="B238" s="103" t="s">
        <v>863</v>
      </c>
      <c r="C238" s="104">
        <v>400</v>
      </c>
      <c r="D238" s="104">
        <v>0</v>
      </c>
      <c r="E238" s="104">
        <v>400</v>
      </c>
      <c r="F238" s="104">
        <v>0</v>
      </c>
      <c r="G238" s="105">
        <v>45918</v>
      </c>
      <c r="H238" s="103" t="s">
        <v>654</v>
      </c>
      <c r="K238" s="53"/>
      <c r="L238" s="53"/>
      <c r="M238" s="52"/>
      <c r="N238" s="52"/>
      <c r="O238" s="52"/>
      <c r="P238" s="52"/>
      <c r="Q238" s="51"/>
      <c r="R238" s="53"/>
      <c r="S238" s="90" t="s">
        <v>787</v>
      </c>
      <c r="T238" s="90" t="s">
        <v>786</v>
      </c>
      <c r="U238" s="91">
        <v>0</v>
      </c>
      <c r="V238" s="91">
        <v>0</v>
      </c>
      <c r="W238" s="91">
        <v>0</v>
      </c>
      <c r="X238" s="91">
        <v>0</v>
      </c>
      <c r="Y238" s="92">
        <v>45905</v>
      </c>
      <c r="Z238" s="90" t="s">
        <v>654</v>
      </c>
      <c r="AA238" s="53" t="s">
        <v>1337</v>
      </c>
    </row>
    <row r="239" spans="1:27" ht="15" customHeight="1">
      <c r="A239" s="103" t="s">
        <v>723</v>
      </c>
      <c r="B239" s="103" t="s">
        <v>864</v>
      </c>
      <c r="C239" s="104">
        <v>0</v>
      </c>
      <c r="D239" s="104">
        <v>0</v>
      </c>
      <c r="E239" s="104">
        <v>0</v>
      </c>
      <c r="F239" s="104">
        <v>0</v>
      </c>
      <c r="G239" s="105">
        <v>45918</v>
      </c>
      <c r="H239" s="103" t="s">
        <v>654</v>
      </c>
      <c r="K239" s="53"/>
      <c r="L239" s="53"/>
      <c r="M239" s="52"/>
      <c r="N239" s="52"/>
      <c r="O239" s="52"/>
      <c r="P239" s="52"/>
      <c r="Q239" s="51"/>
      <c r="R239" s="53"/>
      <c r="S239" s="90" t="s">
        <v>788</v>
      </c>
      <c r="T239" s="90" t="s">
        <v>763</v>
      </c>
      <c r="U239" s="91">
        <v>0</v>
      </c>
      <c r="V239" s="91">
        <v>0</v>
      </c>
      <c r="W239" s="91">
        <v>0</v>
      </c>
      <c r="X239" s="91">
        <v>0</v>
      </c>
      <c r="Y239" s="92">
        <v>45905</v>
      </c>
      <c r="Z239" s="90" t="s">
        <v>654</v>
      </c>
      <c r="AA239" s="53" t="s">
        <v>1337</v>
      </c>
    </row>
    <row r="240" spans="1:27" ht="15" customHeight="1">
      <c r="A240" s="103" t="s">
        <v>724</v>
      </c>
      <c r="B240" s="103" t="s">
        <v>865</v>
      </c>
      <c r="C240" s="104">
        <v>400</v>
      </c>
      <c r="D240" s="104">
        <v>0</v>
      </c>
      <c r="E240" s="104">
        <v>400</v>
      </c>
      <c r="F240" s="104">
        <v>0</v>
      </c>
      <c r="G240" s="105">
        <v>45918</v>
      </c>
      <c r="H240" s="103" t="s">
        <v>654</v>
      </c>
      <c r="K240" s="53"/>
      <c r="L240" s="53"/>
      <c r="M240" s="52"/>
      <c r="N240" s="52"/>
      <c r="O240" s="52"/>
      <c r="P240" s="52"/>
      <c r="Q240" s="51"/>
      <c r="R240" s="53"/>
      <c r="S240" s="90" t="s">
        <v>789</v>
      </c>
      <c r="T240" s="90" t="s">
        <v>775</v>
      </c>
      <c r="U240" s="91">
        <v>0</v>
      </c>
      <c r="V240" s="91">
        <v>0</v>
      </c>
      <c r="W240" s="91">
        <v>0</v>
      </c>
      <c r="X240" s="91">
        <v>0</v>
      </c>
      <c r="Y240" s="92">
        <v>45905</v>
      </c>
      <c r="Z240" s="90" t="s">
        <v>654</v>
      </c>
      <c r="AA240" s="53" t="s">
        <v>1337</v>
      </c>
    </row>
    <row r="241" spans="1:27" ht="15" customHeight="1">
      <c r="A241" s="103" t="s">
        <v>725</v>
      </c>
      <c r="B241" s="103" t="s">
        <v>866</v>
      </c>
      <c r="C241" s="104">
        <v>300</v>
      </c>
      <c r="D241" s="104">
        <v>0</v>
      </c>
      <c r="E241" s="104">
        <v>300</v>
      </c>
      <c r="F241" s="104">
        <v>0</v>
      </c>
      <c r="G241" s="105">
        <v>45918</v>
      </c>
      <c r="H241" s="103" t="s">
        <v>654</v>
      </c>
      <c r="K241" s="53"/>
      <c r="L241" s="53"/>
      <c r="M241" s="52"/>
      <c r="N241" s="52"/>
      <c r="O241" s="52"/>
      <c r="P241" s="52"/>
      <c r="Q241" s="51"/>
      <c r="R241" s="53"/>
      <c r="S241" s="90" t="s">
        <v>790</v>
      </c>
      <c r="T241" s="90" t="s">
        <v>791</v>
      </c>
      <c r="U241" s="91">
        <v>0</v>
      </c>
      <c r="V241" s="91">
        <v>0</v>
      </c>
      <c r="W241" s="91">
        <v>0</v>
      </c>
      <c r="X241" s="91">
        <v>0</v>
      </c>
      <c r="Y241" s="92">
        <v>45905</v>
      </c>
      <c r="Z241" s="90" t="s">
        <v>654</v>
      </c>
      <c r="AA241" s="53" t="s">
        <v>1337</v>
      </c>
    </row>
    <row r="242" spans="1:27" ht="15" customHeight="1">
      <c r="A242" s="103" t="s">
        <v>726</v>
      </c>
      <c r="B242" s="103" t="s">
        <v>867</v>
      </c>
      <c r="C242" s="104">
        <v>0</v>
      </c>
      <c r="D242" s="104">
        <v>0</v>
      </c>
      <c r="E242" s="104">
        <v>0</v>
      </c>
      <c r="F242" s="104">
        <v>0</v>
      </c>
      <c r="G242" s="105">
        <v>45918</v>
      </c>
      <c r="H242" s="103" t="s">
        <v>654</v>
      </c>
      <c r="K242" s="53"/>
      <c r="L242" s="53"/>
      <c r="M242" s="52"/>
      <c r="N242" s="52"/>
      <c r="O242" s="52"/>
      <c r="P242" s="52"/>
      <c r="Q242" s="51"/>
      <c r="R242" s="53"/>
      <c r="S242" s="90" t="s">
        <v>792</v>
      </c>
      <c r="T242" s="90" t="s">
        <v>793</v>
      </c>
      <c r="U242" s="91">
        <v>0</v>
      </c>
      <c r="V242" s="91">
        <v>0</v>
      </c>
      <c r="W242" s="91">
        <v>0</v>
      </c>
      <c r="X242" s="91">
        <v>0</v>
      </c>
      <c r="Y242" s="92">
        <v>45905</v>
      </c>
      <c r="Z242" s="90" t="s">
        <v>654</v>
      </c>
      <c r="AA242" s="53" t="s">
        <v>1337</v>
      </c>
    </row>
    <row r="243" spans="1:27" ht="15" customHeight="1">
      <c r="A243" s="103" t="s">
        <v>727</v>
      </c>
      <c r="B243" s="103" t="s">
        <v>868</v>
      </c>
      <c r="C243" s="104">
        <v>200</v>
      </c>
      <c r="D243" s="104">
        <v>200</v>
      </c>
      <c r="E243" s="104">
        <v>0</v>
      </c>
      <c r="F243" s="104">
        <v>0</v>
      </c>
      <c r="G243" s="105">
        <v>45918</v>
      </c>
      <c r="H243" s="103" t="s">
        <v>654</v>
      </c>
      <c r="K243" s="53"/>
      <c r="L243" s="53"/>
      <c r="M243" s="52"/>
      <c r="N243" s="52"/>
      <c r="O243" s="52"/>
      <c r="P243" s="52"/>
      <c r="Q243" s="51"/>
      <c r="R243" s="53"/>
      <c r="S243" s="90" t="s">
        <v>794</v>
      </c>
      <c r="T243" s="90" t="s">
        <v>793</v>
      </c>
      <c r="U243" s="91">
        <v>0</v>
      </c>
      <c r="V243" s="91">
        <v>0</v>
      </c>
      <c r="W243" s="91">
        <v>0</v>
      </c>
      <c r="X243" s="91">
        <v>0</v>
      </c>
      <c r="Y243" s="92">
        <v>45905</v>
      </c>
      <c r="Z243" s="90" t="s">
        <v>654</v>
      </c>
      <c r="AA243" s="53" t="s">
        <v>1337</v>
      </c>
    </row>
    <row r="244" spans="1:27" ht="15" customHeight="1">
      <c r="A244" s="103" t="s">
        <v>728</v>
      </c>
      <c r="B244" s="103" t="s">
        <v>869</v>
      </c>
      <c r="C244" s="104">
        <v>0</v>
      </c>
      <c r="D244" s="104">
        <v>0</v>
      </c>
      <c r="E244" s="104">
        <v>0</v>
      </c>
      <c r="F244" s="104">
        <v>0</v>
      </c>
      <c r="G244" s="105">
        <v>45918</v>
      </c>
      <c r="H244" s="103" t="s">
        <v>654</v>
      </c>
      <c r="K244" s="53"/>
      <c r="L244" s="53"/>
      <c r="M244" s="52"/>
      <c r="N244" s="52"/>
      <c r="O244" s="52"/>
      <c r="P244" s="52"/>
      <c r="Q244" s="51"/>
      <c r="R244" s="53"/>
      <c r="S244" s="90" t="s">
        <v>795</v>
      </c>
      <c r="T244" s="90" t="s">
        <v>796</v>
      </c>
      <c r="U244" s="91">
        <v>0</v>
      </c>
      <c r="V244" s="91">
        <v>0</v>
      </c>
      <c r="W244" s="91">
        <v>0</v>
      </c>
      <c r="X244" s="91">
        <v>0</v>
      </c>
      <c r="Y244" s="92">
        <v>45905</v>
      </c>
      <c r="Z244" s="90" t="s">
        <v>654</v>
      </c>
      <c r="AA244" s="53" t="s">
        <v>1337</v>
      </c>
    </row>
    <row r="245" spans="1:27" ht="15" customHeight="1">
      <c r="A245" s="103" t="s">
        <v>729</v>
      </c>
      <c r="B245" s="103" t="s">
        <v>870</v>
      </c>
      <c r="C245" s="104">
        <v>0</v>
      </c>
      <c r="D245" s="104">
        <v>0</v>
      </c>
      <c r="E245" s="104">
        <v>0</v>
      </c>
      <c r="F245" s="104">
        <v>0</v>
      </c>
      <c r="G245" s="105">
        <v>45918</v>
      </c>
      <c r="H245" s="103" t="s">
        <v>654</v>
      </c>
      <c r="K245" s="53"/>
      <c r="L245" s="53"/>
      <c r="M245" s="52"/>
      <c r="N245" s="52"/>
      <c r="O245" s="52"/>
      <c r="P245" s="52"/>
      <c r="Q245" s="51"/>
      <c r="R245" s="53"/>
      <c r="S245" s="90" t="s">
        <v>797</v>
      </c>
      <c r="T245" s="90" t="s">
        <v>887</v>
      </c>
      <c r="U245" s="91">
        <v>0</v>
      </c>
      <c r="V245" s="91">
        <v>0</v>
      </c>
      <c r="W245" s="91">
        <v>0</v>
      </c>
      <c r="X245" s="91">
        <v>0</v>
      </c>
      <c r="Y245" s="92">
        <v>45905</v>
      </c>
      <c r="Z245" s="90" t="s">
        <v>654</v>
      </c>
      <c r="AA245" s="53" t="s">
        <v>1337</v>
      </c>
    </row>
    <row r="246" spans="1:27" ht="15" customHeight="1">
      <c r="A246" s="103" t="s">
        <v>730</v>
      </c>
      <c r="B246" s="103" t="s">
        <v>1536</v>
      </c>
      <c r="C246" s="104">
        <v>0</v>
      </c>
      <c r="D246" s="104">
        <v>0</v>
      </c>
      <c r="E246" s="104">
        <v>0</v>
      </c>
      <c r="F246" s="104">
        <v>0</v>
      </c>
      <c r="G246" s="105">
        <v>45918</v>
      </c>
      <c r="H246" s="103" t="s">
        <v>654</v>
      </c>
      <c r="K246" s="53"/>
      <c r="L246" s="53"/>
      <c r="M246" s="52"/>
      <c r="N246" s="52"/>
      <c r="O246" s="52"/>
      <c r="P246" s="52"/>
      <c r="Q246" s="51"/>
      <c r="R246" s="53"/>
      <c r="S246" s="90" t="s">
        <v>798</v>
      </c>
      <c r="T246" s="90" t="s">
        <v>888</v>
      </c>
      <c r="U246" s="91">
        <v>0</v>
      </c>
      <c r="V246" s="91">
        <v>0</v>
      </c>
      <c r="W246" s="91">
        <v>0</v>
      </c>
      <c r="X246" s="91">
        <v>0</v>
      </c>
      <c r="Y246" s="92">
        <v>45905</v>
      </c>
      <c r="Z246" s="90" t="s">
        <v>654</v>
      </c>
      <c r="AA246" s="53" t="s">
        <v>1337</v>
      </c>
    </row>
    <row r="247" spans="1:27" ht="15" customHeight="1">
      <c r="A247" s="103" t="s">
        <v>731</v>
      </c>
      <c r="B247" s="103" t="s">
        <v>871</v>
      </c>
      <c r="C247" s="104">
        <v>600</v>
      </c>
      <c r="D247" s="104">
        <v>600</v>
      </c>
      <c r="E247" s="104">
        <v>0</v>
      </c>
      <c r="F247" s="104">
        <v>0</v>
      </c>
      <c r="G247" s="105">
        <v>45918</v>
      </c>
      <c r="H247" s="103" t="s">
        <v>654</v>
      </c>
      <c r="K247" s="53"/>
      <c r="L247" s="53"/>
      <c r="M247" s="52"/>
      <c r="N247" s="52"/>
      <c r="O247" s="52"/>
      <c r="P247" s="52"/>
      <c r="Q247" s="51"/>
      <c r="R247" s="53"/>
      <c r="S247" s="90" t="s">
        <v>799</v>
      </c>
      <c r="T247" s="90" t="s">
        <v>763</v>
      </c>
      <c r="U247" s="91">
        <v>0</v>
      </c>
      <c r="V247" s="91">
        <v>0</v>
      </c>
      <c r="W247" s="91">
        <v>0</v>
      </c>
      <c r="X247" s="91">
        <v>0</v>
      </c>
      <c r="Y247" s="92">
        <v>45905</v>
      </c>
      <c r="Z247" s="90" t="s">
        <v>654</v>
      </c>
      <c r="AA247" s="53" t="s">
        <v>1337</v>
      </c>
    </row>
    <row r="248" spans="1:27" ht="15" customHeight="1">
      <c r="A248" s="103" t="s">
        <v>732</v>
      </c>
      <c r="B248" s="103" t="s">
        <v>872</v>
      </c>
      <c r="C248" s="104">
        <v>0</v>
      </c>
      <c r="D248" s="104">
        <v>0</v>
      </c>
      <c r="E248" s="104">
        <v>0</v>
      </c>
      <c r="F248" s="104">
        <v>0</v>
      </c>
      <c r="G248" s="105">
        <v>45918</v>
      </c>
      <c r="H248" s="103" t="s">
        <v>654</v>
      </c>
      <c r="K248" s="53"/>
      <c r="L248" s="53"/>
      <c r="M248" s="52"/>
      <c r="N248" s="52"/>
      <c r="O248" s="52"/>
      <c r="P248" s="52"/>
      <c r="Q248" s="51"/>
      <c r="R248" s="53"/>
      <c r="S248" s="90" t="s">
        <v>800</v>
      </c>
      <c r="T248" s="90" t="s">
        <v>763</v>
      </c>
      <c r="U248" s="91">
        <v>0</v>
      </c>
      <c r="V248" s="91">
        <v>0</v>
      </c>
      <c r="W248" s="91">
        <v>0</v>
      </c>
      <c r="X248" s="91">
        <v>0</v>
      </c>
      <c r="Y248" s="92">
        <v>45905</v>
      </c>
      <c r="Z248" s="90" t="s">
        <v>654</v>
      </c>
      <c r="AA248" s="53" t="s">
        <v>1337</v>
      </c>
    </row>
    <row r="249" spans="1:27" ht="15" customHeight="1">
      <c r="A249" s="103" t="s">
        <v>733</v>
      </c>
      <c r="B249" s="103" t="s">
        <v>873</v>
      </c>
      <c r="C249" s="104">
        <v>300</v>
      </c>
      <c r="D249" s="104">
        <v>0</v>
      </c>
      <c r="E249" s="104">
        <v>300</v>
      </c>
      <c r="F249" s="104">
        <v>0</v>
      </c>
      <c r="G249" s="105">
        <v>45918</v>
      </c>
      <c r="H249" s="103" t="s">
        <v>654</v>
      </c>
      <c r="K249" s="53"/>
      <c r="L249" s="53"/>
      <c r="M249" s="52"/>
      <c r="N249" s="52"/>
      <c r="O249" s="52"/>
      <c r="P249" s="52"/>
      <c r="Q249" s="51"/>
      <c r="R249" s="53"/>
      <c r="S249" s="90" t="s">
        <v>801</v>
      </c>
      <c r="T249" s="90" t="s">
        <v>763</v>
      </c>
      <c r="U249" s="91">
        <v>0</v>
      </c>
      <c r="V249" s="91">
        <v>0</v>
      </c>
      <c r="W249" s="91">
        <v>0</v>
      </c>
      <c r="X249" s="91">
        <v>0</v>
      </c>
      <c r="Y249" s="92">
        <v>45905</v>
      </c>
      <c r="Z249" s="90" t="s">
        <v>654</v>
      </c>
      <c r="AA249" s="53" t="s">
        <v>1337</v>
      </c>
    </row>
    <row r="250" spans="1:27" ht="15" customHeight="1">
      <c r="A250" s="103" t="s">
        <v>734</v>
      </c>
      <c r="B250" s="103" t="s">
        <v>874</v>
      </c>
      <c r="C250" s="104">
        <v>0</v>
      </c>
      <c r="D250" s="104">
        <v>0</v>
      </c>
      <c r="E250" s="104">
        <v>0</v>
      </c>
      <c r="F250" s="104">
        <v>0</v>
      </c>
      <c r="G250" s="105">
        <v>45918</v>
      </c>
      <c r="H250" s="103" t="s">
        <v>654</v>
      </c>
      <c r="K250" s="53"/>
      <c r="L250" s="53"/>
      <c r="M250" s="52"/>
      <c r="N250" s="52"/>
      <c r="O250" s="52"/>
      <c r="P250" s="52"/>
      <c r="Q250" s="51"/>
      <c r="R250" s="53"/>
      <c r="S250" s="90" t="s">
        <v>802</v>
      </c>
      <c r="T250" s="90" t="s">
        <v>763</v>
      </c>
      <c r="U250" s="91">
        <v>0</v>
      </c>
      <c r="V250" s="91">
        <v>0</v>
      </c>
      <c r="W250" s="91">
        <v>0</v>
      </c>
      <c r="X250" s="91">
        <v>0</v>
      </c>
      <c r="Y250" s="92">
        <v>45905</v>
      </c>
      <c r="Z250" s="90" t="s">
        <v>654</v>
      </c>
      <c r="AA250" s="53" t="s">
        <v>1337</v>
      </c>
    </row>
    <row r="251" spans="1:27" ht="15" customHeight="1">
      <c r="A251" s="103" t="s">
        <v>735</v>
      </c>
      <c r="B251" s="103" t="s">
        <v>875</v>
      </c>
      <c r="C251" s="104">
        <v>600</v>
      </c>
      <c r="D251" s="104">
        <v>0</v>
      </c>
      <c r="E251" s="104">
        <v>600</v>
      </c>
      <c r="F251" s="104">
        <v>0</v>
      </c>
      <c r="G251" s="105">
        <v>45918</v>
      </c>
      <c r="H251" s="103" t="s">
        <v>654</v>
      </c>
      <c r="K251" s="53"/>
      <c r="L251" s="53"/>
      <c r="M251" s="52"/>
      <c r="N251" s="52"/>
      <c r="O251" s="52"/>
      <c r="P251" s="52"/>
      <c r="Q251" s="51"/>
      <c r="R251" s="53"/>
      <c r="S251" s="90" t="s">
        <v>803</v>
      </c>
      <c r="T251" s="90" t="s">
        <v>889</v>
      </c>
      <c r="U251" s="91">
        <v>0</v>
      </c>
      <c r="V251" s="91">
        <v>0</v>
      </c>
      <c r="W251" s="91">
        <v>0</v>
      </c>
      <c r="X251" s="91">
        <v>0</v>
      </c>
      <c r="Y251" s="92">
        <v>45905</v>
      </c>
      <c r="Z251" s="90" t="s">
        <v>654</v>
      </c>
      <c r="AA251" s="53" t="s">
        <v>1337</v>
      </c>
    </row>
    <row r="252" spans="1:27" ht="15" customHeight="1">
      <c r="A252" s="103" t="s">
        <v>736</v>
      </c>
      <c r="B252" s="103" t="s">
        <v>876</v>
      </c>
      <c r="C252" s="104">
        <v>300</v>
      </c>
      <c r="D252" s="104">
        <v>0</v>
      </c>
      <c r="E252" s="104">
        <v>300</v>
      </c>
      <c r="F252" s="104">
        <v>0</v>
      </c>
      <c r="G252" s="105">
        <v>45918</v>
      </c>
      <c r="H252" s="103" t="s">
        <v>654</v>
      </c>
      <c r="K252" s="53"/>
      <c r="L252" s="53"/>
      <c r="M252" s="52"/>
      <c r="N252" s="52"/>
      <c r="O252" s="52"/>
      <c r="P252" s="52"/>
      <c r="Q252" s="51"/>
      <c r="R252" s="53"/>
      <c r="S252" s="90" t="s">
        <v>804</v>
      </c>
      <c r="T252" s="90" t="s">
        <v>890</v>
      </c>
      <c r="U252" s="91">
        <v>0</v>
      </c>
      <c r="V252" s="91">
        <v>0</v>
      </c>
      <c r="W252" s="91">
        <v>0</v>
      </c>
      <c r="X252" s="91">
        <v>0</v>
      </c>
      <c r="Y252" s="92">
        <v>45905</v>
      </c>
      <c r="Z252" s="90" t="s">
        <v>654</v>
      </c>
      <c r="AA252" s="53" t="s">
        <v>1337</v>
      </c>
    </row>
    <row r="253" spans="1:27" ht="15" customHeight="1">
      <c r="A253" s="103" t="s">
        <v>737</v>
      </c>
      <c r="B253" s="103" t="s">
        <v>1537</v>
      </c>
      <c r="C253" s="104">
        <v>0</v>
      </c>
      <c r="D253" s="104">
        <v>0</v>
      </c>
      <c r="E253" s="104">
        <v>0</v>
      </c>
      <c r="F253" s="104">
        <v>0</v>
      </c>
      <c r="G253" s="105">
        <v>45918</v>
      </c>
      <c r="H253" s="103" t="s">
        <v>654</v>
      </c>
      <c r="K253" s="53"/>
      <c r="L253" s="53"/>
      <c r="M253" s="52"/>
      <c r="N253" s="52"/>
      <c r="O253" s="52"/>
      <c r="P253" s="52"/>
      <c r="Q253" s="51"/>
      <c r="R253" s="53"/>
      <c r="S253" s="90" t="s">
        <v>812</v>
      </c>
      <c r="T253" s="90" t="s">
        <v>895</v>
      </c>
      <c r="U253" s="91">
        <v>0</v>
      </c>
      <c r="V253" s="91">
        <v>0</v>
      </c>
      <c r="W253" s="91">
        <v>0</v>
      </c>
      <c r="X253" s="91">
        <v>0</v>
      </c>
      <c r="Y253" s="92">
        <v>45905</v>
      </c>
      <c r="Z253" s="90" t="s">
        <v>654</v>
      </c>
      <c r="AA253" s="53" t="s">
        <v>1337</v>
      </c>
    </row>
    <row r="254" spans="1:27" ht="15" customHeight="1">
      <c r="A254" s="103" t="s">
        <v>738</v>
      </c>
      <c r="B254" s="103" t="s">
        <v>877</v>
      </c>
      <c r="C254" s="104">
        <v>0</v>
      </c>
      <c r="D254" s="104">
        <v>0</v>
      </c>
      <c r="E254" s="104">
        <v>0</v>
      </c>
      <c r="F254" s="104">
        <v>0</v>
      </c>
      <c r="G254" s="105">
        <v>45918</v>
      </c>
      <c r="H254" s="103" t="s">
        <v>654</v>
      </c>
      <c r="K254" s="53"/>
      <c r="L254" s="53"/>
      <c r="M254" s="52"/>
      <c r="N254" s="52"/>
      <c r="O254" s="52"/>
      <c r="P254" s="52"/>
      <c r="Q254" s="51"/>
      <c r="R254" s="53"/>
      <c r="S254" s="90" t="s">
        <v>819</v>
      </c>
      <c r="T254" s="90" t="s">
        <v>897</v>
      </c>
      <c r="U254" s="91">
        <v>0</v>
      </c>
      <c r="V254" s="91">
        <v>0</v>
      </c>
      <c r="W254" s="91">
        <v>0</v>
      </c>
      <c r="X254" s="91">
        <v>0</v>
      </c>
      <c r="Y254" s="92">
        <v>45905</v>
      </c>
      <c r="Z254" s="90" t="s">
        <v>654</v>
      </c>
      <c r="AA254" s="53" t="s">
        <v>1337</v>
      </c>
    </row>
    <row r="255" spans="1:27" ht="15" customHeight="1">
      <c r="A255" s="103" t="s">
        <v>739</v>
      </c>
      <c r="B255" s="103" t="s">
        <v>878</v>
      </c>
      <c r="C255" s="104">
        <v>300</v>
      </c>
      <c r="D255" s="104">
        <v>300</v>
      </c>
      <c r="E255" s="104">
        <v>0</v>
      </c>
      <c r="F255" s="104">
        <v>0</v>
      </c>
      <c r="G255" s="105">
        <v>45918</v>
      </c>
      <c r="H255" s="103" t="s">
        <v>654</v>
      </c>
      <c r="K255" s="53"/>
      <c r="L255" s="53"/>
      <c r="M255" s="52"/>
      <c r="N255" s="52"/>
      <c r="O255" s="52"/>
      <c r="P255" s="52"/>
      <c r="Q255" s="51"/>
      <c r="R255" s="53"/>
      <c r="S255" s="90" t="s">
        <v>820</v>
      </c>
      <c r="T255" s="90" t="s">
        <v>897</v>
      </c>
      <c r="U255" s="91">
        <v>0</v>
      </c>
      <c r="V255" s="91">
        <v>0</v>
      </c>
      <c r="W255" s="91">
        <v>0</v>
      </c>
      <c r="X255" s="91">
        <v>0</v>
      </c>
      <c r="Y255" s="92">
        <v>45905</v>
      </c>
      <c r="Z255" s="90" t="s">
        <v>654</v>
      </c>
      <c r="AA255" s="53" t="s">
        <v>1337</v>
      </c>
    </row>
    <row r="256" spans="1:27" ht="15" customHeight="1">
      <c r="A256" s="103" t="s">
        <v>740</v>
      </c>
      <c r="B256" s="103" t="s">
        <v>879</v>
      </c>
      <c r="C256" s="104">
        <v>300</v>
      </c>
      <c r="D256" s="104">
        <v>300</v>
      </c>
      <c r="E256" s="104">
        <v>0</v>
      </c>
      <c r="F256" s="104">
        <v>0</v>
      </c>
      <c r="G256" s="105">
        <v>45918</v>
      </c>
      <c r="H256" s="103" t="s">
        <v>654</v>
      </c>
      <c r="K256" s="53"/>
      <c r="L256" s="53"/>
      <c r="M256" s="52"/>
      <c r="N256" s="52"/>
      <c r="O256" s="52"/>
      <c r="P256" s="52"/>
      <c r="Q256" s="51"/>
      <c r="R256" s="53"/>
      <c r="S256" s="90" t="s">
        <v>821</v>
      </c>
      <c r="T256" s="90" t="s">
        <v>897</v>
      </c>
      <c r="U256" s="91">
        <v>0</v>
      </c>
      <c r="V256" s="91">
        <v>0</v>
      </c>
      <c r="W256" s="91">
        <v>0</v>
      </c>
      <c r="X256" s="91">
        <v>0</v>
      </c>
      <c r="Y256" s="92">
        <v>45905</v>
      </c>
      <c r="Z256" s="90" t="s">
        <v>654</v>
      </c>
      <c r="AA256" s="53" t="s">
        <v>1337</v>
      </c>
    </row>
    <row r="257" spans="1:27" ht="15" customHeight="1">
      <c r="A257" s="103" t="s">
        <v>741</v>
      </c>
      <c r="B257" s="103" t="s">
        <v>880</v>
      </c>
      <c r="C257" s="104">
        <v>3000</v>
      </c>
      <c r="D257" s="104">
        <v>0</v>
      </c>
      <c r="E257" s="104">
        <v>3000</v>
      </c>
      <c r="F257" s="104">
        <v>0</v>
      </c>
      <c r="G257" s="105">
        <v>45918</v>
      </c>
      <c r="H257" s="103" t="s">
        <v>654</v>
      </c>
      <c r="K257" s="53"/>
      <c r="L257" s="53"/>
      <c r="M257" s="52"/>
      <c r="N257" s="52"/>
      <c r="O257" s="52"/>
      <c r="P257" s="52"/>
      <c r="Q257" s="51"/>
      <c r="R257" s="53"/>
      <c r="S257" s="90" t="s">
        <v>822</v>
      </c>
      <c r="T257" s="90" t="s">
        <v>897</v>
      </c>
      <c r="U257" s="91">
        <v>0</v>
      </c>
      <c r="V257" s="91">
        <v>0</v>
      </c>
      <c r="W257" s="91">
        <v>0</v>
      </c>
      <c r="X257" s="91">
        <v>0</v>
      </c>
      <c r="Y257" s="92">
        <v>45905</v>
      </c>
      <c r="Z257" s="90" t="s">
        <v>654</v>
      </c>
      <c r="AA257" s="53" t="s">
        <v>1337</v>
      </c>
    </row>
    <row r="258" spans="1:27" ht="15" customHeight="1">
      <c r="A258" s="103" t="s">
        <v>742</v>
      </c>
      <c r="B258" s="103" t="s">
        <v>880</v>
      </c>
      <c r="C258" s="104">
        <v>3000</v>
      </c>
      <c r="D258" s="104">
        <v>0</v>
      </c>
      <c r="E258" s="104">
        <v>3000</v>
      </c>
      <c r="F258" s="104">
        <v>0</v>
      </c>
      <c r="G258" s="105">
        <v>45918</v>
      </c>
      <c r="H258" s="103" t="s">
        <v>654</v>
      </c>
      <c r="K258" s="53"/>
      <c r="L258" s="53"/>
      <c r="M258" s="52"/>
      <c r="N258" s="52"/>
      <c r="O258" s="52"/>
      <c r="P258" s="52"/>
      <c r="Q258" s="51"/>
      <c r="R258" s="53"/>
      <c r="S258" s="90" t="s">
        <v>1122</v>
      </c>
      <c r="T258" s="90" t="s">
        <v>1123</v>
      </c>
      <c r="U258" s="91">
        <v>0</v>
      </c>
      <c r="V258" s="91">
        <v>0</v>
      </c>
      <c r="W258" s="91">
        <v>0</v>
      </c>
      <c r="X258" s="91">
        <v>0</v>
      </c>
      <c r="Y258" s="92">
        <v>45905</v>
      </c>
      <c r="Z258" s="90" t="s">
        <v>654</v>
      </c>
      <c r="AA258" s="53" t="s">
        <v>1337</v>
      </c>
    </row>
    <row r="259" spans="1:27" ht="15" customHeight="1">
      <c r="A259" s="103" t="s">
        <v>743</v>
      </c>
      <c r="B259" s="103" t="s">
        <v>881</v>
      </c>
      <c r="C259" s="104">
        <v>5000</v>
      </c>
      <c r="D259" s="104">
        <v>0</v>
      </c>
      <c r="E259" s="104">
        <v>5000</v>
      </c>
      <c r="F259" s="104">
        <v>0</v>
      </c>
      <c r="G259" s="105">
        <v>45918</v>
      </c>
      <c r="H259" s="103" t="s">
        <v>654</v>
      </c>
      <c r="K259" s="53"/>
      <c r="L259" s="53"/>
      <c r="M259" s="52"/>
      <c r="N259" s="52"/>
      <c r="O259" s="52"/>
      <c r="P259" s="52"/>
      <c r="Q259" s="51"/>
      <c r="R259" s="53"/>
      <c r="S259" s="90" t="s">
        <v>1124</v>
      </c>
      <c r="T259" s="90" t="s">
        <v>1123</v>
      </c>
      <c r="U259" s="91">
        <v>0</v>
      </c>
      <c r="V259" s="91">
        <v>0</v>
      </c>
      <c r="W259" s="91">
        <v>0</v>
      </c>
      <c r="X259" s="91">
        <v>0</v>
      </c>
      <c r="Y259" s="92">
        <v>45905</v>
      </c>
      <c r="Z259" s="90" t="s">
        <v>654</v>
      </c>
      <c r="AA259" s="53" t="s">
        <v>1337</v>
      </c>
    </row>
    <row r="260" spans="1:27" ht="15" customHeight="1">
      <c r="A260" s="103" t="s">
        <v>1115</v>
      </c>
      <c r="B260" s="103" t="s">
        <v>1116</v>
      </c>
      <c r="C260" s="104">
        <v>0</v>
      </c>
      <c r="D260" s="104">
        <v>0</v>
      </c>
      <c r="E260" s="104">
        <v>0</v>
      </c>
      <c r="F260" s="104">
        <v>0</v>
      </c>
      <c r="G260" s="105">
        <v>45918</v>
      </c>
      <c r="H260" s="103" t="s">
        <v>654</v>
      </c>
      <c r="K260" s="53"/>
      <c r="L260" s="53"/>
      <c r="M260" s="52"/>
      <c r="N260" s="52"/>
      <c r="O260" s="52"/>
      <c r="P260" s="52"/>
      <c r="Q260" s="51"/>
      <c r="R260" s="53"/>
      <c r="S260" s="90" t="s">
        <v>1125</v>
      </c>
      <c r="T260" s="90" t="s">
        <v>1126</v>
      </c>
      <c r="U260" s="91">
        <v>0</v>
      </c>
      <c r="V260" s="91">
        <v>0</v>
      </c>
      <c r="W260" s="91">
        <v>0</v>
      </c>
      <c r="X260" s="91">
        <v>0</v>
      </c>
      <c r="Y260" s="92">
        <v>45905</v>
      </c>
      <c r="Z260" s="90" t="s">
        <v>654</v>
      </c>
      <c r="AA260" s="53" t="s">
        <v>1337</v>
      </c>
    </row>
    <row r="261" spans="1:27" ht="15" customHeight="1">
      <c r="A261" s="103" t="s">
        <v>1117</v>
      </c>
      <c r="B261" s="103" t="s">
        <v>1116</v>
      </c>
      <c r="C261" s="104">
        <v>0</v>
      </c>
      <c r="D261" s="104">
        <v>0</v>
      </c>
      <c r="E261" s="104">
        <v>0</v>
      </c>
      <c r="F261" s="104">
        <v>0</v>
      </c>
      <c r="G261" s="105">
        <v>45918</v>
      </c>
      <c r="H261" s="103" t="s">
        <v>654</v>
      </c>
      <c r="K261" s="53"/>
      <c r="L261" s="53"/>
      <c r="M261" s="52"/>
      <c r="N261" s="52"/>
      <c r="O261" s="52"/>
      <c r="P261" s="52"/>
      <c r="Q261" s="51"/>
      <c r="R261" s="53"/>
      <c r="S261" s="90" t="s">
        <v>1127</v>
      </c>
      <c r="T261" s="90" t="s">
        <v>1128</v>
      </c>
      <c r="U261" s="91">
        <v>0</v>
      </c>
      <c r="V261" s="91">
        <v>0</v>
      </c>
      <c r="W261" s="91">
        <v>0</v>
      </c>
      <c r="X261" s="91">
        <v>0</v>
      </c>
      <c r="Y261" s="92">
        <v>45905</v>
      </c>
      <c r="Z261" s="90" t="s">
        <v>654</v>
      </c>
      <c r="AA261" s="53" t="s">
        <v>1337</v>
      </c>
    </row>
    <row r="262" spans="1:27" ht="15" customHeight="1">
      <c r="A262" s="103" t="s">
        <v>1118</v>
      </c>
      <c r="B262" s="103" t="s">
        <v>1119</v>
      </c>
      <c r="C262" s="104">
        <v>0</v>
      </c>
      <c r="D262" s="104">
        <v>0</v>
      </c>
      <c r="E262" s="104">
        <v>0</v>
      </c>
      <c r="F262" s="104">
        <v>0</v>
      </c>
      <c r="G262" s="105">
        <v>45918</v>
      </c>
      <c r="H262" s="103" t="s">
        <v>654</v>
      </c>
      <c r="K262" s="53"/>
      <c r="L262" s="53"/>
      <c r="M262" s="52"/>
      <c r="N262" s="52"/>
      <c r="O262" s="52"/>
      <c r="P262" s="52"/>
      <c r="Q262" s="51"/>
      <c r="R262" s="53"/>
      <c r="S262" s="90" t="s">
        <v>609</v>
      </c>
      <c r="T262" s="90" t="s">
        <v>90</v>
      </c>
      <c r="U262" s="91">
        <v>0</v>
      </c>
      <c r="V262" s="91">
        <v>0</v>
      </c>
      <c r="W262" s="91">
        <v>0</v>
      </c>
      <c r="X262" s="91">
        <v>0</v>
      </c>
      <c r="Y262" s="92">
        <v>45905</v>
      </c>
      <c r="Z262" s="90" t="s">
        <v>654</v>
      </c>
      <c r="AA262" s="53" t="s">
        <v>1337</v>
      </c>
    </row>
    <row r="263" spans="1:27" ht="15" customHeight="1">
      <c r="A263" s="103" t="s">
        <v>1120</v>
      </c>
      <c r="B263" s="103" t="s">
        <v>1121</v>
      </c>
      <c r="C263" s="104">
        <v>0</v>
      </c>
      <c r="D263" s="104">
        <v>0</v>
      </c>
      <c r="E263" s="104">
        <v>0</v>
      </c>
      <c r="F263" s="104">
        <v>0</v>
      </c>
      <c r="G263" s="105">
        <v>45918</v>
      </c>
      <c r="H263" s="103" t="s">
        <v>654</v>
      </c>
      <c r="K263" s="53"/>
      <c r="L263" s="53"/>
      <c r="M263" s="52"/>
      <c r="N263" s="52"/>
      <c r="O263" s="52"/>
      <c r="P263" s="52"/>
      <c r="Q263" s="51"/>
      <c r="R263" s="53"/>
      <c r="S263" s="90" t="s">
        <v>611</v>
      </c>
      <c r="T263" s="90" t="s">
        <v>93</v>
      </c>
      <c r="U263" s="91">
        <v>0</v>
      </c>
      <c r="V263" s="91">
        <v>0</v>
      </c>
      <c r="W263" s="91">
        <v>0</v>
      </c>
      <c r="X263" s="91">
        <v>0</v>
      </c>
      <c r="Y263" s="92">
        <v>45905</v>
      </c>
      <c r="Z263" s="90" t="s">
        <v>654</v>
      </c>
      <c r="AA263" s="53" t="s">
        <v>1337</v>
      </c>
    </row>
    <row r="264" spans="1:27" ht="15" customHeight="1">
      <c r="A264" s="103" t="s">
        <v>744</v>
      </c>
      <c r="B264" s="103" t="s">
        <v>882</v>
      </c>
      <c r="C264" s="104">
        <v>3000</v>
      </c>
      <c r="D264" s="104">
        <v>0</v>
      </c>
      <c r="E264" s="104">
        <v>3000</v>
      </c>
      <c r="F264" s="104">
        <v>0</v>
      </c>
      <c r="G264" s="105">
        <v>45918</v>
      </c>
      <c r="H264" s="103" t="s">
        <v>654</v>
      </c>
      <c r="K264" s="53"/>
      <c r="L264" s="53"/>
      <c r="M264" s="52"/>
      <c r="N264" s="52"/>
      <c r="O264" s="52"/>
      <c r="P264" s="52"/>
      <c r="Q264" s="51"/>
      <c r="R264" s="53"/>
      <c r="S264" s="90" t="s">
        <v>613</v>
      </c>
      <c r="T264" s="90" t="s">
        <v>16</v>
      </c>
      <c r="U264" s="91">
        <v>0</v>
      </c>
      <c r="V264" s="91">
        <v>0</v>
      </c>
      <c r="W264" s="91">
        <v>0</v>
      </c>
      <c r="X264" s="91">
        <v>0</v>
      </c>
      <c r="Y264" s="92">
        <v>45905</v>
      </c>
      <c r="Z264" s="90" t="s">
        <v>654</v>
      </c>
      <c r="AA264" s="53" t="s">
        <v>1337</v>
      </c>
    </row>
    <row r="265" spans="1:27" ht="15" customHeight="1">
      <c r="A265" s="103" t="s">
        <v>745</v>
      </c>
      <c r="B265" s="103" t="s">
        <v>882</v>
      </c>
      <c r="C265" s="104">
        <v>6204</v>
      </c>
      <c r="D265" s="104">
        <v>0</v>
      </c>
      <c r="E265" s="104">
        <v>6204</v>
      </c>
      <c r="F265" s="104">
        <v>56</v>
      </c>
      <c r="G265" s="105">
        <v>45918</v>
      </c>
      <c r="H265" s="103" t="s">
        <v>654</v>
      </c>
      <c r="K265" s="53"/>
      <c r="L265" s="53"/>
      <c r="M265" s="52"/>
      <c r="N265" s="52"/>
      <c r="O265" s="52"/>
      <c r="P265" s="52"/>
      <c r="Q265" s="51"/>
      <c r="R265" s="53"/>
      <c r="S265" s="90" t="s">
        <v>615</v>
      </c>
      <c r="T265" s="90" t="s">
        <v>20</v>
      </c>
      <c r="U265" s="91">
        <v>0</v>
      </c>
      <c r="V265" s="91">
        <v>0</v>
      </c>
      <c r="W265" s="91">
        <v>0</v>
      </c>
      <c r="X265" s="91">
        <v>0</v>
      </c>
      <c r="Y265" s="92">
        <v>45905</v>
      </c>
      <c r="Z265" s="90" t="s">
        <v>654</v>
      </c>
      <c r="AA265" s="53" t="s">
        <v>1337</v>
      </c>
    </row>
    <row r="266" spans="1:27" ht="15" customHeight="1">
      <c r="A266" s="103" t="s">
        <v>746</v>
      </c>
      <c r="B266" s="103" t="s">
        <v>880</v>
      </c>
      <c r="C266" s="104">
        <v>3000</v>
      </c>
      <c r="D266" s="104">
        <v>0</v>
      </c>
      <c r="E266" s="104">
        <v>3000</v>
      </c>
      <c r="F266" s="104">
        <v>0</v>
      </c>
      <c r="G266" s="105">
        <v>45918</v>
      </c>
      <c r="H266" s="103" t="s">
        <v>654</v>
      </c>
      <c r="K266" s="53"/>
      <c r="L266" s="53"/>
      <c r="M266" s="52"/>
      <c r="N266" s="52"/>
      <c r="O266" s="52"/>
      <c r="P266" s="52"/>
      <c r="Q266" s="51"/>
      <c r="R266" s="53"/>
      <c r="S266" s="90" t="s">
        <v>625</v>
      </c>
      <c r="T266" s="90" t="s">
        <v>90</v>
      </c>
      <c r="U266" s="91">
        <v>0</v>
      </c>
      <c r="V266" s="91">
        <v>0</v>
      </c>
      <c r="W266" s="91">
        <v>0</v>
      </c>
      <c r="X266" s="91">
        <v>0</v>
      </c>
      <c r="Y266" s="92">
        <v>45905</v>
      </c>
      <c r="Z266" s="90" t="s">
        <v>654</v>
      </c>
      <c r="AA266" s="53" t="s">
        <v>1337</v>
      </c>
    </row>
    <row r="267" spans="1:27" ht="15" customHeight="1">
      <c r="A267" s="103" t="s">
        <v>747</v>
      </c>
      <c r="B267" s="103" t="s">
        <v>880</v>
      </c>
      <c r="C267" s="104">
        <v>3000</v>
      </c>
      <c r="D267" s="104">
        <v>0</v>
      </c>
      <c r="E267" s="104">
        <v>3000</v>
      </c>
      <c r="F267" s="104">
        <v>0</v>
      </c>
      <c r="G267" s="105">
        <v>45918</v>
      </c>
      <c r="H267" s="103" t="s">
        <v>654</v>
      </c>
      <c r="K267" s="53"/>
      <c r="L267" s="53"/>
      <c r="M267" s="52"/>
      <c r="N267" s="52"/>
      <c r="O267" s="52"/>
      <c r="P267" s="52"/>
      <c r="Q267" s="51"/>
      <c r="R267" s="53"/>
      <c r="S267" s="90" t="s">
        <v>627</v>
      </c>
      <c r="T267" s="90" t="s">
        <v>93</v>
      </c>
      <c r="U267" s="91">
        <v>0</v>
      </c>
      <c r="V267" s="91">
        <v>0</v>
      </c>
      <c r="W267" s="91">
        <v>0</v>
      </c>
      <c r="X267" s="91">
        <v>0</v>
      </c>
      <c r="Y267" s="92">
        <v>45905</v>
      </c>
      <c r="Z267" s="90" t="s">
        <v>654</v>
      </c>
      <c r="AA267" s="53" t="s">
        <v>1337</v>
      </c>
    </row>
    <row r="268" spans="1:27" ht="15" customHeight="1">
      <c r="A268" s="103" t="s">
        <v>748</v>
      </c>
      <c r="B268" s="103" t="s">
        <v>883</v>
      </c>
      <c r="C268" s="104">
        <v>5500</v>
      </c>
      <c r="D268" s="104">
        <v>0</v>
      </c>
      <c r="E268" s="104">
        <v>5500</v>
      </c>
      <c r="F268" s="104">
        <v>0</v>
      </c>
      <c r="G268" s="105">
        <v>45918</v>
      </c>
      <c r="H268" s="103" t="s">
        <v>654</v>
      </c>
      <c r="K268" s="53"/>
      <c r="L268" s="53"/>
      <c r="M268" s="52"/>
      <c r="N268" s="52"/>
      <c r="O268" s="52"/>
      <c r="P268" s="52"/>
      <c r="Q268" s="51"/>
      <c r="R268" s="53"/>
      <c r="S268" s="90" t="s">
        <v>629</v>
      </c>
      <c r="T268" s="90" t="s">
        <v>16</v>
      </c>
      <c r="U268" s="91">
        <v>0</v>
      </c>
      <c r="V268" s="91">
        <v>0</v>
      </c>
      <c r="W268" s="91">
        <v>0</v>
      </c>
      <c r="X268" s="91">
        <v>0</v>
      </c>
      <c r="Y268" s="92">
        <v>45905</v>
      </c>
      <c r="Z268" s="90" t="s">
        <v>654</v>
      </c>
      <c r="AA268" s="53" t="s">
        <v>1337</v>
      </c>
    </row>
    <row r="269" spans="1:27" ht="15" customHeight="1">
      <c r="A269" s="103" t="s">
        <v>749</v>
      </c>
      <c r="B269" s="103" t="s">
        <v>857</v>
      </c>
      <c r="C269" s="104">
        <v>3198</v>
      </c>
      <c r="D269" s="104">
        <v>0</v>
      </c>
      <c r="E269" s="104">
        <v>3198</v>
      </c>
      <c r="F269" s="104">
        <v>6</v>
      </c>
      <c r="G269" s="105">
        <v>45918</v>
      </c>
      <c r="H269" s="103" t="s">
        <v>654</v>
      </c>
      <c r="K269" s="53"/>
      <c r="L269" s="53"/>
      <c r="M269" s="52"/>
      <c r="N269" s="52"/>
      <c r="O269" s="52"/>
      <c r="P269" s="52"/>
      <c r="Q269" s="51"/>
      <c r="R269" s="53"/>
      <c r="S269" s="90" t="s">
        <v>631</v>
      </c>
      <c r="T269" s="90" t="s">
        <v>20</v>
      </c>
      <c r="U269" s="91">
        <v>0</v>
      </c>
      <c r="V269" s="91">
        <v>0</v>
      </c>
      <c r="W269" s="91">
        <v>0</v>
      </c>
      <c r="X269" s="91">
        <v>0</v>
      </c>
      <c r="Y269" s="92">
        <v>45905</v>
      </c>
      <c r="Z269" s="90" t="s">
        <v>654</v>
      </c>
      <c r="AA269" s="53" t="s">
        <v>1337</v>
      </c>
    </row>
    <row r="270" spans="1:27" ht="15" customHeight="1">
      <c r="A270" s="103" t="s">
        <v>750</v>
      </c>
      <c r="B270" s="103" t="s">
        <v>857</v>
      </c>
      <c r="C270" s="104">
        <v>1266</v>
      </c>
      <c r="D270" s="104">
        <v>0</v>
      </c>
      <c r="E270" s="104">
        <v>1266</v>
      </c>
      <c r="F270" s="104">
        <v>0</v>
      </c>
      <c r="G270" s="105">
        <v>45918</v>
      </c>
      <c r="H270" s="103" t="s">
        <v>654</v>
      </c>
      <c r="K270" s="53"/>
      <c r="L270" s="53"/>
      <c r="M270" s="52"/>
      <c r="N270" s="52"/>
      <c r="O270" s="52"/>
      <c r="P270" s="52"/>
      <c r="Q270" s="51"/>
      <c r="R270" s="53"/>
      <c r="S270" s="90" t="s">
        <v>633</v>
      </c>
      <c r="T270" s="90" t="s">
        <v>90</v>
      </c>
      <c r="U270" s="91">
        <v>0</v>
      </c>
      <c r="V270" s="91">
        <v>0</v>
      </c>
      <c r="W270" s="91">
        <v>0</v>
      </c>
      <c r="X270" s="91">
        <v>0</v>
      </c>
      <c r="Y270" s="92">
        <v>45905</v>
      </c>
      <c r="Z270" s="90" t="s">
        <v>654</v>
      </c>
      <c r="AA270" s="53" t="s">
        <v>1337</v>
      </c>
    </row>
    <row r="271" spans="1:27" ht="15" customHeight="1">
      <c r="A271" s="103" t="s">
        <v>751</v>
      </c>
      <c r="B271" s="103" t="s">
        <v>857</v>
      </c>
      <c r="C271" s="104">
        <v>1284</v>
      </c>
      <c r="D271" s="104">
        <v>0</v>
      </c>
      <c r="E271" s="104">
        <v>1284</v>
      </c>
      <c r="F271" s="104">
        <v>0</v>
      </c>
      <c r="G271" s="105">
        <v>45918</v>
      </c>
      <c r="H271" s="103" t="s">
        <v>654</v>
      </c>
      <c r="K271" s="53"/>
      <c r="L271" s="53"/>
      <c r="M271" s="52"/>
      <c r="N271" s="52"/>
      <c r="O271" s="52"/>
      <c r="P271" s="52"/>
      <c r="Q271" s="51"/>
      <c r="R271" s="53"/>
      <c r="S271" s="90" t="s">
        <v>635</v>
      </c>
      <c r="T271" s="90" t="s">
        <v>93</v>
      </c>
      <c r="U271" s="91">
        <v>0</v>
      </c>
      <c r="V271" s="91">
        <v>0</v>
      </c>
      <c r="W271" s="91">
        <v>0</v>
      </c>
      <c r="X271" s="91">
        <v>0</v>
      </c>
      <c r="Y271" s="92">
        <v>45905</v>
      </c>
      <c r="Z271" s="90" t="s">
        <v>654</v>
      </c>
      <c r="AA271" s="53" t="s">
        <v>1337</v>
      </c>
    </row>
    <row r="272" spans="1:27" ht="15" customHeight="1">
      <c r="A272" s="103" t="s">
        <v>752</v>
      </c>
      <c r="B272" s="103" t="s">
        <v>857</v>
      </c>
      <c r="C272" s="104">
        <v>1398</v>
      </c>
      <c r="D272" s="104">
        <v>0</v>
      </c>
      <c r="E272" s="104">
        <v>1398</v>
      </c>
      <c r="F272" s="104">
        <v>0</v>
      </c>
      <c r="G272" s="105">
        <v>45918</v>
      </c>
      <c r="H272" s="103" t="s">
        <v>654</v>
      </c>
      <c r="K272" s="53"/>
      <c r="L272" s="53"/>
      <c r="M272" s="52"/>
      <c r="N272" s="52"/>
      <c r="O272" s="52"/>
      <c r="P272" s="52"/>
      <c r="Q272" s="51"/>
      <c r="R272" s="53"/>
      <c r="S272" s="90" t="s">
        <v>637</v>
      </c>
      <c r="T272" s="90" t="s">
        <v>16</v>
      </c>
      <c r="U272" s="91">
        <v>0</v>
      </c>
      <c r="V272" s="91">
        <v>0</v>
      </c>
      <c r="W272" s="91">
        <v>0</v>
      </c>
      <c r="X272" s="91">
        <v>0</v>
      </c>
      <c r="Y272" s="92">
        <v>45905</v>
      </c>
      <c r="Z272" s="90" t="s">
        <v>654</v>
      </c>
      <c r="AA272" s="53" t="s">
        <v>1337</v>
      </c>
    </row>
    <row r="273" spans="1:27" ht="15" customHeight="1">
      <c r="A273" s="103" t="s">
        <v>753</v>
      </c>
      <c r="B273" s="103" t="s">
        <v>857</v>
      </c>
      <c r="C273" s="104">
        <v>1692</v>
      </c>
      <c r="D273" s="104">
        <v>0</v>
      </c>
      <c r="E273" s="104">
        <v>1692</v>
      </c>
      <c r="F273" s="104">
        <v>0</v>
      </c>
      <c r="G273" s="105">
        <v>45918</v>
      </c>
      <c r="H273" s="103" t="s">
        <v>654</v>
      </c>
      <c r="K273" s="53"/>
      <c r="L273" s="53"/>
      <c r="M273" s="52"/>
      <c r="N273" s="52"/>
      <c r="O273" s="52"/>
      <c r="P273" s="52"/>
      <c r="Q273" s="51"/>
      <c r="R273" s="53"/>
      <c r="S273" s="90" t="s">
        <v>639</v>
      </c>
      <c r="T273" s="90" t="s">
        <v>20</v>
      </c>
      <c r="U273" s="91">
        <v>0</v>
      </c>
      <c r="V273" s="91">
        <v>0</v>
      </c>
      <c r="W273" s="91">
        <v>0</v>
      </c>
      <c r="X273" s="91">
        <v>0</v>
      </c>
      <c r="Y273" s="92">
        <v>45905</v>
      </c>
      <c r="Z273" s="90" t="s">
        <v>654</v>
      </c>
      <c r="AA273" s="53" t="s">
        <v>1337</v>
      </c>
    </row>
    <row r="274" spans="1:27" ht="15" customHeight="1">
      <c r="A274" s="103" t="s">
        <v>564</v>
      </c>
      <c r="B274" s="103" t="s">
        <v>16</v>
      </c>
      <c r="C274" s="104">
        <v>0</v>
      </c>
      <c r="D274" s="104">
        <v>0</v>
      </c>
      <c r="E274" s="104">
        <v>0</v>
      </c>
      <c r="F274" s="104">
        <v>0</v>
      </c>
      <c r="G274" s="105">
        <v>45918</v>
      </c>
      <c r="H274" s="103" t="s">
        <v>654</v>
      </c>
      <c r="K274" s="53"/>
      <c r="L274" s="53"/>
      <c r="M274" s="52"/>
      <c r="N274" s="52"/>
      <c r="O274" s="52"/>
      <c r="P274" s="52"/>
      <c r="Q274" s="51"/>
      <c r="R274" s="53"/>
      <c r="S274" s="90" t="s">
        <v>641</v>
      </c>
      <c r="T274" s="90" t="s">
        <v>90</v>
      </c>
      <c r="U274" s="91">
        <v>0</v>
      </c>
      <c r="V274" s="91">
        <v>0</v>
      </c>
      <c r="W274" s="91">
        <v>0</v>
      </c>
      <c r="X274" s="91">
        <v>0</v>
      </c>
      <c r="Y274" s="92">
        <v>45905</v>
      </c>
      <c r="Z274" s="90" t="s">
        <v>654</v>
      </c>
      <c r="AA274" s="53" t="s">
        <v>1337</v>
      </c>
    </row>
    <row r="275" spans="1:27" ht="15" customHeight="1">
      <c r="A275" s="103" t="s">
        <v>566</v>
      </c>
      <c r="B275" s="103" t="s">
        <v>20</v>
      </c>
      <c r="C275" s="104">
        <v>0</v>
      </c>
      <c r="D275" s="104">
        <v>0</v>
      </c>
      <c r="E275" s="104">
        <v>0</v>
      </c>
      <c r="F275" s="104">
        <v>0</v>
      </c>
      <c r="G275" s="105">
        <v>45918</v>
      </c>
      <c r="H275" s="103" t="s">
        <v>654</v>
      </c>
      <c r="K275" s="53"/>
      <c r="L275" s="53"/>
      <c r="M275" s="52"/>
      <c r="N275" s="52"/>
      <c r="O275" s="52"/>
      <c r="P275" s="52"/>
      <c r="Q275" s="51"/>
      <c r="R275" s="53"/>
      <c r="S275" s="90" t="s">
        <v>643</v>
      </c>
      <c r="T275" s="90" t="s">
        <v>93</v>
      </c>
      <c r="U275" s="91">
        <v>0</v>
      </c>
      <c r="V275" s="91">
        <v>0</v>
      </c>
      <c r="W275" s="91">
        <v>0</v>
      </c>
      <c r="X275" s="91">
        <v>0</v>
      </c>
      <c r="Y275" s="92">
        <v>45905</v>
      </c>
      <c r="Z275" s="90" t="s">
        <v>654</v>
      </c>
      <c r="AA275" s="53" t="s">
        <v>1337</v>
      </c>
    </row>
    <row r="276" spans="1:27" ht="15" customHeight="1">
      <c r="A276" s="103" t="s">
        <v>568</v>
      </c>
      <c r="B276" s="103" t="s">
        <v>100</v>
      </c>
      <c r="C276" s="104">
        <v>0</v>
      </c>
      <c r="D276" s="104">
        <v>0</v>
      </c>
      <c r="E276" s="104">
        <v>0</v>
      </c>
      <c r="F276" s="104">
        <v>0</v>
      </c>
      <c r="G276" s="105">
        <v>45918</v>
      </c>
      <c r="H276" s="103" t="s">
        <v>654</v>
      </c>
      <c r="K276" s="53"/>
      <c r="L276" s="53"/>
      <c r="M276" s="52"/>
      <c r="N276" s="52"/>
      <c r="O276" s="52"/>
      <c r="P276" s="52"/>
      <c r="Q276" s="51"/>
      <c r="R276" s="53"/>
      <c r="S276" s="90" t="s">
        <v>645</v>
      </c>
      <c r="T276" s="90" t="s">
        <v>16</v>
      </c>
      <c r="U276" s="91">
        <v>0</v>
      </c>
      <c r="V276" s="91">
        <v>0</v>
      </c>
      <c r="W276" s="91">
        <v>0</v>
      </c>
      <c r="X276" s="91">
        <v>0</v>
      </c>
      <c r="Y276" s="92">
        <v>45905</v>
      </c>
      <c r="Z276" s="90" t="s">
        <v>654</v>
      </c>
      <c r="AA276" s="53" t="s">
        <v>1337</v>
      </c>
    </row>
    <row r="277" spans="1:27" ht="15" customHeight="1">
      <c r="A277" s="103" t="s">
        <v>559</v>
      </c>
      <c r="B277" s="103" t="s">
        <v>26</v>
      </c>
      <c r="C277" s="104">
        <v>0</v>
      </c>
      <c r="D277" s="104">
        <v>0</v>
      </c>
      <c r="E277" s="104">
        <v>0</v>
      </c>
      <c r="F277" s="104">
        <v>0</v>
      </c>
      <c r="G277" s="105">
        <v>45918</v>
      </c>
      <c r="H277" s="103" t="s">
        <v>654</v>
      </c>
      <c r="K277" s="53"/>
      <c r="L277" s="53"/>
      <c r="M277" s="52"/>
      <c r="N277" s="52"/>
      <c r="O277" s="52"/>
      <c r="P277" s="52"/>
      <c r="Q277" s="51"/>
      <c r="R277" s="53"/>
      <c r="S277" s="90" t="s">
        <v>647</v>
      </c>
      <c r="T277" s="90" t="s">
        <v>20</v>
      </c>
      <c r="U277" s="91">
        <v>0</v>
      </c>
      <c r="V277" s="91">
        <v>0</v>
      </c>
      <c r="W277" s="91">
        <v>0</v>
      </c>
      <c r="X277" s="91">
        <v>0</v>
      </c>
      <c r="Y277" s="92">
        <v>45905</v>
      </c>
      <c r="Z277" s="90" t="s">
        <v>654</v>
      </c>
      <c r="AA277" s="53" t="s">
        <v>1337</v>
      </c>
    </row>
    <row r="278" spans="1:27" ht="15" customHeight="1">
      <c r="A278" s="103" t="s">
        <v>562</v>
      </c>
      <c r="B278" s="103" t="s">
        <v>29</v>
      </c>
      <c r="C278" s="104">
        <v>0</v>
      </c>
      <c r="D278" s="104">
        <v>0</v>
      </c>
      <c r="E278" s="104">
        <v>0</v>
      </c>
      <c r="F278" s="104">
        <v>0</v>
      </c>
      <c r="G278" s="105">
        <v>45918</v>
      </c>
      <c r="H278" s="103" t="s">
        <v>654</v>
      </c>
      <c r="K278" s="53"/>
      <c r="L278" s="53"/>
      <c r="M278" s="52"/>
      <c r="N278" s="52"/>
      <c r="O278" s="52"/>
      <c r="P278" s="52"/>
      <c r="Q278" s="51"/>
      <c r="R278" s="53"/>
      <c r="S278" s="90" t="s">
        <v>913</v>
      </c>
      <c r="T278" s="90" t="s">
        <v>932</v>
      </c>
      <c r="U278" s="91">
        <v>0</v>
      </c>
      <c r="V278" s="91">
        <v>0</v>
      </c>
      <c r="W278" s="91">
        <v>0</v>
      </c>
      <c r="X278" s="91">
        <v>0</v>
      </c>
      <c r="Y278" s="92">
        <v>45905</v>
      </c>
      <c r="Z278" s="90" t="s">
        <v>654</v>
      </c>
      <c r="AA278" s="53" t="s">
        <v>1337</v>
      </c>
    </row>
    <row r="279" spans="1:27" ht="15" customHeight="1">
      <c r="A279" s="103" t="s">
        <v>570</v>
      </c>
      <c r="B279" s="103" t="s">
        <v>26</v>
      </c>
      <c r="C279" s="104">
        <v>0</v>
      </c>
      <c r="D279" s="104">
        <v>0</v>
      </c>
      <c r="E279" s="104">
        <v>0</v>
      </c>
      <c r="F279" s="104">
        <v>0</v>
      </c>
      <c r="G279" s="105">
        <v>45918</v>
      </c>
      <c r="H279" s="103" t="s">
        <v>654</v>
      </c>
      <c r="K279" s="53"/>
      <c r="L279" s="53"/>
      <c r="M279" s="52"/>
      <c r="N279" s="52"/>
      <c r="O279" s="52"/>
      <c r="P279" s="52"/>
      <c r="Q279" s="51"/>
      <c r="R279" s="53"/>
      <c r="S279" s="90" t="s">
        <v>918</v>
      </c>
      <c r="T279" s="90" t="s">
        <v>932</v>
      </c>
      <c r="U279" s="91">
        <v>0</v>
      </c>
      <c r="V279" s="91">
        <v>0</v>
      </c>
      <c r="W279" s="91">
        <v>0</v>
      </c>
      <c r="X279" s="91">
        <v>0</v>
      </c>
      <c r="Y279" s="92">
        <v>45905</v>
      </c>
      <c r="Z279" s="90" t="s">
        <v>654</v>
      </c>
      <c r="AA279" s="53" t="s">
        <v>1337</v>
      </c>
    </row>
    <row r="280" spans="1:27" ht="15" customHeight="1">
      <c r="A280" s="103" t="s">
        <v>573</v>
      </c>
      <c r="B280" s="103" t="s">
        <v>29</v>
      </c>
      <c r="C280" s="104">
        <v>0</v>
      </c>
      <c r="D280" s="104">
        <v>0</v>
      </c>
      <c r="E280" s="104">
        <v>0</v>
      </c>
      <c r="F280" s="104">
        <v>0</v>
      </c>
      <c r="G280" s="105">
        <v>45918</v>
      </c>
      <c r="H280" s="103" t="s">
        <v>654</v>
      </c>
      <c r="K280" s="53"/>
      <c r="L280" s="53"/>
      <c r="M280" s="52"/>
      <c r="N280" s="52"/>
      <c r="O280" s="52"/>
      <c r="P280" s="52"/>
      <c r="Q280" s="51"/>
      <c r="R280" s="53"/>
      <c r="S280" s="90" t="s">
        <v>923</v>
      </c>
      <c r="T280" s="90" t="s">
        <v>932</v>
      </c>
      <c r="U280" s="91">
        <v>0</v>
      </c>
      <c r="V280" s="91">
        <v>0</v>
      </c>
      <c r="W280" s="91">
        <v>0</v>
      </c>
      <c r="X280" s="91">
        <v>0</v>
      </c>
      <c r="Y280" s="92">
        <v>45905</v>
      </c>
      <c r="Z280" s="90" t="s">
        <v>654</v>
      </c>
      <c r="AA280" s="53" t="s">
        <v>1337</v>
      </c>
    </row>
    <row r="281" spans="1:27" ht="15" customHeight="1">
      <c r="A281" s="103" t="s">
        <v>754</v>
      </c>
      <c r="B281" s="103" t="s">
        <v>884</v>
      </c>
      <c r="C281" s="104">
        <v>0</v>
      </c>
      <c r="D281" s="104">
        <v>0</v>
      </c>
      <c r="E281" s="104">
        <v>0</v>
      </c>
      <c r="F281" s="104">
        <v>0</v>
      </c>
      <c r="G281" s="105">
        <v>45918</v>
      </c>
      <c r="H281" s="103" t="s">
        <v>654</v>
      </c>
      <c r="K281" s="53"/>
      <c r="L281" s="53"/>
      <c r="M281" s="52"/>
      <c r="N281" s="52"/>
      <c r="O281" s="52"/>
      <c r="P281" s="52"/>
      <c r="Q281" s="51"/>
      <c r="R281" s="53"/>
      <c r="S281" s="90" t="s">
        <v>925</v>
      </c>
      <c r="T281" s="90" t="s">
        <v>932</v>
      </c>
      <c r="U281" s="91">
        <v>0</v>
      </c>
      <c r="V281" s="91">
        <v>0</v>
      </c>
      <c r="W281" s="91">
        <v>0</v>
      </c>
      <c r="X281" s="91">
        <v>0</v>
      </c>
      <c r="Y281" s="92">
        <v>45905</v>
      </c>
      <c r="Z281" s="90" t="s">
        <v>654</v>
      </c>
      <c r="AA281" s="53" t="s">
        <v>1337</v>
      </c>
    </row>
    <row r="282" spans="1:27" ht="15" customHeight="1">
      <c r="A282" s="103" t="s">
        <v>755</v>
      </c>
      <c r="B282" s="103" t="s">
        <v>884</v>
      </c>
      <c r="C282" s="104">
        <v>0</v>
      </c>
      <c r="D282" s="104">
        <v>0</v>
      </c>
      <c r="E282" s="104">
        <v>0</v>
      </c>
      <c r="F282" s="104">
        <v>0</v>
      </c>
      <c r="G282" s="105">
        <v>45918</v>
      </c>
      <c r="H282" s="103" t="s">
        <v>654</v>
      </c>
      <c r="K282" s="53"/>
      <c r="L282" s="53"/>
      <c r="M282" s="52"/>
      <c r="N282" s="52"/>
      <c r="O282" s="52"/>
      <c r="P282" s="52"/>
      <c r="Q282" s="51"/>
      <c r="R282" s="53"/>
      <c r="S282" s="90" t="s">
        <v>921</v>
      </c>
      <c r="T282" s="90" t="s">
        <v>932</v>
      </c>
      <c r="U282" s="91">
        <v>0</v>
      </c>
      <c r="V282" s="91">
        <v>0</v>
      </c>
      <c r="W282" s="91">
        <v>0</v>
      </c>
      <c r="X282" s="91">
        <v>0</v>
      </c>
      <c r="Y282" s="92">
        <v>45905</v>
      </c>
      <c r="Z282" s="90" t="s">
        <v>654</v>
      </c>
      <c r="AA282" s="53" t="s">
        <v>1337</v>
      </c>
    </row>
    <row r="283" spans="1:27" ht="15" customHeight="1">
      <c r="A283" s="103" t="s">
        <v>756</v>
      </c>
      <c r="B283" s="103" t="s">
        <v>855</v>
      </c>
      <c r="C283" s="104">
        <v>0</v>
      </c>
      <c r="D283" s="104">
        <v>0</v>
      </c>
      <c r="E283" s="104">
        <v>0</v>
      </c>
      <c r="F283" s="104">
        <v>0</v>
      </c>
      <c r="G283" s="105">
        <v>45918</v>
      </c>
      <c r="H283" s="103" t="s">
        <v>654</v>
      </c>
      <c r="K283" s="53"/>
      <c r="L283" s="53"/>
      <c r="M283" s="52"/>
      <c r="N283" s="52"/>
      <c r="O283" s="52"/>
      <c r="P283" s="52"/>
      <c r="Q283" s="51"/>
      <c r="R283" s="53"/>
      <c r="S283" s="90" t="s">
        <v>933</v>
      </c>
      <c r="T283" s="90" t="s">
        <v>932</v>
      </c>
      <c r="U283" s="91">
        <v>0</v>
      </c>
      <c r="V283" s="91">
        <v>0</v>
      </c>
      <c r="W283" s="91">
        <v>0</v>
      </c>
      <c r="X283" s="91">
        <v>0</v>
      </c>
      <c r="Y283" s="92">
        <v>45905</v>
      </c>
      <c r="Z283" s="90" t="s">
        <v>654</v>
      </c>
      <c r="AA283" s="53" t="s">
        <v>1337</v>
      </c>
    </row>
    <row r="284" spans="1:27" ht="15" customHeight="1">
      <c r="A284" s="103" t="s">
        <v>757</v>
      </c>
      <c r="B284" s="103" t="s">
        <v>855</v>
      </c>
      <c r="C284" s="104">
        <v>0</v>
      </c>
      <c r="D284" s="104">
        <v>0</v>
      </c>
      <c r="E284" s="104">
        <v>0</v>
      </c>
      <c r="F284" s="104">
        <v>0</v>
      </c>
      <c r="G284" s="105">
        <v>45918</v>
      </c>
      <c r="H284" s="103" t="s">
        <v>654</v>
      </c>
      <c r="K284" s="53"/>
      <c r="L284" s="53"/>
      <c r="M284" s="52"/>
      <c r="N284" s="52"/>
      <c r="O284" s="52"/>
      <c r="P284" s="52"/>
      <c r="Q284" s="51"/>
      <c r="R284" s="53"/>
      <c r="S284" s="90" t="s">
        <v>934</v>
      </c>
      <c r="T284" s="90" t="s">
        <v>932</v>
      </c>
      <c r="U284" s="91">
        <v>0</v>
      </c>
      <c r="V284" s="91">
        <v>0</v>
      </c>
      <c r="W284" s="91">
        <v>0</v>
      </c>
      <c r="X284" s="91">
        <v>0</v>
      </c>
      <c r="Y284" s="92">
        <v>45905</v>
      </c>
      <c r="Z284" s="90" t="s">
        <v>654</v>
      </c>
      <c r="AA284" s="53" t="s">
        <v>1337</v>
      </c>
    </row>
    <row r="285" spans="1:27" ht="15" customHeight="1">
      <c r="A285" s="103" t="s">
        <v>758</v>
      </c>
      <c r="B285" s="103" t="s">
        <v>885</v>
      </c>
      <c r="C285" s="104">
        <v>0</v>
      </c>
      <c r="D285" s="104">
        <v>0</v>
      </c>
      <c r="E285" s="104">
        <v>0</v>
      </c>
      <c r="F285" s="104">
        <v>0</v>
      </c>
      <c r="G285" s="105">
        <v>45918</v>
      </c>
      <c r="H285" s="103" t="s">
        <v>654</v>
      </c>
      <c r="K285" s="53"/>
      <c r="L285" s="53"/>
      <c r="M285" s="52"/>
      <c r="N285" s="52"/>
      <c r="O285" s="52"/>
      <c r="P285" s="52"/>
      <c r="Q285" s="51"/>
      <c r="R285" s="53"/>
      <c r="S285" s="90" t="s">
        <v>935</v>
      </c>
      <c r="T285" s="90" t="s">
        <v>932</v>
      </c>
      <c r="U285" s="91">
        <v>0</v>
      </c>
      <c r="V285" s="91">
        <v>0</v>
      </c>
      <c r="W285" s="91">
        <v>0</v>
      </c>
      <c r="X285" s="91">
        <v>0</v>
      </c>
      <c r="Y285" s="92">
        <v>45905</v>
      </c>
      <c r="Z285" s="90" t="s">
        <v>654</v>
      </c>
      <c r="AA285" s="53" t="s">
        <v>1337</v>
      </c>
    </row>
    <row r="286" spans="1:27" ht="15" customHeight="1">
      <c r="A286" s="103" t="s">
        <v>759</v>
      </c>
      <c r="B286" s="103" t="s">
        <v>886</v>
      </c>
      <c r="C286" s="104">
        <v>0</v>
      </c>
      <c r="D286" s="104">
        <v>0</v>
      </c>
      <c r="E286" s="104">
        <v>0</v>
      </c>
      <c r="F286" s="104">
        <v>0</v>
      </c>
      <c r="G286" s="105">
        <v>45918</v>
      </c>
      <c r="H286" s="103" t="s">
        <v>654</v>
      </c>
      <c r="K286" s="53"/>
      <c r="L286" s="53"/>
      <c r="M286" s="52"/>
      <c r="N286" s="52"/>
      <c r="O286" s="52"/>
      <c r="P286" s="52"/>
      <c r="Q286" s="51"/>
      <c r="R286" s="53"/>
      <c r="S286" s="90" t="s">
        <v>1320</v>
      </c>
      <c r="T286" s="90" t="s">
        <v>604</v>
      </c>
      <c r="U286" s="91">
        <v>0</v>
      </c>
      <c r="V286" s="91">
        <v>0</v>
      </c>
      <c r="W286" s="91">
        <v>0</v>
      </c>
      <c r="X286" s="91">
        <v>0</v>
      </c>
      <c r="Y286" s="92">
        <v>45905</v>
      </c>
      <c r="Z286" s="90" t="s">
        <v>654</v>
      </c>
      <c r="AA286" s="53" t="s">
        <v>1337</v>
      </c>
    </row>
    <row r="287" spans="1:27" ht="15" customHeight="1">
      <c r="A287" s="103" t="s">
        <v>761</v>
      </c>
      <c r="B287" s="103" t="s">
        <v>886</v>
      </c>
      <c r="C287" s="104">
        <v>0</v>
      </c>
      <c r="D287" s="104">
        <v>0</v>
      </c>
      <c r="E287" s="104">
        <v>0</v>
      </c>
      <c r="F287" s="104">
        <v>0</v>
      </c>
      <c r="G287" s="105">
        <v>45918</v>
      </c>
      <c r="H287" s="103" t="s">
        <v>654</v>
      </c>
      <c r="K287" s="53"/>
      <c r="L287" s="53"/>
      <c r="M287" s="52"/>
      <c r="N287" s="52"/>
      <c r="O287" s="52"/>
      <c r="P287" s="52"/>
      <c r="Q287" s="51"/>
      <c r="R287" s="53"/>
      <c r="S287" s="90" t="s">
        <v>1321</v>
      </c>
      <c r="T287" s="90" t="s">
        <v>605</v>
      </c>
      <c r="U287" s="91">
        <v>0</v>
      </c>
      <c r="V287" s="91">
        <v>0</v>
      </c>
      <c r="W287" s="91">
        <v>0</v>
      </c>
      <c r="X287" s="91">
        <v>0</v>
      </c>
      <c r="Y287" s="92">
        <v>45905</v>
      </c>
      <c r="Z287" s="90" t="s">
        <v>654</v>
      </c>
      <c r="AA287" s="53" t="s">
        <v>1337</v>
      </c>
    </row>
    <row r="288" spans="1:27" ht="15" customHeight="1">
      <c r="A288" s="103" t="s">
        <v>762</v>
      </c>
      <c r="B288" s="103" t="s">
        <v>763</v>
      </c>
      <c r="C288" s="104">
        <v>402</v>
      </c>
      <c r="D288" s="104">
        <v>0</v>
      </c>
      <c r="E288" s="104">
        <v>402</v>
      </c>
      <c r="F288" s="104">
        <v>0</v>
      </c>
      <c r="G288" s="105">
        <v>45918</v>
      </c>
      <c r="H288" s="103" t="s">
        <v>654</v>
      </c>
      <c r="K288" s="53"/>
      <c r="L288" s="53"/>
      <c r="M288" s="52"/>
      <c r="N288" s="52"/>
      <c r="O288" s="52"/>
      <c r="P288" s="52"/>
      <c r="Q288" s="51"/>
      <c r="R288" s="53"/>
      <c r="S288" s="90" t="s">
        <v>1322</v>
      </c>
      <c r="T288" s="90" t="s">
        <v>606</v>
      </c>
      <c r="U288" s="91">
        <v>0</v>
      </c>
      <c r="V288" s="91">
        <v>0</v>
      </c>
      <c r="W288" s="91">
        <v>0</v>
      </c>
      <c r="X288" s="91">
        <v>0</v>
      </c>
      <c r="Y288" s="92">
        <v>45905</v>
      </c>
      <c r="Z288" s="90" t="s">
        <v>654</v>
      </c>
      <c r="AA288" s="53" t="s">
        <v>1337</v>
      </c>
    </row>
    <row r="289" spans="1:27" ht="15" customHeight="1">
      <c r="A289" s="103" t="s">
        <v>764</v>
      </c>
      <c r="B289" s="103" t="s">
        <v>763</v>
      </c>
      <c r="C289" s="104">
        <v>2817</v>
      </c>
      <c r="D289" s="104">
        <v>0</v>
      </c>
      <c r="E289" s="104">
        <v>2817</v>
      </c>
      <c r="F289" s="104">
        <v>0</v>
      </c>
      <c r="G289" s="105">
        <v>45918</v>
      </c>
      <c r="H289" s="103" t="s">
        <v>654</v>
      </c>
      <c r="K289" s="53"/>
      <c r="L289" s="53"/>
      <c r="M289" s="52"/>
      <c r="N289" s="52"/>
      <c r="O289" s="52"/>
      <c r="P289" s="52"/>
      <c r="Q289" s="51"/>
      <c r="R289" s="53"/>
      <c r="S289" s="90" t="s">
        <v>1323</v>
      </c>
      <c r="T289" s="90" t="s">
        <v>607</v>
      </c>
      <c r="U289" s="91">
        <v>0</v>
      </c>
      <c r="V289" s="91">
        <v>0</v>
      </c>
      <c r="W289" s="91">
        <v>0</v>
      </c>
      <c r="X289" s="91">
        <v>0</v>
      </c>
      <c r="Y289" s="92">
        <v>45905</v>
      </c>
      <c r="Z289" s="90" t="s">
        <v>654</v>
      </c>
      <c r="AA289" s="53" t="s">
        <v>1337</v>
      </c>
    </row>
    <row r="290" spans="1:27" ht="15" customHeight="1">
      <c r="A290" s="103" t="s">
        <v>765</v>
      </c>
      <c r="B290" s="103" t="s">
        <v>760</v>
      </c>
      <c r="C290" s="104">
        <v>0</v>
      </c>
      <c r="D290" s="104">
        <v>0</v>
      </c>
      <c r="E290" s="104">
        <v>0</v>
      </c>
      <c r="F290" s="104">
        <v>0</v>
      </c>
      <c r="G290" s="105">
        <v>45918</v>
      </c>
      <c r="H290" s="103" t="s">
        <v>654</v>
      </c>
      <c r="K290" s="53"/>
      <c r="L290" s="53"/>
      <c r="M290" s="52"/>
      <c r="N290" s="52"/>
      <c r="O290" s="52"/>
      <c r="P290" s="52"/>
      <c r="Q290" s="51"/>
      <c r="R290" s="53"/>
      <c r="S290" s="90" t="s">
        <v>1326</v>
      </c>
      <c r="T290" s="90" t="s">
        <v>604</v>
      </c>
      <c r="U290" s="91">
        <v>0</v>
      </c>
      <c r="V290" s="91">
        <v>0</v>
      </c>
      <c r="W290" s="91">
        <v>0</v>
      </c>
      <c r="X290" s="91">
        <v>0</v>
      </c>
      <c r="Y290" s="92">
        <v>45905</v>
      </c>
      <c r="Z290" s="90" t="s">
        <v>654</v>
      </c>
      <c r="AA290" s="53" t="s">
        <v>1337</v>
      </c>
    </row>
    <row r="291" spans="1:27" ht="15" customHeight="1">
      <c r="A291" s="103" t="s">
        <v>766</v>
      </c>
      <c r="B291" s="103" t="s">
        <v>760</v>
      </c>
      <c r="C291" s="104">
        <v>0</v>
      </c>
      <c r="D291" s="104">
        <v>0</v>
      </c>
      <c r="E291" s="104">
        <v>0</v>
      </c>
      <c r="F291" s="104">
        <v>0</v>
      </c>
      <c r="G291" s="105">
        <v>45918</v>
      </c>
      <c r="H291" s="103" t="s">
        <v>654</v>
      </c>
      <c r="K291" s="53"/>
      <c r="L291" s="53"/>
      <c r="M291" s="52"/>
      <c r="N291" s="52"/>
      <c r="O291" s="52"/>
      <c r="P291" s="52"/>
      <c r="Q291" s="51"/>
      <c r="R291" s="53"/>
      <c r="S291" s="90" t="s">
        <v>1327</v>
      </c>
      <c r="T291" s="90" t="s">
        <v>605</v>
      </c>
      <c r="U291" s="91">
        <v>0</v>
      </c>
      <c r="V291" s="91">
        <v>0</v>
      </c>
      <c r="W291" s="91">
        <v>0</v>
      </c>
      <c r="X291" s="91">
        <v>0</v>
      </c>
      <c r="Y291" s="92">
        <v>45905</v>
      </c>
      <c r="Z291" s="90" t="s">
        <v>654</v>
      </c>
      <c r="AA291" s="53" t="s">
        <v>1337</v>
      </c>
    </row>
    <row r="292" spans="1:27" ht="15" customHeight="1">
      <c r="A292" s="103" t="s">
        <v>767</v>
      </c>
      <c r="B292" s="103" t="s">
        <v>768</v>
      </c>
      <c r="C292" s="104">
        <v>0</v>
      </c>
      <c r="D292" s="104">
        <v>0</v>
      </c>
      <c r="E292" s="104">
        <v>0</v>
      </c>
      <c r="F292" s="104">
        <v>0</v>
      </c>
      <c r="G292" s="105">
        <v>45918</v>
      </c>
      <c r="H292" s="103" t="s">
        <v>654</v>
      </c>
      <c r="K292" s="53"/>
      <c r="L292" s="53"/>
      <c r="M292" s="52"/>
      <c r="N292" s="52"/>
      <c r="O292" s="52"/>
      <c r="P292" s="52"/>
      <c r="Q292" s="51"/>
      <c r="R292" s="53"/>
      <c r="S292" s="90" t="s">
        <v>1328</v>
      </c>
      <c r="T292" s="90" t="s">
        <v>606</v>
      </c>
      <c r="U292" s="91">
        <v>0</v>
      </c>
      <c r="V292" s="91">
        <v>0</v>
      </c>
      <c r="W292" s="91">
        <v>0</v>
      </c>
      <c r="X292" s="91">
        <v>0</v>
      </c>
      <c r="Y292" s="92">
        <v>45905</v>
      </c>
      <c r="Z292" s="90" t="s">
        <v>654</v>
      </c>
      <c r="AA292" s="53" t="s">
        <v>1337</v>
      </c>
    </row>
    <row r="293" spans="1:27" ht="15" customHeight="1">
      <c r="A293" s="103" t="s">
        <v>769</v>
      </c>
      <c r="B293" s="103" t="s">
        <v>768</v>
      </c>
      <c r="C293" s="104">
        <v>0</v>
      </c>
      <c r="D293" s="104">
        <v>0</v>
      </c>
      <c r="E293" s="104">
        <v>0</v>
      </c>
      <c r="F293" s="104">
        <v>0</v>
      </c>
      <c r="G293" s="105">
        <v>45918</v>
      </c>
      <c r="H293" s="103" t="s">
        <v>654</v>
      </c>
      <c r="K293" s="53"/>
      <c r="L293" s="53"/>
      <c r="M293" s="52"/>
      <c r="N293" s="52"/>
      <c r="O293" s="52"/>
      <c r="P293" s="52"/>
      <c r="Q293" s="51"/>
      <c r="R293" s="53"/>
      <c r="S293" s="90" t="s">
        <v>1329</v>
      </c>
      <c r="T293" s="90" t="s">
        <v>607</v>
      </c>
      <c r="U293" s="91">
        <v>0</v>
      </c>
      <c r="V293" s="91">
        <v>0</v>
      </c>
      <c r="W293" s="91">
        <v>0</v>
      </c>
      <c r="X293" s="91">
        <v>0</v>
      </c>
      <c r="Y293" s="92">
        <v>45905</v>
      </c>
      <c r="Z293" s="90" t="s">
        <v>654</v>
      </c>
      <c r="AA293" s="53" t="s">
        <v>1337</v>
      </c>
    </row>
    <row r="294" spans="1:27" ht="15" customHeight="1">
      <c r="A294" s="103" t="s">
        <v>770</v>
      </c>
      <c r="B294" s="103" t="s">
        <v>760</v>
      </c>
      <c r="C294" s="104">
        <v>0</v>
      </c>
      <c r="D294" s="104">
        <v>0</v>
      </c>
      <c r="E294" s="104">
        <v>0</v>
      </c>
      <c r="F294" s="104">
        <v>0</v>
      </c>
      <c r="G294" s="105">
        <v>45918</v>
      </c>
      <c r="H294" s="103" t="s">
        <v>654</v>
      </c>
      <c r="K294" s="53"/>
      <c r="L294" s="53"/>
      <c r="M294" s="52"/>
      <c r="N294" s="52"/>
      <c r="O294" s="52"/>
      <c r="P294" s="52"/>
      <c r="Q294" s="51"/>
      <c r="R294" s="53"/>
      <c r="S294" s="90" t="s">
        <v>942</v>
      </c>
      <c r="T294" s="90" t="s">
        <v>604</v>
      </c>
      <c r="U294" s="91">
        <v>0</v>
      </c>
      <c r="V294" s="91">
        <v>0</v>
      </c>
      <c r="W294" s="91">
        <v>0</v>
      </c>
      <c r="X294" s="91">
        <v>0</v>
      </c>
      <c r="Y294" s="92">
        <v>45905</v>
      </c>
      <c r="Z294" s="90" t="s">
        <v>654</v>
      </c>
      <c r="AA294" s="53" t="s">
        <v>1337</v>
      </c>
    </row>
    <row r="295" spans="1:27" ht="15" customHeight="1">
      <c r="A295" s="103" t="s">
        <v>771</v>
      </c>
      <c r="B295" s="103" t="s">
        <v>760</v>
      </c>
      <c r="C295" s="104">
        <v>0</v>
      </c>
      <c r="D295" s="104">
        <v>0</v>
      </c>
      <c r="E295" s="104">
        <v>0</v>
      </c>
      <c r="F295" s="104">
        <v>0</v>
      </c>
      <c r="G295" s="105">
        <v>45918</v>
      </c>
      <c r="H295" s="103" t="s">
        <v>654</v>
      </c>
      <c r="K295" s="53"/>
      <c r="L295" s="53"/>
      <c r="M295" s="52"/>
      <c r="N295" s="52"/>
      <c r="O295" s="52"/>
      <c r="P295" s="52"/>
      <c r="Q295" s="51"/>
      <c r="R295" s="53"/>
      <c r="S295" s="90" t="s">
        <v>944</v>
      </c>
      <c r="T295" s="90" t="s">
        <v>605</v>
      </c>
      <c r="U295" s="91">
        <v>0</v>
      </c>
      <c r="V295" s="91">
        <v>0</v>
      </c>
      <c r="W295" s="91">
        <v>0</v>
      </c>
      <c r="X295" s="91">
        <v>0</v>
      </c>
      <c r="Y295" s="92">
        <v>45905</v>
      </c>
      <c r="Z295" s="90" t="s">
        <v>654</v>
      </c>
      <c r="AA295" s="53" t="s">
        <v>1337</v>
      </c>
    </row>
    <row r="296" spans="1:27" ht="15" customHeight="1">
      <c r="A296" s="103" t="s">
        <v>772</v>
      </c>
      <c r="B296" s="103" t="s">
        <v>760</v>
      </c>
      <c r="C296" s="104">
        <v>0</v>
      </c>
      <c r="D296" s="104">
        <v>0</v>
      </c>
      <c r="E296" s="104">
        <v>0</v>
      </c>
      <c r="F296" s="104">
        <v>0</v>
      </c>
      <c r="G296" s="105">
        <v>45918</v>
      </c>
      <c r="H296" s="103" t="s">
        <v>654</v>
      </c>
      <c r="K296" s="53"/>
      <c r="L296" s="53"/>
      <c r="M296" s="52"/>
      <c r="N296" s="52"/>
      <c r="O296" s="52"/>
      <c r="P296" s="52"/>
      <c r="Q296" s="51"/>
      <c r="R296" s="53"/>
      <c r="S296" s="90" t="s">
        <v>945</v>
      </c>
      <c r="T296" s="90" t="s">
        <v>606</v>
      </c>
      <c r="U296" s="91">
        <v>0</v>
      </c>
      <c r="V296" s="91">
        <v>0</v>
      </c>
      <c r="W296" s="91">
        <v>0</v>
      </c>
      <c r="X296" s="91">
        <v>0</v>
      </c>
      <c r="Y296" s="92">
        <v>45905</v>
      </c>
      <c r="Z296" s="90" t="s">
        <v>654</v>
      </c>
      <c r="AA296" s="53" t="s">
        <v>1337</v>
      </c>
    </row>
    <row r="297" spans="1:27" ht="15" customHeight="1">
      <c r="A297" s="103" t="s">
        <v>773</v>
      </c>
      <c r="B297" s="103" t="s">
        <v>760</v>
      </c>
      <c r="C297" s="104">
        <v>0</v>
      </c>
      <c r="D297" s="104">
        <v>0</v>
      </c>
      <c r="E297" s="104">
        <v>0</v>
      </c>
      <c r="F297" s="104">
        <v>0</v>
      </c>
      <c r="G297" s="105">
        <v>45918</v>
      </c>
      <c r="H297" s="103" t="s">
        <v>654</v>
      </c>
      <c r="K297" s="53"/>
      <c r="L297" s="53"/>
      <c r="M297" s="52"/>
      <c r="N297" s="52"/>
      <c r="O297" s="52"/>
      <c r="P297" s="52"/>
      <c r="Q297" s="51"/>
      <c r="R297" s="53"/>
      <c r="S297" s="90" t="s">
        <v>946</v>
      </c>
      <c r="T297" s="90" t="s">
        <v>607</v>
      </c>
      <c r="U297" s="91">
        <v>0</v>
      </c>
      <c r="V297" s="91">
        <v>0</v>
      </c>
      <c r="W297" s="91">
        <v>0</v>
      </c>
      <c r="X297" s="91">
        <v>0</v>
      </c>
      <c r="Y297" s="92">
        <v>45905</v>
      </c>
      <c r="Z297" s="90" t="s">
        <v>654</v>
      </c>
      <c r="AA297" s="53" t="s">
        <v>1337</v>
      </c>
    </row>
    <row r="298" spans="1:27" ht="15" customHeight="1">
      <c r="A298" s="103" t="s">
        <v>774</v>
      </c>
      <c r="B298" s="103" t="s">
        <v>775</v>
      </c>
      <c r="C298" s="104">
        <v>1008</v>
      </c>
      <c r="D298" s="104">
        <v>0</v>
      </c>
      <c r="E298" s="104">
        <v>1008</v>
      </c>
      <c r="F298" s="104">
        <v>0</v>
      </c>
      <c r="G298" s="105">
        <v>45918</v>
      </c>
      <c r="H298" s="103" t="s">
        <v>654</v>
      </c>
      <c r="K298" s="53"/>
      <c r="L298" s="53"/>
      <c r="M298" s="52"/>
      <c r="N298" s="52"/>
      <c r="O298" s="52"/>
      <c r="P298" s="52"/>
      <c r="Q298" s="51"/>
      <c r="R298" s="53"/>
      <c r="S298" s="90" t="s">
        <v>1078</v>
      </c>
      <c r="T298" s="90" t="s">
        <v>604</v>
      </c>
      <c r="U298" s="91">
        <v>0</v>
      </c>
      <c r="V298" s="91">
        <v>0</v>
      </c>
      <c r="W298" s="91">
        <v>0</v>
      </c>
      <c r="X298" s="91">
        <v>0</v>
      </c>
      <c r="Y298" s="92">
        <v>45905</v>
      </c>
      <c r="Z298" s="90" t="s">
        <v>654</v>
      </c>
      <c r="AA298" s="53" t="s">
        <v>1337</v>
      </c>
    </row>
    <row r="299" spans="1:27" ht="15" customHeight="1">
      <c r="A299" s="103" t="s">
        <v>776</v>
      </c>
      <c r="B299" s="103" t="s">
        <v>777</v>
      </c>
      <c r="C299" s="104">
        <v>0</v>
      </c>
      <c r="D299" s="104">
        <v>0</v>
      </c>
      <c r="E299" s="104">
        <v>0</v>
      </c>
      <c r="F299" s="104">
        <v>0</v>
      </c>
      <c r="G299" s="105">
        <v>45918</v>
      </c>
      <c r="H299" s="103" t="s">
        <v>654</v>
      </c>
      <c r="K299" s="53"/>
      <c r="L299" s="53"/>
      <c r="M299" s="52"/>
      <c r="N299" s="52"/>
      <c r="O299" s="52"/>
      <c r="P299" s="52"/>
      <c r="Q299" s="51"/>
      <c r="R299" s="53"/>
      <c r="S299" s="90" t="s">
        <v>1080</v>
      </c>
      <c r="T299" s="90" t="s">
        <v>605</v>
      </c>
      <c r="U299" s="91">
        <v>0</v>
      </c>
      <c r="V299" s="91">
        <v>0</v>
      </c>
      <c r="W299" s="91">
        <v>0</v>
      </c>
      <c r="X299" s="91">
        <v>0</v>
      </c>
      <c r="Y299" s="92">
        <v>45905</v>
      </c>
      <c r="Z299" s="90" t="s">
        <v>654</v>
      </c>
      <c r="AA299" s="53" t="s">
        <v>1337</v>
      </c>
    </row>
    <row r="300" spans="1:27" ht="15" customHeight="1">
      <c r="A300" s="103" t="s">
        <v>778</v>
      </c>
      <c r="B300" s="103" t="s">
        <v>777</v>
      </c>
      <c r="C300" s="104">
        <v>0</v>
      </c>
      <c r="D300" s="104">
        <v>0</v>
      </c>
      <c r="E300" s="104">
        <v>0</v>
      </c>
      <c r="F300" s="104">
        <v>0</v>
      </c>
      <c r="G300" s="105">
        <v>45918</v>
      </c>
      <c r="H300" s="103" t="s">
        <v>654</v>
      </c>
      <c r="K300" s="53"/>
      <c r="L300" s="53"/>
      <c r="M300" s="52"/>
      <c r="N300" s="52"/>
      <c r="O300" s="52"/>
      <c r="P300" s="52"/>
      <c r="Q300" s="51"/>
      <c r="R300" s="53"/>
      <c r="S300" s="90" t="s">
        <v>1081</v>
      </c>
      <c r="T300" s="90" t="s">
        <v>606</v>
      </c>
      <c r="U300" s="91">
        <v>0</v>
      </c>
      <c r="V300" s="91">
        <v>0</v>
      </c>
      <c r="W300" s="91">
        <v>0</v>
      </c>
      <c r="X300" s="91">
        <v>0</v>
      </c>
      <c r="Y300" s="92">
        <v>45905</v>
      </c>
      <c r="Z300" s="90" t="s">
        <v>654</v>
      </c>
      <c r="AA300" s="53" t="s">
        <v>1337</v>
      </c>
    </row>
    <row r="301" spans="1:27" ht="15" customHeight="1">
      <c r="A301" s="103" t="s">
        <v>779</v>
      </c>
      <c r="B301" s="103" t="s">
        <v>780</v>
      </c>
      <c r="C301" s="104">
        <v>0</v>
      </c>
      <c r="D301" s="104">
        <v>0</v>
      </c>
      <c r="E301" s="104">
        <v>0</v>
      </c>
      <c r="F301" s="104">
        <v>0</v>
      </c>
      <c r="G301" s="105">
        <v>45918</v>
      </c>
      <c r="H301" s="103" t="s">
        <v>654</v>
      </c>
      <c r="K301" s="53"/>
      <c r="L301" s="53"/>
      <c r="M301" s="52"/>
      <c r="N301" s="52"/>
      <c r="O301" s="52"/>
      <c r="P301" s="52"/>
      <c r="Q301" s="51"/>
      <c r="R301" s="53"/>
      <c r="S301" s="90" t="s">
        <v>1082</v>
      </c>
      <c r="T301" s="90" t="s">
        <v>607</v>
      </c>
      <c r="U301" s="91">
        <v>0</v>
      </c>
      <c r="V301" s="91">
        <v>0</v>
      </c>
      <c r="W301" s="91">
        <v>0</v>
      </c>
      <c r="X301" s="91">
        <v>0</v>
      </c>
      <c r="Y301" s="92">
        <v>45905</v>
      </c>
      <c r="Z301" s="90" t="s">
        <v>654</v>
      </c>
      <c r="AA301" s="53" t="s">
        <v>1337</v>
      </c>
    </row>
    <row r="302" spans="1:27" ht="15" customHeight="1">
      <c r="A302" s="103" t="s">
        <v>781</v>
      </c>
      <c r="B302" s="103" t="s">
        <v>780</v>
      </c>
      <c r="C302" s="104">
        <v>0</v>
      </c>
      <c r="D302" s="104">
        <v>0</v>
      </c>
      <c r="E302" s="104">
        <v>0</v>
      </c>
      <c r="F302" s="104">
        <v>0</v>
      </c>
      <c r="G302" s="105">
        <v>45918</v>
      </c>
      <c r="H302" s="103" t="s">
        <v>654</v>
      </c>
      <c r="K302" s="53"/>
      <c r="L302" s="53"/>
      <c r="M302" s="52"/>
      <c r="N302" s="52"/>
      <c r="O302" s="52"/>
      <c r="P302" s="52"/>
      <c r="Q302" s="51"/>
      <c r="R302" s="53"/>
      <c r="S302" s="90" t="s">
        <v>1088</v>
      </c>
      <c r="T302" s="90" t="s">
        <v>604</v>
      </c>
      <c r="U302" s="91">
        <v>0</v>
      </c>
      <c r="V302" s="91">
        <v>0</v>
      </c>
      <c r="W302" s="91">
        <v>0</v>
      </c>
      <c r="X302" s="91">
        <v>0</v>
      </c>
      <c r="Y302" s="92">
        <v>45905</v>
      </c>
      <c r="Z302" s="90" t="s">
        <v>654</v>
      </c>
      <c r="AA302" s="53" t="s">
        <v>1337</v>
      </c>
    </row>
    <row r="303" spans="1:27" ht="15" customHeight="1">
      <c r="A303" s="103" t="s">
        <v>782</v>
      </c>
      <c r="B303" s="103" t="s">
        <v>783</v>
      </c>
      <c r="C303" s="104">
        <v>0</v>
      </c>
      <c r="D303" s="104">
        <v>0</v>
      </c>
      <c r="E303" s="104">
        <v>0</v>
      </c>
      <c r="F303" s="104">
        <v>0</v>
      </c>
      <c r="G303" s="105">
        <v>45918</v>
      </c>
      <c r="H303" s="103" t="s">
        <v>654</v>
      </c>
      <c r="K303" s="53"/>
      <c r="L303" s="53"/>
      <c r="M303" s="52"/>
      <c r="N303" s="52"/>
      <c r="O303" s="52"/>
      <c r="P303" s="52"/>
      <c r="Q303" s="51"/>
      <c r="R303" s="53"/>
      <c r="S303" s="90" t="s">
        <v>1090</v>
      </c>
      <c r="T303" s="90" t="s">
        <v>605</v>
      </c>
      <c r="U303" s="91">
        <v>0</v>
      </c>
      <c r="V303" s="91">
        <v>0</v>
      </c>
      <c r="W303" s="91">
        <v>0</v>
      </c>
      <c r="X303" s="91">
        <v>0</v>
      </c>
      <c r="Y303" s="92">
        <v>45905</v>
      </c>
      <c r="Z303" s="90" t="s">
        <v>654</v>
      </c>
      <c r="AA303" s="53" t="s">
        <v>1337</v>
      </c>
    </row>
    <row r="304" spans="1:27" ht="15" customHeight="1">
      <c r="A304" s="103" t="s">
        <v>784</v>
      </c>
      <c r="B304" s="103" t="s">
        <v>783</v>
      </c>
      <c r="C304" s="104">
        <v>0</v>
      </c>
      <c r="D304" s="104">
        <v>0</v>
      </c>
      <c r="E304" s="104">
        <v>0</v>
      </c>
      <c r="F304" s="104">
        <v>0</v>
      </c>
      <c r="G304" s="105">
        <v>45918</v>
      </c>
      <c r="H304" s="103" t="s">
        <v>654</v>
      </c>
      <c r="K304" s="53"/>
      <c r="L304" s="53"/>
      <c r="M304" s="52"/>
      <c r="N304" s="52"/>
      <c r="O304" s="52"/>
      <c r="P304" s="52"/>
      <c r="Q304" s="51"/>
      <c r="R304" s="53"/>
      <c r="S304" s="90" t="s">
        <v>1091</v>
      </c>
      <c r="T304" s="90" t="s">
        <v>606</v>
      </c>
      <c r="U304" s="91">
        <v>0</v>
      </c>
      <c r="V304" s="91">
        <v>0</v>
      </c>
      <c r="W304" s="91">
        <v>0</v>
      </c>
      <c r="X304" s="91">
        <v>0</v>
      </c>
      <c r="Y304" s="92">
        <v>45905</v>
      </c>
      <c r="Z304" s="90" t="s">
        <v>654</v>
      </c>
      <c r="AA304" s="53" t="s">
        <v>1337</v>
      </c>
    </row>
    <row r="305" spans="1:27" ht="15" customHeight="1">
      <c r="A305" s="103" t="s">
        <v>785</v>
      </c>
      <c r="B305" s="103" t="s">
        <v>786</v>
      </c>
      <c r="C305" s="104">
        <v>0</v>
      </c>
      <c r="D305" s="104">
        <v>0</v>
      </c>
      <c r="E305" s="104">
        <v>0</v>
      </c>
      <c r="F305" s="104">
        <v>0</v>
      </c>
      <c r="G305" s="105">
        <v>45918</v>
      </c>
      <c r="H305" s="103" t="s">
        <v>654</v>
      </c>
      <c r="K305" s="53"/>
      <c r="L305" s="53"/>
      <c r="M305" s="52"/>
      <c r="N305" s="52"/>
      <c r="O305" s="52"/>
      <c r="P305" s="52"/>
      <c r="Q305" s="51"/>
      <c r="R305" s="53"/>
      <c r="S305" s="90" t="s">
        <v>1092</v>
      </c>
      <c r="T305" s="90" t="s">
        <v>607</v>
      </c>
      <c r="U305" s="91">
        <v>0</v>
      </c>
      <c r="V305" s="91">
        <v>0</v>
      </c>
      <c r="W305" s="91">
        <v>0</v>
      </c>
      <c r="X305" s="91">
        <v>0</v>
      </c>
      <c r="Y305" s="92">
        <v>45905</v>
      </c>
      <c r="Z305" s="90" t="s">
        <v>654</v>
      </c>
      <c r="AA305" s="53" t="s">
        <v>1337</v>
      </c>
    </row>
    <row r="306" spans="1:27" ht="15" customHeight="1">
      <c r="A306" s="103" t="s">
        <v>787</v>
      </c>
      <c r="B306" s="103" t="s">
        <v>786</v>
      </c>
      <c r="C306" s="104">
        <v>0</v>
      </c>
      <c r="D306" s="104">
        <v>0</v>
      </c>
      <c r="E306" s="104">
        <v>0</v>
      </c>
      <c r="F306" s="104">
        <v>0</v>
      </c>
      <c r="G306" s="105">
        <v>45918</v>
      </c>
      <c r="H306" s="103" t="s">
        <v>654</v>
      </c>
      <c r="K306" s="53"/>
      <c r="L306" s="53"/>
      <c r="M306" s="52"/>
      <c r="N306" s="52"/>
      <c r="O306" s="52"/>
      <c r="P306" s="52"/>
      <c r="Q306" s="51"/>
      <c r="R306" s="53"/>
      <c r="S306" s="90" t="s">
        <v>959</v>
      </c>
      <c r="T306" s="90" t="s">
        <v>604</v>
      </c>
      <c r="U306" s="91">
        <v>0</v>
      </c>
      <c r="V306" s="91">
        <v>0</v>
      </c>
      <c r="W306" s="91">
        <v>0</v>
      </c>
      <c r="X306" s="91">
        <v>0</v>
      </c>
      <c r="Y306" s="92">
        <v>45905</v>
      </c>
      <c r="Z306" s="90" t="s">
        <v>654</v>
      </c>
      <c r="AA306" s="53" t="s">
        <v>1337</v>
      </c>
    </row>
    <row r="307" spans="1:27" ht="15" customHeight="1">
      <c r="A307" s="103" t="s">
        <v>788</v>
      </c>
      <c r="B307" s="103" t="s">
        <v>763</v>
      </c>
      <c r="C307" s="104">
        <v>1302</v>
      </c>
      <c r="D307" s="104">
        <v>0</v>
      </c>
      <c r="E307" s="104">
        <v>1302</v>
      </c>
      <c r="F307" s="104">
        <v>0</v>
      </c>
      <c r="G307" s="105">
        <v>45918</v>
      </c>
      <c r="H307" s="103" t="s">
        <v>654</v>
      </c>
      <c r="K307" s="53"/>
      <c r="L307" s="53"/>
      <c r="M307" s="52"/>
      <c r="N307" s="52"/>
      <c r="O307" s="52"/>
      <c r="P307" s="52"/>
      <c r="Q307" s="51"/>
      <c r="R307" s="53"/>
      <c r="S307" s="90" t="s">
        <v>961</v>
      </c>
      <c r="T307" s="90" t="s">
        <v>605</v>
      </c>
      <c r="U307" s="91">
        <v>0</v>
      </c>
      <c r="V307" s="91">
        <v>0</v>
      </c>
      <c r="W307" s="91">
        <v>0</v>
      </c>
      <c r="X307" s="91">
        <v>0</v>
      </c>
      <c r="Y307" s="92">
        <v>45905</v>
      </c>
      <c r="Z307" s="90" t="s">
        <v>654</v>
      </c>
      <c r="AA307" s="53" t="s">
        <v>1337</v>
      </c>
    </row>
    <row r="308" spans="1:27" ht="15" customHeight="1">
      <c r="A308" s="103" t="s">
        <v>789</v>
      </c>
      <c r="B308" s="103" t="s">
        <v>775</v>
      </c>
      <c r="C308" s="104">
        <v>984</v>
      </c>
      <c r="D308" s="104">
        <v>0</v>
      </c>
      <c r="E308" s="104">
        <v>984</v>
      </c>
      <c r="F308" s="104">
        <v>12</v>
      </c>
      <c r="G308" s="105">
        <v>45918</v>
      </c>
      <c r="H308" s="103" t="s">
        <v>654</v>
      </c>
      <c r="K308" s="53"/>
      <c r="L308" s="53"/>
      <c r="M308" s="52"/>
      <c r="N308" s="52"/>
      <c r="O308" s="52"/>
      <c r="P308" s="52"/>
      <c r="Q308" s="51"/>
      <c r="R308" s="53"/>
      <c r="S308" s="90" t="s">
        <v>962</v>
      </c>
      <c r="T308" s="90" t="s">
        <v>606</v>
      </c>
      <c r="U308" s="91">
        <v>0</v>
      </c>
      <c r="V308" s="91">
        <v>0</v>
      </c>
      <c r="W308" s="91">
        <v>0</v>
      </c>
      <c r="X308" s="91">
        <v>0</v>
      </c>
      <c r="Y308" s="92">
        <v>45905</v>
      </c>
      <c r="Z308" s="90" t="s">
        <v>654</v>
      </c>
      <c r="AA308" s="53" t="s">
        <v>1337</v>
      </c>
    </row>
    <row r="309" spans="1:27" ht="15" customHeight="1">
      <c r="A309" s="103" t="s">
        <v>790</v>
      </c>
      <c r="B309" s="103" t="s">
        <v>791</v>
      </c>
      <c r="C309" s="104">
        <v>0</v>
      </c>
      <c r="D309" s="104">
        <v>0</v>
      </c>
      <c r="E309" s="104">
        <v>0</v>
      </c>
      <c r="F309" s="104">
        <v>0</v>
      </c>
      <c r="G309" s="105">
        <v>45918</v>
      </c>
      <c r="H309" s="103" t="s">
        <v>654</v>
      </c>
      <c r="K309" s="53"/>
      <c r="L309" s="53"/>
      <c r="M309" s="52"/>
      <c r="N309" s="52"/>
      <c r="O309" s="52"/>
      <c r="P309" s="52"/>
      <c r="Q309" s="51"/>
      <c r="R309" s="53"/>
      <c r="S309" s="90" t="s">
        <v>963</v>
      </c>
      <c r="T309" s="90" t="s">
        <v>607</v>
      </c>
      <c r="U309" s="91">
        <v>0</v>
      </c>
      <c r="V309" s="91">
        <v>0</v>
      </c>
      <c r="W309" s="91">
        <v>0</v>
      </c>
      <c r="X309" s="91">
        <v>0</v>
      </c>
      <c r="Y309" s="92">
        <v>45905</v>
      </c>
      <c r="Z309" s="90" t="s">
        <v>654</v>
      </c>
      <c r="AA309" s="53" t="s">
        <v>1337</v>
      </c>
    </row>
    <row r="310" spans="1:27" ht="15" customHeight="1">
      <c r="A310" s="103" t="s">
        <v>792</v>
      </c>
      <c r="B310" s="103" t="s">
        <v>793</v>
      </c>
      <c r="C310" s="104">
        <v>1044</v>
      </c>
      <c r="D310" s="104">
        <v>0</v>
      </c>
      <c r="E310" s="104">
        <v>1044</v>
      </c>
      <c r="F310" s="104">
        <v>0</v>
      </c>
      <c r="G310" s="105">
        <v>45918</v>
      </c>
      <c r="H310" s="103" t="s">
        <v>654</v>
      </c>
      <c r="K310" s="53"/>
      <c r="L310" s="53"/>
      <c r="M310" s="52"/>
      <c r="N310" s="52"/>
      <c r="O310" s="52"/>
      <c r="P310" s="52"/>
      <c r="Q310" s="51"/>
      <c r="R310" s="53"/>
      <c r="S310" s="90" t="s">
        <v>1070</v>
      </c>
      <c r="T310" s="90" t="s">
        <v>604</v>
      </c>
      <c r="U310" s="91">
        <v>0</v>
      </c>
      <c r="V310" s="91">
        <v>0</v>
      </c>
      <c r="W310" s="91">
        <v>0</v>
      </c>
      <c r="X310" s="91">
        <v>0</v>
      </c>
      <c r="Y310" s="92">
        <v>45905</v>
      </c>
      <c r="Z310" s="90" t="s">
        <v>654</v>
      </c>
      <c r="AA310" s="53" t="s">
        <v>1337</v>
      </c>
    </row>
    <row r="311" spans="1:27" ht="15" customHeight="1">
      <c r="A311" s="103" t="s">
        <v>794</v>
      </c>
      <c r="B311" s="103" t="s">
        <v>793</v>
      </c>
      <c r="C311" s="104">
        <v>1032</v>
      </c>
      <c r="D311" s="104">
        <v>0</v>
      </c>
      <c r="E311" s="104">
        <v>1032</v>
      </c>
      <c r="F311" s="104">
        <v>0</v>
      </c>
      <c r="G311" s="105">
        <v>45918</v>
      </c>
      <c r="H311" s="103" t="s">
        <v>654</v>
      </c>
      <c r="K311" s="53"/>
      <c r="L311" s="53"/>
      <c r="M311" s="52"/>
      <c r="N311" s="52"/>
      <c r="O311" s="52"/>
      <c r="P311" s="52"/>
      <c r="Q311" s="51"/>
      <c r="R311" s="53"/>
      <c r="S311" s="90" t="s">
        <v>1072</v>
      </c>
      <c r="T311" s="90" t="s">
        <v>605</v>
      </c>
      <c r="U311" s="91">
        <v>0</v>
      </c>
      <c r="V311" s="91">
        <v>0</v>
      </c>
      <c r="W311" s="91">
        <v>0</v>
      </c>
      <c r="X311" s="91">
        <v>0</v>
      </c>
      <c r="Y311" s="92">
        <v>45905</v>
      </c>
      <c r="Z311" s="90" t="s">
        <v>654</v>
      </c>
      <c r="AA311" s="53" t="s">
        <v>1337</v>
      </c>
    </row>
    <row r="312" spans="1:27" ht="15" customHeight="1">
      <c r="A312" s="103" t="s">
        <v>795</v>
      </c>
      <c r="B312" s="103" t="s">
        <v>796</v>
      </c>
      <c r="C312" s="104">
        <v>1332</v>
      </c>
      <c r="D312" s="104">
        <v>0</v>
      </c>
      <c r="E312" s="104">
        <v>1332</v>
      </c>
      <c r="F312" s="104">
        <v>0</v>
      </c>
      <c r="G312" s="105">
        <v>45918</v>
      </c>
      <c r="H312" s="103" t="s">
        <v>654</v>
      </c>
      <c r="K312" s="53"/>
      <c r="L312" s="53"/>
      <c r="M312" s="52"/>
      <c r="N312" s="52"/>
      <c r="O312" s="52"/>
      <c r="P312" s="52"/>
      <c r="Q312" s="51"/>
      <c r="R312" s="53"/>
      <c r="S312" s="90" t="s">
        <v>1073</v>
      </c>
      <c r="T312" s="90" t="s">
        <v>606</v>
      </c>
      <c r="U312" s="91">
        <v>0</v>
      </c>
      <c r="V312" s="91">
        <v>0</v>
      </c>
      <c r="W312" s="91">
        <v>0</v>
      </c>
      <c r="X312" s="91">
        <v>0</v>
      </c>
      <c r="Y312" s="92">
        <v>45905</v>
      </c>
      <c r="Z312" s="90" t="s">
        <v>654</v>
      </c>
      <c r="AA312" s="53" t="s">
        <v>1337</v>
      </c>
    </row>
    <row r="313" spans="1:27" ht="15" customHeight="1">
      <c r="A313" s="103" t="s">
        <v>797</v>
      </c>
      <c r="B313" s="103" t="s">
        <v>887</v>
      </c>
      <c r="C313" s="104">
        <v>1200</v>
      </c>
      <c r="D313" s="104">
        <v>0</v>
      </c>
      <c r="E313" s="104">
        <v>1200</v>
      </c>
      <c r="F313" s="104">
        <v>0</v>
      </c>
      <c r="G313" s="105">
        <v>45918</v>
      </c>
      <c r="H313" s="103" t="s">
        <v>654</v>
      </c>
      <c r="K313" s="53"/>
      <c r="L313" s="53"/>
      <c r="M313" s="52"/>
      <c r="N313" s="52"/>
      <c r="O313" s="52"/>
      <c r="P313" s="52"/>
      <c r="Q313" s="51"/>
      <c r="R313" s="53"/>
      <c r="S313" s="90" t="s">
        <v>1074</v>
      </c>
      <c r="T313" s="90" t="s">
        <v>607</v>
      </c>
      <c r="U313" s="91">
        <v>0</v>
      </c>
      <c r="V313" s="91">
        <v>0</v>
      </c>
      <c r="W313" s="91">
        <v>0</v>
      </c>
      <c r="X313" s="91">
        <v>0</v>
      </c>
      <c r="Y313" s="92">
        <v>45905</v>
      </c>
      <c r="Z313" s="90" t="s">
        <v>654</v>
      </c>
      <c r="AA313" s="53" t="s">
        <v>1337</v>
      </c>
    </row>
    <row r="314" spans="1:27" ht="15" customHeight="1">
      <c r="A314" s="103" t="s">
        <v>798</v>
      </c>
      <c r="B314" s="103" t="s">
        <v>888</v>
      </c>
      <c r="C314" s="104">
        <v>0</v>
      </c>
      <c r="D314" s="104">
        <v>0</v>
      </c>
      <c r="E314" s="104">
        <v>0</v>
      </c>
      <c r="F314" s="104">
        <v>0</v>
      </c>
      <c r="G314" s="105">
        <v>45918</v>
      </c>
      <c r="H314" s="103" t="s">
        <v>654</v>
      </c>
      <c r="K314" s="53"/>
      <c r="L314" s="53"/>
      <c r="M314" s="52"/>
      <c r="N314" s="52"/>
      <c r="O314" s="52"/>
      <c r="P314" s="52"/>
      <c r="Q314" s="51"/>
      <c r="R314" s="53"/>
      <c r="S314" s="90" t="s">
        <v>1007</v>
      </c>
      <c r="T314" s="90" t="s">
        <v>604</v>
      </c>
      <c r="U314" s="91">
        <v>0</v>
      </c>
      <c r="V314" s="91">
        <v>0</v>
      </c>
      <c r="W314" s="91">
        <v>0</v>
      </c>
      <c r="X314" s="91">
        <v>0</v>
      </c>
      <c r="Y314" s="92">
        <v>45905</v>
      </c>
      <c r="Z314" s="90" t="s">
        <v>654</v>
      </c>
      <c r="AA314" s="53" t="s">
        <v>1337</v>
      </c>
    </row>
    <row r="315" spans="1:27" ht="15" customHeight="1">
      <c r="A315" s="103" t="s">
        <v>799</v>
      </c>
      <c r="B315" s="103" t="s">
        <v>763</v>
      </c>
      <c r="C315" s="104">
        <v>1404</v>
      </c>
      <c r="D315" s="104">
        <v>0</v>
      </c>
      <c r="E315" s="104">
        <v>1404</v>
      </c>
      <c r="F315" s="104">
        <v>0</v>
      </c>
      <c r="G315" s="105">
        <v>45918</v>
      </c>
      <c r="H315" s="103" t="s">
        <v>654</v>
      </c>
      <c r="K315" s="53"/>
      <c r="L315" s="53"/>
      <c r="M315" s="52"/>
      <c r="N315" s="52"/>
      <c r="O315" s="52"/>
      <c r="P315" s="52"/>
      <c r="Q315" s="51"/>
      <c r="R315" s="53"/>
      <c r="S315" s="90" t="s">
        <v>1009</v>
      </c>
      <c r="T315" s="90" t="s">
        <v>605</v>
      </c>
      <c r="U315" s="91">
        <v>0</v>
      </c>
      <c r="V315" s="91">
        <v>0</v>
      </c>
      <c r="W315" s="91">
        <v>0</v>
      </c>
      <c r="X315" s="91">
        <v>0</v>
      </c>
      <c r="Y315" s="92">
        <v>45905</v>
      </c>
      <c r="Z315" s="90" t="s">
        <v>654</v>
      </c>
      <c r="AA315" s="53" t="s">
        <v>1337</v>
      </c>
    </row>
    <row r="316" spans="1:27" ht="15" customHeight="1">
      <c r="A316" s="103" t="s">
        <v>800</v>
      </c>
      <c r="B316" s="103" t="s">
        <v>763</v>
      </c>
      <c r="C316" s="104">
        <v>1200</v>
      </c>
      <c r="D316" s="104">
        <v>0</v>
      </c>
      <c r="E316" s="104">
        <v>1200</v>
      </c>
      <c r="F316" s="104">
        <v>0</v>
      </c>
      <c r="G316" s="105">
        <v>45918</v>
      </c>
      <c r="H316" s="103" t="s">
        <v>654</v>
      </c>
      <c r="K316" s="53"/>
      <c r="L316" s="53"/>
      <c r="M316" s="52"/>
      <c r="N316" s="52"/>
      <c r="O316" s="52"/>
      <c r="P316" s="52"/>
      <c r="Q316" s="51"/>
      <c r="R316" s="53"/>
      <c r="S316" s="90" t="s">
        <v>1010</v>
      </c>
      <c r="T316" s="90" t="s">
        <v>606</v>
      </c>
      <c r="U316" s="91">
        <v>0</v>
      </c>
      <c r="V316" s="91">
        <v>0</v>
      </c>
      <c r="W316" s="91">
        <v>0</v>
      </c>
      <c r="X316" s="91">
        <v>0</v>
      </c>
      <c r="Y316" s="92">
        <v>45905</v>
      </c>
      <c r="Z316" s="90" t="s">
        <v>654</v>
      </c>
      <c r="AA316" s="53" t="s">
        <v>1337</v>
      </c>
    </row>
    <row r="317" spans="1:27" ht="15" customHeight="1">
      <c r="A317" s="103" t="s">
        <v>801</v>
      </c>
      <c r="B317" s="103" t="s">
        <v>763</v>
      </c>
      <c r="C317" s="104">
        <v>1002</v>
      </c>
      <c r="D317" s="104">
        <v>0</v>
      </c>
      <c r="E317" s="104">
        <v>1002</v>
      </c>
      <c r="F317" s="104">
        <v>0</v>
      </c>
      <c r="G317" s="105">
        <v>45918</v>
      </c>
      <c r="H317" s="103" t="s">
        <v>654</v>
      </c>
      <c r="K317" s="53"/>
      <c r="L317" s="53"/>
      <c r="M317" s="52"/>
      <c r="N317" s="52"/>
      <c r="O317" s="52"/>
      <c r="P317" s="52"/>
      <c r="Q317" s="51"/>
      <c r="R317" s="53"/>
      <c r="S317" s="90" t="s">
        <v>1011</v>
      </c>
      <c r="T317" s="90" t="s">
        <v>607</v>
      </c>
      <c r="U317" s="91">
        <v>0</v>
      </c>
      <c r="V317" s="91">
        <v>0</v>
      </c>
      <c r="W317" s="91">
        <v>0</v>
      </c>
      <c r="X317" s="91">
        <v>0</v>
      </c>
      <c r="Y317" s="92">
        <v>45905</v>
      </c>
      <c r="Z317" s="90" t="s">
        <v>654</v>
      </c>
      <c r="AA317" s="53" t="s">
        <v>1337</v>
      </c>
    </row>
    <row r="318" spans="1:27" ht="15" customHeight="1">
      <c r="A318" s="103" t="s">
        <v>802</v>
      </c>
      <c r="B318" s="103" t="s">
        <v>763</v>
      </c>
      <c r="C318" s="104">
        <v>804</v>
      </c>
      <c r="D318" s="104">
        <v>0</v>
      </c>
      <c r="E318" s="104">
        <v>804</v>
      </c>
      <c r="F318" s="104">
        <v>0</v>
      </c>
      <c r="G318" s="105">
        <v>45918</v>
      </c>
      <c r="H318" s="103" t="s">
        <v>654</v>
      </c>
      <c r="K318" s="53"/>
      <c r="L318" s="53"/>
      <c r="M318" s="52"/>
      <c r="N318" s="52"/>
      <c r="O318" s="52"/>
      <c r="P318" s="52"/>
      <c r="Q318" s="51"/>
      <c r="R318" s="53"/>
      <c r="S318" s="90" t="s">
        <v>1033</v>
      </c>
      <c r="T318" s="90" t="s">
        <v>604</v>
      </c>
      <c r="U318" s="91">
        <v>0</v>
      </c>
      <c r="V318" s="91">
        <v>0</v>
      </c>
      <c r="W318" s="91">
        <v>0</v>
      </c>
      <c r="X318" s="91">
        <v>0</v>
      </c>
      <c r="Y318" s="92">
        <v>45905</v>
      </c>
      <c r="Z318" s="90" t="s">
        <v>654</v>
      </c>
      <c r="AA318" s="53" t="s">
        <v>1337</v>
      </c>
    </row>
    <row r="319" spans="1:27" ht="15" customHeight="1">
      <c r="A319" s="103" t="s">
        <v>803</v>
      </c>
      <c r="B319" s="103" t="s">
        <v>889</v>
      </c>
      <c r="C319" s="104">
        <v>0</v>
      </c>
      <c r="D319" s="104">
        <v>0</v>
      </c>
      <c r="E319" s="104">
        <v>0</v>
      </c>
      <c r="F319" s="104">
        <v>0</v>
      </c>
      <c r="G319" s="105">
        <v>45918</v>
      </c>
      <c r="H319" s="103" t="s">
        <v>654</v>
      </c>
      <c r="K319" s="53"/>
      <c r="L319" s="53"/>
      <c r="M319" s="52"/>
      <c r="N319" s="52"/>
      <c r="O319" s="52"/>
      <c r="P319" s="52"/>
      <c r="Q319" s="51"/>
      <c r="R319" s="53"/>
      <c r="S319" s="90" t="s">
        <v>1035</v>
      </c>
      <c r="T319" s="90" t="s">
        <v>605</v>
      </c>
      <c r="U319" s="91">
        <v>0</v>
      </c>
      <c r="V319" s="91">
        <v>0</v>
      </c>
      <c r="W319" s="91">
        <v>0</v>
      </c>
      <c r="X319" s="91">
        <v>0</v>
      </c>
      <c r="Y319" s="92">
        <v>45905</v>
      </c>
      <c r="Z319" s="90" t="s">
        <v>654</v>
      </c>
      <c r="AA319" s="53" t="s">
        <v>1337</v>
      </c>
    </row>
    <row r="320" spans="1:27" ht="15" customHeight="1">
      <c r="A320" s="103" t="s">
        <v>804</v>
      </c>
      <c r="B320" s="103" t="s">
        <v>890</v>
      </c>
      <c r="C320" s="104">
        <v>1248</v>
      </c>
      <c r="D320" s="104">
        <v>0</v>
      </c>
      <c r="E320" s="104">
        <v>1248</v>
      </c>
      <c r="F320" s="104">
        <v>0</v>
      </c>
      <c r="G320" s="105">
        <v>45918</v>
      </c>
      <c r="H320" s="103" t="s">
        <v>654</v>
      </c>
      <c r="K320" s="53"/>
      <c r="L320" s="53"/>
      <c r="M320" s="52"/>
      <c r="N320" s="52"/>
      <c r="O320" s="52"/>
      <c r="P320" s="52"/>
      <c r="Q320" s="51"/>
      <c r="R320" s="53"/>
      <c r="S320" s="90" t="s">
        <v>1036</v>
      </c>
      <c r="T320" s="90" t="s">
        <v>606</v>
      </c>
      <c r="U320" s="91">
        <v>0</v>
      </c>
      <c r="V320" s="91">
        <v>0</v>
      </c>
      <c r="W320" s="91">
        <v>0</v>
      </c>
      <c r="X320" s="91">
        <v>0</v>
      </c>
      <c r="Y320" s="92">
        <v>45905</v>
      </c>
      <c r="Z320" s="90" t="s">
        <v>654</v>
      </c>
      <c r="AA320" s="53" t="s">
        <v>1337</v>
      </c>
    </row>
    <row r="321" spans="1:27" ht="15" customHeight="1">
      <c r="A321" s="103" t="s">
        <v>805</v>
      </c>
      <c r="B321" s="103" t="s">
        <v>891</v>
      </c>
      <c r="C321" s="104">
        <v>7400</v>
      </c>
      <c r="D321" s="104">
        <v>0</v>
      </c>
      <c r="E321" s="104">
        <v>7400</v>
      </c>
      <c r="F321" s="104">
        <v>0</v>
      </c>
      <c r="G321" s="105">
        <v>45918</v>
      </c>
      <c r="H321" s="103" t="s">
        <v>654</v>
      </c>
      <c r="K321" s="53"/>
      <c r="L321" s="53"/>
      <c r="M321" s="52"/>
      <c r="N321" s="52"/>
      <c r="O321" s="52"/>
      <c r="P321" s="52"/>
      <c r="Q321" s="51"/>
      <c r="R321" s="53"/>
      <c r="S321" s="90" t="s">
        <v>1037</v>
      </c>
      <c r="T321" s="90" t="s">
        <v>607</v>
      </c>
      <c r="U321" s="91">
        <v>0</v>
      </c>
      <c r="V321" s="91">
        <v>0</v>
      </c>
      <c r="W321" s="91">
        <v>0</v>
      </c>
      <c r="X321" s="91">
        <v>0</v>
      </c>
      <c r="Y321" s="92">
        <v>45905</v>
      </c>
      <c r="Z321" s="90" t="s">
        <v>654</v>
      </c>
      <c r="AA321" s="53" t="s">
        <v>1337</v>
      </c>
    </row>
    <row r="322" spans="1:27" ht="15" customHeight="1">
      <c r="A322" s="103" t="s">
        <v>806</v>
      </c>
      <c r="B322" s="103" t="s">
        <v>891</v>
      </c>
      <c r="C322" s="104">
        <v>6300</v>
      </c>
      <c r="D322" s="104">
        <v>0</v>
      </c>
      <c r="E322" s="104">
        <v>6300</v>
      </c>
      <c r="F322" s="104">
        <v>0</v>
      </c>
      <c r="G322" s="105">
        <v>45918</v>
      </c>
      <c r="H322" s="103" t="s">
        <v>654</v>
      </c>
      <c r="K322" s="53"/>
      <c r="L322" s="53"/>
      <c r="M322" s="52"/>
      <c r="N322" s="52"/>
      <c r="O322" s="52"/>
      <c r="P322" s="52"/>
      <c r="Q322" s="51"/>
      <c r="R322" s="53"/>
      <c r="S322" s="90" t="s">
        <v>1049</v>
      </c>
      <c r="T322" s="90" t="s">
        <v>604</v>
      </c>
      <c r="U322" s="91">
        <v>0</v>
      </c>
      <c r="V322" s="91">
        <v>0</v>
      </c>
      <c r="W322" s="91">
        <v>0</v>
      </c>
      <c r="X322" s="91">
        <v>0</v>
      </c>
      <c r="Y322" s="92">
        <v>45905</v>
      </c>
      <c r="Z322" s="90" t="s">
        <v>654</v>
      </c>
      <c r="AA322" s="53" t="s">
        <v>1337</v>
      </c>
    </row>
    <row r="323" spans="1:27" ht="15" customHeight="1">
      <c r="A323" s="103" t="s">
        <v>807</v>
      </c>
      <c r="B323" s="103" t="s">
        <v>892</v>
      </c>
      <c r="C323" s="104">
        <v>7500</v>
      </c>
      <c r="D323" s="104">
        <v>0</v>
      </c>
      <c r="E323" s="104">
        <v>7500</v>
      </c>
      <c r="F323" s="104">
        <v>0</v>
      </c>
      <c r="G323" s="105">
        <v>45918</v>
      </c>
      <c r="H323" s="103" t="s">
        <v>654</v>
      </c>
      <c r="K323" s="53"/>
      <c r="L323" s="53"/>
      <c r="M323" s="52"/>
      <c r="N323" s="52"/>
      <c r="O323" s="52"/>
      <c r="P323" s="52"/>
      <c r="Q323" s="51"/>
      <c r="R323" s="53"/>
      <c r="S323" s="90" t="s">
        <v>1051</v>
      </c>
      <c r="T323" s="90" t="s">
        <v>605</v>
      </c>
      <c r="U323" s="91">
        <v>0</v>
      </c>
      <c r="V323" s="91">
        <v>0</v>
      </c>
      <c r="W323" s="91">
        <v>0</v>
      </c>
      <c r="X323" s="91">
        <v>0</v>
      </c>
      <c r="Y323" s="92">
        <v>45905</v>
      </c>
      <c r="Z323" s="90" t="s">
        <v>654</v>
      </c>
      <c r="AA323" s="53" t="s">
        <v>1337</v>
      </c>
    </row>
    <row r="324" spans="1:27" ht="15" customHeight="1">
      <c r="A324" s="103" t="s">
        <v>808</v>
      </c>
      <c r="B324" s="103" t="s">
        <v>892</v>
      </c>
      <c r="C324" s="104">
        <v>7496</v>
      </c>
      <c r="D324" s="104">
        <v>0</v>
      </c>
      <c r="E324" s="104">
        <v>7496</v>
      </c>
      <c r="F324" s="104">
        <v>4</v>
      </c>
      <c r="G324" s="105">
        <v>45918</v>
      </c>
      <c r="H324" s="103" t="s">
        <v>654</v>
      </c>
      <c r="K324" s="53"/>
      <c r="L324" s="53"/>
      <c r="M324" s="52"/>
      <c r="N324" s="52"/>
      <c r="O324" s="52"/>
      <c r="P324" s="52"/>
      <c r="Q324" s="51"/>
      <c r="R324" s="53"/>
      <c r="S324" s="90" t="s">
        <v>1052</v>
      </c>
      <c r="T324" s="90" t="s">
        <v>606</v>
      </c>
      <c r="U324" s="91">
        <v>0</v>
      </c>
      <c r="V324" s="91">
        <v>0</v>
      </c>
      <c r="W324" s="91">
        <v>0</v>
      </c>
      <c r="X324" s="91">
        <v>0</v>
      </c>
      <c r="Y324" s="92">
        <v>45905</v>
      </c>
      <c r="Z324" s="90" t="s">
        <v>654</v>
      </c>
      <c r="AA324" s="53" t="s">
        <v>1337</v>
      </c>
    </row>
    <row r="325" spans="1:27" ht="15" customHeight="1">
      <c r="A325" s="103" t="s">
        <v>809</v>
      </c>
      <c r="B325" s="103" t="s">
        <v>893</v>
      </c>
      <c r="C325" s="104">
        <v>6500</v>
      </c>
      <c r="D325" s="104">
        <v>0</v>
      </c>
      <c r="E325" s="104">
        <v>6500</v>
      </c>
      <c r="F325" s="104">
        <v>0</v>
      </c>
      <c r="G325" s="105">
        <v>45918</v>
      </c>
      <c r="H325" s="103" t="s">
        <v>654</v>
      </c>
      <c r="K325" s="53"/>
      <c r="L325" s="53"/>
      <c r="M325" s="52"/>
      <c r="N325" s="52"/>
      <c r="O325" s="52"/>
      <c r="P325" s="52"/>
      <c r="Q325" s="51"/>
      <c r="R325" s="53"/>
      <c r="S325" s="90" t="s">
        <v>1053</v>
      </c>
      <c r="T325" s="90" t="s">
        <v>607</v>
      </c>
      <c r="U325" s="91">
        <v>0</v>
      </c>
      <c r="V325" s="91">
        <v>0</v>
      </c>
      <c r="W325" s="91">
        <v>0</v>
      </c>
      <c r="X325" s="91">
        <v>0</v>
      </c>
      <c r="Y325" s="92">
        <v>45905</v>
      </c>
      <c r="Z325" s="90" t="s">
        <v>654</v>
      </c>
      <c r="AA325" s="53" t="s">
        <v>1337</v>
      </c>
    </row>
    <row r="326" spans="1:27" ht="15" customHeight="1">
      <c r="A326" s="103" t="s">
        <v>810</v>
      </c>
      <c r="B326" s="103" t="s">
        <v>893</v>
      </c>
      <c r="C326" s="104">
        <v>6300</v>
      </c>
      <c r="D326" s="104">
        <v>0</v>
      </c>
      <c r="E326" s="104">
        <v>6300</v>
      </c>
      <c r="F326" s="104">
        <v>0</v>
      </c>
      <c r="G326" s="105">
        <v>45918</v>
      </c>
      <c r="H326" s="103" t="s">
        <v>654</v>
      </c>
      <c r="K326" s="53"/>
      <c r="L326" s="53"/>
      <c r="M326" s="52"/>
      <c r="N326" s="52"/>
      <c r="O326" s="52"/>
      <c r="P326" s="52"/>
      <c r="Q326" s="51"/>
      <c r="R326" s="53"/>
      <c r="S326" s="90" t="s">
        <v>1060</v>
      </c>
      <c r="T326" s="90" t="s">
        <v>604</v>
      </c>
      <c r="U326" s="91">
        <v>0</v>
      </c>
      <c r="V326" s="91">
        <v>0</v>
      </c>
      <c r="W326" s="91">
        <v>0</v>
      </c>
      <c r="X326" s="91">
        <v>0</v>
      </c>
      <c r="Y326" s="92">
        <v>45905</v>
      </c>
      <c r="Z326" s="90" t="s">
        <v>654</v>
      </c>
      <c r="AA326" s="53" t="s">
        <v>1337</v>
      </c>
    </row>
    <row r="327" spans="1:27" ht="15" customHeight="1">
      <c r="A327" s="103" t="s">
        <v>811</v>
      </c>
      <c r="B327" s="103" t="s">
        <v>894</v>
      </c>
      <c r="C327" s="104">
        <v>5700</v>
      </c>
      <c r="D327" s="104">
        <v>0</v>
      </c>
      <c r="E327" s="104">
        <v>5700</v>
      </c>
      <c r="F327" s="104">
        <v>0</v>
      </c>
      <c r="G327" s="105">
        <v>45918</v>
      </c>
      <c r="H327" s="103" t="s">
        <v>654</v>
      </c>
      <c r="K327" s="53"/>
      <c r="L327" s="53"/>
      <c r="M327" s="52"/>
      <c r="N327" s="52"/>
      <c r="O327" s="52"/>
      <c r="P327" s="52"/>
      <c r="Q327" s="51"/>
      <c r="R327" s="53"/>
      <c r="S327" s="90" t="s">
        <v>1062</v>
      </c>
      <c r="T327" s="90" t="s">
        <v>605</v>
      </c>
      <c r="U327" s="91">
        <v>0</v>
      </c>
      <c r="V327" s="91">
        <v>0</v>
      </c>
      <c r="W327" s="91">
        <v>0</v>
      </c>
      <c r="X327" s="91">
        <v>0</v>
      </c>
      <c r="Y327" s="92">
        <v>45905</v>
      </c>
      <c r="Z327" s="90" t="s">
        <v>654</v>
      </c>
      <c r="AA327" s="53" t="s">
        <v>1337</v>
      </c>
    </row>
    <row r="328" spans="1:27" ht="15" customHeight="1">
      <c r="A328" s="103" t="s">
        <v>812</v>
      </c>
      <c r="B328" s="103" t="s">
        <v>895</v>
      </c>
      <c r="C328" s="104">
        <v>5000</v>
      </c>
      <c r="D328" s="104">
        <v>0</v>
      </c>
      <c r="E328" s="104">
        <v>5000</v>
      </c>
      <c r="F328" s="104">
        <v>0</v>
      </c>
      <c r="G328" s="105">
        <v>45918</v>
      </c>
      <c r="H328" s="103" t="s">
        <v>654</v>
      </c>
      <c r="K328" s="53"/>
      <c r="L328" s="53"/>
      <c r="M328" s="52"/>
      <c r="N328" s="52"/>
      <c r="O328" s="52"/>
      <c r="P328" s="52"/>
      <c r="Q328" s="51"/>
      <c r="R328" s="53"/>
      <c r="S328" s="90" t="s">
        <v>1063</v>
      </c>
      <c r="T328" s="90" t="s">
        <v>606</v>
      </c>
      <c r="U328" s="91">
        <v>0</v>
      </c>
      <c r="V328" s="91">
        <v>0</v>
      </c>
      <c r="W328" s="91">
        <v>0</v>
      </c>
      <c r="X328" s="91">
        <v>0</v>
      </c>
      <c r="Y328" s="92">
        <v>45905</v>
      </c>
      <c r="Z328" s="90" t="s">
        <v>654</v>
      </c>
      <c r="AA328" s="53" t="s">
        <v>1337</v>
      </c>
    </row>
    <row r="329" spans="1:27" ht="15" customHeight="1">
      <c r="A329" s="103" t="s">
        <v>813</v>
      </c>
      <c r="B329" s="103" t="s">
        <v>896</v>
      </c>
      <c r="C329" s="104">
        <v>0</v>
      </c>
      <c r="D329" s="104">
        <v>0</v>
      </c>
      <c r="E329" s="104">
        <v>0</v>
      </c>
      <c r="F329" s="104">
        <v>0</v>
      </c>
      <c r="G329" s="105">
        <v>45918</v>
      </c>
      <c r="H329" s="103" t="s">
        <v>654</v>
      </c>
      <c r="K329" s="53"/>
      <c r="L329" s="53"/>
      <c r="M329" s="52"/>
      <c r="N329" s="52"/>
      <c r="O329" s="52"/>
      <c r="P329" s="52"/>
      <c r="Q329" s="51"/>
      <c r="R329" s="53"/>
      <c r="S329" s="90" t="s">
        <v>1064</v>
      </c>
      <c r="T329" s="90" t="s">
        <v>607</v>
      </c>
      <c r="U329" s="91">
        <v>0</v>
      </c>
      <c r="V329" s="91">
        <v>0</v>
      </c>
      <c r="W329" s="91">
        <v>0</v>
      </c>
      <c r="X329" s="91">
        <v>0</v>
      </c>
      <c r="Y329" s="92">
        <v>45905</v>
      </c>
      <c r="Z329" s="90" t="s">
        <v>654</v>
      </c>
      <c r="AA329" s="53" t="s">
        <v>1337</v>
      </c>
    </row>
    <row r="330" spans="1:27" ht="15" customHeight="1">
      <c r="A330" s="103" t="s">
        <v>814</v>
      </c>
      <c r="B330" s="103" t="s">
        <v>896</v>
      </c>
      <c r="C330" s="104">
        <v>0</v>
      </c>
      <c r="D330" s="104">
        <v>0</v>
      </c>
      <c r="E330" s="104">
        <v>0</v>
      </c>
      <c r="F330" s="104">
        <v>0</v>
      </c>
      <c r="G330" s="105">
        <v>45918</v>
      </c>
      <c r="H330" s="103" t="s">
        <v>654</v>
      </c>
      <c r="K330" s="53"/>
      <c r="L330" s="53"/>
      <c r="M330" s="52"/>
      <c r="N330" s="52"/>
      <c r="O330" s="52"/>
      <c r="P330" s="52"/>
      <c r="Q330" s="51"/>
      <c r="R330" s="53"/>
      <c r="S330" s="90" t="s">
        <v>943</v>
      </c>
      <c r="T330" s="90" t="s">
        <v>1335</v>
      </c>
      <c r="U330" s="91">
        <v>0</v>
      </c>
      <c r="V330" s="91">
        <v>0</v>
      </c>
      <c r="W330" s="91">
        <v>0</v>
      </c>
      <c r="X330" s="91">
        <v>0</v>
      </c>
      <c r="Y330" s="92">
        <v>45905</v>
      </c>
      <c r="Z330" s="90" t="s">
        <v>654</v>
      </c>
      <c r="AA330" s="53" t="s">
        <v>1337</v>
      </c>
    </row>
    <row r="331" spans="1:27" ht="15" customHeight="1">
      <c r="A331" s="103" t="s">
        <v>815</v>
      </c>
      <c r="B331" s="103" t="s">
        <v>896</v>
      </c>
      <c r="C331" s="104">
        <v>0</v>
      </c>
      <c r="D331" s="104">
        <v>0</v>
      </c>
      <c r="E331" s="104">
        <v>0</v>
      </c>
      <c r="F331" s="104">
        <v>0</v>
      </c>
      <c r="G331" s="105">
        <v>45918</v>
      </c>
      <c r="H331" s="103" t="s">
        <v>654</v>
      </c>
      <c r="K331" s="53"/>
      <c r="L331" s="53"/>
      <c r="M331" s="52"/>
      <c r="N331" s="52"/>
      <c r="O331" s="52"/>
      <c r="P331" s="52"/>
      <c r="Q331" s="51"/>
      <c r="R331" s="53"/>
      <c r="S331" s="90" t="s">
        <v>947</v>
      </c>
      <c r="T331" s="90" t="s">
        <v>932</v>
      </c>
      <c r="U331" s="91">
        <v>0</v>
      </c>
      <c r="V331" s="91">
        <v>0</v>
      </c>
      <c r="W331" s="91">
        <v>0</v>
      </c>
      <c r="X331" s="91">
        <v>0</v>
      </c>
      <c r="Y331" s="92">
        <v>45905</v>
      </c>
      <c r="Z331" s="90" t="s">
        <v>654</v>
      </c>
      <c r="AA331" s="53" t="s">
        <v>1337</v>
      </c>
    </row>
    <row r="332" spans="1:27" ht="15" customHeight="1">
      <c r="A332" s="103" t="s">
        <v>816</v>
      </c>
      <c r="B332" s="103" t="s">
        <v>896</v>
      </c>
      <c r="C332" s="104">
        <v>0</v>
      </c>
      <c r="D332" s="104">
        <v>0</v>
      </c>
      <c r="E332" s="104">
        <v>0</v>
      </c>
      <c r="F332" s="104">
        <v>0</v>
      </c>
      <c r="G332" s="105">
        <v>45918</v>
      </c>
      <c r="H332" s="103" t="s">
        <v>654</v>
      </c>
      <c r="K332" s="53"/>
      <c r="L332" s="53"/>
      <c r="M332" s="52"/>
      <c r="N332" s="52"/>
      <c r="O332" s="52"/>
      <c r="P332" s="52"/>
      <c r="Q332" s="51"/>
      <c r="R332" s="53"/>
      <c r="S332" s="90" t="s">
        <v>1079</v>
      </c>
      <c r="T332" s="90" t="s">
        <v>1335</v>
      </c>
      <c r="U332" s="91">
        <v>0</v>
      </c>
      <c r="V332" s="91">
        <v>0</v>
      </c>
      <c r="W332" s="91">
        <v>0</v>
      </c>
      <c r="X332" s="91">
        <v>0</v>
      </c>
      <c r="Y332" s="92">
        <v>45905</v>
      </c>
      <c r="Z332" s="90" t="s">
        <v>654</v>
      </c>
      <c r="AA332" s="53" t="s">
        <v>1337</v>
      </c>
    </row>
    <row r="333" spans="1:27" ht="15" customHeight="1">
      <c r="A333" s="103" t="s">
        <v>817</v>
      </c>
      <c r="B333" s="103" t="s">
        <v>896</v>
      </c>
      <c r="C333" s="104">
        <v>0</v>
      </c>
      <c r="D333" s="104">
        <v>0</v>
      </c>
      <c r="E333" s="104">
        <v>0</v>
      </c>
      <c r="F333" s="104">
        <v>0</v>
      </c>
      <c r="G333" s="105">
        <v>45918</v>
      </c>
      <c r="H333" s="103" t="s">
        <v>654</v>
      </c>
      <c r="K333" s="53"/>
      <c r="L333" s="53"/>
      <c r="M333" s="52"/>
      <c r="N333" s="52"/>
      <c r="O333" s="52"/>
      <c r="P333" s="52"/>
      <c r="Q333" s="51"/>
      <c r="R333" s="53"/>
      <c r="S333" s="90" t="s">
        <v>1083</v>
      </c>
      <c r="T333" s="90" t="s">
        <v>932</v>
      </c>
      <c r="U333" s="91">
        <v>0</v>
      </c>
      <c r="V333" s="91">
        <v>0</v>
      </c>
      <c r="W333" s="91">
        <v>0</v>
      </c>
      <c r="X333" s="91">
        <v>0</v>
      </c>
      <c r="Y333" s="92">
        <v>45905</v>
      </c>
      <c r="Z333" s="90" t="s">
        <v>654</v>
      </c>
      <c r="AA333" s="53" t="s">
        <v>1337</v>
      </c>
    </row>
    <row r="334" spans="1:27" ht="15" customHeight="1">
      <c r="A334" s="103" t="s">
        <v>818</v>
      </c>
      <c r="B334" s="103" t="s">
        <v>896</v>
      </c>
      <c r="C334" s="104">
        <v>0</v>
      </c>
      <c r="D334" s="104">
        <v>0</v>
      </c>
      <c r="E334" s="104">
        <v>0</v>
      </c>
      <c r="F334" s="104">
        <v>0</v>
      </c>
      <c r="G334" s="105">
        <v>45918</v>
      </c>
      <c r="H334" s="103" t="s">
        <v>654</v>
      </c>
      <c r="K334" s="53"/>
      <c r="L334" s="53"/>
      <c r="M334" s="52"/>
      <c r="N334" s="52"/>
      <c r="O334" s="52"/>
      <c r="P334" s="52"/>
      <c r="Q334" s="51"/>
      <c r="R334" s="53"/>
      <c r="S334" s="90" t="s">
        <v>1089</v>
      </c>
      <c r="T334" s="90" t="s">
        <v>1335</v>
      </c>
      <c r="U334" s="91">
        <v>0</v>
      </c>
      <c r="V334" s="91">
        <v>0</v>
      </c>
      <c r="W334" s="91">
        <v>0</v>
      </c>
      <c r="X334" s="91">
        <v>0</v>
      </c>
      <c r="Y334" s="92">
        <v>45905</v>
      </c>
      <c r="Z334" s="90" t="s">
        <v>654</v>
      </c>
      <c r="AA334" s="53" t="s">
        <v>1337</v>
      </c>
    </row>
    <row r="335" spans="1:27" ht="15" customHeight="1">
      <c r="A335" s="103" t="s">
        <v>819</v>
      </c>
      <c r="B335" s="103" t="s">
        <v>897</v>
      </c>
      <c r="C335" s="104">
        <v>3000</v>
      </c>
      <c r="D335" s="104">
        <v>0</v>
      </c>
      <c r="E335" s="104">
        <v>3000</v>
      </c>
      <c r="F335" s="104">
        <v>0</v>
      </c>
      <c r="G335" s="105">
        <v>45918</v>
      </c>
      <c r="H335" s="103" t="s">
        <v>654</v>
      </c>
      <c r="I335" s="23"/>
      <c r="K335" s="53"/>
      <c r="L335" s="53"/>
      <c r="M335" s="52"/>
      <c r="N335" s="52"/>
      <c r="O335" s="52"/>
      <c r="P335" s="52"/>
      <c r="Q335" s="51"/>
      <c r="R335" s="53"/>
      <c r="S335" s="90" t="s">
        <v>1093</v>
      </c>
      <c r="T335" s="90" t="s">
        <v>932</v>
      </c>
      <c r="U335" s="91">
        <v>0</v>
      </c>
      <c r="V335" s="91">
        <v>0</v>
      </c>
      <c r="W335" s="91">
        <v>0</v>
      </c>
      <c r="X335" s="91">
        <v>0</v>
      </c>
      <c r="Y335" s="92">
        <v>45905</v>
      </c>
      <c r="Z335" s="90" t="s">
        <v>654</v>
      </c>
      <c r="AA335" s="53" t="s">
        <v>1337</v>
      </c>
    </row>
    <row r="336" spans="1:27" ht="15" customHeight="1">
      <c r="A336" s="103" t="s">
        <v>820</v>
      </c>
      <c r="B336" s="103" t="s">
        <v>897</v>
      </c>
      <c r="C336" s="104">
        <v>2040</v>
      </c>
      <c r="D336" s="104">
        <v>0</v>
      </c>
      <c r="E336" s="104">
        <v>2040</v>
      </c>
      <c r="F336" s="104">
        <v>0</v>
      </c>
      <c r="G336" s="105">
        <v>45918</v>
      </c>
      <c r="H336" s="103" t="s">
        <v>654</v>
      </c>
      <c r="K336" s="53"/>
      <c r="L336" s="53"/>
      <c r="M336" s="52"/>
      <c r="N336" s="52"/>
      <c r="O336" s="52"/>
      <c r="P336" s="52"/>
      <c r="Q336" s="51"/>
      <c r="R336" s="53"/>
      <c r="S336" s="90" t="s">
        <v>960</v>
      </c>
      <c r="T336" s="90" t="s">
        <v>1335</v>
      </c>
      <c r="U336" s="91">
        <v>0</v>
      </c>
      <c r="V336" s="91">
        <v>0</v>
      </c>
      <c r="W336" s="91">
        <v>0</v>
      </c>
      <c r="X336" s="91">
        <v>0</v>
      </c>
      <c r="Y336" s="92">
        <v>45905</v>
      </c>
      <c r="Z336" s="90" t="s">
        <v>654</v>
      </c>
      <c r="AA336" s="53" t="s">
        <v>1337</v>
      </c>
    </row>
    <row r="337" spans="1:27" ht="15" customHeight="1">
      <c r="A337" s="103" t="s">
        <v>821</v>
      </c>
      <c r="B337" s="103" t="s">
        <v>897</v>
      </c>
      <c r="C337" s="104">
        <v>2040</v>
      </c>
      <c r="D337" s="104">
        <v>0</v>
      </c>
      <c r="E337" s="104">
        <v>2040</v>
      </c>
      <c r="F337" s="104">
        <v>0</v>
      </c>
      <c r="G337" s="105">
        <v>45918</v>
      </c>
      <c r="H337" s="103" t="s">
        <v>654</v>
      </c>
      <c r="K337" s="53"/>
      <c r="L337" s="53"/>
      <c r="M337" s="52"/>
      <c r="N337" s="52"/>
      <c r="O337" s="52"/>
      <c r="P337" s="52"/>
      <c r="Q337" s="51"/>
      <c r="R337" s="53"/>
      <c r="S337" s="90" t="s">
        <v>964</v>
      </c>
      <c r="T337" s="90" t="s">
        <v>932</v>
      </c>
      <c r="U337" s="91">
        <v>0</v>
      </c>
      <c r="V337" s="91">
        <v>0</v>
      </c>
      <c r="W337" s="91">
        <v>0</v>
      </c>
      <c r="X337" s="91">
        <v>0</v>
      </c>
      <c r="Y337" s="92">
        <v>45905</v>
      </c>
      <c r="Z337" s="90" t="s">
        <v>654</v>
      </c>
      <c r="AA337" s="53" t="s">
        <v>1337</v>
      </c>
    </row>
    <row r="338" spans="1:27" ht="15" customHeight="1">
      <c r="A338" s="103" t="s">
        <v>822</v>
      </c>
      <c r="B338" s="103" t="s">
        <v>897</v>
      </c>
      <c r="C338" s="104">
        <v>2040</v>
      </c>
      <c r="D338" s="104">
        <v>0</v>
      </c>
      <c r="E338" s="104">
        <v>2040</v>
      </c>
      <c r="F338" s="104">
        <v>0</v>
      </c>
      <c r="G338" s="105">
        <v>45918</v>
      </c>
      <c r="H338" s="103" t="s">
        <v>654</v>
      </c>
      <c r="K338" s="53"/>
      <c r="L338" s="53"/>
      <c r="M338" s="52"/>
      <c r="N338" s="52"/>
      <c r="O338" s="52"/>
      <c r="P338" s="52"/>
      <c r="Q338" s="51"/>
      <c r="R338" s="53"/>
      <c r="S338" s="90" t="s">
        <v>1071</v>
      </c>
      <c r="T338" s="90" t="s">
        <v>1335</v>
      </c>
      <c r="U338" s="91">
        <v>0</v>
      </c>
      <c r="V338" s="91">
        <v>0</v>
      </c>
      <c r="W338" s="91">
        <v>0</v>
      </c>
      <c r="X338" s="91">
        <v>0</v>
      </c>
      <c r="Y338" s="92">
        <v>45905</v>
      </c>
      <c r="Z338" s="90" t="s">
        <v>654</v>
      </c>
      <c r="AA338" s="53" t="s">
        <v>1337</v>
      </c>
    </row>
    <row r="339" spans="1:27" ht="15" customHeight="1">
      <c r="A339" s="103" t="s">
        <v>1122</v>
      </c>
      <c r="B339" s="103" t="s">
        <v>1123</v>
      </c>
      <c r="C339" s="104">
        <v>1000</v>
      </c>
      <c r="D339" s="104">
        <v>0</v>
      </c>
      <c r="E339" s="104">
        <v>1000</v>
      </c>
      <c r="F339" s="104">
        <v>0</v>
      </c>
      <c r="G339" s="105">
        <v>45918</v>
      </c>
      <c r="H339" s="103" t="s">
        <v>654</v>
      </c>
      <c r="K339" s="53"/>
      <c r="L339" s="53"/>
      <c r="M339" s="52"/>
      <c r="N339" s="52"/>
      <c r="O339" s="52"/>
      <c r="P339" s="52"/>
      <c r="Q339" s="51"/>
      <c r="R339" s="53"/>
      <c r="S339" s="90" t="s">
        <v>1075</v>
      </c>
      <c r="T339" s="90" t="s">
        <v>932</v>
      </c>
      <c r="U339" s="91">
        <v>0</v>
      </c>
      <c r="V339" s="91">
        <v>0</v>
      </c>
      <c r="W339" s="91">
        <v>0</v>
      </c>
      <c r="X339" s="91">
        <v>0</v>
      </c>
      <c r="Y339" s="92">
        <v>45905</v>
      </c>
      <c r="Z339" s="90" t="s">
        <v>654</v>
      </c>
      <c r="AA339" s="53" t="s">
        <v>1337</v>
      </c>
    </row>
    <row r="340" spans="1:27" ht="15" customHeight="1">
      <c r="A340" s="103" t="s">
        <v>1124</v>
      </c>
      <c r="B340" s="103" t="s">
        <v>1123</v>
      </c>
      <c r="C340" s="104">
        <v>1000</v>
      </c>
      <c r="D340" s="104">
        <v>0</v>
      </c>
      <c r="E340" s="104">
        <v>1000</v>
      </c>
      <c r="F340" s="104">
        <v>0</v>
      </c>
      <c r="G340" s="105">
        <v>45918</v>
      </c>
      <c r="H340" s="103" t="s">
        <v>654</v>
      </c>
      <c r="K340" s="53"/>
      <c r="L340" s="53"/>
      <c r="M340" s="52"/>
      <c r="N340" s="52"/>
      <c r="O340" s="52"/>
      <c r="P340" s="52"/>
      <c r="Q340" s="51"/>
      <c r="R340" s="53"/>
      <c r="S340" s="90" t="s">
        <v>1008</v>
      </c>
      <c r="T340" s="90" t="s">
        <v>1335</v>
      </c>
      <c r="U340" s="91">
        <v>0</v>
      </c>
      <c r="V340" s="91">
        <v>0</v>
      </c>
      <c r="W340" s="91">
        <v>0</v>
      </c>
      <c r="X340" s="91">
        <v>0</v>
      </c>
      <c r="Y340" s="92">
        <v>45905</v>
      </c>
      <c r="Z340" s="90" t="s">
        <v>654</v>
      </c>
      <c r="AA340" s="53" t="s">
        <v>1337</v>
      </c>
    </row>
    <row r="341" spans="1:27" ht="15" customHeight="1">
      <c r="A341" s="103" t="s">
        <v>1125</v>
      </c>
      <c r="B341" s="103" t="s">
        <v>1126</v>
      </c>
      <c r="C341" s="104">
        <v>1000</v>
      </c>
      <c r="D341" s="104">
        <v>0</v>
      </c>
      <c r="E341" s="104">
        <v>1000</v>
      </c>
      <c r="F341" s="104">
        <v>0</v>
      </c>
      <c r="G341" s="105">
        <v>45918</v>
      </c>
      <c r="H341" s="103" t="s">
        <v>654</v>
      </c>
      <c r="K341" s="53"/>
      <c r="L341" s="53"/>
      <c r="M341" s="52"/>
      <c r="N341" s="52"/>
      <c r="O341" s="52"/>
      <c r="P341" s="52"/>
      <c r="Q341" s="51"/>
      <c r="R341" s="53"/>
      <c r="S341" s="90" t="s">
        <v>1012</v>
      </c>
      <c r="T341" s="90" t="s">
        <v>932</v>
      </c>
      <c r="U341" s="91">
        <v>0</v>
      </c>
      <c r="V341" s="91">
        <v>0</v>
      </c>
      <c r="W341" s="91">
        <v>0</v>
      </c>
      <c r="X341" s="91">
        <v>0</v>
      </c>
      <c r="Y341" s="92">
        <v>45905</v>
      </c>
      <c r="Z341" s="90" t="s">
        <v>654</v>
      </c>
      <c r="AA341" s="53" t="s">
        <v>1337</v>
      </c>
    </row>
    <row r="342" spans="1:27" ht="15" customHeight="1">
      <c r="A342" s="103" t="s">
        <v>1127</v>
      </c>
      <c r="B342" s="103" t="s">
        <v>1128</v>
      </c>
      <c r="C342" s="104">
        <v>1000</v>
      </c>
      <c r="D342" s="104">
        <v>0</v>
      </c>
      <c r="E342" s="104">
        <v>1000</v>
      </c>
      <c r="F342" s="104">
        <v>0</v>
      </c>
      <c r="G342" s="105">
        <v>45918</v>
      </c>
      <c r="H342" s="103" t="s">
        <v>654</v>
      </c>
      <c r="K342" s="53"/>
      <c r="L342" s="53"/>
      <c r="M342" s="52"/>
      <c r="N342" s="52"/>
      <c r="O342" s="52"/>
      <c r="P342" s="52"/>
      <c r="Q342" s="51"/>
      <c r="R342" s="53"/>
      <c r="S342" s="90" t="s">
        <v>1034</v>
      </c>
      <c r="T342" s="90" t="s">
        <v>1335</v>
      </c>
      <c r="U342" s="91">
        <v>0</v>
      </c>
      <c r="V342" s="91">
        <v>0</v>
      </c>
      <c r="W342" s="91">
        <v>0</v>
      </c>
      <c r="X342" s="91">
        <v>0</v>
      </c>
      <c r="Y342" s="92">
        <v>45905</v>
      </c>
      <c r="Z342" s="90" t="s">
        <v>654</v>
      </c>
      <c r="AA342" s="53" t="s">
        <v>1337</v>
      </c>
    </row>
    <row r="343" spans="1:27" ht="15" customHeight="1">
      <c r="A343" s="103" t="s">
        <v>609</v>
      </c>
      <c r="B343" s="103" t="s">
        <v>90</v>
      </c>
      <c r="C343" s="104">
        <v>0</v>
      </c>
      <c r="D343" s="104">
        <v>0</v>
      </c>
      <c r="E343" s="104">
        <v>0</v>
      </c>
      <c r="F343" s="104">
        <v>0</v>
      </c>
      <c r="G343" s="105">
        <v>45918</v>
      </c>
      <c r="H343" s="103" t="s">
        <v>654</v>
      </c>
      <c r="K343" s="53"/>
      <c r="L343" s="53"/>
      <c r="M343" s="52"/>
      <c r="N343" s="52"/>
      <c r="O343" s="52"/>
      <c r="P343" s="52"/>
      <c r="Q343" s="51"/>
      <c r="R343" s="53"/>
      <c r="S343" s="90" t="s">
        <v>1038</v>
      </c>
      <c r="T343" s="90" t="s">
        <v>932</v>
      </c>
      <c r="U343" s="91">
        <v>0</v>
      </c>
      <c r="V343" s="91">
        <v>0</v>
      </c>
      <c r="W343" s="91">
        <v>0</v>
      </c>
      <c r="X343" s="91">
        <v>0</v>
      </c>
      <c r="Y343" s="92">
        <v>45905</v>
      </c>
      <c r="Z343" s="90" t="s">
        <v>654</v>
      </c>
      <c r="AA343" s="53" t="s">
        <v>1337</v>
      </c>
    </row>
    <row r="344" spans="1:27" ht="15" customHeight="1">
      <c r="A344" s="103" t="s">
        <v>611</v>
      </c>
      <c r="B344" s="103" t="s">
        <v>93</v>
      </c>
      <c r="C344" s="104">
        <v>0</v>
      </c>
      <c r="D344" s="104">
        <v>0</v>
      </c>
      <c r="E344" s="104">
        <v>0</v>
      </c>
      <c r="F344" s="104">
        <v>0</v>
      </c>
      <c r="G344" s="105">
        <v>45918</v>
      </c>
      <c r="H344" s="103" t="s">
        <v>654</v>
      </c>
      <c r="K344" s="53"/>
      <c r="L344" s="53"/>
      <c r="M344" s="52"/>
      <c r="N344" s="52"/>
      <c r="O344" s="52"/>
      <c r="P344" s="52"/>
      <c r="Q344" s="51"/>
      <c r="R344" s="53"/>
      <c r="S344" s="90" t="s">
        <v>1050</v>
      </c>
      <c r="T344" s="90" t="s">
        <v>1335</v>
      </c>
      <c r="U344" s="91">
        <v>0</v>
      </c>
      <c r="V344" s="91">
        <v>0</v>
      </c>
      <c r="W344" s="91">
        <v>0</v>
      </c>
      <c r="X344" s="91">
        <v>0</v>
      </c>
      <c r="Y344" s="92">
        <v>45905</v>
      </c>
      <c r="Z344" s="90" t="s">
        <v>654</v>
      </c>
      <c r="AA344" s="53" t="s">
        <v>1337</v>
      </c>
    </row>
    <row r="345" spans="1:27" ht="15" customHeight="1">
      <c r="A345" s="103" t="s">
        <v>613</v>
      </c>
      <c r="B345" s="103" t="s">
        <v>16</v>
      </c>
      <c r="C345" s="104">
        <v>0</v>
      </c>
      <c r="D345" s="104">
        <v>0</v>
      </c>
      <c r="E345" s="104">
        <v>0</v>
      </c>
      <c r="F345" s="104">
        <v>0</v>
      </c>
      <c r="G345" s="105">
        <v>45918</v>
      </c>
      <c r="H345" s="103" t="s">
        <v>654</v>
      </c>
      <c r="K345" s="53"/>
      <c r="L345" s="53"/>
      <c r="M345" s="52"/>
      <c r="N345" s="52"/>
      <c r="O345" s="52"/>
      <c r="P345" s="52"/>
      <c r="Q345" s="51"/>
      <c r="R345" s="53"/>
      <c r="S345" s="90" t="s">
        <v>1054</v>
      </c>
      <c r="T345" s="90" t="s">
        <v>932</v>
      </c>
      <c r="U345" s="91">
        <v>0</v>
      </c>
      <c r="V345" s="91">
        <v>0</v>
      </c>
      <c r="W345" s="91">
        <v>0</v>
      </c>
      <c r="X345" s="91">
        <v>0</v>
      </c>
      <c r="Y345" s="92">
        <v>45905</v>
      </c>
      <c r="Z345" s="90" t="s">
        <v>654</v>
      </c>
      <c r="AA345" s="53" t="s">
        <v>1337</v>
      </c>
    </row>
    <row r="346" spans="1:27" ht="15" customHeight="1">
      <c r="A346" s="103" t="s">
        <v>615</v>
      </c>
      <c r="B346" s="103" t="s">
        <v>20</v>
      </c>
      <c r="C346" s="104">
        <v>0</v>
      </c>
      <c r="D346" s="104">
        <v>0</v>
      </c>
      <c r="E346" s="104">
        <v>0</v>
      </c>
      <c r="F346" s="104">
        <v>0</v>
      </c>
      <c r="G346" s="105">
        <v>45918</v>
      </c>
      <c r="H346" s="103" t="s">
        <v>654</v>
      </c>
      <c r="K346" s="53"/>
      <c r="L346" s="53"/>
      <c r="M346" s="52"/>
      <c r="N346" s="52"/>
      <c r="O346" s="52"/>
      <c r="P346" s="52"/>
      <c r="Q346" s="51"/>
      <c r="R346" s="53"/>
      <c r="S346" s="90" t="s">
        <v>1061</v>
      </c>
      <c r="T346" s="90" t="s">
        <v>1335</v>
      </c>
      <c r="U346" s="91">
        <v>0</v>
      </c>
      <c r="V346" s="91">
        <v>0</v>
      </c>
      <c r="W346" s="91">
        <v>0</v>
      </c>
      <c r="X346" s="91">
        <v>0</v>
      </c>
      <c r="Y346" s="92">
        <v>45905</v>
      </c>
      <c r="Z346" s="90" t="s">
        <v>654</v>
      </c>
      <c r="AA346" s="53" t="s">
        <v>1337</v>
      </c>
    </row>
    <row r="347" spans="1:27" ht="15" customHeight="1">
      <c r="A347" s="103" t="s">
        <v>625</v>
      </c>
      <c r="B347" s="103" t="s">
        <v>90</v>
      </c>
      <c r="C347" s="104">
        <v>0</v>
      </c>
      <c r="D347" s="104">
        <v>0</v>
      </c>
      <c r="E347" s="104">
        <v>0</v>
      </c>
      <c r="F347" s="104">
        <v>0</v>
      </c>
      <c r="G347" s="105">
        <v>45918</v>
      </c>
      <c r="H347" s="103" t="s">
        <v>654</v>
      </c>
      <c r="K347" s="53"/>
      <c r="L347" s="53"/>
      <c r="M347" s="52"/>
      <c r="N347" s="52"/>
      <c r="O347" s="52"/>
      <c r="P347" s="52"/>
      <c r="Q347" s="51"/>
      <c r="R347" s="53"/>
      <c r="S347" s="90" t="s">
        <v>1065</v>
      </c>
      <c r="T347" s="90" t="s">
        <v>932</v>
      </c>
      <c r="U347" s="91">
        <v>0</v>
      </c>
      <c r="V347" s="91">
        <v>0</v>
      </c>
      <c r="W347" s="91">
        <v>0</v>
      </c>
      <c r="X347" s="91">
        <v>0</v>
      </c>
      <c r="Y347" s="92">
        <v>45905</v>
      </c>
      <c r="Z347" s="90" t="s">
        <v>654</v>
      </c>
      <c r="AA347" s="53" t="s">
        <v>1337</v>
      </c>
    </row>
    <row r="348" spans="1:27" ht="15" customHeight="1">
      <c r="A348" s="103" t="s">
        <v>627</v>
      </c>
      <c r="B348" s="103" t="s">
        <v>93</v>
      </c>
      <c r="C348" s="104">
        <v>0</v>
      </c>
      <c r="D348" s="104">
        <v>0</v>
      </c>
      <c r="E348" s="104">
        <v>0</v>
      </c>
      <c r="F348" s="104">
        <v>0</v>
      </c>
      <c r="G348" s="105">
        <v>45918</v>
      </c>
      <c r="H348" s="103" t="s">
        <v>654</v>
      </c>
      <c r="K348" s="53"/>
      <c r="L348" s="53"/>
      <c r="M348" s="52"/>
      <c r="N348" s="52"/>
      <c r="O348" s="52"/>
      <c r="P348" s="52"/>
      <c r="Q348" s="51"/>
      <c r="R348" s="53"/>
      <c r="S348" s="90" t="s">
        <v>1041</v>
      </c>
      <c r="T348" s="90" t="s">
        <v>604</v>
      </c>
      <c r="U348" s="91">
        <v>0</v>
      </c>
      <c r="V348" s="91">
        <v>0</v>
      </c>
      <c r="W348" s="91">
        <v>0</v>
      </c>
      <c r="X348" s="91">
        <v>0</v>
      </c>
      <c r="Y348" s="92">
        <v>45905</v>
      </c>
      <c r="Z348" s="90" t="s">
        <v>654</v>
      </c>
      <c r="AA348" s="53" t="s">
        <v>1337</v>
      </c>
    </row>
    <row r="349" spans="1:27" ht="15" customHeight="1">
      <c r="A349" s="103" t="s">
        <v>629</v>
      </c>
      <c r="B349" s="103" t="s">
        <v>16</v>
      </c>
      <c r="C349" s="104">
        <v>0</v>
      </c>
      <c r="D349" s="104">
        <v>0</v>
      </c>
      <c r="E349" s="104">
        <v>0</v>
      </c>
      <c r="F349" s="104">
        <v>0</v>
      </c>
      <c r="G349" s="105">
        <v>45918</v>
      </c>
      <c r="H349" s="103" t="s">
        <v>654</v>
      </c>
      <c r="K349" s="53"/>
      <c r="L349" s="53"/>
      <c r="M349" s="52"/>
      <c r="N349" s="52"/>
      <c r="O349" s="52"/>
      <c r="P349" s="52"/>
      <c r="Q349" s="51"/>
      <c r="R349" s="53"/>
      <c r="S349" s="90" t="s">
        <v>1042</v>
      </c>
      <c r="T349" s="90" t="s">
        <v>1335</v>
      </c>
      <c r="U349" s="91">
        <v>0</v>
      </c>
      <c r="V349" s="91">
        <v>0</v>
      </c>
      <c r="W349" s="91">
        <v>0</v>
      </c>
      <c r="X349" s="91">
        <v>0</v>
      </c>
      <c r="Y349" s="92">
        <v>45905</v>
      </c>
      <c r="Z349" s="90" t="s">
        <v>654</v>
      </c>
      <c r="AA349" s="53" t="s">
        <v>1337</v>
      </c>
    </row>
    <row r="350" spans="1:27" ht="15" customHeight="1">
      <c r="A350" s="103" t="s">
        <v>631</v>
      </c>
      <c r="B350" s="103" t="s">
        <v>20</v>
      </c>
      <c r="C350" s="104">
        <v>0</v>
      </c>
      <c r="D350" s="104">
        <v>0</v>
      </c>
      <c r="E350" s="104">
        <v>0</v>
      </c>
      <c r="F350" s="104">
        <v>0</v>
      </c>
      <c r="G350" s="105">
        <v>45918</v>
      </c>
      <c r="H350" s="103" t="s">
        <v>654</v>
      </c>
      <c r="K350" s="53"/>
      <c r="L350" s="53"/>
      <c r="M350" s="52"/>
      <c r="N350" s="52"/>
      <c r="O350" s="52"/>
      <c r="P350" s="52"/>
      <c r="Q350" s="51"/>
      <c r="R350" s="53"/>
      <c r="S350" s="90" t="s">
        <v>1043</v>
      </c>
      <c r="T350" s="90" t="s">
        <v>605</v>
      </c>
      <c r="U350" s="91">
        <v>0</v>
      </c>
      <c r="V350" s="91">
        <v>0</v>
      </c>
      <c r="W350" s="91">
        <v>0</v>
      </c>
      <c r="X350" s="91">
        <v>0</v>
      </c>
      <c r="Y350" s="92">
        <v>45905</v>
      </c>
      <c r="Z350" s="90" t="s">
        <v>654</v>
      </c>
      <c r="AA350" s="53" t="s">
        <v>1337</v>
      </c>
    </row>
    <row r="351" spans="1:27" ht="15" customHeight="1">
      <c r="A351" s="103" t="s">
        <v>633</v>
      </c>
      <c r="B351" s="103" t="s">
        <v>90</v>
      </c>
      <c r="C351" s="104">
        <v>0</v>
      </c>
      <c r="D351" s="104">
        <v>0</v>
      </c>
      <c r="E351" s="104">
        <v>0</v>
      </c>
      <c r="F351" s="104">
        <v>0</v>
      </c>
      <c r="G351" s="105">
        <v>45918</v>
      </c>
      <c r="H351" s="103" t="s">
        <v>654</v>
      </c>
      <c r="K351" s="53"/>
      <c r="L351" s="53"/>
      <c r="M351" s="52"/>
      <c r="N351" s="52"/>
      <c r="O351" s="52"/>
      <c r="P351" s="52"/>
      <c r="Q351" s="51"/>
      <c r="R351" s="53"/>
      <c r="S351" s="90" t="s">
        <v>1044</v>
      </c>
      <c r="T351" s="90" t="s">
        <v>606</v>
      </c>
      <c r="U351" s="91">
        <v>0</v>
      </c>
      <c r="V351" s="91">
        <v>0</v>
      </c>
      <c r="W351" s="91">
        <v>0</v>
      </c>
      <c r="X351" s="91">
        <v>0</v>
      </c>
      <c r="Y351" s="92">
        <v>45905</v>
      </c>
      <c r="Z351" s="90" t="s">
        <v>654</v>
      </c>
      <c r="AA351" s="53" t="s">
        <v>1337</v>
      </c>
    </row>
    <row r="352" spans="1:27" ht="15" customHeight="1">
      <c r="A352" s="103" t="s">
        <v>635</v>
      </c>
      <c r="B352" s="103" t="s">
        <v>93</v>
      </c>
      <c r="C352" s="104">
        <v>0</v>
      </c>
      <c r="D352" s="104">
        <v>0</v>
      </c>
      <c r="E352" s="104">
        <v>0</v>
      </c>
      <c r="F352" s="104">
        <v>0</v>
      </c>
      <c r="G352" s="105">
        <v>45918</v>
      </c>
      <c r="H352" s="103" t="s">
        <v>654</v>
      </c>
      <c r="K352" s="53"/>
      <c r="L352" s="53"/>
      <c r="M352" s="52"/>
      <c r="N352" s="52"/>
      <c r="O352" s="52"/>
      <c r="P352" s="52"/>
      <c r="Q352" s="51"/>
      <c r="R352" s="53"/>
      <c r="S352" s="90" t="s">
        <v>1045</v>
      </c>
      <c r="T352" s="90" t="s">
        <v>607</v>
      </c>
      <c r="U352" s="91">
        <v>0</v>
      </c>
      <c r="V352" s="91">
        <v>0</v>
      </c>
      <c r="W352" s="91">
        <v>0</v>
      </c>
      <c r="X352" s="91">
        <v>0</v>
      </c>
      <c r="Y352" s="92">
        <v>45905</v>
      </c>
      <c r="Z352" s="90" t="s">
        <v>654</v>
      </c>
      <c r="AA352" s="53" t="s">
        <v>1337</v>
      </c>
    </row>
    <row r="353" spans="1:27" ht="15" customHeight="1">
      <c r="A353" s="103" t="s">
        <v>637</v>
      </c>
      <c r="B353" s="103" t="s">
        <v>16</v>
      </c>
      <c r="C353" s="104">
        <v>0</v>
      </c>
      <c r="D353" s="104">
        <v>0</v>
      </c>
      <c r="E353" s="104">
        <v>0</v>
      </c>
      <c r="F353" s="104">
        <v>0</v>
      </c>
      <c r="G353" s="105">
        <v>45918</v>
      </c>
      <c r="H353" s="103" t="s">
        <v>654</v>
      </c>
      <c r="K353" s="53"/>
      <c r="L353" s="53"/>
      <c r="M353" s="52"/>
      <c r="N353" s="52"/>
      <c r="O353" s="52"/>
      <c r="P353" s="52"/>
      <c r="Q353" s="51"/>
      <c r="R353" s="53"/>
      <c r="S353" s="90" t="s">
        <v>1046</v>
      </c>
      <c r="T353" s="90" t="s">
        <v>932</v>
      </c>
      <c r="U353" s="91">
        <v>0</v>
      </c>
      <c r="V353" s="91">
        <v>0</v>
      </c>
      <c r="W353" s="91">
        <v>0</v>
      </c>
      <c r="X353" s="91">
        <v>0</v>
      </c>
      <c r="Y353" s="92">
        <v>45905</v>
      </c>
      <c r="Z353" s="90" t="s">
        <v>654</v>
      </c>
      <c r="AA353" s="53" t="s">
        <v>1337</v>
      </c>
    </row>
    <row r="354" spans="1:27" ht="15" customHeight="1">
      <c r="A354" s="103" t="s">
        <v>639</v>
      </c>
      <c r="B354" s="103" t="s">
        <v>20</v>
      </c>
      <c r="C354" s="104">
        <v>0</v>
      </c>
      <c r="D354" s="104">
        <v>0</v>
      </c>
      <c r="E354" s="104">
        <v>0</v>
      </c>
      <c r="F354" s="104">
        <v>0</v>
      </c>
      <c r="G354" s="105">
        <v>45918</v>
      </c>
      <c r="H354" s="103" t="s">
        <v>654</v>
      </c>
      <c r="K354" s="53"/>
      <c r="L354" s="53"/>
      <c r="M354" s="52"/>
      <c r="N354" s="52"/>
      <c r="O354" s="52"/>
      <c r="P354" s="52"/>
      <c r="Q354" s="51"/>
      <c r="R354" s="53"/>
      <c r="S354" s="90" t="s">
        <v>967</v>
      </c>
      <c r="T354" s="90" t="s">
        <v>604</v>
      </c>
      <c r="U354" s="91">
        <v>0</v>
      </c>
      <c r="V354" s="91">
        <v>0</v>
      </c>
      <c r="W354" s="91">
        <v>0</v>
      </c>
      <c r="X354" s="91">
        <v>0</v>
      </c>
      <c r="Y354" s="92">
        <v>45905</v>
      </c>
      <c r="Z354" s="90" t="s">
        <v>654</v>
      </c>
      <c r="AA354" s="53" t="s">
        <v>1337</v>
      </c>
    </row>
    <row r="355" spans="1:27" ht="15" customHeight="1">
      <c r="A355" s="103" t="s">
        <v>641</v>
      </c>
      <c r="B355" s="103" t="s">
        <v>90</v>
      </c>
      <c r="C355" s="104">
        <v>0</v>
      </c>
      <c r="D355" s="104">
        <v>0</v>
      </c>
      <c r="E355" s="104">
        <v>0</v>
      </c>
      <c r="F355" s="104">
        <v>0</v>
      </c>
      <c r="G355" s="105">
        <v>45918</v>
      </c>
      <c r="H355" s="103" t="s">
        <v>654</v>
      </c>
      <c r="K355" s="53"/>
      <c r="L355" s="53"/>
      <c r="M355" s="52"/>
      <c r="N355" s="52"/>
      <c r="O355" s="52"/>
      <c r="P355" s="52"/>
      <c r="Q355" s="51"/>
      <c r="R355" s="53"/>
      <c r="S355" s="90" t="s">
        <v>968</v>
      </c>
      <c r="T355" s="90" t="s">
        <v>1335</v>
      </c>
      <c r="U355" s="91">
        <v>0</v>
      </c>
      <c r="V355" s="91">
        <v>0</v>
      </c>
      <c r="W355" s="91">
        <v>0</v>
      </c>
      <c r="X355" s="91">
        <v>0</v>
      </c>
      <c r="Y355" s="92">
        <v>45905</v>
      </c>
      <c r="Z355" s="90" t="s">
        <v>654</v>
      </c>
      <c r="AA355" s="53" t="s">
        <v>1337</v>
      </c>
    </row>
    <row r="356" spans="1:27" ht="15" customHeight="1">
      <c r="A356" s="103" t="s">
        <v>643</v>
      </c>
      <c r="B356" s="103" t="s">
        <v>93</v>
      </c>
      <c r="C356" s="104">
        <v>0</v>
      </c>
      <c r="D356" s="104">
        <v>0</v>
      </c>
      <c r="E356" s="104">
        <v>0</v>
      </c>
      <c r="F356" s="104">
        <v>0</v>
      </c>
      <c r="G356" s="105">
        <v>45918</v>
      </c>
      <c r="H356" s="103" t="s">
        <v>654</v>
      </c>
      <c r="K356" s="53"/>
      <c r="L356" s="53"/>
      <c r="M356" s="52"/>
      <c r="N356" s="52"/>
      <c r="O356" s="52"/>
      <c r="P356" s="52"/>
      <c r="Q356" s="51"/>
      <c r="R356" s="53"/>
      <c r="S356" s="90" t="s">
        <v>969</v>
      </c>
      <c r="T356" s="90" t="s">
        <v>605</v>
      </c>
      <c r="U356" s="91">
        <v>0</v>
      </c>
      <c r="V356" s="91">
        <v>0</v>
      </c>
      <c r="W356" s="91">
        <v>0</v>
      </c>
      <c r="X356" s="91">
        <v>0</v>
      </c>
      <c r="Y356" s="92">
        <v>45905</v>
      </c>
      <c r="Z356" s="90" t="s">
        <v>654</v>
      </c>
      <c r="AA356" s="53" t="s">
        <v>1337</v>
      </c>
    </row>
    <row r="357" spans="1:27" ht="15" customHeight="1">
      <c r="A357" s="103" t="s">
        <v>645</v>
      </c>
      <c r="B357" s="103" t="s">
        <v>16</v>
      </c>
      <c r="C357" s="104">
        <v>0</v>
      </c>
      <c r="D357" s="104">
        <v>0</v>
      </c>
      <c r="E357" s="104">
        <v>0</v>
      </c>
      <c r="F357" s="104">
        <v>0</v>
      </c>
      <c r="G357" s="105">
        <v>45918</v>
      </c>
      <c r="H357" s="103" t="s">
        <v>654</v>
      </c>
      <c r="K357" s="53"/>
      <c r="L357" s="53"/>
      <c r="M357" s="52"/>
      <c r="N357" s="52"/>
      <c r="O357" s="52"/>
      <c r="P357" s="52"/>
      <c r="Q357" s="51"/>
      <c r="R357" s="53"/>
      <c r="S357" s="90" t="s">
        <v>970</v>
      </c>
      <c r="T357" s="90" t="s">
        <v>606</v>
      </c>
      <c r="U357" s="91">
        <v>0</v>
      </c>
      <c r="V357" s="91">
        <v>0</v>
      </c>
      <c r="W357" s="91">
        <v>0</v>
      </c>
      <c r="X357" s="91">
        <v>0</v>
      </c>
      <c r="Y357" s="92">
        <v>45905</v>
      </c>
      <c r="Z357" s="90" t="s">
        <v>654</v>
      </c>
      <c r="AA357" s="53" t="s">
        <v>1337</v>
      </c>
    </row>
    <row r="358" spans="1:27" ht="15" customHeight="1">
      <c r="A358" s="103" t="s">
        <v>647</v>
      </c>
      <c r="B358" s="103" t="s">
        <v>20</v>
      </c>
      <c r="C358" s="104">
        <v>0</v>
      </c>
      <c r="D358" s="104">
        <v>0</v>
      </c>
      <c r="E358" s="104">
        <v>0</v>
      </c>
      <c r="F358" s="104">
        <v>0</v>
      </c>
      <c r="G358" s="105">
        <v>45918</v>
      </c>
      <c r="H358" s="103" t="s">
        <v>654</v>
      </c>
      <c r="K358" s="53"/>
      <c r="L358" s="53"/>
      <c r="M358" s="52"/>
      <c r="N358" s="52"/>
      <c r="O358" s="52"/>
      <c r="P358" s="52"/>
      <c r="Q358" s="51"/>
      <c r="R358" s="53"/>
      <c r="S358" s="90" t="s">
        <v>971</v>
      </c>
      <c r="T358" s="90" t="s">
        <v>607</v>
      </c>
      <c r="U358" s="91">
        <v>0</v>
      </c>
      <c r="V358" s="91">
        <v>0</v>
      </c>
      <c r="W358" s="91">
        <v>0</v>
      </c>
      <c r="X358" s="91">
        <v>0</v>
      </c>
      <c r="Y358" s="92">
        <v>45905</v>
      </c>
      <c r="Z358" s="90" t="s">
        <v>654</v>
      </c>
      <c r="AA358" s="53" t="s">
        <v>1337</v>
      </c>
    </row>
    <row r="359" spans="1:27" ht="15" customHeight="1">
      <c r="A359" s="103" t="s">
        <v>913</v>
      </c>
      <c r="B359" s="103" t="s">
        <v>932</v>
      </c>
      <c r="C359" s="104">
        <v>0</v>
      </c>
      <c r="D359" s="104">
        <v>0</v>
      </c>
      <c r="E359" s="104">
        <v>0</v>
      </c>
      <c r="F359" s="104">
        <v>0</v>
      </c>
      <c r="G359" s="105">
        <v>45918</v>
      </c>
      <c r="H359" s="103" t="s">
        <v>654</v>
      </c>
      <c r="K359" s="53"/>
      <c r="L359" s="53"/>
      <c r="M359" s="52"/>
      <c r="N359" s="52"/>
      <c r="O359" s="52"/>
      <c r="P359" s="52"/>
      <c r="Q359" s="51"/>
      <c r="R359" s="53"/>
      <c r="S359" s="90" t="s">
        <v>972</v>
      </c>
      <c r="T359" s="90" t="s">
        <v>932</v>
      </c>
      <c r="U359" s="91">
        <v>0</v>
      </c>
      <c r="V359" s="91">
        <v>0</v>
      </c>
      <c r="W359" s="91">
        <v>0</v>
      </c>
      <c r="X359" s="91">
        <v>0</v>
      </c>
      <c r="Y359" s="92">
        <v>45905</v>
      </c>
      <c r="Z359" s="90" t="s">
        <v>654</v>
      </c>
      <c r="AA359" s="53" t="s">
        <v>1337</v>
      </c>
    </row>
    <row r="360" spans="1:27" ht="15" customHeight="1">
      <c r="A360" s="103" t="s">
        <v>918</v>
      </c>
      <c r="B360" s="103" t="s">
        <v>932</v>
      </c>
      <c r="C360" s="104">
        <v>0</v>
      </c>
      <c r="D360" s="104">
        <v>0</v>
      </c>
      <c r="E360" s="104">
        <v>0</v>
      </c>
      <c r="F360" s="104">
        <v>0</v>
      </c>
      <c r="G360" s="105">
        <v>45918</v>
      </c>
      <c r="H360" s="103" t="s">
        <v>654</v>
      </c>
      <c r="K360" s="53"/>
      <c r="L360" s="53"/>
      <c r="M360" s="52"/>
      <c r="N360" s="52"/>
      <c r="O360" s="52"/>
      <c r="P360" s="52"/>
      <c r="Q360" s="51"/>
      <c r="R360" s="53"/>
      <c r="S360" s="90" t="s">
        <v>999</v>
      </c>
      <c r="T360" s="90" t="s">
        <v>604</v>
      </c>
      <c r="U360" s="91">
        <v>0</v>
      </c>
      <c r="V360" s="91">
        <v>0</v>
      </c>
      <c r="W360" s="91">
        <v>0</v>
      </c>
      <c r="X360" s="91">
        <v>0</v>
      </c>
      <c r="Y360" s="92">
        <v>45905</v>
      </c>
      <c r="Z360" s="90" t="s">
        <v>654</v>
      </c>
      <c r="AA360" s="53" t="s">
        <v>1337</v>
      </c>
    </row>
    <row r="361" spans="1:27" ht="15" customHeight="1">
      <c r="A361" s="103" t="s">
        <v>923</v>
      </c>
      <c r="B361" s="103" t="s">
        <v>932</v>
      </c>
      <c r="C361" s="104">
        <v>0</v>
      </c>
      <c r="D361" s="104">
        <v>0</v>
      </c>
      <c r="E361" s="104">
        <v>0</v>
      </c>
      <c r="F361" s="104">
        <v>0</v>
      </c>
      <c r="G361" s="105">
        <v>45918</v>
      </c>
      <c r="H361" s="103" t="s">
        <v>654</v>
      </c>
      <c r="K361" s="53"/>
      <c r="L361" s="53"/>
      <c r="M361" s="52"/>
      <c r="N361" s="52"/>
      <c r="O361" s="52"/>
      <c r="P361" s="52"/>
      <c r="Q361" s="51"/>
      <c r="R361" s="53"/>
      <c r="S361" s="90" t="s">
        <v>1000</v>
      </c>
      <c r="T361" s="90" t="s">
        <v>1335</v>
      </c>
      <c r="U361" s="91">
        <v>0</v>
      </c>
      <c r="V361" s="91">
        <v>0</v>
      </c>
      <c r="W361" s="91">
        <v>0</v>
      </c>
      <c r="X361" s="91">
        <v>0</v>
      </c>
      <c r="Y361" s="92">
        <v>45905</v>
      </c>
      <c r="Z361" s="90" t="s">
        <v>654</v>
      </c>
      <c r="AA361" s="53" t="s">
        <v>1337</v>
      </c>
    </row>
    <row r="362" spans="1:27" ht="15" customHeight="1">
      <c r="A362" s="103" t="s">
        <v>925</v>
      </c>
      <c r="B362" s="103" t="s">
        <v>932</v>
      </c>
      <c r="C362" s="104">
        <v>0</v>
      </c>
      <c r="D362" s="104">
        <v>0</v>
      </c>
      <c r="E362" s="104">
        <v>0</v>
      </c>
      <c r="F362" s="104">
        <v>0</v>
      </c>
      <c r="G362" s="105">
        <v>45918</v>
      </c>
      <c r="H362" s="103" t="s">
        <v>654</v>
      </c>
      <c r="K362" s="53"/>
      <c r="L362" s="53"/>
      <c r="M362" s="52"/>
      <c r="N362" s="52"/>
      <c r="O362" s="52"/>
      <c r="P362" s="52"/>
      <c r="Q362" s="51"/>
      <c r="R362" s="53"/>
      <c r="S362" s="90" t="s">
        <v>1001</v>
      </c>
      <c r="T362" s="90" t="s">
        <v>605</v>
      </c>
      <c r="U362" s="91">
        <v>0</v>
      </c>
      <c r="V362" s="91">
        <v>0</v>
      </c>
      <c r="W362" s="91">
        <v>0</v>
      </c>
      <c r="X362" s="91">
        <v>0</v>
      </c>
      <c r="Y362" s="92">
        <v>45905</v>
      </c>
      <c r="Z362" s="90" t="s">
        <v>654</v>
      </c>
      <c r="AA362" s="53" t="s">
        <v>1337</v>
      </c>
    </row>
    <row r="363" spans="1:27" ht="15" customHeight="1">
      <c r="A363" s="103" t="s">
        <v>921</v>
      </c>
      <c r="B363" s="103" t="s">
        <v>932</v>
      </c>
      <c r="C363" s="104">
        <v>0</v>
      </c>
      <c r="D363" s="104">
        <v>0</v>
      </c>
      <c r="E363" s="104">
        <v>0</v>
      </c>
      <c r="F363" s="104">
        <v>0</v>
      </c>
      <c r="G363" s="105">
        <v>45918</v>
      </c>
      <c r="H363" s="103" t="s">
        <v>654</v>
      </c>
      <c r="K363" s="53"/>
      <c r="L363" s="53"/>
      <c r="M363" s="52"/>
      <c r="N363" s="52"/>
      <c r="O363" s="52"/>
      <c r="P363" s="52"/>
      <c r="Q363" s="51"/>
      <c r="R363" s="53"/>
      <c r="S363" s="90" t="s">
        <v>1002</v>
      </c>
      <c r="T363" s="90" t="s">
        <v>606</v>
      </c>
      <c r="U363" s="91">
        <v>0</v>
      </c>
      <c r="V363" s="91">
        <v>0</v>
      </c>
      <c r="W363" s="91">
        <v>0</v>
      </c>
      <c r="X363" s="91">
        <v>0</v>
      </c>
      <c r="Y363" s="92">
        <v>45905</v>
      </c>
      <c r="Z363" s="90" t="s">
        <v>654</v>
      </c>
      <c r="AA363" s="53" t="s">
        <v>1337</v>
      </c>
    </row>
    <row r="364" spans="1:27" ht="15" customHeight="1">
      <c r="A364" s="103" t="s">
        <v>933</v>
      </c>
      <c r="B364" s="103" t="s">
        <v>932</v>
      </c>
      <c r="C364" s="104">
        <v>0</v>
      </c>
      <c r="D364" s="104">
        <v>0</v>
      </c>
      <c r="E364" s="104">
        <v>0</v>
      </c>
      <c r="F364" s="104">
        <v>0</v>
      </c>
      <c r="G364" s="105">
        <v>45918</v>
      </c>
      <c r="H364" s="103" t="s">
        <v>654</v>
      </c>
      <c r="K364" s="53"/>
      <c r="L364" s="53"/>
      <c r="M364" s="52"/>
      <c r="N364" s="52"/>
      <c r="O364" s="52"/>
      <c r="P364" s="52"/>
      <c r="Q364" s="51"/>
      <c r="R364" s="53"/>
      <c r="S364" s="90" t="s">
        <v>1003</v>
      </c>
      <c r="T364" s="90" t="s">
        <v>607</v>
      </c>
      <c r="U364" s="91">
        <v>0</v>
      </c>
      <c r="V364" s="91">
        <v>0</v>
      </c>
      <c r="W364" s="91">
        <v>0</v>
      </c>
      <c r="X364" s="91">
        <v>0</v>
      </c>
      <c r="Y364" s="92">
        <v>45905</v>
      </c>
      <c r="Z364" s="90" t="s">
        <v>654</v>
      </c>
      <c r="AA364" s="53" t="s">
        <v>1337</v>
      </c>
    </row>
    <row r="365" spans="1:27" ht="15" customHeight="1">
      <c r="A365" s="103" t="s">
        <v>934</v>
      </c>
      <c r="B365" s="103" t="s">
        <v>932</v>
      </c>
      <c r="C365" s="104">
        <v>0</v>
      </c>
      <c r="D365" s="104">
        <v>0</v>
      </c>
      <c r="E365" s="104">
        <v>0</v>
      </c>
      <c r="F365" s="104">
        <v>0</v>
      </c>
      <c r="G365" s="105">
        <v>45918</v>
      </c>
      <c r="H365" s="103" t="s">
        <v>654</v>
      </c>
      <c r="K365" s="53"/>
      <c r="L365" s="53"/>
      <c r="M365" s="52"/>
      <c r="N365" s="52"/>
      <c r="O365" s="52"/>
      <c r="P365" s="52"/>
      <c r="Q365" s="51"/>
      <c r="R365" s="53"/>
      <c r="S365" s="90" t="s">
        <v>1004</v>
      </c>
      <c r="T365" s="90" t="s">
        <v>932</v>
      </c>
      <c r="U365" s="91">
        <v>0</v>
      </c>
      <c r="V365" s="91">
        <v>0</v>
      </c>
      <c r="W365" s="91">
        <v>0</v>
      </c>
      <c r="X365" s="91">
        <v>0</v>
      </c>
      <c r="Y365" s="92">
        <v>45905</v>
      </c>
      <c r="Z365" s="90" t="s">
        <v>654</v>
      </c>
      <c r="AA365" s="53" t="s">
        <v>1337</v>
      </c>
    </row>
    <row r="366" spans="1:27" ht="15" customHeight="1">
      <c r="A366" s="103" t="s">
        <v>935</v>
      </c>
      <c r="B366" s="103" t="s">
        <v>932</v>
      </c>
      <c r="C366" s="104">
        <v>0</v>
      </c>
      <c r="D366" s="104">
        <v>0</v>
      </c>
      <c r="E366" s="104">
        <v>0</v>
      </c>
      <c r="F366" s="104">
        <v>0</v>
      </c>
      <c r="G366" s="105">
        <v>45918</v>
      </c>
      <c r="H366" s="103" t="s">
        <v>654</v>
      </c>
      <c r="K366" s="53"/>
      <c r="L366" s="53"/>
      <c r="M366" s="52"/>
      <c r="N366" s="52"/>
      <c r="O366" s="52"/>
      <c r="P366" s="52"/>
      <c r="Q366" s="51"/>
      <c r="R366" s="53"/>
      <c r="S366" s="90" t="s">
        <v>1017</v>
      </c>
      <c r="T366" s="90" t="s">
        <v>604</v>
      </c>
      <c r="U366" s="91">
        <v>0</v>
      </c>
      <c r="V366" s="91">
        <v>0</v>
      </c>
      <c r="W366" s="91">
        <v>0</v>
      </c>
      <c r="X366" s="91">
        <v>0</v>
      </c>
      <c r="Y366" s="92">
        <v>45905</v>
      </c>
      <c r="Z366" s="90" t="s">
        <v>654</v>
      </c>
      <c r="AA366" s="53" t="s">
        <v>1337</v>
      </c>
    </row>
    <row r="367" spans="1:27" ht="15" customHeight="1">
      <c r="A367" s="103" t="s">
        <v>1320</v>
      </c>
      <c r="B367" s="103" t="s">
        <v>604</v>
      </c>
      <c r="C367" s="104">
        <v>680</v>
      </c>
      <c r="D367" s="104">
        <v>0</v>
      </c>
      <c r="E367" s="104">
        <v>680</v>
      </c>
      <c r="F367" s="104">
        <v>0</v>
      </c>
      <c r="G367" s="105">
        <v>45918</v>
      </c>
      <c r="H367" s="103" t="s">
        <v>654</v>
      </c>
      <c r="K367" s="53"/>
      <c r="L367" s="53"/>
      <c r="M367" s="52"/>
      <c r="N367" s="52"/>
      <c r="O367" s="52"/>
      <c r="P367" s="52"/>
      <c r="Q367" s="51"/>
      <c r="R367" s="53"/>
      <c r="S367" s="90" t="s">
        <v>1018</v>
      </c>
      <c r="T367" s="90" t="s">
        <v>1335</v>
      </c>
      <c r="U367" s="91">
        <v>0</v>
      </c>
      <c r="V367" s="91">
        <v>0</v>
      </c>
      <c r="W367" s="91">
        <v>0</v>
      </c>
      <c r="X367" s="91">
        <v>0</v>
      </c>
      <c r="Y367" s="92">
        <v>45905</v>
      </c>
      <c r="Z367" s="90" t="s">
        <v>654</v>
      </c>
      <c r="AA367" s="53" t="s">
        <v>1337</v>
      </c>
    </row>
    <row r="368" spans="1:27" ht="15" customHeight="1">
      <c r="A368" s="103" t="s">
        <v>1321</v>
      </c>
      <c r="B368" s="103" t="s">
        <v>605</v>
      </c>
      <c r="C368" s="104">
        <v>840</v>
      </c>
      <c r="D368" s="104">
        <v>0</v>
      </c>
      <c r="E368" s="104">
        <v>840</v>
      </c>
      <c r="F368" s="104">
        <v>0</v>
      </c>
      <c r="G368" s="105">
        <v>45918</v>
      </c>
      <c r="H368" s="103" t="s">
        <v>654</v>
      </c>
      <c r="K368" s="53"/>
      <c r="L368" s="53"/>
      <c r="M368" s="52"/>
      <c r="N368" s="52"/>
      <c r="O368" s="52"/>
      <c r="P368" s="52"/>
      <c r="Q368" s="51"/>
      <c r="R368" s="53"/>
      <c r="S368" s="90" t="s">
        <v>1019</v>
      </c>
      <c r="T368" s="90" t="s">
        <v>605</v>
      </c>
      <c r="U368" s="91">
        <v>0</v>
      </c>
      <c r="V368" s="91">
        <v>0</v>
      </c>
      <c r="W368" s="91">
        <v>0</v>
      </c>
      <c r="X368" s="91">
        <v>0</v>
      </c>
      <c r="Y368" s="92">
        <v>45905</v>
      </c>
      <c r="Z368" s="90" t="s">
        <v>654</v>
      </c>
      <c r="AA368" s="53" t="s">
        <v>1337</v>
      </c>
    </row>
    <row r="369" spans="1:27" ht="15" customHeight="1">
      <c r="A369" s="103" t="s">
        <v>1322</v>
      </c>
      <c r="B369" s="103" t="s">
        <v>606</v>
      </c>
      <c r="C369" s="104">
        <v>1800</v>
      </c>
      <c r="D369" s="104">
        <v>0</v>
      </c>
      <c r="E369" s="104">
        <v>1800</v>
      </c>
      <c r="F369" s="104">
        <v>0</v>
      </c>
      <c r="G369" s="105">
        <v>45918</v>
      </c>
      <c r="H369" s="103" t="s">
        <v>654</v>
      </c>
      <c r="K369" s="53"/>
      <c r="L369" s="53"/>
      <c r="M369" s="52"/>
      <c r="N369" s="52"/>
      <c r="O369" s="52"/>
      <c r="P369" s="52"/>
      <c r="Q369" s="51"/>
      <c r="R369" s="53"/>
      <c r="S369" s="90" t="s">
        <v>1020</v>
      </c>
      <c r="T369" s="90" t="s">
        <v>606</v>
      </c>
      <c r="U369" s="91">
        <v>0</v>
      </c>
      <c r="V369" s="91">
        <v>0</v>
      </c>
      <c r="W369" s="91">
        <v>0</v>
      </c>
      <c r="X369" s="91">
        <v>0</v>
      </c>
      <c r="Y369" s="92">
        <v>45905</v>
      </c>
      <c r="Z369" s="90" t="s">
        <v>654</v>
      </c>
      <c r="AA369" s="53" t="s">
        <v>1337</v>
      </c>
    </row>
    <row r="370" spans="1:27" ht="15" customHeight="1">
      <c r="A370" s="103" t="s">
        <v>1323</v>
      </c>
      <c r="B370" s="103" t="s">
        <v>607</v>
      </c>
      <c r="C370" s="104">
        <v>352</v>
      </c>
      <c r="D370" s="104">
        <v>0</v>
      </c>
      <c r="E370" s="104">
        <v>352</v>
      </c>
      <c r="F370" s="104">
        <v>0</v>
      </c>
      <c r="G370" s="105">
        <v>45918</v>
      </c>
      <c r="H370" s="103" t="s">
        <v>654</v>
      </c>
      <c r="K370" s="53"/>
      <c r="L370" s="53"/>
      <c r="M370" s="52"/>
      <c r="N370" s="52"/>
      <c r="O370" s="52"/>
      <c r="P370" s="52"/>
      <c r="Q370" s="51"/>
      <c r="R370" s="53"/>
      <c r="S370" s="90" t="s">
        <v>1021</v>
      </c>
      <c r="T370" s="90" t="s">
        <v>607</v>
      </c>
      <c r="U370" s="91">
        <v>0</v>
      </c>
      <c r="V370" s="91">
        <v>0</v>
      </c>
      <c r="W370" s="91">
        <v>0</v>
      </c>
      <c r="X370" s="91">
        <v>0</v>
      </c>
      <c r="Y370" s="92">
        <v>45905</v>
      </c>
      <c r="Z370" s="90" t="s">
        <v>654</v>
      </c>
      <c r="AA370" s="53" t="s">
        <v>1337</v>
      </c>
    </row>
    <row r="371" spans="1:27" ht="15" customHeight="1">
      <c r="A371" s="103" t="s">
        <v>1326</v>
      </c>
      <c r="B371" s="103" t="s">
        <v>604</v>
      </c>
      <c r="C371" s="104">
        <v>680</v>
      </c>
      <c r="D371" s="104">
        <v>0</v>
      </c>
      <c r="E371" s="104">
        <v>680</v>
      </c>
      <c r="F371" s="104">
        <v>0</v>
      </c>
      <c r="G371" s="105">
        <v>45918</v>
      </c>
      <c r="H371" s="103" t="s">
        <v>654</v>
      </c>
      <c r="K371" s="53"/>
      <c r="L371" s="53"/>
      <c r="M371" s="52"/>
      <c r="N371" s="52"/>
      <c r="O371" s="52"/>
      <c r="P371" s="52"/>
      <c r="Q371" s="51"/>
      <c r="R371" s="53"/>
      <c r="S371" s="90" t="s">
        <v>1022</v>
      </c>
      <c r="T371" s="90" t="s">
        <v>932</v>
      </c>
      <c r="U371" s="91">
        <v>0</v>
      </c>
      <c r="V371" s="91">
        <v>0</v>
      </c>
      <c r="W371" s="91">
        <v>0</v>
      </c>
      <c r="X371" s="91">
        <v>0</v>
      </c>
      <c r="Y371" s="92">
        <v>45905</v>
      </c>
      <c r="Z371" s="90" t="s">
        <v>654</v>
      </c>
      <c r="AA371" s="53" t="s">
        <v>1337</v>
      </c>
    </row>
    <row r="372" spans="1:27" ht="15" customHeight="1">
      <c r="A372" s="103" t="s">
        <v>1327</v>
      </c>
      <c r="B372" s="103" t="s">
        <v>605</v>
      </c>
      <c r="C372" s="104">
        <v>840</v>
      </c>
      <c r="D372" s="104">
        <v>0</v>
      </c>
      <c r="E372" s="104">
        <v>840</v>
      </c>
      <c r="F372" s="104">
        <v>0</v>
      </c>
      <c r="G372" s="105">
        <v>45918</v>
      </c>
      <c r="H372" s="103" t="s">
        <v>654</v>
      </c>
      <c r="K372" s="53"/>
      <c r="L372" s="53"/>
      <c r="M372" s="52"/>
      <c r="N372" s="52"/>
      <c r="O372" s="52"/>
      <c r="P372" s="52"/>
      <c r="Q372" s="51"/>
      <c r="R372" s="53"/>
      <c r="S372" s="90" t="s">
        <v>1096</v>
      </c>
      <c r="T372" s="90" t="s">
        <v>604</v>
      </c>
      <c r="U372" s="91">
        <v>0</v>
      </c>
      <c r="V372" s="91">
        <v>0</v>
      </c>
      <c r="W372" s="91">
        <v>0</v>
      </c>
      <c r="X372" s="91">
        <v>0</v>
      </c>
      <c r="Y372" s="92">
        <v>45905</v>
      </c>
      <c r="Z372" s="90" t="s">
        <v>654</v>
      </c>
      <c r="AA372" s="53" t="s">
        <v>1337</v>
      </c>
    </row>
    <row r="373" spans="1:27" ht="15" customHeight="1">
      <c r="A373" s="103" t="s">
        <v>1328</v>
      </c>
      <c r="B373" s="103" t="s">
        <v>606</v>
      </c>
      <c r="C373" s="104">
        <v>1800</v>
      </c>
      <c r="D373" s="104">
        <v>0</v>
      </c>
      <c r="E373" s="104">
        <v>1800</v>
      </c>
      <c r="F373" s="104">
        <v>0</v>
      </c>
      <c r="G373" s="105">
        <v>45918</v>
      </c>
      <c r="H373" s="103" t="s">
        <v>654</v>
      </c>
      <c r="K373" s="53"/>
      <c r="L373" s="53"/>
      <c r="M373" s="52"/>
      <c r="N373" s="52"/>
      <c r="O373" s="52"/>
      <c r="P373" s="52"/>
      <c r="Q373" s="51"/>
      <c r="R373" s="53"/>
      <c r="S373" s="90" t="s">
        <v>1097</v>
      </c>
      <c r="T373" s="90" t="s">
        <v>1335</v>
      </c>
      <c r="U373" s="91">
        <v>0</v>
      </c>
      <c r="V373" s="91">
        <v>0</v>
      </c>
      <c r="W373" s="91">
        <v>0</v>
      </c>
      <c r="X373" s="91">
        <v>0</v>
      </c>
      <c r="Y373" s="92">
        <v>45905</v>
      </c>
      <c r="Z373" s="90" t="s">
        <v>654</v>
      </c>
      <c r="AA373" s="53" t="s">
        <v>1337</v>
      </c>
    </row>
    <row r="374" spans="1:27" ht="15" customHeight="1">
      <c r="A374" s="103" t="s">
        <v>1329</v>
      </c>
      <c r="B374" s="103" t="s">
        <v>607</v>
      </c>
      <c r="C374" s="104">
        <v>352</v>
      </c>
      <c r="D374" s="104">
        <v>0</v>
      </c>
      <c r="E374" s="104">
        <v>352</v>
      </c>
      <c r="F374" s="104">
        <v>0</v>
      </c>
      <c r="G374" s="105">
        <v>45918</v>
      </c>
      <c r="H374" s="103" t="s">
        <v>654</v>
      </c>
      <c r="K374" s="53"/>
      <c r="L374" s="53"/>
      <c r="M374" s="52"/>
      <c r="N374" s="52"/>
      <c r="O374" s="52"/>
      <c r="P374" s="52"/>
      <c r="Q374" s="51"/>
      <c r="R374" s="53"/>
      <c r="S374" s="90" t="s">
        <v>1098</v>
      </c>
      <c r="T374" s="90" t="s">
        <v>605</v>
      </c>
      <c r="U374" s="91">
        <v>0</v>
      </c>
      <c r="V374" s="91">
        <v>0</v>
      </c>
      <c r="W374" s="91">
        <v>0</v>
      </c>
      <c r="X374" s="91">
        <v>0</v>
      </c>
      <c r="Y374" s="92">
        <v>45905</v>
      </c>
      <c r="Z374" s="90" t="s">
        <v>654</v>
      </c>
      <c r="AA374" s="53" t="s">
        <v>1337</v>
      </c>
    </row>
    <row r="375" spans="1:27" ht="15" customHeight="1">
      <c r="A375" s="103" t="s">
        <v>942</v>
      </c>
      <c r="B375" s="103" t="s">
        <v>604</v>
      </c>
      <c r="C375" s="104">
        <v>2096</v>
      </c>
      <c r="D375" s="104">
        <v>2096</v>
      </c>
      <c r="E375" s="104">
        <v>0</v>
      </c>
      <c r="F375" s="104">
        <v>1700</v>
      </c>
      <c r="G375" s="105">
        <v>45918</v>
      </c>
      <c r="H375" s="103" t="s">
        <v>654</v>
      </c>
      <c r="K375" s="53"/>
      <c r="L375" s="53"/>
      <c r="M375" s="52"/>
      <c r="N375" s="52"/>
      <c r="O375" s="52"/>
      <c r="P375" s="52"/>
      <c r="Q375" s="51"/>
      <c r="R375" s="53"/>
      <c r="S375" s="90" t="s">
        <v>1099</v>
      </c>
      <c r="T375" s="90" t="s">
        <v>606</v>
      </c>
      <c r="U375" s="91">
        <v>0</v>
      </c>
      <c r="V375" s="91">
        <v>0</v>
      </c>
      <c r="W375" s="91">
        <v>0</v>
      </c>
      <c r="X375" s="91">
        <v>0</v>
      </c>
      <c r="Y375" s="92">
        <v>45905</v>
      </c>
      <c r="Z375" s="90" t="s">
        <v>654</v>
      </c>
      <c r="AA375" s="53" t="s">
        <v>1337</v>
      </c>
    </row>
    <row r="376" spans="1:27" ht="15" customHeight="1">
      <c r="A376" s="103" t="s">
        <v>944</v>
      </c>
      <c r="B376" s="103" t="s">
        <v>605</v>
      </c>
      <c r="C376" s="104">
        <v>3540</v>
      </c>
      <c r="D376" s="104">
        <v>3540</v>
      </c>
      <c r="E376" s="104">
        <v>0</v>
      </c>
      <c r="F376" s="104">
        <v>2300</v>
      </c>
      <c r="G376" s="105">
        <v>45918</v>
      </c>
      <c r="H376" s="103" t="s">
        <v>654</v>
      </c>
      <c r="K376" s="53"/>
      <c r="L376" s="53"/>
      <c r="M376" s="52"/>
      <c r="N376" s="52"/>
      <c r="O376" s="52"/>
      <c r="P376" s="52"/>
      <c r="Q376" s="51"/>
      <c r="R376" s="53"/>
      <c r="S376" s="90" t="s">
        <v>1100</v>
      </c>
      <c r="T376" s="90" t="s">
        <v>607</v>
      </c>
      <c r="U376" s="91">
        <v>0</v>
      </c>
      <c r="V376" s="91">
        <v>0</v>
      </c>
      <c r="W376" s="91">
        <v>0</v>
      </c>
      <c r="X376" s="91">
        <v>0</v>
      </c>
      <c r="Y376" s="92">
        <v>45905</v>
      </c>
      <c r="Z376" s="90" t="s">
        <v>654</v>
      </c>
      <c r="AA376" s="53" t="s">
        <v>1337</v>
      </c>
    </row>
    <row r="377" spans="1:27" ht="15" customHeight="1">
      <c r="A377" s="103" t="s">
        <v>945</v>
      </c>
      <c r="B377" s="103" t="s">
        <v>606</v>
      </c>
      <c r="C377" s="104">
        <v>9396</v>
      </c>
      <c r="D377" s="104">
        <v>0</v>
      </c>
      <c r="E377" s="104">
        <v>9396</v>
      </c>
      <c r="F377" s="104">
        <v>5600</v>
      </c>
      <c r="G377" s="105">
        <v>45918</v>
      </c>
      <c r="H377" s="103" t="s">
        <v>654</v>
      </c>
      <c r="K377" s="53"/>
      <c r="L377" s="53"/>
      <c r="M377" s="52"/>
      <c r="N377" s="52"/>
      <c r="O377" s="52"/>
      <c r="P377" s="52"/>
      <c r="Q377" s="51"/>
      <c r="R377" s="53"/>
      <c r="S377" s="90" t="s">
        <v>1101</v>
      </c>
      <c r="T377" s="90" t="s">
        <v>932</v>
      </c>
      <c r="U377" s="91">
        <v>0</v>
      </c>
      <c r="V377" s="91">
        <v>0</v>
      </c>
      <c r="W377" s="91">
        <v>0</v>
      </c>
      <c r="X377" s="91">
        <v>0</v>
      </c>
      <c r="Y377" s="92">
        <v>45905</v>
      </c>
      <c r="Z377" s="90" t="s">
        <v>654</v>
      </c>
      <c r="AA377" s="53" t="s">
        <v>1337</v>
      </c>
    </row>
    <row r="378" spans="1:27" ht="15" customHeight="1">
      <c r="A378" s="103" t="s">
        <v>946</v>
      </c>
      <c r="B378" s="103" t="s">
        <v>607</v>
      </c>
      <c r="C378" s="104">
        <v>4560</v>
      </c>
      <c r="D378" s="104">
        <v>0</v>
      </c>
      <c r="E378" s="104">
        <v>4560</v>
      </c>
      <c r="F378" s="104">
        <v>3700</v>
      </c>
      <c r="G378" s="105">
        <v>45918</v>
      </c>
      <c r="H378" s="103" t="s">
        <v>654</v>
      </c>
      <c r="K378" s="53"/>
      <c r="L378" s="53"/>
      <c r="M378" s="52"/>
      <c r="N378" s="52"/>
      <c r="O378" s="52"/>
      <c r="P378" s="52"/>
      <c r="Q378" s="51"/>
      <c r="R378" s="53"/>
      <c r="S378" s="90" t="s">
        <v>975</v>
      </c>
      <c r="T378" s="90" t="s">
        <v>604</v>
      </c>
      <c r="U378" s="91">
        <v>0</v>
      </c>
      <c r="V378" s="91">
        <v>0</v>
      </c>
      <c r="W378" s="91">
        <v>0</v>
      </c>
      <c r="X378" s="91">
        <v>0</v>
      </c>
      <c r="Y378" s="92">
        <v>45905</v>
      </c>
      <c r="Z378" s="90" t="s">
        <v>654</v>
      </c>
      <c r="AA378" s="53" t="s">
        <v>1337</v>
      </c>
    </row>
    <row r="379" spans="1:27" ht="15" customHeight="1">
      <c r="A379" s="103" t="s">
        <v>1078</v>
      </c>
      <c r="B379" s="103" t="s">
        <v>604</v>
      </c>
      <c r="C379" s="104">
        <v>300</v>
      </c>
      <c r="D379" s="104">
        <v>0</v>
      </c>
      <c r="E379" s="104">
        <v>300</v>
      </c>
      <c r="F379" s="104">
        <v>1100</v>
      </c>
      <c r="G379" s="105">
        <v>45918</v>
      </c>
      <c r="H379" s="103" t="s">
        <v>654</v>
      </c>
      <c r="K379" s="53"/>
      <c r="L379" s="53"/>
      <c r="M379" s="52"/>
      <c r="N379" s="52"/>
      <c r="O379" s="52"/>
      <c r="P379" s="52"/>
      <c r="Q379" s="51"/>
      <c r="R379" s="53"/>
      <c r="S379" s="90" t="s">
        <v>976</v>
      </c>
      <c r="T379" s="90" t="s">
        <v>1335</v>
      </c>
      <c r="U379" s="91">
        <v>0</v>
      </c>
      <c r="V379" s="91">
        <v>0</v>
      </c>
      <c r="W379" s="91">
        <v>0</v>
      </c>
      <c r="X379" s="91">
        <v>0</v>
      </c>
      <c r="Y379" s="92">
        <v>45905</v>
      </c>
      <c r="Z379" s="90" t="s">
        <v>654</v>
      </c>
      <c r="AA379" s="53" t="s">
        <v>1337</v>
      </c>
    </row>
    <row r="380" spans="1:27" ht="15" customHeight="1">
      <c r="A380" s="103" t="s">
        <v>1080</v>
      </c>
      <c r="B380" s="103" t="s">
        <v>605</v>
      </c>
      <c r="C380" s="104">
        <v>460</v>
      </c>
      <c r="D380" s="104">
        <v>0</v>
      </c>
      <c r="E380" s="104">
        <v>460</v>
      </c>
      <c r="F380" s="104">
        <v>1500</v>
      </c>
      <c r="G380" s="105">
        <v>45918</v>
      </c>
      <c r="H380" s="103" t="s">
        <v>654</v>
      </c>
      <c r="K380" s="53"/>
      <c r="L380" s="53"/>
      <c r="M380" s="52"/>
      <c r="N380" s="52"/>
      <c r="O380" s="52"/>
      <c r="P380" s="52"/>
      <c r="Q380" s="51"/>
      <c r="R380" s="53"/>
      <c r="S380" s="90" t="s">
        <v>977</v>
      </c>
      <c r="T380" s="90" t="s">
        <v>605</v>
      </c>
      <c r="U380" s="91">
        <v>0</v>
      </c>
      <c r="V380" s="91">
        <v>0</v>
      </c>
      <c r="W380" s="91">
        <v>0</v>
      </c>
      <c r="X380" s="91">
        <v>0</v>
      </c>
      <c r="Y380" s="92">
        <v>45905</v>
      </c>
      <c r="Z380" s="90" t="s">
        <v>654</v>
      </c>
      <c r="AA380" s="53" t="s">
        <v>1337</v>
      </c>
    </row>
    <row r="381" spans="1:27" ht="15" customHeight="1">
      <c r="A381" s="103" t="s">
        <v>1081</v>
      </c>
      <c r="B381" s="103" t="s">
        <v>606</v>
      </c>
      <c r="C381" s="104">
        <v>952</v>
      </c>
      <c r="D381" s="104">
        <v>0</v>
      </c>
      <c r="E381" s="104">
        <v>952</v>
      </c>
      <c r="F381" s="104">
        <v>3700</v>
      </c>
      <c r="G381" s="105">
        <v>45918</v>
      </c>
      <c r="H381" s="103" t="s">
        <v>654</v>
      </c>
      <c r="K381" s="53"/>
      <c r="L381" s="53"/>
      <c r="M381" s="52"/>
      <c r="N381" s="52"/>
      <c r="O381" s="52"/>
      <c r="P381" s="52"/>
      <c r="Q381" s="51"/>
      <c r="R381" s="53"/>
      <c r="S381" s="90" t="s">
        <v>978</v>
      </c>
      <c r="T381" s="90" t="s">
        <v>606</v>
      </c>
      <c r="U381" s="91">
        <v>0</v>
      </c>
      <c r="V381" s="91">
        <v>0</v>
      </c>
      <c r="W381" s="91">
        <v>0</v>
      </c>
      <c r="X381" s="91">
        <v>0</v>
      </c>
      <c r="Y381" s="92">
        <v>45905</v>
      </c>
      <c r="Z381" s="90" t="s">
        <v>654</v>
      </c>
      <c r="AA381" s="53" t="s">
        <v>1337</v>
      </c>
    </row>
    <row r="382" spans="1:27" ht="15" customHeight="1">
      <c r="A382" s="103" t="s">
        <v>1082</v>
      </c>
      <c r="B382" s="103" t="s">
        <v>607</v>
      </c>
      <c r="C382" s="104">
        <v>640</v>
      </c>
      <c r="D382" s="104">
        <v>0</v>
      </c>
      <c r="E382" s="104">
        <v>640</v>
      </c>
      <c r="F382" s="104">
        <v>2500</v>
      </c>
      <c r="G382" s="105">
        <v>45918</v>
      </c>
      <c r="H382" s="103" t="s">
        <v>654</v>
      </c>
      <c r="K382" s="53"/>
      <c r="L382" s="53"/>
      <c r="M382" s="52"/>
      <c r="N382" s="52"/>
      <c r="O382" s="52"/>
      <c r="P382" s="52"/>
      <c r="Q382" s="51"/>
      <c r="R382" s="53"/>
      <c r="S382" s="90" t="s">
        <v>979</v>
      </c>
      <c r="T382" s="90" t="s">
        <v>607</v>
      </c>
      <c r="U382" s="91">
        <v>0</v>
      </c>
      <c r="V382" s="91">
        <v>0</v>
      </c>
      <c r="W382" s="91">
        <v>0</v>
      </c>
      <c r="X382" s="91">
        <v>0</v>
      </c>
      <c r="Y382" s="92">
        <v>45905</v>
      </c>
      <c r="Z382" s="90" t="s">
        <v>654</v>
      </c>
      <c r="AA382" s="53" t="s">
        <v>1337</v>
      </c>
    </row>
    <row r="383" spans="1:27" ht="15" customHeight="1">
      <c r="A383" s="103" t="s">
        <v>1088</v>
      </c>
      <c r="B383" s="103" t="s">
        <v>604</v>
      </c>
      <c r="C383" s="104">
        <v>680</v>
      </c>
      <c r="D383" s="104">
        <v>0</v>
      </c>
      <c r="E383" s="104">
        <v>680</v>
      </c>
      <c r="F383" s="104">
        <v>0</v>
      </c>
      <c r="G383" s="105">
        <v>45918</v>
      </c>
      <c r="H383" s="103" t="s">
        <v>654</v>
      </c>
      <c r="K383" s="53"/>
      <c r="L383" s="53"/>
      <c r="M383" s="52"/>
      <c r="N383" s="52"/>
      <c r="O383" s="52"/>
      <c r="P383" s="52"/>
      <c r="Q383" s="51"/>
      <c r="R383" s="53"/>
      <c r="S383" s="90" t="s">
        <v>980</v>
      </c>
      <c r="T383" s="90" t="s">
        <v>932</v>
      </c>
      <c r="U383" s="91">
        <v>0</v>
      </c>
      <c r="V383" s="91">
        <v>0</v>
      </c>
      <c r="W383" s="91">
        <v>0</v>
      </c>
      <c r="X383" s="91">
        <v>0</v>
      </c>
      <c r="Y383" s="92">
        <v>45905</v>
      </c>
      <c r="Z383" s="90" t="s">
        <v>654</v>
      </c>
      <c r="AA383" s="53" t="s">
        <v>1337</v>
      </c>
    </row>
    <row r="384" spans="1:27" ht="15" customHeight="1">
      <c r="A384" s="103" t="s">
        <v>1090</v>
      </c>
      <c r="B384" s="103" t="s">
        <v>605</v>
      </c>
      <c r="C384" s="104">
        <v>960</v>
      </c>
      <c r="D384" s="104">
        <v>0</v>
      </c>
      <c r="E384" s="104">
        <v>960</v>
      </c>
      <c r="F384" s="104">
        <v>0</v>
      </c>
      <c r="G384" s="105">
        <v>45918</v>
      </c>
      <c r="H384" s="103" t="s">
        <v>654</v>
      </c>
      <c r="K384" s="53"/>
      <c r="L384" s="53"/>
      <c r="M384" s="52"/>
      <c r="N384" s="52"/>
      <c r="O384" s="52"/>
      <c r="P384" s="52"/>
      <c r="Q384" s="51"/>
      <c r="R384" s="53"/>
      <c r="S384" s="90" t="s">
        <v>991</v>
      </c>
      <c r="T384" s="90" t="s">
        <v>604</v>
      </c>
      <c r="U384" s="91">
        <v>0</v>
      </c>
      <c r="V384" s="91">
        <v>0</v>
      </c>
      <c r="W384" s="91">
        <v>0</v>
      </c>
      <c r="X384" s="91">
        <v>0</v>
      </c>
      <c r="Y384" s="92">
        <v>45905</v>
      </c>
      <c r="Z384" s="90" t="s">
        <v>654</v>
      </c>
      <c r="AA384" s="53" t="s">
        <v>1337</v>
      </c>
    </row>
    <row r="385" spans="1:27" ht="15" customHeight="1">
      <c r="A385" s="103" t="s">
        <v>1091</v>
      </c>
      <c r="B385" s="103" t="s">
        <v>606</v>
      </c>
      <c r="C385" s="104">
        <v>2152</v>
      </c>
      <c r="D385" s="104">
        <v>0</v>
      </c>
      <c r="E385" s="104">
        <v>2152</v>
      </c>
      <c r="F385" s="104">
        <v>0</v>
      </c>
      <c r="G385" s="105">
        <v>45918</v>
      </c>
      <c r="H385" s="103" t="s">
        <v>654</v>
      </c>
      <c r="K385" s="53"/>
      <c r="L385" s="53"/>
      <c r="M385" s="52"/>
      <c r="N385" s="52"/>
      <c r="O385" s="52"/>
      <c r="P385" s="52"/>
      <c r="Q385" s="51"/>
      <c r="R385" s="53"/>
      <c r="S385" s="90" t="s">
        <v>992</v>
      </c>
      <c r="T385" s="90" t="s">
        <v>1335</v>
      </c>
      <c r="U385" s="91">
        <v>0</v>
      </c>
      <c r="V385" s="91">
        <v>0</v>
      </c>
      <c r="W385" s="91">
        <v>0</v>
      </c>
      <c r="X385" s="91">
        <v>0</v>
      </c>
      <c r="Y385" s="92">
        <v>45905</v>
      </c>
      <c r="Z385" s="90" t="s">
        <v>654</v>
      </c>
      <c r="AA385" s="53" t="s">
        <v>1337</v>
      </c>
    </row>
    <row r="386" spans="1:27" ht="15" customHeight="1">
      <c r="A386" s="103" t="s">
        <v>1092</v>
      </c>
      <c r="B386" s="103" t="s">
        <v>607</v>
      </c>
      <c r="C386" s="104">
        <v>1020</v>
      </c>
      <c r="D386" s="104">
        <v>0</v>
      </c>
      <c r="E386" s="104">
        <v>1020</v>
      </c>
      <c r="F386" s="104">
        <v>0</v>
      </c>
      <c r="G386" s="105">
        <v>45918</v>
      </c>
      <c r="H386" s="103" t="s">
        <v>654</v>
      </c>
      <c r="K386" s="53"/>
      <c r="L386" s="53"/>
      <c r="M386" s="52"/>
      <c r="N386" s="52"/>
      <c r="O386" s="52"/>
      <c r="P386" s="52"/>
      <c r="Q386" s="51"/>
      <c r="R386" s="53"/>
      <c r="S386" s="90" t="s">
        <v>993</v>
      </c>
      <c r="T386" s="90" t="s">
        <v>605</v>
      </c>
      <c r="U386" s="91">
        <v>0</v>
      </c>
      <c r="V386" s="91">
        <v>0</v>
      </c>
      <c r="W386" s="91">
        <v>0</v>
      </c>
      <c r="X386" s="91">
        <v>0</v>
      </c>
      <c r="Y386" s="92">
        <v>45905</v>
      </c>
      <c r="Z386" s="90" t="s">
        <v>654</v>
      </c>
      <c r="AA386" s="53" t="s">
        <v>1337</v>
      </c>
    </row>
    <row r="387" spans="1:27" ht="15" customHeight="1">
      <c r="A387" s="103" t="s">
        <v>959</v>
      </c>
      <c r="B387" s="103" t="s">
        <v>604</v>
      </c>
      <c r="C387" s="104">
        <v>400</v>
      </c>
      <c r="D387" s="104">
        <v>0</v>
      </c>
      <c r="E387" s="104">
        <v>400</v>
      </c>
      <c r="F387" s="104">
        <v>0</v>
      </c>
      <c r="G387" s="105">
        <v>45918</v>
      </c>
      <c r="H387" s="103" t="s">
        <v>654</v>
      </c>
      <c r="K387" s="53"/>
      <c r="L387" s="53"/>
      <c r="M387" s="52"/>
      <c r="N387" s="52"/>
      <c r="O387" s="52"/>
      <c r="P387" s="52"/>
      <c r="Q387" s="51"/>
      <c r="R387" s="53"/>
      <c r="S387" s="90" t="s">
        <v>994</v>
      </c>
      <c r="T387" s="90" t="s">
        <v>606</v>
      </c>
      <c r="U387" s="91">
        <v>0</v>
      </c>
      <c r="V387" s="91">
        <v>0</v>
      </c>
      <c r="W387" s="91">
        <v>0</v>
      </c>
      <c r="X387" s="91">
        <v>0</v>
      </c>
      <c r="Y387" s="92">
        <v>45905</v>
      </c>
      <c r="Z387" s="90" t="s">
        <v>654</v>
      </c>
      <c r="AA387" s="53" t="s">
        <v>1337</v>
      </c>
    </row>
    <row r="388" spans="1:27" ht="15" customHeight="1">
      <c r="A388" s="103" t="s">
        <v>961</v>
      </c>
      <c r="B388" s="103" t="s">
        <v>605</v>
      </c>
      <c r="C388" s="104">
        <v>600</v>
      </c>
      <c r="D388" s="104">
        <v>0</v>
      </c>
      <c r="E388" s="104">
        <v>600</v>
      </c>
      <c r="F388" s="104">
        <v>0</v>
      </c>
      <c r="G388" s="105">
        <v>45918</v>
      </c>
      <c r="H388" s="103" t="s">
        <v>654</v>
      </c>
      <c r="K388" s="53"/>
      <c r="L388" s="53"/>
      <c r="M388" s="52"/>
      <c r="N388" s="52"/>
      <c r="O388" s="52"/>
      <c r="P388" s="52"/>
      <c r="Q388" s="51"/>
      <c r="R388" s="53"/>
      <c r="S388" s="90" t="s">
        <v>995</v>
      </c>
      <c r="T388" s="90" t="s">
        <v>607</v>
      </c>
      <c r="U388" s="91">
        <v>0</v>
      </c>
      <c r="V388" s="91">
        <v>0</v>
      </c>
      <c r="W388" s="91">
        <v>0</v>
      </c>
      <c r="X388" s="91">
        <v>0</v>
      </c>
      <c r="Y388" s="92">
        <v>45905</v>
      </c>
      <c r="Z388" s="90" t="s">
        <v>654</v>
      </c>
      <c r="AA388" s="53" t="s">
        <v>1337</v>
      </c>
    </row>
    <row r="389" spans="1:27" ht="15" customHeight="1">
      <c r="A389" s="103" t="s">
        <v>962</v>
      </c>
      <c r="B389" s="103" t="s">
        <v>606</v>
      </c>
      <c r="C389" s="104">
        <v>1000</v>
      </c>
      <c r="D389" s="104">
        <v>0</v>
      </c>
      <c r="E389" s="104">
        <v>1000</v>
      </c>
      <c r="F389" s="104">
        <v>0</v>
      </c>
      <c r="G389" s="105">
        <v>45918</v>
      </c>
      <c r="H389" s="103" t="s">
        <v>654</v>
      </c>
      <c r="K389" s="53"/>
      <c r="L389" s="53"/>
      <c r="M389" s="52"/>
      <c r="N389" s="52"/>
      <c r="O389" s="52"/>
      <c r="P389" s="52"/>
      <c r="Q389" s="51"/>
      <c r="R389" s="53"/>
      <c r="S389" s="90" t="s">
        <v>996</v>
      </c>
      <c r="T389" s="90" t="s">
        <v>932</v>
      </c>
      <c r="U389" s="91">
        <v>0</v>
      </c>
      <c r="V389" s="91">
        <v>0</v>
      </c>
      <c r="W389" s="91">
        <v>0</v>
      </c>
      <c r="X389" s="91">
        <v>0</v>
      </c>
      <c r="Y389" s="92">
        <v>45905</v>
      </c>
      <c r="Z389" s="90" t="s">
        <v>654</v>
      </c>
      <c r="AA389" s="53" t="s">
        <v>1337</v>
      </c>
    </row>
    <row r="390" spans="1:27" ht="15" customHeight="1">
      <c r="A390" s="103" t="s">
        <v>963</v>
      </c>
      <c r="B390" s="103" t="s">
        <v>607</v>
      </c>
      <c r="C390" s="104">
        <v>600</v>
      </c>
      <c r="D390" s="104">
        <v>0</v>
      </c>
      <c r="E390" s="104">
        <v>600</v>
      </c>
      <c r="F390" s="104">
        <v>0</v>
      </c>
      <c r="G390" s="105">
        <v>45918</v>
      </c>
      <c r="H390" s="103" t="s">
        <v>654</v>
      </c>
      <c r="K390" s="53"/>
      <c r="L390" s="53"/>
      <c r="M390" s="52"/>
      <c r="N390" s="52"/>
      <c r="O390" s="52"/>
      <c r="P390" s="52"/>
      <c r="Q390" s="51"/>
      <c r="R390" s="53"/>
      <c r="S390" s="90" t="s">
        <v>1104</v>
      </c>
      <c r="T390" s="90" t="s">
        <v>604</v>
      </c>
      <c r="U390" s="91">
        <v>0</v>
      </c>
      <c r="V390" s="91">
        <v>0</v>
      </c>
      <c r="W390" s="91">
        <v>0</v>
      </c>
      <c r="X390" s="91">
        <v>0</v>
      </c>
      <c r="Y390" s="92">
        <v>45905</v>
      </c>
      <c r="Z390" s="90" t="s">
        <v>654</v>
      </c>
      <c r="AA390" s="53" t="s">
        <v>1337</v>
      </c>
    </row>
    <row r="391" spans="1:27" ht="15" customHeight="1">
      <c r="A391" s="103" t="s">
        <v>1070</v>
      </c>
      <c r="B391" s="103" t="s">
        <v>604</v>
      </c>
      <c r="C391" s="104">
        <v>400</v>
      </c>
      <c r="D391" s="104">
        <v>0</v>
      </c>
      <c r="E391" s="104">
        <v>400</v>
      </c>
      <c r="F391" s="104">
        <v>0</v>
      </c>
      <c r="G391" s="105">
        <v>45918</v>
      </c>
      <c r="H391" s="103" t="s">
        <v>654</v>
      </c>
      <c r="K391" s="53"/>
      <c r="L391" s="53"/>
      <c r="M391" s="52"/>
      <c r="N391" s="52"/>
      <c r="O391" s="52"/>
      <c r="P391" s="52"/>
      <c r="Q391" s="51"/>
      <c r="R391" s="53"/>
      <c r="S391" s="90" t="s">
        <v>1105</v>
      </c>
      <c r="T391" s="90" t="s">
        <v>1335</v>
      </c>
      <c r="U391" s="91">
        <v>0</v>
      </c>
      <c r="V391" s="91">
        <v>0</v>
      </c>
      <c r="W391" s="91">
        <v>0</v>
      </c>
      <c r="X391" s="91">
        <v>0</v>
      </c>
      <c r="Y391" s="92">
        <v>45905</v>
      </c>
      <c r="Z391" s="90" t="s">
        <v>654</v>
      </c>
      <c r="AA391" s="53" t="s">
        <v>1337</v>
      </c>
    </row>
    <row r="392" spans="1:27" ht="15" customHeight="1">
      <c r="A392" s="103" t="s">
        <v>1072</v>
      </c>
      <c r="B392" s="103" t="s">
        <v>605</v>
      </c>
      <c r="C392" s="104">
        <v>600</v>
      </c>
      <c r="D392" s="104">
        <v>0</v>
      </c>
      <c r="E392" s="104">
        <v>600</v>
      </c>
      <c r="F392" s="104">
        <v>0</v>
      </c>
      <c r="G392" s="105">
        <v>45918</v>
      </c>
      <c r="H392" s="103" t="s">
        <v>654</v>
      </c>
      <c r="K392" s="53"/>
      <c r="L392" s="53"/>
      <c r="M392" s="52"/>
      <c r="N392" s="52"/>
      <c r="O392" s="52"/>
      <c r="P392" s="52"/>
      <c r="Q392" s="51"/>
      <c r="R392" s="53"/>
      <c r="S392" s="90" t="s">
        <v>1106</v>
      </c>
      <c r="T392" s="90" t="s">
        <v>605</v>
      </c>
      <c r="U392" s="91">
        <v>0</v>
      </c>
      <c r="V392" s="91">
        <v>0</v>
      </c>
      <c r="W392" s="91">
        <v>0</v>
      </c>
      <c r="X392" s="91">
        <v>0</v>
      </c>
      <c r="Y392" s="92">
        <v>45905</v>
      </c>
      <c r="Z392" s="90" t="s">
        <v>654</v>
      </c>
      <c r="AA392" s="53" t="s">
        <v>1337</v>
      </c>
    </row>
    <row r="393" spans="1:27" ht="15" customHeight="1">
      <c r="A393" s="103" t="s">
        <v>1073</v>
      </c>
      <c r="B393" s="103" t="s">
        <v>606</v>
      </c>
      <c r="C393" s="104">
        <v>1000</v>
      </c>
      <c r="D393" s="104">
        <v>0</v>
      </c>
      <c r="E393" s="104">
        <v>1000</v>
      </c>
      <c r="F393" s="104">
        <v>0</v>
      </c>
      <c r="G393" s="105">
        <v>45918</v>
      </c>
      <c r="H393" s="103" t="s">
        <v>654</v>
      </c>
      <c r="K393" s="53"/>
      <c r="L393" s="53"/>
      <c r="M393" s="52"/>
      <c r="N393" s="52"/>
      <c r="O393" s="52"/>
      <c r="P393" s="52"/>
      <c r="Q393" s="51"/>
      <c r="R393" s="53"/>
      <c r="S393" s="90" t="s">
        <v>1107</v>
      </c>
      <c r="T393" s="90" t="s">
        <v>606</v>
      </c>
      <c r="U393" s="91">
        <v>0</v>
      </c>
      <c r="V393" s="91">
        <v>0</v>
      </c>
      <c r="W393" s="91">
        <v>0</v>
      </c>
      <c r="X393" s="91">
        <v>0</v>
      </c>
      <c r="Y393" s="92">
        <v>45905</v>
      </c>
      <c r="Z393" s="90" t="s">
        <v>654</v>
      </c>
      <c r="AA393" s="53" t="s">
        <v>1337</v>
      </c>
    </row>
    <row r="394" spans="1:27" ht="15" customHeight="1">
      <c r="A394" s="103" t="s">
        <v>1074</v>
      </c>
      <c r="B394" s="103" t="s">
        <v>607</v>
      </c>
      <c r="C394" s="104">
        <v>600</v>
      </c>
      <c r="D394" s="104">
        <v>0</v>
      </c>
      <c r="E394" s="104">
        <v>600</v>
      </c>
      <c r="F394" s="104">
        <v>0</v>
      </c>
      <c r="G394" s="105">
        <v>45918</v>
      </c>
      <c r="H394" s="103" t="s">
        <v>654</v>
      </c>
      <c r="K394" s="53"/>
      <c r="L394" s="53"/>
      <c r="M394" s="52"/>
      <c r="N394" s="52"/>
      <c r="O394" s="52"/>
      <c r="P394" s="52"/>
      <c r="Q394" s="51"/>
      <c r="R394" s="53"/>
      <c r="S394" s="90" t="s">
        <v>1108</v>
      </c>
      <c r="T394" s="90" t="s">
        <v>607</v>
      </c>
      <c r="U394" s="91">
        <v>0</v>
      </c>
      <c r="V394" s="91">
        <v>0</v>
      </c>
      <c r="W394" s="91">
        <v>0</v>
      </c>
      <c r="X394" s="91">
        <v>0</v>
      </c>
      <c r="Y394" s="92">
        <v>45905</v>
      </c>
      <c r="Z394" s="90" t="s">
        <v>654</v>
      </c>
      <c r="AA394" s="53" t="s">
        <v>1337</v>
      </c>
    </row>
    <row r="395" spans="1:27" ht="15" customHeight="1">
      <c r="A395" s="103" t="s">
        <v>1007</v>
      </c>
      <c r="B395" s="103" t="s">
        <v>604</v>
      </c>
      <c r="C395" s="104">
        <v>300</v>
      </c>
      <c r="D395" s="104">
        <v>0</v>
      </c>
      <c r="E395" s="104">
        <v>300</v>
      </c>
      <c r="F395" s="104">
        <v>0</v>
      </c>
      <c r="G395" s="105">
        <v>45918</v>
      </c>
      <c r="H395" s="103" t="s">
        <v>654</v>
      </c>
      <c r="K395" s="53"/>
      <c r="L395" s="53"/>
      <c r="M395" s="52"/>
      <c r="N395" s="52"/>
      <c r="O395" s="52"/>
      <c r="P395" s="52"/>
      <c r="Q395" s="51"/>
      <c r="R395" s="53"/>
      <c r="S395" s="90" t="s">
        <v>1109</v>
      </c>
      <c r="T395" s="90" t="s">
        <v>932</v>
      </c>
      <c r="U395" s="91">
        <v>0</v>
      </c>
      <c r="V395" s="91">
        <v>0</v>
      </c>
      <c r="W395" s="91">
        <v>0</v>
      </c>
      <c r="X395" s="91">
        <v>0</v>
      </c>
      <c r="Y395" s="92">
        <v>45905</v>
      </c>
      <c r="Z395" s="90" t="s">
        <v>654</v>
      </c>
      <c r="AA395" s="53" t="s">
        <v>1337</v>
      </c>
    </row>
    <row r="396" spans="1:27" ht="15" customHeight="1">
      <c r="A396" s="103" t="s">
        <v>1009</v>
      </c>
      <c r="B396" s="103" t="s">
        <v>605</v>
      </c>
      <c r="C396" s="104">
        <v>460</v>
      </c>
      <c r="D396" s="104">
        <v>0</v>
      </c>
      <c r="E396" s="104">
        <v>460</v>
      </c>
      <c r="F396" s="104">
        <v>0</v>
      </c>
      <c r="G396" s="105">
        <v>45918</v>
      </c>
      <c r="H396" s="103" t="s">
        <v>654</v>
      </c>
      <c r="K396" s="53"/>
      <c r="L396" s="53"/>
      <c r="M396" s="52"/>
      <c r="N396" s="52"/>
      <c r="O396" s="52"/>
      <c r="P396" s="52"/>
      <c r="Q396" s="51"/>
      <c r="R396" s="53"/>
      <c r="S396" s="90" t="s">
        <v>1025</v>
      </c>
      <c r="T396" s="90" t="s">
        <v>604</v>
      </c>
      <c r="U396" s="91">
        <v>0</v>
      </c>
      <c r="V396" s="91">
        <v>0</v>
      </c>
      <c r="W396" s="91">
        <v>0</v>
      </c>
      <c r="X396" s="91">
        <v>0</v>
      </c>
      <c r="Y396" s="92">
        <v>45905</v>
      </c>
      <c r="Z396" s="90" t="s">
        <v>654</v>
      </c>
      <c r="AA396" s="53" t="s">
        <v>1337</v>
      </c>
    </row>
    <row r="397" spans="1:27" ht="15" customHeight="1">
      <c r="A397" s="103" t="s">
        <v>1010</v>
      </c>
      <c r="B397" s="103" t="s">
        <v>606</v>
      </c>
      <c r="C397" s="104">
        <v>952</v>
      </c>
      <c r="D397" s="104">
        <v>0</v>
      </c>
      <c r="E397" s="104">
        <v>952</v>
      </c>
      <c r="F397" s="104">
        <v>0</v>
      </c>
      <c r="G397" s="105">
        <v>45918</v>
      </c>
      <c r="H397" s="103" t="s">
        <v>654</v>
      </c>
      <c r="K397" s="53"/>
      <c r="L397" s="53"/>
      <c r="M397" s="52"/>
      <c r="N397" s="52"/>
      <c r="O397" s="52"/>
      <c r="P397" s="52"/>
      <c r="Q397" s="51"/>
      <c r="R397" s="53"/>
      <c r="S397" s="90" t="s">
        <v>1026</v>
      </c>
      <c r="T397" s="90" t="s">
        <v>1335</v>
      </c>
      <c r="U397" s="91">
        <v>0</v>
      </c>
      <c r="V397" s="91">
        <v>0</v>
      </c>
      <c r="W397" s="91">
        <v>0</v>
      </c>
      <c r="X397" s="91">
        <v>0</v>
      </c>
      <c r="Y397" s="92">
        <v>45905</v>
      </c>
      <c r="Z397" s="90" t="s">
        <v>654</v>
      </c>
      <c r="AA397" s="53" t="s">
        <v>1337</v>
      </c>
    </row>
    <row r="398" spans="1:27" ht="15" customHeight="1">
      <c r="A398" s="103" t="s">
        <v>1011</v>
      </c>
      <c r="B398" s="103" t="s">
        <v>607</v>
      </c>
      <c r="C398" s="104">
        <v>640</v>
      </c>
      <c r="D398" s="104">
        <v>0</v>
      </c>
      <c r="E398" s="104">
        <v>640</v>
      </c>
      <c r="F398" s="104">
        <v>0</v>
      </c>
      <c r="G398" s="105">
        <v>45918</v>
      </c>
      <c r="H398" s="103" t="s">
        <v>654</v>
      </c>
      <c r="K398" s="53"/>
      <c r="L398" s="53"/>
      <c r="M398" s="52"/>
      <c r="N398" s="52"/>
      <c r="O398" s="52"/>
      <c r="P398" s="52"/>
      <c r="Q398" s="51"/>
      <c r="R398" s="53"/>
      <c r="S398" s="90" t="s">
        <v>1027</v>
      </c>
      <c r="T398" s="90" t="s">
        <v>605</v>
      </c>
      <c r="U398" s="91">
        <v>0</v>
      </c>
      <c r="V398" s="91">
        <v>0</v>
      </c>
      <c r="W398" s="91">
        <v>0</v>
      </c>
      <c r="X398" s="91">
        <v>0</v>
      </c>
      <c r="Y398" s="92">
        <v>45905</v>
      </c>
      <c r="Z398" s="90" t="s">
        <v>654</v>
      </c>
      <c r="AA398" s="53" t="s">
        <v>1337</v>
      </c>
    </row>
    <row r="399" spans="1:27" ht="15" customHeight="1">
      <c r="A399" s="103" t="s">
        <v>1033</v>
      </c>
      <c r="B399" s="103" t="s">
        <v>604</v>
      </c>
      <c r="C399" s="104">
        <v>300</v>
      </c>
      <c r="D399" s="104">
        <v>0</v>
      </c>
      <c r="E399" s="104">
        <v>300</v>
      </c>
      <c r="F399" s="104">
        <v>300</v>
      </c>
      <c r="G399" s="105">
        <v>45918</v>
      </c>
      <c r="H399" s="103" t="s">
        <v>654</v>
      </c>
      <c r="K399" s="53"/>
      <c r="L399" s="53"/>
      <c r="M399" s="52"/>
      <c r="N399" s="52"/>
      <c r="O399" s="52"/>
      <c r="P399" s="52"/>
      <c r="Q399" s="51"/>
      <c r="R399" s="53"/>
      <c r="S399" s="90" t="s">
        <v>1028</v>
      </c>
      <c r="T399" s="90" t="s">
        <v>606</v>
      </c>
      <c r="U399" s="91">
        <v>0</v>
      </c>
      <c r="V399" s="91">
        <v>0</v>
      </c>
      <c r="W399" s="91">
        <v>0</v>
      </c>
      <c r="X399" s="91">
        <v>0</v>
      </c>
      <c r="Y399" s="92">
        <v>45905</v>
      </c>
      <c r="Z399" s="90" t="s">
        <v>654</v>
      </c>
      <c r="AA399" s="53" t="s">
        <v>1337</v>
      </c>
    </row>
    <row r="400" spans="1:27" ht="15" customHeight="1">
      <c r="A400" s="103" t="s">
        <v>1035</v>
      </c>
      <c r="B400" s="103" t="s">
        <v>605</v>
      </c>
      <c r="C400" s="104">
        <v>460</v>
      </c>
      <c r="D400" s="104">
        <v>0</v>
      </c>
      <c r="E400" s="104">
        <v>460</v>
      </c>
      <c r="F400" s="104">
        <v>460</v>
      </c>
      <c r="G400" s="105">
        <v>45918</v>
      </c>
      <c r="H400" s="103" t="s">
        <v>654</v>
      </c>
      <c r="K400" s="53"/>
      <c r="L400" s="53"/>
      <c r="M400" s="52"/>
      <c r="N400" s="52"/>
      <c r="O400" s="52"/>
      <c r="P400" s="52"/>
      <c r="Q400" s="51"/>
      <c r="R400" s="53"/>
      <c r="S400" s="90" t="s">
        <v>1029</v>
      </c>
      <c r="T400" s="90" t="s">
        <v>607</v>
      </c>
      <c r="U400" s="91">
        <v>0</v>
      </c>
      <c r="V400" s="91">
        <v>0</v>
      </c>
      <c r="W400" s="91">
        <v>0</v>
      </c>
      <c r="X400" s="91">
        <v>0</v>
      </c>
      <c r="Y400" s="92">
        <v>45905</v>
      </c>
      <c r="Z400" s="90" t="s">
        <v>654</v>
      </c>
      <c r="AA400" s="53" t="s">
        <v>1337</v>
      </c>
    </row>
    <row r="401" spans="1:27" ht="15" customHeight="1">
      <c r="A401" s="103" t="s">
        <v>1036</v>
      </c>
      <c r="B401" s="103" t="s">
        <v>606</v>
      </c>
      <c r="C401" s="104">
        <v>952</v>
      </c>
      <c r="D401" s="104">
        <v>0</v>
      </c>
      <c r="E401" s="104">
        <v>952</v>
      </c>
      <c r="F401" s="104">
        <v>952</v>
      </c>
      <c r="G401" s="105">
        <v>45918</v>
      </c>
      <c r="H401" s="103" t="s">
        <v>654</v>
      </c>
      <c r="K401" s="53"/>
      <c r="L401" s="53"/>
      <c r="M401" s="52"/>
      <c r="N401" s="52"/>
      <c r="O401" s="52"/>
      <c r="P401" s="52"/>
      <c r="Q401" s="51"/>
      <c r="R401" s="53"/>
      <c r="S401" s="90" t="s">
        <v>1030</v>
      </c>
      <c r="T401" s="90" t="s">
        <v>932</v>
      </c>
      <c r="U401" s="91">
        <v>0</v>
      </c>
      <c r="V401" s="91">
        <v>0</v>
      </c>
      <c r="W401" s="91">
        <v>0</v>
      </c>
      <c r="X401" s="91">
        <v>0</v>
      </c>
      <c r="Y401" s="92">
        <v>45905</v>
      </c>
      <c r="Z401" s="90" t="s">
        <v>654</v>
      </c>
      <c r="AA401" s="53" t="s">
        <v>1337</v>
      </c>
    </row>
    <row r="402" spans="1:27" ht="15" customHeight="1">
      <c r="A402" s="103" t="s">
        <v>1037</v>
      </c>
      <c r="B402" s="103" t="s">
        <v>607</v>
      </c>
      <c r="C402" s="104">
        <v>660</v>
      </c>
      <c r="D402" s="104">
        <v>0</v>
      </c>
      <c r="E402" s="104">
        <v>660</v>
      </c>
      <c r="F402" s="104">
        <v>500</v>
      </c>
      <c r="G402" s="105">
        <v>45918</v>
      </c>
      <c r="H402" s="103" t="s">
        <v>654</v>
      </c>
      <c r="K402" s="53"/>
      <c r="L402" s="53"/>
      <c r="M402" s="52"/>
      <c r="N402" s="52"/>
      <c r="O402" s="52"/>
      <c r="P402" s="52"/>
      <c r="Q402" s="51"/>
      <c r="R402" s="53"/>
      <c r="S402" s="90" t="s">
        <v>983</v>
      </c>
      <c r="T402" s="90" t="s">
        <v>604</v>
      </c>
      <c r="U402" s="91">
        <v>0</v>
      </c>
      <c r="V402" s="91">
        <v>0</v>
      </c>
      <c r="W402" s="91">
        <v>0</v>
      </c>
      <c r="X402" s="91">
        <v>0</v>
      </c>
      <c r="Y402" s="92">
        <v>45905</v>
      </c>
      <c r="Z402" s="90" t="s">
        <v>654</v>
      </c>
      <c r="AA402" s="53" t="s">
        <v>1337</v>
      </c>
    </row>
    <row r="403" spans="1:27" ht="15" customHeight="1">
      <c r="A403" s="103" t="s">
        <v>1049</v>
      </c>
      <c r="B403" s="103" t="s">
        <v>604</v>
      </c>
      <c r="C403" s="104">
        <v>0</v>
      </c>
      <c r="D403" s="104">
        <v>0</v>
      </c>
      <c r="E403" s="104">
        <v>0</v>
      </c>
      <c r="F403" s="104">
        <v>0</v>
      </c>
      <c r="G403" s="105">
        <v>45918</v>
      </c>
      <c r="H403" s="103" t="s">
        <v>654</v>
      </c>
      <c r="K403" s="53"/>
      <c r="L403" s="53"/>
      <c r="M403" s="52"/>
      <c r="N403" s="52"/>
      <c r="O403" s="52"/>
      <c r="P403" s="52"/>
      <c r="Q403" s="51"/>
      <c r="R403" s="53"/>
      <c r="S403" s="90" t="s">
        <v>984</v>
      </c>
      <c r="T403" s="90" t="s">
        <v>1335</v>
      </c>
      <c r="U403" s="91">
        <v>0</v>
      </c>
      <c r="V403" s="91">
        <v>0</v>
      </c>
      <c r="W403" s="91">
        <v>0</v>
      </c>
      <c r="X403" s="91">
        <v>0</v>
      </c>
      <c r="Y403" s="92">
        <v>45905</v>
      </c>
      <c r="Z403" s="90" t="s">
        <v>654</v>
      </c>
      <c r="AA403" s="53" t="s">
        <v>1337</v>
      </c>
    </row>
    <row r="404" spans="1:27" ht="15" customHeight="1">
      <c r="A404" s="103" t="s">
        <v>1051</v>
      </c>
      <c r="B404" s="103" t="s">
        <v>605</v>
      </c>
      <c r="C404" s="104">
        <v>0</v>
      </c>
      <c r="D404" s="104">
        <v>0</v>
      </c>
      <c r="E404" s="104">
        <v>0</v>
      </c>
      <c r="F404" s="104">
        <v>0</v>
      </c>
      <c r="G404" s="105">
        <v>45918</v>
      </c>
      <c r="H404" s="103" t="s">
        <v>654</v>
      </c>
      <c r="K404" s="53"/>
      <c r="L404" s="53"/>
      <c r="M404" s="52"/>
      <c r="N404" s="52"/>
      <c r="O404" s="52"/>
      <c r="P404" s="52"/>
      <c r="Q404" s="51"/>
      <c r="R404" s="53"/>
      <c r="S404" s="90" t="s">
        <v>985</v>
      </c>
      <c r="T404" s="90" t="s">
        <v>605</v>
      </c>
      <c r="U404" s="91">
        <v>0</v>
      </c>
      <c r="V404" s="91">
        <v>0</v>
      </c>
      <c r="W404" s="91">
        <v>0</v>
      </c>
      <c r="X404" s="91">
        <v>0</v>
      </c>
      <c r="Y404" s="92">
        <v>45905</v>
      </c>
      <c r="Z404" s="90" t="s">
        <v>654</v>
      </c>
      <c r="AA404" s="53" t="s">
        <v>1337</v>
      </c>
    </row>
    <row r="405" spans="1:27" ht="15" customHeight="1">
      <c r="A405" s="103" t="s">
        <v>1052</v>
      </c>
      <c r="B405" s="103" t="s">
        <v>606</v>
      </c>
      <c r="C405" s="104">
        <v>0</v>
      </c>
      <c r="D405" s="104">
        <v>0</v>
      </c>
      <c r="E405" s="104">
        <v>0</v>
      </c>
      <c r="F405" s="104">
        <v>0</v>
      </c>
      <c r="G405" s="105">
        <v>45918</v>
      </c>
      <c r="H405" s="103" t="s">
        <v>654</v>
      </c>
      <c r="K405" s="53"/>
      <c r="L405" s="53"/>
      <c r="M405" s="52"/>
      <c r="N405" s="52"/>
      <c r="O405" s="52"/>
      <c r="P405" s="52"/>
      <c r="Q405" s="51"/>
      <c r="R405" s="53"/>
      <c r="S405" s="90" t="s">
        <v>986</v>
      </c>
      <c r="T405" s="90" t="s">
        <v>606</v>
      </c>
      <c r="U405" s="91">
        <v>0</v>
      </c>
      <c r="V405" s="91">
        <v>0</v>
      </c>
      <c r="W405" s="91">
        <v>0</v>
      </c>
      <c r="X405" s="91">
        <v>0</v>
      </c>
      <c r="Y405" s="92">
        <v>45905</v>
      </c>
      <c r="Z405" s="90" t="s">
        <v>654</v>
      </c>
      <c r="AA405" s="53" t="s">
        <v>1337</v>
      </c>
    </row>
    <row r="406" spans="1:27" ht="15" customHeight="1">
      <c r="A406" s="103" t="s">
        <v>1053</v>
      </c>
      <c r="B406" s="103" t="s">
        <v>607</v>
      </c>
      <c r="C406" s="104">
        <v>0</v>
      </c>
      <c r="D406" s="104">
        <v>0</v>
      </c>
      <c r="E406" s="104">
        <v>0</v>
      </c>
      <c r="F406" s="104">
        <v>0</v>
      </c>
      <c r="G406" s="105">
        <v>45918</v>
      </c>
      <c r="H406" s="103" t="s">
        <v>654</v>
      </c>
      <c r="K406" s="53"/>
      <c r="L406" s="53"/>
      <c r="M406" s="52"/>
      <c r="N406" s="52"/>
      <c r="O406" s="52"/>
      <c r="P406" s="52"/>
      <c r="Q406" s="51"/>
      <c r="R406" s="53"/>
      <c r="S406" s="90" t="s">
        <v>987</v>
      </c>
      <c r="T406" s="90" t="s">
        <v>607</v>
      </c>
      <c r="U406" s="91">
        <v>0</v>
      </c>
      <c r="V406" s="91">
        <v>0</v>
      </c>
      <c r="W406" s="91">
        <v>0</v>
      </c>
      <c r="X406" s="91">
        <v>0</v>
      </c>
      <c r="Y406" s="92">
        <v>45905</v>
      </c>
      <c r="Z406" s="90" t="s">
        <v>654</v>
      </c>
      <c r="AA406" s="53" t="s">
        <v>1337</v>
      </c>
    </row>
    <row r="407" spans="1:27" ht="15" customHeight="1">
      <c r="A407" s="103" t="s">
        <v>1060</v>
      </c>
      <c r="B407" s="103" t="s">
        <v>604</v>
      </c>
      <c r="C407" s="104">
        <v>0</v>
      </c>
      <c r="D407" s="104">
        <v>0</v>
      </c>
      <c r="E407" s="104">
        <v>0</v>
      </c>
      <c r="F407" s="104">
        <v>0</v>
      </c>
      <c r="G407" s="105">
        <v>45918</v>
      </c>
      <c r="H407" s="103" t="s">
        <v>654</v>
      </c>
      <c r="K407" s="53"/>
      <c r="L407" s="53"/>
      <c r="M407" s="52"/>
      <c r="N407" s="52"/>
      <c r="O407" s="52"/>
      <c r="P407" s="52"/>
      <c r="Q407" s="51"/>
      <c r="R407" s="53"/>
      <c r="S407" s="90" t="s">
        <v>988</v>
      </c>
      <c r="T407" s="90" t="s">
        <v>932</v>
      </c>
      <c r="U407" s="91">
        <v>0</v>
      </c>
      <c r="V407" s="91">
        <v>0</v>
      </c>
      <c r="W407" s="91">
        <v>0</v>
      </c>
      <c r="X407" s="91">
        <v>0</v>
      </c>
      <c r="Y407" s="92">
        <v>45905</v>
      </c>
      <c r="Z407" s="90" t="s">
        <v>654</v>
      </c>
      <c r="AA407" s="53" t="s">
        <v>1337</v>
      </c>
    </row>
    <row r="408" spans="1:27" ht="15" customHeight="1">
      <c r="A408" s="103" t="s">
        <v>1062</v>
      </c>
      <c r="B408" s="103" t="s">
        <v>605</v>
      </c>
      <c r="C408" s="104">
        <v>0</v>
      </c>
      <c r="D408" s="104">
        <v>0</v>
      </c>
      <c r="E408" s="104">
        <v>0</v>
      </c>
      <c r="F408" s="104">
        <v>0</v>
      </c>
      <c r="G408" s="105">
        <v>45918</v>
      </c>
      <c r="H408" s="103" t="s">
        <v>654</v>
      </c>
      <c r="K408" s="53"/>
      <c r="L408" s="53"/>
      <c r="M408" s="52"/>
      <c r="N408" s="52"/>
      <c r="O408" s="52"/>
      <c r="P408" s="52"/>
      <c r="Q408" s="51"/>
      <c r="R408" s="53"/>
      <c r="S408" s="90" t="s">
        <v>950</v>
      </c>
      <c r="T408" s="90" t="s">
        <v>604</v>
      </c>
      <c r="U408" s="91">
        <v>0</v>
      </c>
      <c r="V408" s="91">
        <v>0</v>
      </c>
      <c r="W408" s="91">
        <v>0</v>
      </c>
      <c r="X408" s="91">
        <v>0</v>
      </c>
      <c r="Y408" s="92">
        <v>45905</v>
      </c>
      <c r="Z408" s="90" t="s">
        <v>654</v>
      </c>
      <c r="AA408" s="53" t="s">
        <v>1337</v>
      </c>
    </row>
    <row r="409" spans="1:27" ht="15" customHeight="1">
      <c r="A409" s="103" t="s">
        <v>1063</v>
      </c>
      <c r="B409" s="103" t="s">
        <v>606</v>
      </c>
      <c r="C409" s="104">
        <v>0</v>
      </c>
      <c r="D409" s="104">
        <v>0</v>
      </c>
      <c r="E409" s="104">
        <v>0</v>
      </c>
      <c r="F409" s="104">
        <v>0</v>
      </c>
      <c r="G409" s="105">
        <v>45918</v>
      </c>
      <c r="H409" s="103" t="s">
        <v>654</v>
      </c>
      <c r="K409" s="53"/>
      <c r="L409" s="53"/>
      <c r="M409" s="52"/>
      <c r="N409" s="52"/>
      <c r="O409" s="52"/>
      <c r="P409" s="52"/>
      <c r="Q409" s="51"/>
      <c r="R409" s="53"/>
      <c r="S409" s="90" t="s">
        <v>951</v>
      </c>
      <c r="T409" s="90" t="s">
        <v>1335</v>
      </c>
      <c r="U409" s="91">
        <v>0</v>
      </c>
      <c r="V409" s="91">
        <v>0</v>
      </c>
      <c r="W409" s="91">
        <v>0</v>
      </c>
      <c r="X409" s="91">
        <v>0</v>
      </c>
      <c r="Y409" s="92">
        <v>45905</v>
      </c>
      <c r="Z409" s="90" t="s">
        <v>654</v>
      </c>
      <c r="AA409" s="53" t="s">
        <v>1337</v>
      </c>
    </row>
    <row r="410" spans="1:27" ht="15" customHeight="1">
      <c r="A410" s="103" t="s">
        <v>1064</v>
      </c>
      <c r="B410" s="103" t="s">
        <v>607</v>
      </c>
      <c r="C410" s="104">
        <v>0</v>
      </c>
      <c r="D410" s="104">
        <v>0</v>
      </c>
      <c r="E410" s="104">
        <v>0</v>
      </c>
      <c r="F410" s="104">
        <v>0</v>
      </c>
      <c r="G410" s="105">
        <v>45918</v>
      </c>
      <c r="H410" s="103" t="s">
        <v>654</v>
      </c>
      <c r="K410" s="53"/>
      <c r="L410" s="53"/>
      <c r="M410" s="52"/>
      <c r="N410" s="52"/>
      <c r="O410" s="52"/>
      <c r="P410" s="52"/>
      <c r="Q410" s="51"/>
      <c r="R410" s="53"/>
      <c r="S410" s="90" t="s">
        <v>952</v>
      </c>
      <c r="T410" s="90" t="s">
        <v>605</v>
      </c>
      <c r="U410" s="91">
        <v>0</v>
      </c>
      <c r="V410" s="91">
        <v>0</v>
      </c>
      <c r="W410" s="91">
        <v>0</v>
      </c>
      <c r="X410" s="91">
        <v>0</v>
      </c>
      <c r="Y410" s="92">
        <v>45905</v>
      </c>
      <c r="Z410" s="90" t="s">
        <v>654</v>
      </c>
      <c r="AA410" s="53" t="s">
        <v>1337</v>
      </c>
    </row>
    <row r="411" spans="1:27" ht="15" customHeight="1">
      <c r="A411" s="103" t="s">
        <v>943</v>
      </c>
      <c r="B411" s="103" t="s">
        <v>1335</v>
      </c>
      <c r="C411" s="104">
        <v>0</v>
      </c>
      <c r="D411" s="104">
        <v>0</v>
      </c>
      <c r="E411" s="104">
        <v>0</v>
      </c>
      <c r="F411" s="104">
        <v>0</v>
      </c>
      <c r="G411" s="105">
        <v>45918</v>
      </c>
      <c r="H411" s="103" t="s">
        <v>654</v>
      </c>
      <c r="K411" s="53"/>
      <c r="L411" s="53"/>
      <c r="M411" s="52"/>
      <c r="N411" s="52"/>
      <c r="O411" s="52"/>
      <c r="P411" s="52"/>
      <c r="Q411" s="51"/>
      <c r="R411" s="53"/>
      <c r="S411" s="90" t="s">
        <v>953</v>
      </c>
      <c r="T411" s="90" t="s">
        <v>606</v>
      </c>
      <c r="U411" s="91">
        <v>0</v>
      </c>
      <c r="V411" s="91">
        <v>0</v>
      </c>
      <c r="W411" s="91">
        <v>0</v>
      </c>
      <c r="X411" s="91">
        <v>0</v>
      </c>
      <c r="Y411" s="92">
        <v>45905</v>
      </c>
      <c r="Z411" s="90" t="s">
        <v>654</v>
      </c>
      <c r="AA411" s="53" t="s">
        <v>1337</v>
      </c>
    </row>
    <row r="412" spans="1:27" ht="15" customHeight="1">
      <c r="A412" s="103" t="s">
        <v>947</v>
      </c>
      <c r="B412" s="103" t="s">
        <v>932</v>
      </c>
      <c r="C412" s="104">
        <v>304</v>
      </c>
      <c r="D412" s="104">
        <v>480</v>
      </c>
      <c r="E412" s="104">
        <v>-176</v>
      </c>
      <c r="F412" s="104">
        <v>900</v>
      </c>
      <c r="G412" s="105">
        <v>45918</v>
      </c>
      <c r="H412" s="103" t="s">
        <v>654</v>
      </c>
      <c r="K412" s="53"/>
      <c r="L412" s="53"/>
      <c r="M412" s="52"/>
      <c r="N412" s="52"/>
      <c r="O412" s="52"/>
      <c r="P412" s="52"/>
      <c r="Q412" s="51"/>
      <c r="R412" s="53"/>
      <c r="S412" s="90" t="s">
        <v>954</v>
      </c>
      <c r="T412" s="90" t="s">
        <v>607</v>
      </c>
      <c r="U412" s="91">
        <v>0</v>
      </c>
      <c r="V412" s="91">
        <v>0</v>
      </c>
      <c r="W412" s="91">
        <v>0</v>
      </c>
      <c r="X412" s="91">
        <v>0</v>
      </c>
      <c r="Y412" s="92">
        <v>45905</v>
      </c>
      <c r="Z412" s="90" t="s">
        <v>654</v>
      </c>
      <c r="AA412" s="53" t="s">
        <v>1337</v>
      </c>
    </row>
    <row r="413" spans="1:27" ht="15" customHeight="1">
      <c r="A413" s="103" t="s">
        <v>1079</v>
      </c>
      <c r="B413" s="103" t="s">
        <v>1335</v>
      </c>
      <c r="C413" s="104">
        <v>0</v>
      </c>
      <c r="D413" s="104">
        <v>0</v>
      </c>
      <c r="E413" s="104">
        <v>0</v>
      </c>
      <c r="F413" s="104">
        <v>0</v>
      </c>
      <c r="G413" s="105">
        <v>45918</v>
      </c>
      <c r="H413" s="103" t="s">
        <v>654</v>
      </c>
      <c r="K413" s="53"/>
      <c r="L413" s="53"/>
      <c r="M413" s="52"/>
      <c r="N413" s="52"/>
      <c r="O413" s="52"/>
      <c r="P413" s="52"/>
      <c r="Q413" s="51"/>
      <c r="R413" s="53"/>
      <c r="S413" s="90" t="s">
        <v>955</v>
      </c>
      <c r="T413" s="90" t="s">
        <v>932</v>
      </c>
      <c r="U413" s="91">
        <v>0</v>
      </c>
      <c r="V413" s="91">
        <v>0</v>
      </c>
      <c r="W413" s="91">
        <v>0</v>
      </c>
      <c r="X413" s="91">
        <v>0</v>
      </c>
      <c r="Y413" s="92">
        <v>45905</v>
      </c>
      <c r="Z413" s="90" t="s">
        <v>654</v>
      </c>
      <c r="AA413" s="53" t="s">
        <v>1337</v>
      </c>
    </row>
    <row r="414" spans="1:27" ht="15" customHeight="1">
      <c r="A414" s="103" t="s">
        <v>1083</v>
      </c>
      <c r="B414" s="103" t="s">
        <v>932</v>
      </c>
      <c r="C414" s="104">
        <v>0</v>
      </c>
      <c r="D414" s="104">
        <v>0</v>
      </c>
      <c r="E414" s="104">
        <v>0</v>
      </c>
      <c r="F414" s="104">
        <v>600</v>
      </c>
      <c r="G414" s="105">
        <v>45918</v>
      </c>
      <c r="H414" s="103" t="s">
        <v>654</v>
      </c>
      <c r="K414" s="53"/>
      <c r="L414" s="53"/>
      <c r="M414" s="52"/>
      <c r="N414" s="52"/>
      <c r="O414" s="52"/>
      <c r="P414" s="52"/>
      <c r="Q414" s="51"/>
      <c r="R414" s="53"/>
      <c r="S414" s="90" t="s">
        <v>1293</v>
      </c>
      <c r="T414" s="90" t="s">
        <v>604</v>
      </c>
      <c r="U414" s="91">
        <v>0</v>
      </c>
      <c r="V414" s="91">
        <v>0</v>
      </c>
      <c r="W414" s="91">
        <v>0</v>
      </c>
      <c r="X414" s="91">
        <v>0</v>
      </c>
      <c r="Y414" s="92">
        <v>45905</v>
      </c>
      <c r="Z414" s="90" t="s">
        <v>654</v>
      </c>
      <c r="AA414" s="53" t="s">
        <v>1337</v>
      </c>
    </row>
    <row r="415" spans="1:27" ht="15" customHeight="1">
      <c r="A415" s="103" t="s">
        <v>1089</v>
      </c>
      <c r="B415" s="103" t="s">
        <v>1335</v>
      </c>
      <c r="C415" s="104">
        <v>0</v>
      </c>
      <c r="D415" s="104">
        <v>0</v>
      </c>
      <c r="E415" s="104">
        <v>0</v>
      </c>
      <c r="F415" s="104">
        <v>0</v>
      </c>
      <c r="G415" s="105">
        <v>45918</v>
      </c>
      <c r="H415" s="103" t="s">
        <v>654</v>
      </c>
      <c r="K415" s="53"/>
      <c r="L415" s="53"/>
      <c r="M415" s="52"/>
      <c r="N415" s="52"/>
      <c r="O415" s="52"/>
      <c r="P415" s="52"/>
      <c r="Q415" s="51"/>
      <c r="R415" s="53"/>
      <c r="S415" s="90" t="s">
        <v>1294</v>
      </c>
      <c r="T415" s="90" t="s">
        <v>605</v>
      </c>
      <c r="U415" s="91">
        <v>0</v>
      </c>
      <c r="V415" s="91">
        <v>0</v>
      </c>
      <c r="W415" s="91">
        <v>0</v>
      </c>
      <c r="X415" s="91">
        <v>0</v>
      </c>
      <c r="Y415" s="92">
        <v>45905</v>
      </c>
      <c r="Z415" s="90" t="s">
        <v>654</v>
      </c>
      <c r="AA415" s="53" t="s">
        <v>1337</v>
      </c>
    </row>
    <row r="416" spans="1:27" ht="15" customHeight="1">
      <c r="A416" s="103" t="s">
        <v>1093</v>
      </c>
      <c r="B416" s="103" t="s">
        <v>932</v>
      </c>
      <c r="C416" s="104">
        <v>0</v>
      </c>
      <c r="D416" s="104">
        <v>0</v>
      </c>
      <c r="E416" s="104">
        <v>0</v>
      </c>
      <c r="F416" s="104">
        <v>0</v>
      </c>
      <c r="G416" s="105">
        <v>45918</v>
      </c>
      <c r="H416" s="103" t="s">
        <v>654</v>
      </c>
      <c r="K416" s="53"/>
      <c r="L416" s="53"/>
      <c r="M416" s="52"/>
      <c r="N416" s="52"/>
      <c r="O416" s="52"/>
      <c r="P416" s="52"/>
      <c r="Q416" s="51"/>
      <c r="R416" s="53"/>
      <c r="S416" s="90" t="s">
        <v>1295</v>
      </c>
      <c r="T416" s="90" t="s">
        <v>606</v>
      </c>
      <c r="U416" s="91">
        <v>0</v>
      </c>
      <c r="V416" s="91">
        <v>0</v>
      </c>
      <c r="W416" s="91">
        <v>0</v>
      </c>
      <c r="X416" s="91">
        <v>0</v>
      </c>
      <c r="Y416" s="92">
        <v>45905</v>
      </c>
      <c r="Z416" s="90" t="s">
        <v>654</v>
      </c>
      <c r="AA416" s="53" t="s">
        <v>1337</v>
      </c>
    </row>
    <row r="417" spans="1:27" ht="15" customHeight="1">
      <c r="A417" s="103" t="s">
        <v>960</v>
      </c>
      <c r="B417" s="103" t="s">
        <v>1335</v>
      </c>
      <c r="C417" s="104">
        <v>0</v>
      </c>
      <c r="D417" s="104">
        <v>0</v>
      </c>
      <c r="E417" s="104">
        <v>0</v>
      </c>
      <c r="F417" s="104">
        <v>0</v>
      </c>
      <c r="G417" s="105">
        <v>45918</v>
      </c>
      <c r="H417" s="103" t="s">
        <v>654</v>
      </c>
      <c r="K417" s="53"/>
      <c r="L417" s="53"/>
      <c r="M417" s="52"/>
      <c r="N417" s="52"/>
      <c r="O417" s="52"/>
      <c r="P417" s="52"/>
      <c r="Q417" s="51"/>
      <c r="R417" s="53"/>
      <c r="S417" s="90" t="s">
        <v>1296</v>
      </c>
      <c r="T417" s="90" t="s">
        <v>607</v>
      </c>
      <c r="U417" s="91">
        <v>0</v>
      </c>
      <c r="V417" s="91">
        <v>0</v>
      </c>
      <c r="W417" s="91">
        <v>0</v>
      </c>
      <c r="X417" s="91">
        <v>0</v>
      </c>
      <c r="Y417" s="92">
        <v>45905</v>
      </c>
      <c r="Z417" s="90" t="s">
        <v>654</v>
      </c>
      <c r="AA417" s="53" t="s">
        <v>1337</v>
      </c>
    </row>
    <row r="418" spans="1:27" ht="15" customHeight="1">
      <c r="A418" s="103" t="s">
        <v>964</v>
      </c>
      <c r="B418" s="103" t="s">
        <v>932</v>
      </c>
      <c r="C418" s="104">
        <v>0</v>
      </c>
      <c r="D418" s="104">
        <v>0</v>
      </c>
      <c r="E418" s="104">
        <v>0</v>
      </c>
      <c r="F418" s="104">
        <v>0</v>
      </c>
      <c r="G418" s="105">
        <v>45918</v>
      </c>
      <c r="H418" s="103" t="s">
        <v>654</v>
      </c>
      <c r="K418" s="53"/>
      <c r="L418" s="53"/>
      <c r="M418" s="52"/>
      <c r="N418" s="52"/>
      <c r="O418" s="52"/>
      <c r="P418" s="52"/>
      <c r="Q418" s="51"/>
      <c r="R418" s="53"/>
      <c r="S418" s="90" t="s">
        <v>1297</v>
      </c>
      <c r="T418" s="90" t="s">
        <v>604</v>
      </c>
      <c r="U418" s="91">
        <v>0</v>
      </c>
      <c r="V418" s="91">
        <v>0</v>
      </c>
      <c r="W418" s="91">
        <v>0</v>
      </c>
      <c r="X418" s="91">
        <v>0</v>
      </c>
      <c r="Y418" s="92">
        <v>45905</v>
      </c>
      <c r="Z418" s="90" t="s">
        <v>654</v>
      </c>
      <c r="AA418" s="53" t="s">
        <v>1337</v>
      </c>
    </row>
    <row r="419" spans="1:27" ht="15" customHeight="1">
      <c r="A419" s="103" t="s">
        <v>1071</v>
      </c>
      <c r="B419" s="103" t="s">
        <v>1335</v>
      </c>
      <c r="C419" s="104">
        <v>0</v>
      </c>
      <c r="D419" s="104">
        <v>0</v>
      </c>
      <c r="E419" s="104">
        <v>0</v>
      </c>
      <c r="F419" s="104">
        <v>0</v>
      </c>
      <c r="G419" s="105">
        <v>45918</v>
      </c>
      <c r="H419" s="103" t="s">
        <v>654</v>
      </c>
      <c r="K419" s="53"/>
      <c r="L419" s="53"/>
      <c r="M419" s="52"/>
      <c r="N419" s="52"/>
      <c r="O419" s="52"/>
      <c r="P419" s="52"/>
      <c r="Q419" s="51"/>
      <c r="R419" s="53"/>
      <c r="S419" s="90" t="s">
        <v>1298</v>
      </c>
      <c r="T419" s="90" t="s">
        <v>605</v>
      </c>
      <c r="U419" s="91">
        <v>0</v>
      </c>
      <c r="V419" s="91">
        <v>0</v>
      </c>
      <c r="W419" s="91">
        <v>0</v>
      </c>
      <c r="X419" s="91">
        <v>0</v>
      </c>
      <c r="Y419" s="92">
        <v>45905</v>
      </c>
      <c r="Z419" s="90" t="s">
        <v>654</v>
      </c>
      <c r="AA419" s="53" t="s">
        <v>1337</v>
      </c>
    </row>
    <row r="420" spans="1:27" ht="15" customHeight="1">
      <c r="A420" s="103" t="s">
        <v>1075</v>
      </c>
      <c r="B420" s="103" t="s">
        <v>932</v>
      </c>
      <c r="C420" s="104">
        <v>0</v>
      </c>
      <c r="D420" s="104">
        <v>0</v>
      </c>
      <c r="E420" s="104">
        <v>0</v>
      </c>
      <c r="F420" s="104">
        <v>0</v>
      </c>
      <c r="G420" s="105">
        <v>45918</v>
      </c>
      <c r="H420" s="103" t="s">
        <v>654</v>
      </c>
      <c r="K420" s="53"/>
      <c r="L420" s="53"/>
      <c r="M420" s="52"/>
      <c r="N420" s="52"/>
      <c r="O420" s="52"/>
      <c r="P420" s="52"/>
      <c r="Q420" s="51"/>
      <c r="R420" s="53"/>
      <c r="S420" s="90" t="s">
        <v>1299</v>
      </c>
      <c r="T420" s="90" t="s">
        <v>606</v>
      </c>
      <c r="U420" s="91">
        <v>0</v>
      </c>
      <c r="V420" s="91">
        <v>0</v>
      </c>
      <c r="W420" s="91">
        <v>0</v>
      </c>
      <c r="X420" s="91">
        <v>0</v>
      </c>
      <c r="Y420" s="92">
        <v>45905</v>
      </c>
      <c r="Z420" s="90" t="s">
        <v>654</v>
      </c>
      <c r="AA420" s="53" t="s">
        <v>1337</v>
      </c>
    </row>
    <row r="421" spans="1:27" ht="15" customHeight="1">
      <c r="A421" s="103" t="s">
        <v>1008</v>
      </c>
      <c r="B421" s="103" t="s">
        <v>1335</v>
      </c>
      <c r="C421" s="104">
        <v>0</v>
      </c>
      <c r="D421" s="104">
        <v>0</v>
      </c>
      <c r="E421" s="104">
        <v>0</v>
      </c>
      <c r="F421" s="104">
        <v>0</v>
      </c>
      <c r="G421" s="105">
        <v>45918</v>
      </c>
      <c r="H421" s="103" t="s">
        <v>654</v>
      </c>
      <c r="K421" s="53"/>
      <c r="L421" s="53"/>
      <c r="M421" s="52"/>
      <c r="N421" s="52"/>
      <c r="O421" s="52"/>
      <c r="P421" s="52"/>
      <c r="Q421" s="51"/>
      <c r="R421" s="53"/>
      <c r="S421" s="90" t="s">
        <v>1300</v>
      </c>
      <c r="T421" s="90" t="s">
        <v>607</v>
      </c>
      <c r="U421" s="91">
        <v>0</v>
      </c>
      <c r="V421" s="91">
        <v>0</v>
      </c>
      <c r="W421" s="91">
        <v>0</v>
      </c>
      <c r="X421" s="91">
        <v>0</v>
      </c>
      <c r="Y421" s="92">
        <v>45905</v>
      </c>
      <c r="Z421" s="90" t="s">
        <v>654</v>
      </c>
      <c r="AA421" s="53" t="s">
        <v>1337</v>
      </c>
    </row>
    <row r="422" spans="1:27" ht="15" customHeight="1">
      <c r="A422" s="103" t="s">
        <v>1012</v>
      </c>
      <c r="B422" s="103" t="s">
        <v>932</v>
      </c>
      <c r="C422" s="104">
        <v>0</v>
      </c>
      <c r="D422" s="104">
        <v>0</v>
      </c>
      <c r="E422" s="104">
        <v>0</v>
      </c>
      <c r="F422" s="104">
        <v>0</v>
      </c>
      <c r="G422" s="105">
        <v>45918</v>
      </c>
      <c r="H422" s="103" t="s">
        <v>654</v>
      </c>
      <c r="K422" s="53"/>
      <c r="L422" s="53"/>
      <c r="M422" s="52"/>
      <c r="N422" s="52"/>
      <c r="O422" s="52"/>
      <c r="P422" s="52"/>
      <c r="Q422" s="51"/>
      <c r="R422" s="53"/>
      <c r="S422" s="90" t="s">
        <v>1301</v>
      </c>
      <c r="T422" s="90" t="s">
        <v>604</v>
      </c>
      <c r="U422" s="91">
        <v>0</v>
      </c>
      <c r="V422" s="91">
        <v>0</v>
      </c>
      <c r="W422" s="91">
        <v>0</v>
      </c>
      <c r="X422" s="91">
        <v>0</v>
      </c>
      <c r="Y422" s="92">
        <v>45905</v>
      </c>
      <c r="Z422" s="90" t="s">
        <v>654</v>
      </c>
      <c r="AA422" s="53" t="s">
        <v>1337</v>
      </c>
    </row>
    <row r="423" spans="1:27" ht="15" customHeight="1">
      <c r="A423" s="103" t="s">
        <v>1034</v>
      </c>
      <c r="B423" s="103" t="s">
        <v>1335</v>
      </c>
      <c r="C423" s="104">
        <v>0</v>
      </c>
      <c r="D423" s="104">
        <v>0</v>
      </c>
      <c r="E423" s="104">
        <v>0</v>
      </c>
      <c r="F423" s="104">
        <v>0</v>
      </c>
      <c r="G423" s="105">
        <v>45918</v>
      </c>
      <c r="H423" s="103" t="s">
        <v>654</v>
      </c>
      <c r="K423" s="53"/>
      <c r="L423" s="53"/>
      <c r="M423" s="52"/>
      <c r="N423" s="52"/>
      <c r="O423" s="52"/>
      <c r="P423" s="52"/>
      <c r="Q423" s="51"/>
      <c r="R423" s="53"/>
      <c r="S423" s="90" t="s">
        <v>1302</v>
      </c>
      <c r="T423" s="90" t="s">
        <v>605</v>
      </c>
      <c r="U423" s="91">
        <v>0</v>
      </c>
      <c r="V423" s="91">
        <v>0</v>
      </c>
      <c r="W423" s="91">
        <v>0</v>
      </c>
      <c r="X423" s="91">
        <v>0</v>
      </c>
      <c r="Y423" s="92">
        <v>45905</v>
      </c>
      <c r="Z423" s="90" t="s">
        <v>654</v>
      </c>
      <c r="AA423" s="53" t="s">
        <v>1337</v>
      </c>
    </row>
    <row r="424" spans="1:27" ht="15" customHeight="1">
      <c r="A424" s="103" t="s">
        <v>1038</v>
      </c>
      <c r="B424" s="103" t="s">
        <v>932</v>
      </c>
      <c r="C424" s="104">
        <v>0</v>
      </c>
      <c r="D424" s="104">
        <v>0</v>
      </c>
      <c r="E424" s="104">
        <v>0</v>
      </c>
      <c r="F424" s="104">
        <v>200</v>
      </c>
      <c r="G424" s="105">
        <v>45918</v>
      </c>
      <c r="H424" s="103" t="s">
        <v>654</v>
      </c>
      <c r="K424" s="53"/>
      <c r="L424" s="53"/>
      <c r="M424" s="52"/>
      <c r="N424" s="52"/>
      <c r="O424" s="52"/>
      <c r="P424" s="52"/>
      <c r="Q424" s="51"/>
      <c r="R424" s="53"/>
      <c r="S424" s="90" t="s">
        <v>1303</v>
      </c>
      <c r="T424" s="90" t="s">
        <v>606</v>
      </c>
      <c r="U424" s="91">
        <v>0</v>
      </c>
      <c r="V424" s="91">
        <v>0</v>
      </c>
      <c r="W424" s="91">
        <v>0</v>
      </c>
      <c r="X424" s="91">
        <v>0</v>
      </c>
      <c r="Y424" s="92">
        <v>45905</v>
      </c>
      <c r="Z424" s="90" t="s">
        <v>654</v>
      </c>
      <c r="AA424" s="53" t="s">
        <v>1337</v>
      </c>
    </row>
    <row r="425" spans="1:27" ht="15" customHeight="1">
      <c r="A425" s="103" t="s">
        <v>1050</v>
      </c>
      <c r="B425" s="103" t="s">
        <v>1335</v>
      </c>
      <c r="C425" s="104">
        <v>0</v>
      </c>
      <c r="D425" s="104">
        <v>0</v>
      </c>
      <c r="E425" s="104">
        <v>0</v>
      </c>
      <c r="F425" s="104">
        <v>0</v>
      </c>
      <c r="G425" s="105">
        <v>45918</v>
      </c>
      <c r="H425" s="103" t="s">
        <v>654</v>
      </c>
      <c r="K425" s="53"/>
      <c r="L425" s="53"/>
      <c r="M425" s="52"/>
      <c r="N425" s="52"/>
      <c r="O425" s="52"/>
      <c r="P425" s="52"/>
      <c r="Q425" s="51"/>
      <c r="R425" s="53"/>
      <c r="S425" s="90" t="s">
        <v>1304</v>
      </c>
      <c r="T425" s="90" t="s">
        <v>607</v>
      </c>
      <c r="U425" s="91">
        <v>0</v>
      </c>
      <c r="V425" s="91">
        <v>0</v>
      </c>
      <c r="W425" s="91">
        <v>0</v>
      </c>
      <c r="X425" s="91">
        <v>0</v>
      </c>
      <c r="Y425" s="92">
        <v>45905</v>
      </c>
      <c r="Z425" s="90" t="s">
        <v>654</v>
      </c>
      <c r="AA425" s="53" t="s">
        <v>1337</v>
      </c>
    </row>
    <row r="426" spans="1:27" ht="15" customHeight="1">
      <c r="A426" s="103" t="s">
        <v>1054</v>
      </c>
      <c r="B426" s="103" t="s">
        <v>932</v>
      </c>
      <c r="C426" s="104">
        <v>0</v>
      </c>
      <c r="D426" s="104">
        <v>0</v>
      </c>
      <c r="E426" s="104">
        <v>0</v>
      </c>
      <c r="F426" s="104">
        <v>0</v>
      </c>
      <c r="G426" s="105">
        <v>45918</v>
      </c>
      <c r="H426" s="103" t="s">
        <v>654</v>
      </c>
      <c r="K426" s="53"/>
      <c r="L426" s="53"/>
      <c r="M426" s="52"/>
      <c r="N426" s="52"/>
      <c r="O426" s="52"/>
      <c r="P426" s="52"/>
      <c r="Q426" s="51"/>
      <c r="R426" s="53"/>
      <c r="S426" s="90" t="s">
        <v>1345</v>
      </c>
      <c r="T426" s="90" t="s">
        <v>1429</v>
      </c>
      <c r="U426" s="91">
        <v>0</v>
      </c>
      <c r="V426" s="91">
        <v>0</v>
      </c>
      <c r="W426" s="91">
        <v>0</v>
      </c>
      <c r="X426" s="91">
        <v>0</v>
      </c>
      <c r="Y426" s="92">
        <v>45905</v>
      </c>
      <c r="Z426" s="90" t="s">
        <v>654</v>
      </c>
      <c r="AA426" s="53" t="s">
        <v>1337</v>
      </c>
    </row>
    <row r="427" spans="1:27" ht="15" customHeight="1">
      <c r="A427" s="103" t="s">
        <v>1061</v>
      </c>
      <c r="B427" s="103" t="s">
        <v>1335</v>
      </c>
      <c r="C427" s="104">
        <v>0</v>
      </c>
      <c r="D427" s="104">
        <v>0</v>
      </c>
      <c r="E427" s="104">
        <v>0</v>
      </c>
      <c r="F427" s="104">
        <v>0</v>
      </c>
      <c r="G427" s="105">
        <v>45918</v>
      </c>
      <c r="H427" s="103" t="s">
        <v>654</v>
      </c>
      <c r="K427" s="53"/>
      <c r="L427" s="53"/>
      <c r="M427" s="52"/>
      <c r="N427" s="52"/>
      <c r="O427" s="52"/>
      <c r="P427" s="52"/>
      <c r="Q427" s="51"/>
      <c r="R427" s="53"/>
      <c r="S427" s="90" t="s">
        <v>1347</v>
      </c>
      <c r="T427" s="90" t="s">
        <v>1430</v>
      </c>
      <c r="U427" s="91">
        <v>0</v>
      </c>
      <c r="V427" s="91">
        <v>0</v>
      </c>
      <c r="W427" s="91">
        <v>0</v>
      </c>
      <c r="X427" s="91">
        <v>0</v>
      </c>
      <c r="Y427" s="92">
        <v>45905</v>
      </c>
      <c r="Z427" s="90" t="s">
        <v>654</v>
      </c>
      <c r="AA427" s="53" t="s">
        <v>1337</v>
      </c>
    </row>
    <row r="428" spans="1:27" ht="15" customHeight="1">
      <c r="A428" s="103" t="s">
        <v>1065</v>
      </c>
      <c r="B428" s="103" t="s">
        <v>932</v>
      </c>
      <c r="C428" s="104">
        <v>0</v>
      </c>
      <c r="D428" s="104">
        <v>0</v>
      </c>
      <c r="E428" s="104">
        <v>0</v>
      </c>
      <c r="F428" s="104">
        <v>0</v>
      </c>
      <c r="G428" s="105">
        <v>45918</v>
      </c>
      <c r="H428" s="103" t="s">
        <v>654</v>
      </c>
      <c r="K428" s="53"/>
      <c r="L428" s="53"/>
      <c r="M428" s="52"/>
      <c r="N428" s="52"/>
      <c r="O428" s="52"/>
      <c r="P428" s="52"/>
      <c r="Q428" s="51"/>
      <c r="R428" s="53"/>
      <c r="S428" s="90" t="s">
        <v>1349</v>
      </c>
      <c r="T428" s="90" t="s">
        <v>1431</v>
      </c>
      <c r="U428" s="91">
        <v>0</v>
      </c>
      <c r="V428" s="91">
        <v>0</v>
      </c>
      <c r="W428" s="91">
        <v>0</v>
      </c>
      <c r="X428" s="91">
        <v>0</v>
      </c>
      <c r="Y428" s="92">
        <v>45905</v>
      </c>
      <c r="Z428" s="90" t="s">
        <v>654</v>
      </c>
      <c r="AA428" s="53" t="s">
        <v>1337</v>
      </c>
    </row>
    <row r="429" spans="1:27" ht="15" customHeight="1">
      <c r="A429" s="103" t="s">
        <v>1041</v>
      </c>
      <c r="B429" s="103" t="s">
        <v>604</v>
      </c>
      <c r="C429" s="104">
        <v>0</v>
      </c>
      <c r="D429" s="104">
        <v>0</v>
      </c>
      <c r="E429" s="104">
        <v>0</v>
      </c>
      <c r="F429" s="104">
        <v>0</v>
      </c>
      <c r="G429" s="105">
        <v>45918</v>
      </c>
      <c r="H429" s="103" t="s">
        <v>654</v>
      </c>
      <c r="K429" s="53"/>
      <c r="L429" s="53"/>
      <c r="M429" s="52"/>
      <c r="N429" s="52"/>
      <c r="O429" s="52"/>
      <c r="P429" s="52"/>
      <c r="Q429" s="51"/>
      <c r="R429" s="53"/>
      <c r="S429" s="90" t="s">
        <v>1351</v>
      </c>
      <c r="T429" s="90" t="s">
        <v>1432</v>
      </c>
      <c r="U429" s="91">
        <v>0</v>
      </c>
      <c r="V429" s="91">
        <v>0</v>
      </c>
      <c r="W429" s="91">
        <v>0</v>
      </c>
      <c r="X429" s="91">
        <v>0</v>
      </c>
      <c r="Y429" s="92">
        <v>45905</v>
      </c>
      <c r="Z429" s="90" t="s">
        <v>654</v>
      </c>
      <c r="AA429" s="53" t="s">
        <v>1337</v>
      </c>
    </row>
    <row r="430" spans="1:27" ht="15" customHeight="1">
      <c r="A430" s="103" t="s">
        <v>1042</v>
      </c>
      <c r="B430" s="103" t="s">
        <v>1335</v>
      </c>
      <c r="C430" s="104">
        <v>0</v>
      </c>
      <c r="D430" s="104">
        <v>0</v>
      </c>
      <c r="E430" s="104">
        <v>0</v>
      </c>
      <c r="F430" s="104">
        <v>0</v>
      </c>
      <c r="G430" s="105">
        <v>45918</v>
      </c>
      <c r="H430" s="103" t="s">
        <v>654</v>
      </c>
      <c r="K430" s="53"/>
      <c r="L430" s="53"/>
      <c r="M430" s="52"/>
      <c r="N430" s="52"/>
      <c r="O430" s="52"/>
      <c r="P430" s="52"/>
      <c r="Q430" s="51"/>
      <c r="R430" s="53"/>
      <c r="S430" s="90" t="s">
        <v>1353</v>
      </c>
      <c r="T430" s="90" t="s">
        <v>1433</v>
      </c>
      <c r="U430" s="91">
        <v>0</v>
      </c>
      <c r="V430" s="91">
        <v>0</v>
      </c>
      <c r="W430" s="91">
        <v>0</v>
      </c>
      <c r="X430" s="91">
        <v>0</v>
      </c>
      <c r="Y430" s="92">
        <v>45905</v>
      </c>
      <c r="Z430" s="90" t="s">
        <v>654</v>
      </c>
      <c r="AA430" s="53" t="s">
        <v>1337</v>
      </c>
    </row>
    <row r="431" spans="1:27" ht="15" customHeight="1">
      <c r="A431" s="103" t="s">
        <v>1043</v>
      </c>
      <c r="B431" s="103" t="s">
        <v>605</v>
      </c>
      <c r="C431" s="104">
        <v>0</v>
      </c>
      <c r="D431" s="104">
        <v>0</v>
      </c>
      <c r="E431" s="104">
        <v>0</v>
      </c>
      <c r="F431" s="104">
        <v>0</v>
      </c>
      <c r="G431" s="105">
        <v>45918</v>
      </c>
      <c r="H431" s="103" t="s">
        <v>654</v>
      </c>
      <c r="K431" s="53"/>
      <c r="L431" s="53"/>
      <c r="M431" s="52"/>
      <c r="N431" s="52"/>
      <c r="O431" s="52"/>
      <c r="P431" s="52"/>
      <c r="Q431" s="51"/>
      <c r="R431" s="53"/>
      <c r="S431" s="90" t="s">
        <v>1359</v>
      </c>
      <c r="T431" s="90" t="s">
        <v>1429</v>
      </c>
      <c r="U431" s="91">
        <v>0</v>
      </c>
      <c r="V431" s="91">
        <v>0</v>
      </c>
      <c r="W431" s="91">
        <v>0</v>
      </c>
      <c r="X431" s="91">
        <v>0</v>
      </c>
      <c r="Y431" s="92">
        <v>45905</v>
      </c>
      <c r="Z431" s="90" t="s">
        <v>654</v>
      </c>
      <c r="AA431" s="53" t="s">
        <v>1337</v>
      </c>
    </row>
    <row r="432" spans="1:27" ht="15" customHeight="1">
      <c r="A432" s="103" t="s">
        <v>1044</v>
      </c>
      <c r="B432" s="103" t="s">
        <v>606</v>
      </c>
      <c r="C432" s="104">
        <v>0</v>
      </c>
      <c r="D432" s="104">
        <v>0</v>
      </c>
      <c r="E432" s="104">
        <v>0</v>
      </c>
      <c r="F432" s="104">
        <v>0</v>
      </c>
      <c r="G432" s="105">
        <v>45918</v>
      </c>
      <c r="H432" s="103" t="s">
        <v>654</v>
      </c>
      <c r="K432" s="53"/>
      <c r="L432" s="53"/>
      <c r="M432" s="52"/>
      <c r="N432" s="52"/>
      <c r="O432" s="52"/>
      <c r="P432" s="52"/>
      <c r="Q432" s="51"/>
      <c r="R432" s="53"/>
      <c r="S432" s="90" t="s">
        <v>1361</v>
      </c>
      <c r="T432" s="90" t="s">
        <v>1430</v>
      </c>
      <c r="U432" s="91">
        <v>0</v>
      </c>
      <c r="V432" s="91">
        <v>0</v>
      </c>
      <c r="W432" s="91">
        <v>0</v>
      </c>
      <c r="X432" s="91">
        <v>0</v>
      </c>
      <c r="Y432" s="92">
        <v>45905</v>
      </c>
      <c r="Z432" s="90" t="s">
        <v>654</v>
      </c>
      <c r="AA432" s="53" t="s">
        <v>1337</v>
      </c>
    </row>
    <row r="433" spans="1:27" ht="15" customHeight="1">
      <c r="A433" s="103" t="s">
        <v>1045</v>
      </c>
      <c r="B433" s="103" t="s">
        <v>607</v>
      </c>
      <c r="C433" s="104">
        <v>0</v>
      </c>
      <c r="D433" s="104">
        <v>0</v>
      </c>
      <c r="E433" s="104">
        <v>0</v>
      </c>
      <c r="F433" s="104">
        <v>0</v>
      </c>
      <c r="G433" s="105">
        <v>45918</v>
      </c>
      <c r="H433" s="103" t="s">
        <v>654</v>
      </c>
      <c r="K433" s="53"/>
      <c r="L433" s="53"/>
      <c r="M433" s="52"/>
      <c r="N433" s="52"/>
      <c r="O433" s="52"/>
      <c r="P433" s="52"/>
      <c r="Q433" s="51"/>
      <c r="R433" s="53"/>
      <c r="S433" s="90" t="s">
        <v>1363</v>
      </c>
      <c r="T433" s="90" t="s">
        <v>1431</v>
      </c>
      <c r="U433" s="91">
        <v>0</v>
      </c>
      <c r="V433" s="91">
        <v>0</v>
      </c>
      <c r="W433" s="91">
        <v>0</v>
      </c>
      <c r="X433" s="91">
        <v>0</v>
      </c>
      <c r="Y433" s="92">
        <v>45905</v>
      </c>
      <c r="Z433" s="90" t="s">
        <v>654</v>
      </c>
      <c r="AA433" s="53" t="s">
        <v>1337</v>
      </c>
    </row>
    <row r="434" spans="1:27" ht="15" customHeight="1">
      <c r="A434" s="103" t="s">
        <v>1046</v>
      </c>
      <c r="B434" s="103" t="s">
        <v>932</v>
      </c>
      <c r="C434" s="104">
        <v>0</v>
      </c>
      <c r="D434" s="104">
        <v>0</v>
      </c>
      <c r="E434" s="104">
        <v>0</v>
      </c>
      <c r="F434" s="104">
        <v>0</v>
      </c>
      <c r="G434" s="105">
        <v>45918</v>
      </c>
      <c r="H434" s="103" t="s">
        <v>654</v>
      </c>
      <c r="K434" s="53"/>
      <c r="L434" s="53"/>
      <c r="M434" s="52"/>
      <c r="N434" s="52"/>
      <c r="O434" s="52"/>
      <c r="P434" s="52"/>
      <c r="Q434" s="51"/>
      <c r="R434" s="53"/>
      <c r="S434" s="90" t="s">
        <v>1365</v>
      </c>
      <c r="T434" s="90" t="s">
        <v>1432</v>
      </c>
      <c r="U434" s="91">
        <v>0</v>
      </c>
      <c r="V434" s="91">
        <v>0</v>
      </c>
      <c r="W434" s="91">
        <v>0</v>
      </c>
      <c r="X434" s="91">
        <v>0</v>
      </c>
      <c r="Y434" s="92">
        <v>45905</v>
      </c>
      <c r="Z434" s="90" t="s">
        <v>654</v>
      </c>
      <c r="AA434" s="53" t="s">
        <v>1337</v>
      </c>
    </row>
    <row r="435" spans="1:27" ht="15" customHeight="1">
      <c r="A435" s="103" t="s">
        <v>967</v>
      </c>
      <c r="B435" s="103" t="s">
        <v>604</v>
      </c>
      <c r="C435" s="104">
        <v>0</v>
      </c>
      <c r="D435" s="104">
        <v>0</v>
      </c>
      <c r="E435" s="104">
        <v>0</v>
      </c>
      <c r="F435" s="104">
        <v>300</v>
      </c>
      <c r="G435" s="105">
        <v>45918</v>
      </c>
      <c r="H435" s="103" t="s">
        <v>654</v>
      </c>
      <c r="K435" s="53"/>
      <c r="L435" s="53"/>
      <c r="M435" s="52"/>
      <c r="N435" s="52"/>
      <c r="O435" s="52"/>
      <c r="P435" s="52"/>
      <c r="Q435" s="51"/>
      <c r="R435" s="53"/>
      <c r="S435" s="90" t="s">
        <v>1367</v>
      </c>
      <c r="T435" s="90" t="s">
        <v>1433</v>
      </c>
      <c r="U435" s="91">
        <v>0</v>
      </c>
      <c r="V435" s="91">
        <v>0</v>
      </c>
      <c r="W435" s="91">
        <v>0</v>
      </c>
      <c r="X435" s="91">
        <v>0</v>
      </c>
      <c r="Y435" s="92">
        <v>45905</v>
      </c>
      <c r="Z435" s="90" t="s">
        <v>654</v>
      </c>
      <c r="AA435" s="53" t="s">
        <v>1337</v>
      </c>
    </row>
    <row r="436" spans="1:27" ht="15" customHeight="1">
      <c r="A436" s="103" t="s">
        <v>968</v>
      </c>
      <c r="B436" s="103" t="s">
        <v>1335</v>
      </c>
      <c r="C436" s="104">
        <v>0</v>
      </c>
      <c r="D436" s="104">
        <v>0</v>
      </c>
      <c r="E436" s="104">
        <v>0</v>
      </c>
      <c r="F436" s="104">
        <v>0</v>
      </c>
      <c r="G436" s="105">
        <v>45918</v>
      </c>
      <c r="H436" s="103" t="s">
        <v>654</v>
      </c>
      <c r="K436" s="53"/>
      <c r="L436" s="53"/>
      <c r="M436" s="52"/>
      <c r="N436" s="52"/>
      <c r="O436" s="52"/>
      <c r="P436" s="52"/>
      <c r="Q436" s="51"/>
      <c r="R436" s="53"/>
      <c r="S436" s="90" t="s">
        <v>1379</v>
      </c>
      <c r="T436" s="90" t="s">
        <v>1429</v>
      </c>
      <c r="U436" s="91">
        <v>0</v>
      </c>
      <c r="V436" s="91">
        <v>0</v>
      </c>
      <c r="W436" s="91">
        <v>0</v>
      </c>
      <c r="X436" s="91">
        <v>0</v>
      </c>
      <c r="Y436" s="92">
        <v>45905</v>
      </c>
      <c r="Z436" s="90" t="s">
        <v>654</v>
      </c>
      <c r="AA436" s="53" t="s">
        <v>1337</v>
      </c>
    </row>
    <row r="437" spans="1:27" ht="15" customHeight="1">
      <c r="A437" s="103" t="s">
        <v>969</v>
      </c>
      <c r="B437" s="103" t="s">
        <v>605</v>
      </c>
      <c r="C437" s="104">
        <v>0</v>
      </c>
      <c r="D437" s="104">
        <v>0</v>
      </c>
      <c r="E437" s="104">
        <v>0</v>
      </c>
      <c r="F437" s="104">
        <v>460</v>
      </c>
      <c r="G437" s="105">
        <v>45918</v>
      </c>
      <c r="H437" s="103" t="s">
        <v>654</v>
      </c>
      <c r="K437" s="53"/>
      <c r="L437" s="53"/>
      <c r="M437" s="52"/>
      <c r="N437" s="52"/>
      <c r="O437" s="52"/>
      <c r="P437" s="52"/>
      <c r="Q437" s="51"/>
      <c r="R437" s="53"/>
      <c r="S437" s="90" t="s">
        <v>1381</v>
      </c>
      <c r="T437" s="90" t="s">
        <v>1430</v>
      </c>
      <c r="U437" s="91">
        <v>0</v>
      </c>
      <c r="V437" s="91">
        <v>0</v>
      </c>
      <c r="W437" s="91">
        <v>0</v>
      </c>
      <c r="X437" s="91">
        <v>0</v>
      </c>
      <c r="Y437" s="92">
        <v>45905</v>
      </c>
      <c r="Z437" s="90" t="s">
        <v>654</v>
      </c>
      <c r="AA437" s="53" t="s">
        <v>1337</v>
      </c>
    </row>
    <row r="438" spans="1:27" ht="15" customHeight="1">
      <c r="A438" s="103" t="s">
        <v>970</v>
      </c>
      <c r="B438" s="103" t="s">
        <v>606</v>
      </c>
      <c r="C438" s="104">
        <v>0</v>
      </c>
      <c r="D438" s="104">
        <v>0</v>
      </c>
      <c r="E438" s="104">
        <v>0</v>
      </c>
      <c r="F438" s="104">
        <v>948</v>
      </c>
      <c r="G438" s="105">
        <v>45918</v>
      </c>
      <c r="H438" s="103" t="s">
        <v>654</v>
      </c>
      <c r="K438" s="53"/>
      <c r="L438" s="53"/>
      <c r="M438" s="52"/>
      <c r="N438" s="52"/>
      <c r="O438" s="52"/>
      <c r="P438" s="52"/>
      <c r="Q438" s="51"/>
      <c r="R438" s="53"/>
      <c r="S438" s="90" t="s">
        <v>1383</v>
      </c>
      <c r="T438" s="90" t="s">
        <v>1431</v>
      </c>
      <c r="U438" s="91">
        <v>0</v>
      </c>
      <c r="V438" s="91">
        <v>0</v>
      </c>
      <c r="W438" s="91">
        <v>0</v>
      </c>
      <c r="X438" s="91">
        <v>0</v>
      </c>
      <c r="Y438" s="92">
        <v>45905</v>
      </c>
      <c r="Z438" s="90" t="s">
        <v>654</v>
      </c>
      <c r="AA438" s="53" t="s">
        <v>1337</v>
      </c>
    </row>
    <row r="439" spans="1:27" ht="15" customHeight="1">
      <c r="A439" s="103" t="s">
        <v>971</v>
      </c>
      <c r="B439" s="103" t="s">
        <v>607</v>
      </c>
      <c r="C439" s="104">
        <v>0</v>
      </c>
      <c r="D439" s="104">
        <v>0</v>
      </c>
      <c r="E439" s="104">
        <v>0</v>
      </c>
      <c r="F439" s="104">
        <v>400</v>
      </c>
      <c r="G439" s="105">
        <v>45918</v>
      </c>
      <c r="H439" s="103" t="s">
        <v>654</v>
      </c>
      <c r="K439" s="53"/>
      <c r="L439" s="53"/>
      <c r="M439" s="52"/>
      <c r="N439" s="52"/>
      <c r="O439" s="52"/>
      <c r="P439" s="52"/>
      <c r="Q439" s="51"/>
      <c r="R439" s="53"/>
      <c r="S439" s="90" t="s">
        <v>1385</v>
      </c>
      <c r="T439" s="90" t="s">
        <v>1432</v>
      </c>
      <c r="U439" s="91">
        <v>0</v>
      </c>
      <c r="V439" s="91">
        <v>0</v>
      </c>
      <c r="W439" s="91">
        <v>0</v>
      </c>
      <c r="X439" s="91">
        <v>0</v>
      </c>
      <c r="Y439" s="92">
        <v>45905</v>
      </c>
      <c r="Z439" s="90" t="s">
        <v>654</v>
      </c>
      <c r="AA439" s="53" t="s">
        <v>1337</v>
      </c>
    </row>
    <row r="440" spans="1:27" ht="15" customHeight="1">
      <c r="A440" s="103" t="s">
        <v>972</v>
      </c>
      <c r="B440" s="103" t="s">
        <v>932</v>
      </c>
      <c r="C440" s="104">
        <v>0</v>
      </c>
      <c r="D440" s="104">
        <v>0</v>
      </c>
      <c r="E440" s="104">
        <v>0</v>
      </c>
      <c r="F440" s="104">
        <v>200</v>
      </c>
      <c r="G440" s="105">
        <v>45918</v>
      </c>
      <c r="H440" s="103" t="s">
        <v>654</v>
      </c>
      <c r="K440" s="53"/>
      <c r="L440" s="53"/>
      <c r="M440" s="52"/>
      <c r="N440" s="52"/>
      <c r="O440" s="52"/>
      <c r="P440" s="52"/>
      <c r="Q440" s="51"/>
      <c r="R440" s="53"/>
      <c r="S440" s="90" t="s">
        <v>1387</v>
      </c>
      <c r="T440" s="90" t="s">
        <v>1433</v>
      </c>
      <c r="U440" s="91">
        <v>0</v>
      </c>
      <c r="V440" s="91">
        <v>0</v>
      </c>
      <c r="W440" s="91">
        <v>0</v>
      </c>
      <c r="X440" s="91">
        <v>0</v>
      </c>
      <c r="Y440" s="92">
        <v>45905</v>
      </c>
      <c r="Z440" s="90" t="s">
        <v>654</v>
      </c>
      <c r="AA440" s="53" t="s">
        <v>1337</v>
      </c>
    </row>
    <row r="441" spans="1:27" ht="15" customHeight="1">
      <c r="A441" s="103" t="s">
        <v>999</v>
      </c>
      <c r="B441" s="103" t="s">
        <v>604</v>
      </c>
      <c r="C441" s="104">
        <v>380</v>
      </c>
      <c r="D441" s="104">
        <v>0</v>
      </c>
      <c r="E441" s="104">
        <v>380</v>
      </c>
      <c r="F441" s="104">
        <v>300</v>
      </c>
      <c r="G441" s="105">
        <v>45918</v>
      </c>
      <c r="H441" s="103" t="s">
        <v>654</v>
      </c>
      <c r="K441" s="53"/>
      <c r="L441" s="53"/>
      <c r="M441" s="52"/>
      <c r="N441" s="52"/>
      <c r="O441" s="52"/>
      <c r="P441" s="52"/>
      <c r="Q441" s="51"/>
      <c r="R441" s="53"/>
      <c r="S441" s="90" t="s">
        <v>1393</v>
      </c>
      <c r="T441" s="90" t="s">
        <v>1429</v>
      </c>
      <c r="U441" s="91">
        <v>0</v>
      </c>
      <c r="V441" s="91">
        <v>0</v>
      </c>
      <c r="W441" s="91">
        <v>0</v>
      </c>
      <c r="X441" s="91">
        <v>0</v>
      </c>
      <c r="Y441" s="92">
        <v>45905</v>
      </c>
      <c r="Z441" s="90" t="s">
        <v>654</v>
      </c>
      <c r="AA441" s="53" t="s">
        <v>1337</v>
      </c>
    </row>
    <row r="442" spans="1:27" ht="15" customHeight="1">
      <c r="A442" s="103" t="s">
        <v>1000</v>
      </c>
      <c r="B442" s="103" t="s">
        <v>1335</v>
      </c>
      <c r="C442" s="104">
        <v>0</v>
      </c>
      <c r="D442" s="104">
        <v>0</v>
      </c>
      <c r="E442" s="104">
        <v>0</v>
      </c>
      <c r="F442" s="104">
        <v>0</v>
      </c>
      <c r="G442" s="105">
        <v>45918</v>
      </c>
      <c r="H442" s="103" t="s">
        <v>654</v>
      </c>
      <c r="K442" s="53"/>
      <c r="L442" s="53"/>
      <c r="M442" s="52"/>
      <c r="N442" s="52"/>
      <c r="O442" s="52"/>
      <c r="P442" s="52"/>
      <c r="Q442" s="51"/>
      <c r="R442" s="53"/>
      <c r="S442" s="90" t="s">
        <v>1395</v>
      </c>
      <c r="T442" s="90" t="s">
        <v>1430</v>
      </c>
      <c r="U442" s="91">
        <v>0</v>
      </c>
      <c r="V442" s="91">
        <v>0</v>
      </c>
      <c r="W442" s="91">
        <v>0</v>
      </c>
      <c r="X442" s="91">
        <v>0</v>
      </c>
      <c r="Y442" s="92">
        <v>45905</v>
      </c>
      <c r="Z442" s="90" t="s">
        <v>654</v>
      </c>
      <c r="AA442" s="53" t="s">
        <v>1337</v>
      </c>
    </row>
    <row r="443" spans="1:27" ht="15" customHeight="1">
      <c r="A443" s="103" t="s">
        <v>1001</v>
      </c>
      <c r="B443" s="103" t="s">
        <v>605</v>
      </c>
      <c r="C443" s="104">
        <v>500</v>
      </c>
      <c r="D443" s="104">
        <v>0</v>
      </c>
      <c r="E443" s="104">
        <v>500</v>
      </c>
      <c r="F443" s="104">
        <v>400</v>
      </c>
      <c r="G443" s="105">
        <v>45918</v>
      </c>
      <c r="H443" s="103" t="s">
        <v>654</v>
      </c>
      <c r="K443" s="53"/>
      <c r="L443" s="53"/>
      <c r="M443" s="52"/>
      <c r="N443" s="52"/>
      <c r="O443" s="52"/>
      <c r="P443" s="52"/>
      <c r="Q443" s="51"/>
      <c r="R443" s="53"/>
      <c r="S443" s="90" t="s">
        <v>1397</v>
      </c>
      <c r="T443" s="90" t="s">
        <v>1431</v>
      </c>
      <c r="U443" s="91">
        <v>0</v>
      </c>
      <c r="V443" s="91">
        <v>0</v>
      </c>
      <c r="W443" s="91">
        <v>0</v>
      </c>
      <c r="X443" s="91">
        <v>0</v>
      </c>
      <c r="Y443" s="92">
        <v>45905</v>
      </c>
      <c r="Z443" s="90" t="s">
        <v>654</v>
      </c>
      <c r="AA443" s="53" t="s">
        <v>1337</v>
      </c>
    </row>
    <row r="444" spans="1:27" ht="15" customHeight="1">
      <c r="A444" s="103" t="s">
        <v>1002</v>
      </c>
      <c r="B444" s="103" t="s">
        <v>606</v>
      </c>
      <c r="C444" s="104">
        <v>1200</v>
      </c>
      <c r="D444" s="104">
        <v>0</v>
      </c>
      <c r="E444" s="104">
        <v>1200</v>
      </c>
      <c r="F444" s="104">
        <v>952</v>
      </c>
      <c r="G444" s="105">
        <v>45918</v>
      </c>
      <c r="H444" s="103" t="s">
        <v>654</v>
      </c>
      <c r="K444" s="53"/>
      <c r="L444" s="53"/>
      <c r="M444" s="52"/>
      <c r="N444" s="52"/>
      <c r="O444" s="52"/>
      <c r="P444" s="52"/>
      <c r="Q444" s="51"/>
      <c r="R444" s="53"/>
      <c r="S444" s="90" t="s">
        <v>1399</v>
      </c>
      <c r="T444" s="90" t="s">
        <v>1432</v>
      </c>
      <c r="U444" s="91">
        <v>0</v>
      </c>
      <c r="V444" s="91">
        <v>0</v>
      </c>
      <c r="W444" s="91">
        <v>0</v>
      </c>
      <c r="X444" s="91">
        <v>0</v>
      </c>
      <c r="Y444" s="92">
        <v>45905</v>
      </c>
      <c r="Z444" s="90" t="s">
        <v>654</v>
      </c>
      <c r="AA444" s="53" t="s">
        <v>1337</v>
      </c>
    </row>
    <row r="445" spans="1:27" ht="15" customHeight="1">
      <c r="A445" s="103" t="s">
        <v>1003</v>
      </c>
      <c r="B445" s="103" t="s">
        <v>607</v>
      </c>
      <c r="C445" s="104">
        <v>380</v>
      </c>
      <c r="D445" s="104">
        <v>0</v>
      </c>
      <c r="E445" s="104">
        <v>380</v>
      </c>
      <c r="F445" s="104">
        <v>500</v>
      </c>
      <c r="G445" s="105">
        <v>45918</v>
      </c>
      <c r="H445" s="103" t="s">
        <v>654</v>
      </c>
      <c r="K445" s="53"/>
      <c r="L445" s="53"/>
      <c r="M445" s="52"/>
      <c r="N445" s="52"/>
      <c r="O445" s="52"/>
      <c r="P445" s="52"/>
      <c r="Q445" s="51"/>
      <c r="R445" s="53"/>
      <c r="S445" s="90" t="s">
        <v>1401</v>
      </c>
      <c r="T445" s="90" t="s">
        <v>1433</v>
      </c>
      <c r="U445" s="91">
        <v>0</v>
      </c>
      <c r="V445" s="91">
        <v>0</v>
      </c>
      <c r="W445" s="91">
        <v>0</v>
      </c>
      <c r="X445" s="91">
        <v>0</v>
      </c>
      <c r="Y445" s="92">
        <v>45905</v>
      </c>
      <c r="Z445" s="90" t="s">
        <v>654</v>
      </c>
      <c r="AA445" s="53" t="s">
        <v>1337</v>
      </c>
    </row>
    <row r="446" spans="1:27" ht="15" customHeight="1">
      <c r="A446" s="103" t="s">
        <v>1004</v>
      </c>
      <c r="B446" s="103" t="s">
        <v>932</v>
      </c>
      <c r="C446" s="104">
        <v>0</v>
      </c>
      <c r="D446" s="104">
        <v>0</v>
      </c>
      <c r="E446" s="104">
        <v>0</v>
      </c>
      <c r="F446" s="104">
        <v>200</v>
      </c>
      <c r="G446" s="105">
        <v>45918</v>
      </c>
      <c r="H446" s="103" t="s">
        <v>654</v>
      </c>
      <c r="K446" s="53"/>
      <c r="L446" s="53"/>
      <c r="M446" s="52"/>
      <c r="N446" s="52"/>
      <c r="O446" s="52"/>
      <c r="P446" s="52"/>
      <c r="Q446" s="51"/>
      <c r="R446" s="53"/>
      <c r="S446" s="90" t="s">
        <v>1373</v>
      </c>
      <c r="T446" s="90" t="s">
        <v>1433</v>
      </c>
      <c r="U446" s="91">
        <v>0</v>
      </c>
      <c r="V446" s="91">
        <v>0</v>
      </c>
      <c r="W446" s="91">
        <v>0</v>
      </c>
      <c r="X446" s="91">
        <v>0</v>
      </c>
      <c r="Y446" s="92">
        <v>45905</v>
      </c>
      <c r="Z446" s="90" t="s">
        <v>654</v>
      </c>
      <c r="AA446" s="53" t="s">
        <v>1337</v>
      </c>
    </row>
    <row r="447" spans="1:27" ht="15" customHeight="1">
      <c r="A447" s="103" t="s">
        <v>1017</v>
      </c>
      <c r="B447" s="103" t="s">
        <v>604</v>
      </c>
      <c r="C447" s="104">
        <v>0</v>
      </c>
      <c r="D447" s="104">
        <v>0</v>
      </c>
      <c r="E447" s="104">
        <v>0</v>
      </c>
      <c r="F447" s="104">
        <v>300</v>
      </c>
      <c r="G447" s="105">
        <v>45918</v>
      </c>
      <c r="H447" s="103" t="s">
        <v>654</v>
      </c>
      <c r="K447" s="53"/>
      <c r="L447" s="53"/>
      <c r="M447" s="52"/>
      <c r="N447" s="52"/>
      <c r="O447" s="52"/>
      <c r="P447" s="52"/>
      <c r="Q447" s="51"/>
      <c r="R447" s="53"/>
      <c r="S447" s="90" t="s">
        <v>1489</v>
      </c>
      <c r="T447" s="90" t="s">
        <v>1513</v>
      </c>
      <c r="U447" s="91">
        <v>0</v>
      </c>
      <c r="V447" s="91">
        <v>0</v>
      </c>
      <c r="W447" s="91">
        <v>0</v>
      </c>
      <c r="X447" s="91">
        <v>0</v>
      </c>
      <c r="Y447" s="92">
        <v>45905</v>
      </c>
      <c r="Z447" s="90" t="s">
        <v>654</v>
      </c>
      <c r="AA447" s="53" t="s">
        <v>1337</v>
      </c>
    </row>
    <row r="448" spans="1:27" ht="15" customHeight="1">
      <c r="A448" s="103" t="s">
        <v>1018</v>
      </c>
      <c r="B448" s="103" t="s">
        <v>1335</v>
      </c>
      <c r="C448" s="104">
        <v>0</v>
      </c>
      <c r="D448" s="104">
        <v>0</v>
      </c>
      <c r="E448" s="104">
        <v>0</v>
      </c>
      <c r="F448" s="104">
        <v>0</v>
      </c>
      <c r="G448" s="105">
        <v>45918</v>
      </c>
      <c r="H448" s="103" t="s">
        <v>654</v>
      </c>
      <c r="K448" s="53"/>
      <c r="L448" s="53"/>
      <c r="M448" s="52"/>
      <c r="N448" s="52"/>
      <c r="O448" s="52"/>
      <c r="P448" s="52"/>
      <c r="Q448" s="51"/>
      <c r="R448" s="53"/>
      <c r="S448" s="90" t="s">
        <v>1490</v>
      </c>
      <c r="T448" s="90" t="s">
        <v>1513</v>
      </c>
      <c r="U448" s="91">
        <v>0</v>
      </c>
      <c r="V448" s="91">
        <v>0</v>
      </c>
      <c r="W448" s="91">
        <v>0</v>
      </c>
      <c r="X448" s="91">
        <v>0</v>
      </c>
      <c r="Y448" s="92">
        <v>45905</v>
      </c>
      <c r="Z448" s="90" t="s">
        <v>654</v>
      </c>
      <c r="AA448" s="53" t="s">
        <v>1337</v>
      </c>
    </row>
    <row r="449" spans="1:27" ht="15" customHeight="1">
      <c r="A449" s="103" t="s">
        <v>1019</v>
      </c>
      <c r="B449" s="103" t="s">
        <v>605</v>
      </c>
      <c r="C449" s="104">
        <v>0</v>
      </c>
      <c r="D449" s="104">
        <v>0</v>
      </c>
      <c r="E449" s="104">
        <v>0</v>
      </c>
      <c r="F449" s="104">
        <v>400</v>
      </c>
      <c r="G449" s="105">
        <v>45918</v>
      </c>
      <c r="H449" s="103" t="s">
        <v>654</v>
      </c>
      <c r="K449" s="53"/>
      <c r="L449" s="53"/>
      <c r="M449" s="52"/>
      <c r="N449" s="52"/>
      <c r="O449" s="52"/>
      <c r="P449" s="52"/>
      <c r="Q449" s="51"/>
      <c r="R449" s="53"/>
      <c r="S449" s="90" t="s">
        <v>1491</v>
      </c>
      <c r="T449" s="90" t="s">
        <v>1513</v>
      </c>
      <c r="U449" s="91">
        <v>0</v>
      </c>
      <c r="V449" s="91">
        <v>0</v>
      </c>
      <c r="W449" s="91">
        <v>0</v>
      </c>
      <c r="X449" s="91">
        <v>0</v>
      </c>
      <c r="Y449" s="92">
        <v>45905</v>
      </c>
      <c r="Z449" s="90" t="s">
        <v>654</v>
      </c>
      <c r="AA449" s="53" t="s">
        <v>1337</v>
      </c>
    </row>
    <row r="450" spans="1:27" ht="15" customHeight="1">
      <c r="A450" s="103" t="s">
        <v>1020</v>
      </c>
      <c r="B450" s="103" t="s">
        <v>606</v>
      </c>
      <c r="C450" s="104">
        <v>0</v>
      </c>
      <c r="D450" s="104">
        <v>0</v>
      </c>
      <c r="E450" s="104">
        <v>0</v>
      </c>
      <c r="F450" s="104">
        <v>952</v>
      </c>
      <c r="G450" s="105">
        <v>45918</v>
      </c>
      <c r="H450" s="103" t="s">
        <v>654</v>
      </c>
      <c r="K450" s="53"/>
      <c r="L450" s="53"/>
      <c r="M450" s="52"/>
      <c r="N450" s="52"/>
      <c r="O450" s="52"/>
      <c r="P450" s="52"/>
      <c r="Q450" s="51"/>
      <c r="R450" s="53"/>
      <c r="S450" s="90" t="s">
        <v>1494</v>
      </c>
      <c r="T450" s="90" t="s">
        <v>1513</v>
      </c>
      <c r="U450" s="91">
        <v>0</v>
      </c>
      <c r="V450" s="91">
        <v>0</v>
      </c>
      <c r="W450" s="91">
        <v>0</v>
      </c>
      <c r="X450" s="91">
        <v>0</v>
      </c>
      <c r="Y450" s="92">
        <v>45905</v>
      </c>
      <c r="Z450" s="90" t="s">
        <v>654</v>
      </c>
      <c r="AA450" s="53" t="s">
        <v>1337</v>
      </c>
    </row>
    <row r="451" spans="1:27" ht="15" customHeight="1">
      <c r="A451" s="103" t="s">
        <v>1021</v>
      </c>
      <c r="B451" s="103" t="s">
        <v>607</v>
      </c>
      <c r="C451" s="104">
        <v>0</v>
      </c>
      <c r="D451" s="104">
        <v>0</v>
      </c>
      <c r="E451" s="104">
        <v>0</v>
      </c>
      <c r="F451" s="104">
        <v>500</v>
      </c>
      <c r="G451" s="105">
        <v>45918</v>
      </c>
      <c r="H451" s="103" t="s">
        <v>654</v>
      </c>
      <c r="K451" s="53"/>
      <c r="L451" s="53"/>
      <c r="M451" s="52"/>
      <c r="N451" s="52"/>
      <c r="O451" s="52"/>
      <c r="P451" s="52"/>
      <c r="Q451" s="51"/>
      <c r="R451" s="53"/>
      <c r="S451" s="90" t="s">
        <v>1495</v>
      </c>
      <c r="T451" s="90" t="s">
        <v>1513</v>
      </c>
      <c r="U451" s="91">
        <v>0</v>
      </c>
      <c r="V451" s="91">
        <v>0</v>
      </c>
      <c r="W451" s="91">
        <v>0</v>
      </c>
      <c r="X451" s="91">
        <v>0</v>
      </c>
      <c r="Y451" s="92">
        <v>45905</v>
      </c>
      <c r="Z451" s="90" t="s">
        <v>654</v>
      </c>
      <c r="AA451" s="53" t="s">
        <v>1337</v>
      </c>
    </row>
    <row r="452" spans="1:27" ht="15" customHeight="1">
      <c r="A452" s="103" t="s">
        <v>1022</v>
      </c>
      <c r="B452" s="103" t="s">
        <v>932</v>
      </c>
      <c r="C452" s="104">
        <v>0</v>
      </c>
      <c r="D452" s="104">
        <v>0</v>
      </c>
      <c r="E452" s="104">
        <v>0</v>
      </c>
      <c r="F452" s="104">
        <v>200</v>
      </c>
      <c r="G452" s="105">
        <v>45918</v>
      </c>
      <c r="H452" s="103" t="s">
        <v>654</v>
      </c>
      <c r="K452" s="53"/>
      <c r="L452" s="53"/>
      <c r="M452" s="52"/>
      <c r="N452" s="52"/>
      <c r="O452" s="52"/>
      <c r="P452" s="52"/>
      <c r="Q452" s="51"/>
      <c r="R452" s="53"/>
      <c r="S452" s="90" t="s">
        <v>1496</v>
      </c>
      <c r="T452" s="90" t="s">
        <v>1513</v>
      </c>
      <c r="U452" s="91">
        <v>0</v>
      </c>
      <c r="V452" s="91">
        <v>0</v>
      </c>
      <c r="W452" s="91">
        <v>0</v>
      </c>
      <c r="X452" s="91">
        <v>0</v>
      </c>
      <c r="Y452" s="92">
        <v>45905</v>
      </c>
      <c r="Z452" s="90" t="s">
        <v>654</v>
      </c>
      <c r="AA452" s="53" t="s">
        <v>1337</v>
      </c>
    </row>
    <row r="453" spans="1:27" ht="15" customHeight="1">
      <c r="A453" s="103" t="s">
        <v>1096</v>
      </c>
      <c r="B453" s="103" t="s">
        <v>604</v>
      </c>
      <c r="C453" s="104">
        <v>0</v>
      </c>
      <c r="D453" s="104">
        <v>0</v>
      </c>
      <c r="E453" s="104">
        <v>0</v>
      </c>
      <c r="F453" s="104">
        <v>300</v>
      </c>
      <c r="G453" s="105">
        <v>45918</v>
      </c>
      <c r="H453" s="103" t="s">
        <v>654</v>
      </c>
      <c r="K453" s="53"/>
      <c r="L453" s="53"/>
      <c r="M453" s="52"/>
      <c r="N453" s="52"/>
      <c r="O453" s="52"/>
      <c r="P453" s="52"/>
      <c r="Q453" s="51"/>
      <c r="R453" s="53"/>
      <c r="S453" s="90" t="s">
        <v>1499</v>
      </c>
      <c r="T453" s="90" t="s">
        <v>1513</v>
      </c>
      <c r="U453" s="91">
        <v>0</v>
      </c>
      <c r="V453" s="91">
        <v>0</v>
      </c>
      <c r="W453" s="91">
        <v>0</v>
      </c>
      <c r="X453" s="91">
        <v>0</v>
      </c>
      <c r="Y453" s="92">
        <v>45905</v>
      </c>
      <c r="Z453" s="90" t="s">
        <v>654</v>
      </c>
      <c r="AA453" s="53" t="s">
        <v>1337</v>
      </c>
    </row>
    <row r="454" spans="1:27" ht="15" customHeight="1">
      <c r="A454" s="103" t="s">
        <v>1097</v>
      </c>
      <c r="B454" s="103" t="s">
        <v>1335</v>
      </c>
      <c r="C454" s="104">
        <v>0</v>
      </c>
      <c r="D454" s="104">
        <v>0</v>
      </c>
      <c r="E454" s="104">
        <v>0</v>
      </c>
      <c r="F454" s="104">
        <v>0</v>
      </c>
      <c r="G454" s="105">
        <v>45918</v>
      </c>
      <c r="H454" s="103" t="s">
        <v>654</v>
      </c>
      <c r="K454" s="53"/>
      <c r="L454" s="53"/>
      <c r="M454" s="52"/>
      <c r="N454" s="52"/>
      <c r="O454" s="52"/>
      <c r="P454" s="52"/>
      <c r="Q454" s="51"/>
      <c r="R454" s="53"/>
      <c r="S454" s="90" t="s">
        <v>1500</v>
      </c>
      <c r="T454" s="90" t="s">
        <v>1513</v>
      </c>
      <c r="U454" s="91">
        <v>0</v>
      </c>
      <c r="V454" s="91">
        <v>0</v>
      </c>
      <c r="W454" s="91">
        <v>0</v>
      </c>
      <c r="X454" s="91">
        <v>0</v>
      </c>
      <c r="Y454" s="92">
        <v>45905</v>
      </c>
      <c r="Z454" s="90" t="s">
        <v>654</v>
      </c>
      <c r="AA454" s="53" t="s">
        <v>1337</v>
      </c>
    </row>
    <row r="455" spans="1:27" ht="15" customHeight="1">
      <c r="A455" s="103" t="s">
        <v>1098</v>
      </c>
      <c r="B455" s="103" t="s">
        <v>605</v>
      </c>
      <c r="C455" s="104">
        <v>0</v>
      </c>
      <c r="D455" s="104">
        <v>0</v>
      </c>
      <c r="E455" s="104">
        <v>0</v>
      </c>
      <c r="F455" s="104">
        <v>400</v>
      </c>
      <c r="G455" s="105">
        <v>45918</v>
      </c>
      <c r="H455" s="103" t="s">
        <v>654</v>
      </c>
      <c r="K455" s="53"/>
      <c r="L455" s="53"/>
      <c r="M455" s="52"/>
      <c r="N455" s="52"/>
      <c r="O455" s="52"/>
      <c r="P455" s="52"/>
      <c r="Q455" s="51"/>
      <c r="R455" s="53"/>
      <c r="S455" s="90" t="s">
        <v>1501</v>
      </c>
      <c r="T455" s="90" t="s">
        <v>1513</v>
      </c>
      <c r="U455" s="91">
        <v>0</v>
      </c>
      <c r="V455" s="91">
        <v>0</v>
      </c>
      <c r="W455" s="91">
        <v>0</v>
      </c>
      <c r="X455" s="91">
        <v>0</v>
      </c>
      <c r="Y455" s="92">
        <v>45905</v>
      </c>
      <c r="Z455" s="90" t="s">
        <v>654</v>
      </c>
      <c r="AA455" s="53" t="s">
        <v>1337</v>
      </c>
    </row>
    <row r="456" spans="1:27" ht="15" customHeight="1">
      <c r="A456" s="103" t="s">
        <v>1099</v>
      </c>
      <c r="B456" s="103" t="s">
        <v>606</v>
      </c>
      <c r="C456" s="104">
        <v>0</v>
      </c>
      <c r="D456" s="104">
        <v>0</v>
      </c>
      <c r="E456" s="104">
        <v>0</v>
      </c>
      <c r="F456" s="104">
        <v>948</v>
      </c>
      <c r="G456" s="105">
        <v>45918</v>
      </c>
      <c r="H456" s="103" t="s">
        <v>654</v>
      </c>
      <c r="K456" s="53"/>
      <c r="L456" s="53"/>
      <c r="M456" s="52"/>
      <c r="N456" s="52"/>
      <c r="O456" s="52"/>
      <c r="P456" s="52"/>
      <c r="Q456" s="51"/>
      <c r="R456" s="53"/>
      <c r="S456" s="90" t="s">
        <v>911</v>
      </c>
      <c r="T456" s="90" t="s">
        <v>347</v>
      </c>
      <c r="U456" s="91">
        <v>0</v>
      </c>
      <c r="V456" s="91">
        <v>0</v>
      </c>
      <c r="W456" s="91">
        <v>0</v>
      </c>
      <c r="X456" s="91">
        <v>0</v>
      </c>
      <c r="Y456" s="92">
        <v>45905</v>
      </c>
      <c r="Z456" s="90" t="s">
        <v>654</v>
      </c>
      <c r="AA456" s="53" t="s">
        <v>1337</v>
      </c>
    </row>
    <row r="457" spans="1:27" ht="15" customHeight="1">
      <c r="A457" s="103" t="s">
        <v>1100</v>
      </c>
      <c r="B457" s="103" t="s">
        <v>607</v>
      </c>
      <c r="C457" s="104">
        <v>0</v>
      </c>
      <c r="D457" s="104">
        <v>0</v>
      </c>
      <c r="E457" s="104">
        <v>0</v>
      </c>
      <c r="F457" s="104">
        <v>640</v>
      </c>
      <c r="G457" s="105">
        <v>45918</v>
      </c>
      <c r="H457" s="103" t="s">
        <v>654</v>
      </c>
      <c r="K457" s="53"/>
      <c r="L457" s="53"/>
      <c r="M457" s="52"/>
      <c r="N457" s="52"/>
      <c r="O457" s="52"/>
      <c r="P457" s="52"/>
      <c r="Q457" s="51"/>
      <c r="R457" s="53"/>
      <c r="S457" s="90" t="s">
        <v>912</v>
      </c>
      <c r="T457" s="90" t="s">
        <v>350</v>
      </c>
      <c r="U457" s="91">
        <v>0</v>
      </c>
      <c r="V457" s="91">
        <v>0</v>
      </c>
      <c r="W457" s="91">
        <v>0</v>
      </c>
      <c r="X457" s="91">
        <v>0</v>
      </c>
      <c r="Y457" s="92">
        <v>45905</v>
      </c>
      <c r="Z457" s="90" t="s">
        <v>654</v>
      </c>
      <c r="AA457" s="53" t="s">
        <v>1337</v>
      </c>
    </row>
    <row r="458" spans="1:27" ht="15" customHeight="1">
      <c r="A458" s="103" t="s">
        <v>1101</v>
      </c>
      <c r="B458" s="103" t="s">
        <v>932</v>
      </c>
      <c r="C458" s="104">
        <v>0</v>
      </c>
      <c r="D458" s="104">
        <v>0</v>
      </c>
      <c r="E458" s="104">
        <v>0</v>
      </c>
      <c r="F458" s="104">
        <v>0</v>
      </c>
      <c r="G458" s="105">
        <v>45918</v>
      </c>
      <c r="H458" s="103" t="s">
        <v>654</v>
      </c>
      <c r="K458" s="53"/>
      <c r="L458" s="53"/>
      <c r="M458" s="52"/>
      <c r="N458" s="52"/>
      <c r="O458" s="52"/>
      <c r="P458" s="52"/>
      <c r="Q458" s="51"/>
      <c r="R458" s="53"/>
      <c r="S458" s="90" t="s">
        <v>1324</v>
      </c>
      <c r="T458" s="90" t="s">
        <v>347</v>
      </c>
      <c r="U458" s="91">
        <v>0</v>
      </c>
      <c r="V458" s="91">
        <v>0</v>
      </c>
      <c r="W458" s="91">
        <v>0</v>
      </c>
      <c r="X458" s="91">
        <v>0</v>
      </c>
      <c r="Y458" s="92">
        <v>45905</v>
      </c>
      <c r="Z458" s="90" t="s">
        <v>654</v>
      </c>
      <c r="AA458" s="53" t="s">
        <v>1337</v>
      </c>
    </row>
    <row r="459" spans="1:27" ht="15" customHeight="1">
      <c r="A459" s="103" t="s">
        <v>975</v>
      </c>
      <c r="B459" s="103" t="s">
        <v>604</v>
      </c>
      <c r="C459" s="104">
        <v>0</v>
      </c>
      <c r="D459" s="104">
        <v>0</v>
      </c>
      <c r="E459" s="104">
        <v>0</v>
      </c>
      <c r="F459" s="104">
        <v>300</v>
      </c>
      <c r="G459" s="105">
        <v>45918</v>
      </c>
      <c r="H459" s="103" t="s">
        <v>654</v>
      </c>
      <c r="K459" s="53"/>
      <c r="L459" s="53"/>
      <c r="M459" s="52"/>
      <c r="N459" s="52"/>
      <c r="O459" s="52"/>
      <c r="P459" s="52"/>
      <c r="Q459" s="51"/>
      <c r="R459" s="53"/>
      <c r="S459" s="90" t="s">
        <v>1325</v>
      </c>
      <c r="T459" s="90" t="s">
        <v>350</v>
      </c>
      <c r="U459" s="91">
        <v>0</v>
      </c>
      <c r="V459" s="91">
        <v>0</v>
      </c>
      <c r="W459" s="91">
        <v>0</v>
      </c>
      <c r="X459" s="91">
        <v>0</v>
      </c>
      <c r="Y459" s="92">
        <v>45905</v>
      </c>
      <c r="Z459" s="90" t="s">
        <v>654</v>
      </c>
      <c r="AA459" s="53" t="s">
        <v>1337</v>
      </c>
    </row>
    <row r="460" spans="1:27" ht="15" customHeight="1">
      <c r="A460" s="103" t="s">
        <v>976</v>
      </c>
      <c r="B460" s="103" t="s">
        <v>1335</v>
      </c>
      <c r="C460" s="104">
        <v>0</v>
      </c>
      <c r="D460" s="104">
        <v>0</v>
      </c>
      <c r="E460" s="104">
        <v>0</v>
      </c>
      <c r="F460" s="104">
        <v>0</v>
      </c>
      <c r="G460" s="105">
        <v>45918</v>
      </c>
      <c r="H460" s="103" t="s">
        <v>654</v>
      </c>
      <c r="K460" s="53"/>
      <c r="L460" s="53"/>
      <c r="M460" s="52"/>
      <c r="N460" s="52"/>
      <c r="O460" s="52"/>
      <c r="P460" s="52"/>
      <c r="Q460" s="51"/>
      <c r="R460" s="53"/>
      <c r="S460" s="90" t="s">
        <v>1330</v>
      </c>
      <c r="T460" s="90" t="s">
        <v>347</v>
      </c>
      <c r="U460" s="91">
        <v>0</v>
      </c>
      <c r="V460" s="91">
        <v>0</v>
      </c>
      <c r="W460" s="91">
        <v>0</v>
      </c>
      <c r="X460" s="91">
        <v>0</v>
      </c>
      <c r="Y460" s="92">
        <v>45905</v>
      </c>
      <c r="Z460" s="90" t="s">
        <v>654</v>
      </c>
      <c r="AA460" s="53" t="s">
        <v>1337</v>
      </c>
    </row>
    <row r="461" spans="1:27" ht="15" customHeight="1">
      <c r="A461" s="103" t="s">
        <v>977</v>
      </c>
      <c r="B461" s="103" t="s">
        <v>605</v>
      </c>
      <c r="C461" s="104">
        <v>0</v>
      </c>
      <c r="D461" s="104">
        <v>0</v>
      </c>
      <c r="E461" s="104">
        <v>0</v>
      </c>
      <c r="F461" s="104">
        <v>460</v>
      </c>
      <c r="G461" s="105">
        <v>45918</v>
      </c>
      <c r="H461" s="103" t="s">
        <v>654</v>
      </c>
      <c r="K461" s="53"/>
      <c r="L461" s="53"/>
      <c r="M461" s="52"/>
      <c r="N461" s="52"/>
      <c r="O461" s="52"/>
      <c r="P461" s="52"/>
      <c r="Q461" s="51"/>
      <c r="R461" s="53"/>
      <c r="S461" s="90" t="s">
        <v>1331</v>
      </c>
      <c r="T461" s="90" t="s">
        <v>350</v>
      </c>
      <c r="U461" s="91">
        <v>0</v>
      </c>
      <c r="V461" s="91">
        <v>0</v>
      </c>
      <c r="W461" s="91">
        <v>0</v>
      </c>
      <c r="X461" s="91">
        <v>0</v>
      </c>
      <c r="Y461" s="92">
        <v>45905</v>
      </c>
      <c r="Z461" s="90" t="s">
        <v>654</v>
      </c>
      <c r="AA461" s="53" t="s">
        <v>1337</v>
      </c>
    </row>
    <row r="462" spans="1:27" ht="15" customHeight="1">
      <c r="A462" s="103" t="s">
        <v>978</v>
      </c>
      <c r="B462" s="103" t="s">
        <v>606</v>
      </c>
      <c r="C462" s="104">
        <v>0</v>
      </c>
      <c r="D462" s="104">
        <v>0</v>
      </c>
      <c r="E462" s="104">
        <v>0</v>
      </c>
      <c r="F462" s="104">
        <v>952</v>
      </c>
      <c r="G462" s="105">
        <v>45918</v>
      </c>
      <c r="H462" s="103" t="s">
        <v>654</v>
      </c>
      <c r="K462" s="53"/>
      <c r="L462" s="53"/>
      <c r="M462" s="52"/>
      <c r="N462" s="52"/>
      <c r="O462" s="52"/>
      <c r="P462" s="52"/>
      <c r="Q462" s="51"/>
      <c r="R462" s="53"/>
      <c r="S462" s="90" t="s">
        <v>948</v>
      </c>
      <c r="T462" s="90" t="s">
        <v>347</v>
      </c>
      <c r="U462" s="91">
        <v>0</v>
      </c>
      <c r="V462" s="91">
        <v>0</v>
      </c>
      <c r="W462" s="91">
        <v>0</v>
      </c>
      <c r="X462" s="91">
        <v>0</v>
      </c>
      <c r="Y462" s="92">
        <v>45905</v>
      </c>
      <c r="Z462" s="90" t="s">
        <v>654</v>
      </c>
      <c r="AA462" s="53" t="s">
        <v>1337</v>
      </c>
    </row>
    <row r="463" spans="1:27" ht="15" customHeight="1">
      <c r="A463" s="103" t="s">
        <v>979</v>
      </c>
      <c r="B463" s="103" t="s">
        <v>607</v>
      </c>
      <c r="C463" s="104">
        <v>0</v>
      </c>
      <c r="D463" s="104">
        <v>0</v>
      </c>
      <c r="E463" s="104">
        <v>0</v>
      </c>
      <c r="F463" s="104">
        <v>500</v>
      </c>
      <c r="G463" s="105">
        <v>45918</v>
      </c>
      <c r="H463" s="103" t="s">
        <v>654</v>
      </c>
      <c r="K463" s="53"/>
      <c r="L463" s="53"/>
      <c r="M463" s="52"/>
      <c r="N463" s="52"/>
      <c r="O463" s="52"/>
      <c r="P463" s="52"/>
      <c r="Q463" s="51"/>
      <c r="R463" s="53"/>
      <c r="S463" s="90" t="s">
        <v>949</v>
      </c>
      <c r="T463" s="90" t="s">
        <v>350</v>
      </c>
      <c r="U463" s="91">
        <v>0</v>
      </c>
      <c r="V463" s="91">
        <v>0</v>
      </c>
      <c r="W463" s="91">
        <v>0</v>
      </c>
      <c r="X463" s="91">
        <v>0</v>
      </c>
      <c r="Y463" s="92">
        <v>45905</v>
      </c>
      <c r="Z463" s="90" t="s">
        <v>654</v>
      </c>
      <c r="AA463" s="53" t="s">
        <v>1337</v>
      </c>
    </row>
    <row r="464" spans="1:27" ht="15" customHeight="1">
      <c r="A464" s="103" t="s">
        <v>980</v>
      </c>
      <c r="B464" s="103" t="s">
        <v>932</v>
      </c>
      <c r="C464" s="104">
        <v>0</v>
      </c>
      <c r="D464" s="104">
        <v>0</v>
      </c>
      <c r="E464" s="104">
        <v>0</v>
      </c>
      <c r="F464" s="104">
        <v>200</v>
      </c>
      <c r="G464" s="105">
        <v>45918</v>
      </c>
      <c r="H464" s="103" t="s">
        <v>654</v>
      </c>
      <c r="K464" s="53"/>
      <c r="L464" s="53"/>
      <c r="M464" s="52"/>
      <c r="N464" s="52"/>
      <c r="O464" s="52"/>
      <c r="P464" s="52"/>
      <c r="Q464" s="51"/>
      <c r="R464" s="53"/>
      <c r="S464" s="90" t="s">
        <v>1084</v>
      </c>
      <c r="T464" s="90" t="s">
        <v>347</v>
      </c>
      <c r="U464" s="91">
        <v>0</v>
      </c>
      <c r="V464" s="91">
        <v>0</v>
      </c>
      <c r="W464" s="91">
        <v>0</v>
      </c>
      <c r="X464" s="91">
        <v>0</v>
      </c>
      <c r="Y464" s="92">
        <v>45905</v>
      </c>
      <c r="Z464" s="90" t="s">
        <v>654</v>
      </c>
      <c r="AA464" s="53" t="s">
        <v>1337</v>
      </c>
    </row>
    <row r="465" spans="1:27" ht="15" customHeight="1">
      <c r="A465" s="103" t="s">
        <v>991</v>
      </c>
      <c r="B465" s="103" t="s">
        <v>604</v>
      </c>
      <c r="C465" s="104">
        <v>0</v>
      </c>
      <c r="D465" s="104">
        <v>0</v>
      </c>
      <c r="E465" s="104">
        <v>0</v>
      </c>
      <c r="F465" s="104">
        <v>0</v>
      </c>
      <c r="G465" s="105">
        <v>45918</v>
      </c>
      <c r="H465" s="103" t="s">
        <v>654</v>
      </c>
      <c r="K465" s="53"/>
      <c r="L465" s="53"/>
      <c r="M465" s="52"/>
      <c r="N465" s="52"/>
      <c r="O465" s="52"/>
      <c r="P465" s="52"/>
      <c r="Q465" s="51"/>
      <c r="R465" s="53"/>
      <c r="S465" s="90" t="s">
        <v>1085</v>
      </c>
      <c r="T465" s="90" t="s">
        <v>350</v>
      </c>
      <c r="U465" s="91">
        <v>0</v>
      </c>
      <c r="V465" s="91">
        <v>0</v>
      </c>
      <c r="W465" s="91">
        <v>0</v>
      </c>
      <c r="X465" s="91">
        <v>0</v>
      </c>
      <c r="Y465" s="92">
        <v>45905</v>
      </c>
      <c r="Z465" s="90" t="s">
        <v>654</v>
      </c>
      <c r="AA465" s="53" t="s">
        <v>1337</v>
      </c>
    </row>
    <row r="466" spans="1:27" ht="15" customHeight="1">
      <c r="A466" s="103" t="s">
        <v>992</v>
      </c>
      <c r="B466" s="103" t="s">
        <v>1335</v>
      </c>
      <c r="C466" s="104">
        <v>0</v>
      </c>
      <c r="D466" s="104">
        <v>0</v>
      </c>
      <c r="E466" s="104">
        <v>0</v>
      </c>
      <c r="F466" s="104">
        <v>0</v>
      </c>
      <c r="G466" s="105">
        <v>45918</v>
      </c>
      <c r="H466" s="103" t="s">
        <v>654</v>
      </c>
      <c r="K466" s="53"/>
      <c r="L466" s="53"/>
      <c r="M466" s="52"/>
      <c r="N466" s="52"/>
      <c r="O466" s="52"/>
      <c r="P466" s="52"/>
      <c r="Q466" s="51"/>
      <c r="R466" s="53"/>
      <c r="S466" s="90" t="s">
        <v>1094</v>
      </c>
      <c r="T466" s="90" t="s">
        <v>347</v>
      </c>
      <c r="U466" s="91">
        <v>0</v>
      </c>
      <c r="V466" s="91">
        <v>0</v>
      </c>
      <c r="W466" s="91">
        <v>0</v>
      </c>
      <c r="X466" s="91">
        <v>0</v>
      </c>
      <c r="Y466" s="92">
        <v>45905</v>
      </c>
      <c r="Z466" s="90" t="s">
        <v>654</v>
      </c>
      <c r="AA466" s="53" t="s">
        <v>1337</v>
      </c>
    </row>
    <row r="467" spans="1:27" ht="15" customHeight="1">
      <c r="A467" s="103" t="s">
        <v>993</v>
      </c>
      <c r="B467" s="103" t="s">
        <v>605</v>
      </c>
      <c r="C467" s="104">
        <v>0</v>
      </c>
      <c r="D467" s="104">
        <v>0</v>
      </c>
      <c r="E467" s="104">
        <v>0</v>
      </c>
      <c r="F467" s="104">
        <v>0</v>
      </c>
      <c r="G467" s="105">
        <v>45918</v>
      </c>
      <c r="H467" s="103" t="s">
        <v>654</v>
      </c>
      <c r="K467" s="53"/>
      <c r="L467" s="53"/>
      <c r="M467" s="52"/>
      <c r="N467" s="52"/>
      <c r="O467" s="52"/>
      <c r="P467" s="52"/>
      <c r="Q467" s="51"/>
      <c r="R467" s="53"/>
      <c r="S467" s="90" t="s">
        <v>1095</v>
      </c>
      <c r="T467" s="90" t="s">
        <v>350</v>
      </c>
      <c r="U467" s="91">
        <v>0</v>
      </c>
      <c r="V467" s="91">
        <v>0</v>
      </c>
      <c r="W467" s="91">
        <v>0</v>
      </c>
      <c r="X467" s="91">
        <v>0</v>
      </c>
      <c r="Y467" s="92">
        <v>45905</v>
      </c>
      <c r="Z467" s="90" t="s">
        <v>654</v>
      </c>
      <c r="AA467" s="53" t="s">
        <v>1337</v>
      </c>
    </row>
    <row r="468" spans="1:27" ht="15" customHeight="1">
      <c r="A468" s="103" t="s">
        <v>994</v>
      </c>
      <c r="B468" s="103" t="s">
        <v>606</v>
      </c>
      <c r="C468" s="104">
        <v>0</v>
      </c>
      <c r="D468" s="104">
        <v>0</v>
      </c>
      <c r="E468" s="104">
        <v>0</v>
      </c>
      <c r="F468" s="104">
        <v>0</v>
      </c>
      <c r="G468" s="105">
        <v>45918</v>
      </c>
      <c r="H468" s="103" t="s">
        <v>654</v>
      </c>
      <c r="K468" s="53"/>
      <c r="L468" s="53"/>
      <c r="M468" s="52"/>
      <c r="N468" s="52"/>
      <c r="O468" s="52"/>
      <c r="P468" s="52"/>
      <c r="Q468" s="51"/>
      <c r="R468" s="53"/>
      <c r="S468" s="90" t="s">
        <v>965</v>
      </c>
      <c r="T468" s="90" t="s">
        <v>347</v>
      </c>
      <c r="U468" s="91">
        <v>0</v>
      </c>
      <c r="V468" s="91">
        <v>0</v>
      </c>
      <c r="W468" s="91">
        <v>0</v>
      </c>
      <c r="X468" s="91">
        <v>0</v>
      </c>
      <c r="Y468" s="92">
        <v>45905</v>
      </c>
      <c r="Z468" s="90" t="s">
        <v>654</v>
      </c>
      <c r="AA468" s="53" t="s">
        <v>1337</v>
      </c>
    </row>
    <row r="469" spans="1:27" ht="15" customHeight="1">
      <c r="A469" s="103" t="s">
        <v>995</v>
      </c>
      <c r="B469" s="103" t="s">
        <v>607</v>
      </c>
      <c r="C469" s="104">
        <v>0</v>
      </c>
      <c r="D469" s="104">
        <v>0</v>
      </c>
      <c r="E469" s="104">
        <v>0</v>
      </c>
      <c r="F469" s="104">
        <v>0</v>
      </c>
      <c r="G469" s="105">
        <v>45918</v>
      </c>
      <c r="H469" s="103" t="s">
        <v>654</v>
      </c>
      <c r="K469" s="53"/>
      <c r="L469" s="53"/>
      <c r="M469" s="52"/>
      <c r="N469" s="52"/>
      <c r="O469" s="52"/>
      <c r="P469" s="52"/>
      <c r="Q469" s="51"/>
      <c r="R469" s="53"/>
      <c r="S469" s="90" t="s">
        <v>966</v>
      </c>
      <c r="T469" s="90" t="s">
        <v>350</v>
      </c>
      <c r="U469" s="91">
        <v>0</v>
      </c>
      <c r="V469" s="91">
        <v>0</v>
      </c>
      <c r="W469" s="91">
        <v>0</v>
      </c>
      <c r="X469" s="91">
        <v>0</v>
      </c>
      <c r="Y469" s="92">
        <v>45905</v>
      </c>
      <c r="Z469" s="90" t="s">
        <v>654</v>
      </c>
      <c r="AA469" s="53" t="s">
        <v>1337</v>
      </c>
    </row>
    <row r="470" spans="1:27" ht="15" customHeight="1">
      <c r="A470" s="103" t="s">
        <v>996</v>
      </c>
      <c r="B470" s="103" t="s">
        <v>932</v>
      </c>
      <c r="C470" s="104">
        <v>0</v>
      </c>
      <c r="D470" s="104">
        <v>0</v>
      </c>
      <c r="E470" s="104">
        <v>0</v>
      </c>
      <c r="F470" s="104">
        <v>0</v>
      </c>
      <c r="G470" s="105">
        <v>45918</v>
      </c>
      <c r="H470" s="103" t="s">
        <v>654</v>
      </c>
      <c r="K470" s="53"/>
      <c r="L470" s="53"/>
      <c r="M470" s="52"/>
      <c r="N470" s="52"/>
      <c r="O470" s="52"/>
      <c r="P470" s="52"/>
      <c r="Q470" s="51"/>
      <c r="R470" s="53"/>
      <c r="S470" s="90" t="s">
        <v>1076</v>
      </c>
      <c r="T470" s="90" t="s">
        <v>347</v>
      </c>
      <c r="U470" s="91">
        <v>0</v>
      </c>
      <c r="V470" s="91">
        <v>0</v>
      </c>
      <c r="W470" s="91">
        <v>0</v>
      </c>
      <c r="X470" s="91">
        <v>0</v>
      </c>
      <c r="Y470" s="92">
        <v>45905</v>
      </c>
      <c r="Z470" s="90" t="s">
        <v>654</v>
      </c>
      <c r="AA470" s="53" t="s">
        <v>1337</v>
      </c>
    </row>
    <row r="471" spans="1:27" ht="15" customHeight="1">
      <c r="A471" s="103" t="s">
        <v>1104</v>
      </c>
      <c r="B471" s="103" t="s">
        <v>604</v>
      </c>
      <c r="C471" s="104">
        <v>0</v>
      </c>
      <c r="D471" s="104">
        <v>0</v>
      </c>
      <c r="E471" s="104">
        <v>0</v>
      </c>
      <c r="F471" s="104">
        <v>0</v>
      </c>
      <c r="G471" s="105">
        <v>45918</v>
      </c>
      <c r="H471" s="103" t="s">
        <v>654</v>
      </c>
      <c r="K471" s="53"/>
      <c r="L471" s="53"/>
      <c r="M471" s="52"/>
      <c r="N471" s="52"/>
      <c r="O471" s="52"/>
      <c r="P471" s="52"/>
      <c r="Q471" s="51"/>
      <c r="R471" s="53"/>
      <c r="S471" s="90" t="s">
        <v>1077</v>
      </c>
      <c r="T471" s="90" t="s">
        <v>350</v>
      </c>
      <c r="U471" s="91">
        <v>0</v>
      </c>
      <c r="V471" s="91">
        <v>0</v>
      </c>
      <c r="W471" s="91">
        <v>0</v>
      </c>
      <c r="X471" s="91">
        <v>0</v>
      </c>
      <c r="Y471" s="92">
        <v>45905</v>
      </c>
      <c r="Z471" s="90" t="s">
        <v>654</v>
      </c>
      <c r="AA471" s="53" t="s">
        <v>1337</v>
      </c>
    </row>
    <row r="472" spans="1:27" ht="15" customHeight="1">
      <c r="A472" s="103" t="s">
        <v>1105</v>
      </c>
      <c r="B472" s="103" t="s">
        <v>1335</v>
      </c>
      <c r="C472" s="104">
        <v>0</v>
      </c>
      <c r="D472" s="104">
        <v>0</v>
      </c>
      <c r="E472" s="104">
        <v>0</v>
      </c>
      <c r="F472" s="104">
        <v>0</v>
      </c>
      <c r="G472" s="105">
        <v>45918</v>
      </c>
      <c r="H472" s="103" t="s">
        <v>654</v>
      </c>
      <c r="K472" s="53"/>
      <c r="L472" s="53"/>
      <c r="M472" s="52"/>
      <c r="N472" s="52"/>
      <c r="O472" s="52"/>
      <c r="P472" s="52"/>
      <c r="Q472" s="51"/>
      <c r="R472" s="53"/>
      <c r="S472" s="90" t="s">
        <v>1013</v>
      </c>
      <c r="T472" s="90" t="s">
        <v>347</v>
      </c>
      <c r="U472" s="91">
        <v>0</v>
      </c>
      <c r="V472" s="91">
        <v>0</v>
      </c>
      <c r="W472" s="91">
        <v>0</v>
      </c>
      <c r="X472" s="91">
        <v>0</v>
      </c>
      <c r="Y472" s="92">
        <v>45905</v>
      </c>
      <c r="Z472" s="90" t="s">
        <v>654</v>
      </c>
      <c r="AA472" s="53" t="s">
        <v>1337</v>
      </c>
    </row>
    <row r="473" spans="1:27" ht="15" customHeight="1">
      <c r="A473" s="103" t="s">
        <v>1106</v>
      </c>
      <c r="B473" s="103" t="s">
        <v>605</v>
      </c>
      <c r="C473" s="104">
        <v>0</v>
      </c>
      <c r="D473" s="104">
        <v>0</v>
      </c>
      <c r="E473" s="104">
        <v>0</v>
      </c>
      <c r="F473" s="104">
        <v>0</v>
      </c>
      <c r="G473" s="105">
        <v>45918</v>
      </c>
      <c r="H473" s="103" t="s">
        <v>654</v>
      </c>
      <c r="K473" s="53"/>
      <c r="L473" s="53"/>
      <c r="M473" s="52"/>
      <c r="N473" s="52"/>
      <c r="O473" s="52"/>
      <c r="P473" s="52"/>
      <c r="Q473" s="51"/>
      <c r="R473" s="53"/>
      <c r="S473" s="90" t="s">
        <v>1014</v>
      </c>
      <c r="T473" s="90" t="s">
        <v>350</v>
      </c>
      <c r="U473" s="91">
        <v>0</v>
      </c>
      <c r="V473" s="91">
        <v>0</v>
      </c>
      <c r="W473" s="91">
        <v>0</v>
      </c>
      <c r="X473" s="91">
        <v>0</v>
      </c>
      <c r="Y473" s="92">
        <v>45905</v>
      </c>
      <c r="Z473" s="90" t="s">
        <v>654</v>
      </c>
      <c r="AA473" s="53" t="s">
        <v>1337</v>
      </c>
    </row>
    <row r="474" spans="1:27" ht="15" customHeight="1">
      <c r="A474" s="103" t="s">
        <v>1107</v>
      </c>
      <c r="B474" s="103" t="s">
        <v>606</v>
      </c>
      <c r="C474" s="104">
        <v>0</v>
      </c>
      <c r="D474" s="104">
        <v>0</v>
      </c>
      <c r="E474" s="104">
        <v>0</v>
      </c>
      <c r="F474" s="104">
        <v>0</v>
      </c>
      <c r="G474" s="105">
        <v>45918</v>
      </c>
      <c r="H474" s="103" t="s">
        <v>654</v>
      </c>
      <c r="K474" s="53"/>
      <c r="L474" s="53"/>
      <c r="M474" s="52"/>
      <c r="N474" s="52"/>
      <c r="O474" s="52"/>
      <c r="P474" s="52"/>
      <c r="Q474" s="51"/>
      <c r="R474" s="53"/>
      <c r="S474" s="90" t="s">
        <v>1039</v>
      </c>
      <c r="T474" s="90" t="s">
        <v>347</v>
      </c>
      <c r="U474" s="91">
        <v>0</v>
      </c>
      <c r="V474" s="91">
        <v>0</v>
      </c>
      <c r="W474" s="91">
        <v>0</v>
      </c>
      <c r="X474" s="91">
        <v>0</v>
      </c>
      <c r="Y474" s="92">
        <v>45905</v>
      </c>
      <c r="Z474" s="90" t="s">
        <v>654</v>
      </c>
      <c r="AA474" s="53" t="s">
        <v>1337</v>
      </c>
    </row>
    <row r="475" spans="1:27" ht="15" customHeight="1">
      <c r="A475" s="103" t="s">
        <v>1108</v>
      </c>
      <c r="B475" s="103" t="s">
        <v>607</v>
      </c>
      <c r="C475" s="104">
        <v>0</v>
      </c>
      <c r="D475" s="104">
        <v>0</v>
      </c>
      <c r="E475" s="104">
        <v>0</v>
      </c>
      <c r="F475" s="104">
        <v>0</v>
      </c>
      <c r="G475" s="105">
        <v>45918</v>
      </c>
      <c r="H475" s="103" t="s">
        <v>654</v>
      </c>
      <c r="K475" s="53"/>
      <c r="L475" s="53"/>
      <c r="M475" s="52"/>
      <c r="N475" s="52"/>
      <c r="O475" s="52"/>
      <c r="P475" s="52"/>
      <c r="Q475" s="51"/>
      <c r="R475" s="53"/>
      <c r="S475" s="90" t="s">
        <v>1040</v>
      </c>
      <c r="T475" s="90" t="s">
        <v>350</v>
      </c>
      <c r="U475" s="91">
        <v>0</v>
      </c>
      <c r="V475" s="91">
        <v>0</v>
      </c>
      <c r="W475" s="91">
        <v>0</v>
      </c>
      <c r="X475" s="91">
        <v>0</v>
      </c>
      <c r="Y475" s="92">
        <v>45905</v>
      </c>
      <c r="Z475" s="90" t="s">
        <v>654</v>
      </c>
      <c r="AA475" s="53" t="s">
        <v>1337</v>
      </c>
    </row>
    <row r="476" spans="1:27" ht="15" customHeight="1">
      <c r="A476" s="103" t="s">
        <v>1109</v>
      </c>
      <c r="B476" s="103" t="s">
        <v>932</v>
      </c>
      <c r="C476" s="104">
        <v>0</v>
      </c>
      <c r="D476" s="104">
        <v>0</v>
      </c>
      <c r="E476" s="104">
        <v>0</v>
      </c>
      <c r="F476" s="104">
        <v>0</v>
      </c>
      <c r="G476" s="105">
        <v>45918</v>
      </c>
      <c r="H476" s="103" t="s">
        <v>654</v>
      </c>
      <c r="S476" s="90" t="s">
        <v>1055</v>
      </c>
      <c r="T476" s="90" t="s">
        <v>347</v>
      </c>
      <c r="U476" s="91">
        <v>0</v>
      </c>
      <c r="V476" s="91">
        <v>0</v>
      </c>
      <c r="W476" s="91">
        <v>0</v>
      </c>
      <c r="X476" s="91">
        <v>0</v>
      </c>
      <c r="Y476" s="92">
        <v>45905</v>
      </c>
      <c r="Z476" s="90" t="s">
        <v>654</v>
      </c>
      <c r="AA476" s="53" t="s">
        <v>1337</v>
      </c>
    </row>
    <row r="477" spans="1:27" ht="15" customHeight="1">
      <c r="A477" s="103" t="s">
        <v>1025</v>
      </c>
      <c r="B477" s="103" t="s">
        <v>604</v>
      </c>
      <c r="C477" s="104">
        <v>0</v>
      </c>
      <c r="D477" s="104">
        <v>0</v>
      </c>
      <c r="E477" s="104">
        <v>0</v>
      </c>
      <c r="F477" s="104">
        <v>0</v>
      </c>
      <c r="G477" s="105">
        <v>45918</v>
      </c>
      <c r="H477" s="103" t="s">
        <v>654</v>
      </c>
      <c r="S477" s="90" t="s">
        <v>1056</v>
      </c>
      <c r="T477" s="90" t="s">
        <v>350</v>
      </c>
      <c r="U477" s="91">
        <v>0</v>
      </c>
      <c r="V477" s="91">
        <v>0</v>
      </c>
      <c r="W477" s="91">
        <v>0</v>
      </c>
      <c r="X477" s="91">
        <v>0</v>
      </c>
      <c r="Y477" s="92">
        <v>45905</v>
      </c>
      <c r="Z477" s="90" t="s">
        <v>654</v>
      </c>
      <c r="AA477" s="53" t="s">
        <v>1337</v>
      </c>
    </row>
    <row r="478" spans="1:27" ht="15" customHeight="1">
      <c r="A478" s="103" t="s">
        <v>1026</v>
      </c>
      <c r="B478" s="103" t="s">
        <v>1335</v>
      </c>
      <c r="C478" s="104">
        <v>0</v>
      </c>
      <c r="D478" s="104">
        <v>0</v>
      </c>
      <c r="E478" s="104">
        <v>0</v>
      </c>
      <c r="F478" s="104">
        <v>0</v>
      </c>
      <c r="G478" s="105">
        <v>45918</v>
      </c>
      <c r="H478" s="103" t="s">
        <v>654</v>
      </c>
      <c r="S478" s="90" t="s">
        <v>1066</v>
      </c>
      <c r="T478" s="90" t="s">
        <v>347</v>
      </c>
      <c r="U478" s="91">
        <v>0</v>
      </c>
      <c r="V478" s="91">
        <v>0</v>
      </c>
      <c r="W478" s="91">
        <v>0</v>
      </c>
      <c r="X478" s="91">
        <v>0</v>
      </c>
      <c r="Y478" s="92">
        <v>45905</v>
      </c>
      <c r="Z478" s="90" t="s">
        <v>654</v>
      </c>
      <c r="AA478" s="53" t="s">
        <v>1337</v>
      </c>
    </row>
    <row r="479" spans="1:27" ht="15" customHeight="1">
      <c r="A479" s="103" t="s">
        <v>1027</v>
      </c>
      <c r="B479" s="103" t="s">
        <v>605</v>
      </c>
      <c r="C479" s="104">
        <v>0</v>
      </c>
      <c r="D479" s="104">
        <v>0</v>
      </c>
      <c r="E479" s="104">
        <v>0</v>
      </c>
      <c r="F479" s="104">
        <v>0</v>
      </c>
      <c r="G479" s="105">
        <v>45918</v>
      </c>
      <c r="H479" s="103" t="s">
        <v>654</v>
      </c>
      <c r="S479" s="90" t="s">
        <v>1067</v>
      </c>
      <c r="T479" s="90" t="s">
        <v>350</v>
      </c>
      <c r="U479" s="91">
        <v>0</v>
      </c>
      <c r="V479" s="91">
        <v>0</v>
      </c>
      <c r="W479" s="91">
        <v>0</v>
      </c>
      <c r="X479" s="91">
        <v>0</v>
      </c>
      <c r="Y479" s="92">
        <v>45905</v>
      </c>
      <c r="Z479" s="90" t="s">
        <v>654</v>
      </c>
      <c r="AA479" s="53" t="s">
        <v>1337</v>
      </c>
    </row>
    <row r="480" spans="1:27" ht="15" customHeight="1">
      <c r="A480" s="103" t="s">
        <v>1028</v>
      </c>
      <c r="B480" s="103" t="s">
        <v>606</v>
      </c>
      <c r="C480" s="104">
        <v>0</v>
      </c>
      <c r="D480" s="104">
        <v>0</v>
      </c>
      <c r="E480" s="104">
        <v>0</v>
      </c>
      <c r="F480" s="104">
        <v>0</v>
      </c>
      <c r="G480" s="105">
        <v>45918</v>
      </c>
      <c r="H480" s="103" t="s">
        <v>654</v>
      </c>
      <c r="S480" s="90" t="s">
        <v>1047</v>
      </c>
      <c r="T480" s="90" t="s">
        <v>347</v>
      </c>
      <c r="U480" s="91">
        <v>0</v>
      </c>
      <c r="V480" s="91">
        <v>0</v>
      </c>
      <c r="W480" s="91">
        <v>0</v>
      </c>
      <c r="X480" s="91">
        <v>0</v>
      </c>
      <c r="Y480" s="92">
        <v>45905</v>
      </c>
      <c r="Z480" s="90" t="s">
        <v>654</v>
      </c>
      <c r="AA480" s="53" t="s">
        <v>1337</v>
      </c>
    </row>
    <row r="481" spans="1:27" ht="15" customHeight="1">
      <c r="A481" s="103" t="s">
        <v>1029</v>
      </c>
      <c r="B481" s="103" t="s">
        <v>607</v>
      </c>
      <c r="C481" s="104">
        <v>0</v>
      </c>
      <c r="D481" s="104">
        <v>0</v>
      </c>
      <c r="E481" s="104">
        <v>0</v>
      </c>
      <c r="F481" s="104">
        <v>0</v>
      </c>
      <c r="G481" s="105">
        <v>45918</v>
      </c>
      <c r="H481" s="103" t="s">
        <v>654</v>
      </c>
      <c r="S481" s="90" t="s">
        <v>1048</v>
      </c>
      <c r="T481" s="90" t="s">
        <v>350</v>
      </c>
      <c r="U481" s="91">
        <v>0</v>
      </c>
      <c r="V481" s="91">
        <v>0</v>
      </c>
      <c r="W481" s="91">
        <v>0</v>
      </c>
      <c r="X481" s="91">
        <v>0</v>
      </c>
      <c r="Y481" s="92">
        <v>45905</v>
      </c>
      <c r="Z481" s="90" t="s">
        <v>654</v>
      </c>
      <c r="AA481" s="53" t="s">
        <v>1337</v>
      </c>
    </row>
    <row r="482" spans="1:27" ht="15" customHeight="1">
      <c r="A482" s="103" t="s">
        <v>1030</v>
      </c>
      <c r="B482" s="103" t="s">
        <v>932</v>
      </c>
      <c r="C482" s="104">
        <v>0</v>
      </c>
      <c r="D482" s="104">
        <v>0</v>
      </c>
      <c r="E482" s="104">
        <v>0</v>
      </c>
      <c r="F482" s="104">
        <v>0</v>
      </c>
      <c r="G482" s="105">
        <v>45918</v>
      </c>
      <c r="H482" s="103" t="s">
        <v>654</v>
      </c>
      <c r="S482" s="90" t="s">
        <v>973</v>
      </c>
      <c r="T482" s="90" t="s">
        <v>347</v>
      </c>
      <c r="U482" s="91">
        <v>0</v>
      </c>
      <c r="V482" s="91">
        <v>0</v>
      </c>
      <c r="W482" s="91">
        <v>0</v>
      </c>
      <c r="X482" s="91">
        <v>0</v>
      </c>
      <c r="Y482" s="92">
        <v>45905</v>
      </c>
      <c r="Z482" s="90" t="s">
        <v>654</v>
      </c>
      <c r="AA482" s="53" t="s">
        <v>1337</v>
      </c>
    </row>
    <row r="483" spans="1:27" ht="15" customHeight="1">
      <c r="A483" s="103" t="s">
        <v>983</v>
      </c>
      <c r="B483" s="103" t="s">
        <v>604</v>
      </c>
      <c r="C483" s="104">
        <v>0</v>
      </c>
      <c r="D483" s="104">
        <v>0</v>
      </c>
      <c r="E483" s="104">
        <v>0</v>
      </c>
      <c r="F483" s="104">
        <v>0</v>
      </c>
      <c r="G483" s="105">
        <v>45918</v>
      </c>
      <c r="H483" s="103" t="s">
        <v>654</v>
      </c>
      <c r="S483" s="90" t="s">
        <v>974</v>
      </c>
      <c r="T483" s="90" t="s">
        <v>350</v>
      </c>
      <c r="U483" s="91">
        <v>0</v>
      </c>
      <c r="V483" s="91">
        <v>0</v>
      </c>
      <c r="W483" s="91">
        <v>0</v>
      </c>
      <c r="X483" s="91">
        <v>0</v>
      </c>
      <c r="Y483" s="92">
        <v>45905</v>
      </c>
      <c r="Z483" s="90" t="s">
        <v>654</v>
      </c>
      <c r="AA483" s="53" t="s">
        <v>1337</v>
      </c>
    </row>
    <row r="484" spans="1:27" ht="15" customHeight="1">
      <c r="A484" s="103" t="s">
        <v>984</v>
      </c>
      <c r="B484" s="103" t="s">
        <v>1335</v>
      </c>
      <c r="C484" s="104">
        <v>0</v>
      </c>
      <c r="D484" s="104">
        <v>0</v>
      </c>
      <c r="E484" s="104">
        <v>0</v>
      </c>
      <c r="F484" s="104">
        <v>0</v>
      </c>
      <c r="G484" s="105">
        <v>45918</v>
      </c>
      <c r="H484" s="103" t="s">
        <v>654</v>
      </c>
      <c r="S484" s="90" t="s">
        <v>1005</v>
      </c>
      <c r="T484" s="90" t="s">
        <v>347</v>
      </c>
      <c r="U484" s="91">
        <v>0</v>
      </c>
      <c r="V484" s="91">
        <v>0</v>
      </c>
      <c r="W484" s="91">
        <v>0</v>
      </c>
      <c r="X484" s="91">
        <v>0</v>
      </c>
      <c r="Y484" s="92">
        <v>45905</v>
      </c>
      <c r="Z484" s="90" t="s">
        <v>654</v>
      </c>
      <c r="AA484" s="53" t="s">
        <v>1337</v>
      </c>
    </row>
    <row r="485" spans="1:27" ht="15" customHeight="1">
      <c r="A485" s="103" t="s">
        <v>985</v>
      </c>
      <c r="B485" s="103" t="s">
        <v>605</v>
      </c>
      <c r="C485" s="104">
        <v>0</v>
      </c>
      <c r="D485" s="104">
        <v>0</v>
      </c>
      <c r="E485" s="104">
        <v>0</v>
      </c>
      <c r="F485" s="104">
        <v>0</v>
      </c>
      <c r="G485" s="105">
        <v>45918</v>
      </c>
      <c r="H485" s="103" t="s">
        <v>654</v>
      </c>
      <c r="S485" s="90" t="s">
        <v>1006</v>
      </c>
      <c r="T485" s="90" t="s">
        <v>350</v>
      </c>
      <c r="U485" s="91">
        <v>0</v>
      </c>
      <c r="V485" s="91">
        <v>0</v>
      </c>
      <c r="W485" s="91">
        <v>0</v>
      </c>
      <c r="X485" s="91">
        <v>0</v>
      </c>
      <c r="Y485" s="92">
        <v>45905</v>
      </c>
      <c r="Z485" s="90" t="s">
        <v>654</v>
      </c>
      <c r="AA485" s="53" t="s">
        <v>1337</v>
      </c>
    </row>
    <row r="486" spans="1:27" ht="15" customHeight="1">
      <c r="A486" s="103" t="s">
        <v>986</v>
      </c>
      <c r="B486" s="103" t="s">
        <v>606</v>
      </c>
      <c r="C486" s="104">
        <v>0</v>
      </c>
      <c r="D486" s="104">
        <v>0</v>
      </c>
      <c r="E486" s="104">
        <v>0</v>
      </c>
      <c r="F486" s="104">
        <v>0</v>
      </c>
      <c r="G486" s="105">
        <v>45918</v>
      </c>
      <c r="H486" s="103" t="s">
        <v>654</v>
      </c>
      <c r="S486" s="90" t="s">
        <v>1023</v>
      </c>
      <c r="T486" s="90" t="s">
        <v>347</v>
      </c>
      <c r="U486" s="91">
        <v>0</v>
      </c>
      <c r="V486" s="91">
        <v>0</v>
      </c>
      <c r="W486" s="91">
        <v>0</v>
      </c>
      <c r="X486" s="91">
        <v>0</v>
      </c>
      <c r="Y486" s="92">
        <v>45905</v>
      </c>
      <c r="Z486" s="90" t="s">
        <v>654</v>
      </c>
      <c r="AA486" s="53" t="s">
        <v>1337</v>
      </c>
    </row>
    <row r="487" spans="1:27" ht="15" customHeight="1">
      <c r="A487" s="103" t="s">
        <v>987</v>
      </c>
      <c r="B487" s="103" t="s">
        <v>607</v>
      </c>
      <c r="C487" s="104">
        <v>0</v>
      </c>
      <c r="D487" s="104">
        <v>0</v>
      </c>
      <c r="E487" s="104">
        <v>0</v>
      </c>
      <c r="F487" s="104">
        <v>0</v>
      </c>
      <c r="G487" s="105">
        <v>45918</v>
      </c>
      <c r="H487" s="103" t="s">
        <v>654</v>
      </c>
      <c r="S487" s="90" t="s">
        <v>1024</v>
      </c>
      <c r="T487" s="90" t="s">
        <v>350</v>
      </c>
      <c r="U487" s="91">
        <v>0</v>
      </c>
      <c r="V487" s="91">
        <v>0</v>
      </c>
      <c r="W487" s="91">
        <v>0</v>
      </c>
      <c r="X487" s="91">
        <v>0</v>
      </c>
      <c r="Y487" s="92">
        <v>45905</v>
      </c>
      <c r="Z487" s="90" t="s">
        <v>654</v>
      </c>
      <c r="AA487" s="53" t="s">
        <v>1337</v>
      </c>
    </row>
    <row r="488" spans="1:27" ht="15" customHeight="1">
      <c r="A488" s="103" t="s">
        <v>988</v>
      </c>
      <c r="B488" s="103" t="s">
        <v>932</v>
      </c>
      <c r="C488" s="104">
        <v>0</v>
      </c>
      <c r="D488" s="104">
        <v>0</v>
      </c>
      <c r="E488" s="104">
        <v>0</v>
      </c>
      <c r="F488" s="104">
        <v>0</v>
      </c>
      <c r="G488" s="105">
        <v>45918</v>
      </c>
      <c r="H488" s="103" t="s">
        <v>654</v>
      </c>
      <c r="S488" s="90" t="s">
        <v>1102</v>
      </c>
      <c r="T488" s="90" t="s">
        <v>347</v>
      </c>
      <c r="U488" s="91">
        <v>0</v>
      </c>
      <c r="V488" s="91">
        <v>0</v>
      </c>
      <c r="W488" s="91">
        <v>0</v>
      </c>
      <c r="X488" s="91">
        <v>0</v>
      </c>
      <c r="Y488" s="92">
        <v>45905</v>
      </c>
      <c r="Z488" s="90" t="s">
        <v>654</v>
      </c>
      <c r="AA488" s="53" t="s">
        <v>1337</v>
      </c>
    </row>
    <row r="489" spans="1:27" ht="15" customHeight="1">
      <c r="A489" s="103" t="s">
        <v>950</v>
      </c>
      <c r="B489" s="103" t="s">
        <v>604</v>
      </c>
      <c r="C489" s="104">
        <v>0</v>
      </c>
      <c r="D489" s="104">
        <v>0</v>
      </c>
      <c r="E489" s="104">
        <v>0</v>
      </c>
      <c r="F489" s="104">
        <v>0</v>
      </c>
      <c r="G489" s="105">
        <v>45918</v>
      </c>
      <c r="H489" s="103" t="s">
        <v>654</v>
      </c>
      <c r="S489" s="90" t="s">
        <v>1103</v>
      </c>
      <c r="T489" s="90" t="s">
        <v>350</v>
      </c>
      <c r="U489" s="91">
        <v>0</v>
      </c>
      <c r="V489" s="91">
        <v>0</v>
      </c>
      <c r="W489" s="91">
        <v>0</v>
      </c>
      <c r="X489" s="91">
        <v>0</v>
      </c>
      <c r="Y489" s="92">
        <v>45905</v>
      </c>
      <c r="Z489" s="90" t="s">
        <v>654</v>
      </c>
      <c r="AA489" s="53" t="s">
        <v>1337</v>
      </c>
    </row>
    <row r="490" spans="1:27" ht="15" customHeight="1">
      <c r="A490" s="103" t="s">
        <v>951</v>
      </c>
      <c r="B490" s="103" t="s">
        <v>1335</v>
      </c>
      <c r="C490" s="104">
        <v>0</v>
      </c>
      <c r="D490" s="104">
        <v>0</v>
      </c>
      <c r="E490" s="104">
        <v>0</v>
      </c>
      <c r="F490" s="104">
        <v>0</v>
      </c>
      <c r="G490" s="105">
        <v>45918</v>
      </c>
      <c r="H490" s="103" t="s">
        <v>654</v>
      </c>
      <c r="S490" s="90" t="s">
        <v>981</v>
      </c>
      <c r="T490" s="90" t="s">
        <v>347</v>
      </c>
      <c r="U490" s="91">
        <v>0</v>
      </c>
      <c r="V490" s="91">
        <v>0</v>
      </c>
      <c r="W490" s="91">
        <v>0</v>
      </c>
      <c r="X490" s="91">
        <v>0</v>
      </c>
      <c r="Y490" s="92">
        <v>45905</v>
      </c>
      <c r="Z490" s="90" t="s">
        <v>654</v>
      </c>
      <c r="AA490" s="53" t="s">
        <v>1337</v>
      </c>
    </row>
    <row r="491" spans="1:27" ht="15" customHeight="1">
      <c r="A491" s="103" t="s">
        <v>952</v>
      </c>
      <c r="B491" s="103" t="s">
        <v>605</v>
      </c>
      <c r="C491" s="104">
        <v>0</v>
      </c>
      <c r="D491" s="104">
        <v>0</v>
      </c>
      <c r="E491" s="104">
        <v>0</v>
      </c>
      <c r="F491" s="104">
        <v>0</v>
      </c>
      <c r="G491" s="105">
        <v>45918</v>
      </c>
      <c r="H491" s="103" t="s">
        <v>654</v>
      </c>
      <c r="S491" s="90" t="s">
        <v>982</v>
      </c>
      <c r="T491" s="90" t="s">
        <v>350</v>
      </c>
      <c r="U491" s="91">
        <v>0</v>
      </c>
      <c r="V491" s="91">
        <v>0</v>
      </c>
      <c r="W491" s="91">
        <v>0</v>
      </c>
      <c r="X491" s="91">
        <v>0</v>
      </c>
      <c r="Y491" s="92">
        <v>45905</v>
      </c>
      <c r="Z491" s="90" t="s">
        <v>654</v>
      </c>
      <c r="AA491" s="53" t="s">
        <v>1337</v>
      </c>
    </row>
    <row r="492" spans="1:27" ht="15" customHeight="1">
      <c r="A492" s="103" t="s">
        <v>953</v>
      </c>
      <c r="B492" s="103" t="s">
        <v>606</v>
      </c>
      <c r="C492" s="104">
        <v>0</v>
      </c>
      <c r="D492" s="104">
        <v>0</v>
      </c>
      <c r="E492" s="104">
        <v>0</v>
      </c>
      <c r="F492" s="104">
        <v>0</v>
      </c>
      <c r="G492" s="105">
        <v>45918</v>
      </c>
      <c r="H492" s="103" t="s">
        <v>654</v>
      </c>
      <c r="S492" s="90" t="s">
        <v>997</v>
      </c>
      <c r="T492" s="90" t="s">
        <v>347</v>
      </c>
      <c r="U492" s="91">
        <v>0</v>
      </c>
      <c r="V492" s="91">
        <v>0</v>
      </c>
      <c r="W492" s="91">
        <v>0</v>
      </c>
      <c r="X492" s="91">
        <v>0</v>
      </c>
      <c r="Y492" s="92">
        <v>45905</v>
      </c>
      <c r="Z492" s="90" t="s">
        <v>654</v>
      </c>
      <c r="AA492" s="53" t="s">
        <v>1337</v>
      </c>
    </row>
    <row r="493" spans="1:27" ht="15" customHeight="1">
      <c r="A493" s="103" t="s">
        <v>954</v>
      </c>
      <c r="B493" s="103" t="s">
        <v>607</v>
      </c>
      <c r="C493" s="104">
        <v>0</v>
      </c>
      <c r="D493" s="104">
        <v>0</v>
      </c>
      <c r="E493" s="104">
        <v>0</v>
      </c>
      <c r="F493" s="104">
        <v>0</v>
      </c>
      <c r="G493" s="105">
        <v>45918</v>
      </c>
      <c r="H493" s="103" t="s">
        <v>654</v>
      </c>
      <c r="S493" s="90" t="s">
        <v>998</v>
      </c>
      <c r="T493" s="90" t="s">
        <v>350</v>
      </c>
      <c r="U493" s="91">
        <v>0</v>
      </c>
      <c r="V493" s="91">
        <v>0</v>
      </c>
      <c r="W493" s="91">
        <v>0</v>
      </c>
      <c r="X493" s="91">
        <v>0</v>
      </c>
      <c r="Y493" s="92">
        <v>45905</v>
      </c>
      <c r="Z493" s="90" t="s">
        <v>654</v>
      </c>
      <c r="AA493" s="53" t="s">
        <v>1337</v>
      </c>
    </row>
    <row r="494" spans="1:27" ht="15" customHeight="1">
      <c r="A494" s="103" t="s">
        <v>955</v>
      </c>
      <c r="B494" s="103" t="s">
        <v>932</v>
      </c>
      <c r="C494" s="104">
        <v>0</v>
      </c>
      <c r="D494" s="104">
        <v>0</v>
      </c>
      <c r="E494" s="104">
        <v>0</v>
      </c>
      <c r="F494" s="104">
        <v>0</v>
      </c>
      <c r="G494" s="105">
        <v>45918</v>
      </c>
      <c r="H494" s="103" t="s">
        <v>654</v>
      </c>
      <c r="S494" s="90" t="s">
        <v>1110</v>
      </c>
      <c r="T494" s="90" t="s">
        <v>347</v>
      </c>
      <c r="U494" s="91">
        <v>0</v>
      </c>
      <c r="V494" s="91">
        <v>0</v>
      </c>
      <c r="W494" s="91">
        <v>0</v>
      </c>
      <c r="X494" s="91">
        <v>0</v>
      </c>
      <c r="Y494" s="92">
        <v>45905</v>
      </c>
      <c r="Z494" s="90" t="s">
        <v>654</v>
      </c>
      <c r="AA494" s="53" t="s">
        <v>1337</v>
      </c>
    </row>
    <row r="495" spans="1:27" ht="15" customHeight="1">
      <c r="A495" s="103" t="s">
        <v>1293</v>
      </c>
      <c r="B495" s="103" t="s">
        <v>604</v>
      </c>
      <c r="C495" s="104">
        <v>700</v>
      </c>
      <c r="D495" s="104">
        <v>0</v>
      </c>
      <c r="E495" s="104">
        <v>700</v>
      </c>
      <c r="F495" s="104">
        <v>0</v>
      </c>
      <c r="G495" s="105">
        <v>45918</v>
      </c>
      <c r="H495" s="103" t="s">
        <v>654</v>
      </c>
      <c r="S495" s="90" t="s">
        <v>1111</v>
      </c>
      <c r="T495" s="90" t="s">
        <v>350</v>
      </c>
      <c r="U495" s="91">
        <v>0</v>
      </c>
      <c r="V495" s="91">
        <v>0</v>
      </c>
      <c r="W495" s="91">
        <v>0</v>
      </c>
      <c r="X495" s="91">
        <v>0</v>
      </c>
      <c r="Y495" s="92">
        <v>45905</v>
      </c>
      <c r="Z495" s="90" t="s">
        <v>654</v>
      </c>
      <c r="AA495" s="53" t="s">
        <v>1337</v>
      </c>
    </row>
    <row r="496" spans="1:27" ht="15" customHeight="1">
      <c r="A496" s="103" t="s">
        <v>1294</v>
      </c>
      <c r="B496" s="103" t="s">
        <v>605</v>
      </c>
      <c r="C496" s="104">
        <v>1252</v>
      </c>
      <c r="D496" s="104">
        <v>0</v>
      </c>
      <c r="E496" s="104">
        <v>1252</v>
      </c>
      <c r="F496" s="104">
        <v>0</v>
      </c>
      <c r="G496" s="105">
        <v>45918</v>
      </c>
      <c r="H496" s="103" t="s">
        <v>654</v>
      </c>
      <c r="S496" s="90" t="s">
        <v>1031</v>
      </c>
      <c r="T496" s="90" t="s">
        <v>347</v>
      </c>
      <c r="U496" s="91">
        <v>0</v>
      </c>
      <c r="V496" s="91">
        <v>0</v>
      </c>
      <c r="W496" s="91">
        <v>0</v>
      </c>
      <c r="X496" s="91">
        <v>0</v>
      </c>
      <c r="Y496" s="92">
        <v>45905</v>
      </c>
      <c r="Z496" s="90" t="s">
        <v>654</v>
      </c>
      <c r="AA496" s="53" t="s">
        <v>1337</v>
      </c>
    </row>
    <row r="497" spans="1:27" ht="15" customHeight="1">
      <c r="A497" s="103" t="s">
        <v>1295</v>
      </c>
      <c r="B497" s="103" t="s">
        <v>606</v>
      </c>
      <c r="C497" s="104">
        <v>1752</v>
      </c>
      <c r="D497" s="104">
        <v>0</v>
      </c>
      <c r="E497" s="104">
        <v>1752</v>
      </c>
      <c r="F497" s="104">
        <v>0</v>
      </c>
      <c r="G497" s="105">
        <v>45918</v>
      </c>
      <c r="H497" s="103" t="s">
        <v>654</v>
      </c>
      <c r="S497" s="90" t="s">
        <v>1032</v>
      </c>
      <c r="T497" s="90" t="s">
        <v>350</v>
      </c>
      <c r="U497" s="91">
        <v>0</v>
      </c>
      <c r="V497" s="91">
        <v>0</v>
      </c>
      <c r="W497" s="91">
        <v>0</v>
      </c>
      <c r="X497" s="91">
        <v>0</v>
      </c>
      <c r="Y497" s="92">
        <v>45905</v>
      </c>
      <c r="Z497" s="90" t="s">
        <v>654</v>
      </c>
      <c r="AA497" s="53" t="s">
        <v>1337</v>
      </c>
    </row>
    <row r="498" spans="1:27" ht="15" customHeight="1">
      <c r="A498" s="103" t="s">
        <v>1296</v>
      </c>
      <c r="B498" s="103" t="s">
        <v>607</v>
      </c>
      <c r="C498" s="104">
        <v>0</v>
      </c>
      <c r="D498" s="104">
        <v>0</v>
      </c>
      <c r="E498" s="104">
        <v>0</v>
      </c>
      <c r="F498" s="104">
        <v>0</v>
      </c>
      <c r="G498" s="105">
        <v>45918</v>
      </c>
      <c r="H498" s="103" t="s">
        <v>654</v>
      </c>
      <c r="S498" s="90" t="s">
        <v>989</v>
      </c>
      <c r="T498" s="90" t="s">
        <v>347</v>
      </c>
      <c r="U498" s="91">
        <v>0</v>
      </c>
      <c r="V498" s="91">
        <v>0</v>
      </c>
      <c r="W498" s="91">
        <v>0</v>
      </c>
      <c r="X498" s="91">
        <v>0</v>
      </c>
      <c r="Y498" s="92">
        <v>45905</v>
      </c>
      <c r="Z498" s="90" t="s">
        <v>654</v>
      </c>
      <c r="AA498" s="53" t="s">
        <v>1337</v>
      </c>
    </row>
    <row r="499" spans="1:27" ht="15" customHeight="1">
      <c r="A499" s="103" t="s">
        <v>1297</v>
      </c>
      <c r="B499" s="103" t="s">
        <v>604</v>
      </c>
      <c r="C499" s="104">
        <v>700</v>
      </c>
      <c r="D499" s="104">
        <v>0</v>
      </c>
      <c r="E499" s="104">
        <v>700</v>
      </c>
      <c r="F499" s="104">
        <v>0</v>
      </c>
      <c r="G499" s="105">
        <v>45918</v>
      </c>
      <c r="H499" s="103" t="s">
        <v>654</v>
      </c>
      <c r="S499" s="90" t="s">
        <v>990</v>
      </c>
      <c r="T499" s="90" t="s">
        <v>350</v>
      </c>
      <c r="U499" s="91">
        <v>0</v>
      </c>
      <c r="V499" s="91">
        <v>0</v>
      </c>
      <c r="W499" s="91">
        <v>0</v>
      </c>
      <c r="X499" s="91">
        <v>0</v>
      </c>
      <c r="Y499" s="92">
        <v>45905</v>
      </c>
      <c r="Z499" s="90" t="s">
        <v>654</v>
      </c>
      <c r="AA499" s="53" t="s">
        <v>1337</v>
      </c>
    </row>
    <row r="500" spans="1:27" ht="15" customHeight="1">
      <c r="A500" s="103" t="s">
        <v>1298</v>
      </c>
      <c r="B500" s="103" t="s">
        <v>605</v>
      </c>
      <c r="C500" s="104">
        <v>1252</v>
      </c>
      <c r="D500" s="104">
        <v>0</v>
      </c>
      <c r="E500" s="104">
        <v>1252</v>
      </c>
      <c r="F500" s="104">
        <v>0</v>
      </c>
      <c r="G500" s="105">
        <v>45918</v>
      </c>
      <c r="H500" s="103" t="s">
        <v>654</v>
      </c>
      <c r="S500" s="90" t="s">
        <v>956</v>
      </c>
      <c r="T500" s="90" t="s">
        <v>347</v>
      </c>
      <c r="U500" s="91">
        <v>0</v>
      </c>
      <c r="V500" s="91">
        <v>0</v>
      </c>
      <c r="W500" s="91">
        <v>0</v>
      </c>
      <c r="X500" s="91">
        <v>0</v>
      </c>
      <c r="Y500" s="92">
        <v>45905</v>
      </c>
      <c r="Z500" s="90" t="s">
        <v>654</v>
      </c>
      <c r="AA500" s="53" t="s">
        <v>1337</v>
      </c>
    </row>
    <row r="501" spans="1:27" ht="15" customHeight="1">
      <c r="A501" s="103" t="s">
        <v>1299</v>
      </c>
      <c r="B501" s="103" t="s">
        <v>606</v>
      </c>
      <c r="C501" s="104">
        <v>1752</v>
      </c>
      <c r="D501" s="104">
        <v>0</v>
      </c>
      <c r="E501" s="104">
        <v>1752</v>
      </c>
      <c r="F501" s="104">
        <v>0</v>
      </c>
      <c r="G501" s="105">
        <v>45918</v>
      </c>
      <c r="H501" s="103" t="s">
        <v>654</v>
      </c>
      <c r="S501" s="90" t="s">
        <v>957</v>
      </c>
      <c r="T501" s="90" t="s">
        <v>350</v>
      </c>
      <c r="U501" s="91">
        <v>0</v>
      </c>
      <c r="V501" s="91">
        <v>0</v>
      </c>
      <c r="W501" s="91">
        <v>0</v>
      </c>
      <c r="X501" s="91">
        <v>0</v>
      </c>
      <c r="Y501" s="92">
        <v>45905</v>
      </c>
      <c r="Z501" s="90" t="s">
        <v>654</v>
      </c>
      <c r="AA501" s="53" t="s">
        <v>1337</v>
      </c>
    </row>
    <row r="502" spans="1:27" ht="15" customHeight="1">
      <c r="A502" s="103" t="s">
        <v>1300</v>
      </c>
      <c r="B502" s="103" t="s">
        <v>607</v>
      </c>
      <c r="C502" s="104">
        <v>0</v>
      </c>
      <c r="D502" s="104">
        <v>0</v>
      </c>
      <c r="E502" s="104">
        <v>0</v>
      </c>
      <c r="F502" s="104">
        <v>0</v>
      </c>
      <c r="G502" s="105">
        <v>45918</v>
      </c>
      <c r="H502" s="103" t="s">
        <v>654</v>
      </c>
      <c r="S502" s="90" t="s">
        <v>1375</v>
      </c>
      <c r="T502" s="90" t="s">
        <v>347</v>
      </c>
      <c r="U502" s="91">
        <v>0</v>
      </c>
      <c r="V502" s="91">
        <v>0</v>
      </c>
      <c r="W502" s="91">
        <v>0</v>
      </c>
      <c r="X502" s="91">
        <v>0</v>
      </c>
      <c r="Y502" s="92">
        <v>45905</v>
      </c>
      <c r="Z502" s="90" t="s">
        <v>654</v>
      </c>
      <c r="AA502" s="53" t="s">
        <v>1337</v>
      </c>
    </row>
    <row r="503" spans="1:27" ht="15" customHeight="1">
      <c r="A503" s="103" t="s">
        <v>1301</v>
      </c>
      <c r="B503" s="103" t="s">
        <v>604</v>
      </c>
      <c r="C503" s="104">
        <v>700</v>
      </c>
      <c r="D503" s="104">
        <v>200</v>
      </c>
      <c r="E503" s="104">
        <v>500</v>
      </c>
      <c r="F503" s="104">
        <v>0</v>
      </c>
      <c r="G503" s="105">
        <v>45918</v>
      </c>
      <c r="H503" s="103" t="s">
        <v>654</v>
      </c>
      <c r="S503" s="90" t="s">
        <v>1377</v>
      </c>
      <c r="T503" s="90" t="s">
        <v>350</v>
      </c>
      <c r="U503" s="91">
        <v>0</v>
      </c>
      <c r="V503" s="91">
        <v>0</v>
      </c>
      <c r="W503" s="91">
        <v>0</v>
      </c>
      <c r="X503" s="91">
        <v>0</v>
      </c>
      <c r="Y503" s="92">
        <v>45905</v>
      </c>
      <c r="Z503" s="90" t="s">
        <v>654</v>
      </c>
      <c r="AA503" s="53" t="s">
        <v>1337</v>
      </c>
    </row>
    <row r="504" spans="1:27" ht="15" customHeight="1">
      <c r="A504" s="103" t="s">
        <v>1302</v>
      </c>
      <c r="B504" s="103" t="s">
        <v>605</v>
      </c>
      <c r="C504" s="104">
        <v>1252</v>
      </c>
      <c r="D504" s="104">
        <v>400</v>
      </c>
      <c r="E504" s="104">
        <v>852</v>
      </c>
      <c r="F504" s="104">
        <v>0</v>
      </c>
      <c r="G504" s="105">
        <v>45918</v>
      </c>
      <c r="H504" s="103" t="s">
        <v>654</v>
      </c>
      <c r="S504" s="90" t="s">
        <v>1355</v>
      </c>
      <c r="T504" s="90" t="s">
        <v>1434</v>
      </c>
      <c r="U504" s="91">
        <v>0</v>
      </c>
      <c r="V504" s="91">
        <v>0</v>
      </c>
      <c r="W504" s="91">
        <v>0</v>
      </c>
      <c r="X504" s="91">
        <v>0</v>
      </c>
      <c r="Y504" s="92">
        <v>45905</v>
      </c>
      <c r="Z504" s="90" t="s">
        <v>654</v>
      </c>
      <c r="AA504" s="53" t="s">
        <v>1337</v>
      </c>
    </row>
    <row r="505" spans="1:27" ht="15" customHeight="1">
      <c r="A505" s="103" t="s">
        <v>1303</v>
      </c>
      <c r="B505" s="103" t="s">
        <v>606</v>
      </c>
      <c r="C505" s="104">
        <v>1752</v>
      </c>
      <c r="D505" s="104">
        <v>600</v>
      </c>
      <c r="E505" s="104">
        <v>1152</v>
      </c>
      <c r="F505" s="104">
        <v>0</v>
      </c>
      <c r="G505" s="105">
        <v>45918</v>
      </c>
      <c r="H505" s="103" t="s">
        <v>654</v>
      </c>
      <c r="S505" s="90" t="s">
        <v>1357</v>
      </c>
      <c r="T505" s="90" t="s">
        <v>1435</v>
      </c>
      <c r="U505" s="91">
        <v>0</v>
      </c>
      <c r="V505" s="91">
        <v>0</v>
      </c>
      <c r="W505" s="91">
        <v>0</v>
      </c>
      <c r="X505" s="91">
        <v>0</v>
      </c>
      <c r="Y505" s="92">
        <v>45905</v>
      </c>
      <c r="Z505" s="90" t="s">
        <v>654</v>
      </c>
      <c r="AA505" s="53" t="s">
        <v>1337</v>
      </c>
    </row>
    <row r="506" spans="1:27" ht="15" customHeight="1">
      <c r="A506" s="103" t="s">
        <v>1304</v>
      </c>
      <c r="B506" s="103" t="s">
        <v>607</v>
      </c>
      <c r="C506" s="104">
        <v>0</v>
      </c>
      <c r="D506" s="104">
        <v>0</v>
      </c>
      <c r="E506" s="104">
        <v>0</v>
      </c>
      <c r="F506" s="104">
        <v>0</v>
      </c>
      <c r="G506" s="105">
        <v>45918</v>
      </c>
      <c r="H506" s="103" t="s">
        <v>654</v>
      </c>
      <c r="S506" s="90" t="s">
        <v>1369</v>
      </c>
      <c r="T506" s="90" t="s">
        <v>1434</v>
      </c>
      <c r="U506" s="91">
        <v>0</v>
      </c>
      <c r="V506" s="91">
        <v>0</v>
      </c>
      <c r="W506" s="91">
        <v>0</v>
      </c>
      <c r="X506" s="91">
        <v>0</v>
      </c>
      <c r="Y506" s="92">
        <v>45905</v>
      </c>
      <c r="Z506" s="90" t="s">
        <v>654</v>
      </c>
      <c r="AA506" s="53" t="s">
        <v>1337</v>
      </c>
    </row>
    <row r="507" spans="1:27" ht="15" customHeight="1">
      <c r="A507" s="103" t="s">
        <v>1345</v>
      </c>
      <c r="B507" s="103" t="s">
        <v>1429</v>
      </c>
      <c r="C507" s="104">
        <v>0</v>
      </c>
      <c r="D507" s="104">
        <v>0</v>
      </c>
      <c r="E507" s="104">
        <v>0</v>
      </c>
      <c r="F507" s="104">
        <v>300</v>
      </c>
      <c r="G507" s="105">
        <v>45918</v>
      </c>
      <c r="H507" s="103" t="s">
        <v>654</v>
      </c>
      <c r="S507" s="90" t="s">
        <v>1371</v>
      </c>
      <c r="T507" s="90" t="s">
        <v>1435</v>
      </c>
      <c r="U507" s="91">
        <v>0</v>
      </c>
      <c r="V507" s="91">
        <v>0</v>
      </c>
      <c r="W507" s="91">
        <v>0</v>
      </c>
      <c r="X507" s="91">
        <v>0</v>
      </c>
      <c r="Y507" s="92">
        <v>45905</v>
      </c>
      <c r="Z507" s="90" t="s">
        <v>654</v>
      </c>
      <c r="AA507" s="53" t="s">
        <v>1337</v>
      </c>
    </row>
    <row r="508" spans="1:27" ht="15" customHeight="1">
      <c r="A508" s="103" t="s">
        <v>1347</v>
      </c>
      <c r="B508" s="103" t="s">
        <v>1430</v>
      </c>
      <c r="C508" s="104">
        <v>0</v>
      </c>
      <c r="D508" s="104">
        <v>0</v>
      </c>
      <c r="E508" s="104">
        <v>0</v>
      </c>
      <c r="F508" s="104">
        <v>460</v>
      </c>
      <c r="G508" s="105">
        <v>45918</v>
      </c>
      <c r="H508" s="103" t="s">
        <v>654</v>
      </c>
      <c r="S508" s="90" t="s">
        <v>1389</v>
      </c>
      <c r="T508" s="90" t="s">
        <v>1434</v>
      </c>
      <c r="U508" s="91">
        <v>0</v>
      </c>
      <c r="V508" s="91">
        <v>0</v>
      </c>
      <c r="W508" s="91">
        <v>0</v>
      </c>
      <c r="X508" s="91">
        <v>0</v>
      </c>
      <c r="Y508" s="92">
        <v>45905</v>
      </c>
      <c r="Z508" s="90" t="s">
        <v>654</v>
      </c>
      <c r="AA508" s="53" t="s">
        <v>1337</v>
      </c>
    </row>
    <row r="509" spans="1:27" ht="15" customHeight="1">
      <c r="A509" s="103" t="s">
        <v>1349</v>
      </c>
      <c r="B509" s="103" t="s">
        <v>1431</v>
      </c>
      <c r="C509" s="104">
        <v>0</v>
      </c>
      <c r="D509" s="104">
        <v>0</v>
      </c>
      <c r="E509" s="104">
        <v>0</v>
      </c>
      <c r="F509" s="104">
        <v>952</v>
      </c>
      <c r="G509" s="105">
        <v>45918</v>
      </c>
      <c r="H509" s="103" t="s">
        <v>654</v>
      </c>
      <c r="S509" s="90" t="s">
        <v>1391</v>
      </c>
      <c r="T509" s="90" t="s">
        <v>1435</v>
      </c>
      <c r="U509" s="91">
        <v>0</v>
      </c>
      <c r="V509" s="91">
        <v>0</v>
      </c>
      <c r="W509" s="91">
        <v>0</v>
      </c>
      <c r="X509" s="91">
        <v>0</v>
      </c>
      <c r="Y509" s="92">
        <v>45905</v>
      </c>
      <c r="Z509" s="90" t="s">
        <v>654</v>
      </c>
      <c r="AA509" s="53" t="s">
        <v>1337</v>
      </c>
    </row>
    <row r="510" spans="1:27" ht="15" customHeight="1">
      <c r="A510" s="103" t="s">
        <v>1351</v>
      </c>
      <c r="B510" s="103" t="s">
        <v>1432</v>
      </c>
      <c r="C510" s="104">
        <v>0</v>
      </c>
      <c r="D510" s="104">
        <v>0</v>
      </c>
      <c r="E510" s="104">
        <v>0</v>
      </c>
      <c r="F510" s="104">
        <v>500</v>
      </c>
      <c r="G510" s="105">
        <v>45918</v>
      </c>
      <c r="H510" s="103" t="s">
        <v>654</v>
      </c>
      <c r="S510" s="90" t="s">
        <v>1403</v>
      </c>
      <c r="T510" s="90" t="s">
        <v>1434</v>
      </c>
      <c r="U510" s="91">
        <v>0</v>
      </c>
      <c r="V510" s="91">
        <v>0</v>
      </c>
      <c r="W510" s="91">
        <v>0</v>
      </c>
      <c r="X510" s="91">
        <v>0</v>
      </c>
      <c r="Y510" s="92">
        <v>45905</v>
      </c>
      <c r="Z510" s="90" t="s">
        <v>654</v>
      </c>
      <c r="AA510" s="53" t="s">
        <v>1337</v>
      </c>
    </row>
    <row r="511" spans="1:27" ht="15" customHeight="1">
      <c r="A511" s="103" t="s">
        <v>1353</v>
      </c>
      <c r="B511" s="103" t="s">
        <v>1433</v>
      </c>
      <c r="C511" s="104">
        <v>0</v>
      </c>
      <c r="D511" s="104">
        <v>0</v>
      </c>
      <c r="E511" s="104">
        <v>0</v>
      </c>
      <c r="F511" s="104">
        <v>200</v>
      </c>
      <c r="G511" s="105">
        <v>45918</v>
      </c>
      <c r="H511" s="103" t="s">
        <v>654</v>
      </c>
      <c r="S511" s="90" t="s">
        <v>1405</v>
      </c>
      <c r="T511" s="90" t="s">
        <v>1435</v>
      </c>
      <c r="U511" s="91">
        <v>0</v>
      </c>
      <c r="V511" s="91">
        <v>0</v>
      </c>
      <c r="W511" s="91">
        <v>0</v>
      </c>
      <c r="X511" s="91">
        <v>0</v>
      </c>
      <c r="Y511" s="92">
        <v>45905</v>
      </c>
      <c r="Z511" s="90" t="s">
        <v>654</v>
      </c>
      <c r="AA511" s="53" t="s">
        <v>1337</v>
      </c>
    </row>
    <row r="512" spans="1:27" ht="15" customHeight="1">
      <c r="A512" s="103" t="s">
        <v>1359</v>
      </c>
      <c r="B512" s="103" t="s">
        <v>1429</v>
      </c>
      <c r="C512" s="104">
        <v>0</v>
      </c>
      <c r="D512" s="104">
        <v>0</v>
      </c>
      <c r="E512" s="104">
        <v>0</v>
      </c>
      <c r="F512" s="104">
        <v>300</v>
      </c>
      <c r="G512" s="105">
        <v>45918</v>
      </c>
      <c r="H512" s="103" t="s">
        <v>654</v>
      </c>
      <c r="S512" s="90" t="s">
        <v>1492</v>
      </c>
      <c r="T512" s="90" t="s">
        <v>1514</v>
      </c>
      <c r="U512" s="91">
        <v>0</v>
      </c>
      <c r="V512" s="91">
        <v>0</v>
      </c>
      <c r="W512" s="91">
        <v>0</v>
      </c>
      <c r="X512" s="91">
        <v>0</v>
      </c>
      <c r="Y512" s="92">
        <v>45905</v>
      </c>
      <c r="Z512" s="90" t="s">
        <v>654</v>
      </c>
      <c r="AA512" s="53" t="s">
        <v>1337</v>
      </c>
    </row>
    <row r="513" spans="1:27" ht="15" customHeight="1">
      <c r="A513" s="103" t="s">
        <v>1361</v>
      </c>
      <c r="B513" s="103" t="s">
        <v>1430</v>
      </c>
      <c r="C513" s="104">
        <v>0</v>
      </c>
      <c r="D513" s="104">
        <v>0</v>
      </c>
      <c r="E513" s="104">
        <v>0</v>
      </c>
      <c r="F513" s="104">
        <v>400</v>
      </c>
      <c r="G513" s="105">
        <v>45918</v>
      </c>
      <c r="H513" s="103" t="s">
        <v>654</v>
      </c>
      <c r="S513" s="90" t="s">
        <v>1493</v>
      </c>
      <c r="T513" s="90" t="s">
        <v>1514</v>
      </c>
      <c r="U513" s="91">
        <v>0</v>
      </c>
      <c r="V513" s="91">
        <v>0</v>
      </c>
      <c r="W513" s="91">
        <v>0</v>
      </c>
      <c r="X513" s="91">
        <v>0</v>
      </c>
      <c r="Y513" s="92">
        <v>45905</v>
      </c>
      <c r="Z513" s="90" t="s">
        <v>654</v>
      </c>
      <c r="AA513" s="53" t="s">
        <v>1337</v>
      </c>
    </row>
    <row r="514" spans="1:27" ht="15" customHeight="1">
      <c r="A514" s="103" t="s">
        <v>1363</v>
      </c>
      <c r="B514" s="103" t="s">
        <v>1431</v>
      </c>
      <c r="C514" s="104">
        <v>0</v>
      </c>
      <c r="D514" s="104">
        <v>0</v>
      </c>
      <c r="E514" s="104">
        <v>0</v>
      </c>
      <c r="F514" s="104">
        <v>952</v>
      </c>
      <c r="G514" s="105">
        <v>45918</v>
      </c>
      <c r="H514" s="103" t="s">
        <v>654</v>
      </c>
      <c r="S514" s="90" t="s">
        <v>1497</v>
      </c>
      <c r="T514" s="90" t="s">
        <v>1514</v>
      </c>
      <c r="U514" s="91">
        <v>0</v>
      </c>
      <c r="V514" s="91">
        <v>0</v>
      </c>
      <c r="W514" s="91">
        <v>0</v>
      </c>
      <c r="X514" s="91">
        <v>0</v>
      </c>
      <c r="Y514" s="92">
        <v>45905</v>
      </c>
      <c r="Z514" s="90" t="s">
        <v>654</v>
      </c>
      <c r="AA514" s="53" t="s">
        <v>1337</v>
      </c>
    </row>
    <row r="515" spans="1:27" ht="15" customHeight="1">
      <c r="A515" s="103" t="s">
        <v>1365</v>
      </c>
      <c r="B515" s="103" t="s">
        <v>1432</v>
      </c>
      <c r="C515" s="104">
        <v>0</v>
      </c>
      <c r="D515" s="104">
        <v>0</v>
      </c>
      <c r="E515" s="104">
        <v>0</v>
      </c>
      <c r="F515" s="104">
        <v>600</v>
      </c>
      <c r="G515" s="105">
        <v>45918</v>
      </c>
      <c r="H515" s="103" t="s">
        <v>654</v>
      </c>
      <c r="S515" s="90" t="s">
        <v>1498</v>
      </c>
      <c r="T515" s="90" t="s">
        <v>1514</v>
      </c>
      <c r="U515" s="91">
        <v>0</v>
      </c>
      <c r="V515" s="91">
        <v>0</v>
      </c>
      <c r="W515" s="91">
        <v>0</v>
      </c>
      <c r="X515" s="91">
        <v>0</v>
      </c>
      <c r="Y515" s="92">
        <v>45905</v>
      </c>
      <c r="Z515" s="90" t="s">
        <v>654</v>
      </c>
      <c r="AA515" s="53" t="s">
        <v>1337</v>
      </c>
    </row>
    <row r="516" spans="1:27" ht="15" customHeight="1">
      <c r="A516" s="103" t="s">
        <v>1367</v>
      </c>
      <c r="B516" s="103" t="s">
        <v>1433</v>
      </c>
      <c r="C516" s="104">
        <v>0</v>
      </c>
      <c r="D516" s="104">
        <v>0</v>
      </c>
      <c r="E516" s="104">
        <v>0</v>
      </c>
      <c r="F516" s="104">
        <v>0</v>
      </c>
      <c r="G516" s="105">
        <v>45918</v>
      </c>
      <c r="H516" s="103" t="s">
        <v>654</v>
      </c>
      <c r="S516" s="90" t="s">
        <v>1502</v>
      </c>
      <c r="T516" s="90" t="s">
        <v>1514</v>
      </c>
      <c r="U516" s="91">
        <v>0</v>
      </c>
      <c r="V516" s="91">
        <v>0</v>
      </c>
      <c r="W516" s="91">
        <v>0</v>
      </c>
      <c r="X516" s="91">
        <v>0</v>
      </c>
      <c r="Y516" s="92">
        <v>45905</v>
      </c>
      <c r="Z516" s="90" t="s">
        <v>654</v>
      </c>
      <c r="AA516" s="53" t="s">
        <v>1337</v>
      </c>
    </row>
    <row r="517" spans="1:27" ht="15" customHeight="1">
      <c r="A517" s="103" t="s">
        <v>1379</v>
      </c>
      <c r="B517" s="103" t="s">
        <v>1429</v>
      </c>
      <c r="C517" s="104">
        <v>0</v>
      </c>
      <c r="D517" s="104">
        <v>0</v>
      </c>
      <c r="E517" s="104">
        <v>0</v>
      </c>
      <c r="F517" s="104">
        <v>0</v>
      </c>
      <c r="G517" s="105">
        <v>45918</v>
      </c>
      <c r="H517" s="103" t="s">
        <v>654</v>
      </c>
      <c r="S517" s="90" t="s">
        <v>1503</v>
      </c>
      <c r="T517" s="90" t="s">
        <v>1515</v>
      </c>
      <c r="U517" s="91">
        <v>0</v>
      </c>
      <c r="V517" s="91">
        <v>0</v>
      </c>
      <c r="W517" s="91">
        <v>0</v>
      </c>
      <c r="X517" s="91">
        <v>0</v>
      </c>
      <c r="Y517" s="92">
        <v>45905</v>
      </c>
      <c r="Z517" s="90" t="s">
        <v>654</v>
      </c>
      <c r="AA517" s="53" t="s">
        <v>1337</v>
      </c>
    </row>
    <row r="518" spans="1:27" ht="15" customHeight="1">
      <c r="A518" s="103" t="s">
        <v>1381</v>
      </c>
      <c r="B518" s="103" t="s">
        <v>1430</v>
      </c>
      <c r="C518" s="104">
        <v>0</v>
      </c>
      <c r="D518" s="104">
        <v>0</v>
      </c>
      <c r="E518" s="104">
        <v>0</v>
      </c>
      <c r="F518" s="104">
        <v>0</v>
      </c>
      <c r="G518" s="105">
        <v>45918</v>
      </c>
      <c r="H518" s="103" t="s">
        <v>654</v>
      </c>
      <c r="S518" s="90" t="s">
        <v>1458</v>
      </c>
      <c r="T518" s="90" t="s">
        <v>1516</v>
      </c>
      <c r="U518" s="91">
        <v>0</v>
      </c>
      <c r="V518" s="91">
        <v>0</v>
      </c>
      <c r="W518" s="91">
        <v>0</v>
      </c>
      <c r="X518" s="91">
        <v>0</v>
      </c>
      <c r="Y518" s="92">
        <v>45905</v>
      </c>
      <c r="Z518" s="90" t="s">
        <v>654</v>
      </c>
      <c r="AA518" s="53" t="s">
        <v>1337</v>
      </c>
    </row>
    <row r="519" spans="1:27" ht="15" customHeight="1">
      <c r="A519" s="103" t="s">
        <v>1383</v>
      </c>
      <c r="B519" s="103" t="s">
        <v>1431</v>
      </c>
      <c r="C519" s="104">
        <v>0</v>
      </c>
      <c r="D519" s="104">
        <v>0</v>
      </c>
      <c r="E519" s="104">
        <v>0</v>
      </c>
      <c r="F519" s="104">
        <v>0</v>
      </c>
      <c r="G519" s="105">
        <v>45918</v>
      </c>
      <c r="H519" s="103" t="s">
        <v>654</v>
      </c>
      <c r="S519" s="90" t="s">
        <v>1459</v>
      </c>
      <c r="T519" s="90" t="s">
        <v>1516</v>
      </c>
      <c r="U519" s="91">
        <v>0</v>
      </c>
      <c r="V519" s="91">
        <v>0</v>
      </c>
      <c r="W519" s="91">
        <v>0</v>
      </c>
      <c r="X519" s="91">
        <v>0</v>
      </c>
      <c r="Y519" s="92">
        <v>45905</v>
      </c>
      <c r="Z519" s="90" t="s">
        <v>654</v>
      </c>
      <c r="AA519" s="53" t="s">
        <v>1337</v>
      </c>
    </row>
    <row r="520" spans="1:27" ht="15" customHeight="1">
      <c r="A520" s="103" t="s">
        <v>1385</v>
      </c>
      <c r="B520" s="103" t="s">
        <v>1432</v>
      </c>
      <c r="C520" s="104">
        <v>0</v>
      </c>
      <c r="D520" s="104">
        <v>0</v>
      </c>
      <c r="E520" s="104">
        <v>0</v>
      </c>
      <c r="F520" s="104">
        <v>0</v>
      </c>
      <c r="G520" s="105">
        <v>45918</v>
      </c>
      <c r="H520" s="103" t="s">
        <v>654</v>
      </c>
      <c r="S520" s="90" t="s">
        <v>1460</v>
      </c>
      <c r="T520" s="90" t="s">
        <v>1516</v>
      </c>
      <c r="U520" s="91">
        <v>0</v>
      </c>
      <c r="V520" s="91">
        <v>0</v>
      </c>
      <c r="W520" s="91">
        <v>0</v>
      </c>
      <c r="X520" s="91">
        <v>0</v>
      </c>
      <c r="Y520" s="92">
        <v>45905</v>
      </c>
      <c r="Z520" s="90" t="s">
        <v>654</v>
      </c>
      <c r="AA520" s="53" t="s">
        <v>1337</v>
      </c>
    </row>
    <row r="521" spans="1:27" ht="15" customHeight="1">
      <c r="A521" s="103" t="s">
        <v>1387</v>
      </c>
      <c r="B521" s="103" t="s">
        <v>1433</v>
      </c>
      <c r="C521" s="104">
        <v>0</v>
      </c>
      <c r="D521" s="104">
        <v>0</v>
      </c>
      <c r="E521" s="104">
        <v>0</v>
      </c>
      <c r="F521" s="104">
        <v>0</v>
      </c>
      <c r="G521" s="105">
        <v>45918</v>
      </c>
      <c r="H521" s="103" t="s">
        <v>654</v>
      </c>
      <c r="S521" s="90" t="s">
        <v>1461</v>
      </c>
      <c r="T521" s="90" t="s">
        <v>1516</v>
      </c>
      <c r="U521" s="91">
        <v>0</v>
      </c>
      <c r="V521" s="91">
        <v>0</v>
      </c>
      <c r="W521" s="91">
        <v>0</v>
      </c>
      <c r="X521" s="91">
        <v>0</v>
      </c>
      <c r="Y521" s="92">
        <v>45905</v>
      </c>
      <c r="Z521" s="90" t="s">
        <v>654</v>
      </c>
      <c r="AA521" s="53" t="s">
        <v>1337</v>
      </c>
    </row>
    <row r="522" spans="1:27" ht="15" customHeight="1">
      <c r="A522" s="103" t="s">
        <v>1393</v>
      </c>
      <c r="B522" s="103" t="s">
        <v>1429</v>
      </c>
      <c r="C522" s="104">
        <v>0</v>
      </c>
      <c r="D522" s="104">
        <v>0</v>
      </c>
      <c r="E522" s="104">
        <v>0</v>
      </c>
      <c r="F522" s="104">
        <v>0</v>
      </c>
      <c r="G522" s="105">
        <v>45918</v>
      </c>
      <c r="H522" s="103" t="s">
        <v>654</v>
      </c>
      <c r="S522" s="90" t="s">
        <v>1462</v>
      </c>
      <c r="T522" s="90" t="s">
        <v>1516</v>
      </c>
      <c r="U522" s="91">
        <v>0</v>
      </c>
      <c r="V522" s="91">
        <v>0</v>
      </c>
      <c r="W522" s="91">
        <v>0</v>
      </c>
      <c r="X522" s="91">
        <v>0</v>
      </c>
      <c r="Y522" s="92">
        <v>45905</v>
      </c>
      <c r="Z522" s="90" t="s">
        <v>654</v>
      </c>
      <c r="AA522" s="53" t="s">
        <v>1337</v>
      </c>
    </row>
    <row r="523" spans="1:27" ht="15" customHeight="1">
      <c r="A523" s="103" t="s">
        <v>1395</v>
      </c>
      <c r="B523" s="103" t="s">
        <v>1430</v>
      </c>
      <c r="C523" s="104">
        <v>0</v>
      </c>
      <c r="D523" s="104">
        <v>0</v>
      </c>
      <c r="E523" s="104">
        <v>0</v>
      </c>
      <c r="F523" s="104">
        <v>0</v>
      </c>
      <c r="G523" s="105">
        <v>45918</v>
      </c>
      <c r="H523" s="103" t="s">
        <v>654</v>
      </c>
      <c r="S523" s="90" t="s">
        <v>1463</v>
      </c>
      <c r="T523" s="90" t="s">
        <v>1516</v>
      </c>
      <c r="U523" s="91">
        <v>0</v>
      </c>
      <c r="V523" s="91">
        <v>0</v>
      </c>
      <c r="W523" s="91">
        <v>0</v>
      </c>
      <c r="X523" s="91">
        <v>0</v>
      </c>
      <c r="Y523" s="92">
        <v>45905</v>
      </c>
      <c r="Z523" s="90" t="s">
        <v>654</v>
      </c>
      <c r="AA523" s="53" t="s">
        <v>1337</v>
      </c>
    </row>
    <row r="524" spans="1:27" ht="15" customHeight="1">
      <c r="A524" s="103" t="s">
        <v>1397</v>
      </c>
      <c r="B524" s="103" t="s">
        <v>1431</v>
      </c>
      <c r="C524" s="104">
        <v>0</v>
      </c>
      <c r="D524" s="104">
        <v>0</v>
      </c>
      <c r="E524" s="104">
        <v>0</v>
      </c>
      <c r="F524" s="104">
        <v>0</v>
      </c>
      <c r="G524" s="105">
        <v>45918</v>
      </c>
      <c r="H524" s="103" t="s">
        <v>654</v>
      </c>
      <c r="S524" s="90" t="s">
        <v>336</v>
      </c>
      <c r="T524" s="90" t="s">
        <v>604</v>
      </c>
      <c r="U524" s="91">
        <v>0</v>
      </c>
      <c r="V524" s="91">
        <v>0</v>
      </c>
      <c r="W524" s="91">
        <v>0</v>
      </c>
      <c r="X524" s="91">
        <v>0</v>
      </c>
      <c r="Y524" s="92">
        <v>45905</v>
      </c>
      <c r="Z524" s="90" t="s">
        <v>654</v>
      </c>
      <c r="AA524" s="53" t="s">
        <v>1337</v>
      </c>
    </row>
    <row r="525" spans="1:27" ht="15" customHeight="1">
      <c r="A525" s="103" t="s">
        <v>1399</v>
      </c>
      <c r="B525" s="103" t="s">
        <v>1432</v>
      </c>
      <c r="C525" s="104">
        <v>0</v>
      </c>
      <c r="D525" s="104">
        <v>0</v>
      </c>
      <c r="E525" s="104">
        <v>0</v>
      </c>
      <c r="F525" s="104">
        <v>0</v>
      </c>
      <c r="G525" s="105">
        <v>45918</v>
      </c>
      <c r="H525" s="103" t="s">
        <v>654</v>
      </c>
      <c r="S525" s="90" t="s">
        <v>340</v>
      </c>
      <c r="T525" s="90" t="s">
        <v>605</v>
      </c>
      <c r="U525" s="91">
        <v>0</v>
      </c>
      <c r="V525" s="91">
        <v>0</v>
      </c>
      <c r="W525" s="91">
        <v>0</v>
      </c>
      <c r="X525" s="91">
        <v>0</v>
      </c>
      <c r="Y525" s="92">
        <v>45905</v>
      </c>
      <c r="Z525" s="90" t="s">
        <v>654</v>
      </c>
      <c r="AA525" s="53" t="s">
        <v>1337</v>
      </c>
    </row>
    <row r="526" spans="1:27" ht="15" customHeight="1">
      <c r="A526" s="103" t="s">
        <v>1401</v>
      </c>
      <c r="B526" s="103" t="s">
        <v>1433</v>
      </c>
      <c r="C526" s="104">
        <v>0</v>
      </c>
      <c r="D526" s="104">
        <v>0</v>
      </c>
      <c r="E526" s="104">
        <v>0</v>
      </c>
      <c r="F526" s="104">
        <v>0</v>
      </c>
      <c r="G526" s="105">
        <v>45918</v>
      </c>
      <c r="H526" s="103" t="s">
        <v>654</v>
      </c>
      <c r="S526" s="90" t="s">
        <v>342</v>
      </c>
      <c r="T526" s="90" t="s">
        <v>606</v>
      </c>
      <c r="U526" s="91">
        <v>0</v>
      </c>
      <c r="V526" s="91">
        <v>0</v>
      </c>
      <c r="W526" s="91">
        <v>0</v>
      </c>
      <c r="X526" s="91">
        <v>0</v>
      </c>
      <c r="Y526" s="92">
        <v>45905</v>
      </c>
      <c r="Z526" s="90" t="s">
        <v>654</v>
      </c>
      <c r="AA526" s="53" t="s">
        <v>1337</v>
      </c>
    </row>
    <row r="527" spans="1:27" ht="15" customHeight="1">
      <c r="A527" s="103" t="s">
        <v>1373</v>
      </c>
      <c r="B527" s="103" t="s">
        <v>1433</v>
      </c>
      <c r="C527" s="104">
        <v>0</v>
      </c>
      <c r="D527" s="104">
        <v>0</v>
      </c>
      <c r="E527" s="104">
        <v>0</v>
      </c>
      <c r="F527" s="104">
        <v>200</v>
      </c>
      <c r="G527" s="105">
        <v>45918</v>
      </c>
      <c r="H527" s="103" t="s">
        <v>654</v>
      </c>
      <c r="S527" s="90" t="s">
        <v>344</v>
      </c>
      <c r="T527" s="90" t="s">
        <v>607</v>
      </c>
      <c r="U527" s="91">
        <v>0</v>
      </c>
      <c r="V527" s="91">
        <v>0</v>
      </c>
      <c r="W527" s="91">
        <v>0</v>
      </c>
      <c r="X527" s="91">
        <v>0</v>
      </c>
      <c r="Y527" s="92">
        <v>45905</v>
      </c>
      <c r="Z527" s="90" t="s">
        <v>654</v>
      </c>
      <c r="AA527" s="53" t="s">
        <v>1337</v>
      </c>
    </row>
    <row r="528" spans="1:27" ht="15" customHeight="1">
      <c r="A528" s="103" t="s">
        <v>1489</v>
      </c>
      <c r="B528" s="103" t="s">
        <v>1513</v>
      </c>
      <c r="C528" s="104">
        <v>0</v>
      </c>
      <c r="D528" s="104">
        <v>0</v>
      </c>
      <c r="E528" s="104">
        <v>0</v>
      </c>
      <c r="F528" s="104">
        <v>0</v>
      </c>
      <c r="G528" s="105">
        <v>45918</v>
      </c>
      <c r="H528" s="103" t="s">
        <v>654</v>
      </c>
      <c r="S528" s="90" t="s">
        <v>385</v>
      </c>
      <c r="T528" s="90" t="s">
        <v>604</v>
      </c>
      <c r="U528" s="91">
        <v>0</v>
      </c>
      <c r="V528" s="91">
        <v>0</v>
      </c>
      <c r="W528" s="91">
        <v>0</v>
      </c>
      <c r="X528" s="91">
        <v>0</v>
      </c>
      <c r="Y528" s="92">
        <v>45905</v>
      </c>
      <c r="Z528" s="90" t="s">
        <v>654</v>
      </c>
      <c r="AA528" s="53" t="s">
        <v>1337</v>
      </c>
    </row>
    <row r="529" spans="1:27" ht="15" customHeight="1">
      <c r="A529" s="103" t="s">
        <v>1490</v>
      </c>
      <c r="B529" s="103" t="s">
        <v>1513</v>
      </c>
      <c r="C529" s="104">
        <v>0</v>
      </c>
      <c r="D529" s="104">
        <v>0</v>
      </c>
      <c r="E529" s="104">
        <v>0</v>
      </c>
      <c r="F529" s="104">
        <v>0</v>
      </c>
      <c r="G529" s="105">
        <v>45918</v>
      </c>
      <c r="H529" s="103" t="s">
        <v>654</v>
      </c>
      <c r="S529" s="90" t="s">
        <v>387</v>
      </c>
      <c r="T529" s="90" t="s">
        <v>605</v>
      </c>
      <c r="U529" s="91">
        <v>0</v>
      </c>
      <c r="V529" s="91">
        <v>0</v>
      </c>
      <c r="W529" s="91">
        <v>0</v>
      </c>
      <c r="X529" s="91">
        <v>0</v>
      </c>
      <c r="Y529" s="92">
        <v>45905</v>
      </c>
      <c r="Z529" s="90" t="s">
        <v>654</v>
      </c>
      <c r="AA529" s="53" t="s">
        <v>1337</v>
      </c>
    </row>
    <row r="530" spans="1:27" ht="15" customHeight="1">
      <c r="A530" s="103" t="s">
        <v>1491</v>
      </c>
      <c r="B530" s="103" t="s">
        <v>1513</v>
      </c>
      <c r="C530" s="104">
        <v>0</v>
      </c>
      <c r="D530" s="104">
        <v>0</v>
      </c>
      <c r="E530" s="104">
        <v>0</v>
      </c>
      <c r="F530" s="104">
        <v>0</v>
      </c>
      <c r="G530" s="105">
        <v>45918</v>
      </c>
      <c r="H530" s="103" t="s">
        <v>654</v>
      </c>
      <c r="S530" s="90" t="s">
        <v>389</v>
      </c>
      <c r="T530" s="90" t="s">
        <v>606</v>
      </c>
      <c r="U530" s="91">
        <v>0</v>
      </c>
      <c r="V530" s="91">
        <v>0</v>
      </c>
      <c r="W530" s="91">
        <v>0</v>
      </c>
      <c r="X530" s="91">
        <v>0</v>
      </c>
      <c r="Y530" s="92">
        <v>45905</v>
      </c>
      <c r="Z530" s="90" t="s">
        <v>654</v>
      </c>
      <c r="AA530" s="53" t="s">
        <v>1337</v>
      </c>
    </row>
    <row r="531" spans="1:27" ht="15" customHeight="1">
      <c r="A531" s="103" t="s">
        <v>1494</v>
      </c>
      <c r="B531" s="103" t="s">
        <v>1513</v>
      </c>
      <c r="C531" s="104">
        <v>0</v>
      </c>
      <c r="D531" s="104">
        <v>0</v>
      </c>
      <c r="E531" s="104">
        <v>0</v>
      </c>
      <c r="F531" s="104">
        <v>0</v>
      </c>
      <c r="G531" s="105">
        <v>45918</v>
      </c>
      <c r="H531" s="103" t="s">
        <v>654</v>
      </c>
      <c r="S531" s="90" t="s">
        <v>391</v>
      </c>
      <c r="T531" s="90" t="s">
        <v>607</v>
      </c>
      <c r="U531" s="91">
        <v>0</v>
      </c>
      <c r="V531" s="91">
        <v>0</v>
      </c>
      <c r="W531" s="91">
        <v>0</v>
      </c>
      <c r="X531" s="91">
        <v>0</v>
      </c>
      <c r="Y531" s="92">
        <v>45905</v>
      </c>
      <c r="Z531" s="90" t="s">
        <v>654</v>
      </c>
      <c r="AA531" s="53" t="s">
        <v>1337</v>
      </c>
    </row>
    <row r="532" spans="1:27" ht="15" customHeight="1">
      <c r="A532" s="103" t="s">
        <v>1495</v>
      </c>
      <c r="B532" s="103" t="s">
        <v>1513</v>
      </c>
      <c r="C532" s="104">
        <v>0</v>
      </c>
      <c r="D532" s="104">
        <v>0</v>
      </c>
      <c r="E532" s="104">
        <v>0</v>
      </c>
      <c r="F532" s="104">
        <v>0</v>
      </c>
      <c r="G532" s="105">
        <v>45918</v>
      </c>
      <c r="H532" s="103" t="s">
        <v>654</v>
      </c>
      <c r="S532" s="90" t="s">
        <v>438</v>
      </c>
      <c r="T532" s="90" t="s">
        <v>604</v>
      </c>
      <c r="U532" s="91">
        <v>0</v>
      </c>
      <c r="V532" s="91">
        <v>0</v>
      </c>
      <c r="W532" s="91">
        <v>0</v>
      </c>
      <c r="X532" s="91">
        <v>0</v>
      </c>
      <c r="Y532" s="92">
        <v>45905</v>
      </c>
      <c r="Z532" s="90" t="s">
        <v>654</v>
      </c>
      <c r="AA532" s="53" t="s">
        <v>1337</v>
      </c>
    </row>
    <row r="533" spans="1:27" ht="15" customHeight="1">
      <c r="A533" s="103" t="s">
        <v>1496</v>
      </c>
      <c r="B533" s="103" t="s">
        <v>1513</v>
      </c>
      <c r="C533" s="104">
        <v>0</v>
      </c>
      <c r="D533" s="104">
        <v>0</v>
      </c>
      <c r="E533" s="104">
        <v>0</v>
      </c>
      <c r="F533" s="104">
        <v>0</v>
      </c>
      <c r="G533" s="105">
        <v>45918</v>
      </c>
      <c r="H533" s="103" t="s">
        <v>654</v>
      </c>
      <c r="S533" s="90" t="s">
        <v>441</v>
      </c>
      <c r="T533" s="90" t="s">
        <v>605</v>
      </c>
      <c r="U533" s="91">
        <v>0</v>
      </c>
      <c r="V533" s="91">
        <v>0</v>
      </c>
      <c r="W533" s="91">
        <v>0</v>
      </c>
      <c r="X533" s="91">
        <v>0</v>
      </c>
      <c r="Y533" s="92">
        <v>45905</v>
      </c>
      <c r="Z533" s="90" t="s">
        <v>654</v>
      </c>
      <c r="AA533" s="53" t="s">
        <v>1337</v>
      </c>
    </row>
    <row r="534" spans="1:27" ht="15" customHeight="1">
      <c r="A534" s="103" t="s">
        <v>1499</v>
      </c>
      <c r="B534" s="103" t="s">
        <v>1513</v>
      </c>
      <c r="C534" s="104">
        <v>0</v>
      </c>
      <c r="D534" s="104">
        <v>0</v>
      </c>
      <c r="E534" s="104">
        <v>0</v>
      </c>
      <c r="F534" s="104">
        <v>0</v>
      </c>
      <c r="G534" s="105">
        <v>45918</v>
      </c>
      <c r="H534" s="103" t="s">
        <v>654</v>
      </c>
      <c r="S534" s="90" t="s">
        <v>443</v>
      </c>
      <c r="T534" s="90" t="s">
        <v>606</v>
      </c>
      <c r="U534" s="91">
        <v>0</v>
      </c>
      <c r="V534" s="91">
        <v>0</v>
      </c>
      <c r="W534" s="91">
        <v>0</v>
      </c>
      <c r="X534" s="91">
        <v>0</v>
      </c>
      <c r="Y534" s="92">
        <v>45905</v>
      </c>
      <c r="Z534" s="90" t="s">
        <v>654</v>
      </c>
      <c r="AA534" s="53" t="s">
        <v>1337</v>
      </c>
    </row>
    <row r="535" spans="1:27" ht="15" customHeight="1">
      <c r="A535" s="103" t="s">
        <v>1500</v>
      </c>
      <c r="B535" s="103" t="s">
        <v>1513</v>
      </c>
      <c r="C535" s="104">
        <v>0</v>
      </c>
      <c r="D535" s="104">
        <v>0</v>
      </c>
      <c r="E535" s="104">
        <v>0</v>
      </c>
      <c r="F535" s="104">
        <v>0</v>
      </c>
      <c r="G535" s="105">
        <v>45918</v>
      </c>
      <c r="H535" s="103" t="s">
        <v>654</v>
      </c>
      <c r="S535" s="90" t="s">
        <v>445</v>
      </c>
      <c r="T535" s="90" t="s">
        <v>607</v>
      </c>
      <c r="U535" s="91">
        <v>0</v>
      </c>
      <c r="V535" s="91">
        <v>0</v>
      </c>
      <c r="W535" s="91">
        <v>0</v>
      </c>
      <c r="X535" s="91">
        <v>0</v>
      </c>
      <c r="Y535" s="92">
        <v>45905</v>
      </c>
      <c r="Z535" s="90" t="s">
        <v>654</v>
      </c>
      <c r="AA535" s="53" t="s">
        <v>1337</v>
      </c>
    </row>
    <row r="536" spans="1:27" ht="15" customHeight="1">
      <c r="A536" s="103" t="s">
        <v>1501</v>
      </c>
      <c r="B536" s="103" t="s">
        <v>1513</v>
      </c>
      <c r="C536" s="104">
        <v>0</v>
      </c>
      <c r="D536" s="104">
        <v>0</v>
      </c>
      <c r="E536" s="104">
        <v>0</v>
      </c>
      <c r="F536" s="104">
        <v>0</v>
      </c>
      <c r="G536" s="105">
        <v>45918</v>
      </c>
      <c r="H536" s="103" t="s">
        <v>654</v>
      </c>
      <c r="S536" s="90" t="s">
        <v>368</v>
      </c>
      <c r="T536" s="90" t="s">
        <v>90</v>
      </c>
      <c r="U536" s="91">
        <v>0</v>
      </c>
      <c r="V536" s="91">
        <v>0</v>
      </c>
      <c r="W536" s="91">
        <v>0</v>
      </c>
      <c r="X536" s="91">
        <v>0</v>
      </c>
      <c r="Y536" s="92">
        <v>45905</v>
      </c>
      <c r="Z536" s="90" t="s">
        <v>654</v>
      </c>
      <c r="AA536" s="53" t="s">
        <v>1337</v>
      </c>
    </row>
    <row r="537" spans="1:27" ht="15" customHeight="1">
      <c r="A537" s="103" t="s">
        <v>911</v>
      </c>
      <c r="B537" s="103" t="s">
        <v>347</v>
      </c>
      <c r="C537" s="104">
        <v>0</v>
      </c>
      <c r="D537" s="104">
        <v>0</v>
      </c>
      <c r="E537" s="104">
        <v>0</v>
      </c>
      <c r="F537" s="104">
        <v>0</v>
      </c>
      <c r="G537" s="105">
        <v>45918</v>
      </c>
      <c r="H537" s="103" t="s">
        <v>654</v>
      </c>
      <c r="S537" s="90" t="s">
        <v>370</v>
      </c>
      <c r="T537" s="90" t="s">
        <v>93</v>
      </c>
      <c r="U537" s="91">
        <v>0</v>
      </c>
      <c r="V537" s="91">
        <v>0</v>
      </c>
      <c r="W537" s="91">
        <v>0</v>
      </c>
      <c r="X537" s="91">
        <v>0</v>
      </c>
      <c r="Y537" s="92">
        <v>45905</v>
      </c>
      <c r="Z537" s="90" t="s">
        <v>654</v>
      </c>
      <c r="AA537" s="53" t="s">
        <v>1337</v>
      </c>
    </row>
    <row r="538" spans="1:27" ht="15" customHeight="1">
      <c r="A538" s="103" t="s">
        <v>912</v>
      </c>
      <c r="B538" s="103" t="s">
        <v>350</v>
      </c>
      <c r="C538" s="104">
        <v>0</v>
      </c>
      <c r="D538" s="104">
        <v>0</v>
      </c>
      <c r="E538" s="104">
        <v>0</v>
      </c>
      <c r="F538" s="104">
        <v>0</v>
      </c>
      <c r="G538" s="105">
        <v>45918</v>
      </c>
      <c r="H538" s="103" t="s">
        <v>654</v>
      </c>
      <c r="S538" s="90" t="s">
        <v>372</v>
      </c>
      <c r="T538" s="90" t="s">
        <v>16</v>
      </c>
      <c r="U538" s="91">
        <v>0</v>
      </c>
      <c r="V538" s="91">
        <v>0</v>
      </c>
      <c r="W538" s="91">
        <v>0</v>
      </c>
      <c r="X538" s="91">
        <v>0</v>
      </c>
      <c r="Y538" s="92">
        <v>45905</v>
      </c>
      <c r="Z538" s="90" t="s">
        <v>654</v>
      </c>
      <c r="AA538" s="53" t="s">
        <v>1337</v>
      </c>
    </row>
    <row r="539" spans="1:27" ht="15" customHeight="1">
      <c r="A539" s="103" t="s">
        <v>1324</v>
      </c>
      <c r="B539" s="103" t="s">
        <v>347</v>
      </c>
      <c r="C539" s="104">
        <v>0</v>
      </c>
      <c r="D539" s="104">
        <v>0</v>
      </c>
      <c r="E539" s="104">
        <v>0</v>
      </c>
      <c r="F539" s="104">
        <v>0</v>
      </c>
      <c r="G539" s="105">
        <v>45918</v>
      </c>
      <c r="H539" s="103" t="s">
        <v>654</v>
      </c>
      <c r="S539" s="90" t="s">
        <v>374</v>
      </c>
      <c r="T539" s="90" t="s">
        <v>20</v>
      </c>
      <c r="U539" s="91">
        <v>0</v>
      </c>
      <c r="V539" s="91">
        <v>0</v>
      </c>
      <c r="W539" s="91">
        <v>0</v>
      </c>
      <c r="X539" s="91">
        <v>0</v>
      </c>
      <c r="Y539" s="92">
        <v>45905</v>
      </c>
      <c r="Z539" s="90" t="s">
        <v>654</v>
      </c>
      <c r="AA539" s="53" t="s">
        <v>1337</v>
      </c>
    </row>
    <row r="540" spans="1:27" ht="15" customHeight="1">
      <c r="A540" s="103" t="s">
        <v>1325</v>
      </c>
      <c r="B540" s="103" t="s">
        <v>350</v>
      </c>
      <c r="C540" s="104">
        <v>0</v>
      </c>
      <c r="D540" s="104">
        <v>0</v>
      </c>
      <c r="E540" s="104">
        <v>0</v>
      </c>
      <c r="F540" s="104">
        <v>0</v>
      </c>
      <c r="G540" s="105">
        <v>45918</v>
      </c>
      <c r="H540" s="103" t="s">
        <v>654</v>
      </c>
      <c r="S540" s="90" t="s">
        <v>823</v>
      </c>
      <c r="T540" s="90" t="s">
        <v>90</v>
      </c>
      <c r="U540" s="91">
        <v>0</v>
      </c>
      <c r="V540" s="91">
        <v>0</v>
      </c>
      <c r="W540" s="91">
        <v>0</v>
      </c>
      <c r="X540" s="91">
        <v>0</v>
      </c>
      <c r="Y540" s="92">
        <v>45905</v>
      </c>
      <c r="Z540" s="90" t="s">
        <v>654</v>
      </c>
      <c r="AA540" s="53" t="s">
        <v>1337</v>
      </c>
    </row>
    <row r="541" spans="1:27" ht="15" customHeight="1">
      <c r="A541" s="103" t="s">
        <v>1330</v>
      </c>
      <c r="B541" s="103" t="s">
        <v>347</v>
      </c>
      <c r="C541" s="104">
        <v>0</v>
      </c>
      <c r="D541" s="104">
        <v>0</v>
      </c>
      <c r="E541" s="104">
        <v>0</v>
      </c>
      <c r="F541" s="104">
        <v>0</v>
      </c>
      <c r="G541" s="105">
        <v>45918</v>
      </c>
      <c r="H541" s="103" t="s">
        <v>654</v>
      </c>
      <c r="S541" s="90" t="s">
        <v>824</v>
      </c>
      <c r="T541" s="90" t="s">
        <v>93</v>
      </c>
      <c r="U541" s="91">
        <v>0</v>
      </c>
      <c r="V541" s="91">
        <v>0</v>
      </c>
      <c r="W541" s="91">
        <v>0</v>
      </c>
      <c r="X541" s="91">
        <v>0</v>
      </c>
      <c r="Y541" s="92">
        <v>45905</v>
      </c>
      <c r="Z541" s="90" t="s">
        <v>654</v>
      </c>
      <c r="AA541" s="53" t="s">
        <v>1337</v>
      </c>
    </row>
    <row r="542" spans="1:27" ht="15" customHeight="1">
      <c r="A542" s="103" t="s">
        <v>1331</v>
      </c>
      <c r="B542" s="103" t="s">
        <v>350</v>
      </c>
      <c r="C542" s="104">
        <v>0</v>
      </c>
      <c r="D542" s="104">
        <v>0</v>
      </c>
      <c r="E542" s="104">
        <v>0</v>
      </c>
      <c r="F542" s="104">
        <v>0</v>
      </c>
      <c r="G542" s="105">
        <v>45918</v>
      </c>
      <c r="H542" s="103" t="s">
        <v>654</v>
      </c>
      <c r="S542" s="90" t="s">
        <v>825</v>
      </c>
      <c r="T542" s="90" t="s">
        <v>16</v>
      </c>
      <c r="U542" s="91">
        <v>0</v>
      </c>
      <c r="V542" s="91">
        <v>0</v>
      </c>
      <c r="W542" s="91">
        <v>0</v>
      </c>
      <c r="X542" s="91">
        <v>0</v>
      </c>
      <c r="Y542" s="92">
        <v>45905</v>
      </c>
      <c r="Z542" s="90" t="s">
        <v>654</v>
      </c>
      <c r="AA542" s="53" t="s">
        <v>1337</v>
      </c>
    </row>
    <row r="543" spans="1:27" ht="15" customHeight="1">
      <c r="A543" s="103" t="s">
        <v>948</v>
      </c>
      <c r="B543" s="103" t="s">
        <v>347</v>
      </c>
      <c r="C543" s="104">
        <v>7548</v>
      </c>
      <c r="D543" s="104">
        <v>1500</v>
      </c>
      <c r="E543" s="104">
        <v>6048</v>
      </c>
      <c r="F543" s="104">
        <v>6004</v>
      </c>
      <c r="G543" s="105">
        <v>45918</v>
      </c>
      <c r="H543" s="103" t="s">
        <v>654</v>
      </c>
      <c r="S543" s="90" t="s">
        <v>826</v>
      </c>
      <c r="T543" s="90" t="s">
        <v>20</v>
      </c>
      <c r="U543" s="91">
        <v>0</v>
      </c>
      <c r="V543" s="91">
        <v>0</v>
      </c>
      <c r="W543" s="91">
        <v>0</v>
      </c>
      <c r="X543" s="91">
        <v>0</v>
      </c>
      <c r="Y543" s="92">
        <v>45905</v>
      </c>
      <c r="Z543" s="90" t="s">
        <v>654</v>
      </c>
      <c r="AA543" s="53" t="s">
        <v>1337</v>
      </c>
    </row>
    <row r="544" spans="1:27" ht="15" customHeight="1">
      <c r="A544" s="103" t="s">
        <v>949</v>
      </c>
      <c r="B544" s="103" t="s">
        <v>350</v>
      </c>
      <c r="C544" s="104">
        <v>3760</v>
      </c>
      <c r="D544" s="104">
        <v>1000</v>
      </c>
      <c r="E544" s="104">
        <v>2760</v>
      </c>
      <c r="F544" s="104">
        <v>2852</v>
      </c>
      <c r="G544" s="105">
        <v>45918</v>
      </c>
      <c r="H544" s="103" t="s">
        <v>654</v>
      </c>
      <c r="S544" s="90" t="s">
        <v>352</v>
      </c>
      <c r="T544" s="90" t="s">
        <v>90</v>
      </c>
      <c r="U544" s="91">
        <v>0</v>
      </c>
      <c r="V544" s="91">
        <v>0</v>
      </c>
      <c r="W544" s="91">
        <v>0</v>
      </c>
      <c r="X544" s="91">
        <v>0</v>
      </c>
      <c r="Y544" s="92">
        <v>45905</v>
      </c>
      <c r="Z544" s="90" t="s">
        <v>654</v>
      </c>
      <c r="AA544" s="53" t="s">
        <v>1337</v>
      </c>
    </row>
    <row r="545" spans="1:27" ht="15" customHeight="1">
      <c r="A545" s="103" t="s">
        <v>1084</v>
      </c>
      <c r="B545" s="103" t="s">
        <v>347</v>
      </c>
      <c r="C545" s="104">
        <v>0</v>
      </c>
      <c r="D545" s="104">
        <v>0</v>
      </c>
      <c r="E545" s="104">
        <v>0</v>
      </c>
      <c r="F545" s="104">
        <v>3700</v>
      </c>
      <c r="G545" s="105">
        <v>45918</v>
      </c>
      <c r="H545" s="103" t="s">
        <v>654</v>
      </c>
      <c r="S545" s="90" t="s">
        <v>354</v>
      </c>
      <c r="T545" s="90" t="s">
        <v>93</v>
      </c>
      <c r="U545" s="91">
        <v>0</v>
      </c>
      <c r="V545" s="91">
        <v>0</v>
      </c>
      <c r="W545" s="91">
        <v>0</v>
      </c>
      <c r="X545" s="91">
        <v>0</v>
      </c>
      <c r="Y545" s="92">
        <v>45905</v>
      </c>
      <c r="Z545" s="90" t="s">
        <v>654</v>
      </c>
      <c r="AA545" s="53" t="s">
        <v>1337</v>
      </c>
    </row>
    <row r="546" spans="1:27" ht="15" customHeight="1">
      <c r="A546" s="103" t="s">
        <v>1085</v>
      </c>
      <c r="B546" s="103" t="s">
        <v>350</v>
      </c>
      <c r="C546" s="104">
        <v>0</v>
      </c>
      <c r="D546" s="104">
        <v>0</v>
      </c>
      <c r="E546" s="104">
        <v>0</v>
      </c>
      <c r="F546" s="104">
        <v>1852</v>
      </c>
      <c r="G546" s="105">
        <v>45918</v>
      </c>
      <c r="H546" s="103" t="s">
        <v>654</v>
      </c>
      <c r="S546" s="90" t="s">
        <v>356</v>
      </c>
      <c r="T546" s="90" t="s">
        <v>16</v>
      </c>
      <c r="U546" s="91">
        <v>0</v>
      </c>
      <c r="V546" s="91">
        <v>0</v>
      </c>
      <c r="W546" s="91">
        <v>0</v>
      </c>
      <c r="X546" s="91">
        <v>0</v>
      </c>
      <c r="Y546" s="92">
        <v>45905</v>
      </c>
      <c r="Z546" s="90" t="s">
        <v>654</v>
      </c>
      <c r="AA546" s="53" t="s">
        <v>1337</v>
      </c>
    </row>
    <row r="547" spans="1:27" ht="15" customHeight="1">
      <c r="A547" s="103" t="s">
        <v>1094</v>
      </c>
      <c r="B547" s="103" t="s">
        <v>347</v>
      </c>
      <c r="C547" s="104">
        <v>0</v>
      </c>
      <c r="D547" s="104">
        <v>0</v>
      </c>
      <c r="E547" s="104">
        <v>0</v>
      </c>
      <c r="F547" s="104">
        <v>0</v>
      </c>
      <c r="G547" s="105">
        <v>45918</v>
      </c>
      <c r="H547" s="103" t="s">
        <v>654</v>
      </c>
      <c r="S547" s="90" t="s">
        <v>358</v>
      </c>
      <c r="T547" s="90" t="s">
        <v>20</v>
      </c>
      <c r="U547" s="91">
        <v>0</v>
      </c>
      <c r="V547" s="91">
        <v>0</v>
      </c>
      <c r="W547" s="91">
        <v>0</v>
      </c>
      <c r="X547" s="91">
        <v>0</v>
      </c>
      <c r="Y547" s="92">
        <v>45905</v>
      </c>
      <c r="Z547" s="90" t="s">
        <v>654</v>
      </c>
      <c r="AA547" s="53" t="s">
        <v>1337</v>
      </c>
    </row>
    <row r="548" spans="1:27" ht="15" customHeight="1">
      <c r="A548" s="103" t="s">
        <v>1095</v>
      </c>
      <c r="B548" s="103" t="s">
        <v>350</v>
      </c>
      <c r="C548" s="104">
        <v>0</v>
      </c>
      <c r="D548" s="104">
        <v>0</v>
      </c>
      <c r="E548" s="104">
        <v>0</v>
      </c>
      <c r="F548" s="104">
        <v>0</v>
      </c>
      <c r="G548" s="105">
        <v>45918</v>
      </c>
      <c r="H548" s="103" t="s">
        <v>654</v>
      </c>
      <c r="S548" s="90" t="s">
        <v>451</v>
      </c>
      <c r="T548" s="90" t="s">
        <v>90</v>
      </c>
      <c r="U548" s="91">
        <v>0</v>
      </c>
      <c r="V548" s="91">
        <v>0</v>
      </c>
      <c r="W548" s="91">
        <v>0</v>
      </c>
      <c r="X548" s="91">
        <v>0</v>
      </c>
      <c r="Y548" s="92">
        <v>45905</v>
      </c>
      <c r="Z548" s="90" t="s">
        <v>654</v>
      </c>
      <c r="AA548" s="53" t="s">
        <v>1337</v>
      </c>
    </row>
    <row r="549" spans="1:27" ht="15" customHeight="1">
      <c r="A549" s="103" t="s">
        <v>965</v>
      </c>
      <c r="B549" s="103" t="s">
        <v>347</v>
      </c>
      <c r="C549" s="104">
        <v>0</v>
      </c>
      <c r="D549" s="104">
        <v>0</v>
      </c>
      <c r="E549" s="104">
        <v>0</v>
      </c>
      <c r="F549" s="104">
        <v>0</v>
      </c>
      <c r="G549" s="105">
        <v>45918</v>
      </c>
      <c r="H549" s="103" t="s">
        <v>654</v>
      </c>
      <c r="S549" s="90" t="s">
        <v>454</v>
      </c>
      <c r="T549" s="90" t="s">
        <v>93</v>
      </c>
      <c r="U549" s="91">
        <v>0</v>
      </c>
      <c r="V549" s="91">
        <v>0</v>
      </c>
      <c r="W549" s="91">
        <v>0</v>
      </c>
      <c r="X549" s="91">
        <v>0</v>
      </c>
      <c r="Y549" s="92">
        <v>45905</v>
      </c>
      <c r="Z549" s="90" t="s">
        <v>654</v>
      </c>
      <c r="AA549" s="53" t="s">
        <v>1337</v>
      </c>
    </row>
    <row r="550" spans="1:27" ht="15" customHeight="1">
      <c r="A550" s="103" t="s">
        <v>966</v>
      </c>
      <c r="B550" s="103" t="s">
        <v>350</v>
      </c>
      <c r="C550" s="104">
        <v>0</v>
      </c>
      <c r="D550" s="104">
        <v>0</v>
      </c>
      <c r="E550" s="104">
        <v>0</v>
      </c>
      <c r="F550" s="104">
        <v>0</v>
      </c>
      <c r="G550" s="105">
        <v>45918</v>
      </c>
      <c r="H550" s="103" t="s">
        <v>654</v>
      </c>
      <c r="S550" s="90" t="s">
        <v>456</v>
      </c>
      <c r="T550" s="90" t="s">
        <v>16</v>
      </c>
      <c r="U550" s="91">
        <v>0</v>
      </c>
      <c r="V550" s="91">
        <v>0</v>
      </c>
      <c r="W550" s="91">
        <v>0</v>
      </c>
      <c r="X550" s="91">
        <v>0</v>
      </c>
      <c r="Y550" s="92">
        <v>45905</v>
      </c>
      <c r="Z550" s="90" t="s">
        <v>654</v>
      </c>
      <c r="AA550" s="53" t="s">
        <v>1337</v>
      </c>
    </row>
    <row r="551" spans="1:27" ht="15" customHeight="1">
      <c r="A551" s="103" t="s">
        <v>1076</v>
      </c>
      <c r="B551" s="103" t="s">
        <v>347</v>
      </c>
      <c r="C551" s="104">
        <v>0</v>
      </c>
      <c r="D551" s="104">
        <v>0</v>
      </c>
      <c r="E551" s="104">
        <v>0</v>
      </c>
      <c r="F551" s="104">
        <v>0</v>
      </c>
      <c r="G551" s="105">
        <v>45918</v>
      </c>
      <c r="H551" s="103" t="s">
        <v>654</v>
      </c>
      <c r="S551" s="90" t="s">
        <v>458</v>
      </c>
      <c r="T551" s="90" t="s">
        <v>20</v>
      </c>
      <c r="U551" s="91">
        <v>0</v>
      </c>
      <c r="V551" s="91">
        <v>0</v>
      </c>
      <c r="W551" s="91">
        <v>0</v>
      </c>
      <c r="X551" s="91">
        <v>0</v>
      </c>
      <c r="Y551" s="92">
        <v>45905</v>
      </c>
      <c r="Z551" s="90" t="s">
        <v>654</v>
      </c>
      <c r="AA551" s="53" t="s">
        <v>1337</v>
      </c>
    </row>
    <row r="552" spans="1:27" ht="15" customHeight="1">
      <c r="A552" s="103" t="s">
        <v>1077</v>
      </c>
      <c r="B552" s="103" t="s">
        <v>350</v>
      </c>
      <c r="C552" s="104">
        <v>0</v>
      </c>
      <c r="D552" s="104">
        <v>0</v>
      </c>
      <c r="E552" s="104">
        <v>0</v>
      </c>
      <c r="F552" s="104">
        <v>0</v>
      </c>
      <c r="G552" s="105">
        <v>45918</v>
      </c>
      <c r="H552" s="103" t="s">
        <v>654</v>
      </c>
      <c r="S552" s="90" t="s">
        <v>360</v>
      </c>
      <c r="T552" s="90" t="s">
        <v>90</v>
      </c>
      <c r="U552" s="91">
        <v>0</v>
      </c>
      <c r="V552" s="91">
        <v>0</v>
      </c>
      <c r="W552" s="91">
        <v>0</v>
      </c>
      <c r="X552" s="91">
        <v>0</v>
      </c>
      <c r="Y552" s="92">
        <v>45905</v>
      </c>
      <c r="Z552" s="90" t="s">
        <v>654</v>
      </c>
      <c r="AA552" s="53" t="s">
        <v>1337</v>
      </c>
    </row>
    <row r="553" spans="1:27" ht="15" customHeight="1">
      <c r="A553" s="103" t="s">
        <v>1013</v>
      </c>
      <c r="B553" s="103" t="s">
        <v>347</v>
      </c>
      <c r="C553" s="104">
        <v>0</v>
      </c>
      <c r="D553" s="104">
        <v>0</v>
      </c>
      <c r="E553" s="104">
        <v>0</v>
      </c>
      <c r="F553" s="104">
        <v>0</v>
      </c>
      <c r="G553" s="105">
        <v>45918</v>
      </c>
      <c r="H553" s="103" t="s">
        <v>654</v>
      </c>
      <c r="S553" s="90" t="s">
        <v>362</v>
      </c>
      <c r="T553" s="90" t="s">
        <v>93</v>
      </c>
      <c r="U553" s="91">
        <v>0</v>
      </c>
      <c r="V553" s="91">
        <v>0</v>
      </c>
      <c r="W553" s="91">
        <v>0</v>
      </c>
      <c r="X553" s="91">
        <v>0</v>
      </c>
      <c r="Y553" s="92">
        <v>45905</v>
      </c>
      <c r="Z553" s="90" t="s">
        <v>654</v>
      </c>
      <c r="AA553" s="53" t="s">
        <v>1337</v>
      </c>
    </row>
    <row r="554" spans="1:27" ht="15" customHeight="1">
      <c r="A554" s="103" t="s">
        <v>1014</v>
      </c>
      <c r="B554" s="103" t="s">
        <v>350</v>
      </c>
      <c r="C554" s="104">
        <v>0</v>
      </c>
      <c r="D554" s="104">
        <v>0</v>
      </c>
      <c r="E554" s="104">
        <v>0</v>
      </c>
      <c r="F554" s="104">
        <v>0</v>
      </c>
      <c r="G554" s="105">
        <v>45918</v>
      </c>
      <c r="H554" s="103" t="s">
        <v>654</v>
      </c>
      <c r="S554" s="90" t="s">
        <v>364</v>
      </c>
      <c r="T554" s="90" t="s">
        <v>16</v>
      </c>
      <c r="U554" s="91">
        <v>0</v>
      </c>
      <c r="V554" s="91">
        <v>0</v>
      </c>
      <c r="W554" s="91">
        <v>0</v>
      </c>
      <c r="X554" s="91">
        <v>0</v>
      </c>
      <c r="Y554" s="92">
        <v>45905</v>
      </c>
      <c r="Z554" s="90" t="s">
        <v>654</v>
      </c>
      <c r="AA554" s="53" t="s">
        <v>1337</v>
      </c>
    </row>
    <row r="555" spans="1:27" ht="15" customHeight="1">
      <c r="A555" s="103" t="s">
        <v>1039</v>
      </c>
      <c r="B555" s="103" t="s">
        <v>347</v>
      </c>
      <c r="C555" s="104">
        <v>0</v>
      </c>
      <c r="D555" s="104">
        <v>0</v>
      </c>
      <c r="E555" s="104">
        <v>0</v>
      </c>
      <c r="F555" s="104">
        <v>1000</v>
      </c>
      <c r="G555" s="105">
        <v>45918</v>
      </c>
      <c r="H555" s="103" t="s">
        <v>654</v>
      </c>
      <c r="S555" s="90" t="s">
        <v>366</v>
      </c>
      <c r="T555" s="90" t="s">
        <v>20</v>
      </c>
      <c r="U555" s="91">
        <v>0</v>
      </c>
      <c r="V555" s="91">
        <v>0</v>
      </c>
      <c r="W555" s="91">
        <v>0</v>
      </c>
      <c r="X555" s="91">
        <v>0</v>
      </c>
      <c r="Y555" s="92">
        <v>45905</v>
      </c>
      <c r="Z555" s="90" t="s">
        <v>654</v>
      </c>
      <c r="AA555" s="53" t="s">
        <v>1337</v>
      </c>
    </row>
    <row r="556" spans="1:27" ht="15" customHeight="1">
      <c r="A556" s="103" t="s">
        <v>1040</v>
      </c>
      <c r="B556" s="103" t="s">
        <v>350</v>
      </c>
      <c r="C556" s="104">
        <v>0</v>
      </c>
      <c r="D556" s="104">
        <v>0</v>
      </c>
      <c r="E556" s="104">
        <v>0</v>
      </c>
      <c r="F556" s="104">
        <v>500</v>
      </c>
      <c r="G556" s="105">
        <v>45918</v>
      </c>
      <c r="H556" s="103" t="s">
        <v>654</v>
      </c>
      <c r="S556" s="90" t="s">
        <v>397</v>
      </c>
      <c r="T556" s="90" t="s">
        <v>90</v>
      </c>
      <c r="U556" s="91">
        <v>0</v>
      </c>
      <c r="V556" s="91">
        <v>0</v>
      </c>
      <c r="W556" s="91">
        <v>0</v>
      </c>
      <c r="X556" s="91">
        <v>0</v>
      </c>
      <c r="Y556" s="92">
        <v>45905</v>
      </c>
      <c r="Z556" s="90" t="s">
        <v>654</v>
      </c>
      <c r="AA556" s="53" t="s">
        <v>1337</v>
      </c>
    </row>
    <row r="557" spans="1:27" ht="15" customHeight="1">
      <c r="A557" s="103" t="s">
        <v>1055</v>
      </c>
      <c r="B557" s="103" t="s">
        <v>347</v>
      </c>
      <c r="C557" s="104">
        <v>0</v>
      </c>
      <c r="D557" s="104">
        <v>0</v>
      </c>
      <c r="E557" s="104">
        <v>0</v>
      </c>
      <c r="F557" s="104">
        <v>0</v>
      </c>
      <c r="G557" s="105">
        <v>45918</v>
      </c>
      <c r="H557" s="103" t="s">
        <v>654</v>
      </c>
      <c r="S557" s="90" t="s">
        <v>400</v>
      </c>
      <c r="T557" s="90" t="s">
        <v>93</v>
      </c>
      <c r="U557" s="91">
        <v>0</v>
      </c>
      <c r="V557" s="91">
        <v>0</v>
      </c>
      <c r="W557" s="91">
        <v>0</v>
      </c>
      <c r="X557" s="91">
        <v>0</v>
      </c>
      <c r="Y557" s="92">
        <v>45905</v>
      </c>
      <c r="Z557" s="90" t="s">
        <v>654</v>
      </c>
      <c r="AA557" s="53" t="s">
        <v>1337</v>
      </c>
    </row>
    <row r="558" spans="1:27" ht="15" customHeight="1">
      <c r="A558" s="103" t="s">
        <v>1056</v>
      </c>
      <c r="B558" s="103" t="s">
        <v>350</v>
      </c>
      <c r="C558" s="104">
        <v>0</v>
      </c>
      <c r="D558" s="104">
        <v>0</v>
      </c>
      <c r="E558" s="104">
        <v>0</v>
      </c>
      <c r="F558" s="104">
        <v>0</v>
      </c>
      <c r="G558" s="105">
        <v>45918</v>
      </c>
      <c r="H558" s="103" t="s">
        <v>654</v>
      </c>
      <c r="S558" s="90" t="s">
        <v>402</v>
      </c>
      <c r="T558" s="90" t="s">
        <v>16</v>
      </c>
      <c r="U558" s="91">
        <v>0</v>
      </c>
      <c r="V558" s="91">
        <v>0</v>
      </c>
      <c r="W558" s="91">
        <v>0</v>
      </c>
      <c r="X558" s="91">
        <v>0</v>
      </c>
      <c r="Y558" s="92">
        <v>45905</v>
      </c>
      <c r="Z558" s="90" t="s">
        <v>654</v>
      </c>
      <c r="AA558" s="53" t="s">
        <v>1337</v>
      </c>
    </row>
    <row r="559" spans="1:27" ht="15" customHeight="1">
      <c r="A559" s="103" t="s">
        <v>1066</v>
      </c>
      <c r="B559" s="103" t="s">
        <v>347</v>
      </c>
      <c r="C559" s="104">
        <v>0</v>
      </c>
      <c r="D559" s="104">
        <v>0</v>
      </c>
      <c r="E559" s="104">
        <v>0</v>
      </c>
      <c r="F559" s="104">
        <v>0</v>
      </c>
      <c r="G559" s="105">
        <v>45918</v>
      </c>
      <c r="H559" s="103" t="s">
        <v>654</v>
      </c>
      <c r="S559" s="90" t="s">
        <v>404</v>
      </c>
      <c r="T559" s="90" t="s">
        <v>20</v>
      </c>
      <c r="U559" s="91">
        <v>0</v>
      </c>
      <c r="V559" s="91">
        <v>0</v>
      </c>
      <c r="W559" s="91">
        <v>0</v>
      </c>
      <c r="X559" s="91">
        <v>0</v>
      </c>
      <c r="Y559" s="92">
        <v>45905</v>
      </c>
      <c r="Z559" s="90" t="s">
        <v>654</v>
      </c>
      <c r="AA559" s="53" t="s">
        <v>1337</v>
      </c>
    </row>
    <row r="560" spans="1:27" ht="15" customHeight="1">
      <c r="A560" s="103" t="s">
        <v>1067</v>
      </c>
      <c r="B560" s="103" t="s">
        <v>350</v>
      </c>
      <c r="C560" s="104">
        <v>0</v>
      </c>
      <c r="D560" s="104">
        <v>0</v>
      </c>
      <c r="E560" s="104">
        <v>0</v>
      </c>
      <c r="F560" s="104">
        <v>0</v>
      </c>
      <c r="G560" s="105">
        <v>45918</v>
      </c>
      <c r="H560" s="103" t="s">
        <v>654</v>
      </c>
      <c r="S560" s="90" t="s">
        <v>430</v>
      </c>
      <c r="T560" s="90" t="s">
        <v>90</v>
      </c>
      <c r="U560" s="91">
        <v>0</v>
      </c>
      <c r="V560" s="91">
        <v>0</v>
      </c>
      <c r="W560" s="91">
        <v>0</v>
      </c>
      <c r="X560" s="91">
        <v>0</v>
      </c>
      <c r="Y560" s="92">
        <v>45905</v>
      </c>
      <c r="Z560" s="90" t="s">
        <v>654</v>
      </c>
      <c r="AA560" s="53" t="s">
        <v>1337</v>
      </c>
    </row>
    <row r="561" spans="1:27" ht="15" customHeight="1">
      <c r="A561" s="103" t="s">
        <v>1047</v>
      </c>
      <c r="B561" s="103" t="s">
        <v>347</v>
      </c>
      <c r="C561" s="104">
        <v>0</v>
      </c>
      <c r="D561" s="104">
        <v>0</v>
      </c>
      <c r="E561" s="104">
        <v>0</v>
      </c>
      <c r="F561" s="104">
        <v>0</v>
      </c>
      <c r="G561" s="105">
        <v>45918</v>
      </c>
      <c r="H561" s="103" t="s">
        <v>654</v>
      </c>
      <c r="S561" s="90" t="s">
        <v>432</v>
      </c>
      <c r="T561" s="90" t="s">
        <v>93</v>
      </c>
      <c r="U561" s="91">
        <v>0</v>
      </c>
      <c r="V561" s="91">
        <v>0</v>
      </c>
      <c r="W561" s="91">
        <v>0</v>
      </c>
      <c r="X561" s="91">
        <v>0</v>
      </c>
      <c r="Y561" s="92">
        <v>45905</v>
      </c>
      <c r="Z561" s="90" t="s">
        <v>654</v>
      </c>
      <c r="AA561" s="53" t="s">
        <v>1337</v>
      </c>
    </row>
    <row r="562" spans="1:27" ht="15" customHeight="1">
      <c r="A562" s="103" t="s">
        <v>1048</v>
      </c>
      <c r="B562" s="103" t="s">
        <v>350</v>
      </c>
      <c r="C562" s="104">
        <v>0</v>
      </c>
      <c r="D562" s="104">
        <v>0</v>
      </c>
      <c r="E562" s="104">
        <v>0</v>
      </c>
      <c r="F562" s="104">
        <v>0</v>
      </c>
      <c r="G562" s="105">
        <v>45918</v>
      </c>
      <c r="H562" s="103" t="s">
        <v>654</v>
      </c>
      <c r="S562" s="90" t="s">
        <v>434</v>
      </c>
      <c r="T562" s="90" t="s">
        <v>16</v>
      </c>
      <c r="U562" s="91">
        <v>0</v>
      </c>
      <c r="V562" s="91">
        <v>0</v>
      </c>
      <c r="W562" s="91">
        <v>0</v>
      </c>
      <c r="X562" s="91">
        <v>0</v>
      </c>
      <c r="Y562" s="92">
        <v>45905</v>
      </c>
      <c r="Z562" s="90" t="s">
        <v>654</v>
      </c>
      <c r="AA562" s="53" t="s">
        <v>1337</v>
      </c>
    </row>
    <row r="563" spans="1:27" ht="15" customHeight="1">
      <c r="A563" s="103" t="s">
        <v>973</v>
      </c>
      <c r="B563" s="103" t="s">
        <v>347</v>
      </c>
      <c r="C563" s="104">
        <v>0</v>
      </c>
      <c r="D563" s="104">
        <v>0</v>
      </c>
      <c r="E563" s="104">
        <v>0</v>
      </c>
      <c r="F563" s="104">
        <v>0</v>
      </c>
      <c r="G563" s="105">
        <v>45918</v>
      </c>
      <c r="H563" s="103" t="s">
        <v>654</v>
      </c>
      <c r="S563" s="90" t="s">
        <v>436</v>
      </c>
      <c r="T563" s="90" t="s">
        <v>20</v>
      </c>
      <c r="U563" s="91">
        <v>0</v>
      </c>
      <c r="V563" s="91">
        <v>0</v>
      </c>
      <c r="W563" s="91">
        <v>0</v>
      </c>
      <c r="X563" s="91">
        <v>0</v>
      </c>
      <c r="Y563" s="92">
        <v>45905</v>
      </c>
      <c r="Z563" s="90" t="s">
        <v>654</v>
      </c>
      <c r="AA563" s="53" t="s">
        <v>1337</v>
      </c>
    </row>
    <row r="564" spans="1:27" ht="15" customHeight="1">
      <c r="A564" s="103" t="s">
        <v>974</v>
      </c>
      <c r="B564" s="103" t="s">
        <v>350</v>
      </c>
      <c r="C564" s="104">
        <v>0</v>
      </c>
      <c r="D564" s="104">
        <v>0</v>
      </c>
      <c r="E564" s="104">
        <v>0</v>
      </c>
      <c r="F564" s="104">
        <v>0</v>
      </c>
      <c r="G564" s="105">
        <v>45918</v>
      </c>
      <c r="H564" s="103" t="s">
        <v>654</v>
      </c>
      <c r="S564" s="90" t="s">
        <v>410</v>
      </c>
      <c r="T564" s="90" t="s">
        <v>604</v>
      </c>
      <c r="U564" s="91">
        <v>0</v>
      </c>
      <c r="V564" s="91">
        <v>0</v>
      </c>
      <c r="W564" s="91">
        <v>0</v>
      </c>
      <c r="X564" s="91">
        <v>0</v>
      </c>
      <c r="Y564" s="92">
        <v>45905</v>
      </c>
      <c r="Z564" s="90" t="s">
        <v>654</v>
      </c>
      <c r="AA564" s="53" t="s">
        <v>1337</v>
      </c>
    </row>
    <row r="565" spans="1:27" ht="15" customHeight="1">
      <c r="A565" s="103" t="s">
        <v>1005</v>
      </c>
      <c r="B565" s="103" t="s">
        <v>347</v>
      </c>
      <c r="C565" s="104">
        <v>0</v>
      </c>
      <c r="D565" s="104">
        <v>0</v>
      </c>
      <c r="E565" s="104">
        <v>0</v>
      </c>
      <c r="F565" s="104">
        <v>1000</v>
      </c>
      <c r="G565" s="105">
        <v>45918</v>
      </c>
      <c r="H565" s="103" t="s">
        <v>654</v>
      </c>
      <c r="S565" s="90" t="s">
        <v>412</v>
      </c>
      <c r="T565" s="90" t="s">
        <v>605</v>
      </c>
      <c r="U565" s="91">
        <v>0</v>
      </c>
      <c r="V565" s="91">
        <v>0</v>
      </c>
      <c r="W565" s="91">
        <v>0</v>
      </c>
      <c r="X565" s="91">
        <v>0</v>
      </c>
      <c r="Y565" s="92">
        <v>45905</v>
      </c>
      <c r="Z565" s="90" t="s">
        <v>654</v>
      </c>
      <c r="AA565" s="53" t="s">
        <v>1337</v>
      </c>
    </row>
    <row r="566" spans="1:27" ht="15" customHeight="1">
      <c r="A566" s="103" t="s">
        <v>1006</v>
      </c>
      <c r="B566" s="103" t="s">
        <v>350</v>
      </c>
      <c r="C566" s="104">
        <v>0</v>
      </c>
      <c r="D566" s="104">
        <v>0</v>
      </c>
      <c r="E566" s="104">
        <v>0</v>
      </c>
      <c r="F566" s="104">
        <v>500</v>
      </c>
      <c r="G566" s="105">
        <v>45918</v>
      </c>
      <c r="H566" s="103" t="s">
        <v>654</v>
      </c>
      <c r="S566" s="90" t="s">
        <v>414</v>
      </c>
      <c r="T566" s="90" t="s">
        <v>606</v>
      </c>
      <c r="U566" s="91">
        <v>0</v>
      </c>
      <c r="V566" s="91">
        <v>0</v>
      </c>
      <c r="W566" s="91">
        <v>0</v>
      </c>
      <c r="X566" s="91">
        <v>0</v>
      </c>
      <c r="Y566" s="92">
        <v>45905</v>
      </c>
      <c r="Z566" s="90" t="s">
        <v>654</v>
      </c>
      <c r="AA566" s="53" t="s">
        <v>1337</v>
      </c>
    </row>
    <row r="567" spans="1:27" ht="15" customHeight="1">
      <c r="A567" s="103" t="s">
        <v>1023</v>
      </c>
      <c r="B567" s="103" t="s">
        <v>347</v>
      </c>
      <c r="C567" s="104">
        <v>0</v>
      </c>
      <c r="D567" s="104">
        <v>0</v>
      </c>
      <c r="E567" s="104">
        <v>0</v>
      </c>
      <c r="F567" s="104">
        <v>1000</v>
      </c>
      <c r="G567" s="105">
        <v>45918</v>
      </c>
      <c r="H567" s="103" t="s">
        <v>654</v>
      </c>
      <c r="S567" s="90" t="s">
        <v>416</v>
      </c>
      <c r="T567" s="90" t="s">
        <v>607</v>
      </c>
      <c r="U567" s="91">
        <v>0</v>
      </c>
      <c r="V567" s="91">
        <v>0</v>
      </c>
      <c r="W567" s="91">
        <v>0</v>
      </c>
      <c r="X567" s="91">
        <v>0</v>
      </c>
      <c r="Y567" s="92">
        <v>45905</v>
      </c>
      <c r="Z567" s="90" t="s">
        <v>654</v>
      </c>
      <c r="AA567" s="53" t="s">
        <v>1337</v>
      </c>
    </row>
    <row r="568" spans="1:27" ht="15" customHeight="1">
      <c r="A568" s="103" t="s">
        <v>1024</v>
      </c>
      <c r="B568" s="103" t="s">
        <v>350</v>
      </c>
      <c r="C568" s="104">
        <v>0</v>
      </c>
      <c r="D568" s="104">
        <v>0</v>
      </c>
      <c r="E568" s="104">
        <v>0</v>
      </c>
      <c r="F568" s="104">
        <v>500</v>
      </c>
      <c r="G568" s="105">
        <v>45918</v>
      </c>
      <c r="H568" s="103" t="s">
        <v>654</v>
      </c>
      <c r="S568" s="90" t="s">
        <v>422</v>
      </c>
      <c r="T568" s="90" t="s">
        <v>604</v>
      </c>
      <c r="U568" s="91">
        <v>0</v>
      </c>
      <c r="V568" s="91">
        <v>0</v>
      </c>
      <c r="W568" s="91">
        <v>0</v>
      </c>
      <c r="X568" s="91">
        <v>0</v>
      </c>
      <c r="Y568" s="92">
        <v>45905</v>
      </c>
      <c r="Z568" s="90" t="s">
        <v>654</v>
      </c>
      <c r="AA568" s="53" t="s">
        <v>1337</v>
      </c>
    </row>
    <row r="569" spans="1:27" ht="15" customHeight="1">
      <c r="A569" s="103" t="s">
        <v>1102</v>
      </c>
      <c r="B569" s="103" t="s">
        <v>347</v>
      </c>
      <c r="C569" s="104">
        <v>0</v>
      </c>
      <c r="D569" s="104">
        <v>0</v>
      </c>
      <c r="E569" s="104">
        <v>0</v>
      </c>
      <c r="F569" s="104">
        <v>0</v>
      </c>
      <c r="G569" s="105">
        <v>45918</v>
      </c>
      <c r="H569" s="103" t="s">
        <v>654</v>
      </c>
      <c r="S569" s="90" t="s">
        <v>424</v>
      </c>
      <c r="T569" s="90" t="s">
        <v>605</v>
      </c>
      <c r="U569" s="91">
        <v>0</v>
      </c>
      <c r="V569" s="91">
        <v>0</v>
      </c>
      <c r="W569" s="91">
        <v>0</v>
      </c>
      <c r="X569" s="91">
        <v>0</v>
      </c>
      <c r="Y569" s="92">
        <v>45905</v>
      </c>
      <c r="Z569" s="90" t="s">
        <v>654</v>
      </c>
      <c r="AA569" s="53" t="s">
        <v>1337</v>
      </c>
    </row>
    <row r="570" spans="1:27" ht="15" customHeight="1">
      <c r="A570" s="103" t="s">
        <v>1103</v>
      </c>
      <c r="B570" s="103" t="s">
        <v>350</v>
      </c>
      <c r="C570" s="104">
        <v>0</v>
      </c>
      <c r="D570" s="104">
        <v>0</v>
      </c>
      <c r="E570" s="104">
        <v>0</v>
      </c>
      <c r="F570" s="104">
        <v>0</v>
      </c>
      <c r="G570" s="105">
        <v>45918</v>
      </c>
      <c r="H570" s="103" t="s">
        <v>654</v>
      </c>
      <c r="S570" s="90" t="s">
        <v>426</v>
      </c>
      <c r="T570" s="90" t="s">
        <v>606</v>
      </c>
      <c r="U570" s="91">
        <v>0</v>
      </c>
      <c r="V570" s="91">
        <v>0</v>
      </c>
      <c r="W570" s="91">
        <v>0</v>
      </c>
      <c r="X570" s="91">
        <v>0</v>
      </c>
      <c r="Y570" s="92">
        <v>45905</v>
      </c>
      <c r="Z570" s="90" t="s">
        <v>654</v>
      </c>
      <c r="AA570" s="53" t="s">
        <v>1337</v>
      </c>
    </row>
    <row r="571" spans="1:27" ht="15" customHeight="1">
      <c r="A571" s="103" t="s">
        <v>981</v>
      </c>
      <c r="B571" s="103" t="s">
        <v>347</v>
      </c>
      <c r="C571" s="104">
        <v>0</v>
      </c>
      <c r="D571" s="104">
        <v>0</v>
      </c>
      <c r="E571" s="104">
        <v>0</v>
      </c>
      <c r="F571" s="104">
        <v>1200</v>
      </c>
      <c r="G571" s="105">
        <v>45918</v>
      </c>
      <c r="H571" s="103" t="s">
        <v>654</v>
      </c>
      <c r="S571" s="90" t="s">
        <v>428</v>
      </c>
      <c r="T571" s="90" t="s">
        <v>607</v>
      </c>
      <c r="U571" s="91">
        <v>0</v>
      </c>
      <c r="V571" s="91">
        <v>0</v>
      </c>
      <c r="W571" s="91">
        <v>0</v>
      </c>
      <c r="X571" s="91">
        <v>0</v>
      </c>
      <c r="Y571" s="92">
        <v>45905</v>
      </c>
      <c r="Z571" s="90" t="s">
        <v>654</v>
      </c>
      <c r="AA571" s="53" t="s">
        <v>1337</v>
      </c>
    </row>
    <row r="572" spans="1:27" ht="15" customHeight="1">
      <c r="A572" s="103" t="s">
        <v>982</v>
      </c>
      <c r="B572" s="103" t="s">
        <v>350</v>
      </c>
      <c r="C572" s="104">
        <v>0</v>
      </c>
      <c r="D572" s="104">
        <v>0</v>
      </c>
      <c r="E572" s="104">
        <v>0</v>
      </c>
      <c r="F572" s="104">
        <v>600</v>
      </c>
      <c r="G572" s="105">
        <v>45918</v>
      </c>
      <c r="H572" s="103" t="s">
        <v>654</v>
      </c>
      <c r="S572" s="90" t="s">
        <v>376</v>
      </c>
      <c r="T572" s="90" t="s">
        <v>604</v>
      </c>
      <c r="U572" s="91">
        <v>0</v>
      </c>
      <c r="V572" s="91">
        <v>0</v>
      </c>
      <c r="W572" s="91">
        <v>0</v>
      </c>
      <c r="X572" s="91">
        <v>0</v>
      </c>
      <c r="Y572" s="92">
        <v>45905</v>
      </c>
      <c r="Z572" s="90" t="s">
        <v>654</v>
      </c>
      <c r="AA572" s="53" t="s">
        <v>1337</v>
      </c>
    </row>
    <row r="573" spans="1:27" ht="15" customHeight="1">
      <c r="A573" s="103" t="s">
        <v>997</v>
      </c>
      <c r="B573" s="103" t="s">
        <v>347</v>
      </c>
      <c r="C573" s="104">
        <v>0</v>
      </c>
      <c r="D573" s="104">
        <v>0</v>
      </c>
      <c r="E573" s="104">
        <v>0</v>
      </c>
      <c r="F573" s="104">
        <v>0</v>
      </c>
      <c r="G573" s="105">
        <v>45918</v>
      </c>
      <c r="H573" s="103" t="s">
        <v>654</v>
      </c>
      <c r="S573" s="90" t="s">
        <v>379</v>
      </c>
      <c r="T573" s="90" t="s">
        <v>605</v>
      </c>
      <c r="U573" s="91">
        <v>0</v>
      </c>
      <c r="V573" s="91">
        <v>0</v>
      </c>
      <c r="W573" s="91">
        <v>0</v>
      </c>
      <c r="X573" s="91">
        <v>0</v>
      </c>
      <c r="Y573" s="92">
        <v>45905</v>
      </c>
      <c r="Z573" s="90" t="s">
        <v>654</v>
      </c>
      <c r="AA573" s="53" t="s">
        <v>1337</v>
      </c>
    </row>
    <row r="574" spans="1:27" ht="15" customHeight="1">
      <c r="A574" s="103" t="s">
        <v>998</v>
      </c>
      <c r="B574" s="103" t="s">
        <v>350</v>
      </c>
      <c r="C574" s="104">
        <v>0</v>
      </c>
      <c r="D574" s="104">
        <v>0</v>
      </c>
      <c r="E574" s="104">
        <v>0</v>
      </c>
      <c r="F574" s="104">
        <v>0</v>
      </c>
      <c r="G574" s="105">
        <v>45918</v>
      </c>
      <c r="H574" s="103" t="s">
        <v>654</v>
      </c>
      <c r="S574" s="90" t="s">
        <v>381</v>
      </c>
      <c r="T574" s="90" t="s">
        <v>606</v>
      </c>
      <c r="U574" s="91">
        <v>0</v>
      </c>
      <c r="V574" s="91">
        <v>0</v>
      </c>
      <c r="W574" s="91">
        <v>0</v>
      </c>
      <c r="X574" s="91">
        <v>0</v>
      </c>
      <c r="Y574" s="92">
        <v>45905</v>
      </c>
      <c r="Z574" s="90" t="s">
        <v>654</v>
      </c>
      <c r="AA574" s="53" t="s">
        <v>1337</v>
      </c>
    </row>
    <row r="575" spans="1:27" ht="15" customHeight="1">
      <c r="A575" s="103" t="s">
        <v>1110</v>
      </c>
      <c r="B575" s="103" t="s">
        <v>347</v>
      </c>
      <c r="C575" s="104">
        <v>0</v>
      </c>
      <c r="D575" s="104">
        <v>0</v>
      </c>
      <c r="E575" s="104">
        <v>0</v>
      </c>
      <c r="F575" s="104">
        <v>0</v>
      </c>
      <c r="G575" s="105">
        <v>45918</v>
      </c>
      <c r="H575" s="103" t="s">
        <v>654</v>
      </c>
      <c r="S575" s="90" t="s">
        <v>383</v>
      </c>
      <c r="T575" s="90" t="s">
        <v>607</v>
      </c>
      <c r="U575" s="91">
        <v>0</v>
      </c>
      <c r="V575" s="91">
        <v>0</v>
      </c>
      <c r="W575" s="91">
        <v>0</v>
      </c>
      <c r="X575" s="91">
        <v>0</v>
      </c>
      <c r="Y575" s="92">
        <v>45905</v>
      </c>
      <c r="Z575" s="90" t="s">
        <v>654</v>
      </c>
      <c r="AA575" s="53" t="s">
        <v>1337</v>
      </c>
    </row>
    <row r="576" spans="1:27" ht="15" customHeight="1">
      <c r="A576" s="103" t="s">
        <v>1111</v>
      </c>
      <c r="B576" s="103" t="s">
        <v>350</v>
      </c>
      <c r="C576" s="104">
        <v>0</v>
      </c>
      <c r="D576" s="104">
        <v>0</v>
      </c>
      <c r="E576" s="104">
        <v>0</v>
      </c>
      <c r="F576" s="104">
        <v>0</v>
      </c>
      <c r="G576" s="105">
        <v>45918</v>
      </c>
      <c r="H576" s="103" t="s">
        <v>654</v>
      </c>
      <c r="S576" s="90" t="s">
        <v>460</v>
      </c>
      <c r="T576" s="90" t="s">
        <v>90</v>
      </c>
      <c r="U576" s="91">
        <v>0</v>
      </c>
      <c r="V576" s="91">
        <v>0</v>
      </c>
      <c r="W576" s="91">
        <v>0</v>
      </c>
      <c r="X576" s="91">
        <v>0</v>
      </c>
      <c r="Y576" s="92">
        <v>45905</v>
      </c>
      <c r="Z576" s="90" t="s">
        <v>654</v>
      </c>
    </row>
    <row r="577" spans="1:26" ht="15" customHeight="1">
      <c r="A577" s="103" t="s">
        <v>1031</v>
      </c>
      <c r="B577" s="103" t="s">
        <v>347</v>
      </c>
      <c r="C577" s="104">
        <v>0</v>
      </c>
      <c r="D577" s="104">
        <v>0</v>
      </c>
      <c r="E577" s="104">
        <v>0</v>
      </c>
      <c r="F577" s="104">
        <v>0</v>
      </c>
      <c r="G577" s="105">
        <v>45918</v>
      </c>
      <c r="H577" s="103" t="s">
        <v>654</v>
      </c>
      <c r="S577" s="90" t="s">
        <v>462</v>
      </c>
      <c r="T577" s="90" t="s">
        <v>93</v>
      </c>
      <c r="U577" s="91">
        <v>0</v>
      </c>
      <c r="V577" s="91">
        <v>0</v>
      </c>
      <c r="W577" s="91">
        <v>0</v>
      </c>
      <c r="X577" s="91">
        <v>0</v>
      </c>
      <c r="Y577" s="92">
        <v>45905</v>
      </c>
      <c r="Z577" s="90" t="s">
        <v>654</v>
      </c>
    </row>
    <row r="578" spans="1:26" ht="15" customHeight="1">
      <c r="A578" s="103" t="s">
        <v>1032</v>
      </c>
      <c r="B578" s="103" t="s">
        <v>350</v>
      </c>
      <c r="C578" s="104">
        <v>0</v>
      </c>
      <c r="D578" s="104">
        <v>0</v>
      </c>
      <c r="E578" s="104">
        <v>0</v>
      </c>
      <c r="F578" s="104">
        <v>0</v>
      </c>
      <c r="G578" s="105">
        <v>45918</v>
      </c>
      <c r="H578" s="103" t="s">
        <v>654</v>
      </c>
      <c r="S578" s="90" t="s">
        <v>464</v>
      </c>
      <c r="T578" s="90" t="s">
        <v>16</v>
      </c>
      <c r="U578" s="91">
        <v>0</v>
      </c>
      <c r="V578" s="91">
        <v>0</v>
      </c>
      <c r="W578" s="91">
        <v>0</v>
      </c>
      <c r="X578" s="91">
        <v>0</v>
      </c>
      <c r="Y578" s="92">
        <v>45905</v>
      </c>
      <c r="Z578" s="90" t="s">
        <v>654</v>
      </c>
    </row>
    <row r="579" spans="1:26" ht="15" customHeight="1">
      <c r="A579" s="103" t="s">
        <v>989</v>
      </c>
      <c r="B579" s="103" t="s">
        <v>347</v>
      </c>
      <c r="C579" s="104">
        <v>0</v>
      </c>
      <c r="D579" s="104">
        <v>0</v>
      </c>
      <c r="E579" s="104">
        <v>0</v>
      </c>
      <c r="F579" s="104">
        <v>0</v>
      </c>
      <c r="G579" s="105">
        <v>45918</v>
      </c>
      <c r="H579" s="103" t="s">
        <v>654</v>
      </c>
      <c r="S579" s="90" t="s">
        <v>466</v>
      </c>
      <c r="T579" s="90" t="s">
        <v>20</v>
      </c>
      <c r="U579" s="91">
        <v>0</v>
      </c>
      <c r="V579" s="91">
        <v>0</v>
      </c>
      <c r="W579" s="91">
        <v>0</v>
      </c>
      <c r="X579" s="91">
        <v>0</v>
      </c>
      <c r="Y579" s="92">
        <v>45905</v>
      </c>
      <c r="Z579" s="90" t="s">
        <v>654</v>
      </c>
    </row>
    <row r="580" spans="1:26" ht="15" customHeight="1">
      <c r="A580" s="103" t="s">
        <v>990</v>
      </c>
      <c r="B580" s="103" t="s">
        <v>350</v>
      </c>
      <c r="C580" s="104">
        <v>0</v>
      </c>
      <c r="D580" s="104">
        <v>0</v>
      </c>
      <c r="E580" s="104">
        <v>0</v>
      </c>
      <c r="F580" s="104">
        <v>0</v>
      </c>
      <c r="G580" s="105">
        <v>45918</v>
      </c>
      <c r="H580" s="103" t="s">
        <v>654</v>
      </c>
      <c r="S580" s="90" t="s">
        <v>468</v>
      </c>
      <c r="T580" s="90" t="s">
        <v>90</v>
      </c>
      <c r="U580" s="91">
        <v>0</v>
      </c>
      <c r="V580" s="91">
        <v>0</v>
      </c>
      <c r="W580" s="91">
        <v>0</v>
      </c>
      <c r="X580" s="91">
        <v>0</v>
      </c>
      <c r="Y580" s="92">
        <v>45905</v>
      </c>
      <c r="Z580" s="90" t="s">
        <v>654</v>
      </c>
    </row>
    <row r="581" spans="1:26" ht="15" customHeight="1">
      <c r="A581" s="103" t="s">
        <v>956</v>
      </c>
      <c r="B581" s="103" t="s">
        <v>347</v>
      </c>
      <c r="C581" s="104">
        <v>0</v>
      </c>
      <c r="D581" s="104">
        <v>0</v>
      </c>
      <c r="E581" s="104">
        <v>0</v>
      </c>
      <c r="F581" s="104">
        <v>0</v>
      </c>
      <c r="G581" s="105">
        <v>45918</v>
      </c>
      <c r="H581" s="103" t="s">
        <v>654</v>
      </c>
      <c r="S581" s="90" t="s">
        <v>471</v>
      </c>
      <c r="T581" s="90" t="s">
        <v>93</v>
      </c>
      <c r="U581" s="91">
        <v>0</v>
      </c>
      <c r="V581" s="91">
        <v>0</v>
      </c>
      <c r="W581" s="91">
        <v>0</v>
      </c>
      <c r="X581" s="91">
        <v>0</v>
      </c>
      <c r="Y581" s="92">
        <v>45905</v>
      </c>
      <c r="Z581" s="90" t="s">
        <v>654</v>
      </c>
    </row>
    <row r="582" spans="1:26" ht="15" customHeight="1">
      <c r="A582" s="103" t="s">
        <v>957</v>
      </c>
      <c r="B582" s="103" t="s">
        <v>350</v>
      </c>
      <c r="C582" s="104">
        <v>0</v>
      </c>
      <c r="D582" s="104">
        <v>0</v>
      </c>
      <c r="E582" s="104">
        <v>0</v>
      </c>
      <c r="F582" s="104">
        <v>0</v>
      </c>
      <c r="G582" s="105">
        <v>45918</v>
      </c>
      <c r="H582" s="103" t="s">
        <v>654</v>
      </c>
      <c r="S582" s="90" t="s">
        <v>473</v>
      </c>
      <c r="T582" s="90" t="s">
        <v>16</v>
      </c>
      <c r="U582" s="91">
        <v>0</v>
      </c>
      <c r="V582" s="91">
        <v>0</v>
      </c>
      <c r="W582" s="91">
        <v>0</v>
      </c>
      <c r="X582" s="91">
        <v>0</v>
      </c>
      <c r="Y582" s="92">
        <v>45905</v>
      </c>
      <c r="Z582" s="90" t="s">
        <v>654</v>
      </c>
    </row>
    <row r="583" spans="1:26" ht="15" customHeight="1">
      <c r="A583" s="103" t="s">
        <v>1375</v>
      </c>
      <c r="B583" s="103" t="s">
        <v>347</v>
      </c>
      <c r="C583" s="104">
        <v>0</v>
      </c>
      <c r="D583" s="104">
        <v>0</v>
      </c>
      <c r="E583" s="104">
        <v>0</v>
      </c>
      <c r="F583" s="104">
        <v>1000</v>
      </c>
      <c r="G583" s="105">
        <v>45918</v>
      </c>
      <c r="H583" s="103" t="s">
        <v>654</v>
      </c>
      <c r="S583" s="90" t="s">
        <v>475</v>
      </c>
      <c r="T583" s="90" t="s">
        <v>20</v>
      </c>
      <c r="U583" s="91">
        <v>0</v>
      </c>
      <c r="V583" s="91">
        <v>0</v>
      </c>
      <c r="W583" s="91">
        <v>0</v>
      </c>
      <c r="X583" s="91">
        <v>0</v>
      </c>
      <c r="Y583" s="92">
        <v>45905</v>
      </c>
      <c r="Z583" s="90" t="s">
        <v>654</v>
      </c>
    </row>
    <row r="584" spans="1:26" ht="15" customHeight="1">
      <c r="A584" s="103" t="s">
        <v>1377</v>
      </c>
      <c r="B584" s="103" t="s">
        <v>350</v>
      </c>
      <c r="C584" s="104">
        <v>0</v>
      </c>
      <c r="D584" s="104">
        <v>0</v>
      </c>
      <c r="E584" s="104">
        <v>0</v>
      </c>
      <c r="F584" s="104">
        <v>500</v>
      </c>
      <c r="G584" s="105">
        <v>45918</v>
      </c>
      <c r="H584" s="103" t="s">
        <v>654</v>
      </c>
      <c r="S584" s="90" t="s">
        <v>477</v>
      </c>
      <c r="T584" s="90" t="s">
        <v>90</v>
      </c>
      <c r="U584" s="91">
        <v>0</v>
      </c>
      <c r="V584" s="91">
        <v>0</v>
      </c>
      <c r="W584" s="91">
        <v>0</v>
      </c>
      <c r="X584" s="91">
        <v>0</v>
      </c>
      <c r="Y584" s="92">
        <v>45905</v>
      </c>
      <c r="Z584" s="90" t="s">
        <v>654</v>
      </c>
    </row>
    <row r="585" spans="1:26" ht="15" customHeight="1">
      <c r="A585" s="103" t="s">
        <v>1355</v>
      </c>
      <c r="B585" s="103" t="s">
        <v>1434</v>
      </c>
      <c r="C585" s="104">
        <v>0</v>
      </c>
      <c r="D585" s="104">
        <v>0</v>
      </c>
      <c r="E585" s="104">
        <v>0</v>
      </c>
      <c r="F585" s="104">
        <v>0</v>
      </c>
      <c r="G585" s="105">
        <v>45918</v>
      </c>
      <c r="H585" s="103" t="s">
        <v>654</v>
      </c>
      <c r="S585" s="90" t="s">
        <v>480</v>
      </c>
      <c r="T585" s="90" t="s">
        <v>93</v>
      </c>
      <c r="U585" s="91">
        <v>0</v>
      </c>
      <c r="V585" s="91">
        <v>0</v>
      </c>
      <c r="W585" s="91">
        <v>0</v>
      </c>
      <c r="X585" s="91">
        <v>0</v>
      </c>
      <c r="Y585" s="92">
        <v>45905</v>
      </c>
      <c r="Z585" s="90" t="s">
        <v>654</v>
      </c>
    </row>
    <row r="586" spans="1:26" ht="15" customHeight="1">
      <c r="A586" s="103" t="s">
        <v>1357</v>
      </c>
      <c r="B586" s="103" t="s">
        <v>1435</v>
      </c>
      <c r="C586" s="104">
        <v>0</v>
      </c>
      <c r="D586" s="104">
        <v>0</v>
      </c>
      <c r="E586" s="104">
        <v>0</v>
      </c>
      <c r="F586" s="104">
        <v>0</v>
      </c>
      <c r="G586" s="105">
        <v>45918</v>
      </c>
      <c r="H586" s="103" t="s">
        <v>654</v>
      </c>
      <c r="S586" s="90" t="s">
        <v>482</v>
      </c>
      <c r="T586" s="90" t="s">
        <v>16</v>
      </c>
      <c r="U586" s="91">
        <v>0</v>
      </c>
      <c r="V586" s="91">
        <v>0</v>
      </c>
      <c r="W586" s="91">
        <v>0</v>
      </c>
      <c r="X586" s="91">
        <v>0</v>
      </c>
      <c r="Y586" s="92">
        <v>45905</v>
      </c>
      <c r="Z586" s="90" t="s">
        <v>654</v>
      </c>
    </row>
    <row r="587" spans="1:26" ht="15" customHeight="1">
      <c r="A587" s="103" t="s">
        <v>1369</v>
      </c>
      <c r="B587" s="103" t="s">
        <v>1434</v>
      </c>
      <c r="C587" s="104">
        <v>0</v>
      </c>
      <c r="D587" s="104">
        <v>0</v>
      </c>
      <c r="E587" s="104">
        <v>0</v>
      </c>
      <c r="F587" s="104">
        <v>0</v>
      </c>
      <c r="G587" s="105">
        <v>45918</v>
      </c>
      <c r="H587" s="103" t="s">
        <v>654</v>
      </c>
      <c r="S587" s="90" t="s">
        <v>484</v>
      </c>
      <c r="T587" s="90" t="s">
        <v>20</v>
      </c>
      <c r="U587" s="91">
        <v>0</v>
      </c>
      <c r="V587" s="91">
        <v>0</v>
      </c>
      <c r="W587" s="91">
        <v>0</v>
      </c>
      <c r="X587" s="91">
        <v>0</v>
      </c>
      <c r="Y587" s="92">
        <v>45905</v>
      </c>
      <c r="Z587" s="90" t="s">
        <v>654</v>
      </c>
    </row>
    <row r="588" spans="1:26" ht="15" customHeight="1">
      <c r="A588" s="103" t="s">
        <v>1371</v>
      </c>
      <c r="B588" s="103" t="s">
        <v>1435</v>
      </c>
      <c r="C588" s="104">
        <v>0</v>
      </c>
      <c r="D588" s="104">
        <v>0</v>
      </c>
      <c r="E588" s="104">
        <v>0</v>
      </c>
      <c r="F588" s="104">
        <v>0</v>
      </c>
      <c r="G588" s="105">
        <v>45918</v>
      </c>
      <c r="H588" s="103" t="s">
        <v>654</v>
      </c>
      <c r="S588" s="90" t="s">
        <v>486</v>
      </c>
      <c r="T588" s="90" t="s">
        <v>90</v>
      </c>
      <c r="U588" s="91">
        <v>0</v>
      </c>
      <c r="V588" s="91">
        <v>0</v>
      </c>
      <c r="W588" s="91">
        <v>0</v>
      </c>
      <c r="X588" s="91">
        <v>0</v>
      </c>
      <c r="Y588" s="92">
        <v>45905</v>
      </c>
      <c r="Z588" s="90" t="s">
        <v>654</v>
      </c>
    </row>
    <row r="589" spans="1:26" ht="15" customHeight="1">
      <c r="A589" s="103" t="s">
        <v>1389</v>
      </c>
      <c r="B589" s="103" t="s">
        <v>1434</v>
      </c>
      <c r="C589" s="104">
        <v>0</v>
      </c>
      <c r="D589" s="104">
        <v>0</v>
      </c>
      <c r="E589" s="104">
        <v>0</v>
      </c>
      <c r="F589" s="104">
        <v>0</v>
      </c>
      <c r="G589" s="105">
        <v>45918</v>
      </c>
      <c r="H589" s="103" t="s">
        <v>654</v>
      </c>
      <c r="S589" s="90" t="s">
        <v>488</v>
      </c>
      <c r="T589" s="90" t="s">
        <v>93</v>
      </c>
      <c r="U589" s="91">
        <v>0</v>
      </c>
      <c r="V589" s="91">
        <v>0</v>
      </c>
      <c r="W589" s="91">
        <v>0</v>
      </c>
      <c r="X589" s="91">
        <v>0</v>
      </c>
      <c r="Y589" s="92">
        <v>45905</v>
      </c>
      <c r="Z589" s="90" t="s">
        <v>654</v>
      </c>
    </row>
    <row r="590" spans="1:26" ht="15" customHeight="1">
      <c r="A590" s="103" t="s">
        <v>1391</v>
      </c>
      <c r="B590" s="103" t="s">
        <v>1435</v>
      </c>
      <c r="C590" s="104">
        <v>0</v>
      </c>
      <c r="D590" s="104">
        <v>0</v>
      </c>
      <c r="E590" s="104">
        <v>0</v>
      </c>
      <c r="F590" s="104">
        <v>0</v>
      </c>
      <c r="G590" s="105">
        <v>45918</v>
      </c>
      <c r="H590" s="103" t="s">
        <v>654</v>
      </c>
      <c r="S590" s="90" t="s">
        <v>490</v>
      </c>
      <c r="T590" s="90" t="s">
        <v>16</v>
      </c>
      <c r="U590" s="91">
        <v>0</v>
      </c>
      <c r="V590" s="91">
        <v>0</v>
      </c>
      <c r="W590" s="91">
        <v>0</v>
      </c>
      <c r="X590" s="91">
        <v>0</v>
      </c>
      <c r="Y590" s="92">
        <v>45905</v>
      </c>
      <c r="Z590" s="90" t="s">
        <v>654</v>
      </c>
    </row>
    <row r="591" spans="1:26" ht="15" customHeight="1">
      <c r="A591" s="103" t="s">
        <v>1403</v>
      </c>
      <c r="B591" s="103" t="s">
        <v>1434</v>
      </c>
      <c r="C591" s="104">
        <v>0</v>
      </c>
      <c r="D591" s="104">
        <v>0</v>
      </c>
      <c r="E591" s="104">
        <v>0</v>
      </c>
      <c r="F591" s="104">
        <v>0</v>
      </c>
      <c r="G591" s="105">
        <v>45918</v>
      </c>
      <c r="H591" s="103" t="s">
        <v>654</v>
      </c>
      <c r="S591" s="90" t="s">
        <v>492</v>
      </c>
      <c r="T591" s="90" t="s">
        <v>20</v>
      </c>
      <c r="U591" s="91">
        <v>0</v>
      </c>
      <c r="V591" s="91">
        <v>0</v>
      </c>
      <c r="W591" s="91">
        <v>0</v>
      </c>
      <c r="X591" s="91">
        <v>0</v>
      </c>
      <c r="Y591" s="92">
        <v>45905</v>
      </c>
      <c r="Z591" s="90" t="s">
        <v>654</v>
      </c>
    </row>
    <row r="592" spans="1:26" ht="15" customHeight="1">
      <c r="A592" s="103" t="s">
        <v>1405</v>
      </c>
      <c r="B592" s="103" t="s">
        <v>1435</v>
      </c>
      <c r="C592" s="104">
        <v>0</v>
      </c>
      <c r="D592" s="104">
        <v>0</v>
      </c>
      <c r="E592" s="104">
        <v>0</v>
      </c>
      <c r="F592" s="104">
        <v>0</v>
      </c>
      <c r="G592" s="105">
        <v>45918</v>
      </c>
      <c r="H592" s="103" t="s">
        <v>654</v>
      </c>
      <c r="S592" s="90" t="s">
        <v>538</v>
      </c>
      <c r="T592" s="90" t="s">
        <v>90</v>
      </c>
      <c r="U592" s="91">
        <v>0</v>
      </c>
      <c r="V592" s="91">
        <v>0</v>
      </c>
      <c r="W592" s="91">
        <v>0</v>
      </c>
      <c r="X592" s="91">
        <v>0</v>
      </c>
      <c r="Y592" s="92">
        <v>45905</v>
      </c>
      <c r="Z592" s="90" t="s">
        <v>654</v>
      </c>
    </row>
    <row r="593" spans="1:26" ht="15" customHeight="1">
      <c r="A593" s="103" t="s">
        <v>1492</v>
      </c>
      <c r="B593" s="103" t="s">
        <v>1514</v>
      </c>
      <c r="C593" s="104">
        <v>0</v>
      </c>
      <c r="D593" s="104">
        <v>0</v>
      </c>
      <c r="E593" s="104">
        <v>0</v>
      </c>
      <c r="F593" s="104">
        <v>0</v>
      </c>
      <c r="G593" s="105">
        <v>45918</v>
      </c>
      <c r="H593" s="103" t="s">
        <v>654</v>
      </c>
      <c r="S593" s="90" t="s">
        <v>540</v>
      </c>
      <c r="T593" s="90" t="s">
        <v>93</v>
      </c>
      <c r="U593" s="91">
        <v>0</v>
      </c>
      <c r="V593" s="91">
        <v>0</v>
      </c>
      <c r="W593" s="91">
        <v>0</v>
      </c>
      <c r="X593" s="91">
        <v>0</v>
      </c>
      <c r="Y593" s="92">
        <v>45905</v>
      </c>
      <c r="Z593" s="90" t="s">
        <v>654</v>
      </c>
    </row>
    <row r="594" spans="1:26" ht="15" customHeight="1">
      <c r="A594" s="103" t="s">
        <v>1493</v>
      </c>
      <c r="B594" s="103" t="s">
        <v>1514</v>
      </c>
      <c r="C594" s="104">
        <v>0</v>
      </c>
      <c r="D594" s="104">
        <v>0</v>
      </c>
      <c r="E594" s="104">
        <v>0</v>
      </c>
      <c r="F594" s="104">
        <v>0</v>
      </c>
      <c r="G594" s="105">
        <v>45918</v>
      </c>
      <c r="H594" s="103" t="s">
        <v>654</v>
      </c>
      <c r="S594" s="90" t="s">
        <v>542</v>
      </c>
      <c r="T594" s="90" t="s">
        <v>16</v>
      </c>
      <c r="U594" s="91">
        <v>0</v>
      </c>
      <c r="V594" s="91">
        <v>0</v>
      </c>
      <c r="W594" s="91">
        <v>0</v>
      </c>
      <c r="X594" s="91">
        <v>0</v>
      </c>
      <c r="Y594" s="92">
        <v>45905</v>
      </c>
      <c r="Z594" s="90" t="s">
        <v>654</v>
      </c>
    </row>
    <row r="595" spans="1:26" ht="15" customHeight="1">
      <c r="A595" s="103" t="s">
        <v>1497</v>
      </c>
      <c r="B595" s="103" t="s">
        <v>1514</v>
      </c>
      <c r="C595" s="104">
        <v>0</v>
      </c>
      <c r="D595" s="104">
        <v>0</v>
      </c>
      <c r="E595" s="104">
        <v>0</v>
      </c>
      <c r="F595" s="104">
        <v>0</v>
      </c>
      <c r="G595" s="105">
        <v>45918</v>
      </c>
      <c r="H595" s="103" t="s">
        <v>654</v>
      </c>
      <c r="S595" s="90" t="s">
        <v>544</v>
      </c>
      <c r="T595" s="90" t="s">
        <v>20</v>
      </c>
      <c r="U595" s="91">
        <v>0</v>
      </c>
      <c r="V595" s="91">
        <v>0</v>
      </c>
      <c r="W595" s="91">
        <v>0</v>
      </c>
      <c r="X595" s="91">
        <v>0</v>
      </c>
      <c r="Y595" s="92">
        <v>45905</v>
      </c>
      <c r="Z595" s="90" t="s">
        <v>654</v>
      </c>
    </row>
    <row r="596" spans="1:26" ht="15" customHeight="1">
      <c r="A596" s="103" t="s">
        <v>1498</v>
      </c>
      <c r="B596" s="103" t="s">
        <v>1514</v>
      </c>
      <c r="C596" s="104">
        <v>0</v>
      </c>
      <c r="D596" s="104">
        <v>0</v>
      </c>
      <c r="E596" s="104">
        <v>0</v>
      </c>
      <c r="F596" s="104">
        <v>0</v>
      </c>
      <c r="G596" s="105">
        <v>45918</v>
      </c>
      <c r="H596" s="103" t="s">
        <v>654</v>
      </c>
      <c r="S596" s="90" t="s">
        <v>530</v>
      </c>
      <c r="T596" s="90" t="s">
        <v>90</v>
      </c>
      <c r="U596" s="91">
        <v>0</v>
      </c>
      <c r="V596" s="91">
        <v>0</v>
      </c>
      <c r="W596" s="91">
        <v>0</v>
      </c>
      <c r="X596" s="91">
        <v>0</v>
      </c>
      <c r="Y596" s="92">
        <v>45905</v>
      </c>
      <c r="Z596" s="90" t="s">
        <v>654</v>
      </c>
    </row>
    <row r="597" spans="1:26" ht="15" customHeight="1">
      <c r="A597" s="103" t="s">
        <v>1502</v>
      </c>
      <c r="B597" s="103" t="s">
        <v>1514</v>
      </c>
      <c r="C597" s="104">
        <v>0</v>
      </c>
      <c r="D597" s="104">
        <v>0</v>
      </c>
      <c r="E597" s="104">
        <v>0</v>
      </c>
      <c r="F597" s="104">
        <v>0</v>
      </c>
      <c r="G597" s="105">
        <v>45918</v>
      </c>
      <c r="H597" s="103" t="s">
        <v>654</v>
      </c>
      <c r="S597" s="90" t="s">
        <v>532</v>
      </c>
      <c r="T597" s="90" t="s">
        <v>93</v>
      </c>
      <c r="U597" s="91">
        <v>0</v>
      </c>
      <c r="V597" s="91">
        <v>0</v>
      </c>
      <c r="W597" s="91">
        <v>0</v>
      </c>
      <c r="X597" s="91">
        <v>0</v>
      </c>
      <c r="Y597" s="92">
        <v>45905</v>
      </c>
      <c r="Z597" s="90" t="s">
        <v>654</v>
      </c>
    </row>
    <row r="598" spans="1:26" ht="15" customHeight="1">
      <c r="A598" s="103" t="s">
        <v>1503</v>
      </c>
      <c r="B598" s="103" t="s">
        <v>1515</v>
      </c>
      <c r="C598" s="104">
        <v>0</v>
      </c>
      <c r="D598" s="104">
        <v>0</v>
      </c>
      <c r="E598" s="104">
        <v>0</v>
      </c>
      <c r="F598" s="104">
        <v>0</v>
      </c>
      <c r="G598" s="105">
        <v>45918</v>
      </c>
      <c r="H598" s="103" t="s">
        <v>654</v>
      </c>
      <c r="S598" s="90" t="s">
        <v>534</v>
      </c>
      <c r="T598" s="90" t="s">
        <v>16</v>
      </c>
      <c r="U598" s="91">
        <v>0</v>
      </c>
      <c r="V598" s="91">
        <v>0</v>
      </c>
      <c r="W598" s="91">
        <v>0</v>
      </c>
      <c r="X598" s="91">
        <v>0</v>
      </c>
      <c r="Y598" s="92">
        <v>45905</v>
      </c>
      <c r="Z598" s="90" t="s">
        <v>654</v>
      </c>
    </row>
    <row r="599" spans="1:26" ht="15" customHeight="1">
      <c r="A599" s="103" t="s">
        <v>1458</v>
      </c>
      <c r="B599" s="103" t="s">
        <v>1516</v>
      </c>
      <c r="C599" s="104">
        <v>0</v>
      </c>
      <c r="D599" s="104">
        <v>0</v>
      </c>
      <c r="E599" s="104">
        <v>0</v>
      </c>
      <c r="F599" s="104">
        <v>0</v>
      </c>
      <c r="G599" s="105">
        <v>45918</v>
      </c>
      <c r="H599" s="103" t="s">
        <v>654</v>
      </c>
      <c r="S599" s="90" t="s">
        <v>536</v>
      </c>
      <c r="T599" s="90" t="s">
        <v>20</v>
      </c>
      <c r="U599" s="91">
        <v>0</v>
      </c>
      <c r="V599" s="91">
        <v>0</v>
      </c>
      <c r="W599" s="91">
        <v>0</v>
      </c>
      <c r="X599" s="91">
        <v>0</v>
      </c>
      <c r="Y599" s="92">
        <v>45905</v>
      </c>
      <c r="Z599" s="90" t="s">
        <v>654</v>
      </c>
    </row>
    <row r="600" spans="1:26" ht="15" customHeight="1">
      <c r="A600" s="103" t="s">
        <v>1459</v>
      </c>
      <c r="B600" s="103" t="s">
        <v>1516</v>
      </c>
      <c r="C600" s="104">
        <v>0</v>
      </c>
      <c r="D600" s="104">
        <v>0</v>
      </c>
      <c r="E600" s="104">
        <v>0</v>
      </c>
      <c r="F600" s="104">
        <v>0</v>
      </c>
      <c r="G600" s="105">
        <v>45918</v>
      </c>
      <c r="H600" s="103" t="s">
        <v>654</v>
      </c>
      <c r="S600" s="90" t="s">
        <v>827</v>
      </c>
      <c r="T600" s="90" t="s">
        <v>90</v>
      </c>
      <c r="U600" s="91">
        <v>0</v>
      </c>
      <c r="V600" s="91">
        <v>0</v>
      </c>
      <c r="W600" s="91">
        <v>0</v>
      </c>
      <c r="X600" s="91">
        <v>0</v>
      </c>
      <c r="Y600" s="92">
        <v>45905</v>
      </c>
      <c r="Z600" s="90" t="s">
        <v>654</v>
      </c>
    </row>
    <row r="601" spans="1:26" ht="15" customHeight="1">
      <c r="A601" s="103" t="s">
        <v>1460</v>
      </c>
      <c r="B601" s="103" t="s">
        <v>1516</v>
      </c>
      <c r="C601" s="104">
        <v>0</v>
      </c>
      <c r="D601" s="104">
        <v>0</v>
      </c>
      <c r="E601" s="104">
        <v>0</v>
      </c>
      <c r="F601" s="104">
        <v>0</v>
      </c>
      <c r="G601" s="105">
        <v>45918</v>
      </c>
      <c r="H601" s="103" t="s">
        <v>654</v>
      </c>
      <c r="S601" s="90" t="s">
        <v>828</v>
      </c>
      <c r="T601" s="90" t="s">
        <v>93</v>
      </c>
      <c r="U601" s="91">
        <v>0</v>
      </c>
      <c r="V601" s="91">
        <v>0</v>
      </c>
      <c r="W601" s="91">
        <v>0</v>
      </c>
      <c r="X601" s="91">
        <v>0</v>
      </c>
      <c r="Y601" s="92">
        <v>45905</v>
      </c>
      <c r="Z601" s="90" t="s">
        <v>654</v>
      </c>
    </row>
    <row r="602" spans="1:26" ht="15" customHeight="1">
      <c r="A602" s="103" t="s">
        <v>1461</v>
      </c>
      <c r="B602" s="103" t="s">
        <v>1516</v>
      </c>
      <c r="C602" s="104">
        <v>0</v>
      </c>
      <c r="D602" s="104">
        <v>0</v>
      </c>
      <c r="E602" s="104">
        <v>0</v>
      </c>
      <c r="F602" s="104">
        <v>0</v>
      </c>
      <c r="G602" s="105">
        <v>45918</v>
      </c>
      <c r="H602" s="103" t="s">
        <v>654</v>
      </c>
      <c r="S602" s="90" t="s">
        <v>829</v>
      </c>
      <c r="T602" s="90" t="s">
        <v>16</v>
      </c>
      <c r="U602" s="91">
        <v>0</v>
      </c>
      <c r="V602" s="91">
        <v>0</v>
      </c>
      <c r="W602" s="91">
        <v>0</v>
      </c>
      <c r="X602" s="91">
        <v>0</v>
      </c>
      <c r="Y602" s="92">
        <v>45905</v>
      </c>
      <c r="Z602" s="90" t="s">
        <v>654</v>
      </c>
    </row>
    <row r="603" spans="1:26" ht="15" customHeight="1">
      <c r="A603" s="103" t="s">
        <v>1462</v>
      </c>
      <c r="B603" s="103" t="s">
        <v>1516</v>
      </c>
      <c r="C603" s="104">
        <v>0</v>
      </c>
      <c r="D603" s="104">
        <v>0</v>
      </c>
      <c r="E603" s="104">
        <v>0</v>
      </c>
      <c r="F603" s="104">
        <v>0</v>
      </c>
      <c r="G603" s="105">
        <v>45918</v>
      </c>
      <c r="H603" s="103" t="s">
        <v>654</v>
      </c>
      <c r="S603" s="90" t="s">
        <v>830</v>
      </c>
      <c r="T603" s="90" t="s">
        <v>20</v>
      </c>
      <c r="U603" s="91">
        <v>0</v>
      </c>
      <c r="V603" s="91">
        <v>0</v>
      </c>
      <c r="W603" s="91">
        <v>0</v>
      </c>
      <c r="X603" s="91">
        <v>0</v>
      </c>
      <c r="Y603" s="92">
        <v>45905</v>
      </c>
      <c r="Z603" s="90" t="s">
        <v>654</v>
      </c>
    </row>
    <row r="604" spans="1:26" ht="15" customHeight="1">
      <c r="A604" s="103" t="s">
        <v>1463</v>
      </c>
      <c r="B604" s="103" t="s">
        <v>1516</v>
      </c>
      <c r="C604" s="104">
        <v>0</v>
      </c>
      <c r="D604" s="104">
        <v>0</v>
      </c>
      <c r="E604" s="104">
        <v>0</v>
      </c>
      <c r="F604" s="104">
        <v>0</v>
      </c>
      <c r="G604" s="105">
        <v>45918</v>
      </c>
      <c r="H604" s="103" t="s">
        <v>654</v>
      </c>
      <c r="S604" s="90" t="s">
        <v>617</v>
      </c>
      <c r="T604" s="90" t="s">
        <v>90</v>
      </c>
      <c r="U604" s="91">
        <v>0</v>
      </c>
      <c r="V604" s="91">
        <v>0</v>
      </c>
      <c r="W604" s="91">
        <v>0</v>
      </c>
      <c r="X604" s="91">
        <v>0</v>
      </c>
      <c r="Y604" s="92">
        <v>45905</v>
      </c>
      <c r="Z604" s="90" t="s">
        <v>654</v>
      </c>
    </row>
    <row r="605" spans="1:26" ht="15" customHeight="1">
      <c r="A605" s="103" t="s">
        <v>336</v>
      </c>
      <c r="B605" s="103" t="s">
        <v>604</v>
      </c>
      <c r="C605" s="104">
        <v>0</v>
      </c>
      <c r="D605" s="104">
        <v>0</v>
      </c>
      <c r="E605" s="104">
        <v>0</v>
      </c>
      <c r="F605" s="104">
        <v>0</v>
      </c>
      <c r="G605" s="105">
        <v>45918</v>
      </c>
      <c r="H605" s="103" t="s">
        <v>654</v>
      </c>
      <c r="S605" s="90" t="s">
        <v>619</v>
      </c>
      <c r="T605" s="90" t="s">
        <v>93</v>
      </c>
      <c r="U605" s="91">
        <v>0</v>
      </c>
      <c r="V605" s="91">
        <v>0</v>
      </c>
      <c r="W605" s="91">
        <v>0</v>
      </c>
      <c r="X605" s="91">
        <v>0</v>
      </c>
      <c r="Y605" s="92">
        <v>45905</v>
      </c>
      <c r="Z605" s="90" t="s">
        <v>654</v>
      </c>
    </row>
    <row r="606" spans="1:26" ht="15" customHeight="1">
      <c r="A606" s="103" t="s">
        <v>340</v>
      </c>
      <c r="B606" s="103" t="s">
        <v>605</v>
      </c>
      <c r="C606" s="104">
        <v>0</v>
      </c>
      <c r="D606" s="104">
        <v>0</v>
      </c>
      <c r="E606" s="104">
        <v>0</v>
      </c>
      <c r="F606" s="104">
        <v>0</v>
      </c>
      <c r="G606" s="105">
        <v>45918</v>
      </c>
      <c r="H606" s="103" t="s">
        <v>654</v>
      </c>
      <c r="S606" s="90" t="s">
        <v>621</v>
      </c>
      <c r="T606" s="90" t="s">
        <v>16</v>
      </c>
      <c r="U606" s="91">
        <v>0</v>
      </c>
      <c r="V606" s="91">
        <v>0</v>
      </c>
      <c r="W606" s="91">
        <v>0</v>
      </c>
      <c r="X606" s="91">
        <v>0</v>
      </c>
      <c r="Y606" s="92">
        <v>45905</v>
      </c>
      <c r="Z606" s="90" t="s">
        <v>654</v>
      </c>
    </row>
    <row r="607" spans="1:26" ht="15" customHeight="1">
      <c r="A607" s="103" t="s">
        <v>342</v>
      </c>
      <c r="B607" s="103" t="s">
        <v>606</v>
      </c>
      <c r="C607" s="104">
        <v>0</v>
      </c>
      <c r="D607" s="104">
        <v>0</v>
      </c>
      <c r="E607" s="104">
        <v>0</v>
      </c>
      <c r="F607" s="104">
        <v>0</v>
      </c>
      <c r="G607" s="105">
        <v>45918</v>
      </c>
      <c r="H607" s="103" t="s">
        <v>654</v>
      </c>
      <c r="S607" s="90" t="s">
        <v>623</v>
      </c>
      <c r="T607" s="90" t="s">
        <v>20</v>
      </c>
      <c r="U607" s="91">
        <v>0</v>
      </c>
      <c r="V607" s="91">
        <v>0</v>
      </c>
      <c r="W607" s="91">
        <v>0</v>
      </c>
      <c r="X607" s="91">
        <v>0</v>
      </c>
      <c r="Y607" s="92">
        <v>45905</v>
      </c>
      <c r="Z607" s="90" t="s">
        <v>654</v>
      </c>
    </row>
    <row r="608" spans="1:26" ht="15" customHeight="1">
      <c r="A608" s="103" t="s">
        <v>344</v>
      </c>
      <c r="B608" s="103" t="s">
        <v>607</v>
      </c>
      <c r="C608" s="104">
        <v>0</v>
      </c>
      <c r="D608" s="104">
        <v>0</v>
      </c>
      <c r="E608" s="104">
        <v>0</v>
      </c>
      <c r="F608" s="104">
        <v>10</v>
      </c>
      <c r="G608" s="105">
        <v>45918</v>
      </c>
      <c r="H608" s="103" t="s">
        <v>654</v>
      </c>
      <c r="S608" s="90" t="s">
        <v>831</v>
      </c>
      <c r="T608" s="90" t="s">
        <v>90</v>
      </c>
      <c r="U608" s="91">
        <v>0</v>
      </c>
      <c r="V608" s="91">
        <v>0</v>
      </c>
      <c r="W608" s="91">
        <v>0</v>
      </c>
      <c r="X608" s="91">
        <v>0</v>
      </c>
      <c r="Y608" s="92">
        <v>45905</v>
      </c>
      <c r="Z608" s="90" t="s">
        <v>654</v>
      </c>
    </row>
    <row r="609" spans="1:26" ht="15" customHeight="1">
      <c r="A609" s="103" t="s">
        <v>385</v>
      </c>
      <c r="B609" s="103" t="s">
        <v>604</v>
      </c>
      <c r="C609" s="104">
        <v>0</v>
      </c>
      <c r="D609" s="104">
        <v>0</v>
      </c>
      <c r="E609" s="104">
        <v>0</v>
      </c>
      <c r="F609" s="104">
        <v>0</v>
      </c>
      <c r="G609" s="105">
        <v>45918</v>
      </c>
      <c r="H609" s="103" t="s">
        <v>654</v>
      </c>
      <c r="S609" s="90" t="s">
        <v>832</v>
      </c>
      <c r="T609" s="90" t="s">
        <v>93</v>
      </c>
      <c r="U609" s="91">
        <v>0</v>
      </c>
      <c r="V609" s="91">
        <v>0</v>
      </c>
      <c r="W609" s="91">
        <v>0</v>
      </c>
      <c r="X609" s="91">
        <v>0</v>
      </c>
      <c r="Y609" s="92">
        <v>45905</v>
      </c>
      <c r="Z609" s="90" t="s">
        <v>654</v>
      </c>
    </row>
    <row r="610" spans="1:26" ht="15" customHeight="1">
      <c r="A610" s="103" t="s">
        <v>387</v>
      </c>
      <c r="B610" s="103" t="s">
        <v>605</v>
      </c>
      <c r="C610" s="104">
        <v>0</v>
      </c>
      <c r="D610" s="104">
        <v>0</v>
      </c>
      <c r="E610" s="104">
        <v>0</v>
      </c>
      <c r="F610" s="104">
        <v>0</v>
      </c>
      <c r="G610" s="105">
        <v>45918</v>
      </c>
      <c r="H610" s="103" t="s">
        <v>654</v>
      </c>
      <c r="S610" s="90" t="s">
        <v>833</v>
      </c>
      <c r="T610" s="90" t="s">
        <v>16</v>
      </c>
      <c r="U610" s="91">
        <v>0</v>
      </c>
      <c r="V610" s="91">
        <v>0</v>
      </c>
      <c r="W610" s="91">
        <v>0</v>
      </c>
      <c r="X610" s="91">
        <v>0</v>
      </c>
      <c r="Y610" s="92">
        <v>45905</v>
      </c>
      <c r="Z610" s="90" t="s">
        <v>654</v>
      </c>
    </row>
    <row r="611" spans="1:26" ht="15" customHeight="1">
      <c r="A611" s="103" t="s">
        <v>389</v>
      </c>
      <c r="B611" s="103" t="s">
        <v>606</v>
      </c>
      <c r="C611" s="104">
        <v>0</v>
      </c>
      <c r="D611" s="104">
        <v>0</v>
      </c>
      <c r="E611" s="104">
        <v>0</v>
      </c>
      <c r="F611" s="104">
        <v>0</v>
      </c>
      <c r="G611" s="105">
        <v>45918</v>
      </c>
      <c r="H611" s="103" t="s">
        <v>654</v>
      </c>
      <c r="S611" s="90" t="s">
        <v>834</v>
      </c>
      <c r="T611" s="90" t="s">
        <v>20</v>
      </c>
      <c r="U611" s="91">
        <v>0</v>
      </c>
      <c r="V611" s="91">
        <v>0</v>
      </c>
      <c r="W611" s="91">
        <v>0</v>
      </c>
      <c r="X611" s="91">
        <v>0</v>
      </c>
      <c r="Y611" s="92">
        <v>45905</v>
      </c>
      <c r="Z611" s="90" t="s">
        <v>654</v>
      </c>
    </row>
    <row r="612" spans="1:26" ht="15" customHeight="1">
      <c r="A612" s="103" t="s">
        <v>391</v>
      </c>
      <c r="B612" s="103" t="s">
        <v>607</v>
      </c>
      <c r="C612" s="104">
        <v>0</v>
      </c>
      <c r="D612" s="104">
        <v>0</v>
      </c>
      <c r="E612" s="104">
        <v>0</v>
      </c>
      <c r="F612" s="104">
        <v>0</v>
      </c>
      <c r="G612" s="105">
        <v>45918</v>
      </c>
      <c r="H612" s="103" t="s">
        <v>654</v>
      </c>
      <c r="S612" s="90" t="s">
        <v>512</v>
      </c>
      <c r="T612" s="90" t="s">
        <v>90</v>
      </c>
      <c r="U612" s="91">
        <v>0</v>
      </c>
      <c r="V612" s="91">
        <v>0</v>
      </c>
      <c r="W612" s="91">
        <v>0</v>
      </c>
      <c r="X612" s="91">
        <v>0</v>
      </c>
      <c r="Y612" s="92">
        <v>45905</v>
      </c>
      <c r="Z612" s="90" t="s">
        <v>654</v>
      </c>
    </row>
    <row r="613" spans="1:26" ht="15" customHeight="1">
      <c r="A613" s="103" t="s">
        <v>438</v>
      </c>
      <c r="B613" s="103" t="s">
        <v>604</v>
      </c>
      <c r="C613" s="104">
        <v>0</v>
      </c>
      <c r="D613" s="104">
        <v>0</v>
      </c>
      <c r="E613" s="104">
        <v>0</v>
      </c>
      <c r="F613" s="104">
        <v>0</v>
      </c>
      <c r="G613" s="105">
        <v>45918</v>
      </c>
      <c r="H613" s="103" t="s">
        <v>654</v>
      </c>
      <c r="S613" s="90" t="s">
        <v>515</v>
      </c>
      <c r="T613" s="90" t="s">
        <v>93</v>
      </c>
      <c r="U613" s="91">
        <v>0</v>
      </c>
      <c r="V613" s="91">
        <v>0</v>
      </c>
      <c r="W613" s="91">
        <v>0</v>
      </c>
      <c r="X613" s="91">
        <v>0</v>
      </c>
      <c r="Y613" s="92">
        <v>45905</v>
      </c>
      <c r="Z613" s="90" t="s">
        <v>654</v>
      </c>
    </row>
    <row r="614" spans="1:26" ht="15" customHeight="1">
      <c r="A614" s="103" t="s">
        <v>441</v>
      </c>
      <c r="B614" s="103" t="s">
        <v>605</v>
      </c>
      <c r="C614" s="104">
        <v>0</v>
      </c>
      <c r="D614" s="104">
        <v>0</v>
      </c>
      <c r="E614" s="104">
        <v>0</v>
      </c>
      <c r="F614" s="104">
        <v>0</v>
      </c>
      <c r="G614" s="105">
        <v>45918</v>
      </c>
      <c r="H614" s="103" t="s">
        <v>654</v>
      </c>
      <c r="S614" s="90" t="s">
        <v>517</v>
      </c>
      <c r="T614" s="90" t="s">
        <v>16</v>
      </c>
      <c r="U614" s="91">
        <v>0</v>
      </c>
      <c r="V614" s="91">
        <v>0</v>
      </c>
      <c r="W614" s="91">
        <v>0</v>
      </c>
      <c r="X614" s="91">
        <v>0</v>
      </c>
      <c r="Y614" s="92">
        <v>45905</v>
      </c>
      <c r="Z614" s="90" t="s">
        <v>654</v>
      </c>
    </row>
    <row r="615" spans="1:26" ht="15" customHeight="1">
      <c r="A615" s="103" t="s">
        <v>443</v>
      </c>
      <c r="B615" s="103" t="s">
        <v>606</v>
      </c>
      <c r="C615" s="104">
        <v>0</v>
      </c>
      <c r="D615" s="104">
        <v>0</v>
      </c>
      <c r="E615" s="104">
        <v>0</v>
      </c>
      <c r="F615" s="104">
        <v>22</v>
      </c>
      <c r="G615" s="105">
        <v>45918</v>
      </c>
      <c r="H615" s="103" t="s">
        <v>654</v>
      </c>
      <c r="S615" s="90" t="s">
        <v>519</v>
      </c>
      <c r="T615" s="90" t="s">
        <v>20</v>
      </c>
      <c r="U615" s="91">
        <v>0</v>
      </c>
      <c r="V615" s="91">
        <v>0</v>
      </c>
      <c r="W615" s="91">
        <v>0</v>
      </c>
      <c r="X615" s="91">
        <v>0</v>
      </c>
      <c r="Y615" s="92">
        <v>45905</v>
      </c>
      <c r="Z615" s="90" t="s">
        <v>654</v>
      </c>
    </row>
    <row r="616" spans="1:26" ht="15" customHeight="1">
      <c r="A616" s="103" t="s">
        <v>445</v>
      </c>
      <c r="B616" s="103" t="s">
        <v>607</v>
      </c>
      <c r="C616" s="104">
        <v>0</v>
      </c>
      <c r="D616" s="104">
        <v>0</v>
      </c>
      <c r="E616" s="104">
        <v>0</v>
      </c>
      <c r="F616" s="104">
        <v>0</v>
      </c>
      <c r="G616" s="105">
        <v>45918</v>
      </c>
      <c r="H616" s="103" t="s">
        <v>654</v>
      </c>
      <c r="S616" s="90" t="s">
        <v>521</v>
      </c>
      <c r="T616" s="90" t="s">
        <v>90</v>
      </c>
      <c r="U616" s="91">
        <v>0</v>
      </c>
      <c r="V616" s="91">
        <v>0</v>
      </c>
      <c r="W616" s="91">
        <v>0</v>
      </c>
      <c r="X616" s="91">
        <v>0</v>
      </c>
      <c r="Y616" s="92">
        <v>45905</v>
      </c>
      <c r="Z616" s="90" t="s">
        <v>654</v>
      </c>
    </row>
    <row r="617" spans="1:26" ht="15" customHeight="1">
      <c r="A617" s="103" t="s">
        <v>368</v>
      </c>
      <c r="B617" s="103" t="s">
        <v>90</v>
      </c>
      <c r="C617" s="104">
        <v>0</v>
      </c>
      <c r="D617" s="104">
        <v>0</v>
      </c>
      <c r="E617" s="104">
        <v>0</v>
      </c>
      <c r="F617" s="104">
        <v>0</v>
      </c>
      <c r="G617" s="105">
        <v>45918</v>
      </c>
      <c r="H617" s="103" t="s">
        <v>654</v>
      </c>
      <c r="S617" s="90" t="s">
        <v>524</v>
      </c>
      <c r="T617" s="90" t="s">
        <v>93</v>
      </c>
      <c r="U617" s="91">
        <v>0</v>
      </c>
      <c r="V617" s="91">
        <v>0</v>
      </c>
      <c r="W617" s="91">
        <v>0</v>
      </c>
      <c r="X617" s="91">
        <v>0</v>
      </c>
      <c r="Y617" s="92">
        <v>45905</v>
      </c>
      <c r="Z617" s="90" t="s">
        <v>654</v>
      </c>
    </row>
    <row r="618" spans="1:26" ht="15" customHeight="1">
      <c r="A618" s="103" t="s">
        <v>370</v>
      </c>
      <c r="B618" s="103" t="s">
        <v>93</v>
      </c>
      <c r="C618" s="104">
        <v>0</v>
      </c>
      <c r="D618" s="104">
        <v>0</v>
      </c>
      <c r="E618" s="104">
        <v>0</v>
      </c>
      <c r="F618" s="104">
        <v>0</v>
      </c>
      <c r="G618" s="105">
        <v>45918</v>
      </c>
      <c r="H618" s="103" t="s">
        <v>654</v>
      </c>
      <c r="S618" s="90" t="s">
        <v>526</v>
      </c>
      <c r="T618" s="90" t="s">
        <v>16</v>
      </c>
      <c r="U618" s="91">
        <v>0</v>
      </c>
      <c r="V618" s="91">
        <v>0</v>
      </c>
      <c r="W618" s="91">
        <v>0</v>
      </c>
      <c r="X618" s="91">
        <v>0</v>
      </c>
      <c r="Y618" s="92">
        <v>45905</v>
      </c>
      <c r="Z618" s="90" t="s">
        <v>654</v>
      </c>
    </row>
    <row r="619" spans="1:26" ht="15" customHeight="1">
      <c r="A619" s="103" t="s">
        <v>372</v>
      </c>
      <c r="B619" s="103" t="s">
        <v>16</v>
      </c>
      <c r="C619" s="104">
        <v>0</v>
      </c>
      <c r="D619" s="104">
        <v>0</v>
      </c>
      <c r="E619" s="104">
        <v>0</v>
      </c>
      <c r="F619" s="104">
        <v>0</v>
      </c>
      <c r="G619" s="105">
        <v>45918</v>
      </c>
      <c r="H619" s="103" t="s">
        <v>654</v>
      </c>
      <c r="S619" s="90" t="s">
        <v>528</v>
      </c>
      <c r="T619" s="90" t="s">
        <v>20</v>
      </c>
      <c r="U619" s="91">
        <v>0</v>
      </c>
      <c r="V619" s="91">
        <v>0</v>
      </c>
      <c r="W619" s="91">
        <v>0</v>
      </c>
      <c r="X619" s="91">
        <v>0</v>
      </c>
      <c r="Y619" s="92">
        <v>45905</v>
      </c>
      <c r="Z619" s="90" t="s">
        <v>654</v>
      </c>
    </row>
    <row r="620" spans="1:26" ht="15" customHeight="1">
      <c r="A620" s="103" t="s">
        <v>374</v>
      </c>
      <c r="B620" s="103" t="s">
        <v>20</v>
      </c>
      <c r="C620" s="104">
        <v>0</v>
      </c>
      <c r="D620" s="104">
        <v>0</v>
      </c>
      <c r="E620" s="104">
        <v>0</v>
      </c>
      <c r="F620" s="104">
        <v>0</v>
      </c>
      <c r="G620" s="105">
        <v>45918</v>
      </c>
      <c r="H620" s="103" t="s">
        <v>654</v>
      </c>
      <c r="S620" s="90" t="s">
        <v>494</v>
      </c>
      <c r="T620" s="90" t="s">
        <v>90</v>
      </c>
      <c r="U620" s="91">
        <v>0</v>
      </c>
      <c r="V620" s="91">
        <v>0</v>
      </c>
      <c r="W620" s="91">
        <v>0</v>
      </c>
      <c r="X620" s="91">
        <v>0</v>
      </c>
      <c r="Y620" s="92">
        <v>45905</v>
      </c>
      <c r="Z620" s="90" t="s">
        <v>654</v>
      </c>
    </row>
    <row r="621" spans="1:26" ht="15" customHeight="1">
      <c r="A621" s="103" t="s">
        <v>823</v>
      </c>
      <c r="B621" s="103" t="s">
        <v>90</v>
      </c>
      <c r="C621" s="104">
        <v>2</v>
      </c>
      <c r="D621" s="104">
        <v>0</v>
      </c>
      <c r="E621" s="104">
        <v>2</v>
      </c>
      <c r="F621" s="104">
        <v>0</v>
      </c>
      <c r="G621" s="105">
        <v>45918</v>
      </c>
      <c r="H621" s="103" t="s">
        <v>654</v>
      </c>
      <c r="S621" s="90" t="s">
        <v>497</v>
      </c>
      <c r="T621" s="90" t="s">
        <v>93</v>
      </c>
      <c r="U621" s="91">
        <v>0</v>
      </c>
      <c r="V621" s="91">
        <v>0</v>
      </c>
      <c r="W621" s="91">
        <v>0</v>
      </c>
      <c r="X621" s="91">
        <v>0</v>
      </c>
      <c r="Y621" s="92">
        <v>45905</v>
      </c>
      <c r="Z621" s="90" t="s">
        <v>654</v>
      </c>
    </row>
    <row r="622" spans="1:26" ht="15" customHeight="1">
      <c r="A622" s="103" t="s">
        <v>824</v>
      </c>
      <c r="B622" s="103" t="s">
        <v>93</v>
      </c>
      <c r="C622" s="104">
        <v>2</v>
      </c>
      <c r="D622" s="104">
        <v>0</v>
      </c>
      <c r="E622" s="104">
        <v>2</v>
      </c>
      <c r="F622" s="104">
        <v>0</v>
      </c>
      <c r="G622" s="105">
        <v>45918</v>
      </c>
      <c r="H622" s="103" t="s">
        <v>654</v>
      </c>
      <c r="S622" s="90" t="s">
        <v>499</v>
      </c>
      <c r="T622" s="90" t="s">
        <v>16</v>
      </c>
      <c r="U622" s="91">
        <v>0</v>
      </c>
      <c r="V622" s="91">
        <v>0</v>
      </c>
      <c r="W622" s="91">
        <v>0</v>
      </c>
      <c r="X622" s="91">
        <v>0</v>
      </c>
      <c r="Y622" s="92">
        <v>45905</v>
      </c>
      <c r="Z622" s="90" t="s">
        <v>654</v>
      </c>
    </row>
    <row r="623" spans="1:26" ht="15" customHeight="1">
      <c r="A623" s="103" t="s">
        <v>825</v>
      </c>
      <c r="B623" s="103" t="s">
        <v>16</v>
      </c>
      <c r="C623" s="104">
        <v>0</v>
      </c>
      <c r="D623" s="104">
        <v>0</v>
      </c>
      <c r="E623" s="104">
        <v>0</v>
      </c>
      <c r="F623" s="104">
        <v>0</v>
      </c>
      <c r="G623" s="105">
        <v>45918</v>
      </c>
      <c r="H623" s="103" t="s">
        <v>654</v>
      </c>
      <c r="S623" s="90" t="s">
        <v>501</v>
      </c>
      <c r="T623" s="90" t="s">
        <v>20</v>
      </c>
      <c r="U623" s="91">
        <v>0</v>
      </c>
      <c r="V623" s="91">
        <v>0</v>
      </c>
      <c r="W623" s="91">
        <v>0</v>
      </c>
      <c r="X623" s="91">
        <v>0</v>
      </c>
      <c r="Y623" s="92">
        <v>45905</v>
      </c>
      <c r="Z623" s="90" t="s">
        <v>654</v>
      </c>
    </row>
    <row r="624" spans="1:26" ht="15" customHeight="1">
      <c r="A624" s="103" t="s">
        <v>826</v>
      </c>
      <c r="B624" s="103" t="s">
        <v>20</v>
      </c>
      <c r="C624" s="104">
        <v>2</v>
      </c>
      <c r="D624" s="104">
        <v>0</v>
      </c>
      <c r="E624" s="104">
        <v>2</v>
      </c>
      <c r="F624" s="104">
        <v>0</v>
      </c>
      <c r="G624" s="105">
        <v>45918</v>
      </c>
      <c r="H624" s="103" t="s">
        <v>654</v>
      </c>
      <c r="S624" s="90" t="s">
        <v>503</v>
      </c>
      <c r="T624" s="90" t="s">
        <v>90</v>
      </c>
      <c r="U624" s="91">
        <v>0</v>
      </c>
      <c r="V624" s="91">
        <v>0</v>
      </c>
      <c r="W624" s="91">
        <v>0</v>
      </c>
      <c r="X624" s="91">
        <v>0</v>
      </c>
      <c r="Y624" s="92">
        <v>45905</v>
      </c>
      <c r="Z624" s="90" t="s">
        <v>654</v>
      </c>
    </row>
    <row r="625" spans="1:26" ht="15" customHeight="1">
      <c r="A625" s="103" t="s">
        <v>352</v>
      </c>
      <c r="B625" s="103" t="s">
        <v>90</v>
      </c>
      <c r="C625" s="104">
        <v>0</v>
      </c>
      <c r="D625" s="104">
        <v>0</v>
      </c>
      <c r="E625" s="104">
        <v>0</v>
      </c>
      <c r="F625" s="104">
        <v>0</v>
      </c>
      <c r="G625" s="105">
        <v>45918</v>
      </c>
      <c r="H625" s="103" t="s">
        <v>654</v>
      </c>
      <c r="S625" s="90" t="s">
        <v>506</v>
      </c>
      <c r="T625" s="90" t="s">
        <v>93</v>
      </c>
      <c r="U625" s="91">
        <v>0</v>
      </c>
      <c r="V625" s="91">
        <v>0</v>
      </c>
      <c r="W625" s="91">
        <v>0</v>
      </c>
      <c r="X625" s="91">
        <v>0</v>
      </c>
      <c r="Y625" s="92">
        <v>45905</v>
      </c>
      <c r="Z625" s="90" t="s">
        <v>654</v>
      </c>
    </row>
    <row r="626" spans="1:26" ht="15" customHeight="1">
      <c r="A626" s="103" t="s">
        <v>354</v>
      </c>
      <c r="B626" s="103" t="s">
        <v>93</v>
      </c>
      <c r="C626" s="104">
        <v>0</v>
      </c>
      <c r="D626" s="104">
        <v>0</v>
      </c>
      <c r="E626" s="104">
        <v>0</v>
      </c>
      <c r="F626" s="104">
        <v>4</v>
      </c>
      <c r="G626" s="105">
        <v>45918</v>
      </c>
      <c r="H626" s="103" t="s">
        <v>654</v>
      </c>
      <c r="S626" s="90" t="s">
        <v>508</v>
      </c>
      <c r="T626" s="90" t="s">
        <v>16</v>
      </c>
      <c r="U626" s="91">
        <v>0</v>
      </c>
      <c r="V626" s="91">
        <v>0</v>
      </c>
      <c r="W626" s="91">
        <v>0</v>
      </c>
      <c r="X626" s="91">
        <v>0</v>
      </c>
      <c r="Y626" s="92">
        <v>45905</v>
      </c>
      <c r="Z626" s="90" t="s">
        <v>654</v>
      </c>
    </row>
    <row r="627" spans="1:26" ht="15" customHeight="1">
      <c r="A627" s="103" t="s">
        <v>356</v>
      </c>
      <c r="B627" s="103" t="s">
        <v>16</v>
      </c>
      <c r="C627" s="104">
        <v>0</v>
      </c>
      <c r="D627" s="104">
        <v>0</v>
      </c>
      <c r="E627" s="104">
        <v>0</v>
      </c>
      <c r="F627" s="104">
        <v>0</v>
      </c>
      <c r="G627" s="105">
        <v>45918</v>
      </c>
      <c r="H627" s="103" t="s">
        <v>654</v>
      </c>
      <c r="S627" s="90" t="s">
        <v>510</v>
      </c>
      <c r="T627" s="90" t="s">
        <v>20</v>
      </c>
      <c r="U627" s="91">
        <v>0</v>
      </c>
      <c r="V627" s="91">
        <v>0</v>
      </c>
      <c r="W627" s="91">
        <v>0</v>
      </c>
      <c r="X627" s="91">
        <v>0</v>
      </c>
      <c r="Y627" s="92">
        <v>45905</v>
      </c>
      <c r="Z627" s="90" t="s">
        <v>654</v>
      </c>
    </row>
    <row r="628" spans="1:26" ht="15" customHeight="1">
      <c r="A628" s="103" t="s">
        <v>358</v>
      </c>
      <c r="B628" s="103" t="s">
        <v>20</v>
      </c>
      <c r="C628" s="104">
        <v>0</v>
      </c>
      <c r="D628" s="104">
        <v>0</v>
      </c>
      <c r="E628" s="104">
        <v>0</v>
      </c>
      <c r="F628" s="104">
        <v>0</v>
      </c>
      <c r="G628" s="105">
        <v>45918</v>
      </c>
      <c r="H628" s="103" t="s">
        <v>654</v>
      </c>
      <c r="S628" s="90" t="s">
        <v>553</v>
      </c>
      <c r="T628" s="90" t="s">
        <v>90</v>
      </c>
      <c r="U628" s="91">
        <v>0</v>
      </c>
      <c r="V628" s="91">
        <v>0</v>
      </c>
      <c r="W628" s="91">
        <v>0</v>
      </c>
      <c r="X628" s="91">
        <v>0</v>
      </c>
      <c r="Y628" s="92">
        <v>45905</v>
      </c>
      <c r="Z628" s="90" t="s">
        <v>654</v>
      </c>
    </row>
    <row r="629" spans="1:26" ht="15" customHeight="1">
      <c r="A629" s="103" t="s">
        <v>451</v>
      </c>
      <c r="B629" s="103" t="s">
        <v>90</v>
      </c>
      <c r="C629" s="104">
        <v>0</v>
      </c>
      <c r="D629" s="104">
        <v>0</v>
      </c>
      <c r="E629" s="104">
        <v>0</v>
      </c>
      <c r="F629" s="104">
        <v>0</v>
      </c>
      <c r="G629" s="105">
        <v>45918</v>
      </c>
      <c r="H629" s="103" t="s">
        <v>654</v>
      </c>
      <c r="S629" s="90" t="s">
        <v>555</v>
      </c>
      <c r="T629" s="90" t="s">
        <v>93</v>
      </c>
      <c r="U629" s="91">
        <v>0</v>
      </c>
      <c r="V629" s="91">
        <v>0</v>
      </c>
      <c r="W629" s="91">
        <v>0</v>
      </c>
      <c r="X629" s="91">
        <v>0</v>
      </c>
      <c r="Y629" s="92">
        <v>45905</v>
      </c>
      <c r="Z629" s="90" t="s">
        <v>654</v>
      </c>
    </row>
    <row r="630" spans="1:26" ht="15" customHeight="1">
      <c r="A630" s="103" t="s">
        <v>454</v>
      </c>
      <c r="B630" s="103" t="s">
        <v>93</v>
      </c>
      <c r="C630" s="104">
        <v>0</v>
      </c>
      <c r="D630" s="104">
        <v>0</v>
      </c>
      <c r="E630" s="104">
        <v>0</v>
      </c>
      <c r="F630" s="104">
        <v>0</v>
      </c>
      <c r="G630" s="105">
        <v>45918</v>
      </c>
      <c r="H630" s="103" t="s">
        <v>654</v>
      </c>
      <c r="S630" s="90" t="s">
        <v>557</v>
      </c>
      <c r="T630" s="90" t="s">
        <v>16</v>
      </c>
      <c r="U630" s="91">
        <v>0</v>
      </c>
      <c r="V630" s="91">
        <v>0</v>
      </c>
      <c r="W630" s="91">
        <v>0</v>
      </c>
      <c r="X630" s="91">
        <v>0</v>
      </c>
      <c r="Y630" s="92">
        <v>45905</v>
      </c>
      <c r="Z630" s="90" t="s">
        <v>654</v>
      </c>
    </row>
    <row r="631" spans="1:26" ht="15" customHeight="1">
      <c r="A631" s="103" t="s">
        <v>456</v>
      </c>
      <c r="B631" s="103" t="s">
        <v>16</v>
      </c>
      <c r="C631" s="104">
        <v>2</v>
      </c>
      <c r="D631" s="104">
        <v>0</v>
      </c>
      <c r="E631" s="104">
        <v>2</v>
      </c>
      <c r="F631" s="104">
        <v>0</v>
      </c>
      <c r="G631" s="105">
        <v>45918</v>
      </c>
      <c r="H631" s="103" t="s">
        <v>654</v>
      </c>
      <c r="S631" s="90" t="s">
        <v>546</v>
      </c>
      <c r="T631" s="90" t="s">
        <v>90</v>
      </c>
      <c r="U631" s="91">
        <v>0</v>
      </c>
      <c r="V631" s="91">
        <v>0</v>
      </c>
      <c r="W631" s="91">
        <v>0</v>
      </c>
      <c r="X631" s="91">
        <v>0</v>
      </c>
      <c r="Y631" s="92">
        <v>45905</v>
      </c>
      <c r="Z631" s="90" t="s">
        <v>654</v>
      </c>
    </row>
    <row r="632" spans="1:26" ht="15" customHeight="1">
      <c r="A632" s="103" t="s">
        <v>458</v>
      </c>
      <c r="B632" s="103" t="s">
        <v>20</v>
      </c>
      <c r="C632" s="104">
        <v>0</v>
      </c>
      <c r="D632" s="104">
        <v>0</v>
      </c>
      <c r="E632" s="104">
        <v>0</v>
      </c>
      <c r="F632" s="104">
        <v>0</v>
      </c>
      <c r="G632" s="105">
        <v>45918</v>
      </c>
      <c r="H632" s="103" t="s">
        <v>654</v>
      </c>
      <c r="S632" s="90" t="s">
        <v>549</v>
      </c>
      <c r="T632" s="90" t="s">
        <v>93</v>
      </c>
      <c r="U632" s="91">
        <v>0</v>
      </c>
      <c r="V632" s="91">
        <v>0</v>
      </c>
      <c r="W632" s="91">
        <v>0</v>
      </c>
      <c r="X632" s="91">
        <v>0</v>
      </c>
      <c r="Y632" s="92">
        <v>45905</v>
      </c>
      <c r="Z632" s="90" t="s">
        <v>654</v>
      </c>
    </row>
    <row r="633" spans="1:26" ht="15" customHeight="1">
      <c r="A633" s="103" t="s">
        <v>360</v>
      </c>
      <c r="B633" s="103" t="s">
        <v>90</v>
      </c>
      <c r="C633" s="104">
        <v>0</v>
      </c>
      <c r="D633" s="104">
        <v>0</v>
      </c>
      <c r="E633" s="104">
        <v>0</v>
      </c>
      <c r="F633" s="104">
        <v>0</v>
      </c>
      <c r="G633" s="105">
        <v>45918</v>
      </c>
      <c r="H633" s="103" t="s">
        <v>654</v>
      </c>
      <c r="S633" s="90" t="s">
        <v>551</v>
      </c>
      <c r="T633" s="90" t="s">
        <v>16</v>
      </c>
      <c r="U633" s="91">
        <v>0</v>
      </c>
      <c r="V633" s="91">
        <v>0</v>
      </c>
      <c r="W633" s="91">
        <v>0</v>
      </c>
      <c r="X633" s="91">
        <v>0</v>
      </c>
      <c r="Y633" s="92">
        <v>45905</v>
      </c>
      <c r="Z633" s="90" t="s">
        <v>654</v>
      </c>
    </row>
    <row r="634" spans="1:26" ht="15" customHeight="1">
      <c r="A634" s="103" t="s">
        <v>362</v>
      </c>
      <c r="B634" s="103" t="s">
        <v>93</v>
      </c>
      <c r="C634" s="104">
        <v>0</v>
      </c>
      <c r="D634" s="104">
        <v>0</v>
      </c>
      <c r="E634" s="104">
        <v>0</v>
      </c>
      <c r="F634" s="104">
        <v>0</v>
      </c>
      <c r="G634" s="105">
        <v>45918</v>
      </c>
      <c r="H634" s="103" t="s">
        <v>654</v>
      </c>
      <c r="S634" s="90" t="s">
        <v>927</v>
      </c>
      <c r="T634" s="90" t="s">
        <v>932</v>
      </c>
      <c r="U634" s="91">
        <v>0</v>
      </c>
      <c r="V634" s="91">
        <v>0</v>
      </c>
      <c r="W634" s="91">
        <v>0</v>
      </c>
      <c r="X634" s="91">
        <v>0</v>
      </c>
      <c r="Y634" s="92">
        <v>45905</v>
      </c>
      <c r="Z634" s="90" t="s">
        <v>654</v>
      </c>
    </row>
    <row r="635" spans="1:26" ht="15" customHeight="1">
      <c r="A635" s="103" t="s">
        <v>364</v>
      </c>
      <c r="B635" s="103" t="s">
        <v>16</v>
      </c>
      <c r="C635" s="104">
        <v>0</v>
      </c>
      <c r="D635" s="104">
        <v>0</v>
      </c>
      <c r="E635" s="104">
        <v>0</v>
      </c>
      <c r="F635" s="104">
        <v>0</v>
      </c>
      <c r="G635" s="105">
        <v>45918</v>
      </c>
      <c r="H635" s="103" t="s">
        <v>654</v>
      </c>
      <c r="S635" s="90" t="s">
        <v>936</v>
      </c>
      <c r="T635" s="90" t="s">
        <v>932</v>
      </c>
      <c r="U635" s="91">
        <v>0</v>
      </c>
      <c r="V635" s="91">
        <v>0</v>
      </c>
      <c r="W635" s="91">
        <v>0</v>
      </c>
      <c r="X635" s="91">
        <v>0</v>
      </c>
      <c r="Y635" s="92">
        <v>45905</v>
      </c>
      <c r="Z635" s="90" t="s">
        <v>654</v>
      </c>
    </row>
    <row r="636" spans="1:26" ht="15" customHeight="1">
      <c r="A636" s="103" t="s">
        <v>366</v>
      </c>
      <c r="B636" s="103" t="s">
        <v>20</v>
      </c>
      <c r="C636" s="104">
        <v>0</v>
      </c>
      <c r="D636" s="104">
        <v>0</v>
      </c>
      <c r="E636" s="104">
        <v>0</v>
      </c>
      <c r="F636" s="104">
        <v>0</v>
      </c>
      <c r="G636" s="105">
        <v>45918</v>
      </c>
      <c r="H636" s="103" t="s">
        <v>654</v>
      </c>
      <c r="S636" s="90" t="s">
        <v>937</v>
      </c>
      <c r="T636" s="90" t="s">
        <v>932</v>
      </c>
      <c r="U636" s="91">
        <v>0</v>
      </c>
      <c r="V636" s="91">
        <v>0</v>
      </c>
      <c r="W636" s="91">
        <v>0</v>
      </c>
      <c r="X636" s="91">
        <v>0</v>
      </c>
      <c r="Y636" s="92">
        <v>45905</v>
      </c>
      <c r="Z636" s="90" t="s">
        <v>654</v>
      </c>
    </row>
    <row r="637" spans="1:26" ht="15" customHeight="1">
      <c r="A637" s="103" t="s">
        <v>397</v>
      </c>
      <c r="B637" s="103" t="s">
        <v>90</v>
      </c>
      <c r="C637" s="104">
        <v>0</v>
      </c>
      <c r="D637" s="104">
        <v>0</v>
      </c>
      <c r="E637" s="104">
        <v>0</v>
      </c>
      <c r="F637" s="104">
        <v>0</v>
      </c>
      <c r="G637" s="105">
        <v>45918</v>
      </c>
      <c r="H637" s="103" t="s">
        <v>654</v>
      </c>
      <c r="S637" s="90" t="s">
        <v>938</v>
      </c>
      <c r="T637" s="90" t="s">
        <v>932</v>
      </c>
      <c r="U637" s="91">
        <v>0</v>
      </c>
      <c r="V637" s="91">
        <v>0</v>
      </c>
      <c r="W637" s="91">
        <v>0</v>
      </c>
      <c r="X637" s="91">
        <v>0</v>
      </c>
      <c r="Y637" s="92">
        <v>45905</v>
      </c>
      <c r="Z637" s="90" t="s">
        <v>654</v>
      </c>
    </row>
    <row r="638" spans="1:26" ht="15" customHeight="1">
      <c r="A638" s="103" t="s">
        <v>400</v>
      </c>
      <c r="B638" s="103" t="s">
        <v>93</v>
      </c>
      <c r="C638" s="104">
        <v>0</v>
      </c>
      <c r="D638" s="104">
        <v>0</v>
      </c>
      <c r="E638" s="104">
        <v>0</v>
      </c>
      <c r="F638" s="104">
        <v>0</v>
      </c>
      <c r="G638" s="105">
        <v>45918</v>
      </c>
      <c r="H638" s="103" t="s">
        <v>654</v>
      </c>
      <c r="S638" s="90" t="s">
        <v>346</v>
      </c>
      <c r="T638" s="90" t="s">
        <v>347</v>
      </c>
      <c r="U638" s="91">
        <v>0</v>
      </c>
      <c r="V638" s="91">
        <v>0</v>
      </c>
      <c r="W638" s="91">
        <v>0</v>
      </c>
      <c r="X638" s="91">
        <v>0</v>
      </c>
      <c r="Y638" s="92">
        <v>45905</v>
      </c>
      <c r="Z638" s="90" t="s">
        <v>654</v>
      </c>
    </row>
    <row r="639" spans="1:26" ht="15" customHeight="1">
      <c r="A639" s="103" t="s">
        <v>402</v>
      </c>
      <c r="B639" s="103" t="s">
        <v>16</v>
      </c>
      <c r="C639" s="104">
        <v>0</v>
      </c>
      <c r="D639" s="104">
        <v>0</v>
      </c>
      <c r="E639" s="104">
        <v>0</v>
      </c>
      <c r="F639" s="104">
        <v>0</v>
      </c>
      <c r="G639" s="105">
        <v>45918</v>
      </c>
      <c r="H639" s="103" t="s">
        <v>654</v>
      </c>
      <c r="S639" s="90" t="s">
        <v>349</v>
      </c>
      <c r="T639" s="90" t="s">
        <v>350</v>
      </c>
      <c r="U639" s="91">
        <v>0</v>
      </c>
      <c r="V639" s="91">
        <v>0</v>
      </c>
      <c r="W639" s="91">
        <v>0</v>
      </c>
      <c r="X639" s="91">
        <v>0</v>
      </c>
      <c r="Y639" s="92">
        <v>45905</v>
      </c>
      <c r="Z639" s="90" t="s">
        <v>654</v>
      </c>
    </row>
    <row r="640" spans="1:26" ht="15" customHeight="1">
      <c r="A640" s="103" t="s">
        <v>404</v>
      </c>
      <c r="B640" s="103" t="s">
        <v>20</v>
      </c>
      <c r="C640" s="104">
        <v>0</v>
      </c>
      <c r="D640" s="104">
        <v>0</v>
      </c>
      <c r="E640" s="104">
        <v>0</v>
      </c>
      <c r="F640" s="104">
        <v>0</v>
      </c>
      <c r="G640" s="105">
        <v>45918</v>
      </c>
      <c r="H640" s="103" t="s">
        <v>654</v>
      </c>
      <c r="S640" s="90" t="s">
        <v>393</v>
      </c>
      <c r="T640" s="90" t="s">
        <v>347</v>
      </c>
      <c r="U640" s="91">
        <v>0</v>
      </c>
      <c r="V640" s="91">
        <v>0</v>
      </c>
      <c r="W640" s="91">
        <v>0</v>
      </c>
      <c r="X640" s="91">
        <v>0</v>
      </c>
      <c r="Y640" s="92">
        <v>45905</v>
      </c>
      <c r="Z640" s="90" t="s">
        <v>654</v>
      </c>
    </row>
    <row r="641" spans="1:26" ht="15" customHeight="1">
      <c r="A641" s="103" t="s">
        <v>430</v>
      </c>
      <c r="B641" s="103" t="s">
        <v>90</v>
      </c>
      <c r="C641" s="104">
        <v>0</v>
      </c>
      <c r="D641" s="104">
        <v>0</v>
      </c>
      <c r="E641" s="104">
        <v>0</v>
      </c>
      <c r="F641" s="104">
        <v>0</v>
      </c>
      <c r="G641" s="105">
        <v>45918</v>
      </c>
      <c r="H641" s="103" t="s">
        <v>654</v>
      </c>
      <c r="S641" s="90" t="s">
        <v>395</v>
      </c>
      <c r="T641" s="90" t="s">
        <v>350</v>
      </c>
      <c r="U641" s="91">
        <v>0</v>
      </c>
      <c r="V641" s="91">
        <v>0</v>
      </c>
      <c r="W641" s="91">
        <v>0</v>
      </c>
      <c r="X641" s="91">
        <v>0</v>
      </c>
      <c r="Y641" s="92">
        <v>45905</v>
      </c>
      <c r="Z641" s="90" t="s">
        <v>654</v>
      </c>
    </row>
    <row r="642" spans="1:26" ht="15" customHeight="1">
      <c r="A642" s="103" t="s">
        <v>432</v>
      </c>
      <c r="B642" s="103" t="s">
        <v>93</v>
      </c>
      <c r="C642" s="104">
        <v>0</v>
      </c>
      <c r="D642" s="104">
        <v>0</v>
      </c>
      <c r="E642" s="104">
        <v>0</v>
      </c>
      <c r="F642" s="104">
        <v>0</v>
      </c>
      <c r="G642" s="105">
        <v>45918</v>
      </c>
      <c r="H642" s="103" t="s">
        <v>654</v>
      </c>
      <c r="S642" s="90" t="s">
        <v>447</v>
      </c>
      <c r="T642" s="90" t="s">
        <v>347</v>
      </c>
      <c r="U642" s="91">
        <v>0</v>
      </c>
      <c r="V642" s="91">
        <v>0</v>
      </c>
      <c r="W642" s="91">
        <v>0</v>
      </c>
      <c r="X642" s="91">
        <v>0</v>
      </c>
      <c r="Y642" s="92">
        <v>45905</v>
      </c>
      <c r="Z642" s="90" t="s">
        <v>654</v>
      </c>
    </row>
    <row r="643" spans="1:26" ht="15" customHeight="1">
      <c r="A643" s="103" t="s">
        <v>434</v>
      </c>
      <c r="B643" s="103" t="s">
        <v>16</v>
      </c>
      <c r="C643" s="104">
        <v>2</v>
      </c>
      <c r="D643" s="104">
        <v>0</v>
      </c>
      <c r="E643" s="104">
        <v>2</v>
      </c>
      <c r="F643" s="104">
        <v>2</v>
      </c>
      <c r="G643" s="105">
        <v>45918</v>
      </c>
      <c r="H643" s="103" t="s">
        <v>654</v>
      </c>
      <c r="S643" s="90" t="s">
        <v>449</v>
      </c>
      <c r="T643" s="90" t="s">
        <v>350</v>
      </c>
      <c r="U643" s="91">
        <v>0</v>
      </c>
      <c r="V643" s="91">
        <v>0</v>
      </c>
      <c r="W643" s="91">
        <v>0</v>
      </c>
      <c r="X643" s="91">
        <v>0</v>
      </c>
      <c r="Y643" s="92">
        <v>45905</v>
      </c>
      <c r="Z643" s="90" t="s">
        <v>654</v>
      </c>
    </row>
    <row r="644" spans="1:26" ht="15" customHeight="1">
      <c r="A644" s="103" t="s">
        <v>436</v>
      </c>
      <c r="B644" s="103" t="s">
        <v>20</v>
      </c>
      <c r="C644" s="104">
        <v>0</v>
      </c>
      <c r="D644" s="104">
        <v>0</v>
      </c>
      <c r="E644" s="104">
        <v>0</v>
      </c>
      <c r="F644" s="104">
        <v>0</v>
      </c>
      <c r="G644" s="105">
        <v>45918</v>
      </c>
      <c r="H644" s="103" t="s">
        <v>654</v>
      </c>
      <c r="S644" s="90" t="s">
        <v>418</v>
      </c>
      <c r="T644" s="90" t="s">
        <v>347</v>
      </c>
      <c r="U644" s="91">
        <v>0</v>
      </c>
      <c r="V644" s="91">
        <v>0</v>
      </c>
      <c r="W644" s="91">
        <v>0</v>
      </c>
      <c r="X644" s="91">
        <v>0</v>
      </c>
      <c r="Y644" s="92">
        <v>45905</v>
      </c>
      <c r="Z644" s="90" t="s">
        <v>654</v>
      </c>
    </row>
    <row r="645" spans="1:26" ht="15" customHeight="1">
      <c r="A645" s="103" t="s">
        <v>410</v>
      </c>
      <c r="B645" s="103" t="s">
        <v>604</v>
      </c>
      <c r="C645" s="104">
        <v>4</v>
      </c>
      <c r="D645" s="104">
        <v>0</v>
      </c>
      <c r="E645" s="104">
        <v>4</v>
      </c>
      <c r="F645" s="104">
        <v>4</v>
      </c>
      <c r="G645" s="105">
        <v>45918</v>
      </c>
      <c r="H645" s="103" t="s">
        <v>654</v>
      </c>
      <c r="S645" s="90" t="s">
        <v>420</v>
      </c>
      <c r="T645" s="90" t="s">
        <v>350</v>
      </c>
      <c r="U645" s="91">
        <v>0</v>
      </c>
      <c r="V645" s="91">
        <v>0</v>
      </c>
      <c r="W645" s="91">
        <v>0</v>
      </c>
      <c r="X645" s="91">
        <v>0</v>
      </c>
      <c r="Y645" s="92">
        <v>45905</v>
      </c>
      <c r="Z645" s="90" t="s">
        <v>654</v>
      </c>
    </row>
    <row r="646" spans="1:26" ht="15" customHeight="1">
      <c r="A646" s="103" t="s">
        <v>412</v>
      </c>
      <c r="B646" s="103" t="s">
        <v>605</v>
      </c>
      <c r="C646" s="104">
        <v>0</v>
      </c>
      <c r="D646" s="104">
        <v>0</v>
      </c>
      <c r="E646" s="104">
        <v>0</v>
      </c>
      <c r="F646" s="104">
        <v>0</v>
      </c>
      <c r="G646" s="105">
        <v>45918</v>
      </c>
      <c r="H646" s="103" t="s">
        <v>654</v>
      </c>
      <c r="S646" s="90" t="s">
        <v>406</v>
      </c>
      <c r="T646" s="90" t="s">
        <v>347</v>
      </c>
      <c r="U646" s="91">
        <v>0</v>
      </c>
      <c r="V646" s="91">
        <v>0</v>
      </c>
      <c r="W646" s="91">
        <v>0</v>
      </c>
      <c r="X646" s="91">
        <v>0</v>
      </c>
      <c r="Y646" s="92">
        <v>45905</v>
      </c>
      <c r="Z646" s="90" t="s">
        <v>654</v>
      </c>
    </row>
    <row r="647" spans="1:26" ht="15" customHeight="1">
      <c r="A647" s="103" t="s">
        <v>414</v>
      </c>
      <c r="B647" s="103" t="s">
        <v>606</v>
      </c>
      <c r="C647" s="104">
        <v>0</v>
      </c>
      <c r="D647" s="104">
        <v>0</v>
      </c>
      <c r="E647" s="104">
        <v>0</v>
      </c>
      <c r="F647" s="104">
        <v>0</v>
      </c>
      <c r="G647" s="105">
        <v>45918</v>
      </c>
      <c r="H647" s="103" t="s">
        <v>654</v>
      </c>
      <c r="S647" s="90" t="s">
        <v>408</v>
      </c>
      <c r="T647" s="90" t="s">
        <v>350</v>
      </c>
      <c r="U647" s="91">
        <v>0</v>
      </c>
      <c r="V647" s="91">
        <v>0</v>
      </c>
      <c r="W647" s="91">
        <v>0</v>
      </c>
      <c r="X647" s="91">
        <v>0</v>
      </c>
      <c r="Y647" s="92">
        <v>45905</v>
      </c>
      <c r="Z647" s="90" t="s">
        <v>654</v>
      </c>
    </row>
    <row r="648" spans="1:26" ht="15" customHeight="1">
      <c r="A648" s="103" t="s">
        <v>416</v>
      </c>
      <c r="B648" s="103" t="s">
        <v>607</v>
      </c>
      <c r="C648" s="104">
        <v>0</v>
      </c>
      <c r="D648" s="104">
        <v>0</v>
      </c>
      <c r="E648" s="104">
        <v>0</v>
      </c>
      <c r="F648" s="104">
        <v>0</v>
      </c>
      <c r="G648" s="105">
        <v>45918</v>
      </c>
      <c r="H648" s="103" t="s">
        <v>654</v>
      </c>
    </row>
    <row r="649" spans="1:26" ht="15" customHeight="1">
      <c r="A649" s="103" t="s">
        <v>422</v>
      </c>
      <c r="B649" s="103" t="s">
        <v>604</v>
      </c>
      <c r="C649" s="104">
        <v>0</v>
      </c>
      <c r="D649" s="104">
        <v>0</v>
      </c>
      <c r="E649" s="104">
        <v>0</v>
      </c>
      <c r="F649" s="104">
        <v>0</v>
      </c>
      <c r="G649" s="105">
        <v>45918</v>
      </c>
      <c r="H649" s="103" t="s">
        <v>654</v>
      </c>
    </row>
    <row r="650" spans="1:26" ht="15" customHeight="1">
      <c r="A650" s="103" t="s">
        <v>424</v>
      </c>
      <c r="B650" s="103" t="s">
        <v>605</v>
      </c>
      <c r="C650" s="104">
        <v>0</v>
      </c>
      <c r="D650" s="104">
        <v>0</v>
      </c>
      <c r="E650" s="104">
        <v>0</v>
      </c>
      <c r="F650" s="104">
        <v>0</v>
      </c>
      <c r="G650" s="105">
        <v>45918</v>
      </c>
      <c r="H650" s="103" t="s">
        <v>654</v>
      </c>
    </row>
    <row r="651" spans="1:26" ht="15" customHeight="1">
      <c r="A651" s="103" t="s">
        <v>426</v>
      </c>
      <c r="B651" s="103" t="s">
        <v>606</v>
      </c>
      <c r="C651" s="104">
        <v>0</v>
      </c>
      <c r="D651" s="104">
        <v>0</v>
      </c>
      <c r="E651" s="104">
        <v>0</v>
      </c>
      <c r="F651" s="104">
        <v>0</v>
      </c>
      <c r="G651" s="105">
        <v>45918</v>
      </c>
      <c r="H651" s="103" t="s">
        <v>654</v>
      </c>
    </row>
    <row r="652" spans="1:26" ht="15" customHeight="1">
      <c r="A652" s="103" t="s">
        <v>428</v>
      </c>
      <c r="B652" s="103" t="s">
        <v>607</v>
      </c>
      <c r="C652" s="104">
        <v>0</v>
      </c>
      <c r="D652" s="104">
        <v>0</v>
      </c>
      <c r="E652" s="104">
        <v>0</v>
      </c>
      <c r="F652" s="104">
        <v>0</v>
      </c>
      <c r="G652" s="105">
        <v>45918</v>
      </c>
      <c r="H652" s="103" t="s">
        <v>654</v>
      </c>
    </row>
    <row r="653" spans="1:26" ht="15" customHeight="1">
      <c r="A653" s="103" t="s">
        <v>376</v>
      </c>
      <c r="B653" s="103" t="s">
        <v>604</v>
      </c>
      <c r="C653" s="104">
        <v>2</v>
      </c>
      <c r="D653" s="104">
        <v>0</v>
      </c>
      <c r="E653" s="104">
        <v>2</v>
      </c>
      <c r="F653" s="104">
        <v>0</v>
      </c>
      <c r="G653" s="105">
        <v>45918</v>
      </c>
      <c r="H653" s="103" t="s">
        <v>654</v>
      </c>
    </row>
    <row r="654" spans="1:26" ht="15" customHeight="1">
      <c r="A654" s="103" t="s">
        <v>379</v>
      </c>
      <c r="B654" s="103" t="s">
        <v>605</v>
      </c>
      <c r="C654" s="104">
        <v>4</v>
      </c>
      <c r="D654" s="104">
        <v>0</v>
      </c>
      <c r="E654" s="104">
        <v>4</v>
      </c>
      <c r="F654" s="104">
        <v>0</v>
      </c>
      <c r="G654" s="105">
        <v>45918</v>
      </c>
      <c r="H654" s="103" t="s">
        <v>654</v>
      </c>
    </row>
    <row r="655" spans="1:26" ht="15" customHeight="1">
      <c r="A655" s="103" t="s">
        <v>381</v>
      </c>
      <c r="B655" s="103" t="s">
        <v>606</v>
      </c>
      <c r="C655" s="104">
        <v>0</v>
      </c>
      <c r="D655" s="104">
        <v>0</v>
      </c>
      <c r="E655" s="104">
        <v>0</v>
      </c>
      <c r="F655" s="104">
        <v>4</v>
      </c>
      <c r="G655" s="105">
        <v>45918</v>
      </c>
      <c r="H655" s="103" t="s">
        <v>654</v>
      </c>
    </row>
    <row r="656" spans="1:26" ht="15" customHeight="1">
      <c r="A656" s="103" t="s">
        <v>383</v>
      </c>
      <c r="B656" s="103" t="s">
        <v>607</v>
      </c>
      <c r="C656" s="104">
        <v>0</v>
      </c>
      <c r="D656" s="104">
        <v>0</v>
      </c>
      <c r="E656" s="104">
        <v>0</v>
      </c>
      <c r="F656" s="104">
        <v>0</v>
      </c>
      <c r="G656" s="105">
        <v>45918</v>
      </c>
      <c r="H656" s="103" t="s">
        <v>654</v>
      </c>
    </row>
    <row r="657" spans="1:8" ht="15" customHeight="1">
      <c r="A657" s="103" t="s">
        <v>460</v>
      </c>
      <c r="B657" s="103" t="s">
        <v>90</v>
      </c>
      <c r="C657" s="104">
        <v>0</v>
      </c>
      <c r="D657" s="104">
        <v>0</v>
      </c>
      <c r="E657" s="104">
        <v>0</v>
      </c>
      <c r="F657" s="104">
        <v>0</v>
      </c>
      <c r="G657" s="105">
        <v>45918</v>
      </c>
      <c r="H657" s="103" t="s">
        <v>654</v>
      </c>
    </row>
    <row r="658" spans="1:8" ht="15" customHeight="1">
      <c r="A658" s="103" t="s">
        <v>462</v>
      </c>
      <c r="B658" s="103" t="s">
        <v>93</v>
      </c>
      <c r="C658" s="104">
        <v>0</v>
      </c>
      <c r="D658" s="104">
        <v>0</v>
      </c>
      <c r="E658" s="104">
        <v>0</v>
      </c>
      <c r="F658" s="104">
        <v>0</v>
      </c>
      <c r="G658" s="105">
        <v>45918</v>
      </c>
      <c r="H658" s="103" t="s">
        <v>654</v>
      </c>
    </row>
    <row r="659" spans="1:8" ht="15" customHeight="1">
      <c r="A659" s="103" t="s">
        <v>464</v>
      </c>
      <c r="B659" s="103" t="s">
        <v>16</v>
      </c>
      <c r="C659" s="104">
        <v>0</v>
      </c>
      <c r="D659" s="104">
        <v>0</v>
      </c>
      <c r="E659" s="104">
        <v>0</v>
      </c>
      <c r="F659" s="104">
        <v>0</v>
      </c>
      <c r="G659" s="105">
        <v>45918</v>
      </c>
      <c r="H659" s="103" t="s">
        <v>654</v>
      </c>
    </row>
    <row r="660" spans="1:8" ht="15" customHeight="1">
      <c r="A660" s="103" t="s">
        <v>466</v>
      </c>
      <c r="B660" s="103" t="s">
        <v>20</v>
      </c>
      <c r="C660" s="104">
        <v>0</v>
      </c>
      <c r="D660" s="104">
        <v>0</v>
      </c>
      <c r="E660" s="104">
        <v>0</v>
      </c>
      <c r="F660" s="104">
        <v>0</v>
      </c>
      <c r="G660" s="105">
        <v>45918</v>
      </c>
      <c r="H660" s="103" t="s">
        <v>654</v>
      </c>
    </row>
    <row r="661" spans="1:8" ht="15" customHeight="1">
      <c r="A661" s="103" t="s">
        <v>468</v>
      </c>
      <c r="B661" s="103" t="s">
        <v>90</v>
      </c>
      <c r="C661" s="104">
        <v>0</v>
      </c>
      <c r="D661" s="104">
        <v>0</v>
      </c>
      <c r="E661" s="104">
        <v>0</v>
      </c>
      <c r="F661" s="104">
        <v>0</v>
      </c>
      <c r="G661" s="105">
        <v>45918</v>
      </c>
      <c r="H661" s="103" t="s">
        <v>654</v>
      </c>
    </row>
    <row r="662" spans="1:8" ht="15" customHeight="1">
      <c r="A662" s="103" t="s">
        <v>471</v>
      </c>
      <c r="B662" s="103" t="s">
        <v>93</v>
      </c>
      <c r="C662" s="104">
        <v>0</v>
      </c>
      <c r="D662" s="104">
        <v>0</v>
      </c>
      <c r="E662" s="104">
        <v>0</v>
      </c>
      <c r="F662" s="104">
        <v>0</v>
      </c>
      <c r="G662" s="105">
        <v>45918</v>
      </c>
      <c r="H662" s="103" t="s">
        <v>654</v>
      </c>
    </row>
    <row r="663" spans="1:8" ht="15" customHeight="1">
      <c r="A663" s="103" t="s">
        <v>473</v>
      </c>
      <c r="B663" s="103" t="s">
        <v>16</v>
      </c>
      <c r="C663" s="104">
        <v>0</v>
      </c>
      <c r="D663" s="104">
        <v>0</v>
      </c>
      <c r="E663" s="104">
        <v>0</v>
      </c>
      <c r="F663" s="104">
        <v>0</v>
      </c>
      <c r="G663" s="105">
        <v>45918</v>
      </c>
      <c r="H663" s="103" t="s">
        <v>654</v>
      </c>
    </row>
    <row r="664" spans="1:8" ht="15" customHeight="1">
      <c r="A664" s="103" t="s">
        <v>475</v>
      </c>
      <c r="B664" s="103" t="s">
        <v>20</v>
      </c>
      <c r="C664" s="104">
        <v>0</v>
      </c>
      <c r="D664" s="104">
        <v>0</v>
      </c>
      <c r="E664" s="104">
        <v>0</v>
      </c>
      <c r="F664" s="104">
        <v>0</v>
      </c>
      <c r="G664" s="105">
        <v>45918</v>
      </c>
      <c r="H664" s="103" t="s">
        <v>654</v>
      </c>
    </row>
    <row r="665" spans="1:8" ht="15" customHeight="1">
      <c r="A665" s="103" t="s">
        <v>477</v>
      </c>
      <c r="B665" s="103" t="s">
        <v>90</v>
      </c>
      <c r="C665" s="104">
        <v>4</v>
      </c>
      <c r="D665" s="104">
        <v>0</v>
      </c>
      <c r="E665" s="104">
        <v>4</v>
      </c>
      <c r="F665" s="104">
        <v>0</v>
      </c>
      <c r="G665" s="105">
        <v>45918</v>
      </c>
      <c r="H665" s="103" t="s">
        <v>654</v>
      </c>
    </row>
    <row r="666" spans="1:8" ht="15" customHeight="1">
      <c r="A666" s="103" t="s">
        <v>480</v>
      </c>
      <c r="B666" s="103" t="s">
        <v>93</v>
      </c>
      <c r="C666" s="104">
        <v>0</v>
      </c>
      <c r="D666" s="104">
        <v>0</v>
      </c>
      <c r="E666" s="104">
        <v>0</v>
      </c>
      <c r="F666" s="104">
        <v>0</v>
      </c>
      <c r="G666" s="105">
        <v>45918</v>
      </c>
      <c r="H666" s="103" t="s">
        <v>654</v>
      </c>
    </row>
    <row r="667" spans="1:8" ht="15" customHeight="1">
      <c r="A667" s="103" t="s">
        <v>482</v>
      </c>
      <c r="B667" s="103" t="s">
        <v>16</v>
      </c>
      <c r="C667" s="104">
        <v>0</v>
      </c>
      <c r="D667" s="104">
        <v>0</v>
      </c>
      <c r="E667" s="104">
        <v>0</v>
      </c>
      <c r="F667" s="104">
        <v>4</v>
      </c>
      <c r="G667" s="105">
        <v>45918</v>
      </c>
      <c r="H667" s="103" t="s">
        <v>654</v>
      </c>
    </row>
    <row r="668" spans="1:8" ht="15" customHeight="1">
      <c r="A668" s="103" t="s">
        <v>484</v>
      </c>
      <c r="B668" s="103" t="s">
        <v>20</v>
      </c>
      <c r="C668" s="104">
        <v>0</v>
      </c>
      <c r="D668" s="104">
        <v>0</v>
      </c>
      <c r="E668" s="104">
        <v>0</v>
      </c>
      <c r="F668" s="104">
        <v>0</v>
      </c>
      <c r="G668" s="105">
        <v>45918</v>
      </c>
      <c r="H668" s="103" t="s">
        <v>654</v>
      </c>
    </row>
    <row r="669" spans="1:8" ht="15" customHeight="1">
      <c r="A669" s="103" t="s">
        <v>486</v>
      </c>
      <c r="B669" s="103" t="s">
        <v>90</v>
      </c>
      <c r="C669" s="104">
        <v>0</v>
      </c>
      <c r="D669" s="104">
        <v>0</v>
      </c>
      <c r="E669" s="104">
        <v>0</v>
      </c>
      <c r="F669" s="104">
        <v>0</v>
      </c>
      <c r="G669" s="105">
        <v>45918</v>
      </c>
      <c r="H669" s="103" t="s">
        <v>654</v>
      </c>
    </row>
    <row r="670" spans="1:8" ht="15" customHeight="1">
      <c r="A670" s="103" t="s">
        <v>488</v>
      </c>
      <c r="B670" s="103" t="s">
        <v>93</v>
      </c>
      <c r="C670" s="104">
        <v>0</v>
      </c>
      <c r="D670" s="104">
        <v>0</v>
      </c>
      <c r="E670" s="104">
        <v>0</v>
      </c>
      <c r="F670" s="104">
        <v>0</v>
      </c>
      <c r="G670" s="105">
        <v>45918</v>
      </c>
      <c r="H670" s="103" t="s">
        <v>654</v>
      </c>
    </row>
    <row r="671" spans="1:8" ht="15" customHeight="1">
      <c r="A671" s="103" t="s">
        <v>490</v>
      </c>
      <c r="B671" s="103" t="s">
        <v>16</v>
      </c>
      <c r="C671" s="104">
        <v>2</v>
      </c>
      <c r="D671" s="104">
        <v>0</v>
      </c>
      <c r="E671" s="104">
        <v>2</v>
      </c>
      <c r="F671" s="104">
        <v>0</v>
      </c>
      <c r="G671" s="105">
        <v>45918</v>
      </c>
      <c r="H671" s="103" t="s">
        <v>654</v>
      </c>
    </row>
    <row r="672" spans="1:8" ht="15" customHeight="1">
      <c r="A672" s="103" t="s">
        <v>492</v>
      </c>
      <c r="B672" s="103" t="s">
        <v>20</v>
      </c>
      <c r="C672" s="104">
        <v>0</v>
      </c>
      <c r="D672" s="104">
        <v>0</v>
      </c>
      <c r="E672" s="104">
        <v>0</v>
      </c>
      <c r="F672" s="104">
        <v>0</v>
      </c>
      <c r="G672" s="105">
        <v>45918</v>
      </c>
      <c r="H672" s="103" t="s">
        <v>654</v>
      </c>
    </row>
    <row r="673" spans="1:8" ht="15" customHeight="1">
      <c r="A673" s="103" t="s">
        <v>538</v>
      </c>
      <c r="B673" s="103" t="s">
        <v>90</v>
      </c>
      <c r="C673" s="104">
        <v>0</v>
      </c>
      <c r="D673" s="104">
        <v>0</v>
      </c>
      <c r="E673" s="104">
        <v>0</v>
      </c>
      <c r="F673" s="104">
        <v>0</v>
      </c>
      <c r="G673" s="105">
        <v>45918</v>
      </c>
      <c r="H673" s="103" t="s">
        <v>654</v>
      </c>
    </row>
    <row r="674" spans="1:8" ht="15" customHeight="1">
      <c r="A674" s="103" t="s">
        <v>540</v>
      </c>
      <c r="B674" s="103" t="s">
        <v>93</v>
      </c>
      <c r="C674" s="104">
        <v>0</v>
      </c>
      <c r="D674" s="104">
        <v>0</v>
      </c>
      <c r="E674" s="104">
        <v>0</v>
      </c>
      <c r="F674" s="104">
        <v>0</v>
      </c>
      <c r="G674" s="105">
        <v>45918</v>
      </c>
      <c r="H674" s="103" t="s">
        <v>654</v>
      </c>
    </row>
    <row r="675" spans="1:8" ht="15" customHeight="1">
      <c r="A675" s="103" t="s">
        <v>542</v>
      </c>
      <c r="B675" s="103" t="s">
        <v>16</v>
      </c>
      <c r="C675" s="104">
        <v>0</v>
      </c>
      <c r="D675" s="104">
        <v>0</v>
      </c>
      <c r="E675" s="104">
        <v>0</v>
      </c>
      <c r="F675" s="104">
        <v>0</v>
      </c>
      <c r="G675" s="105">
        <v>45918</v>
      </c>
      <c r="H675" s="103" t="s">
        <v>654</v>
      </c>
    </row>
    <row r="676" spans="1:8" ht="15" customHeight="1">
      <c r="A676" s="103" t="s">
        <v>544</v>
      </c>
      <c r="B676" s="103" t="s">
        <v>20</v>
      </c>
      <c r="C676" s="104">
        <v>0</v>
      </c>
      <c r="D676" s="104">
        <v>0</v>
      </c>
      <c r="E676" s="104">
        <v>0</v>
      </c>
      <c r="F676" s="104">
        <v>0</v>
      </c>
      <c r="G676" s="105">
        <v>45918</v>
      </c>
      <c r="H676" s="103" t="s">
        <v>654</v>
      </c>
    </row>
    <row r="677" spans="1:8" ht="15" customHeight="1">
      <c r="A677" s="103" t="s">
        <v>530</v>
      </c>
      <c r="B677" s="103" t="s">
        <v>90</v>
      </c>
      <c r="C677" s="104">
        <v>0</v>
      </c>
      <c r="D677" s="104">
        <v>0</v>
      </c>
      <c r="E677" s="104">
        <v>0</v>
      </c>
      <c r="F677" s="104">
        <v>0</v>
      </c>
      <c r="G677" s="105">
        <v>45918</v>
      </c>
      <c r="H677" s="103" t="s">
        <v>654</v>
      </c>
    </row>
    <row r="678" spans="1:8" ht="15" customHeight="1">
      <c r="A678" s="103" t="s">
        <v>532</v>
      </c>
      <c r="B678" s="103" t="s">
        <v>93</v>
      </c>
      <c r="C678" s="104">
        <v>8</v>
      </c>
      <c r="D678" s="104">
        <v>0</v>
      </c>
      <c r="E678" s="104">
        <v>8</v>
      </c>
      <c r="F678" s="104">
        <v>0</v>
      </c>
      <c r="G678" s="105">
        <v>45918</v>
      </c>
      <c r="H678" s="103" t="s">
        <v>654</v>
      </c>
    </row>
    <row r="679" spans="1:8" ht="15" customHeight="1">
      <c r="A679" s="103" t="s">
        <v>534</v>
      </c>
      <c r="B679" s="103" t="s">
        <v>16</v>
      </c>
      <c r="C679" s="104">
        <v>0</v>
      </c>
      <c r="D679" s="104">
        <v>0</v>
      </c>
      <c r="E679" s="104">
        <v>0</v>
      </c>
      <c r="F679" s="104">
        <v>2</v>
      </c>
      <c r="G679" s="105">
        <v>45918</v>
      </c>
      <c r="H679" s="103" t="s">
        <v>654</v>
      </c>
    </row>
    <row r="680" spans="1:8" ht="15" customHeight="1">
      <c r="A680" s="103" t="s">
        <v>536</v>
      </c>
      <c r="B680" s="103" t="s">
        <v>20</v>
      </c>
      <c r="C680" s="104">
        <v>0</v>
      </c>
      <c r="D680" s="104">
        <v>0</v>
      </c>
      <c r="E680" s="104">
        <v>0</v>
      </c>
      <c r="F680" s="104">
        <v>0</v>
      </c>
      <c r="G680" s="105">
        <v>45918</v>
      </c>
      <c r="H680" s="103" t="s">
        <v>654</v>
      </c>
    </row>
    <row r="681" spans="1:8" ht="15" customHeight="1">
      <c r="A681" s="103" t="s">
        <v>827</v>
      </c>
      <c r="B681" s="103" t="s">
        <v>90</v>
      </c>
      <c r="C681" s="104">
        <v>0</v>
      </c>
      <c r="D681" s="104">
        <v>0</v>
      </c>
      <c r="E681" s="104">
        <v>0</v>
      </c>
      <c r="F681" s="104">
        <v>0</v>
      </c>
      <c r="G681" s="105">
        <v>45918</v>
      </c>
      <c r="H681" s="103" t="s">
        <v>654</v>
      </c>
    </row>
    <row r="682" spans="1:8" ht="15" customHeight="1">
      <c r="A682" s="103" t="s">
        <v>828</v>
      </c>
      <c r="B682" s="103" t="s">
        <v>93</v>
      </c>
      <c r="C682" s="104">
        <v>0</v>
      </c>
      <c r="D682" s="104">
        <v>0</v>
      </c>
      <c r="E682" s="104">
        <v>0</v>
      </c>
      <c r="F682" s="104">
        <v>0</v>
      </c>
      <c r="G682" s="105">
        <v>45918</v>
      </c>
      <c r="H682" s="103" t="s">
        <v>654</v>
      </c>
    </row>
    <row r="683" spans="1:8" ht="15" customHeight="1">
      <c r="A683" s="103" t="s">
        <v>829</v>
      </c>
      <c r="B683" s="103" t="s">
        <v>16</v>
      </c>
      <c r="C683" s="104">
        <v>0</v>
      </c>
      <c r="D683" s="104">
        <v>0</v>
      </c>
      <c r="E683" s="104">
        <v>0</v>
      </c>
      <c r="F683" s="104">
        <v>0</v>
      </c>
      <c r="G683" s="105">
        <v>45918</v>
      </c>
      <c r="H683" s="103" t="s">
        <v>654</v>
      </c>
    </row>
    <row r="684" spans="1:8" ht="15" customHeight="1">
      <c r="A684" s="103" t="s">
        <v>830</v>
      </c>
      <c r="B684" s="103" t="s">
        <v>20</v>
      </c>
      <c r="C684" s="104">
        <v>0</v>
      </c>
      <c r="D684" s="104">
        <v>0</v>
      </c>
      <c r="E684" s="104">
        <v>0</v>
      </c>
      <c r="F684" s="104">
        <v>0</v>
      </c>
      <c r="G684" s="105">
        <v>45918</v>
      </c>
      <c r="H684" s="103" t="s">
        <v>654</v>
      </c>
    </row>
    <row r="685" spans="1:8" ht="15" customHeight="1">
      <c r="A685" s="103" t="s">
        <v>617</v>
      </c>
      <c r="B685" s="103" t="s">
        <v>90</v>
      </c>
      <c r="C685" s="104">
        <v>0</v>
      </c>
      <c r="D685" s="104">
        <v>0</v>
      </c>
      <c r="E685" s="104">
        <v>0</v>
      </c>
      <c r="F685" s="104">
        <v>0</v>
      </c>
      <c r="G685" s="105">
        <v>45918</v>
      </c>
      <c r="H685" s="103" t="s">
        <v>654</v>
      </c>
    </row>
    <row r="686" spans="1:8" ht="15" customHeight="1">
      <c r="A686" s="103" t="s">
        <v>619</v>
      </c>
      <c r="B686" s="103" t="s">
        <v>93</v>
      </c>
      <c r="C686" s="104">
        <v>0</v>
      </c>
      <c r="D686" s="104">
        <v>0</v>
      </c>
      <c r="E686" s="104">
        <v>0</v>
      </c>
      <c r="F686" s="104">
        <v>0</v>
      </c>
      <c r="G686" s="105">
        <v>45918</v>
      </c>
      <c r="H686" s="103" t="s">
        <v>654</v>
      </c>
    </row>
    <row r="687" spans="1:8" ht="15" customHeight="1">
      <c r="A687" s="103" t="s">
        <v>621</v>
      </c>
      <c r="B687" s="103" t="s">
        <v>16</v>
      </c>
      <c r="C687" s="104">
        <v>0</v>
      </c>
      <c r="D687" s="104">
        <v>0</v>
      </c>
      <c r="E687" s="104">
        <v>0</v>
      </c>
      <c r="F687" s="104">
        <v>0</v>
      </c>
      <c r="G687" s="105">
        <v>45918</v>
      </c>
      <c r="H687" s="103" t="s">
        <v>654</v>
      </c>
    </row>
    <row r="688" spans="1:8" ht="15" customHeight="1">
      <c r="A688" s="103" t="s">
        <v>623</v>
      </c>
      <c r="B688" s="103" t="s">
        <v>20</v>
      </c>
      <c r="C688" s="104">
        <v>0</v>
      </c>
      <c r="D688" s="104">
        <v>0</v>
      </c>
      <c r="E688" s="104">
        <v>0</v>
      </c>
      <c r="F688" s="104">
        <v>0</v>
      </c>
      <c r="G688" s="105">
        <v>45918</v>
      </c>
      <c r="H688" s="103" t="s">
        <v>654</v>
      </c>
    </row>
    <row r="689" spans="1:8" ht="15" customHeight="1">
      <c r="A689" s="103" t="s">
        <v>831</v>
      </c>
      <c r="B689" s="103" t="s">
        <v>90</v>
      </c>
      <c r="C689" s="104">
        <v>0</v>
      </c>
      <c r="D689" s="104">
        <v>0</v>
      </c>
      <c r="E689" s="104">
        <v>0</v>
      </c>
      <c r="F689" s="104">
        <v>0</v>
      </c>
      <c r="G689" s="105">
        <v>45918</v>
      </c>
      <c r="H689" s="103" t="s">
        <v>654</v>
      </c>
    </row>
    <row r="690" spans="1:8" ht="15" customHeight="1">
      <c r="A690" s="103" t="s">
        <v>832</v>
      </c>
      <c r="B690" s="103" t="s">
        <v>93</v>
      </c>
      <c r="C690" s="104">
        <v>0</v>
      </c>
      <c r="D690" s="104">
        <v>0</v>
      </c>
      <c r="E690" s="104">
        <v>0</v>
      </c>
      <c r="F690" s="104">
        <v>0</v>
      </c>
      <c r="G690" s="105">
        <v>45918</v>
      </c>
      <c r="H690" s="103" t="s">
        <v>654</v>
      </c>
    </row>
    <row r="691" spans="1:8" ht="15" customHeight="1">
      <c r="A691" s="103" t="s">
        <v>833</v>
      </c>
      <c r="B691" s="103" t="s">
        <v>16</v>
      </c>
      <c r="C691" s="104">
        <v>0</v>
      </c>
      <c r="D691" s="104">
        <v>0</v>
      </c>
      <c r="E691" s="104">
        <v>0</v>
      </c>
      <c r="F691" s="104">
        <v>0</v>
      </c>
      <c r="G691" s="105">
        <v>45918</v>
      </c>
      <c r="H691" s="103" t="s">
        <v>654</v>
      </c>
    </row>
    <row r="692" spans="1:8" ht="15" customHeight="1">
      <c r="A692" s="103" t="s">
        <v>834</v>
      </c>
      <c r="B692" s="103" t="s">
        <v>20</v>
      </c>
      <c r="C692" s="104">
        <v>0</v>
      </c>
      <c r="D692" s="104">
        <v>0</v>
      </c>
      <c r="E692" s="104">
        <v>0</v>
      </c>
      <c r="F692" s="104">
        <v>0</v>
      </c>
      <c r="G692" s="105">
        <v>45918</v>
      </c>
      <c r="H692" s="103" t="s">
        <v>654</v>
      </c>
    </row>
    <row r="693" spans="1:8" ht="15" customHeight="1">
      <c r="A693" s="103" t="s">
        <v>512</v>
      </c>
      <c r="B693" s="103" t="s">
        <v>90</v>
      </c>
      <c r="C693" s="104">
        <v>0</v>
      </c>
      <c r="D693" s="104">
        <v>0</v>
      </c>
      <c r="E693" s="104">
        <v>0</v>
      </c>
      <c r="F693" s="104">
        <v>300</v>
      </c>
      <c r="G693" s="105">
        <v>45918</v>
      </c>
      <c r="H693" s="103" t="s">
        <v>654</v>
      </c>
    </row>
    <row r="694" spans="1:8" ht="15" customHeight="1">
      <c r="A694" s="103" t="s">
        <v>515</v>
      </c>
      <c r="B694" s="103" t="s">
        <v>93</v>
      </c>
      <c r="C694" s="104">
        <v>0</v>
      </c>
      <c r="D694" s="104">
        <v>0</v>
      </c>
      <c r="E694" s="104">
        <v>0</v>
      </c>
      <c r="F694" s="104">
        <v>400</v>
      </c>
      <c r="G694" s="105">
        <v>45918</v>
      </c>
      <c r="H694" s="103" t="s">
        <v>654</v>
      </c>
    </row>
    <row r="695" spans="1:8" ht="15" customHeight="1">
      <c r="A695" s="103" t="s">
        <v>517</v>
      </c>
      <c r="B695" s="103" t="s">
        <v>16</v>
      </c>
      <c r="C695" s="104">
        <v>0</v>
      </c>
      <c r="D695" s="104">
        <v>0</v>
      </c>
      <c r="E695" s="104">
        <v>0</v>
      </c>
      <c r="F695" s="104">
        <v>952</v>
      </c>
      <c r="G695" s="105">
        <v>45918</v>
      </c>
      <c r="H695" s="103" t="s">
        <v>654</v>
      </c>
    </row>
    <row r="696" spans="1:8" ht="15" customHeight="1">
      <c r="A696" s="103" t="s">
        <v>519</v>
      </c>
      <c r="B696" s="103" t="s">
        <v>20</v>
      </c>
      <c r="C696" s="104">
        <v>0</v>
      </c>
      <c r="D696" s="104">
        <v>0</v>
      </c>
      <c r="E696" s="104">
        <v>0</v>
      </c>
      <c r="F696" s="104">
        <v>700</v>
      </c>
      <c r="G696" s="105">
        <v>45918</v>
      </c>
      <c r="H696" s="103" t="s">
        <v>654</v>
      </c>
    </row>
    <row r="697" spans="1:8" ht="15" customHeight="1">
      <c r="A697" s="103" t="s">
        <v>521</v>
      </c>
      <c r="B697" s="103" t="s">
        <v>90</v>
      </c>
      <c r="C697" s="104">
        <v>0</v>
      </c>
      <c r="D697" s="104">
        <v>0</v>
      </c>
      <c r="E697" s="104">
        <v>0</v>
      </c>
      <c r="F697" s="104">
        <v>300</v>
      </c>
      <c r="G697" s="105">
        <v>45918</v>
      </c>
      <c r="H697" s="103" t="s">
        <v>654</v>
      </c>
    </row>
    <row r="698" spans="1:8" ht="15" customHeight="1">
      <c r="A698" s="103" t="s">
        <v>524</v>
      </c>
      <c r="B698" s="103" t="s">
        <v>93</v>
      </c>
      <c r="C698" s="104">
        <v>0</v>
      </c>
      <c r="D698" s="104">
        <v>0</v>
      </c>
      <c r="E698" s="104">
        <v>0</v>
      </c>
      <c r="F698" s="104">
        <v>460</v>
      </c>
      <c r="G698" s="105">
        <v>45918</v>
      </c>
      <c r="H698" s="103" t="s">
        <v>654</v>
      </c>
    </row>
    <row r="699" spans="1:8" ht="15" customHeight="1">
      <c r="A699" s="103" t="s">
        <v>526</v>
      </c>
      <c r="B699" s="103" t="s">
        <v>16</v>
      </c>
      <c r="C699" s="104">
        <v>0</v>
      </c>
      <c r="D699" s="104">
        <v>0</v>
      </c>
      <c r="E699" s="104">
        <v>0</v>
      </c>
      <c r="F699" s="104">
        <v>952</v>
      </c>
      <c r="G699" s="105">
        <v>45918</v>
      </c>
      <c r="H699" s="103" t="s">
        <v>654</v>
      </c>
    </row>
    <row r="700" spans="1:8">
      <c r="A700" s="103" t="s">
        <v>528</v>
      </c>
      <c r="B700" s="103" t="s">
        <v>20</v>
      </c>
      <c r="C700" s="104">
        <v>0</v>
      </c>
      <c r="D700" s="104">
        <v>0</v>
      </c>
      <c r="E700" s="104">
        <v>0</v>
      </c>
      <c r="F700" s="104">
        <v>500</v>
      </c>
      <c r="G700" s="105">
        <v>45918</v>
      </c>
      <c r="H700" s="103" t="s">
        <v>654</v>
      </c>
    </row>
    <row r="701" spans="1:8">
      <c r="A701" s="103" t="s">
        <v>494</v>
      </c>
      <c r="B701" s="103" t="s">
        <v>90</v>
      </c>
      <c r="C701" s="104">
        <v>0</v>
      </c>
      <c r="D701" s="104">
        <v>0</v>
      </c>
      <c r="E701" s="104">
        <v>0</v>
      </c>
      <c r="F701" s="104">
        <v>0</v>
      </c>
      <c r="G701" s="105">
        <v>45918</v>
      </c>
      <c r="H701" s="103" t="s">
        <v>654</v>
      </c>
    </row>
    <row r="702" spans="1:8">
      <c r="A702" s="103" t="s">
        <v>497</v>
      </c>
      <c r="B702" s="103" t="s">
        <v>93</v>
      </c>
      <c r="C702" s="104">
        <v>0</v>
      </c>
      <c r="D702" s="104">
        <v>0</v>
      </c>
      <c r="E702" s="104">
        <v>0</v>
      </c>
      <c r="F702" s="104">
        <v>0</v>
      </c>
      <c r="G702" s="105">
        <v>45918</v>
      </c>
      <c r="H702" s="103" t="s">
        <v>654</v>
      </c>
    </row>
    <row r="703" spans="1:8">
      <c r="A703" s="103" t="s">
        <v>499</v>
      </c>
      <c r="B703" s="103" t="s">
        <v>16</v>
      </c>
      <c r="C703" s="104">
        <v>0</v>
      </c>
      <c r="D703" s="104">
        <v>0</v>
      </c>
      <c r="E703" s="104">
        <v>0</v>
      </c>
      <c r="F703" s="104">
        <v>0</v>
      </c>
      <c r="G703" s="105">
        <v>45918</v>
      </c>
      <c r="H703" s="103" t="s">
        <v>654</v>
      </c>
    </row>
    <row r="704" spans="1:8">
      <c r="A704" s="103" t="s">
        <v>501</v>
      </c>
      <c r="B704" s="103" t="s">
        <v>20</v>
      </c>
      <c r="C704" s="104">
        <v>0</v>
      </c>
      <c r="D704" s="104">
        <v>0</v>
      </c>
      <c r="E704" s="104">
        <v>0</v>
      </c>
      <c r="F704" s="104">
        <v>0</v>
      </c>
      <c r="G704" s="105">
        <v>45918</v>
      </c>
      <c r="H704" s="103" t="s">
        <v>654</v>
      </c>
    </row>
    <row r="705" spans="1:8">
      <c r="A705" s="103" t="s">
        <v>503</v>
      </c>
      <c r="B705" s="103" t="s">
        <v>90</v>
      </c>
      <c r="C705" s="104">
        <v>0</v>
      </c>
      <c r="D705" s="104">
        <v>0</v>
      </c>
      <c r="E705" s="104">
        <v>0</v>
      </c>
      <c r="F705" s="104">
        <v>0</v>
      </c>
      <c r="G705" s="105">
        <v>45918</v>
      </c>
      <c r="H705" s="103" t="s">
        <v>654</v>
      </c>
    </row>
    <row r="706" spans="1:8">
      <c r="A706" s="103" t="s">
        <v>506</v>
      </c>
      <c r="B706" s="103" t="s">
        <v>93</v>
      </c>
      <c r="C706" s="104">
        <v>0</v>
      </c>
      <c r="D706" s="104">
        <v>0</v>
      </c>
      <c r="E706" s="104">
        <v>0</v>
      </c>
      <c r="F706" s="104">
        <v>0</v>
      </c>
      <c r="G706" s="105">
        <v>45918</v>
      </c>
      <c r="H706" s="103" t="s">
        <v>654</v>
      </c>
    </row>
    <row r="707" spans="1:8">
      <c r="A707" s="103" t="s">
        <v>508</v>
      </c>
      <c r="B707" s="103" t="s">
        <v>16</v>
      </c>
      <c r="C707" s="104">
        <v>0</v>
      </c>
      <c r="D707" s="104">
        <v>0</v>
      </c>
      <c r="E707" s="104">
        <v>0</v>
      </c>
      <c r="F707" s="104">
        <v>0</v>
      </c>
      <c r="G707" s="105">
        <v>45918</v>
      </c>
      <c r="H707" s="103" t="s">
        <v>654</v>
      </c>
    </row>
    <row r="708" spans="1:8">
      <c r="A708" s="103" t="s">
        <v>510</v>
      </c>
      <c r="B708" s="103" t="s">
        <v>20</v>
      </c>
      <c r="C708" s="104">
        <v>0</v>
      </c>
      <c r="D708" s="104">
        <v>0</v>
      </c>
      <c r="E708" s="104">
        <v>0</v>
      </c>
      <c r="F708" s="104">
        <v>0</v>
      </c>
      <c r="G708" s="105">
        <v>45918</v>
      </c>
      <c r="H708" s="103" t="s">
        <v>654</v>
      </c>
    </row>
    <row r="709" spans="1:8">
      <c r="A709" s="103" t="s">
        <v>553</v>
      </c>
      <c r="B709" s="103" t="s">
        <v>90</v>
      </c>
      <c r="C709" s="104">
        <v>2</v>
      </c>
      <c r="D709" s="104">
        <v>0</v>
      </c>
      <c r="E709" s="104">
        <v>2</v>
      </c>
      <c r="F709" s="104">
        <v>0</v>
      </c>
      <c r="G709" s="105">
        <v>45918</v>
      </c>
      <c r="H709" s="103" t="s">
        <v>654</v>
      </c>
    </row>
    <row r="710" spans="1:8">
      <c r="A710" s="103" t="s">
        <v>555</v>
      </c>
      <c r="B710" s="103" t="s">
        <v>93</v>
      </c>
      <c r="C710" s="104">
        <v>0</v>
      </c>
      <c r="D710" s="104">
        <v>0</v>
      </c>
      <c r="E710" s="104">
        <v>0</v>
      </c>
      <c r="F710" s="104">
        <v>0</v>
      </c>
      <c r="G710" s="105">
        <v>45918</v>
      </c>
      <c r="H710" s="103" t="s">
        <v>654</v>
      </c>
    </row>
    <row r="711" spans="1:8">
      <c r="A711" s="103" t="s">
        <v>557</v>
      </c>
      <c r="B711" s="103" t="s">
        <v>16</v>
      </c>
      <c r="C711" s="104">
        <v>0</v>
      </c>
      <c r="D711" s="104">
        <v>0</v>
      </c>
      <c r="E711" s="104">
        <v>0</v>
      </c>
      <c r="F711" s="104">
        <v>0</v>
      </c>
      <c r="G711" s="105">
        <v>45918</v>
      </c>
      <c r="H711" s="103" t="s">
        <v>654</v>
      </c>
    </row>
    <row r="712" spans="1:8">
      <c r="A712" s="103" t="s">
        <v>546</v>
      </c>
      <c r="B712" s="103" t="s">
        <v>90</v>
      </c>
      <c r="C712" s="104">
        <v>0</v>
      </c>
      <c r="D712" s="104">
        <v>0</v>
      </c>
      <c r="E712" s="104">
        <v>0</v>
      </c>
      <c r="F712" s="104">
        <v>0</v>
      </c>
      <c r="G712" s="105">
        <v>45918</v>
      </c>
      <c r="H712" s="103" t="s">
        <v>654</v>
      </c>
    </row>
    <row r="713" spans="1:8">
      <c r="A713" s="103" t="s">
        <v>549</v>
      </c>
      <c r="B713" s="103" t="s">
        <v>93</v>
      </c>
      <c r="C713" s="104">
        <v>0</v>
      </c>
      <c r="D713" s="104">
        <v>0</v>
      </c>
      <c r="E713" s="104">
        <v>0</v>
      </c>
      <c r="F713" s="104">
        <v>0</v>
      </c>
      <c r="G713" s="105">
        <v>45918</v>
      </c>
      <c r="H713" s="103" t="s">
        <v>654</v>
      </c>
    </row>
    <row r="714" spans="1:8">
      <c r="A714" s="103" t="s">
        <v>551</v>
      </c>
      <c r="B714" s="103" t="s">
        <v>16</v>
      </c>
      <c r="C714" s="104">
        <v>0</v>
      </c>
      <c r="D714" s="104">
        <v>0</v>
      </c>
      <c r="E714" s="104">
        <v>0</v>
      </c>
      <c r="F714" s="104">
        <v>0</v>
      </c>
      <c r="G714" s="105">
        <v>45918</v>
      </c>
      <c r="H714" s="103" t="s">
        <v>654</v>
      </c>
    </row>
    <row r="715" spans="1:8">
      <c r="A715" s="103" t="s">
        <v>927</v>
      </c>
      <c r="B715" s="103" t="s">
        <v>932</v>
      </c>
      <c r="C715" s="104">
        <v>0</v>
      </c>
      <c r="D715" s="104">
        <v>0</v>
      </c>
      <c r="E715" s="104">
        <v>0</v>
      </c>
      <c r="F715" s="104">
        <v>0</v>
      </c>
      <c r="G715" s="105">
        <v>45918</v>
      </c>
      <c r="H715" s="103" t="s">
        <v>654</v>
      </c>
    </row>
    <row r="716" spans="1:8">
      <c r="A716" s="103" t="s">
        <v>936</v>
      </c>
      <c r="B716" s="103" t="s">
        <v>932</v>
      </c>
      <c r="C716" s="104">
        <v>0</v>
      </c>
      <c r="D716" s="104">
        <v>0</v>
      </c>
      <c r="E716" s="104">
        <v>0</v>
      </c>
      <c r="F716" s="104">
        <v>0</v>
      </c>
      <c r="G716" s="105">
        <v>45918</v>
      </c>
      <c r="H716" s="103" t="s">
        <v>654</v>
      </c>
    </row>
    <row r="717" spans="1:8">
      <c r="A717" s="103" t="s">
        <v>937</v>
      </c>
      <c r="B717" s="103" t="s">
        <v>932</v>
      </c>
      <c r="C717" s="104">
        <v>0</v>
      </c>
      <c r="D717" s="104">
        <v>0</v>
      </c>
      <c r="E717" s="104">
        <v>0</v>
      </c>
      <c r="F717" s="104">
        <v>0</v>
      </c>
      <c r="G717" s="105">
        <v>45918</v>
      </c>
      <c r="H717" s="103" t="s">
        <v>654</v>
      </c>
    </row>
    <row r="718" spans="1:8">
      <c r="A718" s="103" t="s">
        <v>938</v>
      </c>
      <c r="B718" s="103" t="s">
        <v>932</v>
      </c>
      <c r="C718" s="104">
        <v>0</v>
      </c>
      <c r="D718" s="104">
        <v>0</v>
      </c>
      <c r="E718" s="104">
        <v>0</v>
      </c>
      <c r="F718" s="104">
        <v>0</v>
      </c>
      <c r="G718" s="105">
        <v>45918</v>
      </c>
      <c r="H718" s="103" t="s">
        <v>654</v>
      </c>
    </row>
    <row r="719" spans="1:8">
      <c r="A719" s="103" t="s">
        <v>346</v>
      </c>
      <c r="B719" s="103" t="s">
        <v>347</v>
      </c>
      <c r="C719" s="104">
        <v>8</v>
      </c>
      <c r="D719" s="104">
        <v>0</v>
      </c>
      <c r="E719" s="104">
        <v>8</v>
      </c>
      <c r="F719" s="104">
        <v>0</v>
      </c>
      <c r="G719" s="105">
        <v>45918</v>
      </c>
      <c r="H719" s="103" t="s">
        <v>654</v>
      </c>
    </row>
    <row r="720" spans="1:8">
      <c r="A720" s="103" t="s">
        <v>349</v>
      </c>
      <c r="B720" s="103" t="s">
        <v>350</v>
      </c>
      <c r="C720" s="104">
        <v>0</v>
      </c>
      <c r="D720" s="104">
        <v>0</v>
      </c>
      <c r="E720" s="104">
        <v>0</v>
      </c>
      <c r="F720" s="104">
        <v>12</v>
      </c>
      <c r="G720" s="105">
        <v>45918</v>
      </c>
      <c r="H720" s="103" t="s">
        <v>654</v>
      </c>
    </row>
    <row r="721" spans="1:8">
      <c r="A721" s="103" t="s">
        <v>393</v>
      </c>
      <c r="B721" s="103" t="s">
        <v>347</v>
      </c>
      <c r="C721" s="104">
        <v>0</v>
      </c>
      <c r="D721" s="104">
        <v>0</v>
      </c>
      <c r="E721" s="104">
        <v>0</v>
      </c>
      <c r="F721" s="104">
        <v>8</v>
      </c>
      <c r="G721" s="105">
        <v>45918</v>
      </c>
      <c r="H721" s="103" t="s">
        <v>654</v>
      </c>
    </row>
    <row r="722" spans="1:8">
      <c r="A722" s="103" t="s">
        <v>395</v>
      </c>
      <c r="B722" s="103" t="s">
        <v>350</v>
      </c>
      <c r="C722" s="104">
        <v>0</v>
      </c>
      <c r="D722" s="104">
        <v>0</v>
      </c>
      <c r="E722" s="104">
        <v>0</v>
      </c>
      <c r="F722" s="104">
        <v>0</v>
      </c>
      <c r="G722" s="105">
        <v>45918</v>
      </c>
      <c r="H722" s="103" t="s">
        <v>654</v>
      </c>
    </row>
    <row r="723" spans="1:8">
      <c r="A723" s="103" t="s">
        <v>447</v>
      </c>
      <c r="B723" s="103" t="s">
        <v>347</v>
      </c>
      <c r="C723" s="104">
        <v>0</v>
      </c>
      <c r="D723" s="104">
        <v>0</v>
      </c>
      <c r="E723" s="104">
        <v>0</v>
      </c>
      <c r="F723" s="104">
        <v>0</v>
      </c>
      <c r="G723" s="105">
        <v>45918</v>
      </c>
      <c r="H723" s="103" t="s">
        <v>654</v>
      </c>
    </row>
    <row r="724" spans="1:8">
      <c r="A724" s="103" t="s">
        <v>449</v>
      </c>
      <c r="B724" s="103" t="s">
        <v>350</v>
      </c>
      <c r="C724" s="104">
        <v>0</v>
      </c>
      <c r="D724" s="104">
        <v>0</v>
      </c>
      <c r="E724" s="104">
        <v>0</v>
      </c>
      <c r="F724" s="104">
        <v>0</v>
      </c>
      <c r="G724" s="105">
        <v>45918</v>
      </c>
      <c r="H724" s="103" t="s">
        <v>654</v>
      </c>
    </row>
    <row r="725" spans="1:8">
      <c r="A725" s="103" t="s">
        <v>418</v>
      </c>
      <c r="B725" s="103" t="s">
        <v>347</v>
      </c>
      <c r="C725" s="104">
        <v>0</v>
      </c>
      <c r="D725" s="104">
        <v>0</v>
      </c>
      <c r="E725" s="104">
        <v>0</v>
      </c>
      <c r="F725" s="104">
        <v>0</v>
      </c>
      <c r="G725" s="105">
        <v>45918</v>
      </c>
      <c r="H725" s="103" t="s">
        <v>654</v>
      </c>
    </row>
    <row r="726" spans="1:8">
      <c r="A726" s="103" t="s">
        <v>420</v>
      </c>
      <c r="B726" s="103" t="s">
        <v>350</v>
      </c>
      <c r="C726" s="104">
        <v>0</v>
      </c>
      <c r="D726" s="104">
        <v>0</v>
      </c>
      <c r="E726" s="104">
        <v>0</v>
      </c>
      <c r="F726" s="104">
        <v>0</v>
      </c>
      <c r="G726" s="105">
        <v>45918</v>
      </c>
      <c r="H726" s="103" t="s">
        <v>654</v>
      </c>
    </row>
    <row r="727" spans="1:8">
      <c r="A727" s="103" t="s">
        <v>406</v>
      </c>
      <c r="B727" s="103" t="s">
        <v>347</v>
      </c>
      <c r="C727" s="104">
        <v>0</v>
      </c>
      <c r="D727" s="104">
        <v>0</v>
      </c>
      <c r="E727" s="104">
        <v>0</v>
      </c>
      <c r="F727" s="104">
        <v>0</v>
      </c>
      <c r="G727" s="105">
        <v>45918</v>
      </c>
      <c r="H727" s="103" t="s">
        <v>654</v>
      </c>
    </row>
    <row r="728" spans="1:8">
      <c r="A728" s="103" t="s">
        <v>408</v>
      </c>
      <c r="B728" s="103" t="s">
        <v>350</v>
      </c>
      <c r="C728" s="104">
        <v>0</v>
      </c>
      <c r="D728" s="104">
        <v>0</v>
      </c>
      <c r="E728" s="104">
        <v>0</v>
      </c>
      <c r="F728" s="104">
        <v>0</v>
      </c>
      <c r="G728" s="105">
        <v>45918</v>
      </c>
      <c r="H728" s="103" t="s">
        <v>654</v>
      </c>
    </row>
    <row r="729" spans="1:8">
      <c r="A729" s="90"/>
      <c r="B729" s="90"/>
      <c r="C729" s="91"/>
      <c r="D729" s="91"/>
      <c r="E729" s="91"/>
      <c r="F729" s="91"/>
      <c r="G729" s="92"/>
      <c r="H729" s="90"/>
    </row>
    <row r="730" spans="1:8">
      <c r="A730" s="90"/>
      <c r="B730" s="90"/>
      <c r="C730" s="91"/>
      <c r="D730" s="91"/>
      <c r="E730" s="91"/>
      <c r="F730" s="91"/>
      <c r="G730" s="92"/>
      <c r="H730" s="90"/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D84E43-F260-4DC6-A62D-73CEBF683D35}">
  <dimension ref="A1:D292"/>
  <sheetViews>
    <sheetView workbookViewId="0">
      <selection activeCell="I31" sqref="I31"/>
    </sheetView>
  </sheetViews>
  <sheetFormatPr defaultRowHeight="14.5"/>
  <cols>
    <col min="1" max="1" width="8.36328125" style="1" customWidth="1"/>
    <col min="2" max="2" width="11.90625" style="1" customWidth="1"/>
    <col min="3" max="3" width="11.26953125" style="1" customWidth="1"/>
    <col min="4" max="4" width="8.36328125" style="1" customWidth="1"/>
  </cols>
  <sheetData>
    <row r="1" spans="1:4">
      <c r="A1" s="5" t="s">
        <v>1</v>
      </c>
      <c r="B1" s="5" t="s">
        <v>2</v>
      </c>
      <c r="C1" s="5" t="s">
        <v>3</v>
      </c>
      <c r="D1" s="5" t="s">
        <v>1</v>
      </c>
    </row>
    <row r="2" spans="1:4">
      <c r="A2" s="9" t="s">
        <v>11</v>
      </c>
      <c r="B2" s="9" t="s">
        <v>12</v>
      </c>
      <c r="C2" s="8" t="s">
        <v>13</v>
      </c>
      <c r="D2" s="9" t="s">
        <v>11</v>
      </c>
    </row>
    <row r="3" spans="1:4">
      <c r="A3" s="9" t="s">
        <v>11</v>
      </c>
      <c r="B3" s="9" t="s">
        <v>18</v>
      </c>
      <c r="C3" s="8" t="s">
        <v>19</v>
      </c>
      <c r="D3" s="9" t="s">
        <v>11</v>
      </c>
    </row>
    <row r="4" spans="1:4">
      <c r="A4" s="9" t="s">
        <v>11</v>
      </c>
      <c r="B4" s="9" t="s">
        <v>21</v>
      </c>
      <c r="C4" s="8" t="s">
        <v>22</v>
      </c>
      <c r="D4" s="9" t="s">
        <v>11</v>
      </c>
    </row>
    <row r="5" spans="1:4">
      <c r="A5" s="9" t="s">
        <v>11</v>
      </c>
      <c r="B5" s="9" t="s">
        <v>24</v>
      </c>
      <c r="C5" s="8" t="s">
        <v>25</v>
      </c>
      <c r="D5" s="9" t="s">
        <v>11</v>
      </c>
    </row>
    <row r="6" spans="1:4">
      <c r="A6" s="9" t="s">
        <v>11</v>
      </c>
      <c r="B6" s="9" t="s">
        <v>27</v>
      </c>
      <c r="C6" s="8" t="s">
        <v>28</v>
      </c>
      <c r="D6" s="9" t="s">
        <v>11</v>
      </c>
    </row>
    <row r="7" spans="1:4">
      <c r="A7" s="9" t="s">
        <v>11</v>
      </c>
      <c r="B7" s="9" t="s">
        <v>30</v>
      </c>
      <c r="C7" s="8" t="s">
        <v>31</v>
      </c>
      <c r="D7" s="9" t="s">
        <v>11</v>
      </c>
    </row>
    <row r="8" spans="1:4">
      <c r="A8" s="9" t="s">
        <v>11</v>
      </c>
      <c r="B8" s="9" t="s">
        <v>33</v>
      </c>
      <c r="C8" s="8" t="s">
        <v>34</v>
      </c>
      <c r="D8" s="9" t="s">
        <v>11</v>
      </c>
    </row>
    <row r="9" spans="1:4">
      <c r="A9" s="9" t="s">
        <v>11</v>
      </c>
      <c r="B9" s="9" t="s">
        <v>35</v>
      </c>
      <c r="C9" s="8" t="s">
        <v>36</v>
      </c>
      <c r="D9" s="9" t="s">
        <v>11</v>
      </c>
    </row>
    <row r="10" spans="1:4">
      <c r="A10" s="9" t="s">
        <v>11</v>
      </c>
      <c r="B10" s="9" t="s">
        <v>37</v>
      </c>
      <c r="C10" s="8" t="s">
        <v>38</v>
      </c>
      <c r="D10" s="9" t="s">
        <v>11</v>
      </c>
    </row>
    <row r="11" spans="1:4">
      <c r="A11" s="9" t="s">
        <v>11</v>
      </c>
      <c r="B11" s="9" t="s">
        <v>39</v>
      </c>
      <c r="C11" s="8" t="s">
        <v>40</v>
      </c>
      <c r="D11" s="9" t="s">
        <v>11</v>
      </c>
    </row>
    <row r="12" spans="1:4">
      <c r="A12" s="9" t="s">
        <v>11</v>
      </c>
      <c r="B12" s="9" t="s">
        <v>41</v>
      </c>
      <c r="C12" s="8" t="s">
        <v>42</v>
      </c>
      <c r="D12" s="9" t="s">
        <v>11</v>
      </c>
    </row>
    <row r="13" spans="1:4">
      <c r="A13" s="9" t="s">
        <v>11</v>
      </c>
      <c r="B13" s="9" t="s">
        <v>44</v>
      </c>
      <c r="C13" s="8" t="s">
        <v>45</v>
      </c>
      <c r="D13" s="9" t="s">
        <v>11</v>
      </c>
    </row>
    <row r="14" spans="1:4">
      <c r="A14" s="9" t="s">
        <v>11</v>
      </c>
      <c r="B14" s="9" t="s">
        <v>46</v>
      </c>
      <c r="C14" s="8" t="s">
        <v>47</v>
      </c>
      <c r="D14" s="9" t="s">
        <v>11</v>
      </c>
    </row>
    <row r="15" spans="1:4">
      <c r="A15" s="9" t="s">
        <v>11</v>
      </c>
      <c r="B15" s="9" t="s">
        <v>48</v>
      </c>
      <c r="C15" s="8" t="s">
        <v>49</v>
      </c>
      <c r="D15" s="9" t="s">
        <v>11</v>
      </c>
    </row>
    <row r="16" spans="1:4">
      <c r="A16" s="9" t="s">
        <v>11</v>
      </c>
      <c r="B16" s="9" t="s">
        <v>51</v>
      </c>
      <c r="C16" s="8" t="s">
        <v>52</v>
      </c>
      <c r="D16" s="9" t="s">
        <v>11</v>
      </c>
    </row>
    <row r="17" spans="1:4">
      <c r="A17" s="9" t="s">
        <v>11</v>
      </c>
      <c r="B17" s="9" t="s">
        <v>54</v>
      </c>
      <c r="C17" s="8" t="s">
        <v>55</v>
      </c>
      <c r="D17" s="9" t="s">
        <v>11</v>
      </c>
    </row>
    <row r="18" spans="1:4">
      <c r="A18" s="9" t="s">
        <v>11</v>
      </c>
      <c r="B18" s="9" t="s">
        <v>57</v>
      </c>
      <c r="C18" s="8" t="s">
        <v>58</v>
      </c>
      <c r="D18" s="9" t="s">
        <v>11</v>
      </c>
    </row>
    <row r="19" spans="1:4">
      <c r="A19" s="9" t="s">
        <v>11</v>
      </c>
      <c r="B19" s="9" t="s">
        <v>59</v>
      </c>
      <c r="C19" s="8" t="s">
        <v>60</v>
      </c>
      <c r="D19" s="9" t="s">
        <v>11</v>
      </c>
    </row>
    <row r="20" spans="1:4">
      <c r="A20" s="9" t="s">
        <v>11</v>
      </c>
      <c r="B20" s="9" t="s">
        <v>61</v>
      </c>
      <c r="C20" s="8" t="s">
        <v>62</v>
      </c>
      <c r="D20" s="9" t="s">
        <v>11</v>
      </c>
    </row>
    <row r="21" spans="1:4">
      <c r="A21" s="9" t="s">
        <v>11</v>
      </c>
      <c r="B21" s="9" t="s">
        <v>63</v>
      </c>
      <c r="C21" s="8" t="s">
        <v>64</v>
      </c>
      <c r="D21" s="9" t="s">
        <v>11</v>
      </c>
    </row>
    <row r="22" spans="1:4">
      <c r="A22" s="9" t="s">
        <v>11</v>
      </c>
      <c r="B22" s="9" t="s">
        <v>65</v>
      </c>
      <c r="C22" s="13" t="s">
        <v>66</v>
      </c>
      <c r="D22" s="9" t="s">
        <v>11</v>
      </c>
    </row>
    <row r="23" spans="1:4">
      <c r="A23" s="9" t="s">
        <v>11</v>
      </c>
      <c r="B23" s="9" t="s">
        <v>68</v>
      </c>
      <c r="C23" s="13" t="s">
        <v>69</v>
      </c>
      <c r="D23" s="9" t="s">
        <v>11</v>
      </c>
    </row>
    <row r="24" spans="1:4">
      <c r="A24" s="9" t="s">
        <v>11</v>
      </c>
      <c r="B24" s="9" t="s">
        <v>70</v>
      </c>
      <c r="C24" s="13" t="s">
        <v>71</v>
      </c>
      <c r="D24" s="9" t="s">
        <v>11</v>
      </c>
    </row>
    <row r="25" spans="1:4">
      <c r="A25" s="9" t="s">
        <v>11</v>
      </c>
      <c r="B25" s="9" t="s">
        <v>72</v>
      </c>
      <c r="C25" s="13" t="s">
        <v>73</v>
      </c>
      <c r="D25" s="9" t="s">
        <v>11</v>
      </c>
    </row>
    <row r="26" spans="1:4">
      <c r="A26" s="9" t="s">
        <v>11</v>
      </c>
      <c r="B26" s="9" t="s">
        <v>74</v>
      </c>
      <c r="C26" s="13" t="s">
        <v>75</v>
      </c>
      <c r="D26" s="9" t="s">
        <v>11</v>
      </c>
    </row>
    <row r="27" spans="1:4">
      <c r="A27" s="9" t="s">
        <v>11</v>
      </c>
      <c r="B27" s="9" t="s">
        <v>76</v>
      </c>
      <c r="C27" s="13" t="s">
        <v>77</v>
      </c>
      <c r="D27" s="9" t="s">
        <v>11</v>
      </c>
    </row>
    <row r="28" spans="1:4">
      <c r="A28" s="9" t="s">
        <v>11</v>
      </c>
      <c r="B28" s="9" t="s">
        <v>79</v>
      </c>
      <c r="C28" s="13" t="s">
        <v>80</v>
      </c>
      <c r="D28" s="9" t="s">
        <v>11</v>
      </c>
    </row>
    <row r="29" spans="1:4">
      <c r="A29" s="9" t="s">
        <v>11</v>
      </c>
      <c r="B29" s="9" t="s">
        <v>81</v>
      </c>
      <c r="C29" s="13" t="s">
        <v>82</v>
      </c>
      <c r="D29" s="9" t="s">
        <v>11</v>
      </c>
    </row>
    <row r="30" spans="1:4">
      <c r="A30" s="9" t="s">
        <v>11</v>
      </c>
      <c r="B30" s="9" t="s">
        <v>83</v>
      </c>
      <c r="C30" s="13" t="s">
        <v>84</v>
      </c>
      <c r="D30" s="9" t="s">
        <v>11</v>
      </c>
    </row>
    <row r="31" spans="1:4">
      <c r="A31" s="9" t="s">
        <v>11</v>
      </c>
      <c r="B31" s="9" t="s">
        <v>85</v>
      </c>
      <c r="C31" s="13" t="s">
        <v>86</v>
      </c>
      <c r="D31" s="9" t="s">
        <v>11</v>
      </c>
    </row>
    <row r="32" spans="1:4">
      <c r="A32" s="9" t="s">
        <v>11</v>
      </c>
      <c r="B32" s="9" t="s">
        <v>558</v>
      </c>
      <c r="C32" s="13" t="s">
        <v>559</v>
      </c>
      <c r="D32" s="9" t="s">
        <v>11</v>
      </c>
    </row>
    <row r="33" spans="1:4">
      <c r="A33" s="9" t="s">
        <v>11</v>
      </c>
      <c r="B33" s="9" t="s">
        <v>561</v>
      </c>
      <c r="C33" s="13" t="s">
        <v>562</v>
      </c>
      <c r="D33" s="9" t="s">
        <v>11</v>
      </c>
    </row>
    <row r="34" spans="1:4">
      <c r="A34" s="9" t="s">
        <v>11</v>
      </c>
      <c r="B34" s="9" t="s">
        <v>563</v>
      </c>
      <c r="C34" s="13" t="s">
        <v>564</v>
      </c>
      <c r="D34" s="9" t="s">
        <v>11</v>
      </c>
    </row>
    <row r="35" spans="1:4">
      <c r="A35" s="9" t="s">
        <v>11</v>
      </c>
      <c r="B35" s="9" t="s">
        <v>565</v>
      </c>
      <c r="C35" s="13" t="s">
        <v>566</v>
      </c>
      <c r="D35" s="9" t="s">
        <v>11</v>
      </c>
    </row>
    <row r="36" spans="1:4">
      <c r="A36" s="9" t="s">
        <v>11</v>
      </c>
      <c r="B36" s="9" t="s">
        <v>567</v>
      </c>
      <c r="C36" s="13" t="s">
        <v>568</v>
      </c>
      <c r="D36" s="9" t="s">
        <v>11</v>
      </c>
    </row>
    <row r="37" spans="1:4">
      <c r="A37" s="9" t="s">
        <v>11</v>
      </c>
      <c r="B37" s="9" t="s">
        <v>569</v>
      </c>
      <c r="C37" s="13" t="s">
        <v>570</v>
      </c>
      <c r="D37" s="9" t="s">
        <v>11</v>
      </c>
    </row>
    <row r="38" spans="1:4">
      <c r="A38" s="9" t="s">
        <v>11</v>
      </c>
      <c r="B38" s="9" t="s">
        <v>572</v>
      </c>
      <c r="C38" s="13" t="s">
        <v>573</v>
      </c>
      <c r="D38" s="9" t="s">
        <v>11</v>
      </c>
    </row>
    <row r="39" spans="1:4">
      <c r="A39" s="9" t="s">
        <v>11</v>
      </c>
      <c r="B39" s="9" t="s">
        <v>574</v>
      </c>
      <c r="C39" s="13" t="s">
        <v>575</v>
      </c>
      <c r="D39" s="9" t="s">
        <v>11</v>
      </c>
    </row>
    <row r="40" spans="1:4">
      <c r="A40" s="9" t="s">
        <v>11</v>
      </c>
      <c r="B40" s="9" t="s">
        <v>576</v>
      </c>
      <c r="C40" s="13" t="s">
        <v>577</v>
      </c>
      <c r="D40" s="9" t="s">
        <v>11</v>
      </c>
    </row>
    <row r="41" spans="1:4">
      <c r="A41" s="9" t="s">
        <v>11</v>
      </c>
      <c r="B41" s="9" t="s">
        <v>578</v>
      </c>
      <c r="C41" s="13" t="s">
        <v>579</v>
      </c>
      <c r="D41" s="9" t="s">
        <v>11</v>
      </c>
    </row>
    <row r="42" spans="1:4" ht="23">
      <c r="A42" s="9" t="s">
        <v>87</v>
      </c>
      <c r="B42" s="9" t="s">
        <v>88</v>
      </c>
      <c r="C42" s="8" t="s">
        <v>89</v>
      </c>
      <c r="D42" s="9" t="s">
        <v>87</v>
      </c>
    </row>
    <row r="43" spans="1:4" ht="23">
      <c r="A43" s="9" t="s">
        <v>87</v>
      </c>
      <c r="B43" s="9" t="s">
        <v>91</v>
      </c>
      <c r="C43" s="8" t="s">
        <v>92</v>
      </c>
      <c r="D43" s="9" t="s">
        <v>87</v>
      </c>
    </row>
    <row r="44" spans="1:4" ht="23">
      <c r="A44" s="9" t="s">
        <v>87</v>
      </c>
      <c r="B44" s="9" t="s">
        <v>94</v>
      </c>
      <c r="C44" s="8" t="s">
        <v>95</v>
      </c>
      <c r="D44" s="9" t="s">
        <v>87</v>
      </c>
    </row>
    <row r="45" spans="1:4" ht="23">
      <c r="A45" s="9" t="s">
        <v>87</v>
      </c>
      <c r="B45" s="9" t="s">
        <v>96</v>
      </c>
      <c r="C45" s="8" t="s">
        <v>97</v>
      </c>
      <c r="D45" s="9" t="s">
        <v>87</v>
      </c>
    </row>
    <row r="46" spans="1:4" ht="23">
      <c r="A46" s="9" t="s">
        <v>87</v>
      </c>
      <c r="B46" s="9" t="s">
        <v>98</v>
      </c>
      <c r="C46" s="8" t="s">
        <v>99</v>
      </c>
      <c r="D46" s="9" t="s">
        <v>87</v>
      </c>
    </row>
    <row r="47" spans="1:4" ht="23">
      <c r="A47" s="9" t="s">
        <v>87</v>
      </c>
      <c r="B47" s="9" t="s">
        <v>101</v>
      </c>
      <c r="C47" s="8" t="s">
        <v>102</v>
      </c>
      <c r="D47" s="9" t="s">
        <v>87</v>
      </c>
    </row>
    <row r="48" spans="1:4" ht="23">
      <c r="A48" s="9" t="s">
        <v>87</v>
      </c>
      <c r="B48" s="9" t="s">
        <v>103</v>
      </c>
      <c r="C48" s="8" t="s">
        <v>104</v>
      </c>
      <c r="D48" s="9" t="s">
        <v>87</v>
      </c>
    </row>
    <row r="49" spans="1:4" ht="23">
      <c r="A49" s="9" t="s">
        <v>87</v>
      </c>
      <c r="B49" s="9" t="s">
        <v>105</v>
      </c>
      <c r="C49" s="8" t="s">
        <v>106</v>
      </c>
      <c r="D49" s="9" t="s">
        <v>87</v>
      </c>
    </row>
    <row r="50" spans="1:4" ht="23">
      <c r="A50" s="9" t="s">
        <v>87</v>
      </c>
      <c r="B50" s="9" t="s">
        <v>107</v>
      </c>
      <c r="C50" s="8" t="s">
        <v>108</v>
      </c>
      <c r="D50" s="9" t="s">
        <v>87</v>
      </c>
    </row>
    <row r="51" spans="1:4" ht="23">
      <c r="A51" s="9" t="s">
        <v>87</v>
      </c>
      <c r="B51" s="9" t="s">
        <v>109</v>
      </c>
      <c r="C51" s="8" t="s">
        <v>110</v>
      </c>
      <c r="D51" s="9" t="s">
        <v>87</v>
      </c>
    </row>
    <row r="52" spans="1:4" ht="23">
      <c r="A52" s="9" t="s">
        <v>87</v>
      </c>
      <c r="B52" s="9" t="s">
        <v>111</v>
      </c>
      <c r="C52" s="8" t="s">
        <v>112</v>
      </c>
      <c r="D52" s="9" t="s">
        <v>87</v>
      </c>
    </row>
    <row r="53" spans="1:4" ht="23">
      <c r="A53" s="9" t="s">
        <v>87</v>
      </c>
      <c r="B53" s="9" t="s">
        <v>113</v>
      </c>
      <c r="C53" s="8" t="s">
        <v>114</v>
      </c>
      <c r="D53" s="9" t="s">
        <v>87</v>
      </c>
    </row>
    <row r="54" spans="1:4" ht="23">
      <c r="A54" s="16" t="s">
        <v>87</v>
      </c>
      <c r="B54" s="16" t="s">
        <v>115</v>
      </c>
      <c r="C54" s="13" t="s">
        <v>116</v>
      </c>
      <c r="D54" s="16" t="s">
        <v>87</v>
      </c>
    </row>
    <row r="55" spans="1:4" ht="23">
      <c r="A55" s="16" t="s">
        <v>87</v>
      </c>
      <c r="B55" s="16" t="s">
        <v>117</v>
      </c>
      <c r="C55" s="13" t="s">
        <v>118</v>
      </c>
      <c r="D55" s="16" t="s">
        <v>87</v>
      </c>
    </row>
    <row r="56" spans="1:4" ht="23">
      <c r="A56" s="9" t="s">
        <v>87</v>
      </c>
      <c r="B56" s="9" t="s">
        <v>119</v>
      </c>
      <c r="C56" s="8" t="s">
        <v>120</v>
      </c>
      <c r="D56" s="9" t="s">
        <v>87</v>
      </c>
    </row>
    <row r="57" spans="1:4" ht="23">
      <c r="A57" s="9" t="s">
        <v>87</v>
      </c>
      <c r="B57" s="9" t="s">
        <v>121</v>
      </c>
      <c r="C57" s="8" t="s">
        <v>122</v>
      </c>
      <c r="D57" s="9" t="s">
        <v>87</v>
      </c>
    </row>
    <row r="58" spans="1:4" ht="23">
      <c r="A58" s="9" t="s">
        <v>87</v>
      </c>
      <c r="B58" s="9" t="s">
        <v>123</v>
      </c>
      <c r="C58" s="8" t="s">
        <v>124</v>
      </c>
      <c r="D58" s="9" t="s">
        <v>87</v>
      </c>
    </row>
    <row r="59" spans="1:4" ht="23">
      <c r="A59" s="9" t="s">
        <v>87</v>
      </c>
      <c r="B59" s="9" t="s">
        <v>125</v>
      </c>
      <c r="C59" s="8" t="s">
        <v>126</v>
      </c>
      <c r="D59" s="9" t="s">
        <v>87</v>
      </c>
    </row>
    <row r="60" spans="1:4" ht="23">
      <c r="A60" s="9" t="s">
        <v>87</v>
      </c>
      <c r="B60" s="9" t="s">
        <v>127</v>
      </c>
      <c r="C60" s="8" t="s">
        <v>128</v>
      </c>
      <c r="D60" s="9" t="s">
        <v>87</v>
      </c>
    </row>
    <row r="61" spans="1:4" ht="23">
      <c r="A61" s="9" t="s">
        <v>87</v>
      </c>
      <c r="B61" s="9" t="s">
        <v>130</v>
      </c>
      <c r="C61" s="8" t="s">
        <v>131</v>
      </c>
      <c r="D61" s="9" t="s">
        <v>87</v>
      </c>
    </row>
    <row r="62" spans="1:4" ht="23">
      <c r="A62" s="9" t="s">
        <v>87</v>
      </c>
      <c r="B62" s="9" t="s">
        <v>132</v>
      </c>
      <c r="C62" s="8" t="s">
        <v>133</v>
      </c>
      <c r="D62" s="9" t="s">
        <v>87</v>
      </c>
    </row>
    <row r="63" spans="1:4" ht="23">
      <c r="A63" s="9" t="s">
        <v>87</v>
      </c>
      <c r="B63" s="9" t="s">
        <v>134</v>
      </c>
      <c r="C63" s="8" t="s">
        <v>135</v>
      </c>
      <c r="D63" s="9" t="s">
        <v>87</v>
      </c>
    </row>
    <row r="64" spans="1:4" ht="23">
      <c r="A64" s="9" t="s">
        <v>87</v>
      </c>
      <c r="B64" s="9" t="s">
        <v>136</v>
      </c>
      <c r="C64" s="8" t="s">
        <v>137</v>
      </c>
      <c r="D64" s="9" t="s">
        <v>87</v>
      </c>
    </row>
    <row r="65" spans="1:4" ht="23">
      <c r="A65" s="9" t="s">
        <v>87</v>
      </c>
      <c r="B65" s="9" t="s">
        <v>138</v>
      </c>
      <c r="C65" s="8" t="s">
        <v>139</v>
      </c>
      <c r="D65" s="9" t="s">
        <v>87</v>
      </c>
    </row>
    <row r="66" spans="1:4" ht="23">
      <c r="A66" s="9" t="s">
        <v>87</v>
      </c>
      <c r="B66" s="9" t="s">
        <v>140</v>
      </c>
      <c r="C66" s="8" t="s">
        <v>141</v>
      </c>
      <c r="D66" s="9" t="s">
        <v>87</v>
      </c>
    </row>
    <row r="67" spans="1:4" ht="23">
      <c r="A67" s="9" t="s">
        <v>87</v>
      </c>
      <c r="B67" s="9" t="s">
        <v>142</v>
      </c>
      <c r="C67" s="8" t="s">
        <v>143</v>
      </c>
      <c r="D67" s="9" t="s">
        <v>87</v>
      </c>
    </row>
    <row r="68" spans="1:4" ht="23">
      <c r="A68" s="9" t="s">
        <v>87</v>
      </c>
      <c r="B68" s="9" t="s">
        <v>144</v>
      </c>
      <c r="C68" s="8" t="s">
        <v>145</v>
      </c>
      <c r="D68" s="9" t="s">
        <v>87</v>
      </c>
    </row>
    <row r="69" spans="1:4" ht="23">
      <c r="A69" s="9" t="s">
        <v>87</v>
      </c>
      <c r="B69" s="9" t="s">
        <v>146</v>
      </c>
      <c r="C69" s="8" t="s">
        <v>147</v>
      </c>
      <c r="D69" s="9" t="s">
        <v>87</v>
      </c>
    </row>
    <row r="70" spans="1:4" ht="23">
      <c r="A70" s="9" t="s">
        <v>87</v>
      </c>
      <c r="B70" s="9" t="s">
        <v>148</v>
      </c>
      <c r="C70" s="8" t="s">
        <v>149</v>
      </c>
      <c r="D70" s="9" t="s">
        <v>87</v>
      </c>
    </row>
    <row r="71" spans="1:4" ht="23">
      <c r="A71" s="9" t="s">
        <v>87</v>
      </c>
      <c r="B71" s="9" t="s">
        <v>151</v>
      </c>
      <c r="C71" s="8" t="s">
        <v>152</v>
      </c>
      <c r="D71" s="9" t="s">
        <v>87</v>
      </c>
    </row>
    <row r="72" spans="1:4" ht="23">
      <c r="A72" s="9" t="s">
        <v>87</v>
      </c>
      <c r="B72" s="9" t="s">
        <v>153</v>
      </c>
      <c r="C72" s="8" t="s">
        <v>154</v>
      </c>
      <c r="D72" s="9" t="s">
        <v>87</v>
      </c>
    </row>
    <row r="73" spans="1:4" ht="23">
      <c r="A73" s="9" t="s">
        <v>87</v>
      </c>
      <c r="B73" s="9" t="s">
        <v>155</v>
      </c>
      <c r="C73" s="8" t="s">
        <v>156</v>
      </c>
      <c r="D73" s="9" t="s">
        <v>87</v>
      </c>
    </row>
    <row r="74" spans="1:4" ht="23">
      <c r="A74" s="9" t="s">
        <v>87</v>
      </c>
      <c r="B74" s="9" t="s">
        <v>157</v>
      </c>
      <c r="C74" s="8" t="s">
        <v>158</v>
      </c>
      <c r="D74" s="9" t="s">
        <v>87</v>
      </c>
    </row>
    <row r="75" spans="1:4" ht="23">
      <c r="A75" s="9" t="s">
        <v>87</v>
      </c>
      <c r="B75" s="9" t="s">
        <v>159</v>
      </c>
      <c r="C75" s="8" t="s">
        <v>160</v>
      </c>
      <c r="D75" s="9" t="s">
        <v>87</v>
      </c>
    </row>
    <row r="76" spans="1:4" ht="23">
      <c r="A76" s="9" t="s">
        <v>87</v>
      </c>
      <c r="B76" s="9" t="s">
        <v>161</v>
      </c>
      <c r="C76" s="8" t="s">
        <v>162</v>
      </c>
      <c r="D76" s="9" t="s">
        <v>87</v>
      </c>
    </row>
    <row r="77" spans="1:4" ht="23">
      <c r="A77" s="16" t="s">
        <v>87</v>
      </c>
      <c r="B77" s="16" t="s">
        <v>163</v>
      </c>
      <c r="C77" s="13" t="s">
        <v>164</v>
      </c>
      <c r="D77" s="16" t="s">
        <v>87</v>
      </c>
    </row>
    <row r="78" spans="1:4" ht="23">
      <c r="A78" s="9" t="s">
        <v>87</v>
      </c>
      <c r="B78" s="9" t="s">
        <v>165</v>
      </c>
      <c r="C78" s="8" t="s">
        <v>166</v>
      </c>
      <c r="D78" s="9" t="s">
        <v>87</v>
      </c>
    </row>
    <row r="79" spans="1:4" ht="23">
      <c r="A79" s="9" t="s">
        <v>87</v>
      </c>
      <c r="B79" s="9" t="s">
        <v>167</v>
      </c>
      <c r="C79" s="8" t="s">
        <v>168</v>
      </c>
      <c r="D79" s="9" t="s">
        <v>87</v>
      </c>
    </row>
    <row r="80" spans="1:4" ht="23">
      <c r="A80" s="9" t="s">
        <v>87</v>
      </c>
      <c r="B80" s="9" t="s">
        <v>169</v>
      </c>
      <c r="C80" s="8" t="s">
        <v>170</v>
      </c>
      <c r="D80" s="9" t="s">
        <v>87</v>
      </c>
    </row>
    <row r="81" spans="1:4" ht="23">
      <c r="A81" s="9" t="s">
        <v>87</v>
      </c>
      <c r="B81" s="9" t="s">
        <v>171</v>
      </c>
      <c r="C81" s="8" t="s">
        <v>172</v>
      </c>
      <c r="D81" s="9" t="s">
        <v>87</v>
      </c>
    </row>
    <row r="82" spans="1:4" ht="23">
      <c r="A82" s="9" t="s">
        <v>87</v>
      </c>
      <c r="B82" s="9" t="s">
        <v>173</v>
      </c>
      <c r="C82" s="8" t="s">
        <v>174</v>
      </c>
      <c r="D82" s="9" t="s">
        <v>87</v>
      </c>
    </row>
    <row r="83" spans="1:4" ht="23">
      <c r="A83" s="9" t="s">
        <v>87</v>
      </c>
      <c r="B83" s="9" t="s">
        <v>175</v>
      </c>
      <c r="C83" s="8" t="s">
        <v>176</v>
      </c>
      <c r="D83" s="9" t="s">
        <v>87</v>
      </c>
    </row>
    <row r="84" spans="1:4" ht="23">
      <c r="A84" s="9" t="s">
        <v>87</v>
      </c>
      <c r="B84" s="9" t="s">
        <v>177</v>
      </c>
      <c r="C84" s="8" t="s">
        <v>178</v>
      </c>
      <c r="D84" s="9" t="s">
        <v>87</v>
      </c>
    </row>
    <row r="85" spans="1:4" ht="23">
      <c r="A85" s="9" t="s">
        <v>87</v>
      </c>
      <c r="B85" s="9" t="s">
        <v>179</v>
      </c>
      <c r="C85" s="8" t="s">
        <v>180</v>
      </c>
      <c r="D85" s="9" t="s">
        <v>87</v>
      </c>
    </row>
    <row r="86" spans="1:4" ht="23">
      <c r="A86" s="9" t="s">
        <v>87</v>
      </c>
      <c r="B86" s="9" t="s">
        <v>181</v>
      </c>
      <c r="C86" s="8" t="s">
        <v>182</v>
      </c>
      <c r="D86" s="9" t="s">
        <v>87</v>
      </c>
    </row>
    <row r="87" spans="1:4" ht="23">
      <c r="A87" s="9" t="s">
        <v>87</v>
      </c>
      <c r="B87" s="9" t="s">
        <v>183</v>
      </c>
      <c r="C87" s="8" t="s">
        <v>184</v>
      </c>
      <c r="D87" s="9" t="s">
        <v>87</v>
      </c>
    </row>
    <row r="88" spans="1:4" ht="23">
      <c r="A88" s="9" t="s">
        <v>87</v>
      </c>
      <c r="B88" s="9" t="s">
        <v>185</v>
      </c>
      <c r="C88" s="8" t="s">
        <v>186</v>
      </c>
      <c r="D88" s="9" t="s">
        <v>87</v>
      </c>
    </row>
    <row r="89" spans="1:4" ht="23">
      <c r="A89" s="9" t="s">
        <v>87</v>
      </c>
      <c r="B89" s="9" t="s">
        <v>187</v>
      </c>
      <c r="C89" s="8" t="s">
        <v>188</v>
      </c>
      <c r="D89" s="9" t="s">
        <v>87</v>
      </c>
    </row>
    <row r="90" spans="1:4" ht="23">
      <c r="A90" s="9" t="s">
        <v>87</v>
      </c>
      <c r="B90" s="9" t="s">
        <v>189</v>
      </c>
      <c r="C90" s="8" t="s">
        <v>190</v>
      </c>
      <c r="D90" s="9" t="s">
        <v>87</v>
      </c>
    </row>
    <row r="91" spans="1:4" ht="23">
      <c r="A91" s="9" t="s">
        <v>87</v>
      </c>
      <c r="B91" s="9" t="s">
        <v>191</v>
      </c>
      <c r="C91" s="8" t="s">
        <v>192</v>
      </c>
      <c r="D91" s="9" t="s">
        <v>87</v>
      </c>
    </row>
    <row r="92" spans="1:4" ht="23">
      <c r="A92" s="9" t="s">
        <v>87</v>
      </c>
      <c r="B92" s="9" t="s">
        <v>193</v>
      </c>
      <c r="C92" s="8" t="s">
        <v>194</v>
      </c>
      <c r="D92" s="9" t="s">
        <v>87</v>
      </c>
    </row>
    <row r="93" spans="1:4" ht="23">
      <c r="A93" s="9" t="s">
        <v>87</v>
      </c>
      <c r="B93" s="9" t="s">
        <v>195</v>
      </c>
      <c r="C93" s="8" t="s">
        <v>196</v>
      </c>
      <c r="D93" s="9" t="s">
        <v>87</v>
      </c>
    </row>
    <row r="94" spans="1:4" ht="23">
      <c r="A94" s="9" t="s">
        <v>87</v>
      </c>
      <c r="B94" s="9" t="s">
        <v>197</v>
      </c>
      <c r="C94" s="8" t="s">
        <v>198</v>
      </c>
      <c r="D94" s="9" t="s">
        <v>87</v>
      </c>
    </row>
    <row r="95" spans="1:4" ht="23">
      <c r="A95" s="9" t="s">
        <v>87</v>
      </c>
      <c r="B95" s="9" t="s">
        <v>199</v>
      </c>
      <c r="C95" s="8" t="s">
        <v>200</v>
      </c>
      <c r="D95" s="9" t="s">
        <v>87</v>
      </c>
    </row>
    <row r="96" spans="1:4">
      <c r="A96" s="9" t="s">
        <v>202</v>
      </c>
      <c r="B96" s="9" t="s">
        <v>203</v>
      </c>
      <c r="C96" s="8" t="s">
        <v>204</v>
      </c>
      <c r="D96" s="9" t="s">
        <v>202</v>
      </c>
    </row>
    <row r="97" spans="1:4">
      <c r="A97" s="9" t="s">
        <v>202</v>
      </c>
      <c r="B97" s="9" t="s">
        <v>208</v>
      </c>
      <c r="C97" s="8" t="s">
        <v>209</v>
      </c>
      <c r="D97" s="9" t="s">
        <v>202</v>
      </c>
    </row>
    <row r="98" spans="1:4">
      <c r="A98" s="9" t="s">
        <v>202</v>
      </c>
      <c r="B98" s="9" t="s">
        <v>210</v>
      </c>
      <c r="C98" s="8" t="s">
        <v>211</v>
      </c>
      <c r="D98" s="9" t="s">
        <v>202</v>
      </c>
    </row>
    <row r="99" spans="1:4">
      <c r="A99" s="9" t="s">
        <v>202</v>
      </c>
      <c r="B99" s="9" t="s">
        <v>212</v>
      </c>
      <c r="C99" s="8" t="s">
        <v>213</v>
      </c>
      <c r="D99" s="9" t="s">
        <v>202</v>
      </c>
    </row>
    <row r="100" spans="1:4">
      <c r="A100" s="9" t="s">
        <v>202</v>
      </c>
      <c r="B100" s="9" t="s">
        <v>214</v>
      </c>
      <c r="C100" s="8" t="s">
        <v>215</v>
      </c>
      <c r="D100" s="9" t="s">
        <v>202</v>
      </c>
    </row>
    <row r="101" spans="1:4">
      <c r="A101" s="9" t="s">
        <v>202</v>
      </c>
      <c r="B101" s="9" t="s">
        <v>216</v>
      </c>
      <c r="C101" s="8" t="s">
        <v>217</v>
      </c>
      <c r="D101" s="9" t="s">
        <v>202</v>
      </c>
    </row>
    <row r="102" spans="1:4">
      <c r="A102" s="9" t="s">
        <v>202</v>
      </c>
      <c r="B102" s="9" t="s">
        <v>218</v>
      </c>
      <c r="C102" s="8" t="s">
        <v>219</v>
      </c>
      <c r="D102" s="9" t="s">
        <v>202</v>
      </c>
    </row>
    <row r="103" spans="1:4">
      <c r="A103" s="9" t="s">
        <v>202</v>
      </c>
      <c r="B103" s="9" t="s">
        <v>221</v>
      </c>
      <c r="C103" s="8" t="s">
        <v>222</v>
      </c>
      <c r="D103" s="9" t="s">
        <v>202</v>
      </c>
    </row>
    <row r="104" spans="1:4">
      <c r="A104" s="9" t="s">
        <v>202</v>
      </c>
      <c r="B104" s="9" t="s">
        <v>223</v>
      </c>
      <c r="C104" s="8" t="s">
        <v>224</v>
      </c>
      <c r="D104" s="9" t="s">
        <v>202</v>
      </c>
    </row>
    <row r="105" spans="1:4">
      <c r="A105" s="9" t="s">
        <v>202</v>
      </c>
      <c r="B105" s="9" t="s">
        <v>225</v>
      </c>
      <c r="C105" s="8" t="s">
        <v>226</v>
      </c>
      <c r="D105" s="9" t="s">
        <v>202</v>
      </c>
    </row>
    <row r="106" spans="1:4">
      <c r="A106" s="9" t="s">
        <v>202</v>
      </c>
      <c r="B106" s="9" t="s">
        <v>227</v>
      </c>
      <c r="C106" s="8" t="s">
        <v>228</v>
      </c>
      <c r="D106" s="9" t="s">
        <v>202</v>
      </c>
    </row>
    <row r="107" spans="1:4">
      <c r="A107" s="9" t="s">
        <v>202</v>
      </c>
      <c r="B107" s="9" t="s">
        <v>229</v>
      </c>
      <c r="C107" s="8" t="s">
        <v>230</v>
      </c>
      <c r="D107" s="9" t="s">
        <v>202</v>
      </c>
    </row>
    <row r="108" spans="1:4">
      <c r="A108" s="9" t="s">
        <v>202</v>
      </c>
      <c r="B108" s="9" t="s">
        <v>231</v>
      </c>
      <c r="C108" s="8" t="s">
        <v>232</v>
      </c>
      <c r="D108" s="9" t="s">
        <v>202</v>
      </c>
    </row>
    <row r="109" spans="1:4">
      <c r="A109" s="9" t="s">
        <v>202</v>
      </c>
      <c r="B109" s="9" t="s">
        <v>234</v>
      </c>
      <c r="C109" s="8" t="s">
        <v>235</v>
      </c>
      <c r="D109" s="9" t="s">
        <v>202</v>
      </c>
    </row>
    <row r="110" spans="1:4">
      <c r="A110" s="9" t="s">
        <v>202</v>
      </c>
      <c r="B110" s="9" t="s">
        <v>236</v>
      </c>
      <c r="C110" s="8" t="s">
        <v>237</v>
      </c>
      <c r="D110" s="9" t="s">
        <v>202</v>
      </c>
    </row>
    <row r="111" spans="1:4">
      <c r="A111" s="9" t="s">
        <v>202</v>
      </c>
      <c r="B111" s="9" t="s">
        <v>238</v>
      </c>
      <c r="C111" s="8" t="s">
        <v>239</v>
      </c>
      <c r="D111" s="9" t="s">
        <v>202</v>
      </c>
    </row>
    <row r="112" spans="1:4">
      <c r="A112" s="9" t="s">
        <v>202</v>
      </c>
      <c r="B112" s="9" t="s">
        <v>240</v>
      </c>
      <c r="C112" s="8" t="s">
        <v>241</v>
      </c>
      <c r="D112" s="9" t="s">
        <v>202</v>
      </c>
    </row>
    <row r="113" spans="1:4">
      <c r="A113" s="9" t="s">
        <v>202</v>
      </c>
      <c r="B113" s="9" t="s">
        <v>242</v>
      </c>
      <c r="C113" s="8" t="s">
        <v>243</v>
      </c>
      <c r="D113" s="9" t="s">
        <v>202</v>
      </c>
    </row>
    <row r="114" spans="1:4">
      <c r="A114" s="9" t="s">
        <v>202</v>
      </c>
      <c r="B114" s="9" t="s">
        <v>244</v>
      </c>
      <c r="C114" s="8" t="s">
        <v>245</v>
      </c>
      <c r="D114" s="9" t="s">
        <v>202</v>
      </c>
    </row>
    <row r="115" spans="1:4">
      <c r="A115" s="9" t="s">
        <v>202</v>
      </c>
      <c r="B115" s="9" t="s">
        <v>246</v>
      </c>
      <c r="C115" s="8" t="s">
        <v>247</v>
      </c>
      <c r="D115" s="9" t="s">
        <v>202</v>
      </c>
    </row>
    <row r="116" spans="1:4">
      <c r="A116" s="9" t="s">
        <v>202</v>
      </c>
      <c r="B116" s="9" t="s">
        <v>248</v>
      </c>
      <c r="C116" s="8" t="s">
        <v>249</v>
      </c>
      <c r="D116" s="9" t="s">
        <v>202</v>
      </c>
    </row>
    <row r="117" spans="1:4">
      <c r="A117" s="9" t="s">
        <v>202</v>
      </c>
      <c r="B117" s="9" t="s">
        <v>250</v>
      </c>
      <c r="C117" s="8" t="s">
        <v>251</v>
      </c>
      <c r="D117" s="9" t="s">
        <v>202</v>
      </c>
    </row>
    <row r="118" spans="1:4">
      <c r="A118" s="9" t="s">
        <v>202</v>
      </c>
      <c r="B118" s="9" t="s">
        <v>252</v>
      </c>
      <c r="C118" s="8" t="s">
        <v>253</v>
      </c>
      <c r="D118" s="9" t="s">
        <v>202</v>
      </c>
    </row>
    <row r="119" spans="1:4">
      <c r="A119" s="9" t="s">
        <v>202</v>
      </c>
      <c r="B119" s="9" t="s">
        <v>254</v>
      </c>
      <c r="C119" s="8" t="s">
        <v>255</v>
      </c>
      <c r="D119" s="9" t="s">
        <v>202</v>
      </c>
    </row>
    <row r="120" spans="1:4">
      <c r="A120" s="9" t="s">
        <v>202</v>
      </c>
      <c r="B120" s="9" t="s">
        <v>256</v>
      </c>
      <c r="C120" s="8" t="s">
        <v>257</v>
      </c>
      <c r="D120" s="9" t="s">
        <v>202</v>
      </c>
    </row>
    <row r="121" spans="1:4">
      <c r="A121" s="9" t="s">
        <v>202</v>
      </c>
      <c r="B121" s="9" t="s">
        <v>259</v>
      </c>
      <c r="C121" s="8" t="s">
        <v>260</v>
      </c>
      <c r="D121" s="9" t="s">
        <v>202</v>
      </c>
    </row>
    <row r="122" spans="1:4">
      <c r="A122" s="9" t="s">
        <v>202</v>
      </c>
      <c r="B122" s="9" t="s">
        <v>261</v>
      </c>
      <c r="C122" s="8" t="s">
        <v>262</v>
      </c>
      <c r="D122" s="9" t="s">
        <v>202</v>
      </c>
    </row>
    <row r="123" spans="1:4">
      <c r="A123" s="9" t="s">
        <v>202</v>
      </c>
      <c r="B123" s="9" t="s">
        <v>263</v>
      </c>
      <c r="C123" s="8" t="s">
        <v>264</v>
      </c>
      <c r="D123" s="9" t="s">
        <v>202</v>
      </c>
    </row>
    <row r="124" spans="1:4">
      <c r="A124" s="9" t="s">
        <v>202</v>
      </c>
      <c r="B124" s="9" t="s">
        <v>265</v>
      </c>
      <c r="C124" s="8" t="s">
        <v>266</v>
      </c>
      <c r="D124" s="9" t="s">
        <v>202</v>
      </c>
    </row>
    <row r="125" spans="1:4">
      <c r="A125" s="9" t="s">
        <v>202</v>
      </c>
      <c r="B125" s="9" t="s">
        <v>267</v>
      </c>
      <c r="C125" s="8" t="s">
        <v>268</v>
      </c>
      <c r="D125" s="9" t="s">
        <v>202</v>
      </c>
    </row>
    <row r="126" spans="1:4">
      <c r="A126" s="9" t="s">
        <v>202</v>
      </c>
      <c r="B126" s="9" t="s">
        <v>269</v>
      </c>
      <c r="C126" s="8" t="s">
        <v>270</v>
      </c>
      <c r="D126" s="9" t="s">
        <v>202</v>
      </c>
    </row>
    <row r="127" spans="1:4">
      <c r="A127" s="9" t="s">
        <v>202</v>
      </c>
      <c r="B127" s="9" t="s">
        <v>272</v>
      </c>
      <c r="C127" s="8" t="s">
        <v>273</v>
      </c>
      <c r="D127" s="9" t="s">
        <v>202</v>
      </c>
    </row>
    <row r="128" spans="1:4">
      <c r="A128" s="9" t="s">
        <v>202</v>
      </c>
      <c r="B128" s="9" t="s">
        <v>274</v>
      </c>
      <c r="C128" s="8" t="s">
        <v>275</v>
      </c>
      <c r="D128" s="9" t="s">
        <v>202</v>
      </c>
    </row>
    <row r="129" spans="1:4">
      <c r="A129" s="9" t="s">
        <v>202</v>
      </c>
      <c r="B129" s="9" t="s">
        <v>276</v>
      </c>
      <c r="C129" s="8" t="s">
        <v>277</v>
      </c>
      <c r="D129" s="9" t="s">
        <v>202</v>
      </c>
    </row>
    <row r="130" spans="1:4">
      <c r="A130" s="9" t="s">
        <v>202</v>
      </c>
      <c r="B130" s="9" t="s">
        <v>278</v>
      </c>
      <c r="C130" s="8" t="s">
        <v>279</v>
      </c>
      <c r="D130" s="9" t="s">
        <v>202</v>
      </c>
    </row>
    <row r="131" spans="1:4">
      <c r="A131" s="9" t="s">
        <v>202</v>
      </c>
      <c r="B131" s="9" t="s">
        <v>280</v>
      </c>
      <c r="C131" s="8" t="s">
        <v>281</v>
      </c>
      <c r="D131" s="9" t="s">
        <v>202</v>
      </c>
    </row>
    <row r="132" spans="1:4">
      <c r="A132" s="9" t="s">
        <v>202</v>
      </c>
      <c r="B132" s="9" t="s">
        <v>282</v>
      </c>
      <c r="C132" s="8" t="s">
        <v>283</v>
      </c>
      <c r="D132" s="9" t="s">
        <v>202</v>
      </c>
    </row>
    <row r="133" spans="1:4">
      <c r="A133" s="9" t="s">
        <v>202</v>
      </c>
      <c r="B133" s="9" t="s">
        <v>284</v>
      </c>
      <c r="C133" s="8" t="s">
        <v>285</v>
      </c>
      <c r="D133" s="9" t="s">
        <v>202</v>
      </c>
    </row>
    <row r="134" spans="1:4">
      <c r="A134" s="9" t="s">
        <v>202</v>
      </c>
      <c r="B134" s="9" t="s">
        <v>286</v>
      </c>
      <c r="C134" s="8" t="s">
        <v>287</v>
      </c>
      <c r="D134" s="9" t="s">
        <v>202</v>
      </c>
    </row>
    <row r="135" spans="1:4">
      <c r="A135" s="9" t="s">
        <v>202</v>
      </c>
      <c r="B135" s="9" t="s">
        <v>288</v>
      </c>
      <c r="C135" s="8" t="s">
        <v>289</v>
      </c>
      <c r="D135" s="9" t="s">
        <v>202</v>
      </c>
    </row>
    <row r="136" spans="1:4">
      <c r="A136" s="9" t="s">
        <v>202</v>
      </c>
      <c r="B136" s="9" t="s">
        <v>290</v>
      </c>
      <c r="C136" s="8" t="s">
        <v>291</v>
      </c>
      <c r="D136" s="9" t="s">
        <v>202</v>
      </c>
    </row>
    <row r="137" spans="1:4">
      <c r="A137" s="9" t="s">
        <v>202</v>
      </c>
      <c r="B137" s="9" t="s">
        <v>292</v>
      </c>
      <c r="C137" s="8" t="s">
        <v>293</v>
      </c>
      <c r="D137" s="9" t="s">
        <v>202</v>
      </c>
    </row>
    <row r="138" spans="1:4">
      <c r="A138" s="9" t="s">
        <v>202</v>
      </c>
      <c r="B138" s="9" t="s">
        <v>294</v>
      </c>
      <c r="C138" s="14" t="s">
        <v>295</v>
      </c>
      <c r="D138" s="9" t="s">
        <v>202</v>
      </c>
    </row>
    <row r="139" spans="1:4">
      <c r="A139" s="9" t="s">
        <v>202</v>
      </c>
      <c r="B139" s="9" t="s">
        <v>297</v>
      </c>
      <c r="C139" s="14" t="s">
        <v>298</v>
      </c>
      <c r="D139" s="9" t="s">
        <v>202</v>
      </c>
    </row>
    <row r="140" spans="1:4">
      <c r="A140" s="9" t="s">
        <v>202</v>
      </c>
      <c r="B140" s="9" t="s">
        <v>299</v>
      </c>
      <c r="C140" s="14" t="s">
        <v>300</v>
      </c>
      <c r="D140" s="9" t="s">
        <v>202</v>
      </c>
    </row>
    <row r="141" spans="1:4">
      <c r="A141" s="9" t="s">
        <v>202</v>
      </c>
      <c r="B141" s="9" t="s">
        <v>301</v>
      </c>
      <c r="C141" s="14" t="s">
        <v>302</v>
      </c>
      <c r="D141" s="9" t="s">
        <v>202</v>
      </c>
    </row>
    <row r="142" spans="1:4">
      <c r="A142" s="9" t="s">
        <v>202</v>
      </c>
      <c r="B142" s="9" t="s">
        <v>303</v>
      </c>
      <c r="C142" s="14" t="s">
        <v>304</v>
      </c>
      <c r="D142" s="9" t="s">
        <v>202</v>
      </c>
    </row>
    <row r="143" spans="1:4">
      <c r="A143" s="9" t="s">
        <v>202</v>
      </c>
      <c r="B143" s="9" t="s">
        <v>305</v>
      </c>
      <c r="C143" s="14" t="s">
        <v>306</v>
      </c>
      <c r="D143" s="9" t="s">
        <v>202</v>
      </c>
    </row>
    <row r="144" spans="1:4">
      <c r="A144" s="9" t="s">
        <v>202</v>
      </c>
      <c r="B144" s="9" t="s">
        <v>307</v>
      </c>
      <c r="C144" s="14" t="s">
        <v>308</v>
      </c>
      <c r="D144" s="9" t="s">
        <v>202</v>
      </c>
    </row>
    <row r="145" spans="1:4">
      <c r="A145" s="9" t="s">
        <v>202</v>
      </c>
      <c r="B145" s="9" t="s">
        <v>309</v>
      </c>
      <c r="C145" s="14" t="s">
        <v>310</v>
      </c>
      <c r="D145" s="9" t="s">
        <v>202</v>
      </c>
    </row>
    <row r="146" spans="1:4">
      <c r="A146" s="9" t="s">
        <v>202</v>
      </c>
      <c r="B146" s="9" t="s">
        <v>311</v>
      </c>
      <c r="C146" s="14" t="s">
        <v>312</v>
      </c>
      <c r="D146" s="9" t="s">
        <v>202</v>
      </c>
    </row>
    <row r="147" spans="1:4">
      <c r="A147" s="9" t="s">
        <v>202</v>
      </c>
      <c r="B147" s="9" t="s">
        <v>313</v>
      </c>
      <c r="C147" s="14" t="s">
        <v>314</v>
      </c>
      <c r="D147" s="9" t="s">
        <v>202</v>
      </c>
    </row>
    <row r="148" spans="1:4">
      <c r="A148" s="9" t="s">
        <v>202</v>
      </c>
      <c r="B148" s="9" t="s">
        <v>315</v>
      </c>
      <c r="C148" s="14" t="s">
        <v>316</v>
      </c>
      <c r="D148" s="9" t="s">
        <v>202</v>
      </c>
    </row>
    <row r="149" spans="1:4">
      <c r="A149" s="9" t="s">
        <v>202</v>
      </c>
      <c r="B149" s="9" t="s">
        <v>318</v>
      </c>
      <c r="C149" s="14" t="s">
        <v>319</v>
      </c>
      <c r="D149" s="9" t="s">
        <v>202</v>
      </c>
    </row>
    <row r="150" spans="1:4">
      <c r="A150" s="9" t="s">
        <v>202</v>
      </c>
      <c r="B150" s="9" t="s">
        <v>320</v>
      </c>
      <c r="C150" s="14" t="s">
        <v>321</v>
      </c>
      <c r="D150" s="9" t="s">
        <v>202</v>
      </c>
    </row>
    <row r="151" spans="1:4">
      <c r="A151" s="9" t="s">
        <v>202</v>
      </c>
      <c r="B151" s="9" t="s">
        <v>322</v>
      </c>
      <c r="C151" s="14" t="s">
        <v>323</v>
      </c>
      <c r="D151" s="9" t="s">
        <v>202</v>
      </c>
    </row>
    <row r="152" spans="1:4">
      <c r="A152" s="9" t="s">
        <v>202</v>
      </c>
      <c r="B152" s="9" t="s">
        <v>324</v>
      </c>
      <c r="C152" s="14" t="s">
        <v>325</v>
      </c>
      <c r="D152" s="9" t="s">
        <v>202</v>
      </c>
    </row>
    <row r="153" spans="1:4">
      <c r="A153" s="9" t="s">
        <v>202</v>
      </c>
      <c r="B153" s="9" t="s">
        <v>326</v>
      </c>
      <c r="C153" s="14" t="s">
        <v>327</v>
      </c>
      <c r="D153" s="9" t="s">
        <v>202</v>
      </c>
    </row>
    <row r="154" spans="1:4">
      <c r="A154" s="9" t="s">
        <v>202</v>
      </c>
      <c r="B154" s="9" t="s">
        <v>328</v>
      </c>
      <c r="C154" s="14" t="s">
        <v>329</v>
      </c>
      <c r="D154" s="9" t="s">
        <v>202</v>
      </c>
    </row>
    <row r="155" spans="1:4">
      <c r="A155" s="9" t="s">
        <v>202</v>
      </c>
      <c r="B155" s="9" t="s">
        <v>330</v>
      </c>
      <c r="C155" s="14" t="s">
        <v>331</v>
      </c>
      <c r="D155" s="9" t="s">
        <v>202</v>
      </c>
    </row>
    <row r="156" spans="1:4">
      <c r="A156" s="9" t="s">
        <v>202</v>
      </c>
      <c r="B156" s="9" t="s">
        <v>332</v>
      </c>
      <c r="C156" s="14" t="s">
        <v>333</v>
      </c>
      <c r="D156" s="9" t="s">
        <v>202</v>
      </c>
    </row>
    <row r="157" spans="1:4">
      <c r="A157" s="9" t="s">
        <v>334</v>
      </c>
      <c r="B157" s="9" t="s">
        <v>335</v>
      </c>
      <c r="C157" s="8" t="s">
        <v>336</v>
      </c>
      <c r="D157" s="9" t="s">
        <v>334</v>
      </c>
    </row>
    <row r="158" spans="1:4">
      <c r="A158" s="9" t="s">
        <v>334</v>
      </c>
      <c r="B158" s="9" t="s">
        <v>339</v>
      </c>
      <c r="C158" s="8" t="s">
        <v>340</v>
      </c>
      <c r="D158" s="9" t="s">
        <v>334</v>
      </c>
    </row>
    <row r="159" spans="1:4">
      <c r="A159" s="9" t="s">
        <v>334</v>
      </c>
      <c r="B159" s="9" t="s">
        <v>341</v>
      </c>
      <c r="C159" s="8" t="s">
        <v>342</v>
      </c>
      <c r="D159" s="9" t="s">
        <v>334</v>
      </c>
    </row>
    <row r="160" spans="1:4">
      <c r="A160" s="9" t="s">
        <v>334</v>
      </c>
      <c r="B160" s="9" t="s">
        <v>343</v>
      </c>
      <c r="C160" s="8" t="s">
        <v>344</v>
      </c>
      <c r="D160" s="9" t="s">
        <v>334</v>
      </c>
    </row>
    <row r="161" spans="1:4">
      <c r="A161" s="9" t="s">
        <v>334</v>
      </c>
      <c r="B161" s="34" t="s">
        <v>926</v>
      </c>
      <c r="C161" s="31" t="s">
        <v>927</v>
      </c>
      <c r="D161" s="9" t="s">
        <v>334</v>
      </c>
    </row>
    <row r="162" spans="1:4">
      <c r="A162" s="9" t="s">
        <v>334</v>
      </c>
      <c r="B162" s="9" t="s">
        <v>345</v>
      </c>
      <c r="C162" s="8" t="s">
        <v>346</v>
      </c>
      <c r="D162" s="9" t="s">
        <v>334</v>
      </c>
    </row>
    <row r="163" spans="1:4">
      <c r="A163" s="9" t="s">
        <v>334</v>
      </c>
      <c r="B163" s="9" t="s">
        <v>348</v>
      </c>
      <c r="C163" s="8" t="s">
        <v>349</v>
      </c>
      <c r="D163" s="9" t="s">
        <v>334</v>
      </c>
    </row>
    <row r="164" spans="1:4">
      <c r="A164" s="9" t="s">
        <v>334</v>
      </c>
      <c r="B164" s="9" t="s">
        <v>351</v>
      </c>
      <c r="C164" s="8" t="s">
        <v>352</v>
      </c>
      <c r="D164" s="9" t="s">
        <v>334</v>
      </c>
    </row>
    <row r="165" spans="1:4">
      <c r="A165" s="9" t="s">
        <v>334</v>
      </c>
      <c r="B165" s="9" t="s">
        <v>353</v>
      </c>
      <c r="C165" s="8" t="s">
        <v>354</v>
      </c>
      <c r="D165" s="9" t="s">
        <v>334</v>
      </c>
    </row>
    <row r="166" spans="1:4">
      <c r="A166" s="9" t="s">
        <v>334</v>
      </c>
      <c r="B166" s="9" t="s">
        <v>355</v>
      </c>
      <c r="C166" s="8" t="s">
        <v>356</v>
      </c>
      <c r="D166" s="9" t="s">
        <v>334</v>
      </c>
    </row>
    <row r="167" spans="1:4">
      <c r="A167" s="9" t="s">
        <v>334</v>
      </c>
      <c r="B167" s="9" t="s">
        <v>357</v>
      </c>
      <c r="C167" s="8" t="s">
        <v>358</v>
      </c>
      <c r="D167" s="9" t="s">
        <v>334</v>
      </c>
    </row>
    <row r="168" spans="1:4">
      <c r="A168" s="9" t="s">
        <v>334</v>
      </c>
      <c r="B168" s="9" t="s">
        <v>359</v>
      </c>
      <c r="C168" s="8" t="s">
        <v>360</v>
      </c>
      <c r="D168" s="9" t="s">
        <v>334</v>
      </c>
    </row>
    <row r="169" spans="1:4">
      <c r="A169" s="9" t="s">
        <v>334</v>
      </c>
      <c r="B169" s="9" t="s">
        <v>361</v>
      </c>
      <c r="C169" s="8" t="s">
        <v>362</v>
      </c>
      <c r="D169" s="9" t="s">
        <v>334</v>
      </c>
    </row>
    <row r="170" spans="1:4">
      <c r="A170" s="9" t="s">
        <v>334</v>
      </c>
      <c r="B170" s="9" t="s">
        <v>363</v>
      </c>
      <c r="C170" s="8" t="s">
        <v>364</v>
      </c>
      <c r="D170" s="9" t="s">
        <v>334</v>
      </c>
    </row>
    <row r="171" spans="1:4">
      <c r="A171" s="9" t="s">
        <v>334</v>
      </c>
      <c r="B171" s="9" t="s">
        <v>365</v>
      </c>
      <c r="C171" s="8" t="s">
        <v>366</v>
      </c>
      <c r="D171" s="9" t="s">
        <v>334</v>
      </c>
    </row>
    <row r="172" spans="1:4">
      <c r="A172" s="9" t="s">
        <v>334</v>
      </c>
      <c r="B172" s="9" t="s">
        <v>367</v>
      </c>
      <c r="C172" s="8" t="s">
        <v>368</v>
      </c>
      <c r="D172" s="9" t="s">
        <v>334</v>
      </c>
    </row>
    <row r="173" spans="1:4">
      <c r="A173" s="9" t="s">
        <v>334</v>
      </c>
      <c r="B173" s="9" t="s">
        <v>369</v>
      </c>
      <c r="C173" s="8" t="s">
        <v>370</v>
      </c>
      <c r="D173" s="9" t="s">
        <v>334</v>
      </c>
    </row>
    <row r="174" spans="1:4">
      <c r="A174" s="9" t="s">
        <v>334</v>
      </c>
      <c r="B174" s="9" t="s">
        <v>371</v>
      </c>
      <c r="C174" s="8" t="s">
        <v>372</v>
      </c>
      <c r="D174" s="9" t="s">
        <v>334</v>
      </c>
    </row>
    <row r="175" spans="1:4">
      <c r="A175" s="9" t="s">
        <v>334</v>
      </c>
      <c r="B175" s="9" t="s">
        <v>373</v>
      </c>
      <c r="C175" s="8" t="s">
        <v>374</v>
      </c>
      <c r="D175" s="9" t="s">
        <v>334</v>
      </c>
    </row>
    <row r="176" spans="1:4">
      <c r="A176" s="9" t="s">
        <v>334</v>
      </c>
      <c r="B176" s="9" t="s">
        <v>375</v>
      </c>
      <c r="C176" s="8" t="s">
        <v>376</v>
      </c>
      <c r="D176" s="9" t="s">
        <v>334</v>
      </c>
    </row>
    <row r="177" spans="1:4">
      <c r="A177" s="9" t="s">
        <v>334</v>
      </c>
      <c r="B177" s="9" t="s">
        <v>378</v>
      </c>
      <c r="C177" s="8" t="s">
        <v>379</v>
      </c>
      <c r="D177" s="9" t="s">
        <v>334</v>
      </c>
    </row>
    <row r="178" spans="1:4">
      <c r="A178" s="9" t="s">
        <v>334</v>
      </c>
      <c r="B178" s="9" t="s">
        <v>380</v>
      </c>
      <c r="C178" s="8" t="s">
        <v>381</v>
      </c>
      <c r="D178" s="9" t="s">
        <v>334</v>
      </c>
    </row>
    <row r="179" spans="1:4">
      <c r="A179" s="9" t="s">
        <v>334</v>
      </c>
      <c r="B179" s="9" t="s">
        <v>382</v>
      </c>
      <c r="C179" s="8" t="s">
        <v>383</v>
      </c>
      <c r="D179" s="9" t="s">
        <v>334</v>
      </c>
    </row>
    <row r="180" spans="1:4">
      <c r="A180" s="9" t="s">
        <v>334</v>
      </c>
      <c r="B180" s="9" t="s">
        <v>384</v>
      </c>
      <c r="C180" s="8" t="s">
        <v>385</v>
      </c>
      <c r="D180" s="9" t="s">
        <v>334</v>
      </c>
    </row>
    <row r="181" spans="1:4">
      <c r="A181" s="9" t="s">
        <v>334</v>
      </c>
      <c r="B181" s="9" t="s">
        <v>386</v>
      </c>
      <c r="C181" s="8" t="s">
        <v>387</v>
      </c>
      <c r="D181" s="9" t="s">
        <v>334</v>
      </c>
    </row>
    <row r="182" spans="1:4">
      <c r="A182" s="9" t="s">
        <v>334</v>
      </c>
      <c r="B182" s="9" t="s">
        <v>388</v>
      </c>
      <c r="C182" s="8" t="s">
        <v>389</v>
      </c>
      <c r="D182" s="9" t="s">
        <v>334</v>
      </c>
    </row>
    <row r="183" spans="1:4">
      <c r="A183" s="9" t="s">
        <v>334</v>
      </c>
      <c r="B183" s="9" t="s">
        <v>390</v>
      </c>
      <c r="C183" s="8" t="s">
        <v>391</v>
      </c>
      <c r="D183" s="9" t="s">
        <v>334</v>
      </c>
    </row>
    <row r="184" spans="1:4">
      <c r="A184" s="9" t="s">
        <v>334</v>
      </c>
      <c r="B184" s="34" t="s">
        <v>920</v>
      </c>
      <c r="C184" s="31" t="s">
        <v>921</v>
      </c>
      <c r="D184" s="9" t="s">
        <v>334</v>
      </c>
    </row>
    <row r="185" spans="1:4">
      <c r="A185" s="9" t="s">
        <v>334</v>
      </c>
      <c r="B185" s="9" t="s">
        <v>392</v>
      </c>
      <c r="C185" s="8" t="s">
        <v>393</v>
      </c>
      <c r="D185" s="9" t="s">
        <v>334</v>
      </c>
    </row>
    <row r="186" spans="1:4">
      <c r="A186" s="9" t="s">
        <v>334</v>
      </c>
      <c r="B186" s="9" t="s">
        <v>394</v>
      </c>
      <c r="C186" s="8" t="s">
        <v>395</v>
      </c>
      <c r="D186" s="9" t="s">
        <v>334</v>
      </c>
    </row>
    <row r="187" spans="1:4">
      <c r="A187" s="9" t="s">
        <v>334</v>
      </c>
      <c r="B187" s="9" t="s">
        <v>396</v>
      </c>
      <c r="C187" s="8" t="s">
        <v>397</v>
      </c>
      <c r="D187" s="9" t="s">
        <v>334</v>
      </c>
    </row>
    <row r="188" spans="1:4">
      <c r="A188" s="9" t="s">
        <v>334</v>
      </c>
      <c r="B188" s="9" t="s">
        <v>399</v>
      </c>
      <c r="C188" s="8" t="s">
        <v>400</v>
      </c>
      <c r="D188" s="9" t="s">
        <v>334</v>
      </c>
    </row>
    <row r="189" spans="1:4">
      <c r="A189" s="9" t="s">
        <v>334</v>
      </c>
      <c r="B189" s="9" t="s">
        <v>401</v>
      </c>
      <c r="C189" s="8" t="s">
        <v>402</v>
      </c>
      <c r="D189" s="9" t="s">
        <v>334</v>
      </c>
    </row>
    <row r="190" spans="1:4">
      <c r="A190" s="9" t="s">
        <v>334</v>
      </c>
      <c r="B190" s="9" t="s">
        <v>403</v>
      </c>
      <c r="C190" s="8" t="s">
        <v>404</v>
      </c>
      <c r="D190" s="9" t="s">
        <v>334</v>
      </c>
    </row>
    <row r="191" spans="1:4">
      <c r="A191" s="9" t="s">
        <v>334</v>
      </c>
      <c r="B191" s="9" t="s">
        <v>405</v>
      </c>
      <c r="C191" s="8" t="s">
        <v>406</v>
      </c>
      <c r="D191" s="9" t="s">
        <v>334</v>
      </c>
    </row>
    <row r="192" spans="1:4">
      <c r="A192" s="9" t="s">
        <v>334</v>
      </c>
      <c r="B192" s="9" t="s">
        <v>407</v>
      </c>
      <c r="C192" s="8" t="s">
        <v>408</v>
      </c>
      <c r="D192" s="9" t="s">
        <v>334</v>
      </c>
    </row>
    <row r="193" spans="1:4">
      <c r="A193" s="9" t="s">
        <v>334</v>
      </c>
      <c r="B193" s="9" t="s">
        <v>409</v>
      </c>
      <c r="C193" s="8" t="s">
        <v>410</v>
      </c>
      <c r="D193" s="9" t="s">
        <v>334</v>
      </c>
    </row>
    <row r="194" spans="1:4">
      <c r="A194" s="9" t="s">
        <v>334</v>
      </c>
      <c r="B194" s="9" t="s">
        <v>411</v>
      </c>
      <c r="C194" s="8" t="s">
        <v>412</v>
      </c>
      <c r="D194" s="9" t="s">
        <v>334</v>
      </c>
    </row>
    <row r="195" spans="1:4">
      <c r="A195" s="9" t="s">
        <v>334</v>
      </c>
      <c r="B195" s="9" t="s">
        <v>413</v>
      </c>
      <c r="C195" s="8" t="s">
        <v>414</v>
      </c>
      <c r="D195" s="9" t="s">
        <v>334</v>
      </c>
    </row>
    <row r="196" spans="1:4">
      <c r="A196" s="9" t="s">
        <v>334</v>
      </c>
      <c r="B196" s="9" t="s">
        <v>415</v>
      </c>
      <c r="C196" s="8" t="s">
        <v>416</v>
      </c>
      <c r="D196" s="9" t="s">
        <v>334</v>
      </c>
    </row>
    <row r="197" spans="1:4">
      <c r="A197" s="9" t="s">
        <v>334</v>
      </c>
      <c r="B197" s="9" t="s">
        <v>417</v>
      </c>
      <c r="C197" s="8" t="s">
        <v>418</v>
      </c>
      <c r="D197" s="9" t="s">
        <v>334</v>
      </c>
    </row>
    <row r="198" spans="1:4">
      <c r="A198" s="9" t="s">
        <v>334</v>
      </c>
      <c r="B198" s="9" t="s">
        <v>419</v>
      </c>
      <c r="C198" s="8" t="s">
        <v>420</v>
      </c>
      <c r="D198" s="9" t="s">
        <v>334</v>
      </c>
    </row>
    <row r="199" spans="1:4">
      <c r="A199" s="9" t="s">
        <v>334</v>
      </c>
      <c r="B199" s="9" t="s">
        <v>421</v>
      </c>
      <c r="C199" s="8" t="s">
        <v>422</v>
      </c>
      <c r="D199" s="9" t="s">
        <v>334</v>
      </c>
    </row>
    <row r="200" spans="1:4">
      <c r="A200" s="9" t="s">
        <v>334</v>
      </c>
      <c r="B200" s="9" t="s">
        <v>423</v>
      </c>
      <c r="C200" s="8" t="s">
        <v>424</v>
      </c>
      <c r="D200" s="9" t="s">
        <v>334</v>
      </c>
    </row>
    <row r="201" spans="1:4">
      <c r="A201" s="9" t="s">
        <v>334</v>
      </c>
      <c r="B201" s="9" t="s">
        <v>425</v>
      </c>
      <c r="C201" s="8" t="s">
        <v>426</v>
      </c>
      <c r="D201" s="9" t="s">
        <v>334</v>
      </c>
    </row>
    <row r="202" spans="1:4">
      <c r="A202" s="9" t="s">
        <v>334</v>
      </c>
      <c r="B202" s="9" t="s">
        <v>427</v>
      </c>
      <c r="C202" s="8" t="s">
        <v>428</v>
      </c>
      <c r="D202" s="9" t="s">
        <v>334</v>
      </c>
    </row>
    <row r="203" spans="1:4">
      <c r="A203" s="9" t="s">
        <v>334</v>
      </c>
      <c r="B203" s="9" t="s">
        <v>429</v>
      </c>
      <c r="C203" s="8" t="s">
        <v>430</v>
      </c>
      <c r="D203" s="9" t="s">
        <v>334</v>
      </c>
    </row>
    <row r="204" spans="1:4">
      <c r="A204" s="9" t="s">
        <v>334</v>
      </c>
      <c r="B204" s="9" t="s">
        <v>431</v>
      </c>
      <c r="C204" s="8" t="s">
        <v>432</v>
      </c>
      <c r="D204" s="9" t="s">
        <v>334</v>
      </c>
    </row>
    <row r="205" spans="1:4">
      <c r="A205" s="9" t="s">
        <v>334</v>
      </c>
      <c r="B205" s="9" t="s">
        <v>433</v>
      </c>
      <c r="C205" s="8" t="s">
        <v>434</v>
      </c>
      <c r="D205" s="9" t="s">
        <v>334</v>
      </c>
    </row>
    <row r="206" spans="1:4">
      <c r="A206" s="9" t="s">
        <v>334</v>
      </c>
      <c r="B206" s="9" t="s">
        <v>435</v>
      </c>
      <c r="C206" s="8" t="s">
        <v>436</v>
      </c>
      <c r="D206" s="9" t="s">
        <v>334</v>
      </c>
    </row>
    <row r="207" spans="1:4">
      <c r="A207" s="9" t="s">
        <v>334</v>
      </c>
      <c r="B207" s="34" t="s">
        <v>922</v>
      </c>
      <c r="C207" s="31" t="s">
        <v>923</v>
      </c>
      <c r="D207" s="9" t="s">
        <v>334</v>
      </c>
    </row>
    <row r="208" spans="1:4">
      <c r="A208" s="9" t="s">
        <v>334</v>
      </c>
      <c r="B208" s="9" t="s">
        <v>437</v>
      </c>
      <c r="C208" s="8" t="s">
        <v>438</v>
      </c>
      <c r="D208" s="9" t="s">
        <v>334</v>
      </c>
    </row>
    <row r="209" spans="1:4">
      <c r="A209" s="9" t="s">
        <v>334</v>
      </c>
      <c r="B209" s="9" t="s">
        <v>440</v>
      </c>
      <c r="C209" s="8" t="s">
        <v>441</v>
      </c>
      <c r="D209" s="9" t="s">
        <v>334</v>
      </c>
    </row>
    <row r="210" spans="1:4">
      <c r="A210" s="9" t="s">
        <v>334</v>
      </c>
      <c r="B210" s="9" t="s">
        <v>442</v>
      </c>
      <c r="C210" s="8" t="s">
        <v>443</v>
      </c>
      <c r="D210" s="9" t="s">
        <v>334</v>
      </c>
    </row>
    <row r="211" spans="1:4">
      <c r="A211" s="9" t="s">
        <v>334</v>
      </c>
      <c r="B211" s="9" t="s">
        <v>444</v>
      </c>
      <c r="C211" s="8" t="s">
        <v>445</v>
      </c>
      <c r="D211" s="9" t="s">
        <v>334</v>
      </c>
    </row>
    <row r="212" spans="1:4">
      <c r="A212" s="9" t="s">
        <v>334</v>
      </c>
      <c r="B212" s="34" t="s">
        <v>924</v>
      </c>
      <c r="C212" s="31" t="s">
        <v>925</v>
      </c>
      <c r="D212" s="9" t="s">
        <v>334</v>
      </c>
    </row>
    <row r="213" spans="1:4">
      <c r="A213" s="9" t="s">
        <v>334</v>
      </c>
      <c r="B213" s="9" t="s">
        <v>446</v>
      </c>
      <c r="C213" s="8" t="s">
        <v>447</v>
      </c>
      <c r="D213" s="9" t="s">
        <v>334</v>
      </c>
    </row>
    <row r="214" spans="1:4">
      <c r="A214" s="9" t="s">
        <v>334</v>
      </c>
      <c r="B214" s="9" t="s">
        <v>448</v>
      </c>
      <c r="C214" s="8" t="s">
        <v>449</v>
      </c>
      <c r="D214" s="9" t="s">
        <v>334</v>
      </c>
    </row>
    <row r="215" spans="1:4">
      <c r="A215" s="9" t="s">
        <v>334</v>
      </c>
      <c r="B215" s="9" t="s">
        <v>450</v>
      </c>
      <c r="C215" s="13" t="s">
        <v>451</v>
      </c>
      <c r="D215" s="9" t="s">
        <v>334</v>
      </c>
    </row>
    <row r="216" spans="1:4">
      <c r="A216" s="9" t="s">
        <v>334</v>
      </c>
      <c r="B216" s="9" t="s">
        <v>453</v>
      </c>
      <c r="C216" s="13" t="s">
        <v>454</v>
      </c>
      <c r="D216" s="9" t="s">
        <v>334</v>
      </c>
    </row>
    <row r="217" spans="1:4">
      <c r="A217" s="9" t="s">
        <v>334</v>
      </c>
      <c r="B217" s="9" t="s">
        <v>455</v>
      </c>
      <c r="C217" s="13" t="s">
        <v>456</v>
      </c>
      <c r="D217" s="9" t="s">
        <v>334</v>
      </c>
    </row>
    <row r="218" spans="1:4">
      <c r="A218" s="9" t="s">
        <v>334</v>
      </c>
      <c r="B218" s="9" t="s">
        <v>457</v>
      </c>
      <c r="C218" s="8" t="s">
        <v>458</v>
      </c>
      <c r="D218" s="9" t="s">
        <v>334</v>
      </c>
    </row>
    <row r="219" spans="1:4">
      <c r="A219" s="9" t="s">
        <v>334</v>
      </c>
      <c r="B219" s="9" t="s">
        <v>459</v>
      </c>
      <c r="C219" s="13" t="s">
        <v>460</v>
      </c>
      <c r="D219" s="9" t="s">
        <v>334</v>
      </c>
    </row>
    <row r="220" spans="1:4">
      <c r="A220" s="9" t="s">
        <v>334</v>
      </c>
      <c r="B220" s="9" t="s">
        <v>461</v>
      </c>
      <c r="C220" s="13" t="s">
        <v>462</v>
      </c>
      <c r="D220" s="9" t="s">
        <v>334</v>
      </c>
    </row>
    <row r="221" spans="1:4">
      <c r="A221" s="9" t="s">
        <v>334</v>
      </c>
      <c r="B221" s="9" t="s">
        <v>463</v>
      </c>
      <c r="C221" s="13" t="s">
        <v>464</v>
      </c>
      <c r="D221" s="9" t="s">
        <v>334</v>
      </c>
    </row>
    <row r="222" spans="1:4">
      <c r="A222" s="9" t="s">
        <v>334</v>
      </c>
      <c r="B222" s="9" t="s">
        <v>465</v>
      </c>
      <c r="C222" s="13" t="s">
        <v>466</v>
      </c>
      <c r="D222" s="9" t="s">
        <v>334</v>
      </c>
    </row>
    <row r="223" spans="1:4">
      <c r="A223" s="9" t="s">
        <v>334</v>
      </c>
      <c r="B223" s="9" t="s">
        <v>467</v>
      </c>
      <c r="C223" s="13" t="s">
        <v>468</v>
      </c>
      <c r="D223" s="9" t="s">
        <v>334</v>
      </c>
    </row>
    <row r="224" spans="1:4">
      <c r="A224" s="9" t="s">
        <v>334</v>
      </c>
      <c r="B224" s="9" t="s">
        <v>470</v>
      </c>
      <c r="C224" s="13" t="s">
        <v>471</v>
      </c>
      <c r="D224" s="9" t="s">
        <v>334</v>
      </c>
    </row>
    <row r="225" spans="1:4">
      <c r="A225" s="9" t="s">
        <v>334</v>
      </c>
      <c r="B225" s="9" t="s">
        <v>472</v>
      </c>
      <c r="C225" s="13" t="s">
        <v>473</v>
      </c>
      <c r="D225" s="9" t="s">
        <v>334</v>
      </c>
    </row>
    <row r="226" spans="1:4">
      <c r="A226" s="9" t="s">
        <v>334</v>
      </c>
      <c r="B226" s="9" t="s">
        <v>474</v>
      </c>
      <c r="C226" s="13" t="s">
        <v>475</v>
      </c>
      <c r="D226" s="9" t="s">
        <v>334</v>
      </c>
    </row>
    <row r="227" spans="1:4">
      <c r="A227" s="9" t="s">
        <v>334</v>
      </c>
      <c r="B227" s="9" t="s">
        <v>476</v>
      </c>
      <c r="C227" s="13" t="s">
        <v>477</v>
      </c>
      <c r="D227" s="9" t="s">
        <v>334</v>
      </c>
    </row>
    <row r="228" spans="1:4">
      <c r="A228" s="9" t="s">
        <v>334</v>
      </c>
      <c r="B228" s="9" t="s">
        <v>479</v>
      </c>
      <c r="C228" s="13" t="s">
        <v>480</v>
      </c>
      <c r="D228" s="9" t="s">
        <v>334</v>
      </c>
    </row>
    <row r="229" spans="1:4">
      <c r="A229" s="9" t="s">
        <v>334</v>
      </c>
      <c r="B229" s="9" t="s">
        <v>481</v>
      </c>
      <c r="C229" s="13" t="s">
        <v>482</v>
      </c>
      <c r="D229" s="9" t="s">
        <v>334</v>
      </c>
    </row>
    <row r="230" spans="1:4">
      <c r="A230" s="9" t="s">
        <v>334</v>
      </c>
      <c r="B230" s="9" t="s">
        <v>483</v>
      </c>
      <c r="C230" s="13" t="s">
        <v>484</v>
      </c>
      <c r="D230" s="9" t="s">
        <v>334</v>
      </c>
    </row>
    <row r="231" spans="1:4">
      <c r="A231" s="9" t="s">
        <v>334</v>
      </c>
      <c r="B231" s="16" t="s">
        <v>485</v>
      </c>
      <c r="C231" s="13" t="s">
        <v>486</v>
      </c>
      <c r="D231" s="9" t="s">
        <v>334</v>
      </c>
    </row>
    <row r="232" spans="1:4">
      <c r="A232" s="9" t="s">
        <v>334</v>
      </c>
      <c r="B232" s="16" t="s">
        <v>487</v>
      </c>
      <c r="C232" s="13" t="s">
        <v>488</v>
      </c>
      <c r="D232" s="9" t="s">
        <v>334</v>
      </c>
    </row>
    <row r="233" spans="1:4">
      <c r="A233" s="9" t="s">
        <v>334</v>
      </c>
      <c r="B233" s="16" t="s">
        <v>489</v>
      </c>
      <c r="C233" s="13" t="s">
        <v>490</v>
      </c>
      <c r="D233" s="9" t="s">
        <v>334</v>
      </c>
    </row>
    <row r="234" spans="1:4">
      <c r="A234" s="9" t="s">
        <v>334</v>
      </c>
      <c r="B234" s="16" t="s">
        <v>491</v>
      </c>
      <c r="C234" s="13" t="s">
        <v>492</v>
      </c>
      <c r="D234" s="9" t="s">
        <v>334</v>
      </c>
    </row>
    <row r="235" spans="1:4">
      <c r="A235" s="9" t="s">
        <v>334</v>
      </c>
      <c r="B235" s="35" t="s">
        <v>919</v>
      </c>
      <c r="C235" s="30" t="s">
        <v>918</v>
      </c>
      <c r="D235" s="9" t="s">
        <v>334</v>
      </c>
    </row>
    <row r="236" spans="1:4">
      <c r="A236" s="9" t="s">
        <v>334</v>
      </c>
      <c r="B236" s="16" t="s">
        <v>493</v>
      </c>
      <c r="C236" s="13" t="s">
        <v>494</v>
      </c>
      <c r="D236" s="9" t="s">
        <v>334</v>
      </c>
    </row>
    <row r="237" spans="1:4">
      <c r="A237" s="9" t="s">
        <v>334</v>
      </c>
      <c r="B237" s="16" t="s">
        <v>496</v>
      </c>
      <c r="C237" s="13" t="s">
        <v>497</v>
      </c>
      <c r="D237" s="9" t="s">
        <v>334</v>
      </c>
    </row>
    <row r="238" spans="1:4">
      <c r="A238" s="9" t="s">
        <v>334</v>
      </c>
      <c r="B238" s="16" t="s">
        <v>498</v>
      </c>
      <c r="C238" s="13" t="s">
        <v>499</v>
      </c>
      <c r="D238" s="9" t="s">
        <v>334</v>
      </c>
    </row>
    <row r="239" spans="1:4">
      <c r="A239" s="9" t="s">
        <v>334</v>
      </c>
      <c r="B239" s="16" t="s">
        <v>500</v>
      </c>
      <c r="C239" s="13" t="s">
        <v>501</v>
      </c>
      <c r="D239" s="9" t="s">
        <v>334</v>
      </c>
    </row>
    <row r="240" spans="1:4">
      <c r="A240" s="9" t="s">
        <v>334</v>
      </c>
      <c r="B240" s="16" t="s">
        <v>502</v>
      </c>
      <c r="C240" s="13" t="s">
        <v>503</v>
      </c>
      <c r="D240" s="9" t="s">
        <v>334</v>
      </c>
    </row>
    <row r="241" spans="1:4">
      <c r="A241" s="9" t="s">
        <v>334</v>
      </c>
      <c r="B241" s="16" t="s">
        <v>505</v>
      </c>
      <c r="C241" s="13" t="s">
        <v>506</v>
      </c>
      <c r="D241" s="9" t="s">
        <v>334</v>
      </c>
    </row>
    <row r="242" spans="1:4">
      <c r="A242" s="9" t="s">
        <v>334</v>
      </c>
      <c r="B242" s="16" t="s">
        <v>507</v>
      </c>
      <c r="C242" s="13" t="s">
        <v>508</v>
      </c>
      <c r="D242" s="9" t="s">
        <v>334</v>
      </c>
    </row>
    <row r="243" spans="1:4">
      <c r="A243" s="9" t="s">
        <v>334</v>
      </c>
      <c r="B243" s="16" t="s">
        <v>509</v>
      </c>
      <c r="C243" s="13" t="s">
        <v>510</v>
      </c>
      <c r="D243" s="9" t="s">
        <v>334</v>
      </c>
    </row>
    <row r="244" spans="1:4">
      <c r="A244" s="9" t="s">
        <v>334</v>
      </c>
      <c r="B244" s="16" t="s">
        <v>511</v>
      </c>
      <c r="C244" s="13" t="s">
        <v>512</v>
      </c>
      <c r="D244" s="9" t="s">
        <v>334</v>
      </c>
    </row>
    <row r="245" spans="1:4">
      <c r="A245" s="9" t="s">
        <v>334</v>
      </c>
      <c r="B245" s="16" t="s">
        <v>514</v>
      </c>
      <c r="C245" s="13" t="s">
        <v>515</v>
      </c>
      <c r="D245" s="9" t="s">
        <v>334</v>
      </c>
    </row>
    <row r="246" spans="1:4">
      <c r="A246" s="9" t="s">
        <v>334</v>
      </c>
      <c r="B246" s="16" t="s">
        <v>516</v>
      </c>
      <c r="C246" s="13" t="s">
        <v>517</v>
      </c>
      <c r="D246" s="9" t="s">
        <v>334</v>
      </c>
    </row>
    <row r="247" spans="1:4">
      <c r="A247" s="9" t="s">
        <v>334</v>
      </c>
      <c r="B247" s="16" t="s">
        <v>518</v>
      </c>
      <c r="C247" s="13" t="s">
        <v>519</v>
      </c>
      <c r="D247" s="9" t="s">
        <v>334</v>
      </c>
    </row>
    <row r="248" spans="1:4">
      <c r="A248" s="9" t="s">
        <v>334</v>
      </c>
      <c r="B248" s="16" t="s">
        <v>520</v>
      </c>
      <c r="C248" s="13" t="s">
        <v>521</v>
      </c>
      <c r="D248" s="9" t="s">
        <v>334</v>
      </c>
    </row>
    <row r="249" spans="1:4">
      <c r="A249" s="9" t="s">
        <v>334</v>
      </c>
      <c r="B249" s="16" t="s">
        <v>523</v>
      </c>
      <c r="C249" s="13" t="s">
        <v>524</v>
      </c>
      <c r="D249" s="9" t="s">
        <v>334</v>
      </c>
    </row>
    <row r="250" spans="1:4">
      <c r="A250" s="9" t="s">
        <v>334</v>
      </c>
      <c r="B250" s="16" t="s">
        <v>525</v>
      </c>
      <c r="C250" s="13" t="s">
        <v>526</v>
      </c>
      <c r="D250" s="9" t="s">
        <v>334</v>
      </c>
    </row>
    <row r="251" spans="1:4">
      <c r="A251" s="9" t="s">
        <v>334</v>
      </c>
      <c r="B251" s="16" t="s">
        <v>527</v>
      </c>
      <c r="C251" s="13" t="s">
        <v>528</v>
      </c>
      <c r="D251" s="9" t="s">
        <v>334</v>
      </c>
    </row>
    <row r="252" spans="1:4">
      <c r="A252" s="9" t="s">
        <v>334</v>
      </c>
      <c r="B252" s="16" t="s">
        <v>529</v>
      </c>
      <c r="C252" s="13" t="s">
        <v>530</v>
      </c>
      <c r="D252" s="9" t="s">
        <v>334</v>
      </c>
    </row>
    <row r="253" spans="1:4">
      <c r="A253" s="9" t="s">
        <v>334</v>
      </c>
      <c r="B253" s="16" t="s">
        <v>531</v>
      </c>
      <c r="C253" s="13" t="s">
        <v>532</v>
      </c>
      <c r="D253" s="9" t="s">
        <v>334</v>
      </c>
    </row>
    <row r="254" spans="1:4">
      <c r="A254" s="9" t="s">
        <v>334</v>
      </c>
      <c r="B254" s="16" t="s">
        <v>533</v>
      </c>
      <c r="C254" s="13" t="s">
        <v>534</v>
      </c>
      <c r="D254" s="9" t="s">
        <v>334</v>
      </c>
    </row>
    <row r="255" spans="1:4">
      <c r="A255" s="9" t="s">
        <v>334</v>
      </c>
      <c r="B255" s="16" t="s">
        <v>535</v>
      </c>
      <c r="C255" s="13" t="s">
        <v>536</v>
      </c>
      <c r="D255" s="9" t="s">
        <v>334</v>
      </c>
    </row>
    <row r="256" spans="1:4">
      <c r="A256" s="9" t="s">
        <v>334</v>
      </c>
      <c r="B256" s="16" t="s">
        <v>537</v>
      </c>
      <c r="C256" s="13" t="s">
        <v>538</v>
      </c>
      <c r="D256" s="9" t="s">
        <v>334</v>
      </c>
    </row>
    <row r="257" spans="1:4">
      <c r="A257" s="9" t="s">
        <v>334</v>
      </c>
      <c r="B257" s="16" t="s">
        <v>539</v>
      </c>
      <c r="C257" s="13" t="s">
        <v>540</v>
      </c>
      <c r="D257" s="9" t="s">
        <v>334</v>
      </c>
    </row>
    <row r="258" spans="1:4">
      <c r="A258" s="9" t="s">
        <v>334</v>
      </c>
      <c r="B258" s="16" t="s">
        <v>541</v>
      </c>
      <c r="C258" s="13" t="s">
        <v>542</v>
      </c>
      <c r="D258" s="9" t="s">
        <v>334</v>
      </c>
    </row>
    <row r="259" spans="1:4">
      <c r="A259" s="9" t="s">
        <v>334</v>
      </c>
      <c r="B259" s="16" t="s">
        <v>543</v>
      </c>
      <c r="C259" s="13" t="s">
        <v>544</v>
      </c>
      <c r="D259" s="9" t="s">
        <v>334</v>
      </c>
    </row>
    <row r="260" spans="1:4">
      <c r="A260" s="9" t="s">
        <v>334</v>
      </c>
      <c r="B260" s="16" t="s">
        <v>545</v>
      </c>
      <c r="C260" s="13" t="s">
        <v>546</v>
      </c>
      <c r="D260" s="9" t="s">
        <v>334</v>
      </c>
    </row>
    <row r="261" spans="1:4">
      <c r="A261" s="9" t="s">
        <v>334</v>
      </c>
      <c r="B261" s="16" t="s">
        <v>548</v>
      </c>
      <c r="C261" s="13" t="s">
        <v>549</v>
      </c>
      <c r="D261" s="9" t="s">
        <v>334</v>
      </c>
    </row>
    <row r="262" spans="1:4">
      <c r="A262" s="9" t="s">
        <v>334</v>
      </c>
      <c r="B262" s="16" t="s">
        <v>550</v>
      </c>
      <c r="C262" s="13" t="s">
        <v>551</v>
      </c>
      <c r="D262" s="9" t="s">
        <v>334</v>
      </c>
    </row>
    <row r="263" spans="1:4">
      <c r="A263" s="9" t="s">
        <v>334</v>
      </c>
      <c r="B263" s="16" t="s">
        <v>552</v>
      </c>
      <c r="C263" s="13" t="s">
        <v>553</v>
      </c>
      <c r="D263" s="9" t="s">
        <v>334</v>
      </c>
    </row>
    <row r="264" spans="1:4">
      <c r="A264" s="9" t="s">
        <v>334</v>
      </c>
      <c r="B264" s="16" t="s">
        <v>554</v>
      </c>
      <c r="C264" s="13" t="s">
        <v>555</v>
      </c>
      <c r="D264" s="9" t="s">
        <v>334</v>
      </c>
    </row>
    <row r="265" spans="1:4">
      <c r="A265" s="9" t="s">
        <v>334</v>
      </c>
      <c r="B265" s="16" t="s">
        <v>556</v>
      </c>
      <c r="C265" s="13" t="s">
        <v>557</v>
      </c>
      <c r="D265" s="9" t="s">
        <v>334</v>
      </c>
    </row>
    <row r="266" spans="1:4">
      <c r="A266" s="9" t="s">
        <v>334</v>
      </c>
      <c r="B266" s="16" t="s">
        <v>608</v>
      </c>
      <c r="C266" s="13" t="s">
        <v>609</v>
      </c>
      <c r="D266" s="9" t="s">
        <v>334</v>
      </c>
    </row>
    <row r="267" spans="1:4">
      <c r="A267" s="9" t="s">
        <v>334</v>
      </c>
      <c r="B267" s="16" t="s">
        <v>610</v>
      </c>
      <c r="C267" s="13" t="s">
        <v>611</v>
      </c>
      <c r="D267" s="9" t="s">
        <v>334</v>
      </c>
    </row>
    <row r="268" spans="1:4">
      <c r="A268" s="9" t="s">
        <v>334</v>
      </c>
      <c r="B268" s="16" t="s">
        <v>612</v>
      </c>
      <c r="C268" s="13" t="s">
        <v>613</v>
      </c>
      <c r="D268" s="9" t="s">
        <v>334</v>
      </c>
    </row>
    <row r="269" spans="1:4">
      <c r="A269" s="9" t="s">
        <v>334</v>
      </c>
      <c r="B269" s="16" t="s">
        <v>614</v>
      </c>
      <c r="C269" s="13" t="s">
        <v>615</v>
      </c>
      <c r="D269" s="9" t="s">
        <v>334</v>
      </c>
    </row>
    <row r="270" spans="1:4">
      <c r="A270" s="9" t="s">
        <v>334</v>
      </c>
      <c r="B270" s="16" t="s">
        <v>616</v>
      </c>
      <c r="C270" s="13" t="s">
        <v>617</v>
      </c>
      <c r="D270" s="9" t="s">
        <v>334</v>
      </c>
    </row>
    <row r="271" spans="1:4">
      <c r="A271" s="9" t="s">
        <v>334</v>
      </c>
      <c r="B271" s="16" t="s">
        <v>618</v>
      </c>
      <c r="C271" s="13" t="s">
        <v>619</v>
      </c>
      <c r="D271" s="9" t="s">
        <v>334</v>
      </c>
    </row>
    <row r="272" spans="1:4">
      <c r="A272" s="9" t="s">
        <v>334</v>
      </c>
      <c r="B272" s="16" t="s">
        <v>620</v>
      </c>
      <c r="C272" s="13" t="s">
        <v>621</v>
      </c>
      <c r="D272" s="9" t="s">
        <v>334</v>
      </c>
    </row>
    <row r="273" spans="1:4">
      <c r="A273" s="9" t="s">
        <v>334</v>
      </c>
      <c r="B273" s="16" t="s">
        <v>622</v>
      </c>
      <c r="C273" s="13" t="s">
        <v>623</v>
      </c>
      <c r="D273" s="9" t="s">
        <v>334</v>
      </c>
    </row>
    <row r="274" spans="1:4">
      <c r="A274" s="9" t="s">
        <v>334</v>
      </c>
      <c r="B274" s="16" t="s">
        <v>624</v>
      </c>
      <c r="C274" s="13" t="s">
        <v>625</v>
      </c>
      <c r="D274" s="9" t="s">
        <v>334</v>
      </c>
    </row>
    <row r="275" spans="1:4">
      <c r="A275" s="9" t="s">
        <v>334</v>
      </c>
      <c r="B275" s="16" t="s">
        <v>626</v>
      </c>
      <c r="C275" s="13" t="s">
        <v>627</v>
      </c>
      <c r="D275" s="9" t="s">
        <v>334</v>
      </c>
    </row>
    <row r="276" spans="1:4">
      <c r="A276" s="9" t="s">
        <v>334</v>
      </c>
      <c r="B276" s="16" t="s">
        <v>628</v>
      </c>
      <c r="C276" s="13" t="s">
        <v>629</v>
      </c>
      <c r="D276" s="9" t="s">
        <v>334</v>
      </c>
    </row>
    <row r="277" spans="1:4">
      <c r="A277" s="9" t="s">
        <v>334</v>
      </c>
      <c r="B277" s="16" t="s">
        <v>630</v>
      </c>
      <c r="C277" s="13" t="s">
        <v>631</v>
      </c>
      <c r="D277" s="9" t="s">
        <v>334</v>
      </c>
    </row>
    <row r="278" spans="1:4">
      <c r="A278" s="9" t="s">
        <v>334</v>
      </c>
      <c r="B278" s="16" t="s">
        <v>632</v>
      </c>
      <c r="C278" s="13" t="s">
        <v>633</v>
      </c>
      <c r="D278" s="9" t="s">
        <v>334</v>
      </c>
    </row>
    <row r="279" spans="1:4">
      <c r="A279" s="9" t="s">
        <v>334</v>
      </c>
      <c r="B279" s="16" t="s">
        <v>634</v>
      </c>
      <c r="C279" s="13" t="s">
        <v>635</v>
      </c>
      <c r="D279" s="9" t="s">
        <v>334</v>
      </c>
    </row>
    <row r="280" spans="1:4">
      <c r="A280" s="9" t="s">
        <v>334</v>
      </c>
      <c r="B280" s="16" t="s">
        <v>636</v>
      </c>
      <c r="C280" s="13" t="s">
        <v>637</v>
      </c>
      <c r="D280" s="9" t="s">
        <v>334</v>
      </c>
    </row>
    <row r="281" spans="1:4">
      <c r="A281" s="9" t="s">
        <v>334</v>
      </c>
      <c r="B281" s="16" t="s">
        <v>638</v>
      </c>
      <c r="C281" s="13" t="s">
        <v>639</v>
      </c>
      <c r="D281" s="9" t="s">
        <v>334</v>
      </c>
    </row>
    <row r="282" spans="1:4">
      <c r="A282" s="9" t="s">
        <v>334</v>
      </c>
      <c r="B282" s="35" t="s">
        <v>915</v>
      </c>
      <c r="C282" s="13" t="s">
        <v>911</v>
      </c>
      <c r="D282" s="9" t="s">
        <v>334</v>
      </c>
    </row>
    <row r="283" spans="1:4">
      <c r="A283" s="9" t="s">
        <v>334</v>
      </c>
      <c r="B283" s="35" t="s">
        <v>916</v>
      </c>
      <c r="C283" s="13" t="s">
        <v>912</v>
      </c>
      <c r="D283" s="9" t="s">
        <v>334</v>
      </c>
    </row>
    <row r="284" spans="1:4">
      <c r="A284" s="9" t="s">
        <v>334</v>
      </c>
      <c r="B284" s="35" t="s">
        <v>917</v>
      </c>
      <c r="C284" s="13" t="s">
        <v>913</v>
      </c>
      <c r="D284" s="9" t="s">
        <v>334</v>
      </c>
    </row>
    <row r="285" spans="1:4">
      <c r="A285" s="9" t="s">
        <v>334</v>
      </c>
      <c r="B285" s="16" t="s">
        <v>640</v>
      </c>
      <c r="C285" s="13" t="s">
        <v>641</v>
      </c>
      <c r="D285" s="9" t="s">
        <v>334</v>
      </c>
    </row>
    <row r="286" spans="1:4">
      <c r="A286" s="9" t="s">
        <v>334</v>
      </c>
      <c r="B286" s="16" t="s">
        <v>642</v>
      </c>
      <c r="C286" s="13" t="s">
        <v>643</v>
      </c>
      <c r="D286" s="9" t="s">
        <v>334</v>
      </c>
    </row>
    <row r="287" spans="1:4">
      <c r="A287" s="9" t="s">
        <v>334</v>
      </c>
      <c r="B287" s="16" t="s">
        <v>644</v>
      </c>
      <c r="C287" s="13" t="s">
        <v>645</v>
      </c>
      <c r="D287" s="9" t="s">
        <v>334</v>
      </c>
    </row>
    <row r="288" spans="1:4">
      <c r="A288" s="9" t="s">
        <v>334</v>
      </c>
      <c r="B288" s="16" t="s">
        <v>646</v>
      </c>
      <c r="C288" s="13" t="s">
        <v>647</v>
      </c>
      <c r="D288" s="9" t="s">
        <v>334</v>
      </c>
    </row>
    <row r="289" spans="1:4">
      <c r="A289" s="9" t="s">
        <v>334</v>
      </c>
      <c r="B289" s="35" t="s">
        <v>928</v>
      </c>
      <c r="C289" s="30" t="s">
        <v>827</v>
      </c>
      <c r="D289" s="9" t="s">
        <v>334</v>
      </c>
    </row>
    <row r="290" spans="1:4">
      <c r="A290" s="9" t="s">
        <v>334</v>
      </c>
      <c r="B290" s="16" t="s">
        <v>929</v>
      </c>
      <c r="C290" s="13" t="s">
        <v>828</v>
      </c>
      <c r="D290" s="9" t="s">
        <v>334</v>
      </c>
    </row>
    <row r="291" spans="1:4">
      <c r="A291" s="9" t="s">
        <v>334</v>
      </c>
      <c r="B291" s="16" t="s">
        <v>930</v>
      </c>
      <c r="C291" s="13" t="s">
        <v>829</v>
      </c>
      <c r="D291" s="9" t="s">
        <v>334</v>
      </c>
    </row>
    <row r="292" spans="1:4">
      <c r="A292" s="9" t="s">
        <v>334</v>
      </c>
      <c r="B292" s="16" t="s">
        <v>931</v>
      </c>
      <c r="C292" s="13" t="s">
        <v>830</v>
      </c>
      <c r="D292" s="9" t="s">
        <v>334</v>
      </c>
    </row>
  </sheetData>
  <phoneticPr fontId="14" type="noConversion"/>
  <conditionalFormatting sqref="C91:C95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Serta Perfect Cool</vt:lpstr>
      <vt:lpstr>Satin</vt:lpstr>
      <vt:lpstr>T400</vt:lpstr>
      <vt:lpstr>Shaper Image 1500TC CVC</vt:lpstr>
      <vt:lpstr>Serta 210TC cotton</vt:lpstr>
      <vt:lpstr>Sheet1</vt:lpstr>
      <vt:lpstr>program name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朱建娣</dc:creator>
  <cp:lastModifiedBy>Debi Zabransky</cp:lastModifiedBy>
  <dcterms:created xsi:type="dcterms:W3CDTF">2025-02-25T04:24:33Z</dcterms:created>
  <dcterms:modified xsi:type="dcterms:W3CDTF">2025-09-23T17:37:44Z</dcterms:modified>
</cp:coreProperties>
</file>