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20.8\One Central\CNPM资料\Ross\Quilt\2025\20250723 Ross Coastal Quilts\PO &amp; commitment\"/>
    </mc:Choice>
  </mc:AlternateContent>
  <xr:revisionPtr revIDLastSave="0" documentId="13_ncr:1_{A4EA2805-409A-45EA-93A4-20F65DE9823C}" xr6:coauthVersionLast="47" xr6:coauthVersionMax="47" xr10:uidLastSave="{00000000-0000-0000-0000-000000000000}"/>
  <bookViews>
    <workbookView xWindow="-105" yWindow="0" windowWidth="14610" windowHeight="17385" activeTab="1" xr2:uid="{00000000-000D-0000-FFFF-FFFF00000000}"/>
  </bookViews>
  <sheets>
    <sheet name="Commitment" sheetId="2" r:id="rId1"/>
    <sheet name="Item" sheetId="5" r:id="rId2"/>
    <sheet name="ValueSelect" sheetId="4" r:id="rId3"/>
    <sheet name="Data" sheetId="3" r:id="rId4"/>
  </sheets>
  <definedNames>
    <definedName name="_xlnm._FilterDatabase" localSheetId="3" hidden="1">Data!$B$1:$U$1</definedName>
    <definedName name="_xlnm._FilterDatabase" localSheetId="2" hidden="1">ValueSelect!$D$1:$K$293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5" i="5" l="1"/>
  <c r="BA42" i="5" l="1"/>
  <c r="S5" i="5"/>
  <c r="AZ39" i="5" l="1"/>
  <c r="AZ8" i="5"/>
  <c r="AZ9" i="5"/>
  <c r="AZ10" i="5"/>
  <c r="AZ17" i="5"/>
  <c r="AZ18" i="5"/>
  <c r="AZ19" i="5"/>
  <c r="AZ29" i="5"/>
  <c r="AZ30" i="5"/>
  <c r="AZ31" i="5"/>
  <c r="AZ32" i="5"/>
  <c r="AZ33" i="5"/>
  <c r="AZ34" i="5"/>
  <c r="AV6" i="5"/>
  <c r="AV7" i="5"/>
  <c r="AV12" i="5"/>
  <c r="AV13" i="5"/>
  <c r="AV14" i="5"/>
  <c r="AV15" i="5"/>
  <c r="AV20" i="5"/>
  <c r="AV21" i="5"/>
  <c r="AV22" i="5"/>
  <c r="AV24" i="5"/>
  <c r="AV25" i="5"/>
  <c r="AV26" i="5"/>
  <c r="AV27" i="5"/>
  <c r="AV36" i="5"/>
  <c r="AV37" i="5"/>
  <c r="AV38" i="5"/>
  <c r="AV39" i="5"/>
  <c r="AV40" i="5"/>
  <c r="AV41" i="5"/>
  <c r="AV8" i="5"/>
  <c r="AV9" i="5"/>
  <c r="AV10" i="5"/>
  <c r="AV17" i="5"/>
  <c r="AV18" i="5"/>
  <c r="AV19" i="5"/>
  <c r="AV29" i="5"/>
  <c r="AV30" i="5"/>
  <c r="AV31" i="5"/>
  <c r="AV32" i="5"/>
  <c r="AV33" i="5"/>
  <c r="AV34" i="5"/>
  <c r="BC34" i="5"/>
  <c r="AR34" i="5"/>
  <c r="AO34" i="5"/>
  <c r="AM34" i="5"/>
  <c r="AK34" i="5"/>
  <c r="AH34" i="5"/>
  <c r="AB34" i="5"/>
  <c r="AC34" i="5" s="1"/>
  <c r="AE34" i="5" s="1"/>
  <c r="S34" i="5"/>
  <c r="BC33" i="5"/>
  <c r="AR33" i="5"/>
  <c r="AO33" i="5"/>
  <c r="AM33" i="5"/>
  <c r="AK33" i="5"/>
  <c r="AH33" i="5"/>
  <c r="AB33" i="5"/>
  <c r="AC33" i="5" s="1"/>
  <c r="AE33" i="5" s="1"/>
  <c r="S33" i="5"/>
  <c r="BC32" i="5"/>
  <c r="AR32" i="5"/>
  <c r="AO32" i="5"/>
  <c r="AM32" i="5"/>
  <c r="AK32" i="5"/>
  <c r="AH32" i="5"/>
  <c r="AB32" i="5"/>
  <c r="AC32" i="5" s="1"/>
  <c r="AE32" i="5" s="1"/>
  <c r="S32" i="5"/>
  <c r="BC31" i="5"/>
  <c r="AR31" i="5"/>
  <c r="AO31" i="5"/>
  <c r="AM31" i="5"/>
  <c r="AK31" i="5"/>
  <c r="AH31" i="5"/>
  <c r="AB31" i="5"/>
  <c r="AC31" i="5" s="1"/>
  <c r="AE31" i="5" s="1"/>
  <c r="S31" i="5"/>
  <c r="BC30" i="5"/>
  <c r="AR30" i="5"/>
  <c r="AO30" i="5"/>
  <c r="AM30" i="5"/>
  <c r="AK30" i="5"/>
  <c r="AH30" i="5"/>
  <c r="AB30" i="5"/>
  <c r="AC30" i="5" s="1"/>
  <c r="AE30" i="5" s="1"/>
  <c r="S30" i="5"/>
  <c r="BC29" i="5"/>
  <c r="AR29" i="5"/>
  <c r="AO29" i="5"/>
  <c r="AM29" i="5"/>
  <c r="AK29" i="5"/>
  <c r="AH29" i="5"/>
  <c r="AB29" i="5"/>
  <c r="AC29" i="5" s="1"/>
  <c r="AE29" i="5" s="1"/>
  <c r="S29" i="5"/>
  <c r="BC19" i="5"/>
  <c r="AR19" i="5"/>
  <c r="AO19" i="5"/>
  <c r="AM19" i="5"/>
  <c r="AK19" i="5"/>
  <c r="AH19" i="5"/>
  <c r="AB19" i="5"/>
  <c r="AC19" i="5" s="1"/>
  <c r="AE19" i="5" s="1"/>
  <c r="S19" i="5"/>
  <c r="BC18" i="5"/>
  <c r="AR18" i="5"/>
  <c r="AO18" i="5"/>
  <c r="AM18" i="5"/>
  <c r="AK18" i="5"/>
  <c r="AH18" i="5"/>
  <c r="AB18" i="5"/>
  <c r="AC18" i="5" s="1"/>
  <c r="AE18" i="5" s="1"/>
  <c r="S18" i="5"/>
  <c r="BC17" i="5"/>
  <c r="AR17" i="5"/>
  <c r="AO17" i="5"/>
  <c r="AM17" i="5"/>
  <c r="AK17" i="5"/>
  <c r="AH17" i="5"/>
  <c r="AB17" i="5"/>
  <c r="AC17" i="5" s="1"/>
  <c r="AE17" i="5" s="1"/>
  <c r="S17" i="5"/>
  <c r="BC10" i="5"/>
  <c r="AR10" i="5"/>
  <c r="AO10" i="5"/>
  <c r="AM10" i="5"/>
  <c r="AK10" i="5"/>
  <c r="AH10" i="5"/>
  <c r="AB10" i="5"/>
  <c r="AC10" i="5" s="1"/>
  <c r="AE10" i="5" s="1"/>
  <c r="S10" i="5"/>
  <c r="BC9" i="5"/>
  <c r="AR9" i="5"/>
  <c r="AO9" i="5"/>
  <c r="AM9" i="5"/>
  <c r="AK9" i="5"/>
  <c r="AH9" i="5"/>
  <c r="AB9" i="5"/>
  <c r="AC9" i="5" s="1"/>
  <c r="AE9" i="5" s="1"/>
  <c r="S9" i="5"/>
  <c r="BC8" i="5"/>
  <c r="AR8" i="5"/>
  <c r="AO8" i="5"/>
  <c r="AM8" i="5"/>
  <c r="AK8" i="5"/>
  <c r="AH8" i="5"/>
  <c r="AB8" i="5"/>
  <c r="AC8" i="5" s="1"/>
  <c r="AE8" i="5" s="1"/>
  <c r="S8" i="5"/>
  <c r="AH41" i="5"/>
  <c r="AB41" i="5"/>
  <c r="AC41" i="5" s="1"/>
  <c r="AE41" i="5" s="1"/>
  <c r="S41" i="5"/>
  <c r="AH40" i="5"/>
  <c r="AB40" i="5"/>
  <c r="AC40" i="5" s="1"/>
  <c r="AE40" i="5" s="1"/>
  <c r="S40" i="5"/>
  <c r="BC39" i="5"/>
  <c r="AR39" i="5"/>
  <c r="AO39" i="5"/>
  <c r="AM39" i="5"/>
  <c r="AK39" i="5"/>
  <c r="AH39" i="5"/>
  <c r="AB39" i="5"/>
  <c r="AC39" i="5" s="1"/>
  <c r="AE39" i="5" s="1"/>
  <c r="S39" i="5"/>
  <c r="AH38" i="5"/>
  <c r="AB38" i="5"/>
  <c r="AC38" i="5" s="1"/>
  <c r="AE38" i="5" s="1"/>
  <c r="S38" i="5"/>
  <c r="AH37" i="5"/>
  <c r="AB37" i="5"/>
  <c r="AC37" i="5" s="1"/>
  <c r="AE37" i="5" s="1"/>
  <c r="S37" i="5"/>
  <c r="AH36" i="5"/>
  <c r="AB36" i="5"/>
  <c r="AC36" i="5" s="1"/>
  <c r="AE36" i="5" s="1"/>
  <c r="S36" i="5"/>
  <c r="AH27" i="5"/>
  <c r="AB27" i="5"/>
  <c r="AC27" i="5" s="1"/>
  <c r="AE27" i="5" s="1"/>
  <c r="S27" i="5"/>
  <c r="AH26" i="5"/>
  <c r="AB26" i="5"/>
  <c r="AC26" i="5" s="1"/>
  <c r="AE26" i="5" s="1"/>
  <c r="S26" i="5"/>
  <c r="AH25" i="5"/>
  <c r="AB25" i="5"/>
  <c r="AC25" i="5" s="1"/>
  <c r="AE25" i="5" s="1"/>
  <c r="S25" i="5"/>
  <c r="AH24" i="5"/>
  <c r="AB24" i="5"/>
  <c r="AC24" i="5" s="1"/>
  <c r="AE24" i="5" s="1"/>
  <c r="S24" i="5"/>
  <c r="AH22" i="5"/>
  <c r="AB22" i="5"/>
  <c r="AC22" i="5" s="1"/>
  <c r="AE22" i="5" s="1"/>
  <c r="S22" i="5"/>
  <c r="AH21" i="5"/>
  <c r="AB21" i="5"/>
  <c r="AC21" i="5" s="1"/>
  <c r="AE21" i="5" s="1"/>
  <c r="S21" i="5"/>
  <c r="AH20" i="5"/>
  <c r="AB20" i="5"/>
  <c r="AC20" i="5" s="1"/>
  <c r="AE20" i="5" s="1"/>
  <c r="S20" i="5"/>
  <c r="AH15" i="5"/>
  <c r="AB15" i="5"/>
  <c r="AC15" i="5" s="1"/>
  <c r="AE15" i="5" s="1"/>
  <c r="S15" i="5"/>
  <c r="AH14" i="5"/>
  <c r="AB14" i="5"/>
  <c r="AC14" i="5" s="1"/>
  <c r="AE14" i="5" s="1"/>
  <c r="S14" i="5"/>
  <c r="AH13" i="5"/>
  <c r="AB13" i="5"/>
  <c r="AC13" i="5" s="1"/>
  <c r="AE13" i="5" s="1"/>
  <c r="S13" i="5"/>
  <c r="AH12" i="5"/>
  <c r="AB12" i="5"/>
  <c r="AC12" i="5" s="1"/>
  <c r="AE12" i="5" s="1"/>
  <c r="AI12" i="5" s="1"/>
  <c r="S12" i="5"/>
  <c r="AH7" i="5"/>
  <c r="AB7" i="5"/>
  <c r="AC7" i="5" s="1"/>
  <c r="AE7" i="5" s="1"/>
  <c r="S7" i="5"/>
  <c r="AH6" i="5"/>
  <c r="AB6" i="5"/>
  <c r="AC6" i="5" s="1"/>
  <c r="AE6" i="5" s="1"/>
  <c r="S6" i="5"/>
  <c r="AH5" i="5"/>
  <c r="AB5" i="5"/>
  <c r="AC5" i="5" s="1"/>
  <c r="AE5" i="5" s="1"/>
  <c r="AI39" i="5" l="1"/>
  <c r="AI9" i="5"/>
  <c r="AI19" i="5"/>
  <c r="AI32" i="5"/>
  <c r="AS9" i="5"/>
  <c r="AI20" i="5"/>
  <c r="AI25" i="5"/>
  <c r="AI5" i="5"/>
  <c r="AI24" i="5"/>
  <c r="AI36" i="5"/>
  <c r="AI18" i="5"/>
  <c r="AI31" i="5"/>
  <c r="AI40" i="5"/>
  <c r="AI27" i="5"/>
  <c r="AI7" i="5"/>
  <c r="AI22" i="5"/>
  <c r="AI38" i="5"/>
  <c r="AS39" i="5"/>
  <c r="AS34" i="5"/>
  <c r="AI14" i="5"/>
  <c r="AI26" i="5"/>
  <c r="AI41" i="5"/>
  <c r="AI29" i="5"/>
  <c r="AS10" i="5"/>
  <c r="AS32" i="5"/>
  <c r="AT32" i="5" s="1"/>
  <c r="AI30" i="5"/>
  <c r="AS18" i="5"/>
  <c r="AS30" i="5"/>
  <c r="AI33" i="5"/>
  <c r="AS17" i="5"/>
  <c r="AS33" i="5"/>
  <c r="AI6" i="5"/>
  <c r="AI21" i="5"/>
  <c r="AI37" i="5"/>
  <c r="AI10" i="5"/>
  <c r="AS29" i="5"/>
  <c r="AI15" i="5"/>
  <c r="AS31" i="5"/>
  <c r="AS19" i="5"/>
  <c r="AT19" i="5" s="1"/>
  <c r="AI13" i="5"/>
  <c r="AI8" i="5"/>
  <c r="AS8" i="5"/>
  <c r="AI17" i="5"/>
  <c r="AI34" i="5"/>
  <c r="AT39" i="5" l="1"/>
  <c r="AT9" i="5"/>
  <c r="AT31" i="5"/>
  <c r="BB31" i="5" s="1"/>
  <c r="AT18" i="5"/>
  <c r="BB18" i="5" s="1"/>
  <c r="AU39" i="5"/>
  <c r="BB39" i="5"/>
  <c r="AU19" i="5"/>
  <c r="BB19" i="5"/>
  <c r="AU32" i="5"/>
  <c r="BB32" i="5"/>
  <c r="AU9" i="5"/>
  <c r="BB9" i="5"/>
  <c r="AT34" i="5"/>
  <c r="AT29" i="5"/>
  <c r="AT30" i="5"/>
  <c r="AT17" i="5"/>
  <c r="AT10" i="5"/>
  <c r="AT8" i="5"/>
  <c r="AT33" i="5"/>
  <c r="AU18" i="5" l="1"/>
  <c r="AU31" i="5"/>
  <c r="AU33" i="5"/>
  <c r="BB33" i="5"/>
  <c r="AU30" i="5"/>
  <c r="BB30" i="5"/>
  <c r="AU8" i="5"/>
  <c r="BB8" i="5"/>
  <c r="AU34" i="5"/>
  <c r="BB34" i="5"/>
  <c r="AU10" i="5"/>
  <c r="BB10" i="5"/>
  <c r="AU17" i="5"/>
  <c r="BB17" i="5"/>
  <c r="AU29" i="5"/>
  <c r="BB29" i="5"/>
  <c r="AK15" i="5"/>
  <c r="AK37" i="5"/>
  <c r="AK22" i="5"/>
  <c r="AK13" i="5"/>
  <c r="AK14" i="5"/>
  <c r="AK38" i="5"/>
  <c r="AK40" i="5"/>
  <c r="AK21" i="5"/>
  <c r="AK41" i="5"/>
  <c r="AK6" i="5"/>
  <c r="AK26" i="5"/>
  <c r="AK27" i="5"/>
  <c r="AK24" i="5"/>
  <c r="AK7" i="5"/>
  <c r="AK25" i="5"/>
  <c r="AK5" i="5"/>
  <c r="AK20" i="5"/>
  <c r="AK12" i="5"/>
  <c r="AK36" i="5"/>
  <c r="AM12" i="5"/>
  <c r="AZ12" i="5"/>
  <c r="AO12" i="5"/>
  <c r="AR12" i="5"/>
  <c r="BC12" i="5"/>
  <c r="AR14" i="5"/>
  <c r="BC14" i="5"/>
  <c r="AM14" i="5"/>
  <c r="AZ14" i="5"/>
  <c r="AO14" i="5"/>
  <c r="AO15" i="5"/>
  <c r="AR15" i="5"/>
  <c r="AZ15" i="5"/>
  <c r="BC15" i="5"/>
  <c r="AM15" i="5"/>
  <c r="AM20" i="5"/>
  <c r="AZ20" i="5"/>
  <c r="AO20" i="5"/>
  <c r="AR20" i="5"/>
  <c r="BC20" i="5"/>
  <c r="AO24" i="5"/>
  <c r="AR24" i="5"/>
  <c r="AZ24" i="5"/>
  <c r="BC24" i="5"/>
  <c r="AM24" i="5"/>
  <c r="AM25" i="5"/>
  <c r="AZ25" i="5"/>
  <c r="AO25" i="5"/>
  <c r="AR25" i="5"/>
  <c r="BC25" i="5"/>
  <c r="AM37" i="5"/>
  <c r="AZ37" i="5"/>
  <c r="AO37" i="5"/>
  <c r="AR37" i="5"/>
  <c r="BC37" i="5"/>
  <c r="AO40" i="5"/>
  <c r="AR40" i="5"/>
  <c r="AZ40" i="5"/>
  <c r="BC40" i="5"/>
  <c r="AM40" i="5"/>
  <c r="AM41" i="5"/>
  <c r="AZ41" i="5"/>
  <c r="AO41" i="5"/>
  <c r="AR41" i="5"/>
  <c r="BC41" i="5"/>
  <c r="BC38" i="5"/>
  <c r="AM38" i="5"/>
  <c r="AO38" i="5"/>
  <c r="AR38" i="5"/>
  <c r="AZ38" i="5"/>
  <c r="BC13" i="5"/>
  <c r="AM13" i="5"/>
  <c r="AO13" i="5"/>
  <c r="AR13" i="5"/>
  <c r="AZ13" i="5"/>
  <c r="AO36" i="5"/>
  <c r="AR36" i="5"/>
  <c r="AZ36" i="5"/>
  <c r="BC36" i="5"/>
  <c r="AM36" i="5"/>
  <c r="AR22" i="5"/>
  <c r="BC22" i="5"/>
  <c r="AM22" i="5"/>
  <c r="AO22" i="5"/>
  <c r="AZ22" i="5"/>
  <c r="AO6" i="5"/>
  <c r="AM6" i="5"/>
  <c r="AZ6" i="5"/>
  <c r="AR6" i="5"/>
  <c r="AM26" i="5"/>
  <c r="AO26" i="5"/>
  <c r="AR26" i="5"/>
  <c r="BC26" i="5"/>
  <c r="AZ26" i="5"/>
  <c r="AO7" i="5"/>
  <c r="AR7" i="5"/>
  <c r="AZ7" i="5"/>
  <c r="BC7" i="5"/>
  <c r="AM7" i="5"/>
  <c r="BC21" i="5"/>
  <c r="AM21" i="5"/>
  <c r="AO21" i="5"/>
  <c r="AR21" i="5"/>
  <c r="BC6" i="5"/>
  <c r="AZ21" i="5"/>
  <c r="AO5" i="5"/>
  <c r="AR5" i="5"/>
  <c r="AZ5" i="5"/>
  <c r="BC5" i="5"/>
  <c r="AM5" i="5"/>
  <c r="AR27" i="5"/>
  <c r="AM27" i="5"/>
  <c r="AO27" i="5"/>
  <c r="BC27" i="5"/>
  <c r="AZ27" i="5"/>
  <c r="BC42" i="5" l="1"/>
  <c r="AS12" i="5"/>
  <c r="AT12" i="5" s="1"/>
  <c r="AS6" i="5"/>
  <c r="AT6" i="5" s="1"/>
  <c r="AS37" i="5"/>
  <c r="AT37" i="5" s="1"/>
  <c r="AU37" i="5" s="1"/>
  <c r="AS24" i="5"/>
  <c r="AT24" i="5" s="1"/>
  <c r="AU24" i="5" s="1"/>
  <c r="AS41" i="5"/>
  <c r="AT41" i="5" s="1"/>
  <c r="AS15" i="5"/>
  <c r="AT15" i="5" s="1"/>
  <c r="BB15" i="5" s="1"/>
  <c r="AS5" i="5"/>
  <c r="AT5" i="5" s="1"/>
  <c r="AU5" i="5" s="1"/>
  <c r="AS27" i="5"/>
  <c r="AT27" i="5" s="1"/>
  <c r="AU27" i="5" s="1"/>
  <c r="AS21" i="5"/>
  <c r="AT21" i="5" s="1"/>
  <c r="BB21" i="5" s="1"/>
  <c r="AS13" i="5"/>
  <c r="AT13" i="5" s="1"/>
  <c r="BB13" i="5" s="1"/>
  <c r="AS7" i="5"/>
  <c r="AT7" i="5" s="1"/>
  <c r="AU7" i="5" s="1"/>
  <c r="AS38" i="5"/>
  <c r="AT38" i="5" s="1"/>
  <c r="AU38" i="5" s="1"/>
  <c r="AS20" i="5"/>
  <c r="AT20" i="5" s="1"/>
  <c r="AU20" i="5" s="1"/>
  <c r="AS14" i="5"/>
  <c r="AT14" i="5" s="1"/>
  <c r="BB14" i="5" s="1"/>
  <c r="AS36" i="5"/>
  <c r="AT36" i="5" s="1"/>
  <c r="BB36" i="5" s="1"/>
  <c r="AS25" i="5"/>
  <c r="AT25" i="5" s="1"/>
  <c r="AU25" i="5" s="1"/>
  <c r="AS26" i="5"/>
  <c r="AT26" i="5" s="1"/>
  <c r="AS40" i="5"/>
  <c r="AT40" i="5" s="1"/>
  <c r="AS22" i="5"/>
  <c r="AT22" i="5" s="1"/>
  <c r="AU22" i="5" s="1"/>
  <c r="BB12" i="5"/>
  <c r="AU12" i="5"/>
  <c r="AU6" i="5"/>
  <c r="BB6" i="5"/>
  <c r="BB24" i="5"/>
  <c r="BB41" i="5"/>
  <c r="AU41" i="5"/>
  <c r="AU15" i="5"/>
  <c r="BB26" i="5"/>
  <c r="AU26" i="5"/>
  <c r="AU40" i="5"/>
  <c r="BB40" i="5"/>
  <c r="BB20" i="5" l="1"/>
  <c r="AU36" i="5"/>
  <c r="AU21" i="5"/>
  <c r="AU14" i="5"/>
  <c r="AU13" i="5"/>
  <c r="BB5" i="5"/>
  <c r="BB7" i="5"/>
  <c r="BB22" i="5"/>
  <c r="BB37" i="5"/>
  <c r="BB25" i="5"/>
  <c r="BB27" i="5"/>
  <c r="BB38" i="5"/>
  <c r="BB42" i="5" l="1"/>
  <c r="AZ4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</authors>
  <commentList>
    <comment ref="C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Select from ValueSelect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3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3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3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3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3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3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3" authorId="0" shapeId="0" xr:uid="{00000000-0006-0000-0100-000007000000}">
      <text>
        <r>
          <rPr>
            <sz val="11"/>
            <rFont val="Calibri"/>
            <family val="2"/>
          </rPr>
          <t>[JLA POE Price Quote (Value)]*[DA %]</t>
        </r>
      </text>
    </comment>
    <comment ref="AL3" authorId="0" shapeId="0" xr:uid="{00000000-0006-0000-0100-000008000000}">
      <text>
        <r>
          <rPr>
            <sz val="11"/>
            <rFont val="Calibri"/>
            <family val="2"/>
          </rPr>
          <t xml:space="preserve">
          </t>
        </r>
      </text>
    </comment>
    <comment ref="AM3" authorId="0" shapeId="0" xr:uid="{00000000-0006-0000-0100-00000900000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N3" authorId="0" shapeId="0" xr:uid="{00000000-0006-0000-0100-00000A000000}">
      <text>
        <r>
          <rPr>
            <sz val="11"/>
            <rFont val="Calibri"/>
            <family val="2"/>
          </rPr>
          <t xml:space="preserve">
          </t>
        </r>
      </text>
    </comment>
    <comment ref="AO3" authorId="0" shapeId="0" xr:uid="{00000000-0006-0000-0100-00000B000000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3" authorId="0" shapeId="0" xr:uid="{00000000-0006-0000-0100-00000C000000}">
      <text>
        <r>
          <rPr>
            <sz val="11"/>
            <rFont val="Calibri"/>
            <family val="2"/>
          </rPr>
          <t>[JLA POE Price Quote (Value)]*[Load 1 %]</t>
        </r>
      </text>
    </comment>
    <comment ref="AS3" authorId="0" shapeId="0" xr:uid="{00000000-0006-0000-0100-00000D000000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T3" authorId="0" shapeId="0" xr:uid="{00000000-0006-0000-0100-00000E000000}">
      <text>
        <r>
          <rPr>
            <sz val="11"/>
            <rFont val="Calibri"/>
            <family val="2"/>
          </rPr>
          <t>[LDP Cost $]+[Total Load $]</t>
        </r>
      </text>
    </comment>
    <comment ref="AU3" authorId="0" shapeId="0" xr:uid="{00000000-0006-0000-0100-00000F000000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V3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  <comment ref="AZ3" authorId="0" shapeId="0" xr:uid="{00000000-0006-0000-0100-000011000000}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B3" authorId="0" shapeId="0" xr:uid="{00000000-0006-0000-0100-000012000000}">
      <text>
        <r>
          <rPr>
            <sz val="11"/>
            <rFont val="Calibri"/>
            <family val="2"/>
          </rPr>
          <t>[LDP Cost with Load $]*[Total Quantity]</t>
        </r>
      </text>
    </comment>
    <comment ref="BC3" authorId="0" shapeId="0" xr:uid="{00000000-0006-0000-0100-000013000000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<sst xmlns="http://schemas.openxmlformats.org/spreadsheetml/2006/main" count="1433" uniqueCount="999">
  <si>
    <t>Danny Li</t>
  </si>
  <si>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</si>
  <si>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</si>
  <si>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</si>
  <si>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</si>
  <si>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</si>
  <si>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</si>
  <si>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</si>
  <si>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</si>
  <si>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</si>
  <si>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</si>
  <si>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</si>
  <si>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</si>
  <si>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</si>
  <si>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</si>
  <si>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</si>
  <si>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</si>
  <si>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</si>
  <si>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</si>
  <si>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Customer</t>
  </si>
  <si>
    <t>Division</t>
  </si>
  <si>
    <t>Licensor</t>
  </si>
  <si>
    <t xml:space="preserve"> </t>
  </si>
  <si>
    <t>Program Name</t>
  </si>
  <si>
    <t>Order Type</t>
  </si>
  <si>
    <t>PDPM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</si>
  <si>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</si>
  <si>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</si>
  <si>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</si>
  <si>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</si>
  <si>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</si>
  <si>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</si>
  <si>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</si>
  <si>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</si>
  <si>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Pattern/Features</t>
  </si>
  <si>
    <t>Order Process</t>
  </si>
  <si>
    <t>UCCPM</t>
  </si>
  <si>
    <t>Non-Replenishment</t>
  </si>
  <si>
    <t>Rollout/Replenishment</t>
  </si>
  <si>
    <t>Master Customer</t>
  </si>
  <si>
    <t>Year</t>
  </si>
  <si>
    <t>Ship To Location</t>
  </si>
  <si>
    <t>Responsible Party</t>
  </si>
  <si>
    <t>Season</t>
  </si>
  <si>
    <t>Country of Origin</t>
  </si>
  <si>
    <t>Factory Control</t>
  </si>
  <si>
    <t>Direct Import</t>
  </si>
  <si>
    <t>Domestic: Port</t>
  </si>
  <si>
    <t>Drop-Ship</t>
  </si>
  <si>
    <t>Main Product Category</t>
  </si>
  <si>
    <t>Overseas Production Team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</si>
  <si>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</si>
  <si>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</si>
  <si>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</si>
  <si>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</si>
  <si>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</si>
  <si>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</si>
  <si>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</si>
  <si>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</si>
  <si>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</si>
  <si>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Tech Code</t>
  </si>
  <si>
    <t>Est. Total Sales</t>
  </si>
  <si>
    <t>$</t>
  </si>
  <si>
    <t>Est. Program Size</t>
  </si>
  <si>
    <t>Program Commit Date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</si>
  <si>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</si>
  <si>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</si>
  <si>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</si>
  <si>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</si>
  <si>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</si>
  <si>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</si>
  <si>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</si>
  <si>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</si>
  <si>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</si>
  <si>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Intl.-Domestic Warehouse</t>
  </si>
  <si>
    <t>Intl.-POE</t>
  </si>
  <si>
    <t>AVN</t>
  </si>
  <si>
    <t>SWV</t>
  </si>
  <si>
    <t>For Ecom</t>
  </si>
  <si>
    <t>Aaron's Furniture</t>
  </si>
  <si>
    <t>ALDI INC. (DI)</t>
  </si>
  <si>
    <t>Amazon Fulfillment Services (Domestic)</t>
  </si>
  <si>
    <t>Amazon Fulfillment Services (DI)</t>
  </si>
  <si>
    <t>AMAZONFBA</t>
  </si>
  <si>
    <t>ARTE Y AMBIENTE</t>
  </si>
  <si>
    <t>Beall's Department Stores, Inc 02</t>
  </si>
  <si>
    <t>Beall's Outlet Stores, Inc.</t>
  </si>
  <si>
    <t>Belk Stores</t>
  </si>
  <si>
    <t>BELK PRIVATE BRAND VENDOR</t>
  </si>
  <si>
    <t>Bob's Discount Furniture</t>
  </si>
  <si>
    <t>Bob's Discount Furniture(Bedding)</t>
  </si>
  <si>
    <t>Burlington Coat Factory</t>
  </si>
  <si>
    <t>Orange Bed &amp; Bath</t>
  </si>
  <si>
    <t>Canadian Marshalls</t>
  </si>
  <si>
    <t>Christmas Tree Shops Inc</t>
  </si>
  <si>
    <t>Costco Canada</t>
  </si>
  <si>
    <t>Costco UK</t>
  </si>
  <si>
    <t>Costco Wholesale</t>
  </si>
  <si>
    <t>COSTCO WHOLESALE CANADA DI</t>
  </si>
  <si>
    <t>dd’s Discounts</t>
  </si>
  <si>
    <t>Dillard's Inc.</t>
  </si>
  <si>
    <t>DOLLAR GENERAL CORP. (DI)</t>
  </si>
  <si>
    <t>Family Dollar Inc</t>
  </si>
  <si>
    <t>Fred Meyer Stores</t>
  </si>
  <si>
    <t>Fred Meyer Stores DI</t>
  </si>
  <si>
    <t>G. S. Nizami</t>
  </si>
  <si>
    <t>Giant Tiger Stores Ltd. (DI)</t>
  </si>
  <si>
    <t>Homegoods (POE)</t>
  </si>
  <si>
    <t>Homesense</t>
  </si>
  <si>
    <t>JLA Home</t>
  </si>
  <si>
    <t>Kohl's</t>
  </si>
  <si>
    <t>Kohl's (POE)</t>
  </si>
  <si>
    <t>Kohl's.com</t>
  </si>
  <si>
    <t>Linen Chest</t>
  </si>
  <si>
    <t>Loblaws, Inc. (DI)</t>
  </si>
  <si>
    <t>Lowe's Companies Inc.2</t>
  </si>
  <si>
    <t>Macy's Backstage</t>
  </si>
  <si>
    <t>Macy's CFC</t>
  </si>
  <si>
    <t>Macy's CFC01</t>
  </si>
  <si>
    <t>Macy's Home MMG</t>
  </si>
  <si>
    <t>Macy's Home Store</t>
  </si>
  <si>
    <t>Macy's.com</t>
  </si>
  <si>
    <t>The Natori Company</t>
  </si>
  <si>
    <t>Nexcom</t>
  </si>
  <si>
    <t>NPL - TikTok Consignment</t>
  </si>
  <si>
    <t>Old Time Pottery, LLC</t>
  </si>
  <si>
    <t>Olliix.com</t>
  </si>
  <si>
    <t>OVERSTOCK (CONSIGNMENT001)</t>
  </si>
  <si>
    <t>RED APPLE STORES INC</t>
  </si>
  <si>
    <t>Ross Stores, Inc.</t>
  </si>
  <si>
    <t>Ross Stores, Inc. (PET)</t>
  </si>
  <si>
    <t>Seventh Avenue, Inc.</t>
  </si>
  <si>
    <t>SLEEP NUMBER CORPORATION</t>
  </si>
  <si>
    <t>TAR HEEL (FAMILY DOLL-DI)</t>
  </si>
  <si>
    <t>Target Stores Import</t>
  </si>
  <si>
    <t>Kroger</t>
  </si>
  <si>
    <t>The Kroger Co. DI</t>
  </si>
  <si>
    <t>Tuesday Morning</t>
  </si>
  <si>
    <t>Wal-Mart Canada Corp. (DI)</t>
  </si>
  <si>
    <t>Walmart Fulfillment Service Designer Living</t>
  </si>
  <si>
    <t>Wal-Mart Stores</t>
  </si>
  <si>
    <t>Wal-Mart Stores (DI)</t>
  </si>
  <si>
    <t>Wal-Mart.Com</t>
  </si>
  <si>
    <t>Wal-Mart.com (Drop Ship)</t>
  </si>
  <si>
    <t>Wayfair, LLC (Castle Gate)</t>
  </si>
  <si>
    <t>Winners</t>
  </si>
  <si>
    <t>zulily, llc for wh</t>
  </si>
  <si>
    <t>Lynn Chen</t>
  </si>
  <si>
    <t>Lulu Lin</t>
  </si>
  <si>
    <t>Elaine Sun</t>
  </si>
  <si>
    <t>Winter Wang</t>
  </si>
  <si>
    <t>China</t>
  </si>
  <si>
    <t>India</t>
  </si>
  <si>
    <t>Pakistan</t>
  </si>
  <si>
    <t>BLANKET(51)</t>
  </si>
  <si>
    <t>COMFORTER (SET)(10)</t>
  </si>
  <si>
    <t>COVERLET&amp;BEDSPREAD(13)</t>
  </si>
  <si>
    <t>DUVET&amp;DUVET SET(12)</t>
  </si>
  <si>
    <t>FILLED BLANKET(57)</t>
  </si>
  <si>
    <t>FILLED THROW(56)</t>
  </si>
  <si>
    <t>MATT PAD/TOPPER(16)</t>
  </si>
  <si>
    <t>NORMAL PILLOW(30)</t>
  </si>
  <si>
    <t>PANEL(40)</t>
  </si>
  <si>
    <t>PILLOWCASE(21)</t>
  </si>
  <si>
    <t>QUILT(14)</t>
  </si>
  <si>
    <t>SHEET/SHEET SET(20)</t>
  </si>
  <si>
    <t>SHOWER CURTAIN(70)</t>
  </si>
  <si>
    <t>THROW(50)</t>
  </si>
  <si>
    <t>THROW WRAP(58)</t>
  </si>
  <si>
    <t>VALANCE(41)</t>
  </si>
  <si>
    <t>BED SKIRT&amp;SHAM(11)</t>
  </si>
  <si>
    <t>ASSORTMENT(90)</t>
  </si>
  <si>
    <t>BODY PILLOWCASE(22)</t>
  </si>
  <si>
    <t>PILLOWSET(32)</t>
  </si>
  <si>
    <t>PM</t>
  </si>
  <si>
    <t>Planner</t>
  </si>
  <si>
    <t>Normal</t>
  </si>
  <si>
    <t>Rolled</t>
  </si>
  <si>
    <t>Compressed/KD</t>
  </si>
  <si>
    <t>Partially Compressed</t>
  </si>
  <si>
    <t>Improved Packaging</t>
  </si>
  <si>
    <t>Aldi</t>
  </si>
  <si>
    <t>Arte Y Ambiente</t>
  </si>
  <si>
    <t>Beall's</t>
  </si>
  <si>
    <t>Belk</t>
  </si>
  <si>
    <t>Marshalls</t>
  </si>
  <si>
    <t>Christmas Tree Shops</t>
  </si>
  <si>
    <t>Costco</t>
  </si>
  <si>
    <t xml:space="preserve">Dillard's </t>
  </si>
  <si>
    <t>Dollar General</t>
  </si>
  <si>
    <t>Family Dollar</t>
  </si>
  <si>
    <t>Fred Meyer</t>
  </si>
  <si>
    <t>Nizami</t>
  </si>
  <si>
    <t>Giant Tiger</t>
  </si>
  <si>
    <t>Homegoods</t>
  </si>
  <si>
    <t>Lowe's</t>
  </si>
  <si>
    <t>Macy's</t>
  </si>
  <si>
    <t>Natori</t>
  </si>
  <si>
    <t>NPL</t>
  </si>
  <si>
    <t>Old Time Pottery</t>
  </si>
  <si>
    <t>Olliix</t>
  </si>
  <si>
    <t>Designer Living</t>
  </si>
  <si>
    <t>AMAZON</t>
  </si>
  <si>
    <t>Loblaws</t>
  </si>
  <si>
    <t>Seventh Avenue</t>
  </si>
  <si>
    <t>Target</t>
  </si>
  <si>
    <t>Zulily</t>
  </si>
  <si>
    <t>Ross</t>
  </si>
  <si>
    <t>Customer Code</t>
  </si>
  <si>
    <t>Customer Name</t>
  </si>
  <si>
    <t>AARONSFURN</t>
  </si>
  <si>
    <t>ALDIDI</t>
  </si>
  <si>
    <t>Amazon</t>
  </si>
  <si>
    <t>AMAZONJLABY</t>
  </si>
  <si>
    <t>INVERSIONES</t>
  </si>
  <si>
    <t>Beallsstore</t>
  </si>
  <si>
    <t>BEALLS</t>
  </si>
  <si>
    <t>BLK</t>
  </si>
  <si>
    <t>BLKPBV</t>
  </si>
  <si>
    <t>BOBSDISC</t>
  </si>
  <si>
    <t>BOBDISCOUNTBD</t>
  </si>
  <si>
    <t>BLTNCOAT</t>
  </si>
  <si>
    <t>ORANGEBED</t>
  </si>
  <si>
    <t>MarshallsCan</t>
  </si>
  <si>
    <t>CHRISTREE</t>
  </si>
  <si>
    <t>COSTCOCAN</t>
  </si>
  <si>
    <t>COSTCO</t>
  </si>
  <si>
    <t>COSTCOCANDI</t>
  </si>
  <si>
    <t>ddDiscount</t>
  </si>
  <si>
    <t>dd's Discounts</t>
  </si>
  <si>
    <t>DLS</t>
  </si>
  <si>
    <t>DOLGEN-DI</t>
  </si>
  <si>
    <t>FAMDOLLAR</t>
  </si>
  <si>
    <t>FREDMEYER</t>
  </si>
  <si>
    <t>FREDMEYERDI</t>
  </si>
  <si>
    <t>NIZAMI</t>
  </si>
  <si>
    <t>GIANTTIGERDI</t>
  </si>
  <si>
    <t>HGPOE</t>
  </si>
  <si>
    <t>HOMESENSE</t>
  </si>
  <si>
    <t>JLA</t>
  </si>
  <si>
    <t>KOHL</t>
  </si>
  <si>
    <t>KOHLPOE</t>
  </si>
  <si>
    <t>KOHLDSN</t>
  </si>
  <si>
    <t>LINENCHEST</t>
  </si>
  <si>
    <t>LOBLAWS</t>
  </si>
  <si>
    <t>LOWES</t>
  </si>
  <si>
    <t>MACYBKSTAGE</t>
  </si>
  <si>
    <t>MACY04</t>
  </si>
  <si>
    <t>MACY06</t>
  </si>
  <si>
    <t>MACY03</t>
  </si>
  <si>
    <t>MACY01</t>
  </si>
  <si>
    <t>MACY02</t>
  </si>
  <si>
    <t>TNCHM</t>
  </si>
  <si>
    <t>NEX</t>
  </si>
  <si>
    <t>NPLTIK</t>
  </si>
  <si>
    <t>OLDTIMEPOT</t>
  </si>
  <si>
    <t>OLLIIX</t>
  </si>
  <si>
    <t>OVERSCONSIGN</t>
  </si>
  <si>
    <t>REDAPPLECA</t>
  </si>
  <si>
    <t>ROSSPOE</t>
  </si>
  <si>
    <t>ROSSPET</t>
  </si>
  <si>
    <t>SEVENAVE</t>
  </si>
  <si>
    <t>SLEEPNUMBER</t>
  </si>
  <si>
    <t>Sleep Number</t>
  </si>
  <si>
    <t>STEIN</t>
  </si>
  <si>
    <t>Stein Mart</t>
  </si>
  <si>
    <t>TARHEEL</t>
  </si>
  <si>
    <t>TGT1138719</t>
  </si>
  <si>
    <t>KROGER</t>
  </si>
  <si>
    <t>KROGERDI</t>
  </si>
  <si>
    <t>TUESMNG</t>
  </si>
  <si>
    <t>WALMART CANADA</t>
  </si>
  <si>
    <t>DESINCWFS</t>
  </si>
  <si>
    <t>WALMART</t>
  </si>
  <si>
    <t>Walmart</t>
  </si>
  <si>
    <t>WALMART IMP.</t>
  </si>
  <si>
    <t>WALMART01</t>
  </si>
  <si>
    <t>WALMARTDS</t>
  </si>
  <si>
    <t>CASTLEGATE</t>
  </si>
  <si>
    <t>Wayfair</t>
  </si>
  <si>
    <t>WINNERS</t>
  </si>
  <si>
    <t>ZULILYWH</t>
  </si>
  <si>
    <t>JCPCAT</t>
  </si>
  <si>
    <t>JC Penney Catalog</t>
  </si>
  <si>
    <t>JC Penney</t>
  </si>
  <si>
    <t>JCPCATDI</t>
  </si>
  <si>
    <t>JC Penney Catalog (POE)</t>
  </si>
  <si>
    <t>JCPRETDI</t>
  </si>
  <si>
    <t>JC Penney Retail (POE)</t>
  </si>
  <si>
    <t>JCPRET</t>
  </si>
  <si>
    <t>JC Penney Retail</t>
  </si>
  <si>
    <t>MACYHBC</t>
  </si>
  <si>
    <t>Macy's Merchandising Group HBC</t>
  </si>
  <si>
    <t>MACY05</t>
  </si>
  <si>
    <t>Macy's Military</t>
  </si>
  <si>
    <t>OCM</t>
  </si>
  <si>
    <t>On Campus Marketing LLC</t>
  </si>
  <si>
    <t>On Campus Marketing</t>
  </si>
  <si>
    <t>OCMPOE</t>
  </si>
  <si>
    <t>On Campus Marketing LLC POE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</si>
  <si>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</si>
  <si>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</si>
  <si>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</si>
  <si>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</si>
  <si>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</si>
  <si>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</si>
  <si>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</si>
  <si>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</si>
  <si>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</si>
  <si>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</si>
  <si>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</si>
  <si>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</si>
  <si>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</si>
  <si>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</si>
  <si>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</si>
  <si>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</si>
  <si>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</si>
  <si>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</si>
  <si>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</si>
  <si>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</si>
  <si>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</si>
  <si>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</si>
  <si>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</si>
  <si>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</si>
  <si>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</si>
  <si>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</si>
  <si>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</si>
  <si>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</si>
  <si>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</si>
  <si>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</si>
  <si>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</si>
  <si>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</si>
  <si>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</si>
  <si>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</si>
  <si>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</si>
  <si>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</si>
  <si>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</si>
  <si>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</si>
  <si>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</si>
  <si>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</si>
  <si>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</si>
  <si>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</si>
  <si>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</si>
  <si>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</si>
  <si>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</si>
  <si>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</si>
  <si>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</si>
  <si>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</si>
  <si>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</si>
  <si>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</si>
  <si>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</si>
  <si>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</si>
  <si>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</si>
  <si>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</si>
  <si>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</si>
  <si>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</si>
  <si>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</si>
  <si>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</si>
  <si>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</si>
  <si>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</si>
  <si>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</si>
  <si>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</si>
  <si>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</si>
  <si>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</si>
  <si>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</si>
  <si>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</si>
  <si>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</si>
  <si>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</si>
  <si>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</si>
  <si>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</si>
  <si>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</si>
  <si>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</si>
  <si>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</si>
  <si>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</si>
  <si>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</si>
  <si>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</si>
  <si>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</si>
  <si>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</si>
  <si>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</si>
  <si>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</si>
  <si>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</si>
  <si>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</si>
  <si>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</si>
  <si>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</si>
  <si>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</si>
  <si>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</si>
  <si>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</si>
  <si>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</si>
  <si>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</si>
  <si>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</si>
  <si>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</si>
  <si>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</si>
  <si>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</si>
  <si>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</si>
  <si>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</si>
  <si>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</si>
  <si>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</si>
  <si>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</si>
  <si>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</si>
  <si>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</si>
  <si>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</si>
  <si>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</si>
  <si>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</si>
  <si>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</si>
  <si>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</si>
  <si>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</si>
  <si>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</si>
  <si>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</si>
  <si>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</si>
  <si>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</si>
  <si>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</si>
  <si>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</si>
  <si>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</si>
  <si>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</si>
  <si>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</si>
  <si>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</si>
  <si>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</si>
  <si>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</si>
  <si>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</si>
  <si>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</si>
  <si>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</si>
  <si>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</si>
  <si>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</si>
  <si>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</si>
  <si>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</si>
  <si>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</si>
  <si>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</si>
  <si>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</si>
  <si>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</si>
  <si>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</si>
  <si>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</si>
  <si>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</si>
  <si>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</si>
  <si>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</si>
  <si>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</si>
  <si>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</si>
  <si>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</si>
  <si>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</si>
  <si>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</si>
  <si>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</si>
  <si>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</si>
  <si>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</si>
  <si>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</si>
  <si>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</si>
  <si>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</si>
  <si>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</si>
  <si>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</si>
  <si>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</si>
  <si>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</si>
  <si>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</si>
  <si>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</si>
  <si>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</si>
  <si>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</si>
  <si>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</si>
  <si>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</si>
  <si>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</si>
  <si>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</si>
  <si>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</si>
  <si>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</si>
  <si>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</si>
  <si>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</si>
  <si>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</si>
  <si>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</si>
  <si>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</si>
  <si>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</si>
  <si>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</si>
  <si>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</si>
  <si>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</si>
  <si>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</si>
  <si>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</si>
  <si>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</si>
  <si>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</si>
  <si>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</si>
  <si>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</si>
  <si>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</si>
  <si>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</si>
  <si>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</si>
  <si>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</si>
  <si>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</si>
  <si>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</si>
  <si>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</si>
  <si>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</si>
  <si>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</si>
  <si>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</si>
  <si>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</si>
  <si>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</si>
  <si>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</si>
  <si>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</si>
  <si>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</si>
  <si>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</si>
  <si>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</si>
  <si>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</si>
  <si>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</si>
  <si>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</si>
  <si>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</si>
  <si>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</si>
  <si>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</si>
  <si>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</si>
  <si>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</si>
  <si>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</si>
  <si>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</si>
  <si>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</si>
  <si>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</si>
  <si>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</si>
  <si>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</si>
  <si>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</si>
  <si>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</si>
  <si>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</si>
  <si>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</si>
  <si>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</si>
  <si>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</si>
  <si>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</si>
  <si>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</si>
  <si>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</si>
  <si>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</si>
  <si>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</si>
  <si>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</si>
  <si>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</si>
  <si>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</si>
  <si>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</si>
  <si>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</si>
  <si>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</si>
  <si>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</si>
  <si>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</si>
  <si>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</si>
  <si>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</si>
  <si>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</si>
  <si>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</si>
  <si>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</si>
  <si>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</si>
  <si>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</si>
  <si>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</si>
  <si>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</si>
  <si>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</si>
  <si>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</si>
  <si>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</si>
  <si>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</si>
  <si>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</si>
  <si>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</si>
  <si>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</si>
  <si>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</si>
  <si>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</si>
  <si>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</si>
  <si>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</si>
  <si>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</si>
  <si>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</si>
  <si>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</si>
  <si>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</si>
  <si>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</si>
  <si>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</si>
  <si>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</si>
  <si>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</si>
  <si>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</si>
  <si>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</si>
  <si>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</si>
  <si>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</si>
  <si>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</si>
  <si>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</si>
  <si>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</si>
  <si>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</si>
  <si>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</si>
  <si>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Pick up at Port</t>
  </si>
  <si>
    <t>SV2</t>
  </si>
  <si>
    <t>SV3</t>
  </si>
  <si>
    <t>WOD/SV2</t>
  </si>
  <si>
    <t>WOD/SV3</t>
  </si>
  <si>
    <t>Basic-1</t>
  </si>
  <si>
    <t>Basic-2</t>
  </si>
  <si>
    <t>Basic-3</t>
  </si>
  <si>
    <t>BOX-1</t>
  </si>
  <si>
    <t>BOX-2</t>
  </si>
  <si>
    <t>India Office</t>
  </si>
  <si>
    <t>International Sales Dept.</t>
  </si>
  <si>
    <t>One Central-1</t>
  </si>
  <si>
    <t>One Central-2</t>
  </si>
  <si>
    <t>Pakistan Office</t>
  </si>
  <si>
    <t>Portugal</t>
  </si>
  <si>
    <t>Project S-1</t>
  </si>
  <si>
    <t>Project S-2</t>
  </si>
  <si>
    <t>Qingdao Office</t>
  </si>
  <si>
    <t>Shanghai office-1</t>
  </si>
  <si>
    <t>STAR-项目组</t>
  </si>
  <si>
    <t>浦江宏盛工艺有限公司</t>
  </si>
  <si>
    <t>建德市耀欣针纺有限公司</t>
  </si>
  <si>
    <t>江苏凯瑞家纺科技有限公司</t>
  </si>
  <si>
    <t>苏州水中花纺织饰品有限公司</t>
  </si>
  <si>
    <t>建德市大洋实业有限公司</t>
  </si>
  <si>
    <t>RIDDHI SIDDHI TEXTILE MILLS PVT. LTD.</t>
  </si>
  <si>
    <t>瞿氏家纺南通有限公司</t>
  </si>
  <si>
    <t>东台雅士缘纺织有限公司</t>
  </si>
  <si>
    <t>江苏海聆梦家居科技有限公司</t>
  </si>
  <si>
    <t>东台市兴捷亚纺织品有限公司</t>
  </si>
  <si>
    <t>KOHINOOR TEXTILE MILLS LTD.</t>
  </si>
  <si>
    <t>南京海聆梦家居有限公司</t>
  </si>
  <si>
    <t>南通宝威纺织品有限公司</t>
  </si>
  <si>
    <t>无锡市翊宸纺织品有限公司</t>
  </si>
  <si>
    <t>如皋市亿龙纺织制品有限公司</t>
  </si>
  <si>
    <t>YUNUS TEXTILE MILLS</t>
  </si>
  <si>
    <t>浙江宏都寝具有限公司</t>
  </si>
  <si>
    <t>MK SONS (PVT) LTD</t>
  </si>
  <si>
    <t>吉奥璐纺织品（南通）有限公司</t>
  </si>
  <si>
    <t>江苏苏美达纺织有限公司</t>
  </si>
  <si>
    <t>南通艺源家用纺织品有限公司</t>
  </si>
  <si>
    <t>绍兴市上虞中宇家纺有限公司</t>
  </si>
  <si>
    <t>青岛舒泰隆家居用品有限公司</t>
  </si>
  <si>
    <t>Liberty Mills Limited</t>
  </si>
  <si>
    <t>浙江凯瑞特家饰用品有限公司</t>
  </si>
  <si>
    <t>丹阳市俊祥服饰厂</t>
  </si>
  <si>
    <t>海聆梦家居股份有限公司</t>
  </si>
  <si>
    <t>南通锦亿纺织品有限公司</t>
  </si>
  <si>
    <t>浦江县聚全工贸有限公司</t>
  </si>
  <si>
    <t>南通康东家用纺织品有限公司</t>
  </si>
  <si>
    <t>浙江昱昊纺织科技股份有限公司</t>
  </si>
  <si>
    <t>如皋市佳丽绗缝制品有限公司</t>
  </si>
  <si>
    <t>烟台北方家用纺织品有限公司</t>
  </si>
  <si>
    <t>安徽云彩家用纺织品有限公司</t>
  </si>
  <si>
    <t>南京美华羽绒制品有限公司</t>
  </si>
  <si>
    <t>PAN OVERSEAS</t>
  </si>
  <si>
    <t>青岛宝璐家用纺织品有限公司</t>
  </si>
  <si>
    <t>RATERIA INTERNATIONAL PVT LTD</t>
  </si>
  <si>
    <t>GUL AHMED TEXTILES</t>
  </si>
  <si>
    <t>ORIENT TEXTILE MILLS LTD.</t>
  </si>
  <si>
    <t>江苏优绵家居科技有限公司</t>
  </si>
  <si>
    <t>义乌市涛晔工艺品有限公司</t>
  </si>
  <si>
    <t>VISTA FURNISHING LIMITED</t>
  </si>
  <si>
    <t>青岛羽翎珊家纺织品集团有限公司</t>
  </si>
  <si>
    <t>安徽霞珍羽绒股份有限公司</t>
  </si>
  <si>
    <t>南通银天工艺品有限公司</t>
  </si>
  <si>
    <t>R.K.EXPORTS (KARUR) PVT LTD</t>
  </si>
  <si>
    <t>浙江盛发纺织印染有限公司</t>
  </si>
  <si>
    <t>惠民嘉悦纺织有限公司</t>
  </si>
  <si>
    <t>苏州麦格达斯进出口有限公司</t>
  </si>
  <si>
    <t>杭州莎鑫家纺有限公司</t>
  </si>
  <si>
    <t>新泰瑞丰家纺有限公司</t>
  </si>
  <si>
    <t>青岛美诺佳纺织服装有限公司</t>
  </si>
  <si>
    <t>江苏依丽莱家纺有限公司</t>
  </si>
  <si>
    <t>东台市佳丰绣品有限公司</t>
  </si>
  <si>
    <t>Kam International</t>
  </si>
  <si>
    <t>烟台明远创意生活科技股份有限公司</t>
  </si>
  <si>
    <t>APERTEX - ANTÓNIO PEREIRA - FÁBRICA DE TECIDOS DE SEDA E ALGODÃO, UNIPESSOAL, LDA</t>
  </si>
  <si>
    <t>建德市中源家纺有限公司</t>
  </si>
  <si>
    <t>苏州杰维斯纺织有限公司</t>
  </si>
  <si>
    <t>EASTERN FASHIONS INTERNATIONAL</t>
  </si>
  <si>
    <t>南通鑫盛纺织服饰有限公司</t>
  </si>
  <si>
    <t>好一家（南通）纺织品有限公司</t>
  </si>
  <si>
    <t>杭州火炎塑料制品有限公司</t>
  </si>
  <si>
    <t>山东安琪尔生活科技有限公司</t>
  </si>
  <si>
    <t>南京美华纺织品有限公司</t>
  </si>
  <si>
    <t>如皋市龙群纺织制品有限公司</t>
  </si>
  <si>
    <t>COVERLET&amp;BEDSPREAD</t>
  </si>
  <si>
    <t>DUVET&amp;DUVET SET</t>
  </si>
  <si>
    <t>QUILT</t>
  </si>
  <si>
    <t>BED SKIRT&amp;SHAM</t>
  </si>
  <si>
    <t>NORMAL PILLOW</t>
  </si>
  <si>
    <t>PILLOWSET</t>
  </si>
  <si>
    <t>BODY PILLOWCASE</t>
  </si>
  <si>
    <t>PILLOWCASE</t>
  </si>
  <si>
    <t>BLANKET</t>
  </si>
  <si>
    <t>THROW</t>
  </si>
  <si>
    <t>THROW WRAP</t>
  </si>
  <si>
    <t>FILLED BLANKET</t>
  </si>
  <si>
    <t>FILLED THROW</t>
  </si>
  <si>
    <t>MATT PAD/TOPPER</t>
  </si>
  <si>
    <t>SHEET/SHEET SET</t>
  </si>
  <si>
    <t>SHOWER CURTAIN</t>
  </si>
  <si>
    <t>PANEL</t>
  </si>
  <si>
    <t>VALANCE</t>
  </si>
  <si>
    <t>ASSORTMENT</t>
  </si>
  <si>
    <t>Program Size</t>
  </si>
  <si>
    <t>Super Big: ≥ 1M</t>
  </si>
  <si>
    <t>Big: 400K - 1M</t>
  </si>
  <si>
    <t>Medium: 200K - 400K</t>
  </si>
  <si>
    <t>Small: &lt; 200K</t>
  </si>
  <si>
    <t>Winter</t>
  </si>
  <si>
    <t>David Zhang</t>
  </si>
  <si>
    <t>TBD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</si>
  <si>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</si>
  <si>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</si>
  <si>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</si>
  <si>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</si>
  <si>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</si>
  <si>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</si>
  <si>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</si>
  <si>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</si>
  <si>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</si>
  <si>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</si>
  <si>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</si>
  <si>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</si>
  <si>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</si>
  <si>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</si>
  <si>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</si>
  <si>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</si>
  <si>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</si>
  <si>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</si>
  <si>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</si>
  <si>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</si>
  <si>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</si>
  <si>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</si>
  <si>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</si>
  <si>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</si>
  <si>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</si>
  <si>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</si>
  <si>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</si>
  <si>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</si>
  <si>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</si>
  <si>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</si>
  <si>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</si>
  <si>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</si>
  <si>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</si>
  <si>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</si>
  <si>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</si>
  <si>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</si>
  <si>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</si>
  <si>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</si>
  <si>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Serta Sheep 5.5%</t>
  </si>
  <si>
    <t>N Natori Studio 5%</t>
  </si>
  <si>
    <t>Sharper Image Nonheated 4%</t>
  </si>
  <si>
    <t>Sharper Image Nonheated 5%</t>
  </si>
  <si>
    <t>Beautyrest Black 6%</t>
  </si>
  <si>
    <t>Other Load Suggestions</t>
  </si>
  <si>
    <t>Departure Port:</t>
  </si>
  <si>
    <t>Port of Discharge:</t>
  </si>
  <si>
    <t>Quote Sheet Template:</t>
  </si>
  <si>
    <t>Notes</t>
  </si>
  <si>
    <t>Port of Discharge</t>
  </si>
  <si>
    <t>OKL</t>
  </si>
  <si>
    <t>SH</t>
  </si>
  <si>
    <t>EXW</t>
  </si>
  <si>
    <t>QDO</t>
  </si>
  <si>
    <t>NHA</t>
  </si>
  <si>
    <t>LA</t>
  </si>
  <si>
    <t>NY</t>
  </si>
  <si>
    <t>NJ</t>
  </si>
  <si>
    <t>SJ</t>
  </si>
  <si>
    <t>KRC</t>
  </si>
  <si>
    <t>CHA</t>
  </si>
  <si>
    <t>Departure Port</t>
  </si>
  <si>
    <t>Karachi,Pakistan</t>
  </si>
  <si>
    <t>LEIXÕES, PORTUGAL</t>
  </si>
  <si>
    <t>Mumbai,India</t>
  </si>
  <si>
    <t>Mundra, India</t>
  </si>
  <si>
    <t>Nanjing,China</t>
  </si>
  <si>
    <t>Nhava Sheva,India</t>
  </si>
  <si>
    <t>Ningbo,China</t>
  </si>
  <si>
    <t>Qingdao,China</t>
  </si>
  <si>
    <t>Shanghai,China</t>
  </si>
  <si>
    <t>Tuticorin,India</t>
  </si>
  <si>
    <t>NBO</t>
  </si>
  <si>
    <t>NJN</t>
  </si>
  <si>
    <t>Quote Sheet Template</t>
  </si>
  <si>
    <t>2025 Fashion Kohls 3 in 1</t>
  </si>
  <si>
    <t>2025 Fashion WMT DI</t>
  </si>
  <si>
    <t>2025 Fashion POE</t>
  </si>
  <si>
    <t>2025 Fashion WMT Domestic</t>
  </si>
  <si>
    <t>2025 Fashion DI</t>
  </si>
  <si>
    <t>2025 Fashion AMAZON 1P</t>
  </si>
  <si>
    <t>2025 Fashion JLA</t>
  </si>
  <si>
    <t>2025 Fashion Domestic Warehouse</t>
  </si>
  <si>
    <t>Overstock</t>
  </si>
  <si>
    <t>Red Apple Stores</t>
  </si>
  <si>
    <t>Martha Stewart (Hard) 3%</t>
  </si>
  <si>
    <t>Martha Stewart (Hard) 4%</t>
  </si>
  <si>
    <t>Martha Stewart (Hard) 7%</t>
  </si>
  <si>
    <t>Serta 5.5%</t>
  </si>
  <si>
    <t>Sharper Image Heated 3%</t>
  </si>
  <si>
    <t>Sharper Image Heated 4%</t>
  </si>
  <si>
    <t>Sharper Image Heated 5%</t>
  </si>
  <si>
    <t>YOUT</t>
  </si>
  <si>
    <t>ADUL</t>
  </si>
  <si>
    <t>GAMER SQUAD</t>
  </si>
  <si>
    <t>Happy Halloween</t>
  </si>
  <si>
    <t>Spooky Halloween</t>
  </si>
  <si>
    <t>Select from ValueSelect</t>
  </si>
  <si>
    <t>Copy the formula cost to here if no given value</t>
  </si>
  <si>
    <t>Copy the formula price to here if no given value</t>
  </si>
  <si>
    <t>Cost</t>
  </si>
  <si>
    <t>Freight</t>
  </si>
  <si>
    <t>Duty</t>
  </si>
  <si>
    <t>Load</t>
  </si>
  <si>
    <t>Price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</si>
  <si>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</si>
  <si>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</si>
  <si>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</si>
  <si>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</si>
  <si>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</si>
  <si>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</si>
  <si>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</si>
  <si>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</si>
  <si>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</si>
  <si>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</si>
  <si>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</si>
  <si>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</si>
  <si>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</si>
  <si>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</si>
  <si>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</si>
  <si>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</si>
  <si>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</si>
  <si>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</si>
  <si>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</si>
  <si>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</si>
  <si>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</si>
  <si>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</si>
  <si>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</si>
  <si>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</si>
  <si>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</si>
  <si>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</si>
  <si>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</si>
  <si>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</si>
  <si>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</si>
  <si>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</si>
  <si>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</si>
  <si>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</si>
  <si>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</si>
  <si>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</si>
  <si>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</si>
  <si>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</si>
  <si>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</si>
  <si>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</si>
  <si>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</si>
  <si>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</si>
  <si>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</si>
  <si>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</si>
  <si>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</si>
  <si>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</si>
  <si>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Total Quantity</t>
  </si>
  <si>
    <t>Total Cost</t>
  </si>
  <si>
    <t>Total Sales</t>
  </si>
  <si>
    <t>free text</t>
  </si>
  <si>
    <t>Product Category</t>
  </si>
  <si>
    <t xml:space="preserve">                                                                       2025 Fashion POE Commitment Sheet</t>
  </si>
  <si>
    <t>UOM</t>
  </si>
  <si>
    <t>Piece</t>
  </si>
  <si>
    <t>Set</t>
  </si>
  <si>
    <t>Pair</t>
  </si>
  <si>
    <t>Pack</t>
  </si>
  <si>
    <t>Each</t>
  </si>
  <si>
    <t>Bag</t>
  </si>
  <si>
    <t>Box</t>
  </si>
  <si>
    <t>Carton</t>
  </si>
  <si>
    <t>Case</t>
  </si>
  <si>
    <t>Meter</t>
  </si>
  <si>
    <t>Pallet</t>
  </si>
  <si>
    <t>PDQ</t>
  </si>
  <si>
    <t>Yard</t>
  </si>
  <si>
    <t>Required</t>
  </si>
  <si>
    <t>Description-Short</t>
  </si>
  <si>
    <t>Unit of Measure</t>
  </si>
  <si>
    <t>Joseph Sadony</t>
  </si>
  <si>
    <t>Category (do not use)</t>
  </si>
  <si>
    <t>30 characters</t>
  </si>
  <si>
    <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</si>
  <si>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</si>
  <si>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</si>
  <si>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</si>
  <si>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</si>
  <si>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COMFORTER (SET)</t>
  </si>
  <si>
    <t>Retailer Markup (Value)</t>
  </si>
  <si>
    <t>Retailer Markup (Formula)</t>
  </si>
  <si>
    <t>7/23/2025</t>
    <phoneticPr fontId="25" type="noConversion"/>
  </si>
  <si>
    <t>Caspian</t>
    <phoneticPr fontId="25" type="noConversion"/>
  </si>
  <si>
    <t>3pc Hanging Print Quilt</t>
    <phoneticPr fontId="25" type="noConversion"/>
  </si>
  <si>
    <t>3pc Print Quilt</t>
    <phoneticPr fontId="25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</si>
  <si>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 digital print
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180gsm slick Poly Fill.</t>
    </r>
    <phoneticPr fontId="25" type="noConversion"/>
  </si>
  <si>
    <t>Twin:                                                66x86"/20x26+1/2"(1)</t>
  </si>
  <si>
    <t>Full/Queen: 86x86"/20x26+1/2"(2)</t>
  </si>
  <si>
    <t>King: 
102x86"/20x36+1/2"(2)</t>
  </si>
  <si>
    <t>cool multi</t>
    <phoneticPr fontId="25" type="noConversion"/>
  </si>
  <si>
    <t>Royal palm</t>
    <phoneticPr fontId="25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</si>
  <si>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 digital print
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print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5" type="noConversion"/>
  </si>
  <si>
    <t>sand</t>
  </si>
  <si>
    <t>sand</t>
    <phoneticPr fontId="25" type="noConversion"/>
  </si>
  <si>
    <t>Island toile</t>
    <phoneticPr fontId="25" type="noConversion"/>
  </si>
  <si>
    <r>
      <t>Face</t>
    </r>
    <r>
      <rPr>
        <sz val="11"/>
        <rFont val="宋体"/>
        <family val="2"/>
        <charset val="134"/>
      </rPr>
      <t>：</t>
    </r>
    <r>
      <rPr>
        <sz val="11"/>
        <rFont val="Calibri"/>
        <family val="2"/>
      </rPr>
      <t>85gsm MF  digital print
Back</t>
    </r>
    <r>
      <rPr>
        <sz val="11"/>
        <rFont val="宋体"/>
        <family val="2"/>
        <charset val="134"/>
      </rPr>
      <t>：</t>
    </r>
    <r>
      <rPr>
        <sz val="11"/>
        <rFont val="Calibri"/>
        <family val="2"/>
      </rPr>
      <t>85gsm MF print
Filling</t>
    </r>
    <r>
      <rPr>
        <sz val="11"/>
        <rFont val="宋体"/>
        <family val="2"/>
        <charset val="134"/>
      </rPr>
      <t>：</t>
    </r>
    <r>
      <rPr>
        <sz val="11"/>
        <rFont val="Calibri"/>
        <family val="2"/>
      </rPr>
      <t xml:space="preserve">180gsm slick Poly Fill. </t>
    </r>
    <phoneticPr fontId="25" type="noConversion"/>
  </si>
  <si>
    <t>vintage indigo</t>
    <phoneticPr fontId="25" type="noConversion"/>
  </si>
  <si>
    <t>Thea</t>
  </si>
  <si>
    <t>Thea</t>
    <phoneticPr fontId="25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</si>
  <si>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 digital print
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5" type="noConversion"/>
  </si>
  <si>
    <t>cool</t>
    <phoneticPr fontId="25" type="noConversion"/>
  </si>
  <si>
    <t xml:space="preserve">Reef </t>
    <phoneticPr fontId="25" type="noConversion"/>
  </si>
  <si>
    <t xml:space="preserve">multi </t>
    <phoneticPr fontId="25" type="noConversion"/>
  </si>
  <si>
    <t>Modern zebra ogee</t>
    <phoneticPr fontId="25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</si>
  <si>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 digital print
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solid
Binding: 85gsm MF solid,With 1.5" flange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5" type="noConversion"/>
  </si>
  <si>
    <t>sesame</t>
    <phoneticPr fontId="25" type="noConversion"/>
  </si>
  <si>
    <t>Delmar stripe</t>
    <phoneticPr fontId="25" type="noConversion"/>
  </si>
  <si>
    <t>Mira</t>
    <phoneticPr fontId="25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</si>
  <si>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 digital print
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 solid, with 2.5" ruffles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5" type="noConversion"/>
  </si>
  <si>
    <t>Scallop Emb on pinstripe</t>
    <phoneticPr fontId="25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</si>
  <si>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 digital print, Embroidery
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5" type="noConversion"/>
  </si>
  <si>
    <t>Twin:                                                66x86+2.5"/20x26+1/2"(1)</t>
    <phoneticPr fontId="25" type="noConversion"/>
  </si>
  <si>
    <t>Full/Queen: 86x86+2.5"/20x26+1/2"(2)</t>
    <phoneticPr fontId="25" type="noConversion"/>
  </si>
  <si>
    <t>King: 
102x86+2.5"/20x36+1/2"(2)</t>
    <phoneticPr fontId="25" type="noConversion"/>
  </si>
  <si>
    <t>Scallop quilting</t>
    <phoneticPr fontId="25" type="noConversion"/>
  </si>
  <si>
    <t>blue</t>
  </si>
  <si>
    <t>blue</t>
    <phoneticPr fontId="25" type="noConversion"/>
  </si>
  <si>
    <t>Neutral</t>
    <phoneticPr fontId="25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</si>
  <si>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solid, Quilting
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180gsm slick Poly Fill. 
With garment wash</t>
    </r>
    <phoneticPr fontId="25" type="noConversion"/>
  </si>
  <si>
    <t>cloud blue</t>
    <phoneticPr fontId="25" type="noConversion"/>
  </si>
  <si>
    <t>9404.40.9022</t>
    <phoneticPr fontId="25" type="noConversion"/>
  </si>
  <si>
    <t>Twin:                                                66x86"/20x26+1/2"(1)</t>
    <phoneticPr fontId="25" type="noConversion"/>
  </si>
  <si>
    <t>RS14-8321</t>
  </si>
  <si>
    <t>RS14-8322</t>
  </si>
  <si>
    <t>RS14-8323</t>
  </si>
  <si>
    <t>RS14-8324</t>
  </si>
  <si>
    <t>RS14-8325</t>
  </si>
  <si>
    <t>RS14-8326</t>
  </si>
  <si>
    <t>RS14-8327</t>
  </si>
  <si>
    <t>RS14-8328</t>
  </si>
  <si>
    <t>RS14-8329</t>
  </si>
  <si>
    <t>RS14-8330</t>
    <phoneticPr fontId="25" type="noConversion"/>
  </si>
  <si>
    <t>RS14-8331</t>
  </si>
  <si>
    <t>RS14-8332</t>
  </si>
  <si>
    <t>RS14-8333</t>
  </si>
  <si>
    <t>RS14-8334</t>
  </si>
  <si>
    <t>RS14-8335</t>
  </si>
  <si>
    <t>RS14-8336</t>
  </si>
  <si>
    <t>RS14-8337</t>
  </si>
  <si>
    <t>RS14-8338</t>
  </si>
  <si>
    <t>RS14-8339</t>
  </si>
  <si>
    <t>RS14-8340</t>
    <phoneticPr fontId="25" type="noConversion"/>
  </si>
  <si>
    <t>RS14-8341</t>
  </si>
  <si>
    <t>RS14-8342</t>
  </si>
  <si>
    <t>RS14-8343</t>
  </si>
  <si>
    <t>RS14-8344</t>
  </si>
  <si>
    <t>RS14-8345</t>
  </si>
  <si>
    <t>RS14-8346</t>
  </si>
  <si>
    <t>RS14-8347</t>
  </si>
  <si>
    <t>RS14-8348</t>
  </si>
  <si>
    <t>RS14-8349</t>
  </si>
  <si>
    <t>RS14-8350</t>
  </si>
  <si>
    <t>RS14-8351</t>
  </si>
  <si>
    <t xml:space="preserve">Coastal </t>
    <phoneticPr fontId="25" type="noConversion"/>
  </si>
  <si>
    <t>022164647075</t>
  </si>
  <si>
    <t>022164647082</t>
  </si>
  <si>
    <t>022164647099</t>
  </si>
  <si>
    <t>022164647105</t>
  </si>
  <si>
    <t>022164647112</t>
  </si>
  <si>
    <t>022164647129</t>
  </si>
  <si>
    <t>022164647136</t>
  </si>
  <si>
    <t>022164647143</t>
  </si>
  <si>
    <t>022164647150</t>
  </si>
  <si>
    <t>022164647167</t>
  </si>
  <si>
    <t>022164647174</t>
  </si>
  <si>
    <t>022164647181</t>
  </si>
  <si>
    <t>022164647198</t>
  </si>
  <si>
    <t>022164647204</t>
  </si>
  <si>
    <t>022164647211</t>
  </si>
  <si>
    <t>022164647228</t>
  </si>
  <si>
    <t>022164647235</t>
  </si>
  <si>
    <t>022164647242</t>
  </si>
  <si>
    <t>022164647259</t>
  </si>
  <si>
    <t>022164647266</t>
  </si>
  <si>
    <t>022164647273</t>
  </si>
  <si>
    <t>022164647280</t>
  </si>
  <si>
    <t>022164647297</t>
  </si>
  <si>
    <t>022164647303</t>
  </si>
  <si>
    <t>022164647310</t>
  </si>
  <si>
    <t>022164647327</t>
  </si>
  <si>
    <t>022164647334</t>
  </si>
  <si>
    <t>022164647341</t>
  </si>
  <si>
    <t>022164647358</t>
  </si>
  <si>
    <t>022164647365</t>
  </si>
  <si>
    <t>022164647372</t>
  </si>
  <si>
    <t>022164647389</t>
  </si>
  <si>
    <t>RS-250758</t>
    <phoneticPr fontId="25" type="noConversion"/>
  </si>
  <si>
    <t>Ross 2025 Coastal  QUILT</t>
    <phoneticPr fontId="25" type="noConversion"/>
  </si>
  <si>
    <t>RS-250757</t>
    <phoneticPr fontId="25" type="noConversion"/>
  </si>
  <si>
    <t>Port Arrival Date 2026/1/1, SW: 1/5-1/8/2026.</t>
    <phoneticPr fontId="25" type="noConversion"/>
  </si>
  <si>
    <t>EEC PO</t>
  </si>
  <si>
    <t>EEC PO</t>
    <phoneticPr fontId="25" type="noConversion"/>
  </si>
  <si>
    <t>Ship date:</t>
  </si>
  <si>
    <t>Ship date:</t>
    <phoneticPr fontId="25" type="noConversion"/>
  </si>
  <si>
    <t>Note 2:</t>
  </si>
  <si>
    <t>Note 2:</t>
    <phoneticPr fontId="25" type="noConversion"/>
  </si>
  <si>
    <t xml:space="preserve">Cust. PO#: </t>
  </si>
  <si>
    <t xml:space="preserve">Cust. PO#: </t>
    <phoneticPr fontId="25" type="noConversion"/>
  </si>
  <si>
    <t xml:space="preserve">Note 1:  </t>
  </si>
  <si>
    <t xml:space="preserve">Note 1:  </t>
    <phoneticPr fontId="25" type="noConversion"/>
  </si>
  <si>
    <t>Port Arrival Date 2025/10/30, SW: 11/3-11/8/2025</t>
    <phoneticPr fontId="25" type="noConversion"/>
  </si>
  <si>
    <t xml:space="preserve">Case Pack 2, nested pack by pattern&amp;size,  Caspian T + Scallop EMB T; Caspian FQ + Scallop EMB FQ; Caspian K + Scallop EMB K; </t>
    <phoneticPr fontId="25" type="noConversion"/>
  </si>
  <si>
    <t>Case Pack 2, nested pack by pattern&amp;size, Royal Palm FQ + Island Toile FQ; Royal Palm K + Island Toile K</t>
    <phoneticPr fontId="25" type="noConversion"/>
  </si>
  <si>
    <t>Case Pack 2, nested pack by pattern&amp;size,  Scallop EMB T + Thea T;  Scallop EMB FQ + Thea FQ; Scallop EMB K + Thea K;</t>
    <phoneticPr fontId="25" type="noConversion"/>
  </si>
  <si>
    <t>Case Pack 2, nested pack by pattern&amp;size,   Reef FQ + Modern Zebra Ogee FQ; Reef K + Modern Zebra Ogee K</t>
    <phoneticPr fontId="25" type="noConversion"/>
  </si>
  <si>
    <t>Port Arrival Date 2025/11/27, SW: 12/1-12/4/2025.</t>
    <phoneticPr fontId="25" type="noConversion"/>
  </si>
  <si>
    <t xml:space="preserve">Case Pack 2, nested pack by pattern&amp;size, Scallop Quilting sand T + blue T; Scallop Quilting sand FQ + blue FQ; Scallop Quilting sand K + blue K; </t>
    <phoneticPr fontId="25" type="noConversion"/>
  </si>
  <si>
    <t>Case Pack 2, Delma Stripe T + Mira T; Delma Stripe FQ + Mira FQ; Delma Stripe K + Mira K</t>
    <phoneticPr fontId="25" type="noConversion"/>
  </si>
  <si>
    <t>RS-250759-1</t>
    <phoneticPr fontId="25" type="noConversion"/>
  </si>
  <si>
    <t>ZPP (POE Shipments)</t>
  </si>
  <si>
    <r>
      <t>Face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MF solid, Quilting
Back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MF solid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180gsm slick Poly Fill. 
With garment wash</t>
    </r>
    <phoneticPr fontId="25" type="noConversion"/>
  </si>
  <si>
    <t>Full/Queen: 86x86"/20x26+1.5"(2)</t>
  </si>
  <si>
    <t>King: 
102x86"/20x36+1.5"(2)</t>
  </si>
  <si>
    <t>Twin:                                                66x86+2.5"/20x26+2.5"(1)</t>
  </si>
  <si>
    <t>Full/Queen: 86x86+2.5"/20x26+2.5"(2)</t>
  </si>
  <si>
    <t>King: 
102x86+2.5"/20x36+2.5"(2)</t>
  </si>
  <si>
    <t>RS14-8320</t>
    <phoneticPr fontId="25" type="noConversion"/>
  </si>
  <si>
    <t>RS-250757-1</t>
    <phoneticPr fontId="25" type="noConversion"/>
  </si>
  <si>
    <t>RS-250758-1</t>
    <phoneticPr fontId="25" type="noConversion"/>
  </si>
  <si>
    <t>RS-250759</t>
    <phoneticPr fontId="25" type="noConversion"/>
  </si>
  <si>
    <t>Wind and Water</t>
  </si>
  <si>
    <t>Coastal Breeze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</si>
</sst>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26" formatCode="\$#,##0.00_);[Red]\(\$#,##0.00\)"/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_ \¥* #,##0.00_ ;_ \¥* \-#,##0.00_ ;_ \¥* &quot;-&quot;??_ ;_ @_ "/>
  </numFmts>
  <fonts count="38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name val="Calibri"/>
      <family val="2"/>
    </font>
    <font>
      <sz val="8"/>
      <name val="Calibri"/>
      <family val="2"/>
    </font>
    <font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1"/>
      <name val="Aptos"/>
      <family val="2"/>
    </font>
    <font>
      <sz val="11"/>
      <name val="Aptos"/>
      <family val="2"/>
    </font>
    <font>
      <sz val="11"/>
      <name val="宋体"/>
      <family val="2"/>
      <charset val="134"/>
    </font>
    <font>
      <sz val="10.5"/>
      <color rgb="FF000000"/>
      <name val="Aptos"/>
      <family val="2"/>
    </font>
    <font>
      <sz val="11"/>
      <name val="微软雅黑"/>
      <family val="2"/>
      <charset val="134"/>
    </font>
    <font>
      <sz val="14"/>
      <color rgb="FFFF000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sz val="20"/>
      <color theme="1"/>
      <name val="Calibri"/>
      <family val="2"/>
    </font>
    <font>
      <b/>
      <sz val="11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11">
    <xf numFmtId="178" fontId="0" fillId="0" borderId="0"/>
    <xf numFmtId="178" fontId="3" fillId="0" borderId="0"/>
    <xf numFmtId="178" fontId="3" fillId="0" borderId="0"/>
    <xf numFmtId="178" fontId="3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8" fontId="2" fillId="0" borderId="0"/>
    <xf numFmtId="9" fontId="24" fillId="0" borderId="0" applyFont="0" applyFill="0" applyBorder="0" applyAlignment="0" applyProtection="0">
      <alignment vertical="center"/>
    </xf>
    <xf numFmtId="178" fontId="27" fillId="0" borderId="0"/>
    <xf numFmtId="178" fontId="27" fillId="0" borderId="0"/>
    <xf numFmtId="181" fontId="27" fillId="0" borderId="0" applyFont="0" applyFill="0" applyBorder="0" applyAlignment="0" applyProtection="0"/>
  </cellStyleXfs>
  <cellXfs count="233">
    <xf numFmtId="178" fontId="0" fillId="0" borderId="0" xfId="0"/>
    <xf numFmtId="178" fontId="0" fillId="0" borderId="1" xfId="0" applyBorder="1" applyAlignment="1">
      <alignment wrapText="1"/>
    </xf>
    <xf numFmtId="9" fontId="0" fillId="0" borderId="0" xfId="0" applyNumberFormat="1"/>
    <xf numFmtId="178" fontId="5" fillId="0" borderId="0" xfId="0" applyFont="1"/>
    <xf numFmtId="178" fontId="2" fillId="0" borderId="0" xfId="0" applyFont="1"/>
    <xf numFmtId="178" fontId="6" fillId="0" borderId="0" xfId="2" applyFont="1" applyProtection="1">
      <protection locked="0"/>
    </xf>
    <xf numFmtId="178" fontId="7" fillId="0" borderId="0" xfId="2" applyFont="1" applyProtection="1">
      <protection locked="0"/>
    </xf>
    <xf numFmtId="178" fontId="3" fillId="0" borderId="0" xfId="3" applyAlignment="1" applyProtection="1">
      <alignment horizontal="left"/>
      <protection locked="0"/>
    </xf>
    <xf numFmtId="178" fontId="8" fillId="0" borderId="0" xfId="3" applyFont="1" applyAlignment="1" applyProtection="1">
      <alignment horizontal="left"/>
      <protection locked="0"/>
    </xf>
    <xf numFmtId="178" fontId="9" fillId="0" borderId="0" xfId="3" applyFont="1" applyAlignment="1" applyProtection="1">
      <alignment horizontal="left"/>
      <protection locked="0"/>
    </xf>
    <xf numFmtId="178" fontId="10" fillId="0" borderId="0" xfId="3" applyFont="1" applyAlignment="1" applyProtection="1">
      <alignment horizontal="left"/>
      <protection locked="0"/>
    </xf>
    <xf numFmtId="177" fontId="3" fillId="0" borderId="0" xfId="3" applyNumberFormat="1" applyAlignment="1" applyProtection="1">
      <alignment horizontal="left"/>
      <protection locked="0"/>
    </xf>
    <xf numFmtId="178" fontId="12" fillId="0" borderId="1" xfId="2" applyFont="1" applyBorder="1" applyAlignment="1" applyProtection="1">
      <alignment horizontal="left"/>
      <protection locked="0"/>
    </xf>
    <xf numFmtId="178" fontId="3" fillId="0" borderId="1" xfId="3" applyBorder="1" applyAlignment="1" applyProtection="1">
      <alignment horizontal="left"/>
      <protection locked="0"/>
    </xf>
    <xf numFmtId="178" fontId="3" fillId="0" borderId="0" xfId="3" applyAlignment="1" applyProtection="1">
      <alignment horizontal="center"/>
      <protection locked="0"/>
    </xf>
    <xf numFmtId="178" fontId="3" fillId="0" borderId="0" xfId="3" applyAlignment="1" applyProtection="1">
      <alignment horizontal="center" vertical="center" wrapText="1"/>
      <protection locked="0"/>
    </xf>
    <xf numFmtId="9" fontId="3" fillId="0" borderId="0" xfId="3" applyNumberFormat="1" applyAlignment="1" applyProtection="1">
      <alignment horizontal="center" wrapText="1"/>
      <protection locked="0"/>
    </xf>
    <xf numFmtId="178" fontId="13" fillId="0" borderId="0" xfId="3" applyFont="1" applyAlignment="1" applyProtection="1">
      <alignment horizontal="left"/>
      <protection locked="0"/>
    </xf>
    <xf numFmtId="178" fontId="11" fillId="5" borderId="1" xfId="2" applyFont="1" applyFill="1" applyBorder="1" applyAlignment="1" applyProtection="1">
      <alignment horizontal="left"/>
      <protection locked="0"/>
    </xf>
    <xf numFmtId="178" fontId="13" fillId="0" borderId="0" xfId="3" applyFont="1" applyAlignment="1">
      <alignment horizontal="left"/>
    </xf>
    <xf numFmtId="178" fontId="13" fillId="0" borderId="0" xfId="3" applyFont="1" applyAlignment="1">
      <alignment horizontal="left" wrapText="1"/>
    </xf>
    <xf numFmtId="9" fontId="3" fillId="0" borderId="0" xfId="3" applyNumberFormat="1" applyAlignment="1" applyProtection="1">
      <alignment horizontal="center"/>
      <protection locked="0"/>
    </xf>
    <xf numFmtId="9" fontId="9" fillId="0" borderId="0" xfId="3" applyNumberFormat="1" applyFont="1" applyAlignment="1" applyProtection="1">
      <alignment horizontal="center" wrapText="1"/>
      <protection locked="0"/>
    </xf>
    <xf numFmtId="9" fontId="10" fillId="0" borderId="0" xfId="3" applyNumberFormat="1" applyFont="1" applyAlignment="1">
      <alignment horizontal="center" wrapText="1"/>
    </xf>
    <xf numFmtId="178" fontId="3" fillId="0" borderId="0" xfId="3" applyAlignment="1">
      <alignment horizontal="left"/>
    </xf>
    <xf numFmtId="178" fontId="3" fillId="0" borderId="0" xfId="3" applyAlignment="1">
      <alignment horizontal="left" wrapText="1"/>
    </xf>
    <xf numFmtId="177" fontId="3" fillId="0" borderId="0" xfId="3" applyNumberFormat="1" applyAlignment="1">
      <alignment horizontal="left"/>
    </xf>
    <xf numFmtId="178" fontId="13" fillId="0" borderId="0" xfId="3" applyFont="1"/>
    <xf numFmtId="14" fontId="13" fillId="0" borderId="0" xfId="3" applyNumberFormat="1" applyFont="1"/>
    <xf numFmtId="178" fontId="13" fillId="0" borderId="0" xfId="3" applyFont="1" applyAlignment="1">
      <alignment wrapText="1"/>
    </xf>
    <xf numFmtId="177" fontId="13" fillId="0" borderId="0" xfId="3" applyNumberFormat="1" applyFont="1" applyAlignment="1">
      <alignment horizontal="left"/>
    </xf>
    <xf numFmtId="178" fontId="14" fillId="5" borderId="1" xfId="3" applyFont="1" applyFill="1" applyBorder="1" applyAlignment="1" applyProtection="1">
      <alignment horizontal="left"/>
      <protection locked="0"/>
    </xf>
    <xf numFmtId="9" fontId="3" fillId="0" borderId="0" xfId="3" applyNumberFormat="1" applyAlignment="1" applyProtection="1">
      <alignment horizontal="center" vertical="center" wrapText="1"/>
      <protection locked="0"/>
    </xf>
    <xf numFmtId="178" fontId="3" fillId="0" borderId="0" xfId="3"/>
    <xf numFmtId="14" fontId="3" fillId="0" borderId="0" xfId="3" applyNumberFormat="1"/>
    <xf numFmtId="178" fontId="3" fillId="0" borderId="0" xfId="3" applyAlignment="1">
      <alignment wrapText="1"/>
    </xf>
    <xf numFmtId="178" fontId="13" fillId="0" borderId="0" xfId="3" applyFont="1" applyAlignment="1">
      <alignment horizontal="right" wrapText="1"/>
    </xf>
    <xf numFmtId="178" fontId="12" fillId="0" borderId="4" xfId="2" applyFont="1" applyBorder="1" applyAlignment="1" applyProtection="1">
      <alignment horizontal="left"/>
      <protection locked="0"/>
    </xf>
    <xf numFmtId="178" fontId="0" fillId="0" borderId="1" xfId="0" applyBorder="1"/>
    <xf numFmtId="178" fontId="1" fillId="0" borderId="0" xfId="0" applyFont="1" applyAlignment="1">
      <alignment vertical="center" wrapText="1"/>
    </xf>
    <xf numFmtId="178" fontId="4" fillId="0" borderId="0" xfId="0" applyFont="1" applyAlignment="1">
      <alignment vertical="center" wrapText="1"/>
    </xf>
    <xf numFmtId="178" fontId="15" fillId="0" borderId="0" xfId="0" applyFont="1"/>
    <xf numFmtId="177" fontId="3" fillId="0" borderId="0" xfId="2" applyNumberFormat="1" applyAlignment="1" applyProtection="1">
      <alignment wrapText="1"/>
      <protection locked="0"/>
    </xf>
    <xf numFmtId="178" fontId="11" fillId="0" borderId="1" xfId="2" applyFont="1" applyBorder="1" applyAlignment="1" applyProtection="1">
      <alignment horizontal="left"/>
      <protection locked="0"/>
    </xf>
    <xf numFmtId="178" fontId="11" fillId="0" borderId="1" xfId="2" applyFont="1" applyBorder="1" applyProtection="1">
      <protection locked="0"/>
    </xf>
    <xf numFmtId="178" fontId="1" fillId="0" borderId="0" xfId="0" applyFont="1" applyAlignment="1">
      <alignment horizontal="center" vertical="center" wrapText="1"/>
    </xf>
    <xf numFmtId="178" fontId="1" fillId="0" borderId="0" xfId="0" applyFont="1" applyAlignment="1">
      <alignment horizontal="center" vertical="center"/>
    </xf>
    <xf numFmtId="178" fontId="1" fillId="3" borderId="0" xfId="0" applyFont="1" applyFill="1" applyAlignment="1">
      <alignment vertical="center" wrapText="1"/>
    </xf>
    <xf numFmtId="178" fontId="12" fillId="0" borderId="0" xfId="2" applyFont="1" applyAlignment="1" applyProtection="1">
      <alignment horizontal="left"/>
      <protection locked="0"/>
    </xf>
    <xf numFmtId="178" fontId="12" fillId="0" borderId="1" xfId="2" applyFont="1" applyBorder="1" applyAlignment="1" applyProtection="1">
      <alignment horizontal="left" vertical="center"/>
      <protection locked="0"/>
    </xf>
    <xf numFmtId="178" fontId="11" fillId="4" borderId="1" xfId="2" applyFont="1" applyFill="1" applyBorder="1" applyAlignment="1" applyProtection="1">
      <alignment horizontal="left" vertical="center"/>
      <protection locked="0"/>
    </xf>
    <xf numFmtId="178" fontId="3" fillId="0" borderId="1" xfId="3" applyBorder="1" applyAlignment="1" applyProtection="1">
      <alignment horizontal="left" vertical="center"/>
      <protection locked="0"/>
    </xf>
    <xf numFmtId="178" fontId="3" fillId="0" borderId="0" xfId="3" applyAlignment="1" applyProtection="1">
      <alignment horizontal="left" vertical="center"/>
      <protection locked="0"/>
    </xf>
    <xf numFmtId="178" fontId="8" fillId="0" borderId="0" xfId="3" applyFont="1" applyAlignment="1" applyProtection="1">
      <alignment horizontal="left" vertical="center"/>
      <protection locked="0"/>
    </xf>
    <xf numFmtId="178" fontId="3" fillId="0" borderId="0" xfId="3" applyAlignment="1" applyProtection="1">
      <alignment horizontal="center" vertical="center"/>
      <protection locked="0"/>
    </xf>
    <xf numFmtId="178" fontId="9" fillId="0" borderId="0" xfId="3" applyFont="1" applyAlignment="1" applyProtection="1">
      <alignment horizontal="left" vertical="center"/>
      <protection locked="0"/>
    </xf>
    <xf numFmtId="178" fontId="10" fillId="0" borderId="0" xfId="3" applyFont="1" applyAlignment="1" applyProtection="1">
      <alignment horizontal="left" vertical="center"/>
      <protection locked="0"/>
    </xf>
    <xf numFmtId="177" fontId="3" fillId="0" borderId="0" xfId="3" applyNumberFormat="1" applyAlignment="1" applyProtection="1">
      <alignment horizontal="left" vertical="center"/>
      <protection locked="0"/>
    </xf>
    <xf numFmtId="178" fontId="13" fillId="0" borderId="0" xfId="3" applyFont="1" applyAlignment="1" applyProtection="1">
      <alignment horizontal="left" vertical="center"/>
      <protection locked="0"/>
    </xf>
    <xf numFmtId="178" fontId="11" fillId="5" borderId="1" xfId="2" applyFont="1" applyFill="1" applyBorder="1" applyAlignment="1" applyProtection="1">
      <alignment horizontal="left" vertical="center"/>
      <protection locked="0"/>
    </xf>
    <xf numFmtId="178" fontId="11" fillId="0" borderId="1" xfId="2" applyFont="1" applyBorder="1" applyAlignment="1" applyProtection="1">
      <alignment vertical="center"/>
      <protection locked="0"/>
    </xf>
    <xf numFmtId="178" fontId="13" fillId="0" borderId="0" xfId="3" applyFont="1" applyAlignment="1">
      <alignment horizontal="left" vertical="center"/>
    </xf>
    <xf numFmtId="178" fontId="13" fillId="0" borderId="0" xfId="3" applyFont="1" applyAlignment="1">
      <alignment horizontal="left" vertical="center" wrapText="1"/>
    </xf>
    <xf numFmtId="178" fontId="11" fillId="0" borderId="5" xfId="2" applyFont="1" applyBorder="1" applyAlignment="1" applyProtection="1">
      <alignment horizontal="left"/>
      <protection locked="0"/>
    </xf>
    <xf numFmtId="178" fontId="12" fillId="0" borderId="6" xfId="2" applyFont="1" applyBorder="1" applyAlignment="1" applyProtection="1">
      <alignment horizontal="left"/>
      <protection locked="0"/>
    </xf>
    <xf numFmtId="178" fontId="11" fillId="0" borderId="6" xfId="2" applyFont="1" applyBorder="1" applyAlignment="1" applyProtection="1">
      <alignment horizontal="left"/>
      <protection locked="0"/>
    </xf>
    <xf numFmtId="178" fontId="11" fillId="0" borderId="1" xfId="2" applyFont="1" applyBorder="1" applyAlignment="1" applyProtection="1">
      <alignment horizontal="left" vertical="center"/>
      <protection locked="0"/>
    </xf>
    <xf numFmtId="178" fontId="16" fillId="0" borderId="1" xfId="2" applyFont="1" applyBorder="1" applyAlignment="1" applyProtection="1">
      <alignment horizontal="left" vertical="center"/>
      <protection locked="0"/>
    </xf>
    <xf numFmtId="178" fontId="16" fillId="5" borderId="1" xfId="2" applyFont="1" applyFill="1" applyBorder="1" applyAlignment="1" applyProtection="1">
      <alignment horizontal="left"/>
      <protection locked="0"/>
    </xf>
    <xf numFmtId="178" fontId="11" fillId="0" borderId="2" xfId="2" applyFont="1" applyBorder="1" applyProtection="1">
      <protection locked="0"/>
    </xf>
    <xf numFmtId="178" fontId="11" fillId="0" borderId="7" xfId="2" applyFont="1" applyBorder="1" applyProtection="1">
      <protection locked="0"/>
    </xf>
    <xf numFmtId="178" fontId="3" fillId="0" borderId="3" xfId="3" applyBorder="1" applyAlignment="1" applyProtection="1">
      <alignment horizontal="left"/>
      <protection locked="0"/>
    </xf>
    <xf numFmtId="178" fontId="19" fillId="0" borderId="0" xfId="0" applyFont="1" applyAlignment="1">
      <alignment vertical="center" wrapText="1"/>
    </xf>
    <xf numFmtId="178" fontId="0" fillId="0" borderId="0" xfId="0" applyAlignment="1">
      <alignment wrapText="1"/>
    </xf>
    <xf numFmtId="178" fontId="11" fillId="0" borderId="7" xfId="2" applyFont="1" applyBorder="1" applyAlignment="1" applyProtection="1">
      <alignment horizontal="left"/>
      <protection locked="0"/>
    </xf>
    <xf numFmtId="178" fontId="21" fillId="0" borderId="0" xfId="0" applyFont="1" applyAlignment="1">
      <alignment wrapText="1"/>
    </xf>
    <xf numFmtId="178" fontId="2" fillId="0" borderId="0" xfId="0" applyFon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178" fontId="21" fillId="0" borderId="0" xfId="0" applyFont="1"/>
    <xf numFmtId="177" fontId="2" fillId="0" borderId="0" xfId="0" applyNumberFormat="1" applyFont="1"/>
    <xf numFmtId="178" fontId="21" fillId="0" borderId="0" xfId="6" applyFont="1"/>
    <xf numFmtId="178" fontId="23" fillId="0" borderId="0" xfId="6" applyFont="1"/>
    <xf numFmtId="179" fontId="0" fillId="0" borderId="0" xfId="0" applyNumberFormat="1" applyAlignment="1">
      <alignment wrapText="1"/>
    </xf>
    <xf numFmtId="178" fontId="1" fillId="3" borderId="12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0" fillId="2" borderId="1" xfId="0" applyNumberFormat="1" applyFill="1" applyBorder="1" applyAlignment="1">
      <alignment wrapText="1"/>
    </xf>
    <xf numFmtId="178" fontId="2" fillId="0" borderId="1" xfId="0" applyFont="1" applyBorder="1" applyAlignment="1">
      <alignment wrapText="1"/>
    </xf>
    <xf numFmtId="178" fontId="29" fillId="0" borderId="1" xfId="9" applyFont="1" applyBorder="1" applyAlignment="1">
      <alignment horizontal="left" vertical="center" wrapText="1"/>
    </xf>
    <xf numFmtId="178" fontId="29" fillId="0" borderId="1" xfId="9" applyFont="1" applyBorder="1" applyAlignment="1">
      <alignment horizontal="left" wrapText="1"/>
    </xf>
    <xf numFmtId="26" fontId="0" fillId="0" borderId="0" xfId="0" applyNumberFormat="1" applyAlignment="1">
      <alignment wrapText="1"/>
    </xf>
    <xf numFmtId="9" fontId="0" fillId="0" borderId="0" xfId="7" applyFont="1" applyAlignment="1">
      <alignment wrapText="1"/>
    </xf>
    <xf numFmtId="177" fontId="0" fillId="9" borderId="1" xfId="0" applyNumberFormat="1" applyFill="1" applyBorder="1" applyAlignment="1">
      <alignment wrapText="1"/>
    </xf>
    <xf numFmtId="10" fontId="2" fillId="9" borderId="1" xfId="5" applyNumberFormat="1" applyFont="1" applyFill="1" applyBorder="1" applyAlignment="1">
      <alignment wrapText="1"/>
    </xf>
    <xf numFmtId="178" fontId="31" fillId="0" borderId="1" xfId="0" applyFont="1" applyBorder="1" applyAlignment="1">
      <alignment horizontal="center" wrapText="1"/>
    </xf>
    <xf numFmtId="1" fontId="0" fillId="9" borderId="1" xfId="0" applyNumberFormat="1" applyFill="1" applyBorder="1" applyAlignment="1">
      <alignment horizontal="center" wrapText="1"/>
    </xf>
    <xf numFmtId="1" fontId="0" fillId="0" borderId="1" xfId="0" applyNumberFormat="1" applyBorder="1" applyAlignment="1">
      <alignment horizontal="center" wrapText="1"/>
    </xf>
    <xf numFmtId="178" fontId="0" fillId="0" borderId="6" xfId="0" applyBorder="1" applyAlignment="1">
      <alignment wrapText="1"/>
    </xf>
    <xf numFmtId="178" fontId="2" fillId="0" borderId="6" xfId="0" applyFont="1" applyBorder="1" applyAlignment="1">
      <alignment wrapText="1"/>
    </xf>
    <xf numFmtId="178" fontId="29" fillId="0" borderId="6" xfId="9" applyFont="1" applyBorder="1" applyAlignment="1">
      <alignment horizontal="left" wrapText="1"/>
    </xf>
    <xf numFmtId="2" fontId="0" fillId="0" borderId="6" xfId="0" applyNumberFormat="1" applyBorder="1" applyAlignment="1">
      <alignment wrapText="1"/>
    </xf>
    <xf numFmtId="177" fontId="0" fillId="2" borderId="6" xfId="4" applyNumberFormat="1" applyFont="1" applyFill="1" applyBorder="1" applyAlignment="1">
      <alignment wrapText="1"/>
    </xf>
    <xf numFmtId="177" fontId="0" fillId="0" borderId="10" xfId="0" applyNumberFormat="1" applyBorder="1" applyAlignment="1">
      <alignment wrapText="1"/>
    </xf>
    <xf numFmtId="177" fontId="0" fillId="0" borderId="6" xfId="0" applyNumberFormat="1" applyBorder="1" applyAlignment="1">
      <alignment wrapText="1"/>
    </xf>
    <xf numFmtId="178" fontId="31" fillId="0" borderId="6" xfId="0" applyFont="1" applyBorder="1" applyAlignment="1">
      <alignment horizontal="center" wrapText="1"/>
    </xf>
    <xf numFmtId="1" fontId="0" fillId="0" borderId="6" xfId="0" applyNumberFormat="1" applyBorder="1" applyAlignment="1">
      <alignment wrapText="1"/>
    </xf>
    <xf numFmtId="180" fontId="0" fillId="2" borderId="6" xfId="0" applyNumberFormat="1" applyFill="1" applyBorder="1" applyAlignment="1">
      <alignment wrapText="1"/>
    </xf>
    <xf numFmtId="1" fontId="0" fillId="2" borderId="6" xfId="0" applyNumberFormat="1" applyFill="1" applyBorder="1" applyAlignment="1">
      <alignment wrapText="1"/>
    </xf>
    <xf numFmtId="177" fontId="0" fillId="2" borderId="6" xfId="0" applyNumberFormat="1" applyFill="1" applyBorder="1" applyAlignment="1">
      <alignment wrapText="1"/>
    </xf>
    <xf numFmtId="10" fontId="0" fillId="0" borderId="6" xfId="0" applyNumberFormat="1" applyBorder="1" applyAlignment="1">
      <alignment wrapText="1"/>
    </xf>
    <xf numFmtId="10" fontId="2" fillId="9" borderId="6" xfId="5" applyNumberFormat="1" applyFont="1" applyFill="1" applyBorder="1" applyAlignment="1">
      <alignment wrapText="1"/>
    </xf>
    <xf numFmtId="177" fontId="0" fillId="9" borderId="6" xfId="0" applyNumberFormat="1" applyFill="1" applyBorder="1" applyAlignment="1">
      <alignment wrapText="1"/>
    </xf>
    <xf numFmtId="10" fontId="0" fillId="2" borderId="6" xfId="5" applyNumberFormat="1" applyFont="1" applyFill="1" applyBorder="1" applyAlignment="1">
      <alignment wrapText="1"/>
    </xf>
    <xf numFmtId="1" fontId="0" fillId="9" borderId="6" xfId="0" applyNumberFormat="1" applyFill="1" applyBorder="1" applyAlignment="1">
      <alignment horizontal="center" wrapText="1"/>
    </xf>
    <xf numFmtId="177" fontId="0" fillId="0" borderId="0" xfId="0" applyNumberFormat="1"/>
    <xf numFmtId="14" fontId="0" fillId="0" borderId="0" xfId="0" applyNumberFormat="1"/>
    <xf numFmtId="178" fontId="2" fillId="2" borderId="1" xfId="0" applyFont="1" applyFill="1" applyBorder="1" applyAlignment="1">
      <alignment vertical="center" wrapText="1"/>
    </xf>
    <xf numFmtId="178" fontId="34" fillId="0" borderId="0" xfId="0" applyFont="1" applyAlignment="1">
      <alignment horizontal="left"/>
    </xf>
    <xf numFmtId="14" fontId="34" fillId="0" borderId="0" xfId="0" applyNumberFormat="1" applyFont="1" applyAlignment="1">
      <alignment horizontal="left"/>
    </xf>
    <xf numFmtId="178" fontId="28" fillId="9" borderId="14" xfId="6" applyFont="1" applyFill="1" applyBorder="1" applyAlignment="1">
      <alignment horizontal="center" vertical="center" wrapText="1"/>
    </xf>
    <xf numFmtId="178" fontId="0" fillId="9" borderId="14" xfId="0" applyFill="1" applyBorder="1" applyAlignment="1">
      <alignment wrapText="1"/>
    </xf>
    <xf numFmtId="178" fontId="2" fillId="9" borderId="14" xfId="0" applyFont="1" applyFill="1" applyBorder="1" applyAlignment="1">
      <alignment wrapText="1"/>
    </xf>
    <xf numFmtId="178" fontId="29" fillId="9" borderId="14" xfId="9" applyFont="1" applyFill="1" applyBorder="1" applyAlignment="1">
      <alignment horizontal="left" wrapText="1"/>
    </xf>
    <xf numFmtId="2" fontId="0" fillId="9" borderId="14" xfId="0" applyNumberFormat="1" applyFill="1" applyBorder="1" applyAlignment="1">
      <alignment wrapText="1"/>
    </xf>
    <xf numFmtId="177" fontId="0" fillId="9" borderId="14" xfId="4" applyNumberFormat="1" applyFont="1" applyFill="1" applyBorder="1" applyAlignment="1">
      <alignment wrapText="1"/>
    </xf>
    <xf numFmtId="177" fontId="0" fillId="9" borderId="14" xfId="0" applyNumberFormat="1" applyFill="1" applyBorder="1" applyAlignment="1">
      <alignment wrapText="1"/>
    </xf>
    <xf numFmtId="178" fontId="31" fillId="9" borderId="14" xfId="0" applyFont="1" applyFill="1" applyBorder="1" applyAlignment="1">
      <alignment horizontal="center" wrapText="1"/>
    </xf>
    <xf numFmtId="1" fontId="0" fillId="9" borderId="14" xfId="0" applyNumberFormat="1" applyFill="1" applyBorder="1" applyAlignment="1">
      <alignment wrapText="1"/>
    </xf>
    <xf numFmtId="180" fontId="0" fillId="9" borderId="14" xfId="0" applyNumberFormat="1" applyFill="1" applyBorder="1" applyAlignment="1">
      <alignment wrapText="1"/>
    </xf>
    <xf numFmtId="10" fontId="0" fillId="9" borderId="14" xfId="0" applyNumberFormat="1" applyFill="1" applyBorder="1" applyAlignment="1">
      <alignment wrapText="1"/>
    </xf>
    <xf numFmtId="10" fontId="2" fillId="9" borderId="14" xfId="5" applyNumberFormat="1" applyFont="1" applyFill="1" applyBorder="1" applyAlignment="1">
      <alignment wrapText="1"/>
    </xf>
    <xf numFmtId="10" fontId="0" fillId="9" borderId="14" xfId="5" applyNumberFormat="1" applyFont="1" applyFill="1" applyBorder="1" applyAlignment="1">
      <alignment wrapText="1"/>
    </xf>
    <xf numFmtId="1" fontId="0" fillId="9" borderId="14" xfId="0" applyNumberFormat="1" applyFill="1" applyBorder="1" applyAlignment="1">
      <alignment horizontal="center" wrapText="1"/>
    </xf>
    <xf numFmtId="177" fontId="0" fillId="9" borderId="15" xfId="0" applyNumberFormat="1" applyFill="1" applyBorder="1" applyAlignment="1">
      <alignment wrapText="1"/>
    </xf>
    <xf numFmtId="178" fontId="0" fillId="0" borderId="16" xfId="0" applyBorder="1" applyAlignment="1">
      <alignment wrapText="1"/>
    </xf>
    <xf numFmtId="178" fontId="2" fillId="0" borderId="16" xfId="0" applyFont="1" applyBorder="1" applyAlignment="1">
      <alignment wrapText="1"/>
    </xf>
    <xf numFmtId="178" fontId="29" fillId="0" borderId="16" xfId="9" applyFont="1" applyBorder="1" applyAlignment="1">
      <alignment horizontal="left" vertical="center" wrapText="1"/>
    </xf>
    <xf numFmtId="2" fontId="0" fillId="0" borderId="16" xfId="0" applyNumberFormat="1" applyBorder="1" applyAlignment="1">
      <alignment wrapText="1"/>
    </xf>
    <xf numFmtId="177" fontId="0" fillId="2" borderId="16" xfId="4" applyNumberFormat="1" applyFont="1" applyFill="1" applyBorder="1" applyAlignment="1">
      <alignment wrapText="1"/>
    </xf>
    <xf numFmtId="177" fontId="0" fillId="0" borderId="17" xfId="0" applyNumberFormat="1" applyBorder="1" applyAlignment="1">
      <alignment wrapText="1"/>
    </xf>
    <xf numFmtId="177" fontId="0" fillId="0" borderId="16" xfId="0" applyNumberFormat="1" applyBorder="1" applyAlignment="1">
      <alignment wrapText="1"/>
    </xf>
    <xf numFmtId="178" fontId="31" fillId="0" borderId="16" xfId="0" applyFont="1" applyBorder="1" applyAlignment="1">
      <alignment horizontal="center" wrapText="1"/>
    </xf>
    <xf numFmtId="1" fontId="0" fillId="0" borderId="16" xfId="0" applyNumberFormat="1" applyBorder="1" applyAlignment="1">
      <alignment wrapText="1"/>
    </xf>
    <xf numFmtId="180" fontId="0" fillId="2" borderId="16" xfId="0" applyNumberFormat="1" applyFill="1" applyBorder="1" applyAlignment="1">
      <alignment wrapText="1"/>
    </xf>
    <xf numFmtId="1" fontId="0" fillId="2" borderId="16" xfId="0" applyNumberFormat="1" applyFill="1" applyBorder="1" applyAlignment="1">
      <alignment wrapText="1"/>
    </xf>
    <xf numFmtId="177" fontId="0" fillId="2" borderId="16" xfId="0" applyNumberFormat="1" applyFill="1" applyBorder="1" applyAlignment="1">
      <alignment wrapText="1"/>
    </xf>
    <xf numFmtId="10" fontId="0" fillId="0" borderId="16" xfId="0" applyNumberFormat="1" applyBorder="1" applyAlignment="1">
      <alignment wrapText="1"/>
    </xf>
    <xf numFmtId="10" fontId="2" fillId="9" borderId="16" xfId="5" applyNumberFormat="1" applyFont="1" applyFill="1" applyBorder="1" applyAlignment="1">
      <alignment wrapText="1"/>
    </xf>
    <xf numFmtId="177" fontId="0" fillId="9" borderId="16" xfId="0" applyNumberFormat="1" applyFill="1" applyBorder="1" applyAlignment="1">
      <alignment wrapText="1"/>
    </xf>
    <xf numFmtId="10" fontId="0" fillId="2" borderId="16" xfId="5" applyNumberFormat="1" applyFont="1" applyFill="1" applyBorder="1" applyAlignment="1">
      <alignment wrapText="1"/>
    </xf>
    <xf numFmtId="1" fontId="0" fillId="9" borderId="16" xfId="0" applyNumberFormat="1" applyFill="1" applyBorder="1" applyAlignment="1">
      <alignment horizontal="center" wrapText="1"/>
    </xf>
    <xf numFmtId="178" fontId="0" fillId="0" borderId="14" xfId="0" applyBorder="1"/>
    <xf numFmtId="178" fontId="0" fillId="0" borderId="14" xfId="0" applyBorder="1" applyAlignment="1">
      <alignment wrapText="1"/>
    </xf>
    <xf numFmtId="178" fontId="1" fillId="0" borderId="16" xfId="0" applyFont="1" applyBorder="1" applyAlignment="1">
      <alignment horizontal="center" wrapText="1"/>
    </xf>
    <xf numFmtId="178" fontId="1" fillId="11" borderId="16" xfId="0" applyFont="1" applyFill="1" applyBorder="1" applyAlignment="1">
      <alignment horizontal="center" wrapText="1"/>
    </xf>
    <xf numFmtId="178" fontId="19" fillId="11" borderId="16" xfId="0" applyFont="1" applyFill="1" applyBorder="1" applyAlignment="1">
      <alignment horizontal="center" wrapText="1"/>
    </xf>
    <xf numFmtId="178" fontId="19" fillId="9" borderId="16" xfId="0" applyFont="1" applyFill="1" applyBorder="1" applyAlignment="1">
      <alignment horizontal="center" wrapText="1"/>
    </xf>
    <xf numFmtId="178" fontId="1" fillId="9" borderId="16" xfId="0" applyFont="1" applyFill="1" applyBorder="1" applyAlignment="1">
      <alignment horizontal="center" wrapText="1"/>
    </xf>
    <xf numFmtId="178" fontId="1" fillId="9" borderId="16" xfId="6" applyFont="1" applyFill="1" applyBorder="1" applyAlignment="1">
      <alignment horizontal="center" wrapText="1"/>
    </xf>
    <xf numFmtId="178" fontId="1" fillId="6" borderId="16" xfId="0" applyFont="1" applyFill="1" applyBorder="1" applyAlignment="1">
      <alignment horizontal="center" wrapText="1"/>
    </xf>
    <xf numFmtId="2" fontId="1" fillId="6" borderId="16" xfId="0" applyNumberFormat="1" applyFont="1" applyFill="1" applyBorder="1" applyAlignment="1">
      <alignment horizontal="center" wrapText="1"/>
    </xf>
    <xf numFmtId="177" fontId="22" fillId="6" borderId="16" xfId="1" applyNumberFormat="1" applyFont="1" applyFill="1" applyBorder="1" applyAlignment="1">
      <alignment wrapText="1"/>
    </xf>
    <xf numFmtId="177" fontId="1" fillId="10" borderId="17" xfId="0" applyNumberFormat="1" applyFont="1" applyFill="1" applyBorder="1" applyAlignment="1">
      <alignment horizontal="center" wrapText="1"/>
    </xf>
    <xf numFmtId="177" fontId="1" fillId="6" borderId="16" xfId="0" applyNumberFormat="1" applyFont="1" applyFill="1" applyBorder="1" applyAlignment="1">
      <alignment horizontal="center" wrapText="1"/>
    </xf>
    <xf numFmtId="178" fontId="19" fillId="0" borderId="16" xfId="0" applyFont="1" applyBorder="1" applyAlignment="1">
      <alignment horizontal="center" wrapText="1"/>
    </xf>
    <xf numFmtId="179" fontId="1" fillId="0" borderId="16" xfId="0" applyNumberFormat="1" applyFont="1" applyBorder="1" applyAlignment="1">
      <alignment horizontal="center" wrapText="1"/>
    </xf>
    <xf numFmtId="1" fontId="1" fillId="0" borderId="16" xfId="0" applyNumberFormat="1" applyFont="1" applyBorder="1" applyAlignment="1">
      <alignment horizontal="center" wrapText="1"/>
    </xf>
    <xf numFmtId="180" fontId="22" fillId="0" borderId="16" xfId="1" applyNumberFormat="1" applyFont="1" applyBorder="1" applyAlignment="1">
      <alignment wrapText="1"/>
    </xf>
    <xf numFmtId="1" fontId="22" fillId="0" borderId="16" xfId="1" applyNumberFormat="1" applyFont="1" applyBorder="1" applyAlignment="1">
      <alignment wrapText="1"/>
    </xf>
    <xf numFmtId="177" fontId="22" fillId="0" borderId="16" xfId="1" applyNumberFormat="1" applyFont="1" applyBorder="1" applyAlignment="1">
      <alignment wrapText="1"/>
    </xf>
    <xf numFmtId="10" fontId="1" fillId="0" borderId="16" xfId="0" applyNumberFormat="1" applyFont="1" applyBorder="1" applyAlignment="1">
      <alignment horizontal="center" wrapText="1"/>
    </xf>
    <xf numFmtId="177" fontId="22" fillId="9" borderId="16" xfId="1" applyNumberFormat="1" applyFont="1" applyFill="1" applyBorder="1" applyAlignment="1">
      <alignment wrapText="1"/>
    </xf>
    <xf numFmtId="177" fontId="22" fillId="3" borderId="16" xfId="1" applyNumberFormat="1" applyFont="1" applyFill="1" applyBorder="1" applyAlignment="1">
      <alignment wrapText="1"/>
    </xf>
    <xf numFmtId="10" fontId="14" fillId="9" borderId="16" xfId="1" applyNumberFormat="1" applyFont="1" applyFill="1" applyBorder="1" applyAlignment="1">
      <alignment wrapText="1"/>
    </xf>
    <xf numFmtId="177" fontId="14" fillId="9" borderId="16" xfId="1" applyNumberFormat="1" applyFont="1" applyFill="1" applyBorder="1" applyAlignment="1">
      <alignment wrapText="1"/>
    </xf>
    <xf numFmtId="177" fontId="1" fillId="3" borderId="16" xfId="0" applyNumberFormat="1" applyFont="1" applyFill="1" applyBorder="1" applyAlignment="1">
      <alignment horizontal="center" wrapText="1"/>
    </xf>
    <xf numFmtId="177" fontId="1" fillId="0" borderId="16" xfId="0" applyNumberFormat="1" applyFont="1" applyBorder="1" applyAlignment="1">
      <alignment horizontal="center" wrapText="1"/>
    </xf>
    <xf numFmtId="178" fontId="29" fillId="0" borderId="16" xfId="9" applyFont="1" applyBorder="1" applyAlignment="1">
      <alignment horizontal="left" wrapText="1"/>
    </xf>
    <xf numFmtId="178" fontId="29" fillId="0" borderId="6" xfId="9" applyFont="1" applyBorder="1" applyAlignment="1">
      <alignment horizontal="left" vertical="center" wrapText="1"/>
    </xf>
    <xf numFmtId="14" fontId="0" fillId="0" borderId="14" xfId="0" applyNumberFormat="1" applyBorder="1"/>
    <xf numFmtId="177" fontId="2" fillId="0" borderId="0" xfId="0" applyNumberFormat="1" applyFont="1" applyAlignment="1">
      <alignment wrapText="1"/>
    </xf>
    <xf numFmtId="178" fontId="2" fillId="0" borderId="14" xfId="0" applyFont="1" applyBorder="1" applyAlignment="1">
      <alignment wrapText="1"/>
    </xf>
    <xf numFmtId="14" fontId="0" fillId="0" borderId="14" xfId="0" applyNumberFormat="1" applyBorder="1" applyAlignment="1">
      <alignment wrapText="1"/>
    </xf>
    <xf numFmtId="2" fontId="23" fillId="0" borderId="0" xfId="0" applyNumberFormat="1" applyFont="1" applyAlignment="1">
      <alignment wrapText="1"/>
    </xf>
    <xf numFmtId="2" fontId="37" fillId="0" borderId="16" xfId="0" applyNumberFormat="1" applyFont="1" applyBorder="1" applyAlignment="1">
      <alignment horizontal="center" wrapText="1"/>
    </xf>
    <xf numFmtId="2" fontId="23" fillId="9" borderId="14" xfId="0" applyNumberFormat="1" applyFont="1" applyFill="1" applyBorder="1" applyAlignment="1">
      <alignment wrapText="1"/>
    </xf>
    <xf numFmtId="2" fontId="23" fillId="0" borderId="1" xfId="0" applyNumberFormat="1" applyFont="1" applyBorder="1" applyAlignment="1">
      <alignment wrapText="1"/>
    </xf>
    <xf numFmtId="2" fontId="23" fillId="0" borderId="16" xfId="0" applyNumberFormat="1" applyFont="1" applyBorder="1" applyAlignment="1">
      <alignment wrapText="1"/>
    </xf>
    <xf numFmtId="178" fontId="9" fillId="9" borderId="1" xfId="3" applyFont="1" applyFill="1" applyBorder="1" applyAlignment="1" applyProtection="1">
      <alignment horizontal="left"/>
      <protection locked="0"/>
    </xf>
    <xf numFmtId="0" fontId="34" fillId="0" borderId="0" xfId="0" applyNumberFormat="1" applyFont="1" applyAlignment="1">
      <alignment horizontal="left"/>
    </xf>
    <xf numFmtId="0" fontId="34" fillId="0" borderId="14" xfId="0" applyNumberFormat="1" applyFont="1" applyBorder="1" applyAlignment="1">
      <alignment horizontal="left"/>
    </xf>
    <xf numFmtId="0" fontId="35" fillId="0" borderId="0" xfId="0" applyNumberFormat="1" applyFont="1" applyAlignment="1">
      <alignment horizontal="left"/>
    </xf>
    <xf numFmtId="0" fontId="23" fillId="0" borderId="0" xfId="0" applyNumberFormat="1" applyFont="1" applyAlignment="1">
      <alignment horizontal="left"/>
    </xf>
    <xf numFmtId="0" fontId="34" fillId="0" borderId="14" xfId="0" applyNumberFormat="1" applyFont="1" applyBorder="1" applyAlignment="1">
      <alignment horizontal="left" wrapText="1"/>
    </xf>
    <xf numFmtId="0" fontId="33" fillId="0" borderId="0" xfId="0" applyNumberFormat="1" applyFont="1" applyAlignment="1">
      <alignment horizontal="left"/>
    </xf>
    <xf numFmtId="0" fontId="23" fillId="0" borderId="14" xfId="0" applyNumberFormat="1" applyFont="1" applyBorder="1" applyAlignment="1">
      <alignment horizontal="left"/>
    </xf>
    <xf numFmtId="0" fontId="36" fillId="0" borderId="14" xfId="0" applyNumberFormat="1" applyFont="1" applyBorder="1" applyAlignment="1">
      <alignment horizontal="left"/>
    </xf>
    <xf numFmtId="178" fontId="1" fillId="6" borderId="2" xfId="0" applyFont="1" applyFill="1" applyBorder="1" applyAlignment="1">
      <alignment horizontal="center" wrapText="1"/>
    </xf>
    <xf numFmtId="178" fontId="1" fillId="6" borderId="9" xfId="0" applyFont="1" applyFill="1" applyBorder="1" applyAlignment="1">
      <alignment horizontal="center" wrapText="1"/>
    </xf>
    <xf numFmtId="178" fontId="1" fillId="6" borderId="7" xfId="0" applyFont="1" applyFill="1" applyBorder="1" applyAlignment="1">
      <alignment horizontal="center" wrapText="1"/>
    </xf>
    <xf numFmtId="178" fontId="1" fillId="3" borderId="10" xfId="0" applyFont="1" applyFill="1" applyBorder="1" applyAlignment="1">
      <alignment horizontal="center" wrapText="1"/>
    </xf>
    <xf numFmtId="178" fontId="1" fillId="3" borderId="11" xfId="0" applyFont="1" applyFill="1" applyBorder="1" applyAlignment="1">
      <alignment horizontal="center" wrapText="1"/>
    </xf>
    <xf numFmtId="178" fontId="1" fillId="3" borderId="12" xfId="0" applyFont="1" applyFill="1" applyBorder="1" applyAlignment="1">
      <alignment horizontal="center" wrapText="1"/>
    </xf>
    <xf numFmtId="178" fontId="28" fillId="0" borderId="3" xfId="6" applyFont="1" applyBorder="1" applyAlignment="1">
      <alignment horizontal="center" vertical="center" wrapText="1"/>
    </xf>
    <xf numFmtId="178" fontId="28" fillId="0" borderId="4" xfId="6" applyFont="1" applyBorder="1" applyAlignment="1">
      <alignment horizontal="center" vertical="center" wrapText="1"/>
    </xf>
    <xf numFmtId="178" fontId="28" fillId="0" borderId="6" xfId="6" applyFont="1" applyBorder="1" applyAlignment="1">
      <alignment horizontal="center" vertical="center" wrapText="1"/>
    </xf>
    <xf numFmtId="178" fontId="1" fillId="6" borderId="3" xfId="0" applyFont="1" applyFill="1" applyBorder="1" applyAlignment="1">
      <alignment horizontal="center" wrapText="1"/>
    </xf>
    <xf numFmtId="178" fontId="1" fillId="7" borderId="3" xfId="0" applyFont="1" applyFill="1" applyBorder="1" applyAlignment="1">
      <alignment horizontal="center" wrapText="1"/>
    </xf>
    <xf numFmtId="178" fontId="1" fillId="7" borderId="8" xfId="0" applyFont="1" applyFill="1" applyBorder="1" applyAlignment="1">
      <alignment horizontal="center" wrapText="1"/>
    </xf>
    <xf numFmtId="178" fontId="1" fillId="8" borderId="3" xfId="0" applyFont="1" applyFill="1" applyBorder="1" applyAlignment="1">
      <alignment horizontal="center" wrapText="1"/>
    </xf>
    <xf numFmtId="178" fontId="28" fillId="0" borderId="1" xfId="6" applyFont="1" applyBorder="1" applyAlignment="1">
      <alignment horizontal="center" vertical="center" wrapText="1"/>
    </xf>
    <xf numFmtId="0" fontId="0" fillId="0" borderId="0" xfId="0" applyNumberFormat="1" applyAlignment="1">
      <alignment horizontal="center" wrapText="1"/>
    </xf>
    <xf numFmtId="0" fontId="1" fillId="0" borderId="16" xfId="0" applyNumberFormat="1" applyFont="1" applyBorder="1" applyAlignment="1">
      <alignment horizontal="center" wrapText="1"/>
    </xf>
    <xf numFmtId="0" fontId="0" fillId="9" borderId="13" xfId="0" applyNumberFormat="1" applyFill="1" applyBorder="1" applyAlignment="1">
      <alignment horizontal="center" wrapText="1"/>
    </xf>
    <xf numFmtId="0" fontId="0" fillId="2" borderId="1" xfId="0" applyNumberFormat="1" applyFill="1" applyBorder="1" applyAlignment="1">
      <alignment horizontal="center" wrapText="1"/>
    </xf>
    <xf numFmtId="0" fontId="0" fillId="2" borderId="16" xfId="0" applyNumberFormat="1" applyFill="1" applyBorder="1" applyAlignment="1">
      <alignment horizontal="center" wrapText="1"/>
    </xf>
    <xf numFmtId="0" fontId="0" fillId="12" borderId="1" xfId="0" applyNumberFormat="1" applyFill="1" applyBorder="1" applyAlignment="1">
      <alignment horizontal="center" wrapText="1"/>
    </xf>
    <xf numFmtId="0" fontId="0" fillId="12" borderId="16" xfId="0" applyNumberFormat="1" applyFill="1" applyBorder="1" applyAlignment="1">
      <alignment horizontal="center" wrapText="1"/>
    </xf>
    <xf numFmtId="0" fontId="0" fillId="13" borderId="6" xfId="0" applyNumberFormat="1" applyFill="1" applyBorder="1" applyAlignment="1">
      <alignment horizontal="center" wrapText="1"/>
    </xf>
    <xf numFmtId="0" fontId="0" fillId="13" borderId="1" xfId="0" applyNumberFormat="1" applyFill="1" applyBorder="1" applyAlignment="1">
      <alignment horizontal="center" wrapText="1"/>
    </xf>
    <xf numFmtId="0" fontId="0" fillId="13" borderId="16" xfId="0" applyNumberFormat="1" applyFill="1" applyBorder="1" applyAlignment="1">
      <alignment horizontal="center" wrapText="1"/>
    </xf>
  </cellXfs>
  <cellStyles count="11">
    <cellStyle name="Currency 2" xfId="4" xr:uid="{00000000-0005-0000-0000-000000000000}"/>
    <cellStyle name="Currency 4" xfId="10" xr:uid="{00000000-0005-0000-0000-000001000000}"/>
    <cellStyle name="Normal 2" xfId="6" xr:uid="{00000000-0005-0000-0000-000002000000}"/>
    <cellStyle name="Normal 2 18 2" xfId="1" xr:uid="{00000000-0005-0000-0000-000003000000}"/>
    <cellStyle name="Percent 2" xfId="5" xr:uid="{00000000-0005-0000-0000-000004000000}"/>
    <cellStyle name="Style 1" xfId="3" xr:uid="{00000000-0005-0000-0000-000005000000}"/>
    <cellStyle name="百分比" xfId="7" builtinId="5"/>
    <cellStyle name="常规" xfId="0" builtinId="0"/>
    <cellStyle name="样式 1" xfId="8" xr:uid="{00000000-0005-0000-0000-000008000000}"/>
    <cellStyle name="样式 1 10" xfId="9" xr:uid="{00000000-0005-0000-0000-000009000000}"/>
    <cellStyle name="样式 1 2" xfId="2" xr:uid="{00000000-0005-0000-0000-00000A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147979</xdr:colOff>
      <xdr:row>4</xdr:row>
      <xdr:rowOff>404812</xdr:rowOff>
    </xdr:from>
    <xdr:to>
      <xdr:col>1</xdr:col>
      <xdr:colOff>1337397</xdr:colOff>
      <xdr:row>6</xdr:row>
      <xdr:rowOff>83344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D0FB875-842F-4189-9259-3B81A1EFD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6635" y="1976437"/>
          <a:ext cx="1189418" cy="821532"/>
        </a:xfrm>
        <a:prstGeom prst="rect">
          <a:avLst/>
        </a:prstGeom>
      </xdr:spPr>
    </xdr:pic>
    <xdr:clientData/>
  </xdr:twoCellAnchor>
  <xdr:twoCellAnchor editAs="oneCell">
    <xdr:from>
      <xdr:col>1</xdr:col>
      <xdr:colOff>166689</xdr:colOff>
      <xdr:row>11</xdr:row>
      <xdr:rowOff>150198</xdr:rowOff>
    </xdr:from>
    <xdr:to>
      <xdr:col>1</xdr:col>
      <xdr:colOff>1423989</xdr:colOff>
      <xdr:row>12</xdr:row>
      <xdr:rowOff>396507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C656DBD-F47E-4149-A1D1-56D6C1395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5345" y="5150823"/>
          <a:ext cx="1257300" cy="817809"/>
        </a:xfrm>
        <a:prstGeom prst="rect">
          <a:avLst/>
        </a:prstGeom>
      </xdr:spPr>
    </xdr:pic>
    <xdr:clientData/>
  </xdr:twoCellAnchor>
  <xdr:twoCellAnchor editAs="oneCell">
    <xdr:from>
      <xdr:col>1</xdr:col>
      <xdr:colOff>78582</xdr:colOff>
      <xdr:row>13</xdr:row>
      <xdr:rowOff>117714</xdr:rowOff>
    </xdr:from>
    <xdr:to>
      <xdr:col>1</xdr:col>
      <xdr:colOff>1478605</xdr:colOff>
      <xdr:row>14</xdr:row>
      <xdr:rowOff>485776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1B375890-EF94-4B42-947F-A7C0FF835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4857" y="6051789"/>
          <a:ext cx="1400023" cy="939562"/>
        </a:xfrm>
        <a:prstGeom prst="rect">
          <a:avLst/>
        </a:prstGeom>
      </xdr:spPr>
    </xdr:pic>
    <xdr:clientData/>
  </xdr:twoCellAnchor>
  <xdr:twoCellAnchor editAs="oneCell">
    <xdr:from>
      <xdr:col>1</xdr:col>
      <xdr:colOff>90487</xdr:colOff>
      <xdr:row>19</xdr:row>
      <xdr:rowOff>354808</xdr:rowOff>
    </xdr:from>
    <xdr:to>
      <xdr:col>1</xdr:col>
      <xdr:colOff>1457325</xdr:colOff>
      <xdr:row>21</xdr:row>
      <xdr:rowOff>145506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D5891418-881D-42A8-8847-D38CA3C8A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6762" y="9146383"/>
          <a:ext cx="1366838" cy="933698"/>
        </a:xfrm>
        <a:prstGeom prst="rect">
          <a:avLst/>
        </a:prstGeom>
      </xdr:spPr>
    </xdr:pic>
    <xdr:clientData/>
  </xdr:twoCellAnchor>
  <xdr:twoCellAnchor editAs="oneCell">
    <xdr:from>
      <xdr:col>1</xdr:col>
      <xdr:colOff>90489</xdr:colOff>
      <xdr:row>23</xdr:row>
      <xdr:rowOff>135731</xdr:rowOff>
    </xdr:from>
    <xdr:to>
      <xdr:col>1</xdr:col>
      <xdr:colOff>1466851</xdr:colOff>
      <xdr:row>24</xdr:row>
      <xdr:rowOff>496576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54FCD8FF-7F25-47C0-85C4-C6358713A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6764" y="10641806"/>
          <a:ext cx="1376362" cy="93234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25</xdr:row>
      <xdr:rowOff>388143</xdr:rowOff>
    </xdr:from>
    <xdr:to>
      <xdr:col>1</xdr:col>
      <xdr:colOff>1462715</xdr:colOff>
      <xdr:row>27</xdr:row>
      <xdr:rowOff>161925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550CA30-E069-4C31-9CE2-046E770F1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1525" y="9455943"/>
          <a:ext cx="1367465" cy="916782"/>
        </a:xfrm>
        <a:prstGeom prst="rect">
          <a:avLst/>
        </a:prstGeom>
      </xdr:spPr>
    </xdr:pic>
    <xdr:clientData/>
  </xdr:twoCellAnchor>
  <xdr:twoCellAnchor editAs="oneCell">
    <xdr:from>
      <xdr:col>1</xdr:col>
      <xdr:colOff>9526</xdr:colOff>
      <xdr:row>35</xdr:row>
      <xdr:rowOff>371476</xdr:rowOff>
    </xdr:from>
    <xdr:to>
      <xdr:col>1</xdr:col>
      <xdr:colOff>1514476</xdr:colOff>
      <xdr:row>37</xdr:row>
      <xdr:rowOff>236052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38D68FF5-258B-4100-BFE4-A3E6F4D1A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5801" y="11344276"/>
          <a:ext cx="1504950" cy="1007576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38</xdr:row>
      <xdr:rowOff>352425</xdr:rowOff>
    </xdr:from>
    <xdr:to>
      <xdr:col>1</xdr:col>
      <xdr:colOff>1428750</xdr:colOff>
      <xdr:row>40</xdr:row>
      <xdr:rowOff>39998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F848ABB9-5709-454C-922E-CC51B3642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200" y="19812000"/>
          <a:ext cx="1266825" cy="830573"/>
        </a:xfrm>
        <a:prstGeom prst="rect">
          <a:avLst/>
        </a:prstGeom>
      </xdr:spPr>
    </xdr:pic>
    <xdr:clientData/>
  </xdr:twoCellAnchor>
  <xdr:twoCellAnchor editAs="oneCell">
    <xdr:from>
      <xdr:col>1</xdr:col>
      <xdr:colOff>204787</xdr:colOff>
      <xdr:row>7</xdr:row>
      <xdr:rowOff>362843</xdr:rowOff>
    </xdr:from>
    <xdr:to>
      <xdr:col>1</xdr:col>
      <xdr:colOff>1404937</xdr:colOff>
      <xdr:row>9</xdr:row>
      <xdr:rowOff>26194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404085CA-E960-1357-D9D6-83F1FBC4B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83443" y="3648968"/>
          <a:ext cx="1200150" cy="806351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16</xdr:row>
      <xdr:rowOff>295437</xdr:rowOff>
    </xdr:from>
    <xdr:to>
      <xdr:col>1</xdr:col>
      <xdr:colOff>1446324</xdr:colOff>
      <xdr:row>18</xdr:row>
      <xdr:rowOff>76200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AAA88CC9-D7E0-1936-C6BE-B1E9E4C3B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52476" y="7372512"/>
          <a:ext cx="1370123" cy="92376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28</xdr:row>
      <xdr:rowOff>95250</xdr:rowOff>
    </xdr:from>
    <xdr:to>
      <xdr:col>1</xdr:col>
      <xdr:colOff>1358819</xdr:colOff>
      <xdr:row>29</xdr:row>
      <xdr:rowOff>713719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AE970657-1B4D-44FA-ACE5-68524CDE0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38200" y="13268325"/>
          <a:ext cx="1196894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216317</xdr:colOff>
      <xdr:row>31</xdr:row>
      <xdr:rowOff>476250</xdr:rowOff>
    </xdr:from>
    <xdr:to>
      <xdr:col>1</xdr:col>
      <xdr:colOff>1417311</xdr:colOff>
      <xdr:row>33</xdr:row>
      <xdr:rowOff>392250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ECC27CC3-669B-4ACE-949E-C89EA2E0F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92592" y="15363825"/>
          <a:ext cx="1200994" cy="14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P19"/>
  <sheetViews>
    <sheetView workbookViewId="0">
      <selection activeCell="D21" sqref="D21"/>
    </sheetView>
  </sheetViews>
  <sheetFormatPr defaultRowHeight="15" x14ac:dyDescent="0.25"/>
  <cols>
    <col min="1" max="1" width="18.7109375" customWidth="1"/>
    <col min="2" max="2" width="20.5703125" customWidth="1"/>
    <col min="3" max="3" width="25.42578125" bestFit="1" customWidth="1"/>
    <col min="4" max="4" width="24.5703125" bestFit="1" customWidth="1"/>
    <col min="5" max="5" width="27.85546875" customWidth="1"/>
    <col min="6" max="6" width="19.42578125" customWidth="1"/>
    <col min="7" max="7" width="20.5703125" customWidth="1"/>
    <col min="8" max="8" width="25.7109375" bestFit="1" customWidth="1"/>
  </cols>
  <sheetData>
    <row r="2" spans="1:224" s="7" customFormat="1" ht="20.25" x14ac:dyDescent="0.3">
      <c r="A2" s="5" t="s">
        <v>829</v>
      </c>
      <c r="B2" s="6"/>
      <c r="C2" s="5"/>
      <c r="D2" s="6"/>
      <c r="E2" s="5"/>
      <c r="F2" s="6"/>
      <c r="G2" s="5"/>
      <c r="H2" s="6"/>
      <c r="O2" s="8"/>
      <c r="R2" s="7" t="s">
        <v>22</v>
      </c>
      <c r="W2" s="9"/>
      <c r="Y2" s="10"/>
      <c r="Z2" s="10"/>
      <c r="AA2" s="10"/>
      <c r="HF2" s="11"/>
    </row>
    <row r="3" spans="1:224" s="52" customFormat="1" x14ac:dyDescent="0.25">
      <c r="A3" s="66" t="s">
        <v>20</v>
      </c>
      <c r="B3" s="49" t="s">
        <v>768</v>
      </c>
      <c r="C3" s="50" t="s">
        <v>23</v>
      </c>
      <c r="D3" s="128" t="s">
        <v>964</v>
      </c>
      <c r="E3" s="60" t="s">
        <v>24</v>
      </c>
      <c r="F3" s="51" t="s">
        <v>37</v>
      </c>
      <c r="G3" s="60" t="s">
        <v>25</v>
      </c>
      <c r="H3" s="51" t="s">
        <v>149</v>
      </c>
      <c r="O3" s="53"/>
      <c r="S3" s="54"/>
      <c r="T3" s="54"/>
      <c r="U3" s="15"/>
      <c r="W3" s="55"/>
      <c r="X3" s="32"/>
      <c r="Y3" s="56"/>
      <c r="Z3" s="56"/>
      <c r="AA3" s="56"/>
      <c r="GX3" s="57"/>
      <c r="HB3" s="58" t="s">
        <v>26</v>
      </c>
      <c r="HC3" s="58" t="s">
        <v>27</v>
      </c>
      <c r="HD3" s="58" t="s">
        <v>28</v>
      </c>
      <c r="HE3" s="58" t="s">
        <v>29</v>
      </c>
      <c r="HF3" s="58"/>
      <c r="HG3" s="58" t="s">
        <v>30</v>
      </c>
      <c r="HH3" s="58" t="s">
        <v>31</v>
      </c>
      <c r="HI3" s="58" t="s">
        <v>32</v>
      </c>
      <c r="HJ3" s="58" t="s">
        <v>33</v>
      </c>
      <c r="HK3" s="58"/>
      <c r="HL3" s="58"/>
      <c r="HM3" s="58"/>
      <c r="HN3" s="58"/>
      <c r="HO3" s="58"/>
      <c r="HP3" s="58"/>
    </row>
    <row r="4" spans="1:224" s="52" customFormat="1" x14ac:dyDescent="0.25">
      <c r="A4" s="67" t="s">
        <v>19</v>
      </c>
      <c r="B4" s="49" t="s">
        <v>129</v>
      </c>
      <c r="C4" s="59" t="s">
        <v>34</v>
      </c>
      <c r="D4" s="49" t="s">
        <v>930</v>
      </c>
      <c r="E4" s="60" t="s">
        <v>35</v>
      </c>
      <c r="F4" s="51" t="s">
        <v>560</v>
      </c>
      <c r="G4" s="60" t="s">
        <v>36</v>
      </c>
      <c r="H4" s="51" t="s">
        <v>0</v>
      </c>
      <c r="O4" s="53"/>
      <c r="S4" s="54"/>
      <c r="T4" s="54"/>
      <c r="U4" s="15"/>
      <c r="W4" s="55"/>
      <c r="X4" s="32"/>
      <c r="Y4" s="56"/>
      <c r="Z4" s="56"/>
      <c r="AA4" s="56"/>
      <c r="GX4" s="57"/>
      <c r="HB4" s="61"/>
      <c r="HC4" s="62"/>
      <c r="HD4" s="58"/>
      <c r="HE4" s="58"/>
      <c r="HF4" s="58"/>
      <c r="HG4" s="58"/>
      <c r="HH4" s="61"/>
      <c r="HI4" s="58"/>
      <c r="HJ4" s="58"/>
      <c r="HK4" s="58"/>
      <c r="HL4" s="58"/>
      <c r="HM4" s="58"/>
      <c r="HN4" s="58"/>
      <c r="HO4" s="58"/>
      <c r="HP4" s="58"/>
    </row>
    <row r="5" spans="1:224" s="7" customFormat="1" ht="15" customHeight="1" x14ac:dyDescent="0.25">
      <c r="A5" s="68" t="s">
        <v>39</v>
      </c>
      <c r="B5" s="12" t="s">
        <v>207</v>
      </c>
      <c r="C5" s="18" t="s">
        <v>40</v>
      </c>
      <c r="D5" s="12">
        <v>2025</v>
      </c>
      <c r="E5" s="44" t="s">
        <v>41</v>
      </c>
      <c r="F5" s="200" t="s">
        <v>986</v>
      </c>
      <c r="G5" s="44" t="s">
        <v>42</v>
      </c>
      <c r="H5" s="13" t="s">
        <v>174</v>
      </c>
      <c r="O5" s="8"/>
      <c r="S5" s="14"/>
      <c r="T5" s="14"/>
      <c r="U5" s="15"/>
      <c r="W5" s="9"/>
      <c r="X5" s="16"/>
      <c r="Y5" s="10"/>
      <c r="Z5" s="10"/>
      <c r="AA5" s="10"/>
      <c r="GX5" s="11"/>
      <c r="HB5" s="19"/>
      <c r="HC5" s="20"/>
      <c r="HD5" s="17"/>
      <c r="HE5" s="17"/>
      <c r="HF5" s="17"/>
      <c r="HG5" s="17"/>
      <c r="HH5" s="19"/>
      <c r="HI5" s="17"/>
      <c r="HJ5" s="17"/>
      <c r="HK5" s="17"/>
      <c r="HL5" s="17"/>
      <c r="HM5" s="17"/>
      <c r="HN5" s="17"/>
      <c r="HO5" s="17"/>
      <c r="HP5" s="17"/>
    </row>
    <row r="6" spans="1:224" s="7" customFormat="1" ht="15" customHeight="1" x14ac:dyDescent="0.25">
      <c r="A6" s="68" t="s">
        <v>4</v>
      </c>
      <c r="B6" s="12"/>
      <c r="C6" s="18" t="s">
        <v>43</v>
      </c>
      <c r="D6" s="12"/>
      <c r="E6" s="44" t="s">
        <v>44</v>
      </c>
      <c r="F6" s="71" t="s">
        <v>151</v>
      </c>
      <c r="G6" s="44" t="s">
        <v>45</v>
      </c>
      <c r="H6" s="13" t="s">
        <v>1</v>
      </c>
      <c r="O6" s="8"/>
      <c r="S6" s="21"/>
      <c r="T6" s="21"/>
      <c r="U6" s="16"/>
      <c r="V6" s="16"/>
      <c r="W6" s="22"/>
      <c r="X6" s="23"/>
      <c r="Y6" s="10"/>
      <c r="Z6" s="10"/>
      <c r="AA6" s="10"/>
      <c r="GT6" s="24"/>
      <c r="GU6" s="25"/>
      <c r="GV6" s="24"/>
      <c r="GW6" s="25"/>
      <c r="GX6" s="26"/>
      <c r="GY6" s="24"/>
      <c r="GZ6" s="24"/>
      <c r="HB6" s="27" t="s">
        <v>46</v>
      </c>
      <c r="HC6" s="27" t="s">
        <v>47</v>
      </c>
      <c r="HD6" s="28" t="s">
        <v>3</v>
      </c>
      <c r="HE6" s="29" t="s">
        <v>48</v>
      </c>
      <c r="HF6" s="30"/>
      <c r="HG6" s="19"/>
      <c r="HH6" s="19"/>
      <c r="HI6" s="17"/>
      <c r="HJ6" s="17"/>
      <c r="HK6" s="17"/>
      <c r="HL6" s="17"/>
      <c r="HM6" s="17"/>
      <c r="HN6" s="17"/>
      <c r="HO6" s="17"/>
      <c r="HP6" s="17"/>
    </row>
    <row r="7" spans="1:224" s="7" customFormat="1" ht="15" customHeight="1" x14ac:dyDescent="0.25">
      <c r="A7" s="43" t="s">
        <v>21</v>
      </c>
      <c r="B7" s="12"/>
      <c r="C7" s="31" t="s">
        <v>49</v>
      </c>
      <c r="D7" s="13" t="s">
        <v>651</v>
      </c>
      <c r="E7" s="69" t="s">
        <v>50</v>
      </c>
      <c r="F7" s="13" t="s">
        <v>573</v>
      </c>
      <c r="G7" s="70" t="s">
        <v>51</v>
      </c>
      <c r="H7" s="13" t="s">
        <v>584</v>
      </c>
      <c r="O7" s="8"/>
      <c r="S7" s="14"/>
      <c r="T7" s="14"/>
      <c r="U7" s="15"/>
      <c r="W7" s="9"/>
      <c r="X7" s="32"/>
      <c r="Y7" s="10"/>
      <c r="Z7" s="10"/>
      <c r="AA7" s="10"/>
      <c r="GT7" s="33"/>
      <c r="GU7" s="33"/>
      <c r="GV7" s="34"/>
      <c r="GW7" s="35"/>
      <c r="GX7" s="26"/>
      <c r="GY7" s="24"/>
      <c r="GZ7" s="24"/>
      <c r="HB7" s="19" t="s">
        <v>52</v>
      </c>
      <c r="HC7" s="19" t="s">
        <v>53</v>
      </c>
      <c r="HD7" s="30" t="s">
        <v>54</v>
      </c>
      <c r="HE7" s="36" t="s">
        <v>55</v>
      </c>
      <c r="HF7" s="36" t="s">
        <v>56</v>
      </c>
      <c r="HG7" s="19" t="s">
        <v>57</v>
      </c>
      <c r="HH7" s="19" t="s">
        <v>58</v>
      </c>
      <c r="HI7" s="17" t="s">
        <v>59</v>
      </c>
      <c r="HJ7" s="17"/>
      <c r="HK7" s="17"/>
      <c r="HL7" s="17"/>
      <c r="HM7" s="17"/>
      <c r="HN7" s="17"/>
      <c r="HO7" s="17"/>
      <c r="HP7" s="17"/>
    </row>
    <row r="8" spans="1:224" s="7" customFormat="1" ht="15" customHeight="1" x14ac:dyDescent="0.25">
      <c r="A8" s="63" t="s">
        <v>60</v>
      </c>
      <c r="B8" s="64"/>
      <c r="C8" s="65" t="s">
        <v>61</v>
      </c>
      <c r="D8" s="64" t="s">
        <v>62</v>
      </c>
      <c r="E8" s="43" t="s">
        <v>720</v>
      </c>
      <c r="F8" s="12" t="s">
        <v>745</v>
      </c>
      <c r="G8" s="74" t="s">
        <v>78</v>
      </c>
      <c r="H8" s="12" t="s">
        <v>2</v>
      </c>
      <c r="O8" s="8"/>
      <c r="S8" s="14"/>
      <c r="T8" s="14"/>
      <c r="U8" s="15"/>
      <c r="W8" s="9"/>
      <c r="X8" s="32"/>
      <c r="Y8" s="10"/>
      <c r="Z8" s="10"/>
      <c r="AA8" s="10"/>
      <c r="GT8" s="33"/>
      <c r="GU8" s="33"/>
      <c r="GV8" s="34"/>
      <c r="GW8" s="35"/>
      <c r="GX8" s="26"/>
      <c r="GY8" s="24"/>
      <c r="GZ8" s="24"/>
      <c r="HB8" s="19"/>
      <c r="HC8" s="19"/>
      <c r="HD8" s="30"/>
      <c r="HE8" s="36"/>
      <c r="HF8" s="36"/>
      <c r="HG8" s="19"/>
      <c r="HH8" s="19"/>
      <c r="HI8" s="17"/>
      <c r="HJ8" s="17"/>
      <c r="HK8" s="17"/>
      <c r="HL8" s="17"/>
      <c r="HM8" s="17"/>
      <c r="HN8" s="17"/>
      <c r="HO8" s="17"/>
      <c r="HP8" s="17"/>
    </row>
    <row r="9" spans="1:224" x14ac:dyDescent="0.25">
      <c r="A9" s="43" t="s">
        <v>723</v>
      </c>
      <c r="B9" s="38"/>
      <c r="C9" s="43" t="s">
        <v>63</v>
      </c>
      <c r="D9" s="37" t="s">
        <v>672</v>
      </c>
      <c r="E9" s="43" t="s">
        <v>721</v>
      </c>
      <c r="F9" s="38" t="s">
        <v>730</v>
      </c>
    </row>
    <row r="10" spans="1:224" x14ac:dyDescent="0.25">
      <c r="C10" s="43" t="s">
        <v>64</v>
      </c>
      <c r="D10" s="12" t="s">
        <v>858</v>
      </c>
      <c r="E10" s="43" t="s">
        <v>722</v>
      </c>
      <c r="F10" s="38" t="s">
        <v>752</v>
      </c>
    </row>
    <row r="11" spans="1:224" x14ac:dyDescent="0.25">
      <c r="C11" s="43" t="s">
        <v>65</v>
      </c>
      <c r="D11" s="38"/>
    </row>
    <row r="13" spans="1:224" x14ac:dyDescent="0.25">
      <c r="D13" s="48"/>
    </row>
    <row r="14" spans="1:224" x14ac:dyDescent="0.25">
      <c r="A14" t="s">
        <v>723</v>
      </c>
      <c r="D14" s="48"/>
    </row>
    <row r="15" spans="1:224" x14ac:dyDescent="0.25">
      <c r="A15" s="4" t="s">
        <v>850</v>
      </c>
    </row>
    <row r="16" spans="1:224" x14ac:dyDescent="0.25">
      <c r="A16" s="4" t="s">
        <v>851</v>
      </c>
    </row>
    <row r="17" spans="1:1" x14ac:dyDescent="0.25">
      <c r="A17" t="s">
        <v>852</v>
      </c>
    </row>
    <row r="18" spans="1:1" x14ac:dyDescent="0.25">
      <c r="A18" s="4" t="s">
        <v>853</v>
      </c>
    </row>
    <row r="19" spans="1:1" x14ac:dyDescent="0.25">
      <c r="A19" s="4" t="s">
        <v>854</v>
      </c>
    </row>
  </sheetData>
  <protectedRanges>
    <protectedRange password="F78C" sqref="HB4:HC8 HH4:HH8 HD6:HG8 GT6:GZ8" name="区域1_1"/>
  </protectedRanges>
  <phoneticPr fontId="25" type="noConversion"/>
  <dataValidations count="1">
    <dataValidation type="list" allowBlank="1" showInputMessage="1" showErrorMessage="1" sqref="IL3:IL8 IJ7:IJ8 IJ4:IJ5" xr:uid="{00000000-0002-0000-0000-000000000000}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InputMessage="1" showErrorMessage="1" xr:uid="{00000000-0002-0000-0000-000001000000}">
          <x14:formula1>
            <xm:f>Data!$F$2:$F$3</xm:f>
          </x14:formula1>
          <xm:sqref>F3</xm:sqref>
        </x14:dataValidation>
        <x14:dataValidation type="list" allowBlank="1" showInputMessage="1" showErrorMessage="1" xr:uid="{00000000-0002-0000-0000-000002000000}">
          <x14:formula1>
            <xm:f>Data!$D$2:$D$3</xm:f>
          </x14:formula1>
          <xm:sqref>D11</xm:sqref>
        </x14:dataValidation>
        <x14:dataValidation type="list" allowBlank="1" showInputMessage="1" showErrorMessage="1" xr:uid="{00000000-0002-0000-0000-000003000000}">
          <x14:formula1>
            <xm:f>ValueSelect!$F$2:$F$21</xm:f>
          </x14:formula1>
          <xm:sqref>D7</xm:sqref>
        </x14:dataValidation>
        <x14:dataValidation type="list" allowBlank="1" showInputMessage="1" showErrorMessage="1" xr:uid="{00000000-0002-0000-0000-000004000000}">
          <x14:formula1>
            <xm:f>Data!$C$2:$C$7</xm:f>
          </x14:formula1>
          <xm:sqref>D6</xm:sqref>
        </x14:dataValidation>
        <x14:dataValidation type="list" allowBlank="1" showInputMessage="1" showErrorMessage="1" xr:uid="{00000000-0002-0000-0000-000005000000}">
          <x14:formula1>
            <xm:f>Data!$B$2:$B$5</xm:f>
          </x14:formula1>
          <xm:sqref>D5</xm:sqref>
        </x14:dataValidation>
        <x14:dataValidation type="list" allowBlank="1" showInputMessage="1" showErrorMessage="1" xr:uid="{00000000-0002-0000-0000-000006000000}">
          <x14:formula1>
            <xm:f>Data!$G$2:$G$8</xm:f>
          </x14:formula1>
          <xm:sqref>F4</xm:sqref>
        </x14:dataValidation>
        <x14:dataValidation type="list" allowBlank="1" showInputMessage="1" showErrorMessage="1" xr:uid="{00000000-0002-0000-0000-000007000000}">
          <x14:formula1>
            <xm:f>Data!$Q$2:$Q$3</xm:f>
          </x14:formula1>
          <xm:sqref>H5</xm:sqref>
        </x14:dataValidation>
        <x14:dataValidation type="list" allowBlank="1" showInputMessage="1" showErrorMessage="1" xr:uid="{00000000-0002-0000-0000-000008000000}">
          <x14:formula1>
            <xm:f>Data!$R$2:$R$3</xm:f>
          </x14:formula1>
          <xm:sqref>H6</xm:sqref>
        </x14:dataValidation>
        <x14:dataValidation type="list" allowBlank="1" showInputMessage="1" showErrorMessage="1" xr:uid="{00000000-0002-0000-0000-000009000000}">
          <x14:formula1>
            <xm:f>Data!$V$2:$V$3</xm:f>
          </x14:formula1>
          <xm:sqref>H8</xm:sqref>
        </x14:dataValidation>
        <x14:dataValidation type="list" allowBlank="1" showInputMessage="1" showErrorMessage="1" xr:uid="{00000000-0002-0000-0000-00000A000000}">
          <x14:formula1>
            <xm:f>Data!$I$2:$I$5</xm:f>
          </x14:formula1>
          <xm:sqref>F6</xm:sqref>
        </x14:dataValidation>
        <x14:dataValidation type="list" allowBlank="1" showInputMessage="1" showErrorMessage="1" xr:uid="{00000000-0002-0000-0000-00000B000000}">
          <x14:formula1>
            <xm:f>ValueSelect!$H$2:$H$18</xm:f>
          </x14:formula1>
          <xm:sqref>F7</xm:sqref>
        </x14:dataValidation>
        <x14:dataValidation type="list" allowBlank="1" showInputMessage="1" showErrorMessage="1" xr:uid="{00000000-0002-0000-0000-00000C000000}">
          <x14:formula1>
            <xm:f>ValueSelect!$K$2:$K$69</xm:f>
          </x14:formula1>
          <xm:sqref>H7</xm:sqref>
        </x14:dataValidation>
        <x14:dataValidation type="list" allowBlank="1" showInputMessage="1" showErrorMessage="1" xr:uid="{00000000-0002-0000-0000-00000D000000}">
          <x14:formula1>
            <xm:f>Data!$O$2:$O$6</xm:f>
          </x14:formula1>
          <xm:sqref>H3</xm:sqref>
        </x14:dataValidation>
        <x14:dataValidation type="list" allowBlank="1" showInputMessage="1" showErrorMessage="1" xr:uid="{00000000-0002-0000-0000-00000E000000}">
          <x14:formula1>
            <xm:f>ValueSelect!$E$2:$E$29</xm:f>
          </x14:formula1>
          <xm:sqref>B7</xm:sqref>
        </x14:dataValidation>
        <x14:dataValidation type="list" allowBlank="1" showInputMessage="1" showErrorMessage="1" xr:uid="{00000000-0002-0000-0000-00000F000000}">
          <x14:formula1>
            <xm:f>Data!$N$2:$N$9</xm:f>
          </x14:formula1>
          <xm:sqref>F10</xm:sqref>
        </x14:dataValidation>
        <x14:dataValidation type="list" allowBlank="1" showInputMessage="1" showErrorMessage="1" xr:uid="{00000000-0002-0000-0000-000010000000}">
          <x14:formula1>
            <xm:f>Data!$J$2:$J$4</xm:f>
          </x14:formula1>
          <xm:sqref>B8</xm:sqref>
        </x14:dataValidation>
        <x14:dataValidation type="list" allowBlank="1" showInputMessage="1" showErrorMessage="1" xr:uid="{00000000-0002-0000-0000-000011000000}">
          <x14:formula1>
            <xm:f>ValueSelect!$I$2:$I$12</xm:f>
          </x14:formula1>
          <xm:sqref>F8</xm:sqref>
        </x14:dataValidation>
        <x14:dataValidation type="list" allowBlank="1" showInputMessage="1" showErrorMessage="1" xr:uid="{00000000-0002-0000-0000-000012000000}">
          <x14:formula1>
            <xm:f>ValueSelect!$J$2:$J$16</xm:f>
          </x14:formula1>
          <xm:sqref>F9</xm:sqref>
        </x14:dataValidation>
        <x14:dataValidation type="list" allowBlank="1" showInputMessage="1" showErrorMessage="1" xr:uid="{00000000-0002-0000-0000-000013000000}">
          <x14:formula1>
            <xm:f>ValueSelect!$D$2:$D$296</xm:f>
          </x14:formula1>
          <xm:sqref>B6</xm:sqref>
        </x14:dataValidation>
        <x14:dataValidation type="list" allowBlank="1" showInputMessage="1" showErrorMessage="1" xr:uid="{00000000-0002-0000-0000-000014000000}">
          <x14:formula1>
            <xm:f>ValueSelect!$C$2:$C$78</xm:f>
          </x14:formula1>
          <xm:sqref>B5</xm:sqref>
        </x14:dataValidation>
        <x14:dataValidation type="list" allowBlank="1" showInputMessage="1" showErrorMessage="1" xr:uid="{00000000-0002-0000-0000-000015000000}">
          <x14:formula1>
            <xm:f>ValueSelect!$B$2:$B$78</xm:f>
          </x14:formula1>
          <xm:sqref>B4</xm:sqref>
        </x14:dataValidation>
        <x14:dataValidation type="list" allowBlank="1" showInputMessage="1" showErrorMessage="1" xr:uid="{00000000-0002-0000-0000-000016000000}">
          <x14:formula1>
            <xm:f>Data!$A$2:$A$3</xm:f>
          </x14:formula1>
          <xm:sqref>B3</xm:sqref>
        </x14:dataValidation>
        <x14:dataValidation type="list" allowBlank="1" showInputMessage="1" showErrorMessage="1" xr:uid="{00000000-0002-0000-0000-000017000000}">
          <x14:formula1>
            <xm:f>Data!$E$2:$E$6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42"/>
  <sheetViews>
    <sheetView tabSelected="1" zoomScale="80" zoomScaleNormal="80" workbookViewId="0">
      <pane xSplit="2" ySplit="3" topLeftCell="AU4" activePane="bottomRight" state="frozen"/>
      <selection pane="topRight" activeCell="C1" sqref="C1"/>
      <selection pane="bottomLeft" activeCell="A4" sqref="A4"/>
      <selection pane="bottomRight" activeCell="BB30" sqref="BB30"/>
    </sheetView>
  </sheetViews>
  <sheetFormatPr defaultColWidth="9.140625" defaultRowHeight="15" x14ac:dyDescent="0.25"/>
  <cols>
    <col min="1" max="1" width="10.140625" style="223" customWidth="1"/>
    <col min="2" max="2" width="22.85546875" style="73" customWidth="1"/>
    <col min="3" max="3" width="12.85546875" style="73" customWidth="1"/>
    <col min="4" max="4" width="20" style="73" customWidth="1"/>
    <col min="5" max="5" width="11.140625" style="73" customWidth="1"/>
    <col min="6" max="6" width="19.140625" style="73" customWidth="1"/>
    <col min="7" max="7" width="14.42578125" style="73" customWidth="1"/>
    <col min="8" max="9" width="15.140625" style="73" customWidth="1"/>
    <col min="10" max="10" width="49.28515625" style="73" customWidth="1"/>
    <col min="11" max="11" width="29.85546875" style="76" customWidth="1"/>
    <col min="12" max="12" width="15.140625" style="73" customWidth="1"/>
    <col min="13" max="13" width="13" style="73" customWidth="1"/>
    <col min="14" max="14" width="18" style="73" customWidth="1"/>
    <col min="15" max="15" width="16.5703125" style="73" customWidth="1"/>
    <col min="16" max="16" width="11.7109375" style="73" customWidth="1"/>
    <col min="17" max="17" width="9.7109375" style="73" customWidth="1"/>
    <col min="18" max="18" width="8" style="77" customWidth="1"/>
    <col min="19" max="19" width="12" style="78" customWidth="1"/>
    <col min="20" max="20" width="8.5703125" style="78" customWidth="1"/>
    <col min="21" max="21" width="8.140625" style="78" customWidth="1"/>
    <col min="22" max="22" width="9.42578125" style="73" customWidth="1"/>
    <col min="23" max="23" width="8.140625" style="95" customWidth="1"/>
    <col min="24" max="24" width="8.7109375" style="95" customWidth="1"/>
    <col min="25" max="25" width="7.140625" style="95" customWidth="1"/>
    <col min="26" max="26" width="9" style="195" customWidth="1"/>
    <col min="27" max="27" width="6.28515625" style="79" customWidth="1"/>
    <col min="28" max="28" width="10" style="97" customWidth="1"/>
    <col min="29" max="29" width="9.85546875" style="79" customWidth="1"/>
    <col min="30" max="30" width="7.85546875" style="73" customWidth="1"/>
    <col min="31" max="31" width="8.85546875" style="78" customWidth="1"/>
    <col min="32" max="32" width="13" style="73" customWidth="1"/>
    <col min="33" max="33" width="8.42578125" style="80" customWidth="1"/>
    <col min="34" max="34" width="9" style="78" customWidth="1"/>
    <col min="35" max="35" width="8.42578125" style="78" customWidth="1"/>
    <col min="36" max="36" width="7.85546875" style="80" customWidth="1"/>
    <col min="37" max="37" width="5.85546875" style="78" customWidth="1"/>
    <col min="38" max="38" width="8.140625" style="80" customWidth="1"/>
    <col min="39" max="39" width="9.28515625" style="78" customWidth="1"/>
    <col min="40" max="40" width="11.5703125" style="80" customWidth="1"/>
    <col min="41" max="41" width="10.85546875" style="78" customWidth="1"/>
    <col min="42" max="42" width="9.5703125" style="73" customWidth="1"/>
    <col min="43" max="43" width="9.5703125" style="80" customWidth="1"/>
    <col min="44" max="44" width="10" style="78" customWidth="1"/>
    <col min="45" max="45" width="9.5703125" style="78" customWidth="1"/>
    <col min="46" max="46" width="11.85546875" style="78" customWidth="1"/>
    <col min="47" max="47" width="9" style="80" customWidth="1"/>
    <col min="48" max="48" width="7.85546875" style="78" customWidth="1"/>
    <col min="49" max="49" width="9.5703125" style="78" customWidth="1"/>
    <col min="50" max="50" width="7.7109375" style="78" customWidth="1"/>
    <col min="51" max="52" width="12.140625" style="80" customWidth="1"/>
    <col min="53" max="53" width="12.140625" style="78" customWidth="1"/>
    <col min="54" max="54" width="11.7109375" style="73" customWidth="1"/>
    <col min="55" max="55" width="15.5703125" style="73" customWidth="1"/>
    <col min="56" max="56" width="14.5703125" style="78" customWidth="1"/>
    <col min="57" max="57" width="31.28515625" style="201" customWidth="1"/>
    <col min="58" max="59" width="12.7109375" style="126" bestFit="1" customWidth="1"/>
    <col min="72" max="16384" width="9.140625" style="73"/>
  </cols>
  <sheetData>
    <row r="1" spans="1:71" x14ac:dyDescent="0.25">
      <c r="D1" s="91" t="s">
        <v>772</v>
      </c>
      <c r="E1" s="91"/>
      <c r="F1" s="75"/>
      <c r="G1" s="76"/>
      <c r="I1" s="94" t="s">
        <v>849</v>
      </c>
      <c r="T1" s="92" t="s">
        <v>773</v>
      </c>
      <c r="V1" s="76"/>
      <c r="AP1" s="76" t="s">
        <v>827</v>
      </c>
      <c r="AU1" s="78"/>
      <c r="AV1" s="80"/>
      <c r="AW1" s="92" t="s">
        <v>774</v>
      </c>
      <c r="AX1" s="73"/>
      <c r="AY1" s="73"/>
      <c r="AZ1" s="73"/>
      <c r="BA1" s="73"/>
      <c r="BB1" s="78"/>
      <c r="BC1" s="78"/>
      <c r="BD1" s="73"/>
      <c r="BF1"/>
      <c r="BG1"/>
    </row>
    <row r="2" spans="1:71" x14ac:dyDescent="0.25">
      <c r="F2" s="93" t="s">
        <v>844</v>
      </c>
      <c r="H2" s="93" t="s">
        <v>844</v>
      </c>
      <c r="I2" s="93" t="s">
        <v>844</v>
      </c>
      <c r="J2" s="93" t="s">
        <v>844</v>
      </c>
      <c r="K2" s="93" t="s">
        <v>844</v>
      </c>
      <c r="L2" s="93" t="s">
        <v>844</v>
      </c>
      <c r="P2" s="93" t="s">
        <v>844</v>
      </c>
      <c r="Q2" s="218" t="s">
        <v>775</v>
      </c>
      <c r="R2" s="218"/>
      <c r="S2" s="218"/>
      <c r="T2" s="218"/>
      <c r="U2" s="218"/>
      <c r="V2" s="219" t="s">
        <v>776</v>
      </c>
      <c r="W2" s="219"/>
      <c r="X2" s="219"/>
      <c r="Y2" s="219"/>
      <c r="Z2" s="219"/>
      <c r="AA2" s="219"/>
      <c r="AB2" s="219"/>
      <c r="AC2" s="219"/>
      <c r="AD2" s="219"/>
      <c r="AE2" s="220"/>
      <c r="AF2" s="221" t="s">
        <v>777</v>
      </c>
      <c r="AG2" s="221"/>
      <c r="AH2" s="221"/>
      <c r="AJ2" s="209" t="s">
        <v>778</v>
      </c>
      <c r="AK2" s="210"/>
      <c r="AL2" s="210"/>
      <c r="AM2" s="210"/>
      <c r="AN2" s="210"/>
      <c r="AO2" s="210"/>
      <c r="AP2" s="210"/>
      <c r="AQ2" s="210"/>
      <c r="AR2" s="210"/>
      <c r="AS2" s="211"/>
      <c r="AT2" s="212" t="s">
        <v>779</v>
      </c>
      <c r="AU2" s="213"/>
      <c r="AV2" s="213"/>
      <c r="AW2" s="213"/>
      <c r="AX2" s="213"/>
      <c r="AY2" s="214"/>
      <c r="AZ2" s="96"/>
      <c r="BA2" s="81"/>
      <c r="BB2" s="82"/>
      <c r="BC2" s="82"/>
      <c r="BD2" s="73"/>
      <c r="BF2"/>
      <c r="BG2"/>
    </row>
    <row r="3" spans="1:71" s="164" customFormat="1" ht="78" thickBot="1" x14ac:dyDescent="0.3">
      <c r="A3" s="224" t="s">
        <v>780</v>
      </c>
      <c r="B3" s="165" t="s">
        <v>781</v>
      </c>
      <c r="C3" s="166" t="s">
        <v>782</v>
      </c>
      <c r="D3" s="167" t="s">
        <v>4</v>
      </c>
      <c r="E3" s="167" t="s">
        <v>21</v>
      </c>
      <c r="F3" s="168" t="s">
        <v>828</v>
      </c>
      <c r="G3" s="166" t="s">
        <v>783</v>
      </c>
      <c r="H3" s="169" t="s">
        <v>784</v>
      </c>
      <c r="I3" s="170" t="s">
        <v>845</v>
      </c>
      <c r="J3" s="169" t="s">
        <v>785</v>
      </c>
      <c r="K3" s="169" t="s">
        <v>786</v>
      </c>
      <c r="L3" s="169" t="s">
        <v>787</v>
      </c>
      <c r="M3" s="166" t="s">
        <v>788</v>
      </c>
      <c r="N3" s="166" t="s">
        <v>789</v>
      </c>
      <c r="O3" s="166" t="s">
        <v>790</v>
      </c>
      <c r="P3" s="170" t="s">
        <v>846</v>
      </c>
      <c r="Q3" s="171" t="s">
        <v>791</v>
      </c>
      <c r="R3" s="172" t="s">
        <v>792</v>
      </c>
      <c r="S3" s="173" t="s">
        <v>793</v>
      </c>
      <c r="T3" s="174" t="s">
        <v>794</v>
      </c>
      <c r="U3" s="175" t="s">
        <v>795</v>
      </c>
      <c r="V3" s="176" t="s">
        <v>5</v>
      </c>
      <c r="W3" s="177" t="s">
        <v>796</v>
      </c>
      <c r="X3" s="177" t="s">
        <v>797</v>
      </c>
      <c r="Y3" s="177" t="s">
        <v>798</v>
      </c>
      <c r="Z3" s="196" t="s">
        <v>799</v>
      </c>
      <c r="AA3" s="178" t="s">
        <v>800</v>
      </c>
      <c r="AB3" s="179" t="s">
        <v>801</v>
      </c>
      <c r="AC3" s="180" t="s">
        <v>802</v>
      </c>
      <c r="AD3" s="165" t="s">
        <v>803</v>
      </c>
      <c r="AE3" s="181" t="s">
        <v>804</v>
      </c>
      <c r="AF3" s="165" t="s">
        <v>805</v>
      </c>
      <c r="AG3" s="182" t="s">
        <v>806</v>
      </c>
      <c r="AH3" s="183" t="s">
        <v>807</v>
      </c>
      <c r="AI3" s="181" t="s">
        <v>808</v>
      </c>
      <c r="AJ3" s="182" t="s">
        <v>809</v>
      </c>
      <c r="AK3" s="181" t="s">
        <v>810</v>
      </c>
      <c r="AL3" s="182" t="s">
        <v>811</v>
      </c>
      <c r="AM3" s="181" t="s">
        <v>812</v>
      </c>
      <c r="AN3" s="182" t="s">
        <v>813</v>
      </c>
      <c r="AO3" s="181" t="s">
        <v>814</v>
      </c>
      <c r="AP3" s="176" t="s">
        <v>815</v>
      </c>
      <c r="AQ3" s="182" t="s">
        <v>816</v>
      </c>
      <c r="AR3" s="181" t="s">
        <v>817</v>
      </c>
      <c r="AS3" s="181" t="s">
        <v>818</v>
      </c>
      <c r="AT3" s="184" t="s">
        <v>819</v>
      </c>
      <c r="AU3" s="185" t="s">
        <v>820</v>
      </c>
      <c r="AV3" s="184" t="s">
        <v>821</v>
      </c>
      <c r="AW3" s="186" t="s">
        <v>822</v>
      </c>
      <c r="AX3" s="187" t="s">
        <v>823</v>
      </c>
      <c r="AY3" s="187" t="s">
        <v>856</v>
      </c>
      <c r="AZ3" s="184" t="s">
        <v>857</v>
      </c>
      <c r="BA3" s="169" t="s">
        <v>824</v>
      </c>
      <c r="BB3" s="188" t="s">
        <v>825</v>
      </c>
      <c r="BC3" s="188" t="s">
        <v>826</v>
      </c>
      <c r="BE3" s="202"/>
      <c r="BF3" s="163"/>
      <c r="BG3" s="163"/>
      <c r="BH3" s="163"/>
      <c r="BI3" s="163"/>
      <c r="BJ3" s="163"/>
      <c r="BK3" s="163"/>
      <c r="BL3" s="163"/>
      <c r="BM3" s="163"/>
      <c r="BN3" s="163"/>
      <c r="BO3" s="163"/>
      <c r="BP3" s="163"/>
      <c r="BQ3" s="163"/>
      <c r="BR3" s="163"/>
      <c r="BS3" s="163"/>
    </row>
    <row r="4" spans="1:71" ht="19.5" thickBot="1" x14ac:dyDescent="0.35">
      <c r="A4" s="225"/>
      <c r="B4" s="131"/>
      <c r="C4" s="132"/>
      <c r="D4" s="132"/>
      <c r="E4" s="132"/>
      <c r="F4" s="132"/>
      <c r="G4" s="133"/>
      <c r="H4" s="133"/>
      <c r="I4" s="133"/>
      <c r="J4" s="133"/>
      <c r="K4" s="134"/>
      <c r="L4" s="133"/>
      <c r="M4" s="132"/>
      <c r="N4" s="132"/>
      <c r="O4" s="132"/>
      <c r="P4" s="132"/>
      <c r="Q4" s="132"/>
      <c r="R4" s="135"/>
      <c r="S4" s="136"/>
      <c r="T4" s="137"/>
      <c r="U4" s="137"/>
      <c r="V4" s="132"/>
      <c r="W4" s="138"/>
      <c r="X4" s="138"/>
      <c r="Y4" s="138"/>
      <c r="Z4" s="197"/>
      <c r="AA4" s="139"/>
      <c r="AB4" s="140"/>
      <c r="AC4" s="139"/>
      <c r="AD4" s="132"/>
      <c r="AE4" s="137"/>
      <c r="AF4" s="133"/>
      <c r="AG4" s="141"/>
      <c r="AH4" s="137"/>
      <c r="AI4" s="137"/>
      <c r="AJ4" s="141"/>
      <c r="AK4" s="137"/>
      <c r="AL4" s="141"/>
      <c r="AM4" s="137"/>
      <c r="AN4" s="141"/>
      <c r="AO4" s="137"/>
      <c r="AP4" s="132"/>
      <c r="AQ4" s="141"/>
      <c r="AR4" s="137"/>
      <c r="AS4" s="137"/>
      <c r="AT4" s="137"/>
      <c r="AU4" s="142"/>
      <c r="AV4" s="137"/>
      <c r="AW4" s="137"/>
      <c r="AX4" s="137"/>
      <c r="AY4" s="141"/>
      <c r="AZ4" s="143"/>
      <c r="BA4" s="144"/>
      <c r="BB4" s="137"/>
      <c r="BC4" s="145"/>
      <c r="BD4" s="192" t="s">
        <v>968</v>
      </c>
      <c r="BE4" s="203" t="s">
        <v>965</v>
      </c>
      <c r="BF4"/>
      <c r="BG4"/>
    </row>
    <row r="5" spans="1:71" ht="45" x14ac:dyDescent="0.25">
      <c r="A5" s="226">
        <v>1</v>
      </c>
      <c r="B5" s="215"/>
      <c r="C5" s="1"/>
      <c r="D5" s="1" t="s">
        <v>997</v>
      </c>
      <c r="E5" s="1"/>
      <c r="F5" s="1" t="s">
        <v>651</v>
      </c>
      <c r="G5" s="99" t="s">
        <v>859</v>
      </c>
      <c r="H5" s="99" t="s">
        <v>860</v>
      </c>
      <c r="I5" s="99" t="s">
        <v>861</v>
      </c>
      <c r="J5" s="99" t="s">
        <v>862</v>
      </c>
      <c r="K5" s="100" t="s">
        <v>898</v>
      </c>
      <c r="L5" s="99" t="s">
        <v>866</v>
      </c>
      <c r="M5" s="1"/>
      <c r="N5" s="99" t="s">
        <v>993</v>
      </c>
      <c r="O5" s="1" t="s">
        <v>931</v>
      </c>
      <c r="P5" s="1" t="s">
        <v>831</v>
      </c>
      <c r="Q5" s="1">
        <v>49.5</v>
      </c>
      <c r="R5" s="83">
        <v>8.1</v>
      </c>
      <c r="S5" s="84">
        <f t="shared" ref="S5:S10" si="0">IF(ISERROR(Q5/R5),"",Q5/R5)</f>
        <v>6.11</v>
      </c>
      <c r="T5" s="85">
        <v>6.11</v>
      </c>
      <c r="U5" s="82"/>
      <c r="V5" s="1" t="s">
        <v>176</v>
      </c>
      <c r="W5" s="106">
        <v>45</v>
      </c>
      <c r="X5" s="106">
        <v>42</v>
      </c>
      <c r="Y5" s="106">
        <v>20</v>
      </c>
      <c r="Z5" s="198">
        <v>5</v>
      </c>
      <c r="AA5" s="86">
        <v>2</v>
      </c>
      <c r="AB5" s="98">
        <f t="shared" ref="AB5:AB10" si="1">IF(W5="","",W5*X5*Y5/1000000)</f>
        <v>3.7999999999999999E-2</v>
      </c>
      <c r="AC5" s="87">
        <f t="shared" ref="AC5:AC10" si="2">IF(AA5="","",65/AB5*AA5)</f>
        <v>3421</v>
      </c>
      <c r="AD5" s="1">
        <v>2250</v>
      </c>
      <c r="AE5" s="88">
        <f t="shared" ref="AE5:AE10" si="3">IF(ISERROR(AD5/AC5),"",AD5/AC5)</f>
        <v>0.66</v>
      </c>
      <c r="AF5" s="99" t="s">
        <v>897</v>
      </c>
      <c r="AG5" s="89">
        <v>0.42799999999999999</v>
      </c>
      <c r="AH5" s="88">
        <f t="shared" ref="AH5:AH10" si="4">IF(ISERROR(T5*AG5),"",T5*AG5)</f>
        <v>2.62</v>
      </c>
      <c r="AI5" s="88">
        <f t="shared" ref="AI5:AI10" si="5">IF(ISERROR(T5+AE5+AH5),"",T5+AE5+AH5)</f>
        <v>9.39</v>
      </c>
      <c r="AJ5" s="89"/>
      <c r="AK5" s="88">
        <f t="shared" ref="AK5:AK10" si="6">IF(ISERROR(AW5*AJ5),"",AW5*AJ5)</f>
        <v>0</v>
      </c>
      <c r="AL5" s="89"/>
      <c r="AM5" s="88">
        <f t="shared" ref="AM5:AM10" si="7">IF(ISERROR(AW5*AL5),"",AW5*AL5)</f>
        <v>0</v>
      </c>
      <c r="AN5" s="89"/>
      <c r="AO5" s="88">
        <f t="shared" ref="AO5:AO10" si="8">IF(ISERROR(AW5*AN5),"",AW5*AN5)</f>
        <v>0</v>
      </c>
      <c r="AP5" s="1"/>
      <c r="AR5" s="88">
        <f>IF(ISERROR(AW5*AQ6),"",AW5*AQ6)</f>
        <v>0</v>
      </c>
      <c r="AS5" s="88">
        <f t="shared" ref="AS5:AS10" si="9">IF(ISERROR(AK5+AM5+AO5+AR5),"",AK5+AM5+AO5+AR5)</f>
        <v>0</v>
      </c>
      <c r="AT5" s="88">
        <f t="shared" ref="AT5:AT10" si="10">IF(ISERROR(AI5+AS5),"",AI5+AS5)</f>
        <v>9.39</v>
      </c>
      <c r="AU5" s="105">
        <f t="shared" ref="AU5:AU10" si="11">IF(ISERROR((AW5-AT5)/AW5),"",(AW5-AT5)/AW5)</f>
        <v>0.15709999999999999</v>
      </c>
      <c r="AV5" s="88" t="str">
        <f t="shared" ref="AV5:AV10" si="12">IF(AY5="","",AX5*(1-AY5))</f>
        <v/>
      </c>
      <c r="AW5" s="104">
        <v>11.14</v>
      </c>
      <c r="AX5" s="82">
        <v>24.99</v>
      </c>
      <c r="AY5" s="89"/>
      <c r="AZ5" s="90">
        <f t="shared" ref="AZ5:AZ10" si="13">IF(ISERROR((AX5-AW5)/AX5),"",(AX5-AW5)/AX5)</f>
        <v>0.55420000000000003</v>
      </c>
      <c r="BA5" s="107">
        <v>105</v>
      </c>
      <c r="BB5" s="88">
        <f t="shared" ref="BB5:BB10" si="14">IF(ISERROR(AT5*BA5),"",AT5*BA5)</f>
        <v>985.95</v>
      </c>
      <c r="BC5" s="88">
        <f t="shared" ref="BC5:BC10" si="15">IF(ISERROR(AW5*BA5),"",AW5*BA5)</f>
        <v>1169.7</v>
      </c>
      <c r="BD5" s="76" t="s">
        <v>974</v>
      </c>
      <c r="BE5" s="204">
        <v>11417391</v>
      </c>
      <c r="BF5"/>
      <c r="BG5"/>
    </row>
    <row r="6" spans="1:71" ht="45" x14ac:dyDescent="0.25">
      <c r="A6" s="226">
        <v>2</v>
      </c>
      <c r="B6" s="216"/>
      <c r="C6" s="1"/>
      <c r="D6" s="1" t="s">
        <v>997</v>
      </c>
      <c r="E6" s="1"/>
      <c r="F6" s="1" t="s">
        <v>651</v>
      </c>
      <c r="G6" s="99" t="s">
        <v>859</v>
      </c>
      <c r="H6" s="99" t="s">
        <v>860</v>
      </c>
      <c r="I6" s="99" t="s">
        <v>861</v>
      </c>
      <c r="J6" s="99" t="s">
        <v>862</v>
      </c>
      <c r="K6" s="100" t="s">
        <v>864</v>
      </c>
      <c r="L6" s="99" t="s">
        <v>866</v>
      </c>
      <c r="M6" s="1"/>
      <c r="N6" s="99" t="s">
        <v>899</v>
      </c>
      <c r="O6" s="1" t="s">
        <v>932</v>
      </c>
      <c r="P6" s="1" t="s">
        <v>831</v>
      </c>
      <c r="Q6" s="1">
        <v>63.1</v>
      </c>
      <c r="R6" s="83">
        <v>8.1</v>
      </c>
      <c r="S6" s="84">
        <f t="shared" si="0"/>
        <v>7.79</v>
      </c>
      <c r="T6" s="85">
        <v>7.79</v>
      </c>
      <c r="U6" s="82"/>
      <c r="V6" s="1" t="s">
        <v>176</v>
      </c>
      <c r="W6" s="106">
        <v>45</v>
      </c>
      <c r="X6" s="106">
        <v>42</v>
      </c>
      <c r="Y6" s="106">
        <v>23</v>
      </c>
      <c r="Z6" s="198">
        <v>5.3</v>
      </c>
      <c r="AA6" s="81">
        <v>2</v>
      </c>
      <c r="AB6" s="98">
        <f t="shared" si="1"/>
        <v>4.2999999999999997E-2</v>
      </c>
      <c r="AC6" s="87">
        <f t="shared" si="2"/>
        <v>3023</v>
      </c>
      <c r="AD6" s="1">
        <v>2250</v>
      </c>
      <c r="AE6" s="88">
        <f t="shared" si="3"/>
        <v>0.74</v>
      </c>
      <c r="AF6" s="99" t="s">
        <v>897</v>
      </c>
      <c r="AG6" s="89">
        <v>0.42799999999999999</v>
      </c>
      <c r="AH6" s="88">
        <f t="shared" si="4"/>
        <v>3.33</v>
      </c>
      <c r="AI6" s="88">
        <f t="shared" si="5"/>
        <v>11.86</v>
      </c>
      <c r="AJ6" s="89"/>
      <c r="AK6" s="88">
        <f t="shared" si="6"/>
        <v>0</v>
      </c>
      <c r="AL6" s="89"/>
      <c r="AM6" s="88">
        <f t="shared" si="7"/>
        <v>0</v>
      </c>
      <c r="AN6" s="89"/>
      <c r="AO6" s="88">
        <f t="shared" si="8"/>
        <v>0</v>
      </c>
      <c r="AP6" s="1"/>
      <c r="AQ6" s="89"/>
      <c r="AR6" s="88">
        <f>IF(ISERROR(AW6*AQ7),"",AW6*AQ7)</f>
        <v>0</v>
      </c>
      <c r="AS6" s="88">
        <f t="shared" si="9"/>
        <v>0</v>
      </c>
      <c r="AT6" s="88">
        <f t="shared" si="10"/>
        <v>11.86</v>
      </c>
      <c r="AU6" s="105">
        <f t="shared" si="11"/>
        <v>0.17810000000000001</v>
      </c>
      <c r="AV6" s="88" t="str">
        <f t="shared" si="12"/>
        <v/>
      </c>
      <c r="AW6" s="104">
        <v>14.43</v>
      </c>
      <c r="AX6" s="82">
        <v>34.99</v>
      </c>
      <c r="AY6" s="89"/>
      <c r="AZ6" s="90">
        <f t="shared" si="13"/>
        <v>0.58760000000000001</v>
      </c>
      <c r="BA6" s="107">
        <v>315</v>
      </c>
      <c r="BB6" s="88">
        <f t="shared" si="14"/>
        <v>3735.9</v>
      </c>
      <c r="BC6" s="88">
        <f t="shared" si="15"/>
        <v>4545.45</v>
      </c>
      <c r="BD6" s="76" t="s">
        <v>970</v>
      </c>
      <c r="BE6" s="130">
        <v>45943</v>
      </c>
      <c r="BG6"/>
    </row>
    <row r="7" spans="1:71" ht="45" x14ac:dyDescent="0.25">
      <c r="A7" s="226">
        <v>3</v>
      </c>
      <c r="B7" s="217"/>
      <c r="C7" s="1"/>
      <c r="D7" s="1" t="s">
        <v>997</v>
      </c>
      <c r="E7" s="1"/>
      <c r="F7" s="1" t="s">
        <v>651</v>
      </c>
      <c r="G7" s="99" t="s">
        <v>859</v>
      </c>
      <c r="H7" s="99" t="s">
        <v>860</v>
      </c>
      <c r="I7" s="99" t="s">
        <v>861</v>
      </c>
      <c r="J7" s="99" t="s">
        <v>862</v>
      </c>
      <c r="K7" s="100" t="s">
        <v>865</v>
      </c>
      <c r="L7" s="99" t="s">
        <v>866</v>
      </c>
      <c r="M7" s="1"/>
      <c r="N7" s="99" t="s">
        <v>900</v>
      </c>
      <c r="O7" s="1" t="s">
        <v>933</v>
      </c>
      <c r="P7" s="1" t="s">
        <v>831</v>
      </c>
      <c r="Q7" s="1">
        <v>72.099999999999994</v>
      </c>
      <c r="R7" s="83">
        <v>8.1</v>
      </c>
      <c r="S7" s="84">
        <f t="shared" si="0"/>
        <v>8.9</v>
      </c>
      <c r="T7" s="85">
        <v>8.9</v>
      </c>
      <c r="U7" s="82"/>
      <c r="V7" s="1" t="s">
        <v>176</v>
      </c>
      <c r="W7" s="106">
        <v>45</v>
      </c>
      <c r="X7" s="106">
        <v>42</v>
      </c>
      <c r="Y7" s="106">
        <v>26</v>
      </c>
      <c r="Z7" s="198">
        <v>6.2</v>
      </c>
      <c r="AA7" s="81">
        <v>2</v>
      </c>
      <c r="AB7" s="98">
        <f t="shared" si="1"/>
        <v>4.9000000000000002E-2</v>
      </c>
      <c r="AC7" s="87">
        <f t="shared" si="2"/>
        <v>2653</v>
      </c>
      <c r="AD7" s="1">
        <v>2250</v>
      </c>
      <c r="AE7" s="88">
        <f t="shared" si="3"/>
        <v>0.85</v>
      </c>
      <c r="AF7" s="99" t="s">
        <v>897</v>
      </c>
      <c r="AG7" s="89">
        <v>0.42799999999999999</v>
      </c>
      <c r="AH7" s="88">
        <f t="shared" si="4"/>
        <v>3.81</v>
      </c>
      <c r="AI7" s="88">
        <f t="shared" si="5"/>
        <v>13.56</v>
      </c>
      <c r="AJ7" s="89"/>
      <c r="AK7" s="88">
        <f t="shared" si="6"/>
        <v>0</v>
      </c>
      <c r="AL7" s="89"/>
      <c r="AM7" s="88">
        <f t="shared" si="7"/>
        <v>0</v>
      </c>
      <c r="AN7" s="89"/>
      <c r="AO7" s="88">
        <f t="shared" si="8"/>
        <v>0</v>
      </c>
      <c r="AP7" s="1"/>
      <c r="AQ7" s="89"/>
      <c r="AR7" s="88">
        <f>IF(ISERROR(AW7*AQ7),"",AW7*AQ7)</f>
        <v>0</v>
      </c>
      <c r="AS7" s="88">
        <f t="shared" si="9"/>
        <v>0</v>
      </c>
      <c r="AT7" s="88">
        <f t="shared" si="10"/>
        <v>13.56</v>
      </c>
      <c r="AU7" s="105">
        <f t="shared" si="11"/>
        <v>0.19089999999999999</v>
      </c>
      <c r="AV7" s="88" t="str">
        <f t="shared" si="12"/>
        <v/>
      </c>
      <c r="AW7" s="104">
        <v>16.760000000000002</v>
      </c>
      <c r="AX7" s="82">
        <v>39.99</v>
      </c>
      <c r="AY7" s="89"/>
      <c r="AZ7" s="90">
        <f t="shared" si="13"/>
        <v>0.58089999999999997</v>
      </c>
      <c r="BA7" s="107">
        <v>280</v>
      </c>
      <c r="BB7" s="88">
        <f t="shared" si="14"/>
        <v>3796.8</v>
      </c>
      <c r="BC7" s="88">
        <f t="shared" si="15"/>
        <v>4692.8</v>
      </c>
      <c r="BD7" s="76" t="s">
        <v>976</v>
      </c>
      <c r="BE7" s="204" t="s">
        <v>977</v>
      </c>
      <c r="BF7"/>
      <c r="BG7"/>
    </row>
    <row r="8" spans="1:71" ht="45" x14ac:dyDescent="0.25">
      <c r="A8" s="226">
        <v>4</v>
      </c>
      <c r="B8" s="222"/>
      <c r="C8" s="1"/>
      <c r="D8" s="1" t="s">
        <v>998</v>
      </c>
      <c r="E8" s="1"/>
      <c r="F8" s="1" t="s">
        <v>651</v>
      </c>
      <c r="G8" s="99" t="s">
        <v>886</v>
      </c>
      <c r="H8" s="99" t="s">
        <v>860</v>
      </c>
      <c r="I8" s="99" t="s">
        <v>861</v>
      </c>
      <c r="J8" s="99" t="s">
        <v>887</v>
      </c>
      <c r="K8" s="101" t="s">
        <v>888</v>
      </c>
      <c r="L8" s="99" t="s">
        <v>893</v>
      </c>
      <c r="M8" s="1"/>
      <c r="N8" s="99" t="s">
        <v>901</v>
      </c>
      <c r="O8" s="1" t="s">
        <v>934</v>
      </c>
      <c r="P8" s="1" t="s">
        <v>831</v>
      </c>
      <c r="Q8" s="1">
        <v>62</v>
      </c>
      <c r="R8" s="83">
        <v>8.1</v>
      </c>
      <c r="S8" s="84">
        <f t="shared" si="0"/>
        <v>7.65</v>
      </c>
      <c r="T8" s="85">
        <v>7.65</v>
      </c>
      <c r="U8" s="82"/>
      <c r="V8" s="1" t="s">
        <v>176</v>
      </c>
      <c r="W8" s="106">
        <v>45</v>
      </c>
      <c r="X8" s="106">
        <v>42</v>
      </c>
      <c r="Y8" s="106">
        <v>23</v>
      </c>
      <c r="Z8" s="198">
        <v>5</v>
      </c>
      <c r="AA8" s="81">
        <v>2</v>
      </c>
      <c r="AB8" s="98">
        <f t="shared" si="1"/>
        <v>4.2999999999999997E-2</v>
      </c>
      <c r="AC8" s="87">
        <f t="shared" si="2"/>
        <v>3023</v>
      </c>
      <c r="AD8" s="1">
        <v>2250</v>
      </c>
      <c r="AE8" s="88">
        <f t="shared" si="3"/>
        <v>0.74</v>
      </c>
      <c r="AF8" s="99" t="s">
        <v>897</v>
      </c>
      <c r="AG8" s="89">
        <v>0.42799999999999999</v>
      </c>
      <c r="AH8" s="88">
        <f t="shared" si="4"/>
        <v>3.27</v>
      </c>
      <c r="AI8" s="88">
        <f t="shared" si="5"/>
        <v>11.66</v>
      </c>
      <c r="AJ8" s="89"/>
      <c r="AK8" s="88">
        <f t="shared" si="6"/>
        <v>0</v>
      </c>
      <c r="AL8" s="89"/>
      <c r="AM8" s="88">
        <f t="shared" si="7"/>
        <v>0</v>
      </c>
      <c r="AN8" s="89"/>
      <c r="AO8" s="88">
        <f t="shared" si="8"/>
        <v>0</v>
      </c>
      <c r="AP8" s="1"/>
      <c r="AQ8" s="89"/>
      <c r="AR8" s="88">
        <f>IF(ISERROR(AW8*AQ8),"",AW8*AQ8)</f>
        <v>0</v>
      </c>
      <c r="AS8" s="88">
        <f t="shared" si="9"/>
        <v>0</v>
      </c>
      <c r="AT8" s="88">
        <f t="shared" si="10"/>
        <v>11.66</v>
      </c>
      <c r="AU8" s="105">
        <f t="shared" si="11"/>
        <v>0.152</v>
      </c>
      <c r="AV8" s="88" t="str">
        <f t="shared" si="12"/>
        <v/>
      </c>
      <c r="AW8" s="104">
        <v>13.75</v>
      </c>
      <c r="AX8" s="82">
        <v>24.99</v>
      </c>
      <c r="AY8" s="89"/>
      <c r="AZ8" s="90">
        <f t="shared" si="13"/>
        <v>0.44979999999999998</v>
      </c>
      <c r="BA8" s="107">
        <v>105</v>
      </c>
      <c r="BB8" s="88">
        <f t="shared" si="14"/>
        <v>1224.3</v>
      </c>
      <c r="BC8" s="88">
        <f t="shared" si="15"/>
        <v>1443.75</v>
      </c>
      <c r="BD8" s="76" t="s">
        <v>972</v>
      </c>
      <c r="BE8" s="204" t="s">
        <v>978</v>
      </c>
      <c r="BF8"/>
      <c r="BG8"/>
    </row>
    <row r="9" spans="1:71" ht="45" x14ac:dyDescent="0.25">
      <c r="A9" s="226">
        <v>5</v>
      </c>
      <c r="B9" s="222"/>
      <c r="C9" s="1"/>
      <c r="D9" s="1" t="s">
        <v>998</v>
      </c>
      <c r="E9" s="1"/>
      <c r="F9" s="1" t="s">
        <v>651</v>
      </c>
      <c r="G9" s="99" t="s">
        <v>886</v>
      </c>
      <c r="H9" s="99" t="s">
        <v>860</v>
      </c>
      <c r="I9" s="99" t="s">
        <v>861</v>
      </c>
      <c r="J9" s="99" t="s">
        <v>887</v>
      </c>
      <c r="K9" s="101" t="s">
        <v>889</v>
      </c>
      <c r="L9" s="99" t="s">
        <v>893</v>
      </c>
      <c r="M9" s="1"/>
      <c r="N9" s="99" t="s">
        <v>902</v>
      </c>
      <c r="O9" s="1" t="s">
        <v>935</v>
      </c>
      <c r="P9" s="1" t="s">
        <v>831</v>
      </c>
      <c r="Q9" s="1">
        <v>84</v>
      </c>
      <c r="R9" s="83">
        <v>8.1</v>
      </c>
      <c r="S9" s="84">
        <f t="shared" si="0"/>
        <v>10.37</v>
      </c>
      <c r="T9" s="85">
        <v>10.37</v>
      </c>
      <c r="U9" s="82"/>
      <c r="V9" s="1" t="s">
        <v>176</v>
      </c>
      <c r="W9" s="106">
        <v>45</v>
      </c>
      <c r="X9" s="106">
        <v>42</v>
      </c>
      <c r="Y9" s="106">
        <v>26</v>
      </c>
      <c r="Z9" s="198">
        <v>5.3</v>
      </c>
      <c r="AA9" s="81">
        <v>2</v>
      </c>
      <c r="AB9" s="98">
        <f t="shared" si="1"/>
        <v>4.9000000000000002E-2</v>
      </c>
      <c r="AC9" s="87">
        <f t="shared" si="2"/>
        <v>2653</v>
      </c>
      <c r="AD9" s="1">
        <v>2250</v>
      </c>
      <c r="AE9" s="88">
        <f t="shared" si="3"/>
        <v>0.85</v>
      </c>
      <c r="AF9" s="99" t="s">
        <v>897</v>
      </c>
      <c r="AG9" s="89">
        <v>0.42799999999999999</v>
      </c>
      <c r="AH9" s="88">
        <f t="shared" si="4"/>
        <v>4.4400000000000004</v>
      </c>
      <c r="AI9" s="88">
        <f t="shared" si="5"/>
        <v>15.66</v>
      </c>
      <c r="AJ9" s="89"/>
      <c r="AK9" s="88">
        <f t="shared" si="6"/>
        <v>0</v>
      </c>
      <c r="AL9" s="89"/>
      <c r="AM9" s="88">
        <f t="shared" si="7"/>
        <v>0</v>
      </c>
      <c r="AN9" s="89"/>
      <c r="AO9" s="88">
        <f t="shared" si="8"/>
        <v>0</v>
      </c>
      <c r="AP9" s="1"/>
      <c r="AQ9" s="89"/>
      <c r="AR9" s="88">
        <f>IF(ISERROR(AW9*AQ9),"",AW9*AQ9)</f>
        <v>0</v>
      </c>
      <c r="AS9" s="88">
        <f t="shared" si="9"/>
        <v>0</v>
      </c>
      <c r="AT9" s="88">
        <f t="shared" si="10"/>
        <v>15.66</v>
      </c>
      <c r="AU9" s="105">
        <f t="shared" si="11"/>
        <v>0.15310000000000001</v>
      </c>
      <c r="AV9" s="88" t="str">
        <f t="shared" si="12"/>
        <v/>
      </c>
      <c r="AW9" s="104">
        <v>18.489999999999998</v>
      </c>
      <c r="AX9" s="82">
        <v>34.99</v>
      </c>
      <c r="AY9" s="89"/>
      <c r="AZ9" s="90">
        <f t="shared" si="13"/>
        <v>0.47160000000000002</v>
      </c>
      <c r="BA9" s="107">
        <v>315</v>
      </c>
      <c r="BB9" s="88">
        <f t="shared" si="14"/>
        <v>4932.8999999999996</v>
      </c>
      <c r="BC9" s="88">
        <f t="shared" si="15"/>
        <v>5824.35</v>
      </c>
      <c r="BF9"/>
      <c r="BG9"/>
    </row>
    <row r="10" spans="1:71" s="164" customFormat="1" ht="45.75" thickBot="1" x14ac:dyDescent="0.3">
      <c r="A10" s="227">
        <v>6</v>
      </c>
      <c r="B10" s="222"/>
      <c r="C10" s="146"/>
      <c r="D10" s="146" t="s">
        <v>998</v>
      </c>
      <c r="E10" s="146"/>
      <c r="F10" s="146" t="s">
        <v>651</v>
      </c>
      <c r="G10" s="147" t="s">
        <v>886</v>
      </c>
      <c r="H10" s="147" t="s">
        <v>860</v>
      </c>
      <c r="I10" s="147" t="s">
        <v>861</v>
      </c>
      <c r="J10" s="147" t="s">
        <v>887</v>
      </c>
      <c r="K10" s="189" t="s">
        <v>890</v>
      </c>
      <c r="L10" s="146" t="s">
        <v>892</v>
      </c>
      <c r="M10" s="146"/>
      <c r="N10" s="147" t="s">
        <v>903</v>
      </c>
      <c r="O10" s="146" t="s">
        <v>936</v>
      </c>
      <c r="P10" s="1" t="s">
        <v>831</v>
      </c>
      <c r="Q10" s="146">
        <v>101</v>
      </c>
      <c r="R10" s="149">
        <v>8.1</v>
      </c>
      <c r="S10" s="150">
        <f t="shared" si="0"/>
        <v>12.47</v>
      </c>
      <c r="T10" s="151">
        <v>12.47</v>
      </c>
      <c r="U10" s="152"/>
      <c r="V10" s="146" t="s">
        <v>176</v>
      </c>
      <c r="W10" s="153">
        <v>45</v>
      </c>
      <c r="X10" s="153">
        <v>42</v>
      </c>
      <c r="Y10" s="153">
        <v>29</v>
      </c>
      <c r="Z10" s="199">
        <v>6.2</v>
      </c>
      <c r="AA10" s="154">
        <v>2</v>
      </c>
      <c r="AB10" s="155">
        <f t="shared" si="1"/>
        <v>5.5E-2</v>
      </c>
      <c r="AC10" s="156">
        <f t="shared" si="2"/>
        <v>2364</v>
      </c>
      <c r="AD10" s="146">
        <v>2250</v>
      </c>
      <c r="AE10" s="157">
        <f t="shared" si="3"/>
        <v>0.95</v>
      </c>
      <c r="AF10" s="147" t="s">
        <v>897</v>
      </c>
      <c r="AG10" s="158">
        <v>0.42799999999999999</v>
      </c>
      <c r="AH10" s="157">
        <f t="shared" si="4"/>
        <v>5.34</v>
      </c>
      <c r="AI10" s="157">
        <f t="shared" si="5"/>
        <v>18.760000000000002</v>
      </c>
      <c r="AJ10" s="158"/>
      <c r="AK10" s="157">
        <f t="shared" si="6"/>
        <v>0</v>
      </c>
      <c r="AL10" s="158"/>
      <c r="AM10" s="157">
        <f t="shared" si="7"/>
        <v>0</v>
      </c>
      <c r="AN10" s="158"/>
      <c r="AO10" s="157">
        <f t="shared" si="8"/>
        <v>0</v>
      </c>
      <c r="AP10" s="146"/>
      <c r="AQ10" s="158"/>
      <c r="AR10" s="157">
        <f>IF(ISERROR(AW10*AQ10),"",AW10*AQ10)</f>
        <v>0</v>
      </c>
      <c r="AS10" s="157">
        <f t="shared" si="9"/>
        <v>0</v>
      </c>
      <c r="AT10" s="157">
        <f t="shared" si="10"/>
        <v>18.760000000000002</v>
      </c>
      <c r="AU10" s="159">
        <f t="shared" si="11"/>
        <v>0.13189999999999999</v>
      </c>
      <c r="AV10" s="157" t="str">
        <f t="shared" si="12"/>
        <v/>
      </c>
      <c r="AW10" s="160">
        <v>21.61</v>
      </c>
      <c r="AX10" s="152">
        <v>39.99</v>
      </c>
      <c r="AY10" s="158"/>
      <c r="AZ10" s="161">
        <f t="shared" si="13"/>
        <v>0.45960000000000001</v>
      </c>
      <c r="BA10" s="162">
        <v>280</v>
      </c>
      <c r="BB10" s="157">
        <f t="shared" si="14"/>
        <v>5252.8</v>
      </c>
      <c r="BC10" s="157">
        <f t="shared" si="15"/>
        <v>6050.8</v>
      </c>
      <c r="BE10" s="205"/>
      <c r="BF10" s="163"/>
      <c r="BG10" s="163"/>
      <c r="BH10" s="163"/>
      <c r="BI10" s="163"/>
      <c r="BJ10" s="163"/>
      <c r="BK10" s="163"/>
      <c r="BL10" s="163"/>
      <c r="BM10" s="163"/>
      <c r="BN10" s="163"/>
      <c r="BO10" s="163"/>
      <c r="BP10" s="163"/>
      <c r="BQ10" s="163"/>
      <c r="BR10" s="163"/>
      <c r="BS10" s="163"/>
    </row>
    <row r="11" spans="1:71" ht="19.5" thickBot="1" x14ac:dyDescent="0.35">
      <c r="A11" s="225"/>
      <c r="B11" s="131"/>
      <c r="C11" s="132"/>
      <c r="D11" s="132"/>
      <c r="E11" s="132"/>
      <c r="F11" s="132"/>
      <c r="G11" s="133"/>
      <c r="H11" s="133"/>
      <c r="I11" s="133"/>
      <c r="J11" s="133"/>
      <c r="K11" s="134"/>
      <c r="L11" s="133"/>
      <c r="M11" s="132"/>
      <c r="N11" s="132"/>
      <c r="O11" s="132"/>
      <c r="P11" s="132"/>
      <c r="Q11" s="132"/>
      <c r="R11" s="135"/>
      <c r="S11" s="136"/>
      <c r="T11" s="137"/>
      <c r="U11" s="137"/>
      <c r="V11" s="132"/>
      <c r="W11" s="138"/>
      <c r="X11" s="138"/>
      <c r="Y11" s="138"/>
      <c r="Z11" s="197"/>
      <c r="AA11" s="139"/>
      <c r="AB11" s="140"/>
      <c r="AC11" s="139"/>
      <c r="AD11" s="132"/>
      <c r="AE11" s="137"/>
      <c r="AF11" s="133"/>
      <c r="AG11" s="141"/>
      <c r="AH11" s="137"/>
      <c r="AI11" s="137"/>
      <c r="AJ11" s="141"/>
      <c r="AK11" s="137"/>
      <c r="AL11" s="141"/>
      <c r="AM11" s="137"/>
      <c r="AN11" s="141"/>
      <c r="AO11" s="137"/>
      <c r="AP11" s="132"/>
      <c r="AQ11" s="141"/>
      <c r="AR11" s="137"/>
      <c r="AS11" s="137"/>
      <c r="AT11" s="137"/>
      <c r="AU11" s="142"/>
      <c r="AV11" s="137"/>
      <c r="AW11" s="137"/>
      <c r="AX11" s="137"/>
      <c r="AY11" s="141"/>
      <c r="AZ11" s="143"/>
      <c r="BA11" s="144"/>
      <c r="BB11" s="137"/>
      <c r="BC11" s="145"/>
      <c r="BD11" s="192" t="s">
        <v>968</v>
      </c>
      <c r="BE11" s="206" t="s">
        <v>994</v>
      </c>
      <c r="BF11"/>
      <c r="BG11"/>
    </row>
    <row r="12" spans="1:71" ht="45" x14ac:dyDescent="0.25">
      <c r="A12" s="226">
        <v>7</v>
      </c>
      <c r="B12" s="215"/>
      <c r="C12" s="1"/>
      <c r="D12" s="1" t="s">
        <v>997</v>
      </c>
      <c r="E12" s="1"/>
      <c r="F12" s="1" t="s">
        <v>651</v>
      </c>
      <c r="G12" s="99" t="s">
        <v>867</v>
      </c>
      <c r="H12" s="99" t="s">
        <v>860</v>
      </c>
      <c r="I12" s="99" t="s">
        <v>861</v>
      </c>
      <c r="J12" s="99" t="s">
        <v>868</v>
      </c>
      <c r="K12" s="100" t="s">
        <v>864</v>
      </c>
      <c r="L12" s="1" t="s">
        <v>869</v>
      </c>
      <c r="M12" s="1"/>
      <c r="N12" s="99" t="s">
        <v>904</v>
      </c>
      <c r="O12" s="1" t="s">
        <v>937</v>
      </c>
      <c r="P12" s="1" t="s">
        <v>831</v>
      </c>
      <c r="Q12" s="1">
        <v>67</v>
      </c>
      <c r="R12" s="83">
        <v>8.1</v>
      </c>
      <c r="S12" s="84">
        <f t="shared" ref="S12:S41" si="16">IF(ISERROR(Q12/R12),"",Q12/R12)</f>
        <v>8.27</v>
      </c>
      <c r="T12" s="85">
        <v>8.27</v>
      </c>
      <c r="U12" s="82"/>
      <c r="V12" s="1" t="s">
        <v>176</v>
      </c>
      <c r="W12" s="106">
        <v>45</v>
      </c>
      <c r="X12" s="106">
        <v>42</v>
      </c>
      <c r="Y12" s="106">
        <v>23</v>
      </c>
      <c r="Z12" s="198"/>
      <c r="AA12" s="81">
        <v>2</v>
      </c>
      <c r="AB12" s="98">
        <f t="shared" ref="AB12:AB41" si="17">IF(W12="","",W12*X12*Y12/1000000)</f>
        <v>4.2999999999999997E-2</v>
      </c>
      <c r="AC12" s="87">
        <f t="shared" ref="AC12:AC41" si="18">IF(AA12="","",65/AB12*AA12)</f>
        <v>3023</v>
      </c>
      <c r="AD12" s="1">
        <v>2250</v>
      </c>
      <c r="AE12" s="88">
        <f t="shared" ref="AE12:AE41" si="19">IF(ISERROR(AD12/AC12),"",AD12/AC12)</f>
        <v>0.74</v>
      </c>
      <c r="AF12" s="99" t="s">
        <v>897</v>
      </c>
      <c r="AG12" s="89">
        <v>0.42799999999999999</v>
      </c>
      <c r="AH12" s="88">
        <f t="shared" ref="AH12:AH41" si="20">IF(ISERROR(T12*AG12),"",T12*AG12)</f>
        <v>3.54</v>
      </c>
      <c r="AI12" s="88">
        <f t="shared" ref="AI12:AI41" si="21">IF(ISERROR(T12+AE12+AH12),"",T12+AE12+AH12)</f>
        <v>12.55</v>
      </c>
      <c r="AJ12" s="89"/>
      <c r="AK12" s="88">
        <f t="shared" ref="AK12:AK41" si="22">IF(ISERROR(AW12*AJ12),"",AW12*AJ12)</f>
        <v>0</v>
      </c>
      <c r="AL12" s="89"/>
      <c r="AM12" s="88">
        <f t="shared" ref="AM12:AM41" si="23">IF(ISERROR(AW12*AL12),"",AW12*AL12)</f>
        <v>0</v>
      </c>
      <c r="AN12" s="89"/>
      <c r="AO12" s="88">
        <f t="shared" ref="AO12:AO41" si="24">IF(ISERROR(AW12*AN12),"",AW12*AN12)</f>
        <v>0</v>
      </c>
      <c r="AP12" s="1"/>
      <c r="AQ12" s="89"/>
      <c r="AR12" s="88">
        <f t="shared" ref="AR12:AR41" si="25">IF(ISERROR(AW12*AQ12),"",AW12*AQ12)</f>
        <v>0</v>
      </c>
      <c r="AS12" s="88">
        <f t="shared" ref="AS12:AS41" si="26">IF(ISERROR(AK12+AM12+AO12+AR12),"",AK12+AM12+AO12+AR12)</f>
        <v>0</v>
      </c>
      <c r="AT12" s="88">
        <f t="shared" ref="AT12:AT41" si="27">IF(ISERROR(AI12+AS12),"",AI12+AS12)</f>
        <v>12.55</v>
      </c>
      <c r="AU12" s="105">
        <f t="shared" ref="AU12:AU41" si="28">IF(ISERROR((AW12-AT12)/AW12),"",(AW12-AT12)/AW12)</f>
        <v>0.1303</v>
      </c>
      <c r="AV12" s="88" t="str">
        <f t="shared" ref="AV12:AV41" si="29">IF(AY12="","",AX12*(1-AY12))</f>
        <v/>
      </c>
      <c r="AW12" s="104">
        <v>14.43</v>
      </c>
      <c r="AX12" s="82">
        <v>34.99</v>
      </c>
      <c r="AY12" s="89"/>
      <c r="AZ12" s="90">
        <f t="shared" ref="AZ12:AZ41" si="30">IF(ISERROR((AX12-AW12)/AX12),"",(AX12-AW12)/AX12)</f>
        <v>0.58760000000000001</v>
      </c>
      <c r="BA12" s="107">
        <v>350</v>
      </c>
      <c r="BB12" s="88">
        <f t="shared" ref="BB12:BB41" si="31">IF(ISERROR(AT12*BA12),"",AT12*BA12)</f>
        <v>4392.5</v>
      </c>
      <c r="BC12" s="88">
        <f t="shared" ref="BC12:BC41" si="32">IF(ISERROR(AW12*BA12),"",AW12*BA12)</f>
        <v>5050.5</v>
      </c>
      <c r="BD12" s="76" t="s">
        <v>974</v>
      </c>
      <c r="BE12" s="204">
        <v>11417480</v>
      </c>
      <c r="BF12"/>
      <c r="BG12"/>
    </row>
    <row r="13" spans="1:71" ht="45" x14ac:dyDescent="0.25">
      <c r="A13" s="226">
        <v>8</v>
      </c>
      <c r="B13" s="217"/>
      <c r="C13" s="1"/>
      <c r="D13" s="1" t="s">
        <v>997</v>
      </c>
      <c r="E13" s="1"/>
      <c r="F13" s="1" t="s">
        <v>651</v>
      </c>
      <c r="G13" s="99" t="s">
        <v>867</v>
      </c>
      <c r="H13" s="99" t="s">
        <v>860</v>
      </c>
      <c r="I13" s="99" t="s">
        <v>861</v>
      </c>
      <c r="J13" s="99" t="s">
        <v>868</v>
      </c>
      <c r="K13" s="100" t="s">
        <v>865</v>
      </c>
      <c r="L13" s="99" t="s">
        <v>870</v>
      </c>
      <c r="M13" s="1"/>
      <c r="N13" s="99" t="s">
        <v>905</v>
      </c>
      <c r="O13" s="1" t="s">
        <v>938</v>
      </c>
      <c r="P13" s="1" t="s">
        <v>831</v>
      </c>
      <c r="Q13" s="1">
        <v>78</v>
      </c>
      <c r="R13" s="83">
        <v>8.1</v>
      </c>
      <c r="S13" s="84">
        <f t="shared" si="16"/>
        <v>9.6300000000000008</v>
      </c>
      <c r="T13" s="85">
        <v>9.6300000000000008</v>
      </c>
      <c r="U13" s="82"/>
      <c r="V13" s="1" t="s">
        <v>176</v>
      </c>
      <c r="W13" s="106">
        <v>45</v>
      </c>
      <c r="X13" s="106">
        <v>42</v>
      </c>
      <c r="Y13" s="106">
        <v>26</v>
      </c>
      <c r="Z13" s="198"/>
      <c r="AA13" s="81">
        <v>2</v>
      </c>
      <c r="AB13" s="98">
        <f t="shared" si="17"/>
        <v>4.9000000000000002E-2</v>
      </c>
      <c r="AC13" s="87">
        <f t="shared" si="18"/>
        <v>2653</v>
      </c>
      <c r="AD13" s="1">
        <v>2250</v>
      </c>
      <c r="AE13" s="88">
        <f t="shared" si="19"/>
        <v>0.85</v>
      </c>
      <c r="AF13" s="99" t="s">
        <v>897</v>
      </c>
      <c r="AG13" s="89">
        <v>0.42799999999999999</v>
      </c>
      <c r="AH13" s="88">
        <f t="shared" si="20"/>
        <v>4.12</v>
      </c>
      <c r="AI13" s="88">
        <f t="shared" si="21"/>
        <v>14.6</v>
      </c>
      <c r="AJ13" s="89"/>
      <c r="AK13" s="88">
        <f t="shared" si="22"/>
        <v>0</v>
      </c>
      <c r="AL13" s="89"/>
      <c r="AM13" s="88">
        <f t="shared" si="23"/>
        <v>0</v>
      </c>
      <c r="AN13" s="89"/>
      <c r="AO13" s="88">
        <f t="shared" si="24"/>
        <v>0</v>
      </c>
      <c r="AP13" s="1"/>
      <c r="AQ13" s="89"/>
      <c r="AR13" s="88">
        <f t="shared" si="25"/>
        <v>0</v>
      </c>
      <c r="AS13" s="88">
        <f t="shared" si="26"/>
        <v>0</v>
      </c>
      <c r="AT13" s="88">
        <f t="shared" si="27"/>
        <v>14.6</v>
      </c>
      <c r="AU13" s="105">
        <f t="shared" si="28"/>
        <v>0.12889999999999999</v>
      </c>
      <c r="AV13" s="88" t="str">
        <f t="shared" si="29"/>
        <v/>
      </c>
      <c r="AW13" s="104">
        <v>16.760000000000002</v>
      </c>
      <c r="AX13" s="82">
        <v>39.99</v>
      </c>
      <c r="AY13" s="89"/>
      <c r="AZ13" s="90">
        <f t="shared" si="30"/>
        <v>0.58089999999999997</v>
      </c>
      <c r="BA13" s="107">
        <v>350</v>
      </c>
      <c r="BB13" s="88">
        <f t="shared" si="31"/>
        <v>5110</v>
      </c>
      <c r="BC13" s="88">
        <f t="shared" si="32"/>
        <v>5866</v>
      </c>
      <c r="BD13" s="76" t="s">
        <v>970</v>
      </c>
      <c r="BE13" s="130">
        <v>45943</v>
      </c>
      <c r="BF13"/>
      <c r="BG13" s="4"/>
    </row>
    <row r="14" spans="1:71" ht="45" x14ac:dyDescent="0.25">
      <c r="A14" s="226">
        <v>9</v>
      </c>
      <c r="B14" s="215"/>
      <c r="C14" s="1"/>
      <c r="D14" s="1" t="s">
        <v>997</v>
      </c>
      <c r="E14" s="1"/>
      <c r="F14" s="1" t="s">
        <v>651</v>
      </c>
      <c r="G14" s="99" t="s">
        <v>871</v>
      </c>
      <c r="H14" s="99" t="s">
        <v>860</v>
      </c>
      <c r="I14" s="99" t="s">
        <v>861</v>
      </c>
      <c r="J14" s="99" t="s">
        <v>872</v>
      </c>
      <c r="K14" s="100" t="s">
        <v>864</v>
      </c>
      <c r="L14" s="99" t="s">
        <v>873</v>
      </c>
      <c r="M14" s="1"/>
      <c r="N14" s="99" t="s">
        <v>906</v>
      </c>
      <c r="O14" s="1" t="s">
        <v>939</v>
      </c>
      <c r="P14" s="1" t="s">
        <v>831</v>
      </c>
      <c r="Q14" s="1">
        <v>67</v>
      </c>
      <c r="R14" s="83">
        <v>8.1</v>
      </c>
      <c r="S14" s="84">
        <f t="shared" si="16"/>
        <v>8.27</v>
      </c>
      <c r="T14" s="85">
        <v>8.27</v>
      </c>
      <c r="U14" s="82"/>
      <c r="V14" s="1" t="s">
        <v>176</v>
      </c>
      <c r="W14" s="106">
        <v>45</v>
      </c>
      <c r="X14" s="106">
        <v>42</v>
      </c>
      <c r="Y14" s="106">
        <v>23</v>
      </c>
      <c r="Z14" s="198"/>
      <c r="AA14" s="81">
        <v>2</v>
      </c>
      <c r="AB14" s="98">
        <f t="shared" si="17"/>
        <v>4.2999999999999997E-2</v>
      </c>
      <c r="AC14" s="87">
        <f t="shared" si="18"/>
        <v>3023</v>
      </c>
      <c r="AD14" s="1">
        <v>2250</v>
      </c>
      <c r="AE14" s="88">
        <f t="shared" si="19"/>
        <v>0.74</v>
      </c>
      <c r="AF14" s="99" t="s">
        <v>897</v>
      </c>
      <c r="AG14" s="89">
        <v>0.42799999999999999</v>
      </c>
      <c r="AH14" s="88">
        <f t="shared" si="20"/>
        <v>3.54</v>
      </c>
      <c r="AI14" s="88">
        <f t="shared" si="21"/>
        <v>12.55</v>
      </c>
      <c r="AJ14" s="89"/>
      <c r="AK14" s="88">
        <f t="shared" si="22"/>
        <v>0</v>
      </c>
      <c r="AL14" s="89"/>
      <c r="AM14" s="88">
        <f t="shared" si="23"/>
        <v>0</v>
      </c>
      <c r="AN14" s="89"/>
      <c r="AO14" s="88">
        <f t="shared" si="24"/>
        <v>0</v>
      </c>
      <c r="AP14" s="1"/>
      <c r="AQ14" s="89"/>
      <c r="AR14" s="88">
        <f t="shared" si="25"/>
        <v>0</v>
      </c>
      <c r="AS14" s="88">
        <f t="shared" si="26"/>
        <v>0</v>
      </c>
      <c r="AT14" s="88">
        <f t="shared" si="27"/>
        <v>12.55</v>
      </c>
      <c r="AU14" s="105">
        <f t="shared" si="28"/>
        <v>0.1303</v>
      </c>
      <c r="AV14" s="88" t="str">
        <f t="shared" si="29"/>
        <v/>
      </c>
      <c r="AW14" s="104">
        <v>14.43</v>
      </c>
      <c r="AX14" s="82">
        <v>34.99</v>
      </c>
      <c r="AY14" s="89"/>
      <c r="AZ14" s="90">
        <f t="shared" si="30"/>
        <v>0.58760000000000001</v>
      </c>
      <c r="BA14" s="107">
        <v>350</v>
      </c>
      <c r="BB14" s="88">
        <f t="shared" si="31"/>
        <v>4392.5</v>
      </c>
      <c r="BC14" s="88">
        <f t="shared" si="32"/>
        <v>5050.5</v>
      </c>
      <c r="BD14" s="76" t="s">
        <v>976</v>
      </c>
      <c r="BE14" s="204" t="s">
        <v>977</v>
      </c>
      <c r="BF14"/>
      <c r="BG14"/>
    </row>
    <row r="15" spans="1:71" s="164" customFormat="1" ht="45.75" thickBot="1" x14ac:dyDescent="0.3">
      <c r="A15" s="227">
        <v>10</v>
      </c>
      <c r="B15" s="217"/>
      <c r="C15" s="146"/>
      <c r="D15" s="146" t="s">
        <v>997</v>
      </c>
      <c r="E15" s="146"/>
      <c r="F15" s="146" t="s">
        <v>651</v>
      </c>
      <c r="G15" s="147" t="s">
        <v>871</v>
      </c>
      <c r="H15" s="147" t="s">
        <v>860</v>
      </c>
      <c r="I15" s="147" t="s">
        <v>861</v>
      </c>
      <c r="J15" s="147" t="s">
        <v>868</v>
      </c>
      <c r="K15" s="148" t="s">
        <v>865</v>
      </c>
      <c r="L15" s="147" t="s">
        <v>873</v>
      </c>
      <c r="M15" s="146"/>
      <c r="N15" s="147" t="s">
        <v>907</v>
      </c>
      <c r="O15" s="146" t="s">
        <v>940</v>
      </c>
      <c r="P15" s="1" t="s">
        <v>831</v>
      </c>
      <c r="Q15" s="146">
        <v>78</v>
      </c>
      <c r="R15" s="149">
        <v>8.1</v>
      </c>
      <c r="S15" s="150">
        <f t="shared" si="16"/>
        <v>9.6300000000000008</v>
      </c>
      <c r="T15" s="151">
        <v>9.6300000000000008</v>
      </c>
      <c r="U15" s="152"/>
      <c r="V15" s="146" t="s">
        <v>176</v>
      </c>
      <c r="W15" s="153">
        <v>45</v>
      </c>
      <c r="X15" s="153">
        <v>42</v>
      </c>
      <c r="Y15" s="153">
        <v>26</v>
      </c>
      <c r="Z15" s="199"/>
      <c r="AA15" s="154">
        <v>2</v>
      </c>
      <c r="AB15" s="155">
        <f t="shared" si="17"/>
        <v>4.9000000000000002E-2</v>
      </c>
      <c r="AC15" s="156">
        <f t="shared" si="18"/>
        <v>2653</v>
      </c>
      <c r="AD15" s="146">
        <v>2250</v>
      </c>
      <c r="AE15" s="157">
        <f t="shared" si="19"/>
        <v>0.85</v>
      </c>
      <c r="AF15" s="147" t="s">
        <v>897</v>
      </c>
      <c r="AG15" s="158">
        <v>0.42799999999999999</v>
      </c>
      <c r="AH15" s="157">
        <f t="shared" si="20"/>
        <v>4.12</v>
      </c>
      <c r="AI15" s="157">
        <f t="shared" si="21"/>
        <v>14.6</v>
      </c>
      <c r="AJ15" s="158"/>
      <c r="AK15" s="157">
        <f t="shared" si="22"/>
        <v>0</v>
      </c>
      <c r="AL15" s="158"/>
      <c r="AM15" s="157">
        <f t="shared" si="23"/>
        <v>0</v>
      </c>
      <c r="AN15" s="158"/>
      <c r="AO15" s="157">
        <f t="shared" si="24"/>
        <v>0</v>
      </c>
      <c r="AP15" s="146"/>
      <c r="AQ15" s="158"/>
      <c r="AR15" s="157">
        <f t="shared" si="25"/>
        <v>0</v>
      </c>
      <c r="AS15" s="157">
        <f t="shared" si="26"/>
        <v>0</v>
      </c>
      <c r="AT15" s="157">
        <f t="shared" si="27"/>
        <v>14.6</v>
      </c>
      <c r="AU15" s="159">
        <f t="shared" si="28"/>
        <v>0.12889999999999999</v>
      </c>
      <c r="AV15" s="157" t="str">
        <f t="shared" si="29"/>
        <v/>
      </c>
      <c r="AW15" s="160">
        <v>16.760000000000002</v>
      </c>
      <c r="AX15" s="152">
        <v>39.99</v>
      </c>
      <c r="AY15" s="158"/>
      <c r="AZ15" s="161">
        <f t="shared" si="30"/>
        <v>0.58089999999999997</v>
      </c>
      <c r="BA15" s="162">
        <v>350</v>
      </c>
      <c r="BB15" s="157">
        <f t="shared" si="31"/>
        <v>5110</v>
      </c>
      <c r="BC15" s="157">
        <f t="shared" si="32"/>
        <v>5866</v>
      </c>
      <c r="BD15" s="193" t="s">
        <v>972</v>
      </c>
      <c r="BE15" s="207" t="s">
        <v>979</v>
      </c>
      <c r="BF15" s="163"/>
      <c r="BG15" s="163"/>
      <c r="BH15" s="163"/>
      <c r="BI15" s="163"/>
      <c r="BJ15" s="163"/>
      <c r="BK15" s="163"/>
      <c r="BL15" s="163"/>
      <c r="BM15" s="163"/>
      <c r="BN15" s="163"/>
      <c r="BO15" s="163"/>
      <c r="BP15" s="163"/>
      <c r="BQ15" s="163"/>
      <c r="BR15" s="163"/>
      <c r="BS15" s="163"/>
    </row>
    <row r="16" spans="1:71" ht="19.5" thickBot="1" x14ac:dyDescent="0.35">
      <c r="A16" s="225"/>
      <c r="B16" s="131"/>
      <c r="C16" s="132"/>
      <c r="D16" s="132"/>
      <c r="E16" s="132"/>
      <c r="F16" s="132"/>
      <c r="G16" s="133"/>
      <c r="H16" s="133"/>
      <c r="I16" s="133"/>
      <c r="J16" s="133"/>
      <c r="K16" s="134"/>
      <c r="L16" s="133"/>
      <c r="M16" s="132"/>
      <c r="N16" s="132"/>
      <c r="O16" s="132"/>
      <c r="P16" s="132"/>
      <c r="Q16" s="132"/>
      <c r="R16" s="135"/>
      <c r="S16" s="136"/>
      <c r="T16" s="137"/>
      <c r="U16" s="137"/>
      <c r="V16" s="132"/>
      <c r="W16" s="138"/>
      <c r="X16" s="138"/>
      <c r="Y16" s="138"/>
      <c r="Z16" s="197"/>
      <c r="AA16" s="139"/>
      <c r="AB16" s="140"/>
      <c r="AC16" s="139"/>
      <c r="AD16" s="132"/>
      <c r="AE16" s="137"/>
      <c r="AF16" s="133"/>
      <c r="AG16" s="141"/>
      <c r="AH16" s="137"/>
      <c r="AI16" s="137"/>
      <c r="AJ16" s="141"/>
      <c r="AK16" s="137"/>
      <c r="AL16" s="141"/>
      <c r="AM16" s="137"/>
      <c r="AN16" s="141"/>
      <c r="AO16" s="137"/>
      <c r="AP16" s="132"/>
      <c r="AQ16" s="141"/>
      <c r="AR16" s="137"/>
      <c r="AS16" s="137"/>
      <c r="AT16" s="137"/>
      <c r="AU16" s="142"/>
      <c r="AV16" s="137"/>
      <c r="AW16" s="137"/>
      <c r="AX16" s="137"/>
      <c r="AY16" s="141"/>
      <c r="AZ16" s="143"/>
      <c r="BA16" s="144"/>
      <c r="BB16" s="137"/>
      <c r="BC16" s="145"/>
      <c r="BD16" s="192" t="s">
        <v>968</v>
      </c>
      <c r="BE16" s="203" t="s">
        <v>963</v>
      </c>
      <c r="BF16"/>
      <c r="BG16"/>
    </row>
    <row r="17" spans="1:71" ht="45" x14ac:dyDescent="0.25">
      <c r="A17" s="228">
        <v>11</v>
      </c>
      <c r="B17" s="222"/>
      <c r="C17" s="1"/>
      <c r="D17" s="1" t="s">
        <v>998</v>
      </c>
      <c r="E17" s="1"/>
      <c r="F17" s="1" t="s">
        <v>651</v>
      </c>
      <c r="G17" s="99" t="s">
        <v>886</v>
      </c>
      <c r="H17" s="99" t="s">
        <v>860</v>
      </c>
      <c r="I17" s="99" t="s">
        <v>861</v>
      </c>
      <c r="J17" s="99" t="s">
        <v>887</v>
      </c>
      <c r="K17" s="101" t="s">
        <v>888</v>
      </c>
      <c r="L17" s="99" t="s">
        <v>894</v>
      </c>
      <c r="M17" s="1"/>
      <c r="N17" s="99" t="s">
        <v>908</v>
      </c>
      <c r="O17" s="1" t="s">
        <v>941</v>
      </c>
      <c r="P17" s="1" t="s">
        <v>831</v>
      </c>
      <c r="Q17" s="1">
        <v>62</v>
      </c>
      <c r="R17" s="83">
        <v>8.1</v>
      </c>
      <c r="S17" s="84">
        <f>IF(ISERROR(Q17/R17),"",Q17/R17)</f>
        <v>7.65</v>
      </c>
      <c r="T17" s="85">
        <v>7.65</v>
      </c>
      <c r="U17" s="82"/>
      <c r="V17" s="1" t="s">
        <v>176</v>
      </c>
      <c r="W17" s="106">
        <v>45</v>
      </c>
      <c r="X17" s="106">
        <v>42</v>
      </c>
      <c r="Y17" s="106">
        <v>23</v>
      </c>
      <c r="Z17" s="198">
        <v>5</v>
      </c>
      <c r="AA17" s="81">
        <v>2</v>
      </c>
      <c r="AB17" s="98">
        <f>IF(W17="","",W17*X17*Y17/1000000)</f>
        <v>4.2999999999999997E-2</v>
      </c>
      <c r="AC17" s="87">
        <f>IF(AA17="","",65/AB17*AA17)</f>
        <v>3023</v>
      </c>
      <c r="AD17" s="1">
        <v>2250</v>
      </c>
      <c r="AE17" s="88">
        <f>IF(ISERROR(AD17/AC17),"",AD17/AC17)</f>
        <v>0.74</v>
      </c>
      <c r="AF17" s="99" t="s">
        <v>897</v>
      </c>
      <c r="AG17" s="89">
        <v>0.42799999999999999</v>
      </c>
      <c r="AH17" s="88">
        <f>IF(ISERROR(T17*AG17),"",T17*AG17)</f>
        <v>3.27</v>
      </c>
      <c r="AI17" s="88">
        <f>IF(ISERROR(T17+AE17+AH17),"",T17+AE17+AH17)</f>
        <v>11.66</v>
      </c>
      <c r="AJ17" s="89"/>
      <c r="AK17" s="88">
        <f>IF(ISERROR(AW17*AJ17),"",AW17*AJ17)</f>
        <v>0</v>
      </c>
      <c r="AL17" s="89"/>
      <c r="AM17" s="88">
        <f>IF(ISERROR(AW17*AL17),"",AW17*AL17)</f>
        <v>0</v>
      </c>
      <c r="AN17" s="89"/>
      <c r="AO17" s="88">
        <f>IF(ISERROR(AW17*AN17),"",AW17*AN17)</f>
        <v>0</v>
      </c>
      <c r="AP17" s="1"/>
      <c r="AQ17" s="89"/>
      <c r="AR17" s="88">
        <f>IF(ISERROR(AW17*AQ17),"",AW17*AQ17)</f>
        <v>0</v>
      </c>
      <c r="AS17" s="88">
        <f>IF(ISERROR(AK17+AM17+AO17+AR17),"",AK17+AM17+AO17+AR17)</f>
        <v>0</v>
      </c>
      <c r="AT17" s="88">
        <f>IF(ISERROR(AI17+AS17),"",AI17+AS17)</f>
        <v>11.66</v>
      </c>
      <c r="AU17" s="105">
        <f>IF(ISERROR((AW17-AT17)/AW17),"",(AW17-AT17)/AW17)</f>
        <v>0.152</v>
      </c>
      <c r="AV17" s="88" t="str">
        <f>IF(AY17="","",AX17*(1-AY17))</f>
        <v/>
      </c>
      <c r="AW17" s="104">
        <v>13.75</v>
      </c>
      <c r="AX17" s="82">
        <v>24.99</v>
      </c>
      <c r="AY17" s="89"/>
      <c r="AZ17" s="90">
        <f>IF(ISERROR((AX17-AW17)/AX17),"",(AX17-AW17)/AX17)</f>
        <v>0.44979999999999998</v>
      </c>
      <c r="BA17" s="107">
        <v>105</v>
      </c>
      <c r="BB17" s="88">
        <f>IF(ISERROR(AT17*BA17),"",AT17*BA17)</f>
        <v>1224.3</v>
      </c>
      <c r="BC17" s="88">
        <f>IF(ISERROR(AW17*BA17),"",AW17*BA17)</f>
        <v>1443.75</v>
      </c>
      <c r="BD17" s="76" t="s">
        <v>974</v>
      </c>
      <c r="BE17" s="204">
        <v>11417496</v>
      </c>
      <c r="BF17"/>
      <c r="BG17"/>
    </row>
    <row r="18" spans="1:71" ht="45" x14ac:dyDescent="0.25">
      <c r="A18" s="228">
        <v>12</v>
      </c>
      <c r="B18" s="222"/>
      <c r="C18" s="1"/>
      <c r="D18" s="1" t="s">
        <v>998</v>
      </c>
      <c r="E18" s="1"/>
      <c r="F18" s="1" t="s">
        <v>651</v>
      </c>
      <c r="G18" s="99" t="s">
        <v>886</v>
      </c>
      <c r="H18" s="99" t="s">
        <v>860</v>
      </c>
      <c r="I18" s="99" t="s">
        <v>861</v>
      </c>
      <c r="J18" s="99" t="s">
        <v>887</v>
      </c>
      <c r="K18" s="101" t="s">
        <v>889</v>
      </c>
      <c r="L18" s="99" t="s">
        <v>894</v>
      </c>
      <c r="M18" s="1"/>
      <c r="N18" s="99" t="s">
        <v>909</v>
      </c>
      <c r="O18" s="1" t="s">
        <v>942</v>
      </c>
      <c r="P18" s="1" t="s">
        <v>831</v>
      </c>
      <c r="Q18" s="1">
        <v>84</v>
      </c>
      <c r="R18" s="83">
        <v>8.1</v>
      </c>
      <c r="S18" s="84">
        <f>IF(ISERROR(Q18/R18),"",Q18/R18)</f>
        <v>10.37</v>
      </c>
      <c r="T18" s="85">
        <v>10.37</v>
      </c>
      <c r="U18" s="82"/>
      <c r="V18" s="1" t="s">
        <v>176</v>
      </c>
      <c r="W18" s="106">
        <v>45</v>
      </c>
      <c r="X18" s="106">
        <v>42</v>
      </c>
      <c r="Y18" s="106">
        <v>26</v>
      </c>
      <c r="Z18" s="198">
        <v>5.3</v>
      </c>
      <c r="AA18" s="81">
        <v>2</v>
      </c>
      <c r="AB18" s="98">
        <f>IF(W18="","",W18*X18*Y18/1000000)</f>
        <v>4.9000000000000002E-2</v>
      </c>
      <c r="AC18" s="87">
        <f>IF(AA18="","",65/AB18*AA18)</f>
        <v>2653</v>
      </c>
      <c r="AD18" s="1">
        <v>2250</v>
      </c>
      <c r="AE18" s="88">
        <f>IF(ISERROR(AD18/AC18),"",AD18/AC18)</f>
        <v>0.85</v>
      </c>
      <c r="AF18" s="99" t="s">
        <v>897</v>
      </c>
      <c r="AG18" s="89">
        <v>0.42799999999999999</v>
      </c>
      <c r="AH18" s="88">
        <f>IF(ISERROR(T18*AG18),"",T18*AG18)</f>
        <v>4.4400000000000004</v>
      </c>
      <c r="AI18" s="88">
        <f>IF(ISERROR(T18+AE18+AH18),"",T18+AE18+AH18)</f>
        <v>15.66</v>
      </c>
      <c r="AJ18" s="89"/>
      <c r="AK18" s="88">
        <f>IF(ISERROR(AW18*AJ18),"",AW18*AJ18)</f>
        <v>0</v>
      </c>
      <c r="AL18" s="89"/>
      <c r="AM18" s="88">
        <f>IF(ISERROR(AW18*AL18),"",AW18*AL18)</f>
        <v>0</v>
      </c>
      <c r="AN18" s="89"/>
      <c r="AO18" s="88">
        <f>IF(ISERROR(AW18*AN18),"",AW18*AN18)</f>
        <v>0</v>
      </c>
      <c r="AP18" s="1"/>
      <c r="AQ18" s="89"/>
      <c r="AR18" s="88">
        <f>IF(ISERROR(AW18*AQ18),"",AW18*AQ18)</f>
        <v>0</v>
      </c>
      <c r="AS18" s="88">
        <f>IF(ISERROR(AK18+AM18+AO18+AR18),"",AK18+AM18+AO18+AR18)</f>
        <v>0</v>
      </c>
      <c r="AT18" s="88">
        <f>IF(ISERROR(AI18+AS18),"",AI18+AS18)</f>
        <v>15.66</v>
      </c>
      <c r="AU18" s="105">
        <f>IF(ISERROR((AW18-AT18)/AW18),"",(AW18-AT18)/AW18)</f>
        <v>0.15310000000000001</v>
      </c>
      <c r="AV18" s="88" t="str">
        <f>IF(AY18="","",AX18*(1-AY18))</f>
        <v/>
      </c>
      <c r="AW18" s="104">
        <v>18.489999999999998</v>
      </c>
      <c r="AX18" s="82">
        <v>34.99</v>
      </c>
      <c r="AY18" s="89"/>
      <c r="AZ18" s="90">
        <f>IF(ISERROR((AX18-AW18)/AX18),"",(AX18-AW18)/AX18)</f>
        <v>0.47160000000000002</v>
      </c>
      <c r="BA18" s="107">
        <v>315</v>
      </c>
      <c r="BB18" s="88">
        <f>IF(ISERROR(AT18*BA18),"",AT18*BA18)</f>
        <v>4932.8999999999996</v>
      </c>
      <c r="BC18" s="88">
        <f>IF(ISERROR(AW18*BA18),"",AW18*BA18)</f>
        <v>5824.35</v>
      </c>
      <c r="BD18" s="76" t="s">
        <v>970</v>
      </c>
      <c r="BE18" s="130">
        <v>45971</v>
      </c>
      <c r="BG18"/>
    </row>
    <row r="19" spans="1:71" ht="45" x14ac:dyDescent="0.25">
      <c r="A19" s="228">
        <v>13</v>
      </c>
      <c r="B19" s="222"/>
      <c r="C19" s="1"/>
      <c r="D19" s="1" t="s">
        <v>998</v>
      </c>
      <c r="E19" s="1"/>
      <c r="F19" s="1" t="s">
        <v>651</v>
      </c>
      <c r="G19" s="99" t="s">
        <v>886</v>
      </c>
      <c r="H19" s="99" t="s">
        <v>860</v>
      </c>
      <c r="I19" s="99" t="s">
        <v>861</v>
      </c>
      <c r="J19" s="99" t="s">
        <v>887</v>
      </c>
      <c r="K19" s="101" t="s">
        <v>890</v>
      </c>
      <c r="L19" s="99" t="s">
        <v>894</v>
      </c>
      <c r="M19" s="1"/>
      <c r="N19" s="99" t="s">
        <v>910</v>
      </c>
      <c r="O19" s="1" t="s">
        <v>943</v>
      </c>
      <c r="P19" s="1" t="s">
        <v>831</v>
      </c>
      <c r="Q19" s="1">
        <v>101</v>
      </c>
      <c r="R19" s="83">
        <v>8.1</v>
      </c>
      <c r="S19" s="84">
        <f>IF(ISERROR(Q19/R19),"",Q19/R19)</f>
        <v>12.47</v>
      </c>
      <c r="T19" s="85">
        <v>12.47</v>
      </c>
      <c r="U19" s="82"/>
      <c r="V19" s="1" t="s">
        <v>176</v>
      </c>
      <c r="W19" s="106">
        <v>45</v>
      </c>
      <c r="X19" s="106">
        <v>42</v>
      </c>
      <c r="Y19" s="106">
        <v>29</v>
      </c>
      <c r="Z19" s="198">
        <v>6.2</v>
      </c>
      <c r="AA19" s="81">
        <v>2</v>
      </c>
      <c r="AB19" s="98">
        <f>IF(W19="","",W19*X19*Y19/1000000)</f>
        <v>5.5E-2</v>
      </c>
      <c r="AC19" s="87">
        <f>IF(AA19="","",65/AB19*AA19)</f>
        <v>2364</v>
      </c>
      <c r="AD19" s="1">
        <v>2250</v>
      </c>
      <c r="AE19" s="88">
        <f>IF(ISERROR(AD19/AC19),"",AD19/AC19)</f>
        <v>0.95</v>
      </c>
      <c r="AF19" s="99" t="s">
        <v>897</v>
      </c>
      <c r="AG19" s="89">
        <v>0.42799999999999999</v>
      </c>
      <c r="AH19" s="88">
        <f>IF(ISERROR(T19*AG19),"",T19*AG19)</f>
        <v>5.34</v>
      </c>
      <c r="AI19" s="88">
        <f>IF(ISERROR(T19+AE19+AH19),"",T19+AE19+AH19)</f>
        <v>18.760000000000002</v>
      </c>
      <c r="AJ19" s="89"/>
      <c r="AK19" s="88">
        <f>IF(ISERROR(AW19*AJ19),"",AW19*AJ19)</f>
        <v>0</v>
      </c>
      <c r="AL19" s="89"/>
      <c r="AM19" s="88">
        <f>IF(ISERROR(AW19*AL19),"",AW19*AL19)</f>
        <v>0</v>
      </c>
      <c r="AN19" s="89"/>
      <c r="AO19" s="88">
        <f>IF(ISERROR(AW19*AN19),"",AW19*AN19)</f>
        <v>0</v>
      </c>
      <c r="AP19" s="1"/>
      <c r="AQ19" s="89"/>
      <c r="AR19" s="88">
        <f>IF(ISERROR(AW19*AQ19),"",AW19*AQ19)</f>
        <v>0</v>
      </c>
      <c r="AS19" s="88">
        <f>IF(ISERROR(AK19+AM19+AO19+AR19),"",AK19+AM19+AO19+AR19)</f>
        <v>0</v>
      </c>
      <c r="AT19" s="88">
        <f>IF(ISERROR(AI19+AS19),"",AI19+AS19)</f>
        <v>18.760000000000002</v>
      </c>
      <c r="AU19" s="105">
        <f>IF(ISERROR((AW19-AT19)/AW19),"",(AW19-AT19)/AW19)</f>
        <v>0.13189999999999999</v>
      </c>
      <c r="AV19" s="88" t="str">
        <f>IF(AY19="","",AX19*(1-AY19))</f>
        <v/>
      </c>
      <c r="AW19" s="104">
        <v>21.61</v>
      </c>
      <c r="AX19" s="82">
        <v>39.99</v>
      </c>
      <c r="AY19" s="89"/>
      <c r="AZ19" s="90">
        <f>IF(ISERROR((AX19-AW19)/AX19),"",(AX19-AW19)/AX19)</f>
        <v>0.45960000000000001</v>
      </c>
      <c r="BA19" s="107">
        <v>280</v>
      </c>
      <c r="BB19" s="88">
        <f>IF(ISERROR(AT19*BA19),"",AT19*BA19)</f>
        <v>5252.8</v>
      </c>
      <c r="BC19" s="88">
        <f>IF(ISERROR(AW19*BA19),"",AW19*BA19)</f>
        <v>6050.8</v>
      </c>
      <c r="BD19" s="76" t="s">
        <v>976</v>
      </c>
      <c r="BE19" s="204" t="s">
        <v>982</v>
      </c>
      <c r="BF19"/>
      <c r="BG19"/>
    </row>
    <row r="20" spans="1:71" ht="45" x14ac:dyDescent="0.25">
      <c r="A20" s="228">
        <v>14</v>
      </c>
      <c r="B20" s="215"/>
      <c r="C20" s="1"/>
      <c r="D20" s="1" t="s">
        <v>997</v>
      </c>
      <c r="E20" s="1"/>
      <c r="F20" s="1" t="s">
        <v>651</v>
      </c>
      <c r="G20" s="99" t="s">
        <v>875</v>
      </c>
      <c r="H20" s="99" t="s">
        <v>860</v>
      </c>
      <c r="I20" s="99" t="s">
        <v>861</v>
      </c>
      <c r="J20" s="99" t="s">
        <v>876</v>
      </c>
      <c r="K20" s="100" t="s">
        <v>863</v>
      </c>
      <c r="L20" s="99" t="s">
        <v>877</v>
      </c>
      <c r="M20" s="1"/>
      <c r="N20" s="99" t="s">
        <v>911</v>
      </c>
      <c r="O20" s="1" t="s">
        <v>944</v>
      </c>
      <c r="P20" s="1" t="s">
        <v>831</v>
      </c>
      <c r="Q20" s="1">
        <v>49.5</v>
      </c>
      <c r="R20" s="83">
        <v>8.1</v>
      </c>
      <c r="S20" s="84">
        <f t="shared" si="16"/>
        <v>6.11</v>
      </c>
      <c r="T20" s="85">
        <v>6.11</v>
      </c>
      <c r="U20" s="82"/>
      <c r="V20" s="1" t="s">
        <v>176</v>
      </c>
      <c r="W20" s="106">
        <v>45</v>
      </c>
      <c r="X20" s="106">
        <v>42</v>
      </c>
      <c r="Y20" s="106">
        <v>20</v>
      </c>
      <c r="Z20" s="198">
        <v>5</v>
      </c>
      <c r="AA20" s="81">
        <v>2</v>
      </c>
      <c r="AB20" s="98">
        <f t="shared" si="17"/>
        <v>3.7999999999999999E-2</v>
      </c>
      <c r="AC20" s="87">
        <f t="shared" si="18"/>
        <v>3421</v>
      </c>
      <c r="AD20" s="1">
        <v>2250</v>
      </c>
      <c r="AE20" s="88">
        <f t="shared" si="19"/>
        <v>0.66</v>
      </c>
      <c r="AF20" s="99" t="s">
        <v>897</v>
      </c>
      <c r="AG20" s="89">
        <v>0.42799999999999999</v>
      </c>
      <c r="AH20" s="88">
        <f t="shared" si="20"/>
        <v>2.62</v>
      </c>
      <c r="AI20" s="88">
        <f t="shared" si="21"/>
        <v>9.39</v>
      </c>
      <c r="AJ20" s="89"/>
      <c r="AK20" s="88">
        <f t="shared" si="22"/>
        <v>0</v>
      </c>
      <c r="AL20" s="89"/>
      <c r="AM20" s="88">
        <f t="shared" si="23"/>
        <v>0</v>
      </c>
      <c r="AN20" s="89"/>
      <c r="AO20" s="88">
        <f t="shared" si="24"/>
        <v>0</v>
      </c>
      <c r="AP20" s="1"/>
      <c r="AQ20" s="89"/>
      <c r="AR20" s="88">
        <f t="shared" si="25"/>
        <v>0</v>
      </c>
      <c r="AS20" s="88">
        <f t="shared" si="26"/>
        <v>0</v>
      </c>
      <c r="AT20" s="88">
        <f t="shared" si="27"/>
        <v>9.39</v>
      </c>
      <c r="AU20" s="105">
        <f t="shared" si="28"/>
        <v>0.15709999999999999</v>
      </c>
      <c r="AV20" s="88" t="str">
        <f t="shared" si="29"/>
        <v/>
      </c>
      <c r="AW20" s="104">
        <v>11.14</v>
      </c>
      <c r="AX20" s="82">
        <v>24.99</v>
      </c>
      <c r="AY20" s="89"/>
      <c r="AZ20" s="90">
        <f t="shared" si="30"/>
        <v>0.55420000000000003</v>
      </c>
      <c r="BA20" s="107">
        <v>105</v>
      </c>
      <c r="BB20" s="88">
        <f t="shared" si="31"/>
        <v>985.95</v>
      </c>
      <c r="BC20" s="88">
        <f t="shared" si="32"/>
        <v>1169.7</v>
      </c>
      <c r="BD20" s="76" t="s">
        <v>972</v>
      </c>
      <c r="BE20" s="204" t="s">
        <v>980</v>
      </c>
      <c r="BF20"/>
      <c r="BG20"/>
    </row>
    <row r="21" spans="1:71" ht="45" x14ac:dyDescent="0.25">
      <c r="A21" s="228">
        <v>15</v>
      </c>
      <c r="B21" s="216"/>
      <c r="C21" s="1"/>
      <c r="D21" s="1" t="s">
        <v>997</v>
      </c>
      <c r="E21" s="1"/>
      <c r="F21" s="1" t="s">
        <v>651</v>
      </c>
      <c r="G21" s="1" t="s">
        <v>874</v>
      </c>
      <c r="H21" s="99" t="s">
        <v>860</v>
      </c>
      <c r="I21" s="99" t="s">
        <v>861</v>
      </c>
      <c r="J21" s="99" t="s">
        <v>876</v>
      </c>
      <c r="K21" s="100" t="s">
        <v>864</v>
      </c>
      <c r="L21" s="99" t="s">
        <v>877</v>
      </c>
      <c r="M21" s="1"/>
      <c r="N21" s="99" t="s">
        <v>912</v>
      </c>
      <c r="O21" s="1" t="s">
        <v>945</v>
      </c>
      <c r="P21" s="1" t="s">
        <v>831</v>
      </c>
      <c r="Q21" s="1">
        <v>63.1</v>
      </c>
      <c r="R21" s="83">
        <v>8.1</v>
      </c>
      <c r="S21" s="84">
        <f t="shared" si="16"/>
        <v>7.79</v>
      </c>
      <c r="T21" s="85">
        <v>7.79</v>
      </c>
      <c r="U21" s="82"/>
      <c r="V21" s="1" t="s">
        <v>176</v>
      </c>
      <c r="W21" s="106">
        <v>45</v>
      </c>
      <c r="X21" s="106">
        <v>42</v>
      </c>
      <c r="Y21" s="106">
        <v>23</v>
      </c>
      <c r="Z21" s="198">
        <v>5.3</v>
      </c>
      <c r="AA21" s="81">
        <v>2</v>
      </c>
      <c r="AB21" s="98">
        <f t="shared" si="17"/>
        <v>4.2999999999999997E-2</v>
      </c>
      <c r="AC21" s="87">
        <f t="shared" si="18"/>
        <v>3023</v>
      </c>
      <c r="AD21" s="1">
        <v>2250</v>
      </c>
      <c r="AE21" s="88">
        <f t="shared" si="19"/>
        <v>0.74</v>
      </c>
      <c r="AF21" s="99" t="s">
        <v>897</v>
      </c>
      <c r="AG21" s="89">
        <v>0.42799999999999999</v>
      </c>
      <c r="AH21" s="88">
        <f t="shared" si="20"/>
        <v>3.33</v>
      </c>
      <c r="AI21" s="88">
        <f t="shared" si="21"/>
        <v>11.86</v>
      </c>
      <c r="AJ21" s="89"/>
      <c r="AK21" s="88">
        <f t="shared" si="22"/>
        <v>0</v>
      </c>
      <c r="AL21" s="89"/>
      <c r="AM21" s="88">
        <f t="shared" si="23"/>
        <v>0</v>
      </c>
      <c r="AN21" s="89"/>
      <c r="AO21" s="88">
        <f t="shared" si="24"/>
        <v>0</v>
      </c>
      <c r="AP21" s="1"/>
      <c r="AQ21" s="89"/>
      <c r="AR21" s="88">
        <f t="shared" si="25"/>
        <v>0</v>
      </c>
      <c r="AS21" s="88">
        <f t="shared" si="26"/>
        <v>0</v>
      </c>
      <c r="AT21" s="88">
        <f t="shared" si="27"/>
        <v>11.86</v>
      </c>
      <c r="AU21" s="105">
        <f t="shared" si="28"/>
        <v>0.17810000000000001</v>
      </c>
      <c r="AV21" s="88" t="str">
        <f t="shared" si="29"/>
        <v/>
      </c>
      <c r="AW21" s="104">
        <v>14.43</v>
      </c>
      <c r="AX21" s="82">
        <v>34.99</v>
      </c>
      <c r="AY21" s="89"/>
      <c r="AZ21" s="90">
        <f t="shared" si="30"/>
        <v>0.58760000000000001</v>
      </c>
      <c r="BA21" s="107">
        <v>315</v>
      </c>
      <c r="BB21" s="88">
        <f t="shared" si="31"/>
        <v>3735.9</v>
      </c>
      <c r="BC21" s="88">
        <f t="shared" si="32"/>
        <v>4545.45</v>
      </c>
      <c r="BD21" s="73"/>
      <c r="BF21"/>
      <c r="BG21"/>
    </row>
    <row r="22" spans="1:71" s="164" customFormat="1" ht="45.75" thickBot="1" x14ac:dyDescent="0.3">
      <c r="A22" s="229">
        <v>16</v>
      </c>
      <c r="B22" s="217"/>
      <c r="C22" s="146"/>
      <c r="D22" s="146" t="s">
        <v>997</v>
      </c>
      <c r="E22" s="146"/>
      <c r="F22" s="146" t="s">
        <v>651</v>
      </c>
      <c r="G22" s="147" t="s">
        <v>875</v>
      </c>
      <c r="H22" s="147" t="s">
        <v>860</v>
      </c>
      <c r="I22" s="147" t="s">
        <v>861</v>
      </c>
      <c r="J22" s="147" t="s">
        <v>876</v>
      </c>
      <c r="K22" s="148" t="s">
        <v>865</v>
      </c>
      <c r="L22" s="147" t="s">
        <v>877</v>
      </c>
      <c r="M22" s="146"/>
      <c r="N22" s="147" t="s">
        <v>913</v>
      </c>
      <c r="O22" s="146" t="s">
        <v>946</v>
      </c>
      <c r="P22" s="1" t="s">
        <v>831</v>
      </c>
      <c r="Q22" s="146">
        <v>72.099999999999994</v>
      </c>
      <c r="R22" s="149">
        <v>8.1</v>
      </c>
      <c r="S22" s="150">
        <f t="shared" si="16"/>
        <v>8.9</v>
      </c>
      <c r="T22" s="151">
        <v>8.9</v>
      </c>
      <c r="U22" s="152"/>
      <c r="V22" s="146" t="s">
        <v>176</v>
      </c>
      <c r="W22" s="153">
        <v>45</v>
      </c>
      <c r="X22" s="153">
        <v>42</v>
      </c>
      <c r="Y22" s="153">
        <v>26</v>
      </c>
      <c r="Z22" s="199">
        <v>6.2</v>
      </c>
      <c r="AA22" s="154">
        <v>2</v>
      </c>
      <c r="AB22" s="155">
        <f t="shared" si="17"/>
        <v>4.9000000000000002E-2</v>
      </c>
      <c r="AC22" s="156">
        <f t="shared" si="18"/>
        <v>2653</v>
      </c>
      <c r="AD22" s="146">
        <v>2250</v>
      </c>
      <c r="AE22" s="157">
        <f t="shared" si="19"/>
        <v>0.85</v>
      </c>
      <c r="AF22" s="147" t="s">
        <v>897</v>
      </c>
      <c r="AG22" s="158">
        <v>0.42799999999999999</v>
      </c>
      <c r="AH22" s="157">
        <f t="shared" si="20"/>
        <v>3.81</v>
      </c>
      <c r="AI22" s="157">
        <f t="shared" si="21"/>
        <v>13.56</v>
      </c>
      <c r="AJ22" s="158"/>
      <c r="AK22" s="157">
        <f t="shared" si="22"/>
        <v>0</v>
      </c>
      <c r="AL22" s="158"/>
      <c r="AM22" s="157">
        <f t="shared" si="23"/>
        <v>0</v>
      </c>
      <c r="AN22" s="158"/>
      <c r="AO22" s="157">
        <f t="shared" si="24"/>
        <v>0</v>
      </c>
      <c r="AP22" s="146"/>
      <c r="AQ22" s="158"/>
      <c r="AR22" s="157">
        <f t="shared" si="25"/>
        <v>0</v>
      </c>
      <c r="AS22" s="157">
        <f t="shared" si="26"/>
        <v>0</v>
      </c>
      <c r="AT22" s="157">
        <f t="shared" si="27"/>
        <v>13.56</v>
      </c>
      <c r="AU22" s="159">
        <f t="shared" si="28"/>
        <v>0.19089999999999999</v>
      </c>
      <c r="AV22" s="157" t="str">
        <f t="shared" si="29"/>
        <v/>
      </c>
      <c r="AW22" s="160">
        <v>16.760000000000002</v>
      </c>
      <c r="AX22" s="152">
        <v>39.99</v>
      </c>
      <c r="AY22" s="158"/>
      <c r="AZ22" s="161">
        <f t="shared" si="30"/>
        <v>0.58089999999999997</v>
      </c>
      <c r="BA22" s="162">
        <v>280</v>
      </c>
      <c r="BB22" s="157">
        <f t="shared" si="31"/>
        <v>3796.8</v>
      </c>
      <c r="BC22" s="157">
        <f t="shared" si="32"/>
        <v>4692.8</v>
      </c>
      <c r="BE22" s="202"/>
      <c r="BF22" s="163"/>
      <c r="BG22" s="163"/>
      <c r="BH22" s="163"/>
      <c r="BI22" s="163"/>
      <c r="BJ22" s="163"/>
      <c r="BK22" s="163"/>
      <c r="BL22" s="163"/>
      <c r="BM22" s="163"/>
      <c r="BN22" s="163"/>
      <c r="BO22" s="163"/>
      <c r="BP22" s="163"/>
      <c r="BQ22" s="163"/>
      <c r="BR22" s="163"/>
      <c r="BS22" s="163"/>
    </row>
    <row r="23" spans="1:71" ht="19.5" thickBot="1" x14ac:dyDescent="0.35">
      <c r="A23" s="225"/>
      <c r="B23" s="131"/>
      <c r="C23" s="132"/>
      <c r="D23" s="132"/>
      <c r="E23" s="132"/>
      <c r="F23" s="132"/>
      <c r="G23" s="133"/>
      <c r="H23" s="133"/>
      <c r="I23" s="133"/>
      <c r="J23" s="133"/>
      <c r="K23" s="134"/>
      <c r="L23" s="133"/>
      <c r="M23" s="132"/>
      <c r="N23" s="132"/>
      <c r="O23" s="132"/>
      <c r="P23" s="132"/>
      <c r="Q23" s="132"/>
      <c r="R23" s="135"/>
      <c r="S23" s="136"/>
      <c r="T23" s="137"/>
      <c r="U23" s="137"/>
      <c r="V23" s="132"/>
      <c r="W23" s="138"/>
      <c r="X23" s="138"/>
      <c r="Y23" s="138"/>
      <c r="Z23" s="197"/>
      <c r="AA23" s="139"/>
      <c r="AB23" s="140"/>
      <c r="AC23" s="139"/>
      <c r="AD23" s="132"/>
      <c r="AE23" s="137"/>
      <c r="AF23" s="133"/>
      <c r="AG23" s="141"/>
      <c r="AH23" s="137"/>
      <c r="AI23" s="137"/>
      <c r="AJ23" s="141"/>
      <c r="AK23" s="137"/>
      <c r="AL23" s="141"/>
      <c r="AM23" s="137"/>
      <c r="AN23" s="141"/>
      <c r="AO23" s="137"/>
      <c r="AP23" s="132"/>
      <c r="AQ23" s="141"/>
      <c r="AR23" s="137"/>
      <c r="AS23" s="137"/>
      <c r="AT23" s="137"/>
      <c r="AU23" s="142"/>
      <c r="AV23" s="137"/>
      <c r="AW23" s="137"/>
      <c r="AX23" s="137"/>
      <c r="AY23" s="141"/>
      <c r="AZ23" s="143"/>
      <c r="BA23" s="144"/>
      <c r="BB23" s="137"/>
      <c r="BC23" s="145"/>
      <c r="BD23" s="192" t="s">
        <v>968</v>
      </c>
      <c r="BE23" s="206" t="s">
        <v>995</v>
      </c>
      <c r="BF23"/>
      <c r="BG23"/>
    </row>
    <row r="24" spans="1:71" ht="45" x14ac:dyDescent="0.25">
      <c r="A24" s="228">
        <v>17</v>
      </c>
      <c r="B24" s="215"/>
      <c r="C24" s="1"/>
      <c r="D24" s="1" t="s">
        <v>997</v>
      </c>
      <c r="E24" s="1"/>
      <c r="F24" s="1" t="s">
        <v>651</v>
      </c>
      <c r="G24" s="99" t="s">
        <v>878</v>
      </c>
      <c r="H24" s="99" t="s">
        <v>860</v>
      </c>
      <c r="I24" s="99" t="s">
        <v>861</v>
      </c>
      <c r="J24" s="99" t="s">
        <v>876</v>
      </c>
      <c r="K24" s="100" t="s">
        <v>864</v>
      </c>
      <c r="L24" s="99" t="s">
        <v>879</v>
      </c>
      <c r="M24" s="1"/>
      <c r="N24" s="99" t="s">
        <v>914</v>
      </c>
      <c r="O24" s="1" t="s">
        <v>947</v>
      </c>
      <c r="P24" s="1" t="s">
        <v>831</v>
      </c>
      <c r="Q24" s="1">
        <v>63.1</v>
      </c>
      <c r="R24" s="83">
        <v>8.1</v>
      </c>
      <c r="S24" s="84">
        <f t="shared" si="16"/>
        <v>7.79</v>
      </c>
      <c r="T24" s="85">
        <v>7.79</v>
      </c>
      <c r="U24" s="82"/>
      <c r="V24" s="1" t="s">
        <v>176</v>
      </c>
      <c r="W24" s="106">
        <v>45</v>
      </c>
      <c r="X24" s="106">
        <v>42</v>
      </c>
      <c r="Y24" s="106">
        <v>23</v>
      </c>
      <c r="Z24" s="198">
        <v>5.3</v>
      </c>
      <c r="AA24" s="81">
        <v>2</v>
      </c>
      <c r="AB24" s="98">
        <f t="shared" si="17"/>
        <v>4.2999999999999997E-2</v>
      </c>
      <c r="AC24" s="87">
        <f t="shared" si="18"/>
        <v>3023</v>
      </c>
      <c r="AD24" s="1">
        <v>2250</v>
      </c>
      <c r="AE24" s="88">
        <f t="shared" si="19"/>
        <v>0.74</v>
      </c>
      <c r="AF24" s="99" t="s">
        <v>897</v>
      </c>
      <c r="AG24" s="89">
        <v>0.42799999999999999</v>
      </c>
      <c r="AH24" s="88">
        <f t="shared" si="20"/>
        <v>3.33</v>
      </c>
      <c r="AI24" s="88">
        <f t="shared" si="21"/>
        <v>11.86</v>
      </c>
      <c r="AJ24" s="89"/>
      <c r="AK24" s="88">
        <f t="shared" si="22"/>
        <v>0</v>
      </c>
      <c r="AL24" s="89"/>
      <c r="AM24" s="88">
        <f t="shared" si="23"/>
        <v>0</v>
      </c>
      <c r="AN24" s="89"/>
      <c r="AO24" s="88">
        <f t="shared" si="24"/>
        <v>0</v>
      </c>
      <c r="AP24" s="1"/>
      <c r="AQ24" s="89"/>
      <c r="AR24" s="88">
        <f t="shared" si="25"/>
        <v>0</v>
      </c>
      <c r="AS24" s="88">
        <f t="shared" si="26"/>
        <v>0</v>
      </c>
      <c r="AT24" s="88">
        <f t="shared" si="27"/>
        <v>11.86</v>
      </c>
      <c r="AU24" s="105">
        <f t="shared" si="28"/>
        <v>0.17810000000000001</v>
      </c>
      <c r="AV24" s="88" t="str">
        <f t="shared" si="29"/>
        <v/>
      </c>
      <c r="AW24" s="104">
        <v>14.43</v>
      </c>
      <c r="AX24" s="82">
        <v>34.99</v>
      </c>
      <c r="AY24" s="89"/>
      <c r="AZ24" s="90">
        <f t="shared" si="30"/>
        <v>0.58760000000000001</v>
      </c>
      <c r="BA24" s="107">
        <v>350</v>
      </c>
      <c r="BB24" s="88">
        <f t="shared" si="31"/>
        <v>4151</v>
      </c>
      <c r="BC24" s="88">
        <f t="shared" si="32"/>
        <v>5050.5</v>
      </c>
      <c r="BD24" s="76" t="s">
        <v>974</v>
      </c>
      <c r="BE24" s="204">
        <v>11417539</v>
      </c>
      <c r="BF24"/>
      <c r="BG24"/>
    </row>
    <row r="25" spans="1:71" ht="45" customHeight="1" x14ac:dyDescent="0.25">
      <c r="A25" s="228">
        <v>18</v>
      </c>
      <c r="B25" s="217"/>
      <c r="C25" s="1"/>
      <c r="D25" s="1" t="s">
        <v>997</v>
      </c>
      <c r="E25" s="1"/>
      <c r="F25" s="1" t="s">
        <v>651</v>
      </c>
      <c r="G25" s="99" t="s">
        <v>878</v>
      </c>
      <c r="H25" s="99" t="s">
        <v>860</v>
      </c>
      <c r="I25" s="99" t="s">
        <v>861</v>
      </c>
      <c r="J25" s="99" t="s">
        <v>876</v>
      </c>
      <c r="K25" s="100" t="s">
        <v>865</v>
      </c>
      <c r="L25" s="99" t="s">
        <v>879</v>
      </c>
      <c r="M25" s="1"/>
      <c r="N25" s="99" t="s">
        <v>915</v>
      </c>
      <c r="O25" s="1" t="s">
        <v>948</v>
      </c>
      <c r="P25" s="1" t="s">
        <v>831</v>
      </c>
      <c r="Q25" s="1">
        <v>72.099999999999994</v>
      </c>
      <c r="R25" s="83">
        <v>8.1</v>
      </c>
      <c r="S25" s="84">
        <f t="shared" si="16"/>
        <v>8.9</v>
      </c>
      <c r="T25" s="85">
        <v>8.9</v>
      </c>
      <c r="U25" s="82"/>
      <c r="V25" s="1" t="s">
        <v>176</v>
      </c>
      <c r="W25" s="106">
        <v>45</v>
      </c>
      <c r="X25" s="106">
        <v>42</v>
      </c>
      <c r="Y25" s="106">
        <v>26</v>
      </c>
      <c r="Z25" s="198">
        <v>6.2</v>
      </c>
      <c r="AA25" s="81">
        <v>2</v>
      </c>
      <c r="AB25" s="98">
        <f t="shared" si="17"/>
        <v>4.9000000000000002E-2</v>
      </c>
      <c r="AC25" s="87">
        <f t="shared" si="18"/>
        <v>2653</v>
      </c>
      <c r="AD25" s="1">
        <v>2250</v>
      </c>
      <c r="AE25" s="88">
        <f t="shared" si="19"/>
        <v>0.85</v>
      </c>
      <c r="AF25" s="99" t="s">
        <v>897</v>
      </c>
      <c r="AG25" s="89">
        <v>0.42799999999999999</v>
      </c>
      <c r="AH25" s="88">
        <f t="shared" si="20"/>
        <v>3.81</v>
      </c>
      <c r="AI25" s="88">
        <f t="shared" si="21"/>
        <v>13.56</v>
      </c>
      <c r="AJ25" s="89"/>
      <c r="AK25" s="88">
        <f t="shared" si="22"/>
        <v>0</v>
      </c>
      <c r="AL25" s="89"/>
      <c r="AM25" s="88">
        <f t="shared" si="23"/>
        <v>0</v>
      </c>
      <c r="AN25" s="89"/>
      <c r="AO25" s="88">
        <f t="shared" si="24"/>
        <v>0</v>
      </c>
      <c r="AP25" s="1"/>
      <c r="AQ25" s="89"/>
      <c r="AR25" s="88">
        <f t="shared" si="25"/>
        <v>0</v>
      </c>
      <c r="AS25" s="88">
        <f t="shared" si="26"/>
        <v>0</v>
      </c>
      <c r="AT25" s="88">
        <f t="shared" si="27"/>
        <v>13.56</v>
      </c>
      <c r="AU25" s="105">
        <f t="shared" si="28"/>
        <v>0.19089999999999999</v>
      </c>
      <c r="AV25" s="88" t="str">
        <f t="shared" si="29"/>
        <v/>
      </c>
      <c r="AW25" s="104">
        <v>16.760000000000002</v>
      </c>
      <c r="AX25" s="82">
        <v>39.99</v>
      </c>
      <c r="AY25" s="89"/>
      <c r="AZ25" s="90">
        <f t="shared" si="30"/>
        <v>0.58089999999999997</v>
      </c>
      <c r="BA25" s="107">
        <v>350</v>
      </c>
      <c r="BB25" s="88">
        <f t="shared" si="31"/>
        <v>4746</v>
      </c>
      <c r="BC25" s="88">
        <f t="shared" si="32"/>
        <v>5866</v>
      </c>
      <c r="BD25" s="76" t="s">
        <v>970</v>
      </c>
      <c r="BE25" s="130">
        <v>45971</v>
      </c>
      <c r="BF25" s="127"/>
      <c r="BG25"/>
    </row>
    <row r="26" spans="1:71" ht="45" customHeight="1" x14ac:dyDescent="0.25">
      <c r="A26" s="228">
        <v>19</v>
      </c>
      <c r="B26" s="215"/>
      <c r="C26" s="1"/>
      <c r="D26" s="1" t="s">
        <v>997</v>
      </c>
      <c r="E26" s="1"/>
      <c r="F26" s="1" t="s">
        <v>651</v>
      </c>
      <c r="G26" s="99" t="s">
        <v>880</v>
      </c>
      <c r="H26" s="99" t="s">
        <v>860</v>
      </c>
      <c r="I26" s="99" t="s">
        <v>861</v>
      </c>
      <c r="J26" s="99" t="s">
        <v>881</v>
      </c>
      <c r="K26" s="101" t="s">
        <v>988</v>
      </c>
      <c r="L26" s="99" t="s">
        <v>882</v>
      </c>
      <c r="M26" s="1"/>
      <c r="N26" s="99" t="s">
        <v>916</v>
      </c>
      <c r="O26" s="1" t="s">
        <v>949</v>
      </c>
      <c r="P26" s="1" t="s">
        <v>831</v>
      </c>
      <c r="Q26" s="1">
        <v>72.8</v>
      </c>
      <c r="R26" s="83">
        <v>8.1</v>
      </c>
      <c r="S26" s="84">
        <f t="shared" si="16"/>
        <v>8.99</v>
      </c>
      <c r="T26" s="85">
        <v>8.99</v>
      </c>
      <c r="U26" s="82"/>
      <c r="V26" s="1" t="s">
        <v>176</v>
      </c>
      <c r="W26" s="106">
        <v>45</v>
      </c>
      <c r="X26" s="106">
        <v>42</v>
      </c>
      <c r="Y26" s="106">
        <v>23</v>
      </c>
      <c r="Z26" s="198">
        <v>5.3</v>
      </c>
      <c r="AA26" s="81">
        <v>2</v>
      </c>
      <c r="AB26" s="98">
        <f t="shared" si="17"/>
        <v>4.2999999999999997E-2</v>
      </c>
      <c r="AC26" s="87">
        <f t="shared" si="18"/>
        <v>3023</v>
      </c>
      <c r="AD26" s="1">
        <v>2250</v>
      </c>
      <c r="AE26" s="88">
        <f t="shared" si="19"/>
        <v>0.74</v>
      </c>
      <c r="AF26" s="99" t="s">
        <v>897</v>
      </c>
      <c r="AG26" s="89">
        <v>0.42799999999999999</v>
      </c>
      <c r="AH26" s="88">
        <f t="shared" si="20"/>
        <v>3.85</v>
      </c>
      <c r="AI26" s="88">
        <f t="shared" si="21"/>
        <v>13.58</v>
      </c>
      <c r="AJ26" s="89"/>
      <c r="AK26" s="88">
        <f t="shared" si="22"/>
        <v>0</v>
      </c>
      <c r="AL26" s="89"/>
      <c r="AM26" s="88">
        <f t="shared" si="23"/>
        <v>0</v>
      </c>
      <c r="AN26" s="89"/>
      <c r="AO26" s="88">
        <f t="shared" si="24"/>
        <v>0</v>
      </c>
      <c r="AP26" s="1"/>
      <c r="AQ26" s="89"/>
      <c r="AR26" s="88">
        <f t="shared" si="25"/>
        <v>0</v>
      </c>
      <c r="AS26" s="88">
        <f t="shared" si="26"/>
        <v>0</v>
      </c>
      <c r="AT26" s="88">
        <f t="shared" si="27"/>
        <v>13.58</v>
      </c>
      <c r="AU26" s="105">
        <f t="shared" si="28"/>
        <v>9.5299999999999996E-2</v>
      </c>
      <c r="AV26" s="88" t="str">
        <f t="shared" si="29"/>
        <v/>
      </c>
      <c r="AW26" s="104">
        <v>15.01</v>
      </c>
      <c r="AX26" s="82">
        <v>34.99</v>
      </c>
      <c r="AY26" s="89"/>
      <c r="AZ26" s="90">
        <f t="shared" si="30"/>
        <v>0.57099999999999995</v>
      </c>
      <c r="BA26" s="107">
        <v>350</v>
      </c>
      <c r="BB26" s="88">
        <f t="shared" si="31"/>
        <v>4753</v>
      </c>
      <c r="BC26" s="88">
        <f t="shared" si="32"/>
        <v>5253.5</v>
      </c>
      <c r="BD26" s="76" t="s">
        <v>976</v>
      </c>
      <c r="BE26" s="204" t="s">
        <v>982</v>
      </c>
      <c r="BF26"/>
      <c r="BG26"/>
    </row>
    <row r="27" spans="1:71" s="164" customFormat="1" ht="45" customHeight="1" thickBot="1" x14ac:dyDescent="0.3">
      <c r="A27" s="229">
        <v>20</v>
      </c>
      <c r="B27" s="216"/>
      <c r="C27" s="146"/>
      <c r="D27" s="146" t="s">
        <v>997</v>
      </c>
      <c r="E27" s="146"/>
      <c r="F27" s="146" t="s">
        <v>651</v>
      </c>
      <c r="G27" s="147" t="s">
        <v>880</v>
      </c>
      <c r="H27" s="147" t="s">
        <v>860</v>
      </c>
      <c r="I27" s="147" t="s">
        <v>861</v>
      </c>
      <c r="J27" s="147" t="s">
        <v>881</v>
      </c>
      <c r="K27" s="189" t="s">
        <v>989</v>
      </c>
      <c r="L27" s="147" t="s">
        <v>882</v>
      </c>
      <c r="M27" s="146"/>
      <c r="N27" s="147" t="s">
        <v>917</v>
      </c>
      <c r="O27" s="146" t="s">
        <v>950</v>
      </c>
      <c r="P27" s="1" t="s">
        <v>831</v>
      </c>
      <c r="Q27" s="146">
        <v>83.6</v>
      </c>
      <c r="R27" s="149">
        <v>8.1</v>
      </c>
      <c r="S27" s="150">
        <f t="shared" si="16"/>
        <v>10.32</v>
      </c>
      <c r="T27" s="151">
        <v>10.32</v>
      </c>
      <c r="U27" s="152"/>
      <c r="V27" s="146" t="s">
        <v>176</v>
      </c>
      <c r="W27" s="153">
        <v>45</v>
      </c>
      <c r="X27" s="153">
        <v>42</v>
      </c>
      <c r="Y27" s="153">
        <v>26</v>
      </c>
      <c r="Z27" s="199">
        <v>6.2</v>
      </c>
      <c r="AA27" s="154">
        <v>2</v>
      </c>
      <c r="AB27" s="155">
        <f t="shared" si="17"/>
        <v>4.9000000000000002E-2</v>
      </c>
      <c r="AC27" s="156">
        <f t="shared" si="18"/>
        <v>2653</v>
      </c>
      <c r="AD27" s="146">
        <v>2250</v>
      </c>
      <c r="AE27" s="157">
        <f t="shared" si="19"/>
        <v>0.85</v>
      </c>
      <c r="AF27" s="147" t="s">
        <v>897</v>
      </c>
      <c r="AG27" s="158">
        <v>0.42799999999999999</v>
      </c>
      <c r="AH27" s="157">
        <f t="shared" si="20"/>
        <v>4.42</v>
      </c>
      <c r="AI27" s="157">
        <f t="shared" si="21"/>
        <v>15.59</v>
      </c>
      <c r="AJ27" s="158"/>
      <c r="AK27" s="157">
        <f t="shared" si="22"/>
        <v>0</v>
      </c>
      <c r="AL27" s="158"/>
      <c r="AM27" s="157">
        <f t="shared" si="23"/>
        <v>0</v>
      </c>
      <c r="AN27" s="158"/>
      <c r="AO27" s="157">
        <f t="shared" si="24"/>
        <v>0</v>
      </c>
      <c r="AP27" s="146"/>
      <c r="AQ27" s="158"/>
      <c r="AR27" s="157">
        <f t="shared" si="25"/>
        <v>0</v>
      </c>
      <c r="AS27" s="157">
        <f t="shared" si="26"/>
        <v>0</v>
      </c>
      <c r="AT27" s="157">
        <f t="shared" si="27"/>
        <v>15.59</v>
      </c>
      <c r="AU27" s="159">
        <f t="shared" si="28"/>
        <v>0.1056</v>
      </c>
      <c r="AV27" s="157" t="str">
        <f t="shared" si="29"/>
        <v/>
      </c>
      <c r="AW27" s="160">
        <v>17.43</v>
      </c>
      <c r="AX27" s="152">
        <v>39.99</v>
      </c>
      <c r="AY27" s="158"/>
      <c r="AZ27" s="161">
        <f t="shared" si="30"/>
        <v>0.56410000000000005</v>
      </c>
      <c r="BA27" s="162">
        <v>350</v>
      </c>
      <c r="BB27" s="157">
        <f t="shared" si="31"/>
        <v>5456.5</v>
      </c>
      <c r="BC27" s="157">
        <f t="shared" si="32"/>
        <v>6100.5</v>
      </c>
      <c r="BD27" s="193" t="s">
        <v>972</v>
      </c>
      <c r="BE27" s="207" t="s">
        <v>981</v>
      </c>
      <c r="BF27" s="163"/>
      <c r="BG27" s="163"/>
      <c r="BH27" s="163"/>
      <c r="BI27" s="163"/>
      <c r="BJ27" s="163"/>
      <c r="BK27" s="163"/>
      <c r="BL27" s="163"/>
      <c r="BM27" s="163"/>
      <c r="BN27" s="163"/>
      <c r="BO27" s="163"/>
      <c r="BP27" s="163"/>
      <c r="BQ27" s="163"/>
      <c r="BR27" s="163"/>
      <c r="BS27" s="163"/>
    </row>
    <row r="28" spans="1:71" ht="19.5" thickBot="1" x14ac:dyDescent="0.35">
      <c r="A28" s="225"/>
      <c r="B28" s="131"/>
      <c r="C28" s="132"/>
      <c r="D28" s="132"/>
      <c r="E28" s="132"/>
      <c r="F28" s="132"/>
      <c r="G28" s="133"/>
      <c r="H28" s="133"/>
      <c r="I28" s="133"/>
      <c r="J28" s="133"/>
      <c r="K28" s="134"/>
      <c r="L28" s="133"/>
      <c r="M28" s="132"/>
      <c r="N28" s="132"/>
      <c r="O28" s="132"/>
      <c r="P28" s="132"/>
      <c r="Q28" s="132"/>
      <c r="R28" s="135"/>
      <c r="S28" s="136"/>
      <c r="T28" s="137"/>
      <c r="U28" s="137"/>
      <c r="V28" s="132"/>
      <c r="W28" s="138"/>
      <c r="X28" s="138"/>
      <c r="Y28" s="138"/>
      <c r="Z28" s="197"/>
      <c r="AA28" s="139"/>
      <c r="AB28" s="140"/>
      <c r="AC28" s="139"/>
      <c r="AD28" s="132"/>
      <c r="AE28" s="137"/>
      <c r="AF28" s="133"/>
      <c r="AG28" s="141"/>
      <c r="AH28" s="137"/>
      <c r="AI28" s="137"/>
      <c r="AJ28" s="141"/>
      <c r="AK28" s="137"/>
      <c r="AL28" s="141"/>
      <c r="AM28" s="137"/>
      <c r="AN28" s="141"/>
      <c r="AO28" s="137"/>
      <c r="AP28" s="132"/>
      <c r="AQ28" s="141"/>
      <c r="AR28" s="137"/>
      <c r="AS28" s="137"/>
      <c r="AT28" s="137"/>
      <c r="AU28" s="142"/>
      <c r="AV28" s="137"/>
      <c r="AW28" s="137"/>
      <c r="AX28" s="137"/>
      <c r="AY28" s="141"/>
      <c r="AZ28" s="143"/>
      <c r="BA28" s="144"/>
      <c r="BB28" s="137"/>
      <c r="BC28" s="145"/>
      <c r="BD28" s="73" t="s">
        <v>967</v>
      </c>
      <c r="BE28" s="203" t="s">
        <v>996</v>
      </c>
      <c r="BF28"/>
      <c r="BG28"/>
    </row>
    <row r="29" spans="1:71" ht="64.5" x14ac:dyDescent="0.25">
      <c r="A29" s="230">
        <v>21</v>
      </c>
      <c r="B29" s="217"/>
      <c r="C29" s="109"/>
      <c r="D29" s="109" t="s">
        <v>998</v>
      </c>
      <c r="E29" s="109"/>
      <c r="F29" s="109" t="s">
        <v>651</v>
      </c>
      <c r="G29" s="110" t="s">
        <v>891</v>
      </c>
      <c r="H29" s="110" t="s">
        <v>860</v>
      </c>
      <c r="I29" s="110" t="s">
        <v>861</v>
      </c>
      <c r="J29" s="110" t="s">
        <v>987</v>
      </c>
      <c r="K29" s="111" t="s">
        <v>863</v>
      </c>
      <c r="L29" s="110" t="s">
        <v>870</v>
      </c>
      <c r="M29" s="109"/>
      <c r="N29" s="99" t="s">
        <v>918</v>
      </c>
      <c r="O29" s="1" t="s">
        <v>951</v>
      </c>
      <c r="P29" s="1" t="s">
        <v>831</v>
      </c>
      <c r="Q29" s="109">
        <v>61.8</v>
      </c>
      <c r="R29" s="112">
        <v>8.1</v>
      </c>
      <c r="S29" s="113">
        <f t="shared" ref="S29:S34" si="33">IF(ISERROR(Q29/R29),"",Q29/R29)</f>
        <v>7.63</v>
      </c>
      <c r="T29" s="114">
        <v>7.63</v>
      </c>
      <c r="U29" s="115"/>
      <c r="V29" s="109" t="s">
        <v>176</v>
      </c>
      <c r="W29" s="116">
        <v>45</v>
      </c>
      <c r="X29" s="116">
        <v>42</v>
      </c>
      <c r="Y29" s="116">
        <v>20</v>
      </c>
      <c r="Z29" s="198">
        <v>5</v>
      </c>
      <c r="AA29" s="117">
        <v>2</v>
      </c>
      <c r="AB29" s="118">
        <f t="shared" ref="AB29:AB34" si="34">IF(W29="","",W29*X29*Y29/1000000)</f>
        <v>3.7999999999999999E-2</v>
      </c>
      <c r="AC29" s="119">
        <f t="shared" ref="AC29:AC34" si="35">IF(AA29="","",65/AB29*AA29)</f>
        <v>3421</v>
      </c>
      <c r="AD29" s="109">
        <v>2250</v>
      </c>
      <c r="AE29" s="120">
        <f t="shared" ref="AE29:AE34" si="36">IF(ISERROR(AD29/AC29),"",AD29/AC29)</f>
        <v>0.66</v>
      </c>
      <c r="AF29" s="110" t="s">
        <v>897</v>
      </c>
      <c r="AG29" s="121">
        <v>0.42799999999999999</v>
      </c>
      <c r="AH29" s="120">
        <f t="shared" ref="AH29:AH34" si="37">IF(ISERROR(T29*AG29),"",T29*AG29)</f>
        <v>3.27</v>
      </c>
      <c r="AI29" s="120">
        <f t="shared" ref="AI29:AI34" si="38">IF(ISERROR(T29+AE29+AH29),"",T29+AE29+AH29)</f>
        <v>11.56</v>
      </c>
      <c r="AJ29" s="121"/>
      <c r="AK29" s="120">
        <f t="shared" ref="AK29:AK34" si="39">IF(ISERROR(AW29*AJ29),"",AW29*AJ29)</f>
        <v>0</v>
      </c>
      <c r="AL29" s="121"/>
      <c r="AM29" s="120">
        <f t="shared" ref="AM29:AM34" si="40">IF(ISERROR(AW29*AL29),"",AW29*AL29)</f>
        <v>0</v>
      </c>
      <c r="AN29" s="121"/>
      <c r="AO29" s="120">
        <f t="shared" ref="AO29:AO34" si="41">IF(ISERROR(AW29*AN29),"",AW29*AN29)</f>
        <v>0</v>
      </c>
      <c r="AP29" s="109"/>
      <c r="AQ29" s="121"/>
      <c r="AR29" s="120">
        <f t="shared" ref="AR29:AR34" si="42">IF(ISERROR(AW29*AQ29),"",AW29*AQ29)</f>
        <v>0</v>
      </c>
      <c r="AS29" s="120">
        <f t="shared" ref="AS29:AS34" si="43">IF(ISERROR(AK29+AM29+AO29+AR29),"",AK29+AM29+AO29+AR29)</f>
        <v>0</v>
      </c>
      <c r="AT29" s="120">
        <f t="shared" ref="AT29:AT34" si="44">IF(ISERROR(AI29+AS29),"",AI29+AS29)</f>
        <v>11.56</v>
      </c>
      <c r="AU29" s="122">
        <f t="shared" ref="AU29:AU34" si="45">IF(ISERROR((AW29-AT29)/AW29),"",(AW29-AT29)/AW29)</f>
        <v>8.6199999999999999E-2</v>
      </c>
      <c r="AV29" s="120" t="str">
        <f t="shared" ref="AV29:AV34" si="46">IF(AY29="","",AX29*(1-AY29))</f>
        <v/>
      </c>
      <c r="AW29" s="123">
        <v>12.65</v>
      </c>
      <c r="AX29" s="115">
        <v>24.99</v>
      </c>
      <c r="AY29" s="121"/>
      <c r="AZ29" s="124">
        <f t="shared" ref="AZ29:AZ34" si="47">IF(ISERROR((AX29-AW29)/AX29),"",(AX29-AW29)/AX29)</f>
        <v>0.49380000000000002</v>
      </c>
      <c r="BA29" s="125">
        <v>210</v>
      </c>
      <c r="BB29" s="120">
        <f t="shared" ref="BB29:BB34" si="48">IF(ISERROR(AT29*BA29),"",AT29*BA29)</f>
        <v>2427.6</v>
      </c>
      <c r="BC29" s="120">
        <f t="shared" ref="BC29:BC34" si="49">IF(ISERROR(AW29*BA29),"",AW29*BA29)</f>
        <v>2656.5</v>
      </c>
      <c r="BD29" s="78" t="s">
        <v>973</v>
      </c>
      <c r="BE29" s="204">
        <v>11417559</v>
      </c>
      <c r="BF29"/>
    </row>
    <row r="30" spans="1:71" ht="64.5" x14ac:dyDescent="0.25">
      <c r="A30" s="231">
        <v>22</v>
      </c>
      <c r="B30" s="222"/>
      <c r="C30" s="1"/>
      <c r="D30" s="1" t="s">
        <v>998</v>
      </c>
      <c r="E30" s="1"/>
      <c r="F30" s="1" t="s">
        <v>651</v>
      </c>
      <c r="G30" s="99" t="s">
        <v>891</v>
      </c>
      <c r="H30" s="99" t="s">
        <v>860</v>
      </c>
      <c r="I30" s="99" t="s">
        <v>861</v>
      </c>
      <c r="J30" s="110" t="s">
        <v>987</v>
      </c>
      <c r="K30" s="101" t="s">
        <v>864</v>
      </c>
      <c r="L30" s="99" t="s">
        <v>870</v>
      </c>
      <c r="M30" s="1"/>
      <c r="N30" s="99" t="s">
        <v>919</v>
      </c>
      <c r="O30" s="1" t="s">
        <v>952</v>
      </c>
      <c r="P30" s="1" t="s">
        <v>831</v>
      </c>
      <c r="Q30" s="1">
        <v>82.5</v>
      </c>
      <c r="R30" s="83">
        <v>8.1</v>
      </c>
      <c r="S30" s="84">
        <f t="shared" si="33"/>
        <v>10.19</v>
      </c>
      <c r="T30" s="85">
        <v>10.19</v>
      </c>
      <c r="U30" s="82"/>
      <c r="V30" s="1" t="s">
        <v>176</v>
      </c>
      <c r="W30" s="106">
        <v>45</v>
      </c>
      <c r="X30" s="106">
        <v>42</v>
      </c>
      <c r="Y30" s="106">
        <v>23</v>
      </c>
      <c r="Z30" s="198">
        <v>5.3</v>
      </c>
      <c r="AA30" s="81">
        <v>2</v>
      </c>
      <c r="AB30" s="98">
        <f t="shared" si="34"/>
        <v>4.2999999999999997E-2</v>
      </c>
      <c r="AC30" s="87">
        <f t="shared" si="35"/>
        <v>3023</v>
      </c>
      <c r="AD30" s="1">
        <v>2250</v>
      </c>
      <c r="AE30" s="88">
        <f t="shared" si="36"/>
        <v>0.74</v>
      </c>
      <c r="AF30" s="99" t="s">
        <v>897</v>
      </c>
      <c r="AG30" s="89">
        <v>0.42799999999999999</v>
      </c>
      <c r="AH30" s="88">
        <f t="shared" si="37"/>
        <v>4.3600000000000003</v>
      </c>
      <c r="AI30" s="88">
        <f t="shared" si="38"/>
        <v>15.29</v>
      </c>
      <c r="AJ30" s="89"/>
      <c r="AK30" s="88">
        <f t="shared" si="39"/>
        <v>0</v>
      </c>
      <c r="AL30" s="89"/>
      <c r="AM30" s="88">
        <f t="shared" si="40"/>
        <v>0</v>
      </c>
      <c r="AN30" s="89"/>
      <c r="AO30" s="88">
        <f t="shared" si="41"/>
        <v>0</v>
      </c>
      <c r="AP30" s="1"/>
      <c r="AQ30" s="89"/>
      <c r="AR30" s="88">
        <f t="shared" si="42"/>
        <v>0</v>
      </c>
      <c r="AS30" s="88">
        <f t="shared" si="43"/>
        <v>0</v>
      </c>
      <c r="AT30" s="88">
        <f t="shared" si="44"/>
        <v>15.29</v>
      </c>
      <c r="AU30" s="105">
        <f t="shared" si="45"/>
        <v>0.1152</v>
      </c>
      <c r="AV30" s="88" t="str">
        <f t="shared" si="46"/>
        <v/>
      </c>
      <c r="AW30" s="104">
        <v>17.28</v>
      </c>
      <c r="AX30" s="82">
        <v>34.99</v>
      </c>
      <c r="AY30" s="89"/>
      <c r="AZ30" s="90">
        <f t="shared" si="47"/>
        <v>0.50609999999999999</v>
      </c>
      <c r="BA30" s="107">
        <v>280</v>
      </c>
      <c r="BB30" s="88">
        <f t="shared" si="48"/>
        <v>4281.2</v>
      </c>
      <c r="BC30" s="88">
        <f t="shared" si="49"/>
        <v>4838.3999999999996</v>
      </c>
      <c r="BD30" s="78" t="s">
        <v>969</v>
      </c>
      <c r="BE30" s="130">
        <v>46002</v>
      </c>
      <c r="BF30"/>
      <c r="BG30" s="129"/>
    </row>
    <row r="31" spans="1:71" ht="64.5" x14ac:dyDescent="0.25">
      <c r="A31" s="231">
        <v>23</v>
      </c>
      <c r="B31" s="222"/>
      <c r="C31" s="1"/>
      <c r="D31" s="1" t="s">
        <v>998</v>
      </c>
      <c r="E31" s="1"/>
      <c r="F31" s="1" t="s">
        <v>651</v>
      </c>
      <c r="G31" s="99" t="s">
        <v>891</v>
      </c>
      <c r="H31" s="99" t="s">
        <v>860</v>
      </c>
      <c r="I31" s="99" t="s">
        <v>861</v>
      </c>
      <c r="J31" s="110" t="s">
        <v>987</v>
      </c>
      <c r="K31" s="101" t="s">
        <v>865</v>
      </c>
      <c r="L31" s="99" t="s">
        <v>870</v>
      </c>
      <c r="M31" s="1"/>
      <c r="N31" s="99" t="s">
        <v>920</v>
      </c>
      <c r="O31" s="1" t="s">
        <v>953</v>
      </c>
      <c r="P31" s="1" t="s">
        <v>831</v>
      </c>
      <c r="Q31" s="1">
        <v>95.4</v>
      </c>
      <c r="R31" s="83">
        <v>8.1</v>
      </c>
      <c r="S31" s="84">
        <f t="shared" si="33"/>
        <v>11.78</v>
      </c>
      <c r="T31" s="85">
        <v>11.78</v>
      </c>
      <c r="U31" s="82"/>
      <c r="V31" s="1" t="s">
        <v>176</v>
      </c>
      <c r="W31" s="106">
        <v>45</v>
      </c>
      <c r="X31" s="106">
        <v>42</v>
      </c>
      <c r="Y31" s="106">
        <v>26</v>
      </c>
      <c r="Z31" s="198">
        <v>6.2</v>
      </c>
      <c r="AA31" s="81">
        <v>2</v>
      </c>
      <c r="AB31" s="98">
        <f t="shared" si="34"/>
        <v>4.9000000000000002E-2</v>
      </c>
      <c r="AC31" s="87">
        <f t="shared" si="35"/>
        <v>2653</v>
      </c>
      <c r="AD31" s="1">
        <v>2250</v>
      </c>
      <c r="AE31" s="88">
        <f t="shared" si="36"/>
        <v>0.85</v>
      </c>
      <c r="AF31" s="99" t="s">
        <v>897</v>
      </c>
      <c r="AG31" s="89">
        <v>0.42799999999999999</v>
      </c>
      <c r="AH31" s="88">
        <f t="shared" si="37"/>
        <v>5.04</v>
      </c>
      <c r="AI31" s="88">
        <f t="shared" si="38"/>
        <v>17.670000000000002</v>
      </c>
      <c r="AJ31" s="89"/>
      <c r="AK31" s="88">
        <f t="shared" si="39"/>
        <v>0</v>
      </c>
      <c r="AL31" s="89"/>
      <c r="AM31" s="88">
        <f t="shared" si="40"/>
        <v>0</v>
      </c>
      <c r="AN31" s="89"/>
      <c r="AO31" s="88">
        <f t="shared" si="41"/>
        <v>0</v>
      </c>
      <c r="AP31" s="1"/>
      <c r="AQ31" s="89"/>
      <c r="AR31" s="88">
        <f t="shared" si="42"/>
        <v>0</v>
      </c>
      <c r="AS31" s="88">
        <f t="shared" si="43"/>
        <v>0</v>
      </c>
      <c r="AT31" s="88">
        <f t="shared" si="44"/>
        <v>17.670000000000002</v>
      </c>
      <c r="AU31" s="105">
        <f t="shared" si="45"/>
        <v>0.1389</v>
      </c>
      <c r="AV31" s="88" t="str">
        <f t="shared" si="46"/>
        <v/>
      </c>
      <c r="AW31" s="104">
        <v>20.52</v>
      </c>
      <c r="AX31" s="82">
        <v>39.99</v>
      </c>
      <c r="AY31" s="89"/>
      <c r="AZ31" s="90">
        <f t="shared" si="47"/>
        <v>0.4869</v>
      </c>
      <c r="BA31" s="107">
        <v>210</v>
      </c>
      <c r="BB31" s="88">
        <f t="shared" si="48"/>
        <v>3710.7</v>
      </c>
      <c r="BC31" s="88">
        <f t="shared" si="49"/>
        <v>4309.2</v>
      </c>
      <c r="BD31" s="73" t="s">
        <v>975</v>
      </c>
      <c r="BE31" s="204" t="s">
        <v>966</v>
      </c>
      <c r="BF31"/>
    </row>
    <row r="32" spans="1:71" ht="60" x14ac:dyDescent="0.25">
      <c r="A32" s="231">
        <v>24</v>
      </c>
      <c r="B32" s="222"/>
      <c r="C32" s="1"/>
      <c r="D32" s="1" t="s">
        <v>998</v>
      </c>
      <c r="E32" s="1"/>
      <c r="F32" s="1" t="s">
        <v>651</v>
      </c>
      <c r="G32" s="99" t="s">
        <v>891</v>
      </c>
      <c r="H32" s="99" t="s">
        <v>860</v>
      </c>
      <c r="I32" s="99" t="s">
        <v>861</v>
      </c>
      <c r="J32" s="99" t="s">
        <v>895</v>
      </c>
      <c r="K32" s="101" t="s">
        <v>863</v>
      </c>
      <c r="L32" s="99" t="s">
        <v>896</v>
      </c>
      <c r="M32" s="1"/>
      <c r="N32" s="99" t="s">
        <v>921</v>
      </c>
      <c r="O32" s="1" t="s">
        <v>954</v>
      </c>
      <c r="P32" s="1" t="s">
        <v>831</v>
      </c>
      <c r="Q32" s="1">
        <v>61.8</v>
      </c>
      <c r="R32" s="83">
        <v>8.1</v>
      </c>
      <c r="S32" s="84">
        <f t="shared" si="33"/>
        <v>7.63</v>
      </c>
      <c r="T32" s="85">
        <v>7.63</v>
      </c>
      <c r="U32" s="82"/>
      <c r="V32" s="1" t="s">
        <v>176</v>
      </c>
      <c r="W32" s="106">
        <v>45</v>
      </c>
      <c r="X32" s="106">
        <v>42</v>
      </c>
      <c r="Y32" s="106">
        <v>20</v>
      </c>
      <c r="Z32" s="198">
        <v>5</v>
      </c>
      <c r="AA32" s="81">
        <v>2</v>
      </c>
      <c r="AB32" s="98">
        <f t="shared" si="34"/>
        <v>3.7999999999999999E-2</v>
      </c>
      <c r="AC32" s="87">
        <f t="shared" si="35"/>
        <v>3421</v>
      </c>
      <c r="AD32" s="1">
        <v>2250</v>
      </c>
      <c r="AE32" s="88">
        <f t="shared" si="36"/>
        <v>0.66</v>
      </c>
      <c r="AF32" s="99" t="s">
        <v>897</v>
      </c>
      <c r="AG32" s="89">
        <v>0.42799999999999999</v>
      </c>
      <c r="AH32" s="88">
        <f t="shared" si="37"/>
        <v>3.27</v>
      </c>
      <c r="AI32" s="88">
        <f t="shared" si="38"/>
        <v>11.56</v>
      </c>
      <c r="AJ32" s="89"/>
      <c r="AK32" s="88">
        <f t="shared" si="39"/>
        <v>0</v>
      </c>
      <c r="AL32" s="89"/>
      <c r="AM32" s="88">
        <f t="shared" si="40"/>
        <v>0</v>
      </c>
      <c r="AN32" s="89"/>
      <c r="AO32" s="88">
        <f t="shared" si="41"/>
        <v>0</v>
      </c>
      <c r="AP32" s="1"/>
      <c r="AQ32" s="89"/>
      <c r="AR32" s="88">
        <f t="shared" si="42"/>
        <v>0</v>
      </c>
      <c r="AS32" s="88">
        <f t="shared" si="43"/>
        <v>0</v>
      </c>
      <c r="AT32" s="88">
        <f t="shared" si="44"/>
        <v>11.56</v>
      </c>
      <c r="AU32" s="105">
        <f t="shared" si="45"/>
        <v>8.6199999999999999E-2</v>
      </c>
      <c r="AV32" s="88" t="str">
        <f t="shared" si="46"/>
        <v/>
      </c>
      <c r="AW32" s="104">
        <v>12.65</v>
      </c>
      <c r="AX32" s="82">
        <v>24.99</v>
      </c>
      <c r="AY32" s="89"/>
      <c r="AZ32" s="90">
        <f t="shared" si="47"/>
        <v>0.49380000000000002</v>
      </c>
      <c r="BA32" s="107">
        <v>210</v>
      </c>
      <c r="BB32" s="88">
        <f t="shared" si="48"/>
        <v>2427.6</v>
      </c>
      <c r="BC32" s="88">
        <f t="shared" si="49"/>
        <v>2656.5</v>
      </c>
      <c r="BD32" s="73" t="s">
        <v>971</v>
      </c>
      <c r="BE32" s="204" t="s">
        <v>983</v>
      </c>
      <c r="BF32"/>
      <c r="BG32"/>
    </row>
    <row r="33" spans="1:71" ht="60" x14ac:dyDescent="0.25">
      <c r="A33" s="231">
        <v>25</v>
      </c>
      <c r="B33" s="222"/>
      <c r="C33" s="1"/>
      <c r="D33" s="1" t="s">
        <v>998</v>
      </c>
      <c r="E33" s="1"/>
      <c r="F33" s="1" t="s">
        <v>651</v>
      </c>
      <c r="G33" s="99" t="s">
        <v>891</v>
      </c>
      <c r="H33" s="99" t="s">
        <v>860</v>
      </c>
      <c r="I33" s="99" t="s">
        <v>861</v>
      </c>
      <c r="J33" s="99" t="s">
        <v>895</v>
      </c>
      <c r="K33" s="101" t="s">
        <v>864</v>
      </c>
      <c r="L33" s="99" t="s">
        <v>896</v>
      </c>
      <c r="M33" s="1"/>
      <c r="N33" s="99" t="s">
        <v>922</v>
      </c>
      <c r="O33" s="1" t="s">
        <v>955</v>
      </c>
      <c r="P33" s="1" t="s">
        <v>831</v>
      </c>
      <c r="Q33" s="1">
        <v>82.5</v>
      </c>
      <c r="R33" s="83">
        <v>8.1</v>
      </c>
      <c r="S33" s="84">
        <f t="shared" si="33"/>
        <v>10.19</v>
      </c>
      <c r="T33" s="85">
        <v>10.19</v>
      </c>
      <c r="U33" s="82"/>
      <c r="V33" s="1" t="s">
        <v>176</v>
      </c>
      <c r="W33" s="106">
        <v>45</v>
      </c>
      <c r="X33" s="106">
        <v>42</v>
      </c>
      <c r="Y33" s="106">
        <v>23</v>
      </c>
      <c r="Z33" s="198">
        <v>5.3</v>
      </c>
      <c r="AA33" s="81">
        <v>2</v>
      </c>
      <c r="AB33" s="98">
        <f t="shared" si="34"/>
        <v>4.2999999999999997E-2</v>
      </c>
      <c r="AC33" s="87">
        <f t="shared" si="35"/>
        <v>3023</v>
      </c>
      <c r="AD33" s="1">
        <v>2250</v>
      </c>
      <c r="AE33" s="88">
        <f t="shared" si="36"/>
        <v>0.74</v>
      </c>
      <c r="AF33" s="99" t="s">
        <v>897</v>
      </c>
      <c r="AG33" s="89">
        <v>0.42799999999999999</v>
      </c>
      <c r="AH33" s="88">
        <f t="shared" si="37"/>
        <v>4.3600000000000003</v>
      </c>
      <c r="AI33" s="88">
        <f t="shared" si="38"/>
        <v>15.29</v>
      </c>
      <c r="AJ33" s="89"/>
      <c r="AK33" s="88">
        <f t="shared" si="39"/>
        <v>0</v>
      </c>
      <c r="AL33" s="89"/>
      <c r="AM33" s="88">
        <f t="shared" si="40"/>
        <v>0</v>
      </c>
      <c r="AN33" s="89"/>
      <c r="AO33" s="88">
        <f t="shared" si="41"/>
        <v>0</v>
      </c>
      <c r="AP33" s="1"/>
      <c r="AQ33" s="89"/>
      <c r="AR33" s="88">
        <f t="shared" si="42"/>
        <v>0</v>
      </c>
      <c r="AS33" s="88">
        <f t="shared" si="43"/>
        <v>0</v>
      </c>
      <c r="AT33" s="88">
        <f t="shared" si="44"/>
        <v>15.29</v>
      </c>
      <c r="AU33" s="105">
        <f t="shared" si="45"/>
        <v>0.1152</v>
      </c>
      <c r="AV33" s="88" t="str">
        <f t="shared" si="46"/>
        <v/>
      </c>
      <c r="AW33" s="104">
        <v>17.28</v>
      </c>
      <c r="AX33" s="82">
        <v>34.99</v>
      </c>
      <c r="AY33" s="89"/>
      <c r="AZ33" s="90">
        <f t="shared" si="47"/>
        <v>0.50609999999999999</v>
      </c>
      <c r="BA33" s="107">
        <v>280</v>
      </c>
      <c r="BB33" s="88">
        <f t="shared" si="48"/>
        <v>4281.2</v>
      </c>
      <c r="BC33" s="88">
        <f t="shared" si="49"/>
        <v>4838.3999999999996</v>
      </c>
      <c r="BD33" s="73"/>
      <c r="BF33"/>
      <c r="BG33"/>
    </row>
    <row r="34" spans="1:71" s="164" customFormat="1" ht="63" thickBot="1" x14ac:dyDescent="0.45">
      <c r="A34" s="232">
        <v>26</v>
      </c>
      <c r="B34" s="222"/>
      <c r="C34" s="146"/>
      <c r="D34" s="146" t="s">
        <v>998</v>
      </c>
      <c r="E34" s="146"/>
      <c r="F34" s="146" t="s">
        <v>651</v>
      </c>
      <c r="G34" s="147" t="s">
        <v>891</v>
      </c>
      <c r="H34" s="147" t="s">
        <v>860</v>
      </c>
      <c r="I34" s="147" t="s">
        <v>861</v>
      </c>
      <c r="J34" s="147" t="s">
        <v>895</v>
      </c>
      <c r="K34" s="189" t="s">
        <v>865</v>
      </c>
      <c r="L34" s="147" t="s">
        <v>896</v>
      </c>
      <c r="M34" s="146"/>
      <c r="N34" s="147" t="s">
        <v>923</v>
      </c>
      <c r="O34" s="146" t="s">
        <v>956</v>
      </c>
      <c r="P34" s="1" t="s">
        <v>831</v>
      </c>
      <c r="Q34" s="146">
        <v>95.4</v>
      </c>
      <c r="R34" s="149">
        <v>8.1</v>
      </c>
      <c r="S34" s="150">
        <f t="shared" si="33"/>
        <v>11.78</v>
      </c>
      <c r="T34" s="151">
        <v>11.78</v>
      </c>
      <c r="U34" s="152"/>
      <c r="V34" s="146" t="s">
        <v>176</v>
      </c>
      <c r="W34" s="153">
        <v>45</v>
      </c>
      <c r="X34" s="153">
        <v>42</v>
      </c>
      <c r="Y34" s="153">
        <v>26</v>
      </c>
      <c r="Z34" s="199">
        <v>6.2</v>
      </c>
      <c r="AA34" s="154">
        <v>2</v>
      </c>
      <c r="AB34" s="155">
        <f t="shared" si="34"/>
        <v>4.9000000000000002E-2</v>
      </c>
      <c r="AC34" s="156">
        <f t="shared" si="35"/>
        <v>2653</v>
      </c>
      <c r="AD34" s="146">
        <v>2250</v>
      </c>
      <c r="AE34" s="157">
        <f t="shared" si="36"/>
        <v>0.85</v>
      </c>
      <c r="AF34" s="147" t="s">
        <v>897</v>
      </c>
      <c r="AG34" s="158">
        <v>0.42799999999999999</v>
      </c>
      <c r="AH34" s="157">
        <f t="shared" si="37"/>
        <v>5.04</v>
      </c>
      <c r="AI34" s="157">
        <f t="shared" si="38"/>
        <v>17.670000000000002</v>
      </c>
      <c r="AJ34" s="158"/>
      <c r="AK34" s="157">
        <f t="shared" si="39"/>
        <v>0</v>
      </c>
      <c r="AL34" s="158"/>
      <c r="AM34" s="157">
        <f t="shared" si="40"/>
        <v>0</v>
      </c>
      <c r="AN34" s="158"/>
      <c r="AO34" s="157">
        <f t="shared" si="41"/>
        <v>0</v>
      </c>
      <c r="AP34" s="146"/>
      <c r="AQ34" s="158"/>
      <c r="AR34" s="157">
        <f t="shared" si="42"/>
        <v>0</v>
      </c>
      <c r="AS34" s="157">
        <f t="shared" si="43"/>
        <v>0</v>
      </c>
      <c r="AT34" s="157">
        <f t="shared" si="44"/>
        <v>17.670000000000002</v>
      </c>
      <c r="AU34" s="159">
        <f t="shared" si="45"/>
        <v>0.1389</v>
      </c>
      <c r="AV34" s="157" t="str">
        <f t="shared" si="46"/>
        <v/>
      </c>
      <c r="AW34" s="160">
        <v>20.52</v>
      </c>
      <c r="AX34" s="152">
        <v>39.99</v>
      </c>
      <c r="AY34" s="158"/>
      <c r="AZ34" s="161">
        <f t="shared" si="47"/>
        <v>0.4869</v>
      </c>
      <c r="BA34" s="162">
        <v>210</v>
      </c>
      <c r="BB34" s="157">
        <f t="shared" si="48"/>
        <v>3710.7</v>
      </c>
      <c r="BC34" s="157">
        <f t="shared" si="49"/>
        <v>4309.2</v>
      </c>
      <c r="BD34" s="194"/>
      <c r="BE34" s="208"/>
      <c r="BF34" s="191"/>
      <c r="BG34" s="163"/>
      <c r="BH34" s="163"/>
      <c r="BI34" s="163"/>
      <c r="BJ34" s="163"/>
      <c r="BK34" s="163"/>
      <c r="BL34" s="163"/>
      <c r="BM34" s="163"/>
      <c r="BN34" s="163"/>
      <c r="BO34" s="163"/>
      <c r="BP34" s="163"/>
      <c r="BQ34" s="163"/>
      <c r="BR34" s="163"/>
      <c r="BS34" s="163"/>
    </row>
    <row r="35" spans="1:71" ht="19.5" thickBot="1" x14ac:dyDescent="0.35">
      <c r="A35" s="225"/>
      <c r="B35" s="131"/>
      <c r="C35" s="132"/>
      <c r="D35" s="132"/>
      <c r="E35" s="132"/>
      <c r="F35" s="132"/>
      <c r="G35" s="133"/>
      <c r="H35" s="133"/>
      <c r="I35" s="133"/>
      <c r="J35" s="133"/>
      <c r="K35" s="134"/>
      <c r="L35" s="133"/>
      <c r="M35" s="132"/>
      <c r="N35" s="132"/>
      <c r="O35" s="132"/>
      <c r="P35" s="132"/>
      <c r="Q35" s="132"/>
      <c r="R35" s="135"/>
      <c r="S35" s="136"/>
      <c r="T35" s="137"/>
      <c r="U35" s="137"/>
      <c r="V35" s="132"/>
      <c r="W35" s="138"/>
      <c r="X35" s="138"/>
      <c r="Y35" s="138"/>
      <c r="Z35" s="197"/>
      <c r="AA35" s="139"/>
      <c r="AB35" s="140"/>
      <c r="AC35" s="139"/>
      <c r="AD35" s="132"/>
      <c r="AE35" s="137"/>
      <c r="AF35" s="133"/>
      <c r="AG35" s="141"/>
      <c r="AH35" s="137"/>
      <c r="AI35" s="137"/>
      <c r="AJ35" s="141"/>
      <c r="AK35" s="137"/>
      <c r="AL35" s="141"/>
      <c r="AM35" s="137"/>
      <c r="AN35" s="141"/>
      <c r="AO35" s="137"/>
      <c r="AP35" s="132"/>
      <c r="AQ35" s="141"/>
      <c r="AR35" s="137"/>
      <c r="AS35" s="137"/>
      <c r="AT35" s="137"/>
      <c r="AU35" s="142"/>
      <c r="AV35" s="137"/>
      <c r="AW35" s="137"/>
      <c r="AX35" s="137"/>
      <c r="AY35" s="141"/>
      <c r="AZ35" s="143"/>
      <c r="BA35" s="144"/>
      <c r="BB35" s="137"/>
      <c r="BC35" s="145"/>
      <c r="BD35" s="73" t="s">
        <v>967</v>
      </c>
      <c r="BE35" s="206" t="s">
        <v>985</v>
      </c>
      <c r="BF35"/>
      <c r="BG35"/>
    </row>
    <row r="36" spans="1:71" ht="45" x14ac:dyDescent="0.25">
      <c r="A36" s="230">
        <v>27</v>
      </c>
      <c r="B36" s="215"/>
      <c r="C36" s="109"/>
      <c r="D36" s="109" t="s">
        <v>997</v>
      </c>
      <c r="E36" s="109"/>
      <c r="F36" s="109" t="s">
        <v>651</v>
      </c>
      <c r="G36" s="110" t="s">
        <v>883</v>
      </c>
      <c r="H36" s="110" t="s">
        <v>860</v>
      </c>
      <c r="I36" s="110" t="s">
        <v>861</v>
      </c>
      <c r="J36" s="110" t="s">
        <v>876</v>
      </c>
      <c r="K36" s="190" t="s">
        <v>863</v>
      </c>
      <c r="L36" s="110" t="s">
        <v>877</v>
      </c>
      <c r="M36" s="109"/>
      <c r="N36" s="110" t="s">
        <v>924</v>
      </c>
      <c r="O36" s="109" t="s">
        <v>957</v>
      </c>
      <c r="P36" s="1" t="s">
        <v>831</v>
      </c>
      <c r="Q36" s="109">
        <v>49.5</v>
      </c>
      <c r="R36" s="112">
        <v>8.1</v>
      </c>
      <c r="S36" s="113">
        <f t="shared" si="16"/>
        <v>6.11</v>
      </c>
      <c r="T36" s="114">
        <v>6.11</v>
      </c>
      <c r="U36" s="115"/>
      <c r="V36" s="109" t="s">
        <v>176</v>
      </c>
      <c r="W36" s="116">
        <v>45</v>
      </c>
      <c r="X36" s="116">
        <v>42</v>
      </c>
      <c r="Y36" s="116">
        <v>20</v>
      </c>
      <c r="Z36" s="198">
        <v>5</v>
      </c>
      <c r="AA36" s="117">
        <v>2</v>
      </c>
      <c r="AB36" s="118">
        <f t="shared" si="17"/>
        <v>3.7999999999999999E-2</v>
      </c>
      <c r="AC36" s="119">
        <f t="shared" si="18"/>
        <v>3421</v>
      </c>
      <c r="AD36" s="109">
        <v>2250</v>
      </c>
      <c r="AE36" s="120">
        <f t="shared" si="19"/>
        <v>0.66</v>
      </c>
      <c r="AF36" s="110" t="s">
        <v>897</v>
      </c>
      <c r="AG36" s="121">
        <v>0.42799999999999999</v>
      </c>
      <c r="AH36" s="120">
        <f t="shared" si="20"/>
        <v>2.62</v>
      </c>
      <c r="AI36" s="120">
        <f t="shared" si="21"/>
        <v>9.39</v>
      </c>
      <c r="AJ36" s="121"/>
      <c r="AK36" s="120">
        <f t="shared" si="22"/>
        <v>0</v>
      </c>
      <c r="AL36" s="121"/>
      <c r="AM36" s="120">
        <f t="shared" si="23"/>
        <v>0</v>
      </c>
      <c r="AN36" s="121"/>
      <c r="AO36" s="120">
        <f t="shared" si="24"/>
        <v>0</v>
      </c>
      <c r="AP36" s="109"/>
      <c r="AQ36" s="121"/>
      <c r="AR36" s="120">
        <f t="shared" si="25"/>
        <v>0</v>
      </c>
      <c r="AS36" s="120">
        <f t="shared" si="26"/>
        <v>0</v>
      </c>
      <c r="AT36" s="120">
        <f t="shared" si="27"/>
        <v>9.39</v>
      </c>
      <c r="AU36" s="122">
        <f t="shared" si="28"/>
        <v>0.15709999999999999</v>
      </c>
      <c r="AV36" s="120" t="str">
        <f t="shared" si="29"/>
        <v/>
      </c>
      <c r="AW36" s="123">
        <v>11.14</v>
      </c>
      <c r="AX36" s="115">
        <v>24.99</v>
      </c>
      <c r="AY36" s="121"/>
      <c r="AZ36" s="124">
        <f t="shared" si="30"/>
        <v>0.55420000000000003</v>
      </c>
      <c r="BA36" s="125">
        <v>210</v>
      </c>
      <c r="BB36" s="120">
        <f t="shared" si="31"/>
        <v>1971.9</v>
      </c>
      <c r="BC36" s="120">
        <f t="shared" si="32"/>
        <v>2339.4</v>
      </c>
      <c r="BD36" s="78" t="s">
        <v>973</v>
      </c>
      <c r="BE36" s="204">
        <v>11417576</v>
      </c>
      <c r="BF36"/>
      <c r="BG36"/>
      <c r="BJ36" s="73"/>
    </row>
    <row r="37" spans="1:71" ht="45" x14ac:dyDescent="0.25">
      <c r="A37" s="231">
        <v>28</v>
      </c>
      <c r="B37" s="216"/>
      <c r="C37" s="1"/>
      <c r="D37" s="1" t="s">
        <v>997</v>
      </c>
      <c r="E37" s="1"/>
      <c r="F37" s="1" t="s">
        <v>651</v>
      </c>
      <c r="G37" s="99" t="s">
        <v>883</v>
      </c>
      <c r="H37" s="99" t="s">
        <v>860</v>
      </c>
      <c r="I37" s="99" t="s">
        <v>861</v>
      </c>
      <c r="J37" s="99" t="s">
        <v>876</v>
      </c>
      <c r="K37" s="100" t="s">
        <v>864</v>
      </c>
      <c r="L37" s="99" t="s">
        <v>877</v>
      </c>
      <c r="M37" s="1"/>
      <c r="N37" s="99" t="s">
        <v>925</v>
      </c>
      <c r="O37" s="1" t="s">
        <v>958</v>
      </c>
      <c r="P37" s="1" t="s">
        <v>831</v>
      </c>
      <c r="Q37" s="1">
        <v>63.1</v>
      </c>
      <c r="R37" s="83">
        <v>8.1</v>
      </c>
      <c r="S37" s="84">
        <f t="shared" si="16"/>
        <v>7.79</v>
      </c>
      <c r="T37" s="85">
        <v>7.79</v>
      </c>
      <c r="U37" s="82"/>
      <c r="V37" s="1" t="s">
        <v>176</v>
      </c>
      <c r="W37" s="106">
        <v>45</v>
      </c>
      <c r="X37" s="106">
        <v>42</v>
      </c>
      <c r="Y37" s="106">
        <v>23</v>
      </c>
      <c r="Z37" s="198">
        <v>5.3</v>
      </c>
      <c r="AA37" s="81">
        <v>2</v>
      </c>
      <c r="AB37" s="98">
        <f t="shared" si="17"/>
        <v>4.2999999999999997E-2</v>
      </c>
      <c r="AC37" s="87">
        <f t="shared" si="18"/>
        <v>3023</v>
      </c>
      <c r="AD37" s="1">
        <v>2250</v>
      </c>
      <c r="AE37" s="88">
        <f t="shared" si="19"/>
        <v>0.74</v>
      </c>
      <c r="AF37" s="99" t="s">
        <v>897</v>
      </c>
      <c r="AG37" s="89">
        <v>0.42799999999999999</v>
      </c>
      <c r="AH37" s="88">
        <f t="shared" si="20"/>
        <v>3.33</v>
      </c>
      <c r="AI37" s="88">
        <f t="shared" si="21"/>
        <v>11.86</v>
      </c>
      <c r="AJ37" s="89"/>
      <c r="AK37" s="88">
        <f t="shared" si="22"/>
        <v>0</v>
      </c>
      <c r="AL37" s="89"/>
      <c r="AM37" s="88">
        <f t="shared" si="23"/>
        <v>0</v>
      </c>
      <c r="AN37" s="89"/>
      <c r="AO37" s="88">
        <f t="shared" si="24"/>
        <v>0</v>
      </c>
      <c r="AP37" s="1"/>
      <c r="AQ37" s="89"/>
      <c r="AR37" s="88">
        <f t="shared" si="25"/>
        <v>0</v>
      </c>
      <c r="AS37" s="88">
        <f t="shared" si="26"/>
        <v>0</v>
      </c>
      <c r="AT37" s="88">
        <f t="shared" si="27"/>
        <v>11.86</v>
      </c>
      <c r="AU37" s="105">
        <f t="shared" si="28"/>
        <v>0.17810000000000001</v>
      </c>
      <c r="AV37" s="88" t="str">
        <f t="shared" si="29"/>
        <v/>
      </c>
      <c r="AW37" s="104">
        <v>14.43</v>
      </c>
      <c r="AX37" s="82">
        <v>34.99</v>
      </c>
      <c r="AY37" s="89"/>
      <c r="AZ37" s="90">
        <f t="shared" si="30"/>
        <v>0.58760000000000001</v>
      </c>
      <c r="BA37" s="107">
        <v>280</v>
      </c>
      <c r="BB37" s="88">
        <f t="shared" si="31"/>
        <v>3320.8</v>
      </c>
      <c r="BC37" s="88">
        <f t="shared" si="32"/>
        <v>4040.4</v>
      </c>
      <c r="BD37" s="78" t="s">
        <v>969</v>
      </c>
      <c r="BE37" s="130">
        <v>46002</v>
      </c>
      <c r="BF37"/>
      <c r="BG37"/>
    </row>
    <row r="38" spans="1:71" ht="45" x14ac:dyDescent="0.25">
      <c r="A38" s="231">
        <v>29</v>
      </c>
      <c r="B38" s="217"/>
      <c r="C38" s="1"/>
      <c r="D38" s="1" t="s">
        <v>997</v>
      </c>
      <c r="E38" s="1"/>
      <c r="F38" s="1" t="s">
        <v>651</v>
      </c>
      <c r="G38" s="99" t="s">
        <v>883</v>
      </c>
      <c r="H38" s="99" t="s">
        <v>860</v>
      </c>
      <c r="I38" s="99" t="s">
        <v>861</v>
      </c>
      <c r="J38" s="99" t="s">
        <v>876</v>
      </c>
      <c r="K38" s="100" t="s">
        <v>865</v>
      </c>
      <c r="L38" s="99" t="s">
        <v>877</v>
      </c>
      <c r="M38" s="1"/>
      <c r="N38" s="99" t="s">
        <v>926</v>
      </c>
      <c r="O38" s="1" t="s">
        <v>959</v>
      </c>
      <c r="P38" s="1" t="s">
        <v>831</v>
      </c>
      <c r="Q38" s="1">
        <v>72.099999999999994</v>
      </c>
      <c r="R38" s="83">
        <v>8.1</v>
      </c>
      <c r="S38" s="84">
        <f t="shared" si="16"/>
        <v>8.9</v>
      </c>
      <c r="T38" s="85">
        <v>8.9</v>
      </c>
      <c r="U38" s="82"/>
      <c r="V38" s="1" t="s">
        <v>176</v>
      </c>
      <c r="W38" s="106">
        <v>45</v>
      </c>
      <c r="X38" s="106">
        <v>42</v>
      </c>
      <c r="Y38" s="106">
        <v>26</v>
      </c>
      <c r="Z38" s="198">
        <v>6.2</v>
      </c>
      <c r="AA38" s="81">
        <v>2</v>
      </c>
      <c r="AB38" s="98">
        <f t="shared" si="17"/>
        <v>4.9000000000000002E-2</v>
      </c>
      <c r="AC38" s="87">
        <f t="shared" si="18"/>
        <v>2653</v>
      </c>
      <c r="AD38" s="1">
        <v>2250</v>
      </c>
      <c r="AE38" s="88">
        <f t="shared" si="19"/>
        <v>0.85</v>
      </c>
      <c r="AF38" s="99" t="s">
        <v>897</v>
      </c>
      <c r="AG38" s="89">
        <v>0.42799999999999999</v>
      </c>
      <c r="AH38" s="88">
        <f t="shared" si="20"/>
        <v>3.81</v>
      </c>
      <c r="AI38" s="88">
        <f t="shared" si="21"/>
        <v>13.56</v>
      </c>
      <c r="AJ38" s="89"/>
      <c r="AK38" s="88">
        <f t="shared" si="22"/>
        <v>0</v>
      </c>
      <c r="AL38" s="89"/>
      <c r="AM38" s="88">
        <f t="shared" si="23"/>
        <v>0</v>
      </c>
      <c r="AN38" s="89"/>
      <c r="AO38" s="88">
        <f t="shared" si="24"/>
        <v>0</v>
      </c>
      <c r="AP38" s="1"/>
      <c r="AQ38" s="89"/>
      <c r="AR38" s="88">
        <f t="shared" si="25"/>
        <v>0</v>
      </c>
      <c r="AS38" s="88">
        <f t="shared" si="26"/>
        <v>0</v>
      </c>
      <c r="AT38" s="88">
        <f t="shared" si="27"/>
        <v>13.56</v>
      </c>
      <c r="AU38" s="105">
        <f t="shared" si="28"/>
        <v>0.19089999999999999</v>
      </c>
      <c r="AV38" s="88" t="str">
        <f t="shared" si="29"/>
        <v/>
      </c>
      <c r="AW38" s="104">
        <v>16.760000000000002</v>
      </c>
      <c r="AX38" s="82">
        <v>39.99</v>
      </c>
      <c r="AY38" s="89"/>
      <c r="AZ38" s="90">
        <f t="shared" si="30"/>
        <v>0.58089999999999997</v>
      </c>
      <c r="BA38" s="107">
        <v>210</v>
      </c>
      <c r="BB38" s="88">
        <f t="shared" si="31"/>
        <v>2847.6</v>
      </c>
      <c r="BC38" s="88">
        <f t="shared" si="32"/>
        <v>3519.6</v>
      </c>
      <c r="BD38" s="73" t="s">
        <v>975</v>
      </c>
      <c r="BE38" s="204" t="s">
        <v>966</v>
      </c>
      <c r="BF38"/>
      <c r="BG38"/>
    </row>
    <row r="39" spans="1:71" ht="45" x14ac:dyDescent="0.25">
      <c r="A39" s="231">
        <v>30</v>
      </c>
      <c r="B39" s="215"/>
      <c r="C39" s="1"/>
      <c r="D39" s="1" t="s">
        <v>997</v>
      </c>
      <c r="E39" s="1"/>
      <c r="F39" s="1" t="s">
        <v>651</v>
      </c>
      <c r="G39" s="99" t="s">
        <v>884</v>
      </c>
      <c r="H39" s="99" t="s">
        <v>860</v>
      </c>
      <c r="I39" s="99" t="s">
        <v>861</v>
      </c>
      <c r="J39" s="99" t="s">
        <v>885</v>
      </c>
      <c r="K39" s="101" t="s">
        <v>990</v>
      </c>
      <c r="L39" s="99" t="s">
        <v>877</v>
      </c>
      <c r="M39" s="1"/>
      <c r="N39" s="99" t="s">
        <v>927</v>
      </c>
      <c r="O39" s="1" t="s">
        <v>960</v>
      </c>
      <c r="P39" s="1" t="s">
        <v>831</v>
      </c>
      <c r="Q39" s="1">
        <v>53.7</v>
      </c>
      <c r="R39" s="83">
        <v>8.1</v>
      </c>
      <c r="S39" s="84">
        <f t="shared" si="16"/>
        <v>6.63</v>
      </c>
      <c r="T39" s="85">
        <v>6.63</v>
      </c>
      <c r="U39" s="82"/>
      <c r="V39" s="1" t="s">
        <v>176</v>
      </c>
      <c r="W39" s="106">
        <v>45</v>
      </c>
      <c r="X39" s="106">
        <v>42</v>
      </c>
      <c r="Y39" s="106">
        <v>20</v>
      </c>
      <c r="Z39" s="198">
        <v>5</v>
      </c>
      <c r="AA39" s="81">
        <v>2</v>
      </c>
      <c r="AB39" s="98">
        <f t="shared" si="17"/>
        <v>3.7999999999999999E-2</v>
      </c>
      <c r="AC39" s="87">
        <f t="shared" si="18"/>
        <v>3421</v>
      </c>
      <c r="AD39" s="1">
        <v>2250</v>
      </c>
      <c r="AE39" s="88">
        <f t="shared" si="19"/>
        <v>0.66</v>
      </c>
      <c r="AF39" s="99" t="s">
        <v>897</v>
      </c>
      <c r="AG39" s="89">
        <v>0.42799999999999999</v>
      </c>
      <c r="AH39" s="88">
        <f t="shared" si="20"/>
        <v>2.84</v>
      </c>
      <c r="AI39" s="88">
        <f t="shared" si="21"/>
        <v>10.130000000000001</v>
      </c>
      <c r="AJ39" s="89"/>
      <c r="AK39" s="88">
        <f t="shared" si="22"/>
        <v>0</v>
      </c>
      <c r="AL39" s="89"/>
      <c r="AM39" s="88">
        <f t="shared" si="23"/>
        <v>0</v>
      </c>
      <c r="AN39" s="89"/>
      <c r="AO39" s="88">
        <f t="shared" si="24"/>
        <v>0</v>
      </c>
      <c r="AP39" s="1"/>
      <c r="AQ39" s="89"/>
      <c r="AR39" s="88">
        <f t="shared" si="25"/>
        <v>0</v>
      </c>
      <c r="AS39" s="88">
        <f t="shared" si="26"/>
        <v>0</v>
      </c>
      <c r="AT39" s="88">
        <f t="shared" si="27"/>
        <v>10.130000000000001</v>
      </c>
      <c r="AU39" s="105">
        <f t="shared" si="28"/>
        <v>0.16969999999999999</v>
      </c>
      <c r="AV39" s="88" t="str">
        <f t="shared" si="29"/>
        <v/>
      </c>
      <c r="AW39" s="104">
        <v>12.2</v>
      </c>
      <c r="AX39" s="82">
        <v>24.99</v>
      </c>
      <c r="AY39" s="89"/>
      <c r="AZ39" s="90">
        <f t="shared" si="30"/>
        <v>0.51180000000000003</v>
      </c>
      <c r="BA39" s="107">
        <v>210</v>
      </c>
      <c r="BB39" s="88">
        <f t="shared" si="31"/>
        <v>2127.3000000000002</v>
      </c>
      <c r="BC39" s="88">
        <f t="shared" si="32"/>
        <v>2562</v>
      </c>
      <c r="BD39" s="73" t="s">
        <v>971</v>
      </c>
      <c r="BE39" s="204" t="s">
        <v>984</v>
      </c>
      <c r="BF39"/>
      <c r="BG39"/>
    </row>
    <row r="40" spans="1:71" ht="45" x14ac:dyDescent="0.25">
      <c r="A40" s="231">
        <v>31</v>
      </c>
      <c r="B40" s="216"/>
      <c r="C40" s="1"/>
      <c r="D40" s="1" t="s">
        <v>997</v>
      </c>
      <c r="E40" s="1"/>
      <c r="F40" s="1" t="s">
        <v>651</v>
      </c>
      <c r="G40" s="99" t="s">
        <v>884</v>
      </c>
      <c r="H40" s="99" t="s">
        <v>860</v>
      </c>
      <c r="I40" s="99" t="s">
        <v>861</v>
      </c>
      <c r="J40" s="99" t="s">
        <v>885</v>
      </c>
      <c r="K40" s="101" t="s">
        <v>991</v>
      </c>
      <c r="L40" s="99" t="s">
        <v>877</v>
      </c>
      <c r="M40" s="1"/>
      <c r="N40" s="99" t="s">
        <v>928</v>
      </c>
      <c r="O40" s="1" t="s">
        <v>961</v>
      </c>
      <c r="P40" s="1" t="s">
        <v>831</v>
      </c>
      <c r="Q40" s="1">
        <v>69.7</v>
      </c>
      <c r="R40" s="83">
        <v>8.1</v>
      </c>
      <c r="S40" s="84">
        <f t="shared" si="16"/>
        <v>8.6</v>
      </c>
      <c r="T40" s="85">
        <v>8.6</v>
      </c>
      <c r="U40" s="82"/>
      <c r="V40" s="1" t="s">
        <v>176</v>
      </c>
      <c r="W40" s="106">
        <v>45</v>
      </c>
      <c r="X40" s="106">
        <v>42</v>
      </c>
      <c r="Y40" s="106">
        <v>23</v>
      </c>
      <c r="Z40" s="198">
        <v>5.3</v>
      </c>
      <c r="AA40" s="81">
        <v>2</v>
      </c>
      <c r="AB40" s="98">
        <f t="shared" si="17"/>
        <v>4.2999999999999997E-2</v>
      </c>
      <c r="AC40" s="87">
        <f t="shared" si="18"/>
        <v>3023</v>
      </c>
      <c r="AD40" s="1">
        <v>2250</v>
      </c>
      <c r="AE40" s="88">
        <f t="shared" si="19"/>
        <v>0.74</v>
      </c>
      <c r="AF40" s="99" t="s">
        <v>897</v>
      </c>
      <c r="AG40" s="89">
        <v>0.42799999999999999</v>
      </c>
      <c r="AH40" s="88">
        <f t="shared" si="20"/>
        <v>3.68</v>
      </c>
      <c r="AI40" s="88">
        <f t="shared" si="21"/>
        <v>13.02</v>
      </c>
      <c r="AJ40" s="89"/>
      <c r="AK40" s="88">
        <f t="shared" si="22"/>
        <v>0</v>
      </c>
      <c r="AL40" s="89"/>
      <c r="AM40" s="88">
        <f t="shared" si="23"/>
        <v>0</v>
      </c>
      <c r="AN40" s="89"/>
      <c r="AO40" s="88">
        <f t="shared" si="24"/>
        <v>0</v>
      </c>
      <c r="AP40" s="1"/>
      <c r="AQ40" s="89"/>
      <c r="AR40" s="88">
        <f t="shared" si="25"/>
        <v>0</v>
      </c>
      <c r="AS40" s="88">
        <f t="shared" si="26"/>
        <v>0</v>
      </c>
      <c r="AT40" s="88">
        <f t="shared" si="27"/>
        <v>13.02</v>
      </c>
      <c r="AU40" s="105">
        <f t="shared" si="28"/>
        <v>0.1326</v>
      </c>
      <c r="AV40" s="88" t="str">
        <f t="shared" si="29"/>
        <v/>
      </c>
      <c r="AW40" s="104">
        <v>15.01</v>
      </c>
      <c r="AX40" s="82">
        <v>34.99</v>
      </c>
      <c r="AY40" s="89"/>
      <c r="AZ40" s="90">
        <f t="shared" si="30"/>
        <v>0.57099999999999995</v>
      </c>
      <c r="BA40" s="107">
        <v>280</v>
      </c>
      <c r="BB40" s="88">
        <f t="shared" si="31"/>
        <v>3645.6</v>
      </c>
      <c r="BC40" s="88">
        <f t="shared" si="32"/>
        <v>4202.8</v>
      </c>
      <c r="BD40" s="73"/>
      <c r="BF40"/>
      <c r="BG40"/>
    </row>
    <row r="41" spans="1:71" ht="45.75" thickBot="1" x14ac:dyDescent="0.3">
      <c r="A41" s="231">
        <v>32</v>
      </c>
      <c r="B41" s="217"/>
      <c r="C41" s="1"/>
      <c r="D41" s="1" t="s">
        <v>997</v>
      </c>
      <c r="E41" s="1"/>
      <c r="F41" s="1" t="s">
        <v>651</v>
      </c>
      <c r="G41" s="99" t="s">
        <v>884</v>
      </c>
      <c r="H41" s="99" t="s">
        <v>860</v>
      </c>
      <c r="I41" s="99" t="s">
        <v>861</v>
      </c>
      <c r="J41" s="99" t="s">
        <v>885</v>
      </c>
      <c r="K41" s="101" t="s">
        <v>992</v>
      </c>
      <c r="L41" s="99" t="s">
        <v>877</v>
      </c>
      <c r="M41" s="1"/>
      <c r="N41" s="99" t="s">
        <v>929</v>
      </c>
      <c r="O41" s="1" t="s">
        <v>962</v>
      </c>
      <c r="P41" s="1" t="s">
        <v>831</v>
      </c>
      <c r="Q41" s="1">
        <v>80</v>
      </c>
      <c r="R41" s="83">
        <v>8.1</v>
      </c>
      <c r="S41" s="84">
        <f t="shared" si="16"/>
        <v>9.8800000000000008</v>
      </c>
      <c r="T41" s="85">
        <v>9.8800000000000008</v>
      </c>
      <c r="U41" s="82"/>
      <c r="V41" s="1" t="s">
        <v>176</v>
      </c>
      <c r="W41" s="106">
        <v>45</v>
      </c>
      <c r="X41" s="106">
        <v>42</v>
      </c>
      <c r="Y41" s="106">
        <v>26</v>
      </c>
      <c r="Z41" s="199">
        <v>6.2</v>
      </c>
      <c r="AA41" s="81">
        <v>2</v>
      </c>
      <c r="AB41" s="98">
        <f t="shared" si="17"/>
        <v>4.9000000000000002E-2</v>
      </c>
      <c r="AC41" s="87">
        <f t="shared" si="18"/>
        <v>2653</v>
      </c>
      <c r="AD41" s="1">
        <v>2250</v>
      </c>
      <c r="AE41" s="88">
        <f t="shared" si="19"/>
        <v>0.85</v>
      </c>
      <c r="AF41" s="99" t="s">
        <v>897</v>
      </c>
      <c r="AG41" s="89">
        <v>0.42799999999999999</v>
      </c>
      <c r="AH41" s="88">
        <f t="shared" si="20"/>
        <v>4.2300000000000004</v>
      </c>
      <c r="AI41" s="88">
        <f t="shared" si="21"/>
        <v>14.96</v>
      </c>
      <c r="AJ41" s="89"/>
      <c r="AK41" s="88">
        <f t="shared" si="22"/>
        <v>0</v>
      </c>
      <c r="AL41" s="89"/>
      <c r="AM41" s="88">
        <f t="shared" si="23"/>
        <v>0</v>
      </c>
      <c r="AN41" s="89"/>
      <c r="AO41" s="88">
        <f t="shared" si="24"/>
        <v>0</v>
      </c>
      <c r="AP41" s="1"/>
      <c r="AQ41" s="89"/>
      <c r="AR41" s="88">
        <f t="shared" si="25"/>
        <v>0</v>
      </c>
      <c r="AS41" s="88">
        <f t="shared" si="26"/>
        <v>0</v>
      </c>
      <c r="AT41" s="88">
        <f t="shared" si="27"/>
        <v>14.96</v>
      </c>
      <c r="AU41" s="105">
        <f t="shared" si="28"/>
        <v>0.14169999999999999</v>
      </c>
      <c r="AV41" s="88" t="str">
        <f t="shared" si="29"/>
        <v/>
      </c>
      <c r="AW41" s="104">
        <v>17.43</v>
      </c>
      <c r="AX41" s="82">
        <v>39.99</v>
      </c>
      <c r="AY41" s="89"/>
      <c r="AZ41" s="90">
        <f t="shared" si="30"/>
        <v>0.56410000000000005</v>
      </c>
      <c r="BA41" s="107">
        <v>210</v>
      </c>
      <c r="BB41" s="88">
        <f t="shared" si="31"/>
        <v>3141.6</v>
      </c>
      <c r="BC41" s="88">
        <f t="shared" si="32"/>
        <v>3660.3</v>
      </c>
      <c r="BD41" s="73"/>
      <c r="BF41"/>
      <c r="BG41"/>
    </row>
    <row r="42" spans="1:71" x14ac:dyDescent="0.25">
      <c r="AX42" s="80"/>
      <c r="AY42" s="78"/>
      <c r="AZ42" s="103">
        <f>(BC42-BB42)/BC42</f>
        <v>0.14000000000000001</v>
      </c>
      <c r="BA42" s="108">
        <f>SUM(BA5:BA41)</f>
        <v>8400</v>
      </c>
      <c r="BB42" s="78">
        <f>SUM(BB5:BB41)</f>
        <v>115862.6</v>
      </c>
      <c r="BC42" s="102">
        <f>SUM(BC5:BC41)</f>
        <v>135489.9</v>
      </c>
    </row>
  </sheetData>
  <sheetProtection insertRows="0" deleteRows="0" sort="0"/>
  <protectedRanges>
    <protectedRange sqref="A43:BA284 AV42:AZ42 BB42:BC42 AR5 AS5:AU22 BE42 AS36:AU41 AX5:BA41 A5:AP5 A6:AR22 A23:AU35 A36:AR42" name="Range1"/>
    <protectedRange sqref="AV5:AV41" name="Range1_1"/>
  </protectedRanges>
  <mergeCells count="17">
    <mergeCell ref="B29:B31"/>
    <mergeCell ref="B32:B34"/>
    <mergeCell ref="B26:B27"/>
    <mergeCell ref="B36:B38"/>
    <mergeCell ref="B39:B41"/>
    <mergeCell ref="AJ2:AS2"/>
    <mergeCell ref="AT2:AY2"/>
    <mergeCell ref="B20:B22"/>
    <mergeCell ref="B24:B25"/>
    <mergeCell ref="Q2:U2"/>
    <mergeCell ref="V2:AE2"/>
    <mergeCell ref="AF2:AH2"/>
    <mergeCell ref="B8:B10"/>
    <mergeCell ref="B17:B19"/>
    <mergeCell ref="B5:B7"/>
    <mergeCell ref="B12:B13"/>
    <mergeCell ref="B14:B15"/>
  </mergeCells>
  <phoneticPr fontId="25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ValueSelect!$D$2:$D$296</xm:f>
          </x14:formula1>
          <xm:sqref>D5:D41</xm:sqref>
        </x14:dataValidation>
        <x14:dataValidation type="list" allowBlank="1" showInputMessage="1" showErrorMessage="1" xr:uid="{00000000-0002-0000-0100-000001000000}">
          <x14:formula1>
            <xm:f>Data!$U$2:$U$6</xm:f>
          </x14:formula1>
          <xm:sqref>V5:V41</xm:sqref>
        </x14:dataValidation>
        <x14:dataValidation type="list" allowBlank="1" showInputMessage="1" showErrorMessage="1" xr:uid="{00000000-0002-0000-0100-000002000000}">
          <x14:formula1>
            <xm:f>Data!$S$2:$S$14</xm:f>
          </x14:formula1>
          <xm:sqref>P5:P41</xm:sqref>
        </x14:dataValidation>
        <x14:dataValidation type="list" allowBlank="1" showInputMessage="1" showErrorMessage="1" xr:uid="{00000000-0002-0000-0100-000003000000}">
          <x14:formula1>
            <xm:f>ValueSelect!$E$2:$E$26</xm:f>
          </x14:formula1>
          <xm:sqref>E5:E41</xm:sqref>
        </x14:dataValidation>
        <x14:dataValidation type="list" allowBlank="1" showInputMessage="1" showErrorMessage="1" xr:uid="{00000000-0002-0000-0100-000004000000}">
          <x14:formula1>
            <xm:f>ValueSelect!$F$2:$F$21</xm:f>
          </x14:formula1>
          <xm:sqref>F5:F41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K296"/>
  <sheetViews>
    <sheetView topLeftCell="B1" workbookViewId="0">
      <selection activeCell="F2" sqref="F2"/>
    </sheetView>
  </sheetViews>
  <sheetFormatPr defaultRowHeight="15" x14ac:dyDescent="0.25"/>
  <cols>
    <col min="1" max="1" width="18.28515625" customWidth="1"/>
    <col min="2" max="3" width="34.42578125" customWidth="1"/>
    <col min="4" max="4" width="20.5703125" customWidth="1"/>
    <col min="5" max="5" width="24.42578125" customWidth="1"/>
    <col min="6" max="7" width="24.85546875" customWidth="1"/>
    <col min="8" max="8" width="21" customWidth="1"/>
    <col min="9" max="9" width="17.7109375" customWidth="1"/>
    <col min="10" max="11" width="14.28515625" customWidth="1"/>
  </cols>
  <sheetData>
    <row r="1" spans="1:11" ht="30" x14ac:dyDescent="0.25">
      <c r="A1" s="45" t="s">
        <v>208</v>
      </c>
      <c r="B1" s="46" t="s">
        <v>209</v>
      </c>
      <c r="C1" s="47" t="s">
        <v>39</v>
      </c>
      <c r="D1" s="72" t="s">
        <v>4</v>
      </c>
      <c r="E1" s="39" t="s">
        <v>21</v>
      </c>
      <c r="F1" s="39" t="s">
        <v>70</v>
      </c>
      <c r="G1" s="39" t="s">
        <v>848</v>
      </c>
      <c r="H1" s="39" t="s">
        <v>50</v>
      </c>
      <c r="I1" s="39" t="s">
        <v>736</v>
      </c>
      <c r="J1" s="39" t="s">
        <v>724</v>
      </c>
      <c r="K1" s="39" t="s">
        <v>51</v>
      </c>
    </row>
    <row r="2" spans="1:11" x14ac:dyDescent="0.25">
      <c r="A2" s="41" t="s">
        <v>210</v>
      </c>
      <c r="B2" s="41" t="s">
        <v>79</v>
      </c>
      <c r="C2" s="41" t="s">
        <v>79</v>
      </c>
      <c r="F2" t="s">
        <v>855</v>
      </c>
      <c r="G2" t="s">
        <v>155</v>
      </c>
      <c r="I2" s="4"/>
      <c r="K2" s="4" t="s">
        <v>675</v>
      </c>
    </row>
    <row r="3" spans="1:11" x14ac:dyDescent="0.25">
      <c r="A3" s="41" t="s">
        <v>211</v>
      </c>
      <c r="B3" s="41" t="s">
        <v>80</v>
      </c>
      <c r="C3" s="41" t="s">
        <v>181</v>
      </c>
      <c r="D3" t="s">
        <v>314</v>
      </c>
      <c r="E3" t="s">
        <v>310</v>
      </c>
      <c r="F3" t="s">
        <v>649</v>
      </c>
      <c r="G3" t="s">
        <v>156</v>
      </c>
      <c r="H3" t="s">
        <v>566</v>
      </c>
      <c r="I3" s="4" t="s">
        <v>737</v>
      </c>
      <c r="J3" s="73" t="s">
        <v>735</v>
      </c>
      <c r="K3" t="s">
        <v>639</v>
      </c>
    </row>
    <row r="4" spans="1:11" x14ac:dyDescent="0.25">
      <c r="A4" s="41" t="s">
        <v>202</v>
      </c>
      <c r="B4" s="41" t="s">
        <v>81</v>
      </c>
      <c r="C4" s="41" t="s">
        <v>212</v>
      </c>
      <c r="D4" t="s">
        <v>311</v>
      </c>
      <c r="E4" t="s">
        <v>309</v>
      </c>
      <c r="F4" t="s">
        <v>650</v>
      </c>
      <c r="G4" t="s">
        <v>157</v>
      </c>
      <c r="H4" t="s">
        <v>567</v>
      </c>
      <c r="I4" s="4" t="s">
        <v>738</v>
      </c>
      <c r="J4" s="73" t="s">
        <v>727</v>
      </c>
      <c r="K4" t="s">
        <v>642</v>
      </c>
    </row>
    <row r="5" spans="1:11" x14ac:dyDescent="0.25">
      <c r="A5" s="41" t="s">
        <v>213</v>
      </c>
      <c r="B5" s="41" t="s">
        <v>82</v>
      </c>
      <c r="C5" s="41" t="s">
        <v>212</v>
      </c>
      <c r="D5" s="4" t="s">
        <v>315</v>
      </c>
      <c r="E5" t="s">
        <v>718</v>
      </c>
      <c r="F5" t="s">
        <v>651</v>
      </c>
      <c r="G5" t="s">
        <v>164</v>
      </c>
      <c r="H5" t="s">
        <v>568</v>
      </c>
      <c r="I5" s="4" t="s">
        <v>739</v>
      </c>
      <c r="J5" s="73" t="s">
        <v>734</v>
      </c>
      <c r="K5" t="s">
        <v>620</v>
      </c>
    </row>
    <row r="6" spans="1:11" x14ac:dyDescent="0.25">
      <c r="A6" s="41" t="s">
        <v>83</v>
      </c>
      <c r="B6" s="41" t="s">
        <v>83</v>
      </c>
      <c r="C6" s="41" t="s">
        <v>212</v>
      </c>
      <c r="D6" s="4" t="s">
        <v>316</v>
      </c>
      <c r="E6" t="s">
        <v>847</v>
      </c>
      <c r="F6" s="4" t="s">
        <v>652</v>
      </c>
      <c r="G6" s="4" t="s">
        <v>170</v>
      </c>
      <c r="H6" t="s">
        <v>569</v>
      </c>
      <c r="I6" t="s">
        <v>740</v>
      </c>
      <c r="J6" s="73" t="s">
        <v>730</v>
      </c>
      <c r="K6" t="s">
        <v>637</v>
      </c>
    </row>
    <row r="7" spans="1:11" x14ac:dyDescent="0.25">
      <c r="A7" s="41" t="s">
        <v>214</v>
      </c>
      <c r="B7" s="41" t="s">
        <v>84</v>
      </c>
      <c r="C7" s="41" t="s">
        <v>182</v>
      </c>
      <c r="D7" t="s">
        <v>317</v>
      </c>
      <c r="E7" t="s">
        <v>308</v>
      </c>
      <c r="F7" t="s">
        <v>653</v>
      </c>
      <c r="G7" t="s">
        <v>161</v>
      </c>
      <c r="H7" t="s">
        <v>570</v>
      </c>
      <c r="I7" t="s">
        <v>741</v>
      </c>
      <c r="J7" s="73" t="s">
        <v>747</v>
      </c>
      <c r="K7" t="s">
        <v>592</v>
      </c>
    </row>
    <row r="8" spans="1:11" x14ac:dyDescent="0.25">
      <c r="A8" s="41" t="s">
        <v>215</v>
      </c>
      <c r="B8" s="41" t="s">
        <v>85</v>
      </c>
      <c r="C8" s="41" t="s">
        <v>183</v>
      </c>
      <c r="D8" t="s">
        <v>494</v>
      </c>
      <c r="E8" t="s">
        <v>307</v>
      </c>
      <c r="F8" s="4" t="s">
        <v>654</v>
      </c>
      <c r="G8" s="4" t="s">
        <v>173</v>
      </c>
      <c r="H8" t="s">
        <v>571</v>
      </c>
      <c r="I8" t="s">
        <v>742</v>
      </c>
      <c r="J8" s="73" t="s">
        <v>729</v>
      </c>
      <c r="K8" t="s">
        <v>605</v>
      </c>
    </row>
    <row r="9" spans="1:11" x14ac:dyDescent="0.25">
      <c r="A9" s="41" t="s">
        <v>216</v>
      </c>
      <c r="B9" s="41" t="s">
        <v>86</v>
      </c>
      <c r="C9" s="41" t="s">
        <v>183</v>
      </c>
      <c r="D9" t="s">
        <v>318</v>
      </c>
      <c r="E9" t="s">
        <v>306</v>
      </c>
      <c r="F9" s="4" t="s">
        <v>655</v>
      </c>
      <c r="G9" s="4" t="s">
        <v>172</v>
      </c>
      <c r="H9" t="s">
        <v>572</v>
      </c>
      <c r="I9" t="s">
        <v>743</v>
      </c>
      <c r="J9" s="73" t="s">
        <v>732</v>
      </c>
      <c r="K9" t="s">
        <v>599</v>
      </c>
    </row>
    <row r="10" spans="1:11" x14ac:dyDescent="0.25">
      <c r="A10" s="41" t="s">
        <v>217</v>
      </c>
      <c r="B10" s="41" t="s">
        <v>87</v>
      </c>
      <c r="C10" s="41" t="s">
        <v>184</v>
      </c>
      <c r="D10" t="s">
        <v>495</v>
      </c>
      <c r="E10" t="s">
        <v>305</v>
      </c>
      <c r="F10" t="s">
        <v>656</v>
      </c>
      <c r="G10" t="s">
        <v>163</v>
      </c>
      <c r="H10" t="s">
        <v>573</v>
      </c>
      <c r="I10" t="s">
        <v>744</v>
      </c>
      <c r="J10" s="73" t="s">
        <v>748</v>
      </c>
      <c r="K10" t="s">
        <v>621</v>
      </c>
    </row>
    <row r="11" spans="1:11" x14ac:dyDescent="0.25">
      <c r="A11" s="41" t="s">
        <v>218</v>
      </c>
      <c r="B11" s="41" t="s">
        <v>88</v>
      </c>
      <c r="C11" s="41" t="s">
        <v>184</v>
      </c>
      <c r="D11" t="s">
        <v>319</v>
      </c>
      <c r="E11" t="s">
        <v>304</v>
      </c>
      <c r="F11" t="s">
        <v>657</v>
      </c>
      <c r="G11" t="s">
        <v>154</v>
      </c>
      <c r="H11" t="s">
        <v>574</v>
      </c>
      <c r="I11" t="s">
        <v>745</v>
      </c>
      <c r="J11" s="73" t="s">
        <v>731</v>
      </c>
      <c r="K11" t="s">
        <v>617</v>
      </c>
    </row>
    <row r="12" spans="1:11" x14ac:dyDescent="0.25">
      <c r="A12" s="41" t="s">
        <v>219</v>
      </c>
      <c r="B12" s="41" t="s">
        <v>89</v>
      </c>
      <c r="C12" s="41" t="s">
        <v>89</v>
      </c>
      <c r="D12" t="s">
        <v>320</v>
      </c>
      <c r="E12" t="s">
        <v>303</v>
      </c>
      <c r="F12" t="s">
        <v>658</v>
      </c>
      <c r="G12" t="s">
        <v>167</v>
      </c>
      <c r="H12" t="s">
        <v>575</v>
      </c>
      <c r="I12" t="s">
        <v>746</v>
      </c>
      <c r="J12" s="73" t="s">
        <v>725</v>
      </c>
      <c r="K12" t="s">
        <v>628</v>
      </c>
    </row>
    <row r="13" spans="1:11" x14ac:dyDescent="0.25">
      <c r="A13" s="41" t="s">
        <v>220</v>
      </c>
      <c r="B13" s="41" t="s">
        <v>90</v>
      </c>
      <c r="C13" s="41" t="s">
        <v>89</v>
      </c>
      <c r="D13" t="s">
        <v>496</v>
      </c>
      <c r="E13" t="s">
        <v>760</v>
      </c>
      <c r="F13" t="s">
        <v>659</v>
      </c>
      <c r="G13" t="s">
        <v>168</v>
      </c>
      <c r="H13" t="s">
        <v>576</v>
      </c>
      <c r="J13" s="73" t="s">
        <v>728</v>
      </c>
      <c r="K13" t="s">
        <v>619</v>
      </c>
    </row>
    <row r="14" spans="1:11" x14ac:dyDescent="0.25">
      <c r="A14" s="41" t="s">
        <v>221</v>
      </c>
      <c r="B14" s="41" t="s">
        <v>91</v>
      </c>
      <c r="C14" s="41" t="s">
        <v>91</v>
      </c>
      <c r="D14" t="s">
        <v>312</v>
      </c>
      <c r="E14" t="s">
        <v>761</v>
      </c>
      <c r="F14" t="s">
        <v>660</v>
      </c>
      <c r="G14" t="s">
        <v>158</v>
      </c>
      <c r="H14" t="s">
        <v>577</v>
      </c>
      <c r="J14" s="73" t="s">
        <v>58</v>
      </c>
      <c r="K14" t="s">
        <v>587</v>
      </c>
    </row>
    <row r="15" spans="1:11" x14ac:dyDescent="0.25">
      <c r="A15" s="41" t="s">
        <v>222</v>
      </c>
      <c r="B15" s="41" t="s">
        <v>92</v>
      </c>
      <c r="C15" s="41" t="s">
        <v>92</v>
      </c>
      <c r="D15" t="s">
        <v>497</v>
      </c>
      <c r="E15" t="s">
        <v>762</v>
      </c>
      <c r="F15" t="s">
        <v>661</v>
      </c>
      <c r="G15" t="s">
        <v>159</v>
      </c>
      <c r="H15" t="s">
        <v>578</v>
      </c>
      <c r="J15" t="s">
        <v>726</v>
      </c>
      <c r="K15" t="s">
        <v>624</v>
      </c>
    </row>
    <row r="16" spans="1:11" x14ac:dyDescent="0.25">
      <c r="A16" s="41" t="s">
        <v>223</v>
      </c>
      <c r="B16" s="41" t="s">
        <v>93</v>
      </c>
      <c r="C16" s="41" t="s">
        <v>185</v>
      </c>
      <c r="D16" t="s">
        <v>498</v>
      </c>
      <c r="E16" t="s">
        <v>302</v>
      </c>
      <c r="F16" t="s">
        <v>662</v>
      </c>
      <c r="G16" t="s">
        <v>160</v>
      </c>
      <c r="H16" t="s">
        <v>579</v>
      </c>
      <c r="J16" t="s">
        <v>733</v>
      </c>
      <c r="K16" t="s">
        <v>597</v>
      </c>
    </row>
    <row r="17" spans="1:11" x14ac:dyDescent="0.25">
      <c r="A17" s="41" t="s">
        <v>224</v>
      </c>
      <c r="B17" s="41" t="s">
        <v>94</v>
      </c>
      <c r="C17" s="41" t="s">
        <v>186</v>
      </c>
      <c r="D17" t="s">
        <v>321</v>
      </c>
      <c r="E17" t="s">
        <v>715</v>
      </c>
      <c r="F17" t="s">
        <v>663</v>
      </c>
      <c r="G17" t="s">
        <v>165</v>
      </c>
      <c r="H17" t="s">
        <v>580</v>
      </c>
      <c r="K17" t="s">
        <v>636</v>
      </c>
    </row>
    <row r="18" spans="1:11" x14ac:dyDescent="0.25">
      <c r="A18" s="41" t="s">
        <v>225</v>
      </c>
      <c r="B18" s="41" t="s">
        <v>95</v>
      </c>
      <c r="C18" s="41" t="s">
        <v>187</v>
      </c>
      <c r="D18" t="s">
        <v>676</v>
      </c>
      <c r="E18" t="s">
        <v>301</v>
      </c>
      <c r="F18" t="s">
        <v>664</v>
      </c>
      <c r="G18" t="s">
        <v>166</v>
      </c>
      <c r="H18" t="s">
        <v>581</v>
      </c>
      <c r="K18" t="s">
        <v>591</v>
      </c>
    </row>
    <row r="19" spans="1:11" x14ac:dyDescent="0.25">
      <c r="A19" s="41">
        <v>282</v>
      </c>
      <c r="B19" s="41" t="s">
        <v>96</v>
      </c>
      <c r="C19" s="41" t="s">
        <v>187</v>
      </c>
      <c r="D19" t="s">
        <v>322</v>
      </c>
      <c r="E19" t="s">
        <v>763</v>
      </c>
      <c r="F19" t="s">
        <v>665</v>
      </c>
      <c r="G19" t="s">
        <v>162</v>
      </c>
      <c r="K19" t="s">
        <v>589</v>
      </c>
    </row>
    <row r="20" spans="1:11" x14ac:dyDescent="0.25">
      <c r="A20" s="41" t="s">
        <v>226</v>
      </c>
      <c r="B20" s="41" t="s">
        <v>97</v>
      </c>
      <c r="C20" s="41" t="s">
        <v>187</v>
      </c>
      <c r="D20" t="s">
        <v>499</v>
      </c>
      <c r="E20" t="s">
        <v>714</v>
      </c>
      <c r="F20" s="4" t="s">
        <v>666</v>
      </c>
      <c r="G20" s="4" t="s">
        <v>169</v>
      </c>
      <c r="K20" t="s">
        <v>607</v>
      </c>
    </row>
    <row r="21" spans="1:11" x14ac:dyDescent="0.25">
      <c r="A21" s="41" t="s">
        <v>227</v>
      </c>
      <c r="B21" s="41" t="s">
        <v>98</v>
      </c>
      <c r="C21" s="41" t="s">
        <v>187</v>
      </c>
      <c r="D21" t="s">
        <v>323</v>
      </c>
      <c r="E21" t="s">
        <v>764</v>
      </c>
      <c r="F21" s="4" t="s">
        <v>667</v>
      </c>
      <c r="G21" s="4" t="s">
        <v>171</v>
      </c>
      <c r="K21" t="s">
        <v>623</v>
      </c>
    </row>
    <row r="22" spans="1:11" x14ac:dyDescent="0.25">
      <c r="A22" s="41" t="s">
        <v>228</v>
      </c>
      <c r="B22" s="41" t="s">
        <v>99</v>
      </c>
      <c r="C22" s="41" t="s">
        <v>229</v>
      </c>
      <c r="D22" t="s">
        <v>324</v>
      </c>
      <c r="E22" t="s">
        <v>765</v>
      </c>
      <c r="K22" t="s">
        <v>593</v>
      </c>
    </row>
    <row r="23" spans="1:11" x14ac:dyDescent="0.25">
      <c r="A23" s="41" t="s">
        <v>230</v>
      </c>
      <c r="B23" s="41" t="s">
        <v>100</v>
      </c>
      <c r="C23" s="41" t="s">
        <v>188</v>
      </c>
      <c r="D23" t="s">
        <v>325</v>
      </c>
      <c r="E23" t="s">
        <v>766</v>
      </c>
      <c r="K23" t="s">
        <v>647</v>
      </c>
    </row>
    <row r="24" spans="1:11" x14ac:dyDescent="0.25">
      <c r="A24" s="41" t="s">
        <v>231</v>
      </c>
      <c r="B24" s="41" t="s">
        <v>101</v>
      </c>
      <c r="C24" s="41" t="s">
        <v>189</v>
      </c>
      <c r="D24" t="s">
        <v>326</v>
      </c>
      <c r="E24" t="s">
        <v>716</v>
      </c>
      <c r="K24" t="s">
        <v>616</v>
      </c>
    </row>
    <row r="25" spans="1:11" x14ac:dyDescent="0.25">
      <c r="A25" s="41" t="s">
        <v>232</v>
      </c>
      <c r="B25" s="41" t="s">
        <v>102</v>
      </c>
      <c r="C25" s="41" t="s">
        <v>190</v>
      </c>
      <c r="D25" s="4" t="s">
        <v>500</v>
      </c>
      <c r="E25" t="s">
        <v>717</v>
      </c>
      <c r="K25" t="s">
        <v>594</v>
      </c>
    </row>
    <row r="26" spans="1:11" x14ac:dyDescent="0.25">
      <c r="A26" s="41" t="s">
        <v>233</v>
      </c>
      <c r="B26" s="41" t="s">
        <v>103</v>
      </c>
      <c r="C26" s="41" t="s">
        <v>191</v>
      </c>
      <c r="D26" t="s">
        <v>327</v>
      </c>
      <c r="E26" t="s">
        <v>300</v>
      </c>
      <c r="K26" t="s">
        <v>611</v>
      </c>
    </row>
    <row r="27" spans="1:11" x14ac:dyDescent="0.25">
      <c r="A27" s="41" t="s">
        <v>234</v>
      </c>
      <c r="B27" s="41" t="s">
        <v>104</v>
      </c>
      <c r="C27" s="41" t="s">
        <v>191</v>
      </c>
      <c r="D27" t="s">
        <v>677</v>
      </c>
      <c r="K27" t="s">
        <v>602</v>
      </c>
    </row>
    <row r="28" spans="1:11" x14ac:dyDescent="0.25">
      <c r="A28" s="41" t="s">
        <v>235</v>
      </c>
      <c r="B28" s="41" t="s">
        <v>105</v>
      </c>
      <c r="C28" s="41" t="s">
        <v>192</v>
      </c>
      <c r="D28" t="s">
        <v>328</v>
      </c>
      <c r="K28" t="s">
        <v>643</v>
      </c>
    </row>
    <row r="29" spans="1:11" x14ac:dyDescent="0.25">
      <c r="A29" s="41" t="s">
        <v>236</v>
      </c>
      <c r="B29" s="41" t="s">
        <v>106</v>
      </c>
      <c r="C29" s="41" t="s">
        <v>193</v>
      </c>
      <c r="D29" t="s">
        <v>678</v>
      </c>
      <c r="K29" t="s">
        <v>627</v>
      </c>
    </row>
    <row r="30" spans="1:11" x14ac:dyDescent="0.25">
      <c r="A30" s="41" t="s">
        <v>237</v>
      </c>
      <c r="B30" s="41" t="s">
        <v>107</v>
      </c>
      <c r="C30" s="41" t="s">
        <v>194</v>
      </c>
      <c r="D30" t="s">
        <v>329</v>
      </c>
      <c r="K30" t="s">
        <v>609</v>
      </c>
    </row>
    <row r="31" spans="1:11" x14ac:dyDescent="0.25">
      <c r="A31" s="41" t="s">
        <v>238</v>
      </c>
      <c r="B31" s="41" t="s">
        <v>108</v>
      </c>
      <c r="C31" s="41" t="s">
        <v>108</v>
      </c>
      <c r="D31" t="s">
        <v>679</v>
      </c>
      <c r="K31" t="s">
        <v>600</v>
      </c>
    </row>
    <row r="32" spans="1:11" x14ac:dyDescent="0.25">
      <c r="A32" s="41" t="s">
        <v>239</v>
      </c>
      <c r="B32" s="41" t="s">
        <v>109</v>
      </c>
      <c r="C32" s="41" t="s">
        <v>109</v>
      </c>
      <c r="D32" t="s">
        <v>313</v>
      </c>
      <c r="K32" t="s">
        <v>644</v>
      </c>
    </row>
    <row r="33" spans="1:11" x14ac:dyDescent="0.25">
      <c r="A33" s="41" t="s">
        <v>240</v>
      </c>
      <c r="B33" s="41" t="s">
        <v>110</v>
      </c>
      <c r="C33" s="41" t="s">
        <v>110</v>
      </c>
      <c r="D33" t="s">
        <v>330</v>
      </c>
      <c r="K33" t="s">
        <v>596</v>
      </c>
    </row>
    <row r="34" spans="1:11" x14ac:dyDescent="0.25">
      <c r="A34" s="41" t="s">
        <v>241</v>
      </c>
      <c r="B34" s="41" t="s">
        <v>111</v>
      </c>
      <c r="C34" s="41" t="s">
        <v>110</v>
      </c>
      <c r="D34" s="4" t="s">
        <v>680</v>
      </c>
      <c r="K34" t="s">
        <v>613</v>
      </c>
    </row>
    <row r="35" spans="1:11" x14ac:dyDescent="0.25">
      <c r="A35" s="41" t="s">
        <v>242</v>
      </c>
      <c r="B35" s="41" t="s">
        <v>112</v>
      </c>
      <c r="C35" s="41" t="s">
        <v>110</v>
      </c>
      <c r="D35" t="s">
        <v>331</v>
      </c>
      <c r="K35" t="s">
        <v>648</v>
      </c>
    </row>
    <row r="36" spans="1:11" x14ac:dyDescent="0.25">
      <c r="A36" s="41" t="s">
        <v>243</v>
      </c>
      <c r="B36" s="41" t="s">
        <v>113</v>
      </c>
      <c r="C36" s="41" t="s">
        <v>113</v>
      </c>
      <c r="D36" t="s">
        <v>501</v>
      </c>
      <c r="K36" t="s">
        <v>615</v>
      </c>
    </row>
    <row r="37" spans="1:11" x14ac:dyDescent="0.25">
      <c r="A37" s="41" t="s">
        <v>244</v>
      </c>
      <c r="B37" s="41" t="s">
        <v>114</v>
      </c>
      <c r="C37" s="41" t="s">
        <v>203</v>
      </c>
      <c r="D37" t="s">
        <v>332</v>
      </c>
      <c r="K37" t="s">
        <v>626</v>
      </c>
    </row>
    <row r="38" spans="1:11" x14ac:dyDescent="0.25">
      <c r="A38" s="41" t="s">
        <v>245</v>
      </c>
      <c r="B38" s="41" t="s">
        <v>115</v>
      </c>
      <c r="C38" s="41" t="s">
        <v>195</v>
      </c>
      <c r="D38" t="s">
        <v>333</v>
      </c>
      <c r="K38" t="s">
        <v>646</v>
      </c>
    </row>
    <row r="39" spans="1:11" x14ac:dyDescent="0.25">
      <c r="A39" s="41" t="s">
        <v>246</v>
      </c>
      <c r="B39" s="41" t="s">
        <v>116</v>
      </c>
      <c r="C39" s="41" t="s">
        <v>196</v>
      </c>
      <c r="D39" t="s">
        <v>334</v>
      </c>
      <c r="K39" t="s">
        <v>640</v>
      </c>
    </row>
    <row r="40" spans="1:11" x14ac:dyDescent="0.25">
      <c r="A40" s="41" t="s">
        <v>247</v>
      </c>
      <c r="B40" s="41" t="s">
        <v>117</v>
      </c>
      <c r="C40" s="41" t="s">
        <v>196</v>
      </c>
      <c r="D40" t="s">
        <v>681</v>
      </c>
      <c r="K40" t="s">
        <v>586</v>
      </c>
    </row>
    <row r="41" spans="1:11" x14ac:dyDescent="0.25">
      <c r="A41" s="41" t="s">
        <v>248</v>
      </c>
      <c r="B41" s="41" t="s">
        <v>118</v>
      </c>
      <c r="C41" s="41" t="s">
        <v>196</v>
      </c>
      <c r="D41" t="s">
        <v>502</v>
      </c>
      <c r="K41" t="s">
        <v>583</v>
      </c>
    </row>
    <row r="42" spans="1:11" x14ac:dyDescent="0.25">
      <c r="A42" s="41" t="s">
        <v>249</v>
      </c>
      <c r="B42" s="41" t="s">
        <v>119</v>
      </c>
      <c r="C42" s="41" t="s">
        <v>196</v>
      </c>
      <c r="D42" t="s">
        <v>335</v>
      </c>
      <c r="K42" t="s">
        <v>630</v>
      </c>
    </row>
    <row r="43" spans="1:11" x14ac:dyDescent="0.25">
      <c r="A43" s="41" t="s">
        <v>250</v>
      </c>
      <c r="B43" s="41" t="s">
        <v>120</v>
      </c>
      <c r="C43" s="41" t="s">
        <v>196</v>
      </c>
      <c r="D43" t="s">
        <v>336</v>
      </c>
      <c r="K43" t="s">
        <v>633</v>
      </c>
    </row>
    <row r="44" spans="1:11" x14ac:dyDescent="0.25">
      <c r="A44" s="41" t="s">
        <v>251</v>
      </c>
      <c r="B44" s="41" t="s">
        <v>121</v>
      </c>
      <c r="C44" s="41" t="s">
        <v>196</v>
      </c>
      <c r="D44" t="s">
        <v>682</v>
      </c>
      <c r="K44" t="s">
        <v>595</v>
      </c>
    </row>
    <row r="45" spans="1:11" x14ac:dyDescent="0.25">
      <c r="A45" s="41" t="s">
        <v>252</v>
      </c>
      <c r="B45" s="41" t="s">
        <v>122</v>
      </c>
      <c r="C45" s="41" t="s">
        <v>197</v>
      </c>
      <c r="D45" t="s">
        <v>337</v>
      </c>
      <c r="K45" t="s">
        <v>645</v>
      </c>
    </row>
    <row r="46" spans="1:11" x14ac:dyDescent="0.25">
      <c r="A46" s="41" t="s">
        <v>253</v>
      </c>
      <c r="B46" s="41" t="s">
        <v>123</v>
      </c>
      <c r="C46" s="41" t="s">
        <v>123</v>
      </c>
      <c r="D46" t="s">
        <v>503</v>
      </c>
      <c r="K46" t="s">
        <v>632</v>
      </c>
    </row>
    <row r="47" spans="1:11" x14ac:dyDescent="0.25">
      <c r="A47" s="41" t="s">
        <v>254</v>
      </c>
      <c r="B47" s="41" t="s">
        <v>124</v>
      </c>
      <c r="C47" t="s">
        <v>198</v>
      </c>
      <c r="D47" t="s">
        <v>338</v>
      </c>
      <c r="K47" t="s">
        <v>622</v>
      </c>
    </row>
    <row r="48" spans="1:11" x14ac:dyDescent="0.25">
      <c r="A48" s="41" t="s">
        <v>255</v>
      </c>
      <c r="B48" s="41" t="s">
        <v>125</v>
      </c>
      <c r="C48" s="41" t="s">
        <v>199</v>
      </c>
      <c r="D48" t="s">
        <v>339</v>
      </c>
      <c r="K48" t="s">
        <v>635</v>
      </c>
    </row>
    <row r="49" spans="1:11" x14ac:dyDescent="0.25">
      <c r="A49" s="41" t="s">
        <v>256</v>
      </c>
      <c r="B49" s="41" t="s">
        <v>126</v>
      </c>
      <c r="C49" s="41" t="s">
        <v>200</v>
      </c>
      <c r="D49" t="s">
        <v>340</v>
      </c>
      <c r="K49" t="s">
        <v>584</v>
      </c>
    </row>
    <row r="50" spans="1:11" x14ac:dyDescent="0.25">
      <c r="A50" s="41" t="s">
        <v>257</v>
      </c>
      <c r="B50" s="41" t="s">
        <v>127</v>
      </c>
      <c r="C50" s="41" t="s">
        <v>758</v>
      </c>
      <c r="D50" t="s">
        <v>683</v>
      </c>
      <c r="K50" t="s">
        <v>590</v>
      </c>
    </row>
    <row r="51" spans="1:11" x14ac:dyDescent="0.25">
      <c r="A51" s="41" t="s">
        <v>258</v>
      </c>
      <c r="B51" s="41" t="s">
        <v>128</v>
      </c>
      <c r="C51" s="41" t="s">
        <v>759</v>
      </c>
      <c r="D51" t="s">
        <v>341</v>
      </c>
      <c r="K51" t="s">
        <v>601</v>
      </c>
    </row>
    <row r="52" spans="1:11" x14ac:dyDescent="0.25">
      <c r="A52" s="41" t="s">
        <v>259</v>
      </c>
      <c r="B52" s="41" t="s">
        <v>129</v>
      </c>
      <c r="C52" s="41" t="s">
        <v>207</v>
      </c>
      <c r="D52" t="s">
        <v>504</v>
      </c>
      <c r="K52" t="s">
        <v>606</v>
      </c>
    </row>
    <row r="53" spans="1:11" x14ac:dyDescent="0.25">
      <c r="A53" s="41" t="s">
        <v>260</v>
      </c>
      <c r="B53" s="41" t="s">
        <v>130</v>
      </c>
      <c r="C53" s="41" t="s">
        <v>207</v>
      </c>
      <c r="D53" t="s">
        <v>342</v>
      </c>
      <c r="K53" t="s">
        <v>598</v>
      </c>
    </row>
    <row r="54" spans="1:11" x14ac:dyDescent="0.25">
      <c r="A54" s="41" t="s">
        <v>261</v>
      </c>
      <c r="B54" s="41" t="s">
        <v>131</v>
      </c>
      <c r="C54" s="41" t="s">
        <v>204</v>
      </c>
      <c r="D54" t="s">
        <v>505</v>
      </c>
      <c r="K54" t="s">
        <v>612</v>
      </c>
    </row>
    <row r="55" spans="1:11" x14ac:dyDescent="0.25">
      <c r="A55" s="41" t="s">
        <v>262</v>
      </c>
      <c r="B55" s="41" t="s">
        <v>132</v>
      </c>
      <c r="C55" s="41" t="s">
        <v>263</v>
      </c>
      <c r="D55" t="s">
        <v>684</v>
      </c>
      <c r="K55" t="s">
        <v>629</v>
      </c>
    </row>
    <row r="56" spans="1:11" x14ac:dyDescent="0.25">
      <c r="A56" s="41" t="s">
        <v>264</v>
      </c>
      <c r="B56" s="41" t="s">
        <v>265</v>
      </c>
      <c r="C56" s="41" t="s">
        <v>265</v>
      </c>
      <c r="D56" s="4" t="s">
        <v>506</v>
      </c>
      <c r="K56" t="s">
        <v>610</v>
      </c>
    </row>
    <row r="57" spans="1:11" x14ac:dyDescent="0.25">
      <c r="A57" s="41" t="s">
        <v>266</v>
      </c>
      <c r="B57" s="41" t="s">
        <v>133</v>
      </c>
      <c r="C57" s="41" t="s">
        <v>190</v>
      </c>
      <c r="D57" t="s">
        <v>507</v>
      </c>
      <c r="K57" t="s">
        <v>582</v>
      </c>
    </row>
    <row r="58" spans="1:11" x14ac:dyDescent="0.25">
      <c r="A58" s="41" t="s">
        <v>267</v>
      </c>
      <c r="B58" s="41" t="s">
        <v>134</v>
      </c>
      <c r="C58" s="41" t="s">
        <v>205</v>
      </c>
      <c r="D58" t="s">
        <v>343</v>
      </c>
      <c r="K58" t="s">
        <v>608</v>
      </c>
    </row>
    <row r="59" spans="1:11" x14ac:dyDescent="0.25">
      <c r="A59" s="41" t="s">
        <v>268</v>
      </c>
      <c r="B59" s="41" t="s">
        <v>135</v>
      </c>
      <c r="C59" s="41" t="s">
        <v>135</v>
      </c>
      <c r="D59" t="s">
        <v>508</v>
      </c>
      <c r="K59" t="s">
        <v>614</v>
      </c>
    </row>
    <row r="60" spans="1:11" x14ac:dyDescent="0.25">
      <c r="A60" s="41" t="s">
        <v>269</v>
      </c>
      <c r="B60" s="41" t="s">
        <v>136</v>
      </c>
      <c r="C60" s="41" t="s">
        <v>135</v>
      </c>
      <c r="D60" t="s">
        <v>509</v>
      </c>
      <c r="K60" t="s">
        <v>638</v>
      </c>
    </row>
    <row r="61" spans="1:11" x14ac:dyDescent="0.25">
      <c r="A61" s="41" t="s">
        <v>270</v>
      </c>
      <c r="B61" s="41" t="s">
        <v>137</v>
      </c>
      <c r="C61" s="41" t="s">
        <v>137</v>
      </c>
      <c r="D61" t="s">
        <v>344</v>
      </c>
      <c r="K61" t="s">
        <v>588</v>
      </c>
    </row>
    <row r="62" spans="1:11" x14ac:dyDescent="0.25">
      <c r="A62" s="41" t="s">
        <v>271</v>
      </c>
      <c r="B62" s="41" t="s">
        <v>138</v>
      </c>
      <c r="C62" s="41" t="s">
        <v>274</v>
      </c>
      <c r="D62" s="4" t="s">
        <v>345</v>
      </c>
      <c r="K62" t="s">
        <v>603</v>
      </c>
    </row>
    <row r="63" spans="1:11" x14ac:dyDescent="0.25">
      <c r="A63" s="41" t="s">
        <v>272</v>
      </c>
      <c r="B63" s="41" t="s">
        <v>139</v>
      </c>
      <c r="C63" s="41" t="s">
        <v>201</v>
      </c>
      <c r="D63" t="s">
        <v>346</v>
      </c>
      <c r="K63" t="s">
        <v>641</v>
      </c>
    </row>
    <row r="64" spans="1:11" x14ac:dyDescent="0.25">
      <c r="A64" s="41" t="s">
        <v>273</v>
      </c>
      <c r="B64" s="41" t="s">
        <v>140</v>
      </c>
      <c r="C64" s="41" t="s">
        <v>274</v>
      </c>
      <c r="D64" t="s">
        <v>347</v>
      </c>
      <c r="K64" t="s">
        <v>585</v>
      </c>
    </row>
    <row r="65" spans="1:11" x14ac:dyDescent="0.25">
      <c r="A65" s="41" t="s">
        <v>275</v>
      </c>
      <c r="B65" s="41" t="s">
        <v>141</v>
      </c>
      <c r="C65" s="41" t="s">
        <v>274</v>
      </c>
      <c r="D65" t="s">
        <v>348</v>
      </c>
      <c r="K65" t="s">
        <v>631</v>
      </c>
    </row>
    <row r="66" spans="1:11" x14ac:dyDescent="0.25">
      <c r="A66" s="41" t="s">
        <v>276</v>
      </c>
      <c r="B66" s="41" t="s">
        <v>142</v>
      </c>
      <c r="C66" s="41" t="s">
        <v>274</v>
      </c>
      <c r="D66" t="s">
        <v>349</v>
      </c>
      <c r="K66" t="s">
        <v>618</v>
      </c>
    </row>
    <row r="67" spans="1:11" x14ac:dyDescent="0.25">
      <c r="A67" s="41" t="s">
        <v>277</v>
      </c>
      <c r="B67" s="41" t="s">
        <v>143</v>
      </c>
      <c r="C67" s="41" t="s">
        <v>274</v>
      </c>
      <c r="D67" t="s">
        <v>685</v>
      </c>
      <c r="K67" t="s">
        <v>634</v>
      </c>
    </row>
    <row r="68" spans="1:11" x14ac:dyDescent="0.25">
      <c r="A68" s="41" t="s">
        <v>278</v>
      </c>
      <c r="B68" s="41" t="s">
        <v>144</v>
      </c>
      <c r="C68" s="41" t="s">
        <v>279</v>
      </c>
      <c r="D68" s="4" t="s">
        <v>350</v>
      </c>
      <c r="K68" t="s">
        <v>625</v>
      </c>
    </row>
    <row r="69" spans="1:11" x14ac:dyDescent="0.25">
      <c r="A69" s="41" t="s">
        <v>280</v>
      </c>
      <c r="B69" s="41" t="s">
        <v>145</v>
      </c>
      <c r="C69" s="41" t="s">
        <v>145</v>
      </c>
      <c r="D69" t="s">
        <v>686</v>
      </c>
      <c r="K69" t="s">
        <v>604</v>
      </c>
    </row>
    <row r="70" spans="1:11" x14ac:dyDescent="0.25">
      <c r="A70" s="41" t="s">
        <v>281</v>
      </c>
      <c r="B70" s="41" t="s">
        <v>146</v>
      </c>
      <c r="C70" s="41" t="s">
        <v>206</v>
      </c>
      <c r="D70" t="s">
        <v>351</v>
      </c>
    </row>
    <row r="71" spans="1:11" x14ac:dyDescent="0.25">
      <c r="A71" s="41" t="s">
        <v>282</v>
      </c>
      <c r="B71" s="41" t="s">
        <v>283</v>
      </c>
      <c r="C71" s="41" t="s">
        <v>284</v>
      </c>
      <c r="D71" t="s">
        <v>352</v>
      </c>
    </row>
    <row r="72" spans="1:11" x14ac:dyDescent="0.25">
      <c r="A72" s="41" t="s">
        <v>285</v>
      </c>
      <c r="B72" s="41" t="s">
        <v>286</v>
      </c>
      <c r="C72" s="41" t="s">
        <v>284</v>
      </c>
      <c r="D72" t="s">
        <v>353</v>
      </c>
    </row>
    <row r="73" spans="1:11" x14ac:dyDescent="0.25">
      <c r="A73" s="41" t="s">
        <v>287</v>
      </c>
      <c r="B73" s="41" t="s">
        <v>288</v>
      </c>
      <c r="C73" s="41" t="s">
        <v>284</v>
      </c>
      <c r="D73" t="s">
        <v>354</v>
      </c>
    </row>
    <row r="74" spans="1:11" x14ac:dyDescent="0.25">
      <c r="A74" s="41" t="s">
        <v>289</v>
      </c>
      <c r="B74" s="41" t="s">
        <v>290</v>
      </c>
      <c r="C74" s="41" t="s">
        <v>284</v>
      </c>
      <c r="D74" t="s">
        <v>510</v>
      </c>
    </row>
    <row r="75" spans="1:11" x14ac:dyDescent="0.25">
      <c r="A75" s="41" t="s">
        <v>291</v>
      </c>
      <c r="B75" s="41" t="s">
        <v>292</v>
      </c>
      <c r="C75" s="41" t="s">
        <v>196</v>
      </c>
      <c r="D75" t="s">
        <v>355</v>
      </c>
    </row>
    <row r="76" spans="1:11" x14ac:dyDescent="0.25">
      <c r="A76" s="41" t="s">
        <v>293</v>
      </c>
      <c r="B76" s="41" t="s">
        <v>294</v>
      </c>
      <c r="C76" s="41" t="s">
        <v>196</v>
      </c>
      <c r="D76" t="s">
        <v>511</v>
      </c>
    </row>
    <row r="77" spans="1:11" x14ac:dyDescent="0.25">
      <c r="A77" s="41" t="s">
        <v>295</v>
      </c>
      <c r="B77" s="41" t="s">
        <v>296</v>
      </c>
      <c r="C77" s="41" t="s">
        <v>297</v>
      </c>
      <c r="D77" t="s">
        <v>356</v>
      </c>
    </row>
    <row r="78" spans="1:11" x14ac:dyDescent="0.25">
      <c r="A78" s="41" t="s">
        <v>298</v>
      </c>
      <c r="B78" s="41" t="s">
        <v>299</v>
      </c>
      <c r="C78" s="41" t="s">
        <v>297</v>
      </c>
      <c r="D78" t="s">
        <v>512</v>
      </c>
    </row>
    <row r="79" spans="1:11" x14ac:dyDescent="0.25">
      <c r="C79" s="41"/>
      <c r="D79" t="s">
        <v>357</v>
      </c>
    </row>
    <row r="80" spans="1:11" x14ac:dyDescent="0.25">
      <c r="C80" s="41"/>
      <c r="D80" t="s">
        <v>513</v>
      </c>
    </row>
    <row r="81" spans="3:4" x14ac:dyDescent="0.25">
      <c r="C81" s="41"/>
      <c r="D81" t="s">
        <v>358</v>
      </c>
    </row>
    <row r="82" spans="3:4" x14ac:dyDescent="0.25">
      <c r="C82" s="41"/>
      <c r="D82" t="s">
        <v>359</v>
      </c>
    </row>
    <row r="83" spans="3:4" x14ac:dyDescent="0.25">
      <c r="C83" s="41"/>
      <c r="D83" t="s">
        <v>687</v>
      </c>
    </row>
    <row r="84" spans="3:4" x14ac:dyDescent="0.25">
      <c r="C84" s="41"/>
      <c r="D84" t="s">
        <v>514</v>
      </c>
    </row>
    <row r="85" spans="3:4" x14ac:dyDescent="0.25">
      <c r="C85" s="41"/>
      <c r="D85" t="s">
        <v>360</v>
      </c>
    </row>
    <row r="86" spans="3:4" x14ac:dyDescent="0.25">
      <c r="C86" s="41"/>
      <c r="D86" t="s">
        <v>361</v>
      </c>
    </row>
    <row r="87" spans="3:4" x14ac:dyDescent="0.25">
      <c r="C87" s="41"/>
      <c r="D87" t="s">
        <v>362</v>
      </c>
    </row>
    <row r="88" spans="3:4" x14ac:dyDescent="0.25">
      <c r="C88" s="41"/>
      <c r="D88" t="s">
        <v>515</v>
      </c>
    </row>
    <row r="89" spans="3:4" x14ac:dyDescent="0.25">
      <c r="C89" s="41"/>
      <c r="D89" t="s">
        <v>516</v>
      </c>
    </row>
    <row r="90" spans="3:4" x14ac:dyDescent="0.25">
      <c r="C90" s="41"/>
      <c r="D90" t="s">
        <v>688</v>
      </c>
    </row>
    <row r="91" spans="3:4" x14ac:dyDescent="0.25">
      <c r="C91" s="41"/>
      <c r="D91" t="s">
        <v>363</v>
      </c>
    </row>
    <row r="92" spans="3:4" x14ac:dyDescent="0.25">
      <c r="C92" s="41"/>
      <c r="D92" t="s">
        <v>364</v>
      </c>
    </row>
    <row r="93" spans="3:4" x14ac:dyDescent="0.25">
      <c r="C93" s="41"/>
      <c r="D93" t="s">
        <v>365</v>
      </c>
    </row>
    <row r="94" spans="3:4" x14ac:dyDescent="0.25">
      <c r="C94" s="41"/>
      <c r="D94" t="s">
        <v>769</v>
      </c>
    </row>
    <row r="95" spans="3:4" x14ac:dyDescent="0.25">
      <c r="C95" s="41"/>
      <c r="D95" t="s">
        <v>366</v>
      </c>
    </row>
    <row r="96" spans="3:4" x14ac:dyDescent="0.25">
      <c r="C96" s="41"/>
      <c r="D96" t="s">
        <v>367</v>
      </c>
    </row>
    <row r="97" spans="3:4" x14ac:dyDescent="0.25">
      <c r="C97" s="41"/>
      <c r="D97" t="s">
        <v>689</v>
      </c>
    </row>
    <row r="98" spans="3:4" x14ac:dyDescent="0.25">
      <c r="C98" s="41"/>
      <c r="D98" t="s">
        <v>368</v>
      </c>
    </row>
    <row r="99" spans="3:4" x14ac:dyDescent="0.25">
      <c r="C99" s="41"/>
      <c r="D99" t="s">
        <v>369</v>
      </c>
    </row>
    <row r="100" spans="3:4" x14ac:dyDescent="0.25">
      <c r="C100" s="41"/>
      <c r="D100" t="s">
        <v>370</v>
      </c>
    </row>
    <row r="101" spans="3:4" x14ac:dyDescent="0.25">
      <c r="D101" t="s">
        <v>371</v>
      </c>
    </row>
    <row r="102" spans="3:4" x14ac:dyDescent="0.25">
      <c r="D102" t="s">
        <v>690</v>
      </c>
    </row>
    <row r="103" spans="3:4" x14ac:dyDescent="0.25">
      <c r="D103" t="s">
        <v>372</v>
      </c>
    </row>
    <row r="104" spans="3:4" x14ac:dyDescent="0.25">
      <c r="D104" t="s">
        <v>373</v>
      </c>
    </row>
    <row r="105" spans="3:4" x14ac:dyDescent="0.25">
      <c r="D105" t="s">
        <v>691</v>
      </c>
    </row>
    <row r="106" spans="3:4" x14ac:dyDescent="0.25">
      <c r="D106" t="s">
        <v>770</v>
      </c>
    </row>
    <row r="107" spans="3:4" x14ac:dyDescent="0.25">
      <c r="D107" t="s">
        <v>374</v>
      </c>
    </row>
    <row r="108" spans="3:4" x14ac:dyDescent="0.25">
      <c r="D108" t="s">
        <v>375</v>
      </c>
    </row>
    <row r="109" spans="3:4" x14ac:dyDescent="0.25">
      <c r="D109" t="s">
        <v>376</v>
      </c>
    </row>
    <row r="110" spans="3:4" x14ac:dyDescent="0.25">
      <c r="D110" t="s">
        <v>377</v>
      </c>
    </row>
    <row r="111" spans="3:4" x14ac:dyDescent="0.25">
      <c r="D111" t="s">
        <v>378</v>
      </c>
    </row>
    <row r="112" spans="3:4" x14ac:dyDescent="0.25">
      <c r="D112" t="s">
        <v>379</v>
      </c>
    </row>
    <row r="113" spans="4:4" x14ac:dyDescent="0.25">
      <c r="D113" t="s">
        <v>380</v>
      </c>
    </row>
    <row r="114" spans="4:4" x14ac:dyDescent="0.25">
      <c r="D114" t="s">
        <v>692</v>
      </c>
    </row>
    <row r="115" spans="4:4" x14ac:dyDescent="0.25">
      <c r="D115" t="s">
        <v>381</v>
      </c>
    </row>
    <row r="116" spans="4:4" x14ac:dyDescent="0.25">
      <c r="D116" t="s">
        <v>517</v>
      </c>
    </row>
    <row r="117" spans="4:4" x14ac:dyDescent="0.25">
      <c r="D117" t="s">
        <v>518</v>
      </c>
    </row>
    <row r="118" spans="4:4" x14ac:dyDescent="0.25">
      <c r="D118" t="s">
        <v>382</v>
      </c>
    </row>
    <row r="119" spans="4:4" x14ac:dyDescent="0.25">
      <c r="D119" t="s">
        <v>519</v>
      </c>
    </row>
    <row r="120" spans="4:4" x14ac:dyDescent="0.25">
      <c r="D120" t="s">
        <v>383</v>
      </c>
    </row>
    <row r="121" spans="4:4" x14ac:dyDescent="0.25">
      <c r="D121" t="s">
        <v>384</v>
      </c>
    </row>
    <row r="122" spans="4:4" x14ac:dyDescent="0.25">
      <c r="D122" t="s">
        <v>385</v>
      </c>
    </row>
    <row r="123" spans="4:4" x14ac:dyDescent="0.25">
      <c r="D123" t="s">
        <v>520</v>
      </c>
    </row>
    <row r="124" spans="4:4" x14ac:dyDescent="0.25">
      <c r="D124" t="s">
        <v>386</v>
      </c>
    </row>
    <row r="125" spans="4:4" x14ac:dyDescent="0.25">
      <c r="D125" t="s">
        <v>387</v>
      </c>
    </row>
    <row r="126" spans="4:4" x14ac:dyDescent="0.25">
      <c r="D126" t="s">
        <v>388</v>
      </c>
    </row>
    <row r="127" spans="4:4" x14ac:dyDescent="0.25">
      <c r="D127" t="s">
        <v>521</v>
      </c>
    </row>
    <row r="128" spans="4:4" x14ac:dyDescent="0.25">
      <c r="D128" t="s">
        <v>693</v>
      </c>
    </row>
    <row r="129" spans="4:4" x14ac:dyDescent="0.25">
      <c r="D129" t="s">
        <v>389</v>
      </c>
    </row>
    <row r="130" spans="4:4" x14ac:dyDescent="0.25">
      <c r="D130" t="s">
        <v>390</v>
      </c>
    </row>
    <row r="131" spans="4:4" x14ac:dyDescent="0.25">
      <c r="D131" t="s">
        <v>391</v>
      </c>
    </row>
    <row r="132" spans="4:4" x14ac:dyDescent="0.25">
      <c r="D132" t="s">
        <v>522</v>
      </c>
    </row>
    <row r="133" spans="4:4" x14ac:dyDescent="0.25">
      <c r="D133" t="s">
        <v>523</v>
      </c>
    </row>
    <row r="134" spans="4:4" x14ac:dyDescent="0.25">
      <c r="D134" t="s">
        <v>392</v>
      </c>
    </row>
    <row r="135" spans="4:4" x14ac:dyDescent="0.25">
      <c r="D135" t="s">
        <v>694</v>
      </c>
    </row>
    <row r="136" spans="4:4" x14ac:dyDescent="0.25">
      <c r="D136" t="s">
        <v>524</v>
      </c>
    </row>
    <row r="137" spans="4:4" x14ac:dyDescent="0.25">
      <c r="D137" t="s">
        <v>695</v>
      </c>
    </row>
    <row r="138" spans="4:4" x14ac:dyDescent="0.25">
      <c r="D138" t="s">
        <v>696</v>
      </c>
    </row>
    <row r="139" spans="4:4" x14ac:dyDescent="0.25">
      <c r="D139" t="s">
        <v>393</v>
      </c>
    </row>
    <row r="140" spans="4:4" x14ac:dyDescent="0.25">
      <c r="D140" t="s">
        <v>394</v>
      </c>
    </row>
    <row r="141" spans="4:4" x14ac:dyDescent="0.25">
      <c r="D141" t="s">
        <v>697</v>
      </c>
    </row>
    <row r="142" spans="4:4" x14ac:dyDescent="0.25">
      <c r="D142" t="s">
        <v>395</v>
      </c>
    </row>
    <row r="143" spans="4:4" x14ac:dyDescent="0.25">
      <c r="D143" t="s">
        <v>698</v>
      </c>
    </row>
    <row r="144" spans="4:4" x14ac:dyDescent="0.25">
      <c r="D144" t="s">
        <v>396</v>
      </c>
    </row>
    <row r="145" spans="4:4" x14ac:dyDescent="0.25">
      <c r="D145" t="s">
        <v>699</v>
      </c>
    </row>
    <row r="146" spans="4:4" x14ac:dyDescent="0.25">
      <c r="D146" t="s">
        <v>397</v>
      </c>
    </row>
    <row r="147" spans="4:4" x14ac:dyDescent="0.25">
      <c r="D147" t="s">
        <v>700</v>
      </c>
    </row>
    <row r="148" spans="4:4" x14ac:dyDescent="0.25">
      <c r="D148" t="s">
        <v>109</v>
      </c>
    </row>
    <row r="149" spans="4:4" x14ac:dyDescent="0.25">
      <c r="D149" t="s">
        <v>398</v>
      </c>
    </row>
    <row r="150" spans="4:4" x14ac:dyDescent="0.25">
      <c r="D150" t="s">
        <v>399</v>
      </c>
    </row>
    <row r="151" spans="4:4" x14ac:dyDescent="0.25">
      <c r="D151" t="s">
        <v>400</v>
      </c>
    </row>
    <row r="152" spans="4:4" x14ac:dyDescent="0.25">
      <c r="D152" t="s">
        <v>401</v>
      </c>
    </row>
    <row r="153" spans="4:4" x14ac:dyDescent="0.25">
      <c r="D153" t="s">
        <v>525</v>
      </c>
    </row>
    <row r="154" spans="4:4" x14ac:dyDescent="0.25">
      <c r="D154" t="s">
        <v>402</v>
      </c>
    </row>
    <row r="155" spans="4:4" x14ac:dyDescent="0.25">
      <c r="D155" t="s">
        <v>403</v>
      </c>
    </row>
    <row r="156" spans="4:4" x14ac:dyDescent="0.25">
      <c r="D156" t="s">
        <v>404</v>
      </c>
    </row>
    <row r="157" spans="4:4" x14ac:dyDescent="0.25">
      <c r="D157" t="s">
        <v>405</v>
      </c>
    </row>
    <row r="158" spans="4:4" x14ac:dyDescent="0.25">
      <c r="D158" t="s">
        <v>526</v>
      </c>
    </row>
    <row r="159" spans="4:4" x14ac:dyDescent="0.25">
      <c r="D159" t="s">
        <v>406</v>
      </c>
    </row>
    <row r="160" spans="4:4" x14ac:dyDescent="0.25">
      <c r="D160" t="s">
        <v>527</v>
      </c>
    </row>
    <row r="161" spans="4:4" x14ac:dyDescent="0.25">
      <c r="D161" t="s">
        <v>701</v>
      </c>
    </row>
    <row r="162" spans="4:4" x14ac:dyDescent="0.25">
      <c r="D162" t="s">
        <v>528</v>
      </c>
    </row>
    <row r="163" spans="4:4" x14ac:dyDescent="0.25">
      <c r="D163" t="s">
        <v>529</v>
      </c>
    </row>
    <row r="164" spans="4:4" x14ac:dyDescent="0.25">
      <c r="D164" t="s">
        <v>702</v>
      </c>
    </row>
    <row r="165" spans="4:4" x14ac:dyDescent="0.25">
      <c r="D165" t="s">
        <v>530</v>
      </c>
    </row>
    <row r="166" spans="4:4" x14ac:dyDescent="0.25">
      <c r="D166" t="s">
        <v>407</v>
      </c>
    </row>
    <row r="167" spans="4:4" x14ac:dyDescent="0.25">
      <c r="D167" t="s">
        <v>408</v>
      </c>
    </row>
    <row r="168" spans="4:4" x14ac:dyDescent="0.25">
      <c r="D168" t="s">
        <v>409</v>
      </c>
    </row>
    <row r="169" spans="4:4" x14ac:dyDescent="0.25">
      <c r="D169" t="s">
        <v>410</v>
      </c>
    </row>
    <row r="170" spans="4:4" x14ac:dyDescent="0.25">
      <c r="D170" t="s">
        <v>411</v>
      </c>
    </row>
    <row r="171" spans="4:4" x14ac:dyDescent="0.25">
      <c r="D171" t="s">
        <v>412</v>
      </c>
    </row>
    <row r="172" spans="4:4" x14ac:dyDescent="0.25">
      <c r="D172" t="s">
        <v>413</v>
      </c>
    </row>
    <row r="173" spans="4:4" x14ac:dyDescent="0.25">
      <c r="D173" t="s">
        <v>414</v>
      </c>
    </row>
    <row r="174" spans="4:4" x14ac:dyDescent="0.25">
      <c r="D174" t="s">
        <v>415</v>
      </c>
    </row>
    <row r="175" spans="4:4" x14ac:dyDescent="0.25">
      <c r="D175" t="s">
        <v>416</v>
      </c>
    </row>
    <row r="176" spans="4:4" x14ac:dyDescent="0.25">
      <c r="D176" t="s">
        <v>703</v>
      </c>
    </row>
    <row r="177" spans="4:4" x14ac:dyDescent="0.25">
      <c r="D177" t="s">
        <v>531</v>
      </c>
    </row>
    <row r="178" spans="4:4" x14ac:dyDescent="0.25">
      <c r="D178" t="s">
        <v>532</v>
      </c>
    </row>
    <row r="179" spans="4:4" x14ac:dyDescent="0.25">
      <c r="D179" t="s">
        <v>417</v>
      </c>
    </row>
    <row r="180" spans="4:4" x14ac:dyDescent="0.25">
      <c r="D180" t="s">
        <v>418</v>
      </c>
    </row>
    <row r="181" spans="4:4" x14ac:dyDescent="0.25">
      <c r="D181" t="s">
        <v>704</v>
      </c>
    </row>
    <row r="182" spans="4:4" x14ac:dyDescent="0.25">
      <c r="D182" t="s">
        <v>419</v>
      </c>
    </row>
    <row r="183" spans="4:4" x14ac:dyDescent="0.25">
      <c r="D183" t="s">
        <v>420</v>
      </c>
    </row>
    <row r="184" spans="4:4" x14ac:dyDescent="0.25">
      <c r="D184" t="s">
        <v>421</v>
      </c>
    </row>
    <row r="185" spans="4:4" x14ac:dyDescent="0.25">
      <c r="D185" t="s">
        <v>705</v>
      </c>
    </row>
    <row r="186" spans="4:4" x14ac:dyDescent="0.25">
      <c r="D186" t="s">
        <v>422</v>
      </c>
    </row>
    <row r="187" spans="4:4" x14ac:dyDescent="0.25">
      <c r="D187" t="s">
        <v>423</v>
      </c>
    </row>
    <row r="188" spans="4:4" x14ac:dyDescent="0.25">
      <c r="D188" t="s">
        <v>706</v>
      </c>
    </row>
    <row r="189" spans="4:4" x14ac:dyDescent="0.25">
      <c r="D189" t="s">
        <v>533</v>
      </c>
    </row>
    <row r="190" spans="4:4" x14ac:dyDescent="0.25">
      <c r="D190" t="s">
        <v>424</v>
      </c>
    </row>
    <row r="191" spans="4:4" x14ac:dyDescent="0.25">
      <c r="D191" t="s">
        <v>425</v>
      </c>
    </row>
    <row r="192" spans="4:4" x14ac:dyDescent="0.25">
      <c r="D192" t="s">
        <v>534</v>
      </c>
    </row>
    <row r="193" spans="4:4" x14ac:dyDescent="0.25">
      <c r="D193" t="s">
        <v>426</v>
      </c>
    </row>
    <row r="194" spans="4:4" x14ac:dyDescent="0.25">
      <c r="D194" t="s">
        <v>535</v>
      </c>
    </row>
    <row r="195" spans="4:4" x14ac:dyDescent="0.25">
      <c r="D195" t="s">
        <v>427</v>
      </c>
    </row>
    <row r="196" spans="4:4" x14ac:dyDescent="0.25">
      <c r="D196" t="s">
        <v>428</v>
      </c>
    </row>
    <row r="197" spans="4:4" x14ac:dyDescent="0.25">
      <c r="D197" t="s">
        <v>536</v>
      </c>
    </row>
    <row r="198" spans="4:4" x14ac:dyDescent="0.25">
      <c r="D198" t="s">
        <v>197</v>
      </c>
    </row>
    <row r="199" spans="4:4" x14ac:dyDescent="0.25">
      <c r="D199" t="s">
        <v>429</v>
      </c>
    </row>
    <row r="200" spans="4:4" x14ac:dyDescent="0.25">
      <c r="D200" t="s">
        <v>430</v>
      </c>
    </row>
    <row r="201" spans="4:4" x14ac:dyDescent="0.25">
      <c r="D201" t="s">
        <v>431</v>
      </c>
    </row>
    <row r="202" spans="4:4" x14ac:dyDescent="0.25">
      <c r="D202" t="s">
        <v>432</v>
      </c>
    </row>
    <row r="203" spans="4:4" x14ac:dyDescent="0.25">
      <c r="D203" t="s">
        <v>433</v>
      </c>
    </row>
    <row r="204" spans="4:4" x14ac:dyDescent="0.25">
      <c r="D204" t="s">
        <v>434</v>
      </c>
    </row>
    <row r="205" spans="4:4" x14ac:dyDescent="0.25">
      <c r="D205" t="s">
        <v>435</v>
      </c>
    </row>
    <row r="206" spans="4:4" x14ac:dyDescent="0.25">
      <c r="D206" t="s">
        <v>436</v>
      </c>
    </row>
    <row r="207" spans="4:4" x14ac:dyDescent="0.25">
      <c r="D207" t="s">
        <v>537</v>
      </c>
    </row>
    <row r="208" spans="4:4" x14ac:dyDescent="0.25">
      <c r="D208" t="s">
        <v>707</v>
      </c>
    </row>
    <row r="209" spans="4:4" x14ac:dyDescent="0.25">
      <c r="D209" t="s">
        <v>538</v>
      </c>
    </row>
    <row r="210" spans="4:4" x14ac:dyDescent="0.25">
      <c r="D210" t="s">
        <v>437</v>
      </c>
    </row>
    <row r="211" spans="4:4" x14ac:dyDescent="0.25">
      <c r="D211" t="s">
        <v>438</v>
      </c>
    </row>
    <row r="212" spans="4:4" x14ac:dyDescent="0.25">
      <c r="D212" t="s">
        <v>439</v>
      </c>
    </row>
    <row r="213" spans="4:4" x14ac:dyDescent="0.25">
      <c r="D213" t="s">
        <v>539</v>
      </c>
    </row>
    <row r="214" spans="4:4" x14ac:dyDescent="0.25">
      <c r="D214" t="s">
        <v>708</v>
      </c>
    </row>
    <row r="215" spans="4:4" x14ac:dyDescent="0.25">
      <c r="D215" t="s">
        <v>440</v>
      </c>
    </row>
    <row r="216" spans="4:4" x14ac:dyDescent="0.25">
      <c r="D216" t="s">
        <v>441</v>
      </c>
    </row>
    <row r="217" spans="4:4" x14ac:dyDescent="0.25">
      <c r="D217" t="s">
        <v>442</v>
      </c>
    </row>
    <row r="218" spans="4:4" x14ac:dyDescent="0.25">
      <c r="D218" t="s">
        <v>540</v>
      </c>
    </row>
    <row r="219" spans="4:4" x14ac:dyDescent="0.25">
      <c r="D219" t="s">
        <v>709</v>
      </c>
    </row>
    <row r="220" spans="4:4" x14ac:dyDescent="0.25">
      <c r="D220" t="s">
        <v>443</v>
      </c>
    </row>
    <row r="221" spans="4:4" x14ac:dyDescent="0.25">
      <c r="D221" t="s">
        <v>444</v>
      </c>
    </row>
    <row r="222" spans="4:4" x14ac:dyDescent="0.25">
      <c r="D222" t="s">
        <v>445</v>
      </c>
    </row>
    <row r="223" spans="4:4" x14ac:dyDescent="0.25">
      <c r="D223" t="s">
        <v>541</v>
      </c>
    </row>
    <row r="224" spans="4:4" x14ac:dyDescent="0.25">
      <c r="D224" t="s">
        <v>446</v>
      </c>
    </row>
    <row r="225" spans="4:4" x14ac:dyDescent="0.25">
      <c r="D225" t="s">
        <v>542</v>
      </c>
    </row>
    <row r="226" spans="4:4" x14ac:dyDescent="0.25">
      <c r="D226" t="s">
        <v>543</v>
      </c>
    </row>
    <row r="227" spans="4:4" x14ac:dyDescent="0.25">
      <c r="D227" t="s">
        <v>544</v>
      </c>
    </row>
    <row r="228" spans="4:4" x14ac:dyDescent="0.25">
      <c r="D228" t="s">
        <v>545</v>
      </c>
    </row>
    <row r="229" spans="4:4" x14ac:dyDescent="0.25">
      <c r="D229" t="s">
        <v>447</v>
      </c>
    </row>
    <row r="230" spans="4:4" x14ac:dyDescent="0.25">
      <c r="D230" t="s">
        <v>448</v>
      </c>
    </row>
    <row r="231" spans="4:4" x14ac:dyDescent="0.25">
      <c r="D231" t="s">
        <v>449</v>
      </c>
    </row>
    <row r="232" spans="4:4" x14ac:dyDescent="0.25">
      <c r="D232" t="s">
        <v>450</v>
      </c>
    </row>
    <row r="233" spans="4:4" x14ac:dyDescent="0.25">
      <c r="D233" t="s">
        <v>451</v>
      </c>
    </row>
    <row r="234" spans="4:4" x14ac:dyDescent="0.25">
      <c r="D234" t="s">
        <v>452</v>
      </c>
    </row>
    <row r="235" spans="4:4" x14ac:dyDescent="0.25">
      <c r="D235" t="s">
        <v>263</v>
      </c>
    </row>
    <row r="236" spans="4:4" x14ac:dyDescent="0.25">
      <c r="D236" t="s">
        <v>453</v>
      </c>
    </row>
    <row r="237" spans="4:4" x14ac:dyDescent="0.25">
      <c r="D237" t="s">
        <v>546</v>
      </c>
    </row>
    <row r="238" spans="4:4" x14ac:dyDescent="0.25">
      <c r="D238" t="s">
        <v>454</v>
      </c>
    </row>
    <row r="239" spans="4:4" x14ac:dyDescent="0.25">
      <c r="D239" t="s">
        <v>710</v>
      </c>
    </row>
    <row r="240" spans="4:4" x14ac:dyDescent="0.25">
      <c r="D240" t="s">
        <v>455</v>
      </c>
    </row>
    <row r="241" spans="4:4" x14ac:dyDescent="0.25">
      <c r="D241" t="s">
        <v>456</v>
      </c>
    </row>
    <row r="242" spans="4:4" x14ac:dyDescent="0.25">
      <c r="D242" t="s">
        <v>547</v>
      </c>
    </row>
    <row r="243" spans="4:4" x14ac:dyDescent="0.25">
      <c r="D243" t="s">
        <v>548</v>
      </c>
    </row>
    <row r="244" spans="4:4" x14ac:dyDescent="0.25">
      <c r="D244" t="s">
        <v>457</v>
      </c>
    </row>
    <row r="245" spans="4:4" x14ac:dyDescent="0.25">
      <c r="D245" t="s">
        <v>549</v>
      </c>
    </row>
    <row r="246" spans="4:4" x14ac:dyDescent="0.25">
      <c r="D246" t="s">
        <v>771</v>
      </c>
    </row>
    <row r="247" spans="4:4" x14ac:dyDescent="0.25">
      <c r="D247" t="s">
        <v>711</v>
      </c>
    </row>
    <row r="248" spans="4:4" x14ac:dyDescent="0.25">
      <c r="D248" t="s">
        <v>458</v>
      </c>
    </row>
    <row r="249" spans="4:4" x14ac:dyDescent="0.25">
      <c r="D249" t="s">
        <v>550</v>
      </c>
    </row>
    <row r="250" spans="4:4" x14ac:dyDescent="0.25">
      <c r="D250" t="s">
        <v>459</v>
      </c>
    </row>
    <row r="251" spans="4:4" x14ac:dyDescent="0.25">
      <c r="D251" t="s">
        <v>460</v>
      </c>
    </row>
    <row r="252" spans="4:4" x14ac:dyDescent="0.25">
      <c r="D252" t="s">
        <v>461</v>
      </c>
    </row>
    <row r="253" spans="4:4" x14ac:dyDescent="0.25">
      <c r="D253" t="s">
        <v>551</v>
      </c>
    </row>
    <row r="254" spans="4:4" x14ac:dyDescent="0.25">
      <c r="D254" t="s">
        <v>462</v>
      </c>
    </row>
    <row r="255" spans="4:4" x14ac:dyDescent="0.25">
      <c r="D255" t="s">
        <v>463</v>
      </c>
    </row>
    <row r="256" spans="4:4" x14ac:dyDescent="0.25">
      <c r="D256" t="s">
        <v>464</v>
      </c>
    </row>
    <row r="257" spans="4:4" x14ac:dyDescent="0.25">
      <c r="D257" t="s">
        <v>205</v>
      </c>
    </row>
    <row r="258" spans="4:4" x14ac:dyDescent="0.25">
      <c r="D258" t="s">
        <v>465</v>
      </c>
    </row>
    <row r="259" spans="4:4" x14ac:dyDescent="0.25">
      <c r="D259" t="s">
        <v>466</v>
      </c>
    </row>
    <row r="260" spans="4:4" x14ac:dyDescent="0.25">
      <c r="D260" t="s">
        <v>467</v>
      </c>
    </row>
    <row r="261" spans="4:4" x14ac:dyDescent="0.25">
      <c r="D261" t="s">
        <v>552</v>
      </c>
    </row>
    <row r="262" spans="4:4" x14ac:dyDescent="0.25">
      <c r="D262" t="s">
        <v>468</v>
      </c>
    </row>
    <row r="263" spans="4:4" x14ac:dyDescent="0.25">
      <c r="D263" t="s">
        <v>469</v>
      </c>
    </row>
    <row r="264" spans="4:4" x14ac:dyDescent="0.25">
      <c r="D264" t="s">
        <v>470</v>
      </c>
    </row>
    <row r="265" spans="4:4" x14ac:dyDescent="0.25">
      <c r="D265" t="s">
        <v>471</v>
      </c>
    </row>
    <row r="266" spans="4:4" x14ac:dyDescent="0.25">
      <c r="D266" t="s">
        <v>472</v>
      </c>
    </row>
    <row r="267" spans="4:4" x14ac:dyDescent="0.25">
      <c r="D267" t="s">
        <v>712</v>
      </c>
    </row>
    <row r="268" spans="4:4" x14ac:dyDescent="0.25">
      <c r="D268" t="s">
        <v>473</v>
      </c>
    </row>
    <row r="269" spans="4:4" x14ac:dyDescent="0.25">
      <c r="D269" t="s">
        <v>474</v>
      </c>
    </row>
    <row r="270" spans="4:4" x14ac:dyDescent="0.25">
      <c r="D270" t="s">
        <v>475</v>
      </c>
    </row>
    <row r="271" spans="4:4" x14ac:dyDescent="0.25">
      <c r="D271" t="s">
        <v>476</v>
      </c>
    </row>
    <row r="272" spans="4:4" x14ac:dyDescent="0.25">
      <c r="D272" t="s">
        <v>477</v>
      </c>
    </row>
    <row r="273" spans="4:4" x14ac:dyDescent="0.25">
      <c r="D273" t="s">
        <v>478</v>
      </c>
    </row>
    <row r="274" spans="4:4" x14ac:dyDescent="0.25">
      <c r="D274" t="s">
        <v>479</v>
      </c>
    </row>
    <row r="275" spans="4:4" x14ac:dyDescent="0.25">
      <c r="D275" t="s">
        <v>480</v>
      </c>
    </row>
    <row r="276" spans="4:4" x14ac:dyDescent="0.25">
      <c r="D276" t="s">
        <v>713</v>
      </c>
    </row>
    <row r="277" spans="4:4" x14ac:dyDescent="0.25">
      <c r="D277" t="s">
        <v>553</v>
      </c>
    </row>
    <row r="278" spans="4:4" x14ac:dyDescent="0.25">
      <c r="D278" t="s">
        <v>481</v>
      </c>
    </row>
    <row r="279" spans="4:4" x14ac:dyDescent="0.25">
      <c r="D279" t="s">
        <v>482</v>
      </c>
    </row>
    <row r="280" spans="4:4" x14ac:dyDescent="0.25">
      <c r="D280" t="s">
        <v>483</v>
      </c>
    </row>
    <row r="281" spans="4:4" x14ac:dyDescent="0.25">
      <c r="D281" t="s">
        <v>484</v>
      </c>
    </row>
    <row r="282" spans="4:4" x14ac:dyDescent="0.25">
      <c r="D282" t="s">
        <v>485</v>
      </c>
    </row>
    <row r="283" spans="4:4" x14ac:dyDescent="0.25">
      <c r="D283" t="s">
        <v>554</v>
      </c>
    </row>
    <row r="284" spans="4:4" x14ac:dyDescent="0.25">
      <c r="D284" t="s">
        <v>555</v>
      </c>
    </row>
    <row r="285" spans="4:4" x14ac:dyDescent="0.25">
      <c r="D285" t="s">
        <v>486</v>
      </c>
    </row>
    <row r="286" spans="4:4" x14ac:dyDescent="0.25">
      <c r="D286" t="s">
        <v>556</v>
      </c>
    </row>
    <row r="287" spans="4:4" x14ac:dyDescent="0.25">
      <c r="D287" t="s">
        <v>557</v>
      </c>
    </row>
    <row r="288" spans="4:4" x14ac:dyDescent="0.25">
      <c r="D288" t="s">
        <v>487</v>
      </c>
    </row>
    <row r="289" spans="4:4" x14ac:dyDescent="0.25">
      <c r="D289" t="s">
        <v>488</v>
      </c>
    </row>
    <row r="290" spans="4:4" x14ac:dyDescent="0.25">
      <c r="D290" t="s">
        <v>489</v>
      </c>
    </row>
    <row r="291" spans="4:4" x14ac:dyDescent="0.25">
      <c r="D291" t="s">
        <v>490</v>
      </c>
    </row>
    <row r="292" spans="4:4" x14ac:dyDescent="0.25">
      <c r="D292" t="s">
        <v>491</v>
      </c>
    </row>
    <row r="293" spans="4:4" x14ac:dyDescent="0.25">
      <c r="D293" t="s">
        <v>492</v>
      </c>
    </row>
    <row r="294" spans="4:4" x14ac:dyDescent="0.25">
      <c r="D294" t="s">
        <v>493</v>
      </c>
    </row>
    <row r="295" spans="4:4" x14ac:dyDescent="0.25">
      <c r="D295" t="s">
        <v>558</v>
      </c>
    </row>
    <row r="296" spans="4:4" x14ac:dyDescent="0.25">
      <c r="D296" t="s">
        <v>559</v>
      </c>
    </row>
  </sheetData>
  <autoFilter ref="D1:K293" xr:uid="{00000000-0009-0000-0000-000002000000}"/>
  <phoneticPr fontId="25" type="noConversion"/>
  <conditionalFormatting sqref="A291:A1048576 A1:A79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7"/>
  <sheetViews>
    <sheetView topLeftCell="K1" workbookViewId="0">
      <selection activeCell="S1" sqref="S1:S1048576"/>
    </sheetView>
  </sheetViews>
  <sheetFormatPr defaultRowHeight="15" x14ac:dyDescent="0.25"/>
  <cols>
    <col min="2" max="2" width="7.140625" customWidth="1"/>
    <col min="3" max="5" width="10.42578125" customWidth="1"/>
    <col min="6" max="6" width="19.7109375" customWidth="1"/>
    <col min="7" max="9" width="14.28515625" customWidth="1"/>
    <col min="10" max="10" width="8.140625" customWidth="1"/>
    <col min="11" max="11" width="14.28515625" customWidth="1"/>
    <col min="14" max="14" width="29.28515625" customWidth="1"/>
    <col min="15" max="18" width="14.28515625" customWidth="1"/>
    <col min="20" max="20" width="22" customWidth="1"/>
    <col min="21" max="21" width="20.140625" customWidth="1"/>
  </cols>
  <sheetData>
    <row r="1" spans="1:22" s="39" customFormat="1" ht="41.45" customHeight="1" x14ac:dyDescent="0.25">
      <c r="A1" s="39" t="s">
        <v>20</v>
      </c>
      <c r="B1" s="39" t="s">
        <v>40</v>
      </c>
      <c r="C1" s="39" t="s">
        <v>43</v>
      </c>
      <c r="D1" s="39" t="s">
        <v>65</v>
      </c>
      <c r="E1" s="39" t="s">
        <v>668</v>
      </c>
      <c r="F1" s="39" t="s">
        <v>24</v>
      </c>
      <c r="G1" s="39" t="s">
        <v>35</v>
      </c>
      <c r="H1" s="39" t="s">
        <v>71</v>
      </c>
      <c r="I1" s="39" t="s">
        <v>44</v>
      </c>
      <c r="J1" s="39" t="s">
        <v>60</v>
      </c>
      <c r="K1" s="39" t="s">
        <v>65</v>
      </c>
      <c r="N1" s="39" t="s">
        <v>749</v>
      </c>
      <c r="O1" s="39" t="s">
        <v>25</v>
      </c>
      <c r="P1" s="39" t="s">
        <v>36</v>
      </c>
      <c r="Q1" s="39" t="s">
        <v>42</v>
      </c>
      <c r="R1" s="39" t="s">
        <v>45</v>
      </c>
      <c r="S1" s="39" t="s">
        <v>830</v>
      </c>
      <c r="T1" s="40" t="s">
        <v>719</v>
      </c>
      <c r="U1" s="39" t="s">
        <v>5</v>
      </c>
      <c r="V1" s="39" t="s">
        <v>78</v>
      </c>
    </row>
    <row r="2" spans="1:22" ht="14.45" customHeight="1" x14ac:dyDescent="0.25">
      <c r="A2" t="s">
        <v>768</v>
      </c>
      <c r="D2" s="4" t="s">
        <v>1</v>
      </c>
      <c r="F2" s="4" t="s">
        <v>38</v>
      </c>
      <c r="G2" s="4" t="s">
        <v>46</v>
      </c>
      <c r="H2" s="4" t="s">
        <v>52</v>
      </c>
      <c r="I2" s="4" t="s">
        <v>151</v>
      </c>
      <c r="K2" s="4" t="s">
        <v>1</v>
      </c>
      <c r="N2" s="4" t="s">
        <v>754</v>
      </c>
      <c r="O2" s="4" t="s">
        <v>147</v>
      </c>
      <c r="P2" s="4" t="s">
        <v>0</v>
      </c>
      <c r="Q2" s="4" t="s">
        <v>174</v>
      </c>
      <c r="R2" s="4" t="s">
        <v>1</v>
      </c>
      <c r="S2" t="s">
        <v>831</v>
      </c>
      <c r="T2" t="s">
        <v>6</v>
      </c>
      <c r="U2" s="42" t="s">
        <v>176</v>
      </c>
      <c r="V2" s="4" t="s">
        <v>1</v>
      </c>
    </row>
    <row r="3" spans="1:22" x14ac:dyDescent="0.25">
      <c r="A3" t="s">
        <v>767</v>
      </c>
      <c r="B3">
        <v>2025</v>
      </c>
      <c r="C3" s="4" t="s">
        <v>68</v>
      </c>
      <c r="D3" s="4" t="s">
        <v>2</v>
      </c>
      <c r="E3" s="4" t="s">
        <v>669</v>
      </c>
      <c r="F3" s="4" t="s">
        <v>37</v>
      </c>
      <c r="G3" s="4" t="s">
        <v>3</v>
      </c>
      <c r="H3" s="4" t="s">
        <v>53</v>
      </c>
      <c r="I3" s="4" t="s">
        <v>152</v>
      </c>
      <c r="J3" s="4" t="s">
        <v>76</v>
      </c>
      <c r="K3" s="4" t="s">
        <v>2</v>
      </c>
      <c r="N3" s="4" t="s">
        <v>752</v>
      </c>
      <c r="O3" s="4" t="s">
        <v>148</v>
      </c>
      <c r="P3" s="4"/>
      <c r="Q3" s="4" t="s">
        <v>175</v>
      </c>
      <c r="R3" s="4" t="s">
        <v>2</v>
      </c>
      <c r="S3" t="s">
        <v>832</v>
      </c>
      <c r="T3" t="s">
        <v>7</v>
      </c>
      <c r="U3" s="42" t="s">
        <v>177</v>
      </c>
      <c r="V3" s="4" t="s">
        <v>2</v>
      </c>
    </row>
    <row r="4" spans="1:22" x14ac:dyDescent="0.25">
      <c r="B4">
        <v>2026</v>
      </c>
      <c r="C4" s="4" t="s">
        <v>69</v>
      </c>
      <c r="D4" s="4"/>
      <c r="E4" s="4" t="s">
        <v>670</v>
      </c>
      <c r="F4" s="4"/>
      <c r="G4" t="s">
        <v>560</v>
      </c>
      <c r="H4" s="4" t="s">
        <v>561</v>
      </c>
      <c r="I4" s="4" t="s">
        <v>153</v>
      </c>
      <c r="J4" s="4" t="s">
        <v>77</v>
      </c>
      <c r="K4" s="4"/>
      <c r="N4" s="4" t="s">
        <v>757</v>
      </c>
      <c r="O4" s="4" t="s">
        <v>149</v>
      </c>
      <c r="P4" s="4"/>
      <c r="Q4" s="4"/>
      <c r="R4" s="4"/>
      <c r="S4" t="s">
        <v>833</v>
      </c>
      <c r="T4" t="s">
        <v>8</v>
      </c>
      <c r="U4" s="4" t="s">
        <v>178</v>
      </c>
    </row>
    <row r="5" spans="1:22" x14ac:dyDescent="0.25">
      <c r="B5">
        <v>2027</v>
      </c>
      <c r="C5" s="4" t="s">
        <v>67</v>
      </c>
      <c r="D5" s="4"/>
      <c r="E5" s="4" t="s">
        <v>671</v>
      </c>
      <c r="F5" s="4"/>
      <c r="G5" s="4" t="s">
        <v>72</v>
      </c>
      <c r="H5" s="4" t="s">
        <v>562</v>
      </c>
      <c r="I5" s="1" t="s">
        <v>576</v>
      </c>
      <c r="K5" s="4"/>
      <c r="N5" s="4" t="s">
        <v>756</v>
      </c>
      <c r="O5" s="4" t="s">
        <v>150</v>
      </c>
      <c r="P5" s="4"/>
      <c r="Q5" s="4"/>
      <c r="R5" s="4"/>
      <c r="S5" t="s">
        <v>834</v>
      </c>
      <c r="T5" t="s">
        <v>9</v>
      </c>
      <c r="U5" s="4" t="s">
        <v>180</v>
      </c>
    </row>
    <row r="6" spans="1:22" x14ac:dyDescent="0.25">
      <c r="C6" s="4" t="s">
        <v>66</v>
      </c>
      <c r="E6" s="4" t="s">
        <v>672</v>
      </c>
      <c r="G6" s="4" t="s">
        <v>73</v>
      </c>
      <c r="H6" s="4" t="s">
        <v>563</v>
      </c>
      <c r="N6" s="4" t="s">
        <v>755</v>
      </c>
      <c r="O6" s="4" t="s">
        <v>674</v>
      </c>
      <c r="S6" t="s">
        <v>835</v>
      </c>
      <c r="T6" s="2" t="s">
        <v>10</v>
      </c>
      <c r="U6" s="4" t="s">
        <v>179</v>
      </c>
    </row>
    <row r="7" spans="1:22" x14ac:dyDescent="0.25">
      <c r="C7" s="4" t="s">
        <v>673</v>
      </c>
      <c r="G7" s="4" t="s">
        <v>74</v>
      </c>
      <c r="H7" s="4" t="s">
        <v>57</v>
      </c>
      <c r="N7" s="4" t="s">
        <v>750</v>
      </c>
      <c r="S7" t="s">
        <v>836</v>
      </c>
      <c r="T7" t="s">
        <v>11</v>
      </c>
    </row>
    <row r="8" spans="1:22" x14ac:dyDescent="0.25">
      <c r="G8" s="4" t="s">
        <v>75</v>
      </c>
      <c r="H8" s="4" t="s">
        <v>564</v>
      </c>
      <c r="N8" s="4" t="s">
        <v>751</v>
      </c>
      <c r="S8" t="s">
        <v>837</v>
      </c>
      <c r="T8" t="s">
        <v>12</v>
      </c>
    </row>
    <row r="9" spans="1:22" x14ac:dyDescent="0.25">
      <c r="G9" s="4"/>
      <c r="H9" s="4" t="s">
        <v>565</v>
      </c>
      <c r="N9" s="4" t="s">
        <v>753</v>
      </c>
      <c r="S9" t="s">
        <v>838</v>
      </c>
      <c r="T9" t="s">
        <v>13</v>
      </c>
    </row>
    <row r="10" spans="1:22" x14ac:dyDescent="0.25">
      <c r="S10" t="s">
        <v>839</v>
      </c>
      <c r="T10" t="s">
        <v>14</v>
      </c>
    </row>
    <row r="11" spans="1:22" x14ac:dyDescent="0.25">
      <c r="S11" t="s">
        <v>840</v>
      </c>
      <c r="T11" t="s">
        <v>15</v>
      </c>
    </row>
    <row r="12" spans="1:22" x14ac:dyDescent="0.25">
      <c r="S12" t="s">
        <v>841</v>
      </c>
      <c r="T12" t="s">
        <v>16</v>
      </c>
    </row>
    <row r="13" spans="1:22" x14ac:dyDescent="0.25">
      <c r="N13" s="4"/>
      <c r="S13" t="s">
        <v>842</v>
      </c>
      <c r="T13" s="3" t="s">
        <v>17</v>
      </c>
    </row>
    <row r="14" spans="1:22" x14ac:dyDescent="0.25">
      <c r="N14" s="4"/>
      <c r="S14" t="s">
        <v>843</v>
      </c>
      <c r="T14" s="3" t="s">
        <v>18</v>
      </c>
    </row>
    <row r="15" spans="1:22" x14ac:dyDescent="0.25">
      <c r="N15" s="4"/>
    </row>
    <row r="16" spans="1:22" x14ac:dyDescent="0.25">
      <c r="N16" s="4"/>
    </row>
    <row r="17" spans="14:14" x14ac:dyDescent="0.25">
      <c r="N17" s="4"/>
    </row>
  </sheetData>
  <autoFilter ref="B1:U1" xr:uid="{00000000-0009-0000-0000-000003000000}"/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Commitment</vt:lpstr>
      <vt:lpstr>Item</vt:lpstr>
      <vt:lpstr>ValueSelect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汤静娟</cp:lastModifiedBy>
  <dcterms:created xsi:type="dcterms:W3CDTF">2025-03-10T18:28:45Z</dcterms:created>
  <dcterms:modified xsi:type="dcterms:W3CDTF">2025-09-09T07:23:01Z</dcterms:modified>
</cp:coreProperties>
</file>