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<sst xmlns="http://schemas.openxmlformats.org/spreadsheetml/2006/main" count="53" uniqueCount="53">
  <si>
    <t>Date Type:</t>
  </si>
  <si>
    <t>Shipped Date</t>
  </si>
  <si>
    <t>Start Date:</t>
  </si>
  <si>
    <t>07/01/2025</t>
  </si>
  <si>
    <t>End Date:</t>
  </si>
  <si>
    <t>08/10/2025</t>
  </si>
  <si>
    <t>Report Run Date:</t>
  </si>
  <si>
    <t>08/11/2025</t>
  </si>
  <si>
    <t>Division</t>
  </si>
  <si>
    <t>Current And Future Inventory</t>
  </si>
  <si>
    <t>Current And History Sales Comparison</t>
  </si>
  <si>
    <t>ASHFURNDS</t>
  </si>
  <si>
    <t>ZOLA</t>
  </si>
  <si>
    <t>ROOMECOM</t>
  </si>
  <si>
    <t>AMERSIGNDS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</si>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</sst>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807953</v>
      </c>
      <c r="C5" s="11">
        <f>=ROUNDDOWN(31.2778197162379,0)</f>
      </c>
      <c r="D5" s="11">
        <v>268197</v>
      </c>
      <c r="E5" s="12">
        <v>0.9479</v>
      </c>
      <c r="F5" s="11"/>
      <c r="G5" s="11">
        <f>=ROUNDDOWN({0},0)</f>
      </c>
      <c r="H5" s="11"/>
      <c r="I5" s="12">
        <v>0.683</v>
      </c>
      <c r="J5" s="11">
        <v>1338</v>
      </c>
      <c r="K5" s="13">
        <v>88141.94</v>
      </c>
      <c r="L5" s="11">
        <v>2242</v>
      </c>
      <c r="M5" s="14">
        <v>39.31</v>
      </c>
      <c r="N5" s="11">
        <v>6901</v>
      </c>
      <c r="O5" s="13">
        <v>424784.06</v>
      </c>
      <c r="P5" s="11">
        <v>2242</v>
      </c>
      <c r="Q5" s="14">
        <v>189.47</v>
      </c>
      <c r="R5" s="12">
        <v>-0.8061</v>
      </c>
      <c r="S5" s="12">
        <v>-0.7925</v>
      </c>
      <c r="T5" s="12"/>
      <c r="U5" s="12">
        <v>-0.7925</v>
      </c>
      <c r="V5" s="11">
        <v>1033</v>
      </c>
      <c r="W5" s="13">
        <v>64318.71</v>
      </c>
      <c r="X5" s="11">
        <v>596</v>
      </c>
      <c r="Y5" s="11">
        <v>5064</v>
      </c>
      <c r="Z5" s="13">
        <v>295449.75</v>
      </c>
      <c r="AA5" s="11">
        <v>596</v>
      </c>
      <c r="AB5" s="12">
        <v>-0.796</v>
      </c>
      <c r="AC5" s="12">
        <v>-0.7823</v>
      </c>
      <c r="AD5" s="11">
        <v>95</v>
      </c>
      <c r="AE5" s="13">
        <v>6795.92</v>
      </c>
      <c r="AF5" s="11">
        <v>192</v>
      </c>
      <c r="AG5" s="11">
        <v>461</v>
      </c>
      <c r="AH5" s="13">
        <v>30514.51</v>
      </c>
      <c r="AI5" s="11">
        <v>192</v>
      </c>
      <c r="AJ5" s="12">
        <v>-0.7939</v>
      </c>
      <c r="AK5" s="12">
        <v>-0.7773</v>
      </c>
      <c r="AL5" s="11">
        <v>135</v>
      </c>
      <c r="AM5" s="13">
        <v>9777.91</v>
      </c>
      <c r="AN5" s="11">
        <v>569</v>
      </c>
      <c r="AO5" s="11">
        <v>816</v>
      </c>
      <c r="AP5" s="13">
        <v>50981.87</v>
      </c>
      <c r="AQ5" s="11">
        <v>569</v>
      </c>
      <c r="AR5" s="12">
        <v>-0.8346</v>
      </c>
      <c r="AS5" s="12">
        <v>-0.8082</v>
      </c>
      <c r="AT5" s="11">
        <v>60</v>
      </c>
      <c r="AU5" s="13">
        <v>5340.7</v>
      </c>
      <c r="AV5" s="11">
        <v>373</v>
      </c>
      <c r="AW5" s="11">
        <v>450</v>
      </c>
      <c r="AX5" s="13">
        <v>36689.35</v>
      </c>
      <c r="AY5" s="11">
        <v>373</v>
      </c>
      <c r="AZ5" s="12">
        <v>-0.8667</v>
      </c>
      <c r="BA5" s="12">
        <v>-0.8544</v>
      </c>
      <c r="BB5" s="11">
        <v>15</v>
      </c>
      <c r="BC5" s="13">
        <v>1908.7</v>
      </c>
      <c r="BD5" s="11">
        <v>178</v>
      </c>
      <c r="BE5" s="11">
        <v>110</v>
      </c>
      <c r="BF5" s="13">
        <v>11148.58</v>
      </c>
      <c r="BG5" s="11">
        <v>178</v>
      </c>
      <c r="BH5" s="12">
        <v>-0.8636</v>
      </c>
      <c r="BI5" s="12">
        <v>-0.8288</v>
      </c>
    </row>
    <row r="6">
      <c r="A6" s="10" t="s">
        <v>37</v>
      </c>
      <c r="B6" s="11">
        <v>216</v>
      </c>
      <c r="C6" s="11">
        <f>=ROUNDDOWN(69.6774193548387,0)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>
        <v>12</v>
      </c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38</v>
      </c>
      <c r="B7" s="11">
        <v>18991</v>
      </c>
      <c r="C7" s="11">
        <f>=ROUNDDOWN(18.6460481099656,0)</f>
      </c>
      <c r="D7" s="11">
        <v>6554</v>
      </c>
      <c r="E7" s="12">
        <v>0.8787</v>
      </c>
      <c r="F7" s="11"/>
      <c r="G7" s="11">
        <f>=ROUNDDOWN({0},0)</f>
      </c>
      <c r="H7" s="11"/>
      <c r="I7" s="12"/>
      <c r="J7" s="11">
        <v>354</v>
      </c>
      <c r="K7" s="13">
        <v>19227.39</v>
      </c>
      <c r="L7" s="11">
        <v>125</v>
      </c>
      <c r="M7" s="14">
        <v>153.82</v>
      </c>
      <c r="N7" s="11">
        <v>1842</v>
      </c>
      <c r="O7" s="13">
        <v>100183.04</v>
      </c>
      <c r="P7" s="11">
        <v>125</v>
      </c>
      <c r="Q7" s="14">
        <v>801.46</v>
      </c>
      <c r="R7" s="12">
        <v>-0.8078</v>
      </c>
      <c r="S7" s="12">
        <v>-0.8081</v>
      </c>
      <c r="T7" s="12"/>
      <c r="U7" s="12">
        <v>-0.8081</v>
      </c>
      <c r="V7" s="11">
        <v>80</v>
      </c>
      <c r="W7" s="13">
        <v>4720.68</v>
      </c>
      <c r="X7" s="11">
        <v>80</v>
      </c>
      <c r="Y7" s="11">
        <v>338</v>
      </c>
      <c r="Z7" s="13">
        <v>18113.43</v>
      </c>
      <c r="AA7" s="11">
        <v>80</v>
      </c>
      <c r="AB7" s="12">
        <v>-0.7633</v>
      </c>
      <c r="AC7" s="12">
        <v>-0.7394</v>
      </c>
      <c r="AD7" s="11">
        <v>80</v>
      </c>
      <c r="AE7" s="13">
        <v>3559.86</v>
      </c>
      <c r="AF7" s="11">
        <v>46</v>
      </c>
      <c r="AG7" s="11">
        <v>279</v>
      </c>
      <c r="AH7" s="13">
        <v>13138.27</v>
      </c>
      <c r="AI7" s="11">
        <v>46</v>
      </c>
      <c r="AJ7" s="12">
        <v>-0.7133</v>
      </c>
      <c r="AK7" s="12">
        <v>-0.729</v>
      </c>
      <c r="AL7" s="11">
        <v>73</v>
      </c>
      <c r="AM7" s="13">
        <v>3162.18</v>
      </c>
      <c r="AN7" s="11">
        <v>105</v>
      </c>
      <c r="AO7" s="11">
        <v>347</v>
      </c>
      <c r="AP7" s="13">
        <v>15980.87</v>
      </c>
      <c r="AQ7" s="11">
        <v>105</v>
      </c>
      <c r="AR7" s="12">
        <v>-0.7896</v>
      </c>
      <c r="AS7" s="12">
        <v>-0.8021</v>
      </c>
      <c r="AT7" s="11">
        <v>62</v>
      </c>
      <c r="AU7" s="13">
        <v>3124.07</v>
      </c>
      <c r="AV7" s="11">
        <v>80</v>
      </c>
      <c r="AW7" s="11">
        <v>497</v>
      </c>
      <c r="AX7" s="13">
        <v>25812.02</v>
      </c>
      <c r="AY7" s="11">
        <v>80</v>
      </c>
      <c r="AZ7" s="12">
        <v>-0.8753</v>
      </c>
      <c r="BA7" s="12">
        <v>-0.879</v>
      </c>
      <c r="BB7" s="11">
        <v>59</v>
      </c>
      <c r="BC7" s="13">
        <v>4660.6</v>
      </c>
      <c r="BD7" s="11">
        <v>112</v>
      </c>
      <c r="BE7" s="11">
        <v>381</v>
      </c>
      <c r="BF7" s="13">
        <v>27138.45</v>
      </c>
      <c r="BG7" s="11">
        <v>112</v>
      </c>
      <c r="BH7" s="12">
        <v>-0.8451</v>
      </c>
      <c r="BI7" s="12">
        <v>-0.8283</v>
      </c>
    </row>
    <row r="8">
      <c r="A8" s="10" t="s">
        <v>39</v>
      </c>
      <c r="B8" s="11">
        <v>135083</v>
      </c>
      <c r="C8" s="11">
        <f>=ROUNDDOWN(30.0518353726363,0)</f>
      </c>
      <c r="D8" s="11">
        <v>96585</v>
      </c>
      <c r="E8" s="12">
        <v>0.9456</v>
      </c>
      <c r="F8" s="11"/>
      <c r="G8" s="11">
        <f>=ROUNDDOWN({0},0)</f>
      </c>
      <c r="H8" s="11"/>
      <c r="I8" s="12"/>
      <c r="J8" s="11">
        <v>94</v>
      </c>
      <c r="K8" s="13">
        <v>4171.27</v>
      </c>
      <c r="L8" s="11">
        <v>251</v>
      </c>
      <c r="M8" s="14">
        <v>16.62</v>
      </c>
      <c r="N8" s="11">
        <v>484</v>
      </c>
      <c r="O8" s="13">
        <v>21300.34</v>
      </c>
      <c r="P8" s="11">
        <v>251</v>
      </c>
      <c r="Q8" s="14">
        <v>84.86</v>
      </c>
      <c r="R8" s="12">
        <v>-0.8058</v>
      </c>
      <c r="S8" s="12">
        <v>-0.8042</v>
      </c>
      <c r="T8" s="12"/>
      <c r="U8" s="12">
        <v>-0.8041</v>
      </c>
      <c r="V8" s="11"/>
      <c r="W8" s="13"/>
      <c r="X8" s="11"/>
      <c r="Y8" s="11"/>
      <c r="Z8" s="13"/>
      <c r="AA8" s="11"/>
      <c r="AB8" s="12"/>
      <c r="AC8" s="12"/>
      <c r="AD8" s="11">
        <v>94</v>
      </c>
      <c r="AE8" s="13">
        <v>4171.27</v>
      </c>
      <c r="AF8" s="11">
        <v>65</v>
      </c>
      <c r="AG8" s="11">
        <v>469</v>
      </c>
      <c r="AH8" s="13">
        <v>20681.22</v>
      </c>
      <c r="AI8" s="11">
        <v>65</v>
      </c>
      <c r="AJ8" s="12">
        <v>-0.7996</v>
      </c>
      <c r="AK8" s="12">
        <v>-0.7983</v>
      </c>
      <c r="AL8" s="11"/>
      <c r="AM8" s="13"/>
      <c r="AN8" s="11"/>
      <c r="AO8" s="11"/>
      <c r="AP8" s="13"/>
      <c r="AQ8" s="11"/>
      <c r="AR8" s="12"/>
      <c r="AS8" s="12"/>
      <c r="AT8" s="11"/>
      <c r="AU8" s="13"/>
      <c r="AV8" s="11">
        <v>2</v>
      </c>
      <c r="AW8" s="11">
        <v>15</v>
      </c>
      <c r="AX8" s="13">
        <v>619.12</v>
      </c>
      <c r="AY8" s="11">
        <v>2</v>
      </c>
      <c r="AZ8" s="12"/>
      <c r="BA8" s="12"/>
      <c r="BB8" s="11"/>
      <c r="BC8" s="13"/>
      <c r="BD8" s="11"/>
      <c r="BE8" s="11"/>
      <c r="BF8" s="13"/>
      <c r="BG8" s="11"/>
      <c r="BH8" s="12"/>
      <c r="BI8" s="12"/>
    </row>
    <row r="9">
      <c r="A9" s="10" t="s">
        <v>40</v>
      </c>
      <c r="B9" s="11">
        <v>255715</v>
      </c>
      <c r="C9" s="11">
        <f>=ROUNDDOWN(31.0044012270087,0)</f>
      </c>
      <c r="D9" s="11">
        <v>188468</v>
      </c>
      <c r="E9" s="12">
        <v>0.9779</v>
      </c>
      <c r="F9" s="11"/>
      <c r="G9" s="11">
        <f>=ROUNDDOWN({0},0)</f>
      </c>
      <c r="H9" s="11"/>
      <c r="I9" s="12"/>
      <c r="J9" s="11">
        <v>198</v>
      </c>
      <c r="K9" s="13">
        <v>4459.72</v>
      </c>
      <c r="L9" s="11">
        <v>330</v>
      </c>
      <c r="M9" s="14">
        <v>13.51</v>
      </c>
      <c r="N9" s="11">
        <v>813</v>
      </c>
      <c r="O9" s="13">
        <v>17727.03</v>
      </c>
      <c r="P9" s="11">
        <v>330</v>
      </c>
      <c r="Q9" s="14">
        <v>53.72</v>
      </c>
      <c r="R9" s="12">
        <v>-0.7565</v>
      </c>
      <c r="S9" s="12">
        <v>-0.7484</v>
      </c>
      <c r="T9" s="12"/>
      <c r="U9" s="12">
        <v>-0.7485</v>
      </c>
      <c r="V9" s="11"/>
      <c r="W9" s="13"/>
      <c r="X9" s="11">
        <v>2</v>
      </c>
      <c r="Y9" s="11"/>
      <c r="Z9" s="13"/>
      <c r="AA9" s="11">
        <v>2</v>
      </c>
      <c r="AB9" s="12"/>
      <c r="AC9" s="12"/>
      <c r="AD9" s="11">
        <v>198</v>
      </c>
      <c r="AE9" s="13">
        <v>4459.72</v>
      </c>
      <c r="AF9" s="11">
        <v>88</v>
      </c>
      <c r="AG9" s="11">
        <v>813</v>
      </c>
      <c r="AH9" s="13">
        <v>17727.03</v>
      </c>
      <c r="AI9" s="11">
        <v>88</v>
      </c>
      <c r="AJ9" s="12">
        <v>-0.7565</v>
      </c>
      <c r="AK9" s="12">
        <v>-0.7484</v>
      </c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</row>
    <row r="10">
      <c r="A10" s="10" t="s">
        <v>41</v>
      </c>
      <c r="B10" s="11">
        <v>563210</v>
      </c>
      <c r="C10" s="11">
        <f>=ROUNDDOWN(46.6998888907315,0)</f>
      </c>
      <c r="D10" s="11">
        <v>317129</v>
      </c>
      <c r="E10" s="12">
        <v>0.9257</v>
      </c>
      <c r="F10" s="11"/>
      <c r="G10" s="11">
        <f>=ROUNDDOWN({0},0)</f>
      </c>
      <c r="H10" s="11"/>
      <c r="I10" s="12"/>
      <c r="J10" s="11">
        <v>767</v>
      </c>
      <c r="K10" s="13">
        <v>34316.41</v>
      </c>
      <c r="L10" s="11">
        <v>1113</v>
      </c>
      <c r="M10" s="14">
        <v>30.83</v>
      </c>
      <c r="N10" s="11">
        <v>3510</v>
      </c>
      <c r="O10" s="13">
        <v>137721.53</v>
      </c>
      <c r="P10" s="11">
        <v>1113</v>
      </c>
      <c r="Q10" s="14">
        <v>123.74</v>
      </c>
      <c r="R10" s="12">
        <v>-0.7815</v>
      </c>
      <c r="S10" s="12">
        <v>-0.7508</v>
      </c>
      <c r="T10" s="12"/>
      <c r="U10" s="12">
        <v>-0.7508</v>
      </c>
      <c r="V10" s="11">
        <v>354</v>
      </c>
      <c r="W10" s="13">
        <v>13537.38</v>
      </c>
      <c r="X10" s="11">
        <v>408</v>
      </c>
      <c r="Y10" s="11">
        <v>1645</v>
      </c>
      <c r="Z10" s="13">
        <v>58332.16</v>
      </c>
      <c r="AA10" s="11">
        <v>408</v>
      </c>
      <c r="AB10" s="12">
        <v>-0.7848</v>
      </c>
      <c r="AC10" s="12">
        <v>-0.7679</v>
      </c>
      <c r="AD10" s="11">
        <v>390</v>
      </c>
      <c r="AE10" s="13">
        <v>20186.23</v>
      </c>
      <c r="AF10" s="11">
        <v>108</v>
      </c>
      <c r="AG10" s="11">
        <v>1714</v>
      </c>
      <c r="AH10" s="13">
        <v>76013.58</v>
      </c>
      <c r="AI10" s="11">
        <v>108</v>
      </c>
      <c r="AJ10" s="12">
        <v>-0.7725</v>
      </c>
      <c r="AK10" s="12">
        <v>-0.7344</v>
      </c>
      <c r="AL10" s="11">
        <v>10</v>
      </c>
      <c r="AM10" s="13">
        <v>264.75</v>
      </c>
      <c r="AN10" s="11">
        <v>16</v>
      </c>
      <c r="AO10" s="11">
        <v>50</v>
      </c>
      <c r="AP10" s="13">
        <v>1221.74</v>
      </c>
      <c r="AQ10" s="11">
        <v>16</v>
      </c>
      <c r="AR10" s="12">
        <v>-0.8</v>
      </c>
      <c r="AS10" s="12">
        <v>-0.7833</v>
      </c>
      <c r="AT10" s="11">
        <v>13</v>
      </c>
      <c r="AU10" s="13">
        <v>328.05</v>
      </c>
      <c r="AV10" s="11">
        <v>6</v>
      </c>
      <c r="AW10" s="11">
        <v>101</v>
      </c>
      <c r="AX10" s="13">
        <v>2154.05</v>
      </c>
      <c r="AY10" s="11">
        <v>6</v>
      </c>
      <c r="AZ10" s="12">
        <v>-0.8713</v>
      </c>
      <c r="BA10" s="12">
        <v>-0.8477</v>
      </c>
      <c r="BB10" s="11"/>
      <c r="BC10" s="13"/>
      <c r="BD10" s="11"/>
      <c r="BE10" s="11"/>
      <c r="BF10" s="13"/>
      <c r="BG10" s="11"/>
      <c r="BH10" s="12"/>
      <c r="BI10" s="12"/>
    </row>
    <row r="11">
      <c r="A11" s="10" t="s">
        <v>42</v>
      </c>
      <c r="B11" s="11">
        <v>992</v>
      </c>
      <c r="C11" s="11">
        <f>=ROUNDDOWN(57.3410404624277,0)</f>
      </c>
      <c r="D11" s="11"/>
      <c r="E11" s="12">
        <v>0.7619</v>
      </c>
      <c r="F11" s="11"/>
      <c r="G11" s="11">
        <f>=ROUNDDOWN({0},0)</f>
      </c>
      <c r="H11" s="11"/>
      <c r="I11" s="12"/>
      <c r="J11" s="11"/>
      <c r="K11" s="13"/>
      <c r="L11" s="11">
        <v>26</v>
      </c>
      <c r="M11" s="14"/>
      <c r="N11" s="11"/>
      <c r="O11" s="13"/>
      <c r="P11" s="11">
        <v>26</v>
      </c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21</v>
      </c>
      <c r="AO11" s="11"/>
      <c r="AP11" s="13"/>
      <c r="AQ11" s="11">
        <v>21</v>
      </c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</row>
    <row r="12">
      <c r="A12" s="10" t="s">
        <v>43</v>
      </c>
      <c r="B12" s="11">
        <v>85118</v>
      </c>
      <c r="C12" s="11">
        <f>=ROUNDDOWN(19.4880600773863,0)</f>
      </c>
      <c r="D12" s="11">
        <v>42693</v>
      </c>
      <c r="E12" s="12">
        <v>0.9027</v>
      </c>
      <c r="F12" s="11"/>
      <c r="G12" s="11">
        <f>=ROUNDDOWN({0},0)</f>
      </c>
      <c r="H12" s="11">
        <v>6325</v>
      </c>
      <c r="I12" s="12">
        <v>0.8101</v>
      </c>
      <c r="J12" s="11">
        <v>2876</v>
      </c>
      <c r="K12" s="13">
        <v>535326.33</v>
      </c>
      <c r="L12" s="11">
        <v>472</v>
      </c>
      <c r="M12" s="14">
        <v>1134.17</v>
      </c>
      <c r="N12" s="11">
        <v>14908</v>
      </c>
      <c r="O12" s="13">
        <v>2701537.19</v>
      </c>
      <c r="P12" s="11">
        <v>472</v>
      </c>
      <c r="Q12" s="14">
        <v>5723.6</v>
      </c>
      <c r="R12" s="12">
        <v>-0.8071</v>
      </c>
      <c r="S12" s="12">
        <v>-0.8018</v>
      </c>
      <c r="T12" s="12"/>
      <c r="U12" s="12">
        <v>-0.8018</v>
      </c>
      <c r="V12" s="11">
        <v>2284</v>
      </c>
      <c r="W12" s="13">
        <v>456915.85</v>
      </c>
      <c r="X12" s="11">
        <v>161</v>
      </c>
      <c r="Y12" s="11">
        <v>11565</v>
      </c>
      <c r="Z12" s="13">
        <v>2234769.15</v>
      </c>
      <c r="AA12" s="11">
        <v>161</v>
      </c>
      <c r="AB12" s="12">
        <v>-0.8025</v>
      </c>
      <c r="AC12" s="12">
        <v>-0.7955</v>
      </c>
      <c r="AD12" s="11">
        <v>127</v>
      </c>
      <c r="AE12" s="13">
        <v>14737.69</v>
      </c>
      <c r="AF12" s="11">
        <v>146</v>
      </c>
      <c r="AG12" s="11">
        <v>505</v>
      </c>
      <c r="AH12" s="13">
        <v>59398.27</v>
      </c>
      <c r="AI12" s="11">
        <v>146</v>
      </c>
      <c r="AJ12" s="12">
        <v>-0.7485</v>
      </c>
      <c r="AK12" s="12">
        <v>-0.7519</v>
      </c>
      <c r="AL12" s="11">
        <v>233</v>
      </c>
      <c r="AM12" s="13">
        <v>28696.63</v>
      </c>
      <c r="AN12" s="11">
        <v>249</v>
      </c>
      <c r="AO12" s="11">
        <v>1218</v>
      </c>
      <c r="AP12" s="13">
        <v>158761.44</v>
      </c>
      <c r="AQ12" s="11">
        <v>249</v>
      </c>
      <c r="AR12" s="12">
        <v>-0.8087</v>
      </c>
      <c r="AS12" s="12">
        <v>-0.8192</v>
      </c>
      <c r="AT12" s="11">
        <v>130</v>
      </c>
      <c r="AU12" s="13">
        <v>18138.56</v>
      </c>
      <c r="AV12" s="11">
        <v>231</v>
      </c>
      <c r="AW12" s="11">
        <v>1071</v>
      </c>
      <c r="AX12" s="13">
        <v>158019.72</v>
      </c>
      <c r="AY12" s="11">
        <v>231</v>
      </c>
      <c r="AZ12" s="12">
        <v>-0.8786</v>
      </c>
      <c r="BA12" s="12">
        <v>-0.8852</v>
      </c>
      <c r="BB12" s="11">
        <v>102</v>
      </c>
      <c r="BC12" s="13">
        <v>16837.6</v>
      </c>
      <c r="BD12" s="11">
        <v>331</v>
      </c>
      <c r="BE12" s="11">
        <v>549</v>
      </c>
      <c r="BF12" s="13">
        <v>90588.61</v>
      </c>
      <c r="BG12" s="11">
        <v>331</v>
      </c>
      <c r="BH12" s="12">
        <v>-0.8142</v>
      </c>
      <c r="BI12" s="12">
        <v>-0.8141</v>
      </c>
    </row>
    <row r="13">
      <c r="A13" s="10" t="s">
        <v>44</v>
      </c>
      <c r="B13" s="11">
        <v>15309</v>
      </c>
      <c r="C13" s="11">
        <f>=ROUNDDOWN(34.6985494106981,0)</f>
      </c>
      <c r="D13" s="11">
        <v>11331</v>
      </c>
      <c r="E13" s="12">
        <v>0.8533</v>
      </c>
      <c r="F13" s="11"/>
      <c r="G13" s="11">
        <f>=ROUNDDOWN({0},0)</f>
      </c>
      <c r="H13" s="11"/>
      <c r="I13" s="12"/>
      <c r="J13" s="11">
        <v>13</v>
      </c>
      <c r="K13" s="13">
        <v>1627.48</v>
      </c>
      <c r="L13" s="11">
        <v>116</v>
      </c>
      <c r="M13" s="14">
        <v>14.03</v>
      </c>
      <c r="N13" s="11">
        <v>58</v>
      </c>
      <c r="O13" s="13">
        <v>6048.03</v>
      </c>
      <c r="P13" s="11">
        <v>116</v>
      </c>
      <c r="Q13" s="14">
        <v>52.14</v>
      </c>
      <c r="R13" s="12">
        <v>-0.7759</v>
      </c>
      <c r="S13" s="12">
        <v>-0.7309</v>
      </c>
      <c r="T13" s="12"/>
      <c r="U13" s="12">
        <v>-0.7309</v>
      </c>
      <c r="V13" s="11">
        <v>2</v>
      </c>
      <c r="W13" s="13">
        <v>216.38</v>
      </c>
      <c r="X13" s="11">
        <v>5</v>
      </c>
      <c r="Y13" s="11">
        <v>9</v>
      </c>
      <c r="Z13" s="13">
        <v>971.98</v>
      </c>
      <c r="AA13" s="11">
        <v>5</v>
      </c>
      <c r="AB13" s="12">
        <v>-0.7778</v>
      </c>
      <c r="AC13" s="12">
        <v>-0.7774</v>
      </c>
      <c r="AD13" s="11"/>
      <c r="AE13" s="13"/>
      <c r="AF13" s="11"/>
      <c r="AG13" s="11"/>
      <c r="AH13" s="13"/>
      <c r="AI13" s="11"/>
      <c r="AJ13" s="12"/>
      <c r="AK13" s="12"/>
      <c r="AL13" s="11">
        <v>11</v>
      </c>
      <c r="AM13" s="13">
        <v>1411.1</v>
      </c>
      <c r="AN13" s="11">
        <v>43</v>
      </c>
      <c r="AO13" s="11">
        <v>40</v>
      </c>
      <c r="AP13" s="13">
        <v>3811.92</v>
      </c>
      <c r="AQ13" s="11">
        <v>43</v>
      </c>
      <c r="AR13" s="12">
        <v>-0.725</v>
      </c>
      <c r="AS13" s="12">
        <v>-0.6298</v>
      </c>
      <c r="AT13" s="11"/>
      <c r="AU13" s="13"/>
      <c r="AV13" s="11">
        <v>26</v>
      </c>
      <c r="AW13" s="11">
        <v>9</v>
      </c>
      <c r="AX13" s="13">
        <v>1264.13</v>
      </c>
      <c r="AY13" s="11">
        <v>26</v>
      </c>
      <c r="AZ13" s="12"/>
      <c r="BA13" s="12"/>
      <c r="BB13" s="11"/>
      <c r="BC13" s="13"/>
      <c r="BD13" s="11"/>
      <c r="BE13" s="11"/>
      <c r="BF13" s="13"/>
      <c r="BG13" s="11"/>
      <c r="BH13" s="12"/>
      <c r="BI13" s="12"/>
    </row>
    <row r="14">
      <c r="A14" s="10" t="s">
        <v>45</v>
      </c>
      <c r="B14" s="11">
        <v>5646</v>
      </c>
      <c r="C14" s="11">
        <f>=ROUNDDOWN(11.0554141374584,0)</f>
      </c>
      <c r="D14" s="11">
        <v>8596</v>
      </c>
      <c r="E14" s="12">
        <v>0.7502</v>
      </c>
      <c r="F14" s="11"/>
      <c r="G14" s="11">
        <f>=ROUNDDOWN({0},0)</f>
      </c>
      <c r="H14" s="11"/>
      <c r="I14" s="12"/>
      <c r="J14" s="11">
        <v>151</v>
      </c>
      <c r="K14" s="13">
        <v>10997.98</v>
      </c>
      <c r="L14" s="11">
        <v>81</v>
      </c>
      <c r="M14" s="14">
        <v>135.78</v>
      </c>
      <c r="N14" s="11">
        <v>1121</v>
      </c>
      <c r="O14" s="13">
        <v>81225.1</v>
      </c>
      <c r="P14" s="11">
        <v>81</v>
      </c>
      <c r="Q14" s="14">
        <v>1002.78</v>
      </c>
      <c r="R14" s="12">
        <v>-0.8653</v>
      </c>
      <c r="S14" s="12">
        <v>-0.8646</v>
      </c>
      <c r="T14" s="12"/>
      <c r="U14" s="12">
        <v>-0.8646</v>
      </c>
      <c r="V14" s="11"/>
      <c r="W14" s="13"/>
      <c r="X14" s="11">
        <v>57</v>
      </c>
      <c r="Y14" s="11">
        <v>14</v>
      </c>
      <c r="Z14" s="13">
        <v>1091</v>
      </c>
      <c r="AA14" s="11">
        <v>57</v>
      </c>
      <c r="AB14" s="12"/>
      <c r="AC14" s="12"/>
      <c r="AD14" s="11">
        <v>58</v>
      </c>
      <c r="AE14" s="13">
        <v>3657.79</v>
      </c>
      <c r="AF14" s="11">
        <v>32</v>
      </c>
      <c r="AG14" s="11">
        <v>230</v>
      </c>
      <c r="AH14" s="13">
        <v>13107.97</v>
      </c>
      <c r="AI14" s="11">
        <v>32</v>
      </c>
      <c r="AJ14" s="12">
        <v>-0.7478</v>
      </c>
      <c r="AK14" s="12">
        <v>-0.7209</v>
      </c>
      <c r="AL14" s="11">
        <v>53</v>
      </c>
      <c r="AM14" s="13">
        <v>3021.94</v>
      </c>
      <c r="AN14" s="11">
        <v>62</v>
      </c>
      <c r="AO14" s="11">
        <v>382</v>
      </c>
      <c r="AP14" s="13">
        <v>22304.51</v>
      </c>
      <c r="AQ14" s="11">
        <v>62</v>
      </c>
      <c r="AR14" s="12">
        <v>-0.8613</v>
      </c>
      <c r="AS14" s="12">
        <v>-0.8645</v>
      </c>
      <c r="AT14" s="11">
        <v>19</v>
      </c>
      <c r="AU14" s="13">
        <v>1610.06</v>
      </c>
      <c r="AV14" s="11">
        <v>57</v>
      </c>
      <c r="AW14" s="11">
        <v>272</v>
      </c>
      <c r="AX14" s="13">
        <v>18873.94</v>
      </c>
      <c r="AY14" s="11">
        <v>57</v>
      </c>
      <c r="AZ14" s="12">
        <v>-0.9301</v>
      </c>
      <c r="BA14" s="12">
        <v>-0.9147</v>
      </c>
      <c r="BB14" s="11">
        <v>21</v>
      </c>
      <c r="BC14" s="13">
        <v>2708.19</v>
      </c>
      <c r="BD14" s="11">
        <v>10</v>
      </c>
      <c r="BE14" s="11">
        <v>223</v>
      </c>
      <c r="BF14" s="13">
        <v>25847.68</v>
      </c>
      <c r="BG14" s="11">
        <v>10</v>
      </c>
      <c r="BH14" s="12">
        <v>-0.9058</v>
      </c>
      <c r="BI14" s="12">
        <v>-0.8952</v>
      </c>
    </row>
    <row r="15">
      <c r="A15" s="10" t="s">
        <v>46</v>
      </c>
      <c r="B15" s="11">
        <v>5763</v>
      </c>
      <c r="C15" s="11">
        <f>=ROUNDDOWN(126.105032822757,0)</f>
      </c>
      <c r="D15" s="11"/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21</v>
      </c>
      <c r="M15" s="14"/>
      <c r="N15" s="11"/>
      <c r="O15" s="13"/>
      <c r="P15" s="11">
        <v>21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>
        <v>28292</v>
      </c>
      <c r="C16" s="11">
        <f>=ROUNDDOWN(92.0663846404165,0)</f>
      </c>
      <c r="D16" s="11">
        <v>2670</v>
      </c>
      <c r="E16" s="12">
        <v>1</v>
      </c>
      <c r="F16" s="11"/>
      <c r="G16" s="11">
        <f>=ROUNDDOWN({0},0)</f>
      </c>
      <c r="H16" s="11"/>
      <c r="I16" s="12"/>
      <c r="J16" s="11"/>
      <c r="K16" s="13"/>
      <c r="L16" s="11">
        <v>79</v>
      </c>
      <c r="M16" s="14"/>
      <c r="N16" s="11"/>
      <c r="O16" s="13"/>
      <c r="P16" s="11">
        <v>79</v>
      </c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48</v>
      </c>
      <c r="B17" s="11">
        <v>4709</v>
      </c>
      <c r="C17" s="11">
        <f>=ROUNDDOWN(93.2475247524752,0)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</row>
    <row r="18">
      <c r="A18" s="10" t="s">
        <v>49</v>
      </c>
      <c r="B18" s="11">
        <v>427204</v>
      </c>
      <c r="C18" s="11">
        <f>=ROUNDDOWN(28.9296404144376,0)</f>
      </c>
      <c r="D18" s="11">
        <v>358644</v>
      </c>
      <c r="E18" s="12">
        <v>0.9324</v>
      </c>
      <c r="F18" s="11"/>
      <c r="G18" s="11">
        <f>=ROUNDDOWN({0},0)</f>
      </c>
      <c r="H18" s="11"/>
      <c r="I18" s="12"/>
      <c r="J18" s="11">
        <v>351</v>
      </c>
      <c r="K18" s="13">
        <v>13572.34</v>
      </c>
      <c r="L18" s="11">
        <v>1005</v>
      </c>
      <c r="M18" s="14">
        <v>13.5</v>
      </c>
      <c r="N18" s="11">
        <v>1421</v>
      </c>
      <c r="O18" s="13">
        <v>53317.09</v>
      </c>
      <c r="P18" s="11">
        <v>1005</v>
      </c>
      <c r="Q18" s="14">
        <v>53.05</v>
      </c>
      <c r="R18" s="12">
        <v>-0.753</v>
      </c>
      <c r="S18" s="12">
        <v>-0.7454</v>
      </c>
      <c r="T18" s="12"/>
      <c r="U18" s="12">
        <v>-0.7455</v>
      </c>
      <c r="V18" s="11"/>
      <c r="W18" s="13"/>
      <c r="X18" s="11"/>
      <c r="Y18" s="11"/>
      <c r="Z18" s="13"/>
      <c r="AA18" s="11"/>
      <c r="AB18" s="12"/>
      <c r="AC18" s="12"/>
      <c r="AD18" s="11">
        <v>351</v>
      </c>
      <c r="AE18" s="13">
        <v>13572.34</v>
      </c>
      <c r="AF18" s="11">
        <v>98</v>
      </c>
      <c r="AG18" s="11">
        <v>1421</v>
      </c>
      <c r="AH18" s="13">
        <v>53317.09</v>
      </c>
      <c r="AI18" s="11">
        <v>98</v>
      </c>
      <c r="AJ18" s="12">
        <v>-0.753</v>
      </c>
      <c r="AK18" s="12">
        <v>-0.7454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</row>
    <row r="19">
      <c r="A19" s="10" t="s">
        <v>50</v>
      </c>
      <c r="B19" s="11">
        <v>141436</v>
      </c>
      <c r="C19" s="11">
        <f>=ROUNDDOWN(47.5622961294011,0)</f>
      </c>
      <c r="D19" s="11">
        <v>30213</v>
      </c>
      <c r="E19" s="12">
        <v>1</v>
      </c>
      <c r="F19" s="11"/>
      <c r="G19" s="11">
        <f>=ROUNDDOWN({0},0)</f>
      </c>
      <c r="H19" s="11"/>
      <c r="I19" s="12"/>
      <c r="J19" s="11">
        <v>1047</v>
      </c>
      <c r="K19" s="13">
        <v>35829.25</v>
      </c>
      <c r="L19" s="11">
        <v>141</v>
      </c>
      <c r="M19" s="14">
        <v>254.11</v>
      </c>
      <c r="N19" s="11">
        <v>4195</v>
      </c>
      <c r="O19" s="13">
        <v>143222.98</v>
      </c>
      <c r="P19" s="11">
        <v>141</v>
      </c>
      <c r="Q19" s="14">
        <v>1015.77</v>
      </c>
      <c r="R19" s="12">
        <v>-0.7504</v>
      </c>
      <c r="S19" s="12">
        <v>-0.7498</v>
      </c>
      <c r="T19" s="12"/>
      <c r="U19" s="12">
        <v>-0.7498</v>
      </c>
      <c r="V19" s="11"/>
      <c r="W19" s="13"/>
      <c r="X19" s="11">
        <v>4</v>
      </c>
      <c r="Y19" s="11"/>
      <c r="Z19" s="13"/>
      <c r="AA19" s="11">
        <v>4</v>
      </c>
      <c r="AB19" s="12"/>
      <c r="AC19" s="12"/>
      <c r="AD19" s="11">
        <v>1047</v>
      </c>
      <c r="AE19" s="13">
        <v>35829.25</v>
      </c>
      <c r="AF19" s="11">
        <v>89</v>
      </c>
      <c r="AG19" s="11">
        <v>4195</v>
      </c>
      <c r="AH19" s="13">
        <v>143222.98</v>
      </c>
      <c r="AI19" s="11">
        <v>89</v>
      </c>
      <c r="AJ19" s="12">
        <v>-0.7504</v>
      </c>
      <c r="AK19" s="12">
        <v>-0.7498</v>
      </c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  <c r="BB19" s="11"/>
      <c r="BC19" s="13"/>
      <c r="BD19" s="11"/>
      <c r="BE19" s="11"/>
      <c r="BF19" s="13"/>
      <c r="BG19" s="11"/>
      <c r="BH19" s="12"/>
      <c r="BI19" s="12"/>
    </row>
    <row r="20">
      <c r="A20" s="10" t="s">
        <v>51</v>
      </c>
      <c r="B20" s="11">
        <v>314110</v>
      </c>
      <c r="C20" s="11">
        <f>=ROUNDDOWN(39.2868310132203,0)</f>
      </c>
      <c r="D20" s="11">
        <v>57522</v>
      </c>
      <c r="E20" s="12">
        <v>0.9903</v>
      </c>
      <c r="F20" s="11"/>
      <c r="G20" s="11">
        <f>=ROUNDDOWN({0},0)</f>
      </c>
      <c r="H20" s="11"/>
      <c r="I20" s="12"/>
      <c r="J20" s="11">
        <v>1011</v>
      </c>
      <c r="K20" s="13">
        <v>25392.58</v>
      </c>
      <c r="L20" s="11">
        <v>538</v>
      </c>
      <c r="M20" s="14">
        <v>47.2</v>
      </c>
      <c r="N20" s="11">
        <v>4469</v>
      </c>
      <c r="O20" s="13">
        <v>107727.89</v>
      </c>
      <c r="P20" s="11">
        <v>538</v>
      </c>
      <c r="Q20" s="14">
        <v>200.24</v>
      </c>
      <c r="R20" s="12">
        <v>-0.7738</v>
      </c>
      <c r="S20" s="12">
        <v>-0.7643</v>
      </c>
      <c r="T20" s="12"/>
      <c r="U20" s="12">
        <v>-0.7643</v>
      </c>
      <c r="V20" s="11">
        <v>996</v>
      </c>
      <c r="W20" s="13">
        <v>24995.68</v>
      </c>
      <c r="X20" s="11">
        <v>210</v>
      </c>
      <c r="Y20" s="11">
        <v>4279</v>
      </c>
      <c r="Z20" s="13">
        <v>103525.78</v>
      </c>
      <c r="AA20" s="11">
        <v>210</v>
      </c>
      <c r="AB20" s="12">
        <v>-0.7672</v>
      </c>
      <c r="AC20" s="12">
        <v>-0.7586</v>
      </c>
      <c r="AD20" s="11"/>
      <c r="AE20" s="13"/>
      <c r="AF20" s="11"/>
      <c r="AG20" s="11"/>
      <c r="AH20" s="13"/>
      <c r="AI20" s="11"/>
      <c r="AJ20" s="12"/>
      <c r="AK20" s="12"/>
      <c r="AL20" s="11"/>
      <c r="AM20" s="13"/>
      <c r="AN20" s="11"/>
      <c r="AO20" s="11"/>
      <c r="AP20" s="13"/>
      <c r="AQ20" s="11"/>
      <c r="AR20" s="12"/>
      <c r="AS20" s="12"/>
      <c r="AT20" s="11">
        <v>15</v>
      </c>
      <c r="AU20" s="13">
        <v>396.9</v>
      </c>
      <c r="AV20" s="11">
        <v>105</v>
      </c>
      <c r="AW20" s="11">
        <v>190</v>
      </c>
      <c r="AX20" s="13">
        <v>4202.11</v>
      </c>
      <c r="AY20" s="11">
        <v>105</v>
      </c>
      <c r="AZ20" s="12">
        <v>-0.9211</v>
      </c>
      <c r="BA20" s="12">
        <v>-0.9055</v>
      </c>
      <c r="BB20" s="11"/>
      <c r="BC20" s="13"/>
      <c r="BD20" s="11"/>
      <c r="BE20" s="11"/>
      <c r="BF20" s="13"/>
      <c r="BG20" s="11"/>
      <c r="BH20" s="12"/>
      <c r="BI20" s="12"/>
    </row>
    <row r="21">
      <c r="A21" s="19" t="s">
        <v>52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8200</v>
      </c>
      <c r="K21" s="17">
        <v>773062.69</v>
      </c>
      <c r="L21" s="15">
        <v>6552</v>
      </c>
      <c r="M21" s="18">
        <v>117.99</v>
      </c>
      <c r="N21" s="15">
        <v>39722</v>
      </c>
      <c r="O21" s="17">
        <v>3794794.28</v>
      </c>
      <c r="P21" s="15">
        <v>6552</v>
      </c>
      <c r="Q21" s="18">
        <v>579.18</v>
      </c>
      <c r="R21" s="16">
        <v>-0.7936</v>
      </c>
      <c r="S21" s="16">
        <v>-0.7963</v>
      </c>
      <c r="T21" s="16"/>
      <c r="U21" s="16">
        <v>-0.7963</v>
      </c>
      <c r="V21" s="15">
        <v>4749</v>
      </c>
      <c r="W21" s="17">
        <v>564704.68</v>
      </c>
      <c r="X21" s="15">
        <v>1523</v>
      </c>
      <c r="Y21" s="15">
        <v>22914</v>
      </c>
      <c r="Z21" s="17">
        <v>2712253.25</v>
      </c>
      <c r="AA21" s="15">
        <v>1523</v>
      </c>
      <c r="AB21" s="16">
        <v>-0.7927</v>
      </c>
      <c r="AC21" s="16">
        <v>-0.7918</v>
      </c>
      <c r="AD21" s="15">
        <v>2440</v>
      </c>
      <c r="AE21" s="17">
        <v>106970.07</v>
      </c>
      <c r="AF21" s="15">
        <v>864</v>
      </c>
      <c r="AG21" s="15">
        <v>10087</v>
      </c>
      <c r="AH21" s="17">
        <v>427120.92</v>
      </c>
      <c r="AI21" s="15">
        <v>864</v>
      </c>
      <c r="AJ21" s="16">
        <v>-0.7581</v>
      </c>
      <c r="AK21" s="16">
        <v>-0.7496</v>
      </c>
      <c r="AL21" s="15">
        <v>515</v>
      </c>
      <c r="AM21" s="17">
        <v>46334.51</v>
      </c>
      <c r="AN21" s="15">
        <v>1065</v>
      </c>
      <c r="AO21" s="15">
        <v>2853</v>
      </c>
      <c r="AP21" s="17">
        <v>253062.35</v>
      </c>
      <c r="AQ21" s="15">
        <v>1065</v>
      </c>
      <c r="AR21" s="16">
        <v>-0.8195</v>
      </c>
      <c r="AS21" s="16">
        <v>-0.8169</v>
      </c>
      <c r="AT21" s="15">
        <v>299</v>
      </c>
      <c r="AU21" s="17">
        <v>28938.34</v>
      </c>
      <c r="AV21" s="15">
        <v>880</v>
      </c>
      <c r="AW21" s="15">
        <v>2605</v>
      </c>
      <c r="AX21" s="17">
        <v>247634.44</v>
      </c>
      <c r="AY21" s="15">
        <v>880</v>
      </c>
      <c r="AZ21" s="16">
        <v>-0.8852</v>
      </c>
      <c r="BA21" s="16">
        <v>-0.8831</v>
      </c>
      <c r="BB21" s="15">
        <v>197</v>
      </c>
      <c r="BC21" s="17">
        <v>26115.09</v>
      </c>
      <c r="BD21" s="15">
        <v>631</v>
      </c>
      <c r="BE21" s="15">
        <v>1263</v>
      </c>
      <c r="BF21" s="17">
        <v>154723.32</v>
      </c>
      <c r="BG21" s="15">
        <v>631</v>
      </c>
      <c r="BH21" s="16">
        <v>-0.844</v>
      </c>
      <c r="BI21" s="16">
        <v>-0.8312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