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<sst xmlns="http://schemas.openxmlformats.org/spreadsheetml/2006/main" count="53" uniqueCount="53">
  <si>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</si>
  <si>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</si>
  <si>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</si>
  <si>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07/01/2025</t>
  </si>
  <si>
    <t>End Date:</t>
  </si>
  <si>
    <t>07/27/2025</t>
  </si>
  <si>
    <t>Report Run Date:</t>
  </si>
  <si>
    <t>07/28/2025</t>
  </si>
  <si>
    <t>Division</t>
  </si>
  <si>
    <t>Current And Future Inventory</t>
  </si>
  <si>
    <t>Current And History Sales Comparison</t>
  </si>
  <si>
    <t>ASHFURNDS</t>
  </si>
  <si>
    <t>ZOLA</t>
  </si>
  <si>
    <t>AMERSIGNDS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</si>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</sst>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777590</v>
      </c>
      <c r="C5" s="11">
        <f>=ROUNDDOWN(30.0415704031093,0)</f>
      </c>
      <c r="D5" s="11">
        <v>331753</v>
      </c>
      <c r="E5" s="12">
        <v>0.9503</v>
      </c>
      <c r="F5" s="11"/>
      <c r="G5" s="11">
        <f>=ROUNDDOWN({0},0)</f>
      </c>
      <c r="H5" s="11"/>
      <c r="I5" s="12">
        <v>0.6111</v>
      </c>
      <c r="J5" s="11">
        <v>914</v>
      </c>
      <c r="K5" s="13">
        <v>59653.44</v>
      </c>
      <c r="L5" s="11">
        <v>2178</v>
      </c>
      <c r="M5" s="14">
        <v>27.39</v>
      </c>
      <c r="N5" s="11">
        <v>6477</v>
      </c>
      <c r="O5" s="13">
        <v>396295.56</v>
      </c>
      <c r="P5" s="11">
        <v>2178</v>
      </c>
      <c r="Q5" s="14">
        <v>181.95</v>
      </c>
      <c r="R5" s="12">
        <v>-0.8589</v>
      </c>
      <c r="S5" s="12">
        <v>-0.8495</v>
      </c>
      <c r="T5" s="12"/>
      <c r="U5" s="12">
        <v>-0.8495</v>
      </c>
      <c r="V5" s="11">
        <v>699</v>
      </c>
      <c r="W5" s="13">
        <v>43635.63</v>
      </c>
      <c r="X5" s="11">
        <v>597</v>
      </c>
      <c r="Y5" s="11">
        <v>4730</v>
      </c>
      <c r="Z5" s="13">
        <v>274766.67</v>
      </c>
      <c r="AA5" s="11">
        <v>597</v>
      </c>
      <c r="AB5" s="12">
        <v>-0.8522</v>
      </c>
      <c r="AC5" s="12">
        <v>-0.8412</v>
      </c>
      <c r="AD5" s="11">
        <v>62</v>
      </c>
      <c r="AE5" s="13">
        <v>4182.12</v>
      </c>
      <c r="AF5" s="11">
        <v>192</v>
      </c>
      <c r="AG5" s="11">
        <v>428</v>
      </c>
      <c r="AH5" s="13">
        <v>27900.71</v>
      </c>
      <c r="AI5" s="11">
        <v>192</v>
      </c>
      <c r="AJ5" s="12">
        <v>-0.8551</v>
      </c>
      <c r="AK5" s="12">
        <v>-0.8501</v>
      </c>
      <c r="AL5" s="11">
        <v>59</v>
      </c>
      <c r="AM5" s="13">
        <v>5276.63</v>
      </c>
      <c r="AN5" s="11">
        <v>374</v>
      </c>
      <c r="AO5" s="11">
        <v>449</v>
      </c>
      <c r="AP5" s="13">
        <v>36625.28</v>
      </c>
      <c r="AQ5" s="11">
        <v>374</v>
      </c>
      <c r="AR5" s="12">
        <v>-0.8686</v>
      </c>
      <c r="AS5" s="12">
        <v>-0.8559</v>
      </c>
      <c r="AT5" s="11">
        <v>85</v>
      </c>
      <c r="AU5" s="13">
        <v>5460.4</v>
      </c>
      <c r="AV5" s="11">
        <v>569</v>
      </c>
      <c r="AW5" s="11">
        <v>766</v>
      </c>
      <c r="AX5" s="13">
        <v>46664.36</v>
      </c>
      <c r="AY5" s="11">
        <v>569</v>
      </c>
      <c r="AZ5" s="12">
        <v>-0.889</v>
      </c>
      <c r="BA5" s="12">
        <v>-0.883</v>
      </c>
      <c r="BB5" s="11">
        <v>9</v>
      </c>
      <c r="BC5" s="13">
        <v>1098.66</v>
      </c>
      <c r="BD5" s="11">
        <v>178</v>
      </c>
      <c r="BE5" s="11">
        <v>104</v>
      </c>
      <c r="BF5" s="13">
        <v>10338.54</v>
      </c>
      <c r="BG5" s="11">
        <v>178</v>
      </c>
      <c r="BH5" s="12">
        <v>-0.9135</v>
      </c>
      <c r="BI5" s="12">
        <v>-0.8937</v>
      </c>
    </row>
    <row r="6">
      <c r="A6" s="10" t="s">
        <v>37</v>
      </c>
      <c r="B6" s="11">
        <v>220</v>
      </c>
      <c r="C6" s="11">
        <f>=ROUNDDOWN(56.4102564102564,0)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15238</v>
      </c>
      <c r="C7" s="11">
        <f>=ROUNDDOWN(14.9085216710694,0)</f>
      </c>
      <c r="D7" s="11">
        <v>7034</v>
      </c>
      <c r="E7" s="12">
        <v>0.8786</v>
      </c>
      <c r="F7" s="11"/>
      <c r="G7" s="11">
        <f>=ROUNDDOWN({0},0)</f>
      </c>
      <c r="H7" s="11"/>
      <c r="I7" s="12"/>
      <c r="J7" s="11">
        <v>239</v>
      </c>
      <c r="K7" s="13">
        <v>13385.93</v>
      </c>
      <c r="L7" s="11">
        <v>125</v>
      </c>
      <c r="M7" s="14">
        <v>107.09</v>
      </c>
      <c r="N7" s="11">
        <v>1727</v>
      </c>
      <c r="O7" s="13">
        <v>94341.58</v>
      </c>
      <c r="P7" s="11">
        <v>125</v>
      </c>
      <c r="Q7" s="14">
        <v>754.73</v>
      </c>
      <c r="R7" s="12">
        <v>-0.8616</v>
      </c>
      <c r="S7" s="12">
        <v>-0.8581</v>
      </c>
      <c r="T7" s="12"/>
      <c r="U7" s="12">
        <v>-0.8581</v>
      </c>
      <c r="V7" s="11">
        <v>45</v>
      </c>
      <c r="W7" s="13">
        <v>2715.27</v>
      </c>
      <c r="X7" s="11">
        <v>81</v>
      </c>
      <c r="Y7" s="11">
        <v>303</v>
      </c>
      <c r="Z7" s="13">
        <v>16108.02</v>
      </c>
      <c r="AA7" s="11">
        <v>81</v>
      </c>
      <c r="AB7" s="12">
        <v>-0.8515</v>
      </c>
      <c r="AC7" s="12">
        <v>-0.8314</v>
      </c>
      <c r="AD7" s="11">
        <v>50</v>
      </c>
      <c r="AE7" s="13">
        <v>2230.31</v>
      </c>
      <c r="AF7" s="11">
        <v>46</v>
      </c>
      <c r="AG7" s="11">
        <v>249</v>
      </c>
      <c r="AH7" s="13">
        <v>11808.72</v>
      </c>
      <c r="AI7" s="11">
        <v>46</v>
      </c>
      <c r="AJ7" s="12">
        <v>-0.7992</v>
      </c>
      <c r="AK7" s="12">
        <v>-0.8111</v>
      </c>
      <c r="AL7" s="11">
        <v>62</v>
      </c>
      <c r="AM7" s="13">
        <v>3124.07</v>
      </c>
      <c r="AN7" s="11">
        <v>81</v>
      </c>
      <c r="AO7" s="11">
        <v>497</v>
      </c>
      <c r="AP7" s="13">
        <v>25812.02</v>
      </c>
      <c r="AQ7" s="11">
        <v>81</v>
      </c>
      <c r="AR7" s="12">
        <v>-0.8753</v>
      </c>
      <c r="AS7" s="12">
        <v>-0.879</v>
      </c>
      <c r="AT7" s="11">
        <v>37</v>
      </c>
      <c r="AU7" s="13">
        <v>1670.45</v>
      </c>
      <c r="AV7" s="11">
        <v>108</v>
      </c>
      <c r="AW7" s="11">
        <v>311</v>
      </c>
      <c r="AX7" s="13">
        <v>14489.14</v>
      </c>
      <c r="AY7" s="11">
        <v>108</v>
      </c>
      <c r="AZ7" s="12">
        <v>-0.881</v>
      </c>
      <c r="BA7" s="12">
        <v>-0.8847</v>
      </c>
      <c r="BB7" s="11">
        <v>45</v>
      </c>
      <c r="BC7" s="13">
        <v>3645.83</v>
      </c>
      <c r="BD7" s="11">
        <v>114</v>
      </c>
      <c r="BE7" s="11">
        <v>367</v>
      </c>
      <c r="BF7" s="13">
        <v>26123.68</v>
      </c>
      <c r="BG7" s="11">
        <v>114</v>
      </c>
      <c r="BH7" s="12">
        <v>-0.8774</v>
      </c>
      <c r="BI7" s="12">
        <v>-0.8604</v>
      </c>
    </row>
    <row r="8">
      <c r="A8" s="10" t="s">
        <v>39</v>
      </c>
      <c r="B8" s="11">
        <v>109352</v>
      </c>
      <c r="C8" s="11">
        <f>=ROUNDDOWN(23.8666026452486,0)</f>
      </c>
      <c r="D8" s="11">
        <v>131310</v>
      </c>
      <c r="E8" s="12">
        <v>0.9454</v>
      </c>
      <c r="F8" s="11"/>
      <c r="G8" s="11">
        <f>=ROUNDDOWN({0},0)</f>
      </c>
      <c r="H8" s="11"/>
      <c r="I8" s="12"/>
      <c r="J8" s="11">
        <v>58</v>
      </c>
      <c r="K8" s="13">
        <v>2505.22</v>
      </c>
      <c r="L8" s="11">
        <v>251</v>
      </c>
      <c r="M8" s="14">
        <v>9.98</v>
      </c>
      <c r="N8" s="11">
        <v>448</v>
      </c>
      <c r="O8" s="13">
        <v>19634.29</v>
      </c>
      <c r="P8" s="11">
        <v>251</v>
      </c>
      <c r="Q8" s="14">
        <v>78.22</v>
      </c>
      <c r="R8" s="12">
        <v>-0.8705</v>
      </c>
      <c r="S8" s="12">
        <v>-0.8724</v>
      </c>
      <c r="T8" s="12"/>
      <c r="U8" s="12">
        <v>-0.8724</v>
      </c>
      <c r="V8" s="11"/>
      <c r="W8" s="13"/>
      <c r="X8" s="11"/>
      <c r="Y8" s="11"/>
      <c r="Z8" s="13"/>
      <c r="AA8" s="11"/>
      <c r="AB8" s="12"/>
      <c r="AC8" s="12"/>
      <c r="AD8" s="11">
        <v>58</v>
      </c>
      <c r="AE8" s="13">
        <v>2505.22</v>
      </c>
      <c r="AF8" s="11">
        <v>65</v>
      </c>
      <c r="AG8" s="11">
        <v>433</v>
      </c>
      <c r="AH8" s="13">
        <v>19015.17</v>
      </c>
      <c r="AI8" s="11">
        <v>65</v>
      </c>
      <c r="AJ8" s="12">
        <v>-0.8661</v>
      </c>
      <c r="AK8" s="12">
        <v>-0.8683</v>
      </c>
      <c r="AL8" s="11"/>
      <c r="AM8" s="13"/>
      <c r="AN8" s="11">
        <v>2</v>
      </c>
      <c r="AO8" s="11">
        <v>15</v>
      </c>
      <c r="AP8" s="13">
        <v>619.12</v>
      </c>
      <c r="AQ8" s="11">
        <v>2</v>
      </c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253078</v>
      </c>
      <c r="C9" s="11">
        <f>=ROUNDDOWN(32.1352566218859,0)</f>
      </c>
      <c r="D9" s="11">
        <v>203814</v>
      </c>
      <c r="E9" s="12">
        <v>0.9808</v>
      </c>
      <c r="F9" s="11"/>
      <c r="G9" s="11">
        <f>=ROUNDDOWN({0},0)</f>
      </c>
      <c r="H9" s="11"/>
      <c r="I9" s="12"/>
      <c r="J9" s="11">
        <v>126</v>
      </c>
      <c r="K9" s="13">
        <v>2904.85</v>
      </c>
      <c r="L9" s="11">
        <v>330</v>
      </c>
      <c r="M9" s="14">
        <v>8.8</v>
      </c>
      <c r="N9" s="11">
        <v>741</v>
      </c>
      <c r="O9" s="13">
        <v>16172.16</v>
      </c>
      <c r="P9" s="11">
        <v>330</v>
      </c>
      <c r="Q9" s="14">
        <v>49.01</v>
      </c>
      <c r="R9" s="12">
        <v>-0.83</v>
      </c>
      <c r="S9" s="12">
        <v>-0.8204</v>
      </c>
      <c r="T9" s="12"/>
      <c r="U9" s="12">
        <v>-0.8204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126</v>
      </c>
      <c r="AE9" s="13">
        <v>2904.85</v>
      </c>
      <c r="AF9" s="11">
        <v>88</v>
      </c>
      <c r="AG9" s="11">
        <v>741</v>
      </c>
      <c r="AH9" s="13">
        <v>16172.16</v>
      </c>
      <c r="AI9" s="11">
        <v>88</v>
      </c>
      <c r="AJ9" s="12">
        <v>-0.83</v>
      </c>
      <c r="AK9" s="12">
        <v>-0.8204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523231</v>
      </c>
      <c r="C10" s="11">
        <f>=ROUNDDOWN(45.3563626907073,0)</f>
      </c>
      <c r="D10" s="11">
        <v>367630</v>
      </c>
      <c r="E10" s="12">
        <v>0.9153</v>
      </c>
      <c r="F10" s="11"/>
      <c r="G10" s="11">
        <f>=ROUNDDOWN({0},0)</f>
      </c>
      <c r="H10" s="11"/>
      <c r="I10" s="12"/>
      <c r="J10" s="11">
        <v>477</v>
      </c>
      <c r="K10" s="13">
        <v>21751.7</v>
      </c>
      <c r="L10" s="11">
        <v>1111</v>
      </c>
      <c r="M10" s="14">
        <v>19.58</v>
      </c>
      <c r="N10" s="11">
        <v>3220</v>
      </c>
      <c r="O10" s="13">
        <v>125156.82</v>
      </c>
      <c r="P10" s="11">
        <v>1111</v>
      </c>
      <c r="Q10" s="14">
        <v>112.65</v>
      </c>
      <c r="R10" s="12">
        <v>-0.8519</v>
      </c>
      <c r="S10" s="12">
        <v>-0.8262</v>
      </c>
      <c r="T10" s="12"/>
      <c r="U10" s="12">
        <v>-0.8262</v>
      </c>
      <c r="V10" s="11">
        <v>211</v>
      </c>
      <c r="W10" s="13">
        <v>8251.94</v>
      </c>
      <c r="X10" s="11">
        <v>408</v>
      </c>
      <c r="Y10" s="11">
        <v>1502</v>
      </c>
      <c r="Z10" s="13">
        <v>53046.72</v>
      </c>
      <c r="AA10" s="11">
        <v>408</v>
      </c>
      <c r="AB10" s="12">
        <v>-0.8595</v>
      </c>
      <c r="AC10" s="12">
        <v>-0.8444</v>
      </c>
      <c r="AD10" s="11">
        <v>251</v>
      </c>
      <c r="AE10" s="13">
        <v>13121.46</v>
      </c>
      <c r="AF10" s="11">
        <v>108</v>
      </c>
      <c r="AG10" s="11">
        <v>1575</v>
      </c>
      <c r="AH10" s="13">
        <v>68948.81</v>
      </c>
      <c r="AI10" s="11">
        <v>108</v>
      </c>
      <c r="AJ10" s="12">
        <v>-0.8406</v>
      </c>
      <c r="AK10" s="12">
        <v>-0.8097</v>
      </c>
      <c r="AL10" s="11">
        <v>13</v>
      </c>
      <c r="AM10" s="13">
        <v>328.05</v>
      </c>
      <c r="AN10" s="11">
        <v>6</v>
      </c>
      <c r="AO10" s="11">
        <v>101</v>
      </c>
      <c r="AP10" s="13">
        <v>2154.05</v>
      </c>
      <c r="AQ10" s="11">
        <v>6</v>
      </c>
      <c r="AR10" s="12">
        <v>-0.8713</v>
      </c>
      <c r="AS10" s="12">
        <v>-0.8477</v>
      </c>
      <c r="AT10" s="11">
        <v>2</v>
      </c>
      <c r="AU10" s="13">
        <v>50.25</v>
      </c>
      <c r="AV10" s="11">
        <v>16</v>
      </c>
      <c r="AW10" s="11">
        <v>42</v>
      </c>
      <c r="AX10" s="13">
        <v>1007.24</v>
      </c>
      <c r="AY10" s="11">
        <v>16</v>
      </c>
      <c r="AZ10" s="12">
        <v>-0.9524</v>
      </c>
      <c r="BA10" s="12">
        <v>-0.95009999999999994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1014</v>
      </c>
      <c r="C11" s="11">
        <f>=ROUNDDOWN(31.7868338557994,0)</f>
      </c>
      <c r="D11" s="11"/>
      <c r="E11" s="12">
        <v>0.7619</v>
      </c>
      <c r="F11" s="11"/>
      <c r="G11" s="11">
        <f>=ROUNDDOWN({0},0)</f>
      </c>
      <c r="H11" s="11"/>
      <c r="I11" s="12"/>
      <c r="J11" s="11"/>
      <c r="K11" s="13"/>
      <c r="L11" s="11">
        <v>26</v>
      </c>
      <c r="M11" s="14"/>
      <c r="N11" s="11"/>
      <c r="O11" s="13"/>
      <c r="P11" s="11">
        <v>26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>
        <v>21</v>
      </c>
      <c r="AW11" s="11"/>
      <c r="AX11" s="13"/>
      <c r="AY11" s="11">
        <v>21</v>
      </c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91392</v>
      </c>
      <c r="C12" s="11">
        <f>=ROUNDDOWN(22.2679206666342,0)</f>
      </c>
      <c r="D12" s="11">
        <v>43045</v>
      </c>
      <c r="E12" s="12">
        <v>0.9123</v>
      </c>
      <c r="F12" s="11"/>
      <c r="G12" s="11">
        <f>=ROUNDDOWN({0},0)</f>
      </c>
      <c r="H12" s="11">
        <v>6519</v>
      </c>
      <c r="I12" s="12">
        <v>0.8311</v>
      </c>
      <c r="J12" s="11">
        <v>2140</v>
      </c>
      <c r="K12" s="13">
        <v>402776.9</v>
      </c>
      <c r="L12" s="11">
        <v>482</v>
      </c>
      <c r="M12" s="14">
        <v>835.64</v>
      </c>
      <c r="N12" s="11">
        <v>14172</v>
      </c>
      <c r="O12" s="13">
        <v>2568987.76</v>
      </c>
      <c r="P12" s="11">
        <v>482</v>
      </c>
      <c r="Q12" s="14">
        <v>5329.85</v>
      </c>
      <c r="R12" s="12">
        <v>-0.849</v>
      </c>
      <c r="S12" s="12">
        <v>-0.8432</v>
      </c>
      <c r="T12" s="12"/>
      <c r="U12" s="12">
        <v>-0.8432</v>
      </c>
      <c r="V12" s="11">
        <v>1724</v>
      </c>
      <c r="W12" s="13">
        <v>347230.74</v>
      </c>
      <c r="X12" s="11">
        <v>167</v>
      </c>
      <c r="Y12" s="11">
        <v>11005</v>
      </c>
      <c r="Z12" s="13">
        <v>2125084.04</v>
      </c>
      <c r="AA12" s="11">
        <v>167</v>
      </c>
      <c r="AB12" s="12">
        <v>-0.8433</v>
      </c>
      <c r="AC12" s="12">
        <v>-0.8366</v>
      </c>
      <c r="AD12" s="11">
        <v>91</v>
      </c>
      <c r="AE12" s="13">
        <v>10450.27</v>
      </c>
      <c r="AF12" s="11">
        <v>151</v>
      </c>
      <c r="AG12" s="11">
        <v>469</v>
      </c>
      <c r="AH12" s="13">
        <v>55110.85</v>
      </c>
      <c r="AI12" s="11">
        <v>151</v>
      </c>
      <c r="AJ12" s="12">
        <v>-0.806</v>
      </c>
      <c r="AK12" s="12">
        <v>-0.8104</v>
      </c>
      <c r="AL12" s="11">
        <v>130</v>
      </c>
      <c r="AM12" s="13">
        <v>18138.56</v>
      </c>
      <c r="AN12" s="11">
        <v>238</v>
      </c>
      <c r="AO12" s="11">
        <v>1071</v>
      </c>
      <c r="AP12" s="13">
        <v>158019.72</v>
      </c>
      <c r="AQ12" s="11">
        <v>238</v>
      </c>
      <c r="AR12" s="12">
        <v>-0.8786</v>
      </c>
      <c r="AS12" s="12">
        <v>-0.8852</v>
      </c>
      <c r="AT12" s="11">
        <v>123</v>
      </c>
      <c r="AU12" s="13">
        <v>15169.36</v>
      </c>
      <c r="AV12" s="11">
        <v>255</v>
      </c>
      <c r="AW12" s="11">
        <v>1108</v>
      </c>
      <c r="AX12" s="13">
        <v>145234.17</v>
      </c>
      <c r="AY12" s="11">
        <v>255</v>
      </c>
      <c r="AZ12" s="12">
        <v>-0.889</v>
      </c>
      <c r="BA12" s="12">
        <v>-0.8956</v>
      </c>
      <c r="BB12" s="11">
        <v>72</v>
      </c>
      <c r="BC12" s="13">
        <v>11787.97</v>
      </c>
      <c r="BD12" s="11">
        <v>340</v>
      </c>
      <c r="BE12" s="11">
        <v>519</v>
      </c>
      <c r="BF12" s="13">
        <v>85538.98</v>
      </c>
      <c r="BG12" s="11">
        <v>340</v>
      </c>
      <c r="BH12" s="12">
        <v>-0.8613</v>
      </c>
      <c r="BI12" s="12">
        <v>-0.8622</v>
      </c>
    </row>
    <row r="13">
      <c r="A13" s="10" t="s">
        <v>44</v>
      </c>
      <c r="B13" s="11">
        <v>13554</v>
      </c>
      <c r="C13" s="11">
        <f>=ROUNDDOWN(29.6976336546889,0)</f>
      </c>
      <c r="D13" s="11">
        <v>13245</v>
      </c>
      <c r="E13" s="12">
        <v>0.8557</v>
      </c>
      <c r="F13" s="11"/>
      <c r="G13" s="11">
        <f>=ROUNDDOWN({0},0)</f>
      </c>
      <c r="H13" s="11"/>
      <c r="I13" s="12"/>
      <c r="J13" s="11">
        <v>9</v>
      </c>
      <c r="K13" s="13">
        <v>1136.39</v>
      </c>
      <c r="L13" s="11">
        <v>116</v>
      </c>
      <c r="M13" s="14">
        <v>9.8</v>
      </c>
      <c r="N13" s="11">
        <v>54</v>
      </c>
      <c r="O13" s="13">
        <v>5556.94</v>
      </c>
      <c r="P13" s="11">
        <v>116</v>
      </c>
      <c r="Q13" s="14">
        <v>47.9</v>
      </c>
      <c r="R13" s="12">
        <v>-0.8333</v>
      </c>
      <c r="S13" s="12">
        <v>-0.7955</v>
      </c>
      <c r="T13" s="12"/>
      <c r="U13" s="12">
        <v>-0.7954</v>
      </c>
      <c r="V13" s="11">
        <v>2</v>
      </c>
      <c r="W13" s="13">
        <v>216.38</v>
      </c>
      <c r="X13" s="11">
        <v>5</v>
      </c>
      <c r="Y13" s="11">
        <v>9</v>
      </c>
      <c r="Z13" s="13">
        <v>971.98</v>
      </c>
      <c r="AA13" s="11">
        <v>5</v>
      </c>
      <c r="AB13" s="12">
        <v>-0.7778</v>
      </c>
      <c r="AC13" s="12">
        <v>-0.7774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>
        <v>26</v>
      </c>
      <c r="AO13" s="11">
        <v>9</v>
      </c>
      <c r="AP13" s="13">
        <v>1264.13</v>
      </c>
      <c r="AQ13" s="11">
        <v>26</v>
      </c>
      <c r="AR13" s="12"/>
      <c r="AS13" s="12"/>
      <c r="AT13" s="11">
        <v>7</v>
      </c>
      <c r="AU13" s="13">
        <v>920.01</v>
      </c>
      <c r="AV13" s="11">
        <v>43</v>
      </c>
      <c r="AW13" s="11">
        <v>36</v>
      </c>
      <c r="AX13" s="13">
        <v>3320.83</v>
      </c>
      <c r="AY13" s="11">
        <v>43</v>
      </c>
      <c r="AZ13" s="12">
        <v>-0.8056</v>
      </c>
      <c r="BA13" s="12">
        <v>-0.723</v>
      </c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6505</v>
      </c>
      <c r="C14" s="11">
        <f>=ROUNDDOWN(13.0832662912309,0)</f>
      </c>
      <c r="D14" s="11">
        <v>8715</v>
      </c>
      <c r="E14" s="12">
        <v>0.7843</v>
      </c>
      <c r="F14" s="11"/>
      <c r="G14" s="11">
        <f>=ROUNDDOWN({0},0)</f>
      </c>
      <c r="H14" s="11"/>
      <c r="I14" s="12"/>
      <c r="J14" s="11">
        <v>101</v>
      </c>
      <c r="K14" s="13">
        <v>7628.57</v>
      </c>
      <c r="L14" s="11">
        <v>82</v>
      </c>
      <c r="M14" s="14">
        <v>93.03</v>
      </c>
      <c r="N14" s="11">
        <v>1071</v>
      </c>
      <c r="O14" s="13">
        <v>77855.69</v>
      </c>
      <c r="P14" s="11">
        <v>82</v>
      </c>
      <c r="Q14" s="14">
        <v>949.46</v>
      </c>
      <c r="R14" s="12">
        <v>-0.9057</v>
      </c>
      <c r="S14" s="12">
        <v>-0.902</v>
      </c>
      <c r="T14" s="12"/>
      <c r="U14" s="12">
        <v>-0.902</v>
      </c>
      <c r="V14" s="11"/>
      <c r="W14" s="13"/>
      <c r="X14" s="11">
        <v>57</v>
      </c>
      <c r="Y14" s="11">
        <v>14</v>
      </c>
      <c r="Z14" s="13">
        <v>1091</v>
      </c>
      <c r="AA14" s="11">
        <v>57</v>
      </c>
      <c r="AB14" s="12"/>
      <c r="AC14" s="12"/>
      <c r="AD14" s="11">
        <v>33</v>
      </c>
      <c r="AE14" s="13">
        <v>1908</v>
      </c>
      <c r="AF14" s="11">
        <v>32</v>
      </c>
      <c r="AG14" s="11">
        <v>205</v>
      </c>
      <c r="AH14" s="13">
        <v>11358.18</v>
      </c>
      <c r="AI14" s="11">
        <v>32</v>
      </c>
      <c r="AJ14" s="12">
        <v>-0.839</v>
      </c>
      <c r="AK14" s="12">
        <v>-0.832</v>
      </c>
      <c r="AL14" s="11">
        <v>19</v>
      </c>
      <c r="AM14" s="13">
        <v>1610.06</v>
      </c>
      <c r="AN14" s="11">
        <v>58</v>
      </c>
      <c r="AO14" s="11">
        <v>272</v>
      </c>
      <c r="AP14" s="13">
        <v>18873.94</v>
      </c>
      <c r="AQ14" s="11">
        <v>58</v>
      </c>
      <c r="AR14" s="12">
        <v>-0.9301</v>
      </c>
      <c r="AS14" s="12">
        <v>-0.9147</v>
      </c>
      <c r="AT14" s="11">
        <v>31</v>
      </c>
      <c r="AU14" s="13">
        <v>1610.22</v>
      </c>
      <c r="AV14" s="11">
        <v>63</v>
      </c>
      <c r="AW14" s="11">
        <v>360</v>
      </c>
      <c r="AX14" s="13">
        <v>20892.79</v>
      </c>
      <c r="AY14" s="11">
        <v>63</v>
      </c>
      <c r="AZ14" s="12">
        <v>-0.9139</v>
      </c>
      <c r="BA14" s="12">
        <v>-0.9229</v>
      </c>
      <c r="BB14" s="11">
        <v>18</v>
      </c>
      <c r="BC14" s="13">
        <v>2500.29</v>
      </c>
      <c r="BD14" s="11">
        <v>11</v>
      </c>
      <c r="BE14" s="11">
        <v>220</v>
      </c>
      <c r="BF14" s="13">
        <v>25639.78</v>
      </c>
      <c r="BG14" s="11">
        <v>11</v>
      </c>
      <c r="BH14" s="12">
        <v>-0.9182</v>
      </c>
      <c r="BI14" s="12">
        <v>-0.9025</v>
      </c>
    </row>
    <row r="15">
      <c r="A15" s="10" t="s">
        <v>46</v>
      </c>
      <c r="B15" s="11">
        <v>5807</v>
      </c>
      <c r="C15" s="11">
        <f>=ROUNDDOWN(127.626373626374,0)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21</v>
      </c>
      <c r="M15" s="14"/>
      <c r="N15" s="11"/>
      <c r="O15" s="13"/>
      <c r="P15" s="11">
        <v>21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28811</v>
      </c>
      <c r="C16" s="11">
        <f>=ROUNDDOWN(77.7624831309042,0)</f>
      </c>
      <c r="D16" s="11">
        <v>2790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80</v>
      </c>
      <c r="M16" s="14"/>
      <c r="N16" s="11"/>
      <c r="O16" s="13"/>
      <c r="P16" s="11">
        <v>80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4760</v>
      </c>
      <c r="C17" s="11">
        <f>=ROUNDDOWN(132.222222222222,0)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422709</v>
      </c>
      <c r="C18" s="11">
        <f>=ROUNDDOWN(29.1306475177109,0)</f>
      </c>
      <c r="D18" s="11">
        <v>384735</v>
      </c>
      <c r="E18" s="12">
        <v>0.9216</v>
      </c>
      <c r="F18" s="11"/>
      <c r="G18" s="11">
        <f>=ROUNDDOWN({0},0)</f>
      </c>
      <c r="H18" s="11"/>
      <c r="I18" s="12"/>
      <c r="J18" s="11">
        <v>250</v>
      </c>
      <c r="K18" s="13">
        <v>9602.76</v>
      </c>
      <c r="L18" s="11">
        <v>1010</v>
      </c>
      <c r="M18" s="14">
        <v>9.51</v>
      </c>
      <c r="N18" s="11">
        <v>1320</v>
      </c>
      <c r="O18" s="13">
        <v>49347.51</v>
      </c>
      <c r="P18" s="11">
        <v>1010</v>
      </c>
      <c r="Q18" s="14">
        <v>48.86</v>
      </c>
      <c r="R18" s="12">
        <v>-0.8106</v>
      </c>
      <c r="S18" s="12">
        <v>-0.8054</v>
      </c>
      <c r="T18" s="12"/>
      <c r="U18" s="12">
        <v>-0.8054</v>
      </c>
      <c r="V18" s="11"/>
      <c r="W18" s="13"/>
      <c r="X18" s="11"/>
      <c r="Y18" s="11"/>
      <c r="Z18" s="13"/>
      <c r="AA18" s="11"/>
      <c r="AB18" s="12"/>
      <c r="AC18" s="12"/>
      <c r="AD18" s="11">
        <v>250</v>
      </c>
      <c r="AE18" s="13">
        <v>9602.76</v>
      </c>
      <c r="AF18" s="11">
        <v>98</v>
      </c>
      <c r="AG18" s="11">
        <v>1320</v>
      </c>
      <c r="AH18" s="13">
        <v>49347.51</v>
      </c>
      <c r="AI18" s="11">
        <v>98</v>
      </c>
      <c r="AJ18" s="12">
        <v>-0.8106</v>
      </c>
      <c r="AK18" s="12">
        <v>-0.8054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145742</v>
      </c>
      <c r="C19" s="11">
        <f>=ROUNDDOWN(50.5399313382113,0)</f>
      </c>
      <c r="D19" s="11">
        <v>34743</v>
      </c>
      <c r="E19" s="12">
        <v>1</v>
      </c>
      <c r="F19" s="11"/>
      <c r="G19" s="11">
        <f>=ROUNDDOWN({0},0)</f>
      </c>
      <c r="H19" s="11"/>
      <c r="I19" s="12"/>
      <c r="J19" s="11">
        <v>659</v>
      </c>
      <c r="K19" s="13">
        <v>22466.06</v>
      </c>
      <c r="L19" s="11">
        <v>142</v>
      </c>
      <c r="M19" s="14">
        <v>158.21</v>
      </c>
      <c r="N19" s="11">
        <v>3807</v>
      </c>
      <c r="O19" s="13">
        <v>129859.79</v>
      </c>
      <c r="P19" s="11">
        <v>142</v>
      </c>
      <c r="Q19" s="14">
        <v>914.51</v>
      </c>
      <c r="R19" s="12">
        <v>-0.8269</v>
      </c>
      <c r="S19" s="12">
        <v>-0.827</v>
      </c>
      <c r="T19" s="12"/>
      <c r="U19" s="12">
        <v>-0.827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659</v>
      </c>
      <c r="AE19" s="13">
        <v>22466.06</v>
      </c>
      <c r="AF19" s="11">
        <v>90</v>
      </c>
      <c r="AG19" s="11">
        <v>3807</v>
      </c>
      <c r="AH19" s="13">
        <v>129859.79</v>
      </c>
      <c r="AI19" s="11">
        <v>90</v>
      </c>
      <c r="AJ19" s="12">
        <v>-0.8269</v>
      </c>
      <c r="AK19" s="12">
        <v>-0.827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296348</v>
      </c>
      <c r="C20" s="11">
        <f>=ROUNDDOWN(38.1052063108357,0)</f>
      </c>
      <c r="D20" s="11">
        <v>85028</v>
      </c>
      <c r="E20" s="12">
        <v>0.9909</v>
      </c>
      <c r="F20" s="11"/>
      <c r="G20" s="11">
        <f>=ROUNDDOWN({0},0)</f>
      </c>
      <c r="H20" s="11"/>
      <c r="I20" s="12"/>
      <c r="J20" s="11">
        <v>652</v>
      </c>
      <c r="K20" s="13">
        <v>16277.98</v>
      </c>
      <c r="L20" s="11">
        <v>530</v>
      </c>
      <c r="M20" s="14">
        <v>30.71</v>
      </c>
      <c r="N20" s="11">
        <v>4110</v>
      </c>
      <c r="O20" s="13">
        <v>98613.29</v>
      </c>
      <c r="P20" s="11">
        <v>530</v>
      </c>
      <c r="Q20" s="14">
        <v>186.06</v>
      </c>
      <c r="R20" s="12">
        <v>-0.8414</v>
      </c>
      <c r="S20" s="12">
        <v>-0.8349</v>
      </c>
      <c r="T20" s="12"/>
      <c r="U20" s="12">
        <v>-0.8349</v>
      </c>
      <c r="V20" s="11">
        <v>637</v>
      </c>
      <c r="W20" s="13">
        <v>15881.08</v>
      </c>
      <c r="X20" s="11">
        <v>211</v>
      </c>
      <c r="Y20" s="11">
        <v>3920</v>
      </c>
      <c r="Z20" s="13">
        <v>94411.18</v>
      </c>
      <c r="AA20" s="11">
        <v>211</v>
      </c>
      <c r="AB20" s="12">
        <v>-0.8375</v>
      </c>
      <c r="AC20" s="12">
        <v>-0.8318</v>
      </c>
      <c r="AD20" s="11"/>
      <c r="AE20" s="13"/>
      <c r="AF20" s="11"/>
      <c r="AG20" s="11"/>
      <c r="AH20" s="13"/>
      <c r="AI20" s="11"/>
      <c r="AJ20" s="12"/>
      <c r="AK20" s="12"/>
      <c r="AL20" s="11">
        <v>15</v>
      </c>
      <c r="AM20" s="13">
        <v>396.9</v>
      </c>
      <c r="AN20" s="11">
        <v>105</v>
      </c>
      <c r="AO20" s="11">
        <v>190</v>
      </c>
      <c r="AP20" s="13">
        <v>4202.11</v>
      </c>
      <c r="AQ20" s="11">
        <v>105</v>
      </c>
      <c r="AR20" s="12">
        <v>-0.9211</v>
      </c>
      <c r="AS20" s="12">
        <v>-0.9055</v>
      </c>
      <c r="AT20" s="11"/>
      <c r="AU20" s="13"/>
      <c r="AV20" s="11"/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5625</v>
      </c>
      <c r="K21" s="17">
        <v>560089.8</v>
      </c>
      <c r="L21" s="15">
        <v>6496</v>
      </c>
      <c r="M21" s="18">
        <v>86.22</v>
      </c>
      <c r="N21" s="15">
        <v>37147</v>
      </c>
      <c r="O21" s="17">
        <v>3581821.39</v>
      </c>
      <c r="P21" s="15">
        <v>6496</v>
      </c>
      <c r="Q21" s="18">
        <v>551.39</v>
      </c>
      <c r="R21" s="16">
        <v>-0.8486</v>
      </c>
      <c r="S21" s="16">
        <v>-0.8436</v>
      </c>
      <c r="T21" s="16"/>
      <c r="U21" s="16">
        <v>-0.8436</v>
      </c>
      <c r="V21" s="15">
        <v>3318</v>
      </c>
      <c r="W21" s="17">
        <v>417931.04</v>
      </c>
      <c r="X21" s="15">
        <v>1532</v>
      </c>
      <c r="Y21" s="15">
        <v>21483</v>
      </c>
      <c r="Z21" s="17">
        <v>2565479.61</v>
      </c>
      <c r="AA21" s="15">
        <v>1532</v>
      </c>
      <c r="AB21" s="16">
        <v>-0.8456</v>
      </c>
      <c r="AC21" s="16">
        <v>-0.8371</v>
      </c>
      <c r="AD21" s="15">
        <v>1580</v>
      </c>
      <c r="AE21" s="17">
        <v>69371.05</v>
      </c>
      <c r="AF21" s="15">
        <v>870</v>
      </c>
      <c r="AG21" s="15">
        <v>9227</v>
      </c>
      <c r="AH21" s="17">
        <v>389521.9</v>
      </c>
      <c r="AI21" s="15">
        <v>870</v>
      </c>
      <c r="AJ21" s="16">
        <v>-0.8288</v>
      </c>
      <c r="AK21" s="16">
        <v>-0.8219</v>
      </c>
      <c r="AL21" s="15">
        <v>298</v>
      </c>
      <c r="AM21" s="17">
        <v>28874.27</v>
      </c>
      <c r="AN21" s="15">
        <v>890</v>
      </c>
      <c r="AO21" s="15">
        <v>2604</v>
      </c>
      <c r="AP21" s="17">
        <v>247570.37</v>
      </c>
      <c r="AQ21" s="15">
        <v>890</v>
      </c>
      <c r="AR21" s="16">
        <v>-0.8856</v>
      </c>
      <c r="AS21" s="16">
        <v>-0.8834</v>
      </c>
      <c r="AT21" s="15">
        <v>285</v>
      </c>
      <c r="AU21" s="17">
        <v>24880.69</v>
      </c>
      <c r="AV21" s="15">
        <v>1075</v>
      </c>
      <c r="AW21" s="15">
        <v>2623</v>
      </c>
      <c r="AX21" s="17">
        <v>231608.53</v>
      </c>
      <c r="AY21" s="15">
        <v>1075</v>
      </c>
      <c r="AZ21" s="16">
        <v>-0.8913</v>
      </c>
      <c r="BA21" s="16">
        <v>-0.8926</v>
      </c>
      <c r="BB21" s="15">
        <v>144</v>
      </c>
      <c r="BC21" s="17">
        <v>19032.75</v>
      </c>
      <c r="BD21" s="15">
        <v>643</v>
      </c>
      <c r="BE21" s="15">
        <v>1210</v>
      </c>
      <c r="BF21" s="17">
        <v>147640.98</v>
      </c>
      <c r="BG21" s="15">
        <v>643</v>
      </c>
      <c r="BH21" s="16">
        <v>-0.881</v>
      </c>
      <c r="BI21" s="16">
        <v>-0.8711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