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<sst xmlns="http://schemas.openxmlformats.org/spreadsheetml/2006/main" count="260" uniqueCount="260">
  <si>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</si>
  <si>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</si>
  <si>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</si>
  <si>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</si>
  <si>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</si>
  <si>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</si>
  <si>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</si>
  <si>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</si>
  <si>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</si>
  <si>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</si>
  <si>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</si>
  <si>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</si>
  <si>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</si>
  <si>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</si>
  <si>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</si>
  <si>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</si>
  <si>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</si>
  <si>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</si>
  <si>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</si>
  <si>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</si>
  <si>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</si>
  <si>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</si>
  <si>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</si>
  <si>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</si>
  <si>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</si>
  <si>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</si>
  <si>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</si>
  <si>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</si>
  <si>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</si>
  <si>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</si>
  <si>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</si>
  <si>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</si>
  <si>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</si>
  <si>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</si>
  <si>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</si>
  <si>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</si>
  <si>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</si>
  <si>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</si>
  <si>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</si>
  <si>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</si>
  <si>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</si>
  <si>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</si>
  <si>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</si>
  <si>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</si>
  <si>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</si>
  <si>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</si>
  <si>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</si>
  <si>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</si>
  <si>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</si>
  <si>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</si>
  <si>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</si>
  <si>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</si>
  <si>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</si>
  <si>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</si>
  <si>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</si>
  <si>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</si>
  <si>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</si>
  <si>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</si>
  <si>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</si>
  <si>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</si>
  <si>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</si>
  <si>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</si>
  <si>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</si>
  <si>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</si>
  <si>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</si>
  <si>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</si>
  <si>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</si>
  <si>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</si>
  <si>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</si>
  <si>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</si>
  <si>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</si>
  <si>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</si>
  <si>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</si>
  <si>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</si>
  <si>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</si>
  <si>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</si>
  <si>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</si>
  <si>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</si>
  <si>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</si>
  <si>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</si>
  <si>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</si>
  <si>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</si>
  <si>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</si>
  <si>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</si>
  <si>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</si>
  <si>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</si>
  <si>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</si>
  <si>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NS12-3251</t>
  </si>
  <si>
    <t>ADUL</t>
  </si>
  <si>
    <t>N Natori</t>
  </si>
  <si>
    <t>DUVET&amp;DUVET SET</t>
  </si>
  <si>
    <t>Duvet&amp;Duvet Set</t>
  </si>
  <si>
    <t>Hanae</t>
  </si>
  <si>
    <t>Cotton Blend Yarn Dyed 3 Piece Duvet Cover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</si>
  <si>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</si>
  <si>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</si>
  <si>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</si>
  <si>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</si>
  <si>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</si>
  <si>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</si>
  <si>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</si>
  <si>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</si>
  <si>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</si>
  <si>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</si>
  <si>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</si>
  <si>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</si>
  <si>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</si>
  <si>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8/5/2025</t>
  </si>
  <si>
    <t>MACY02</t>
  </si>
  <si>
    <t>Setup</t>
  </si>
  <si>
    <t>10/1/2018</t>
  </si>
  <si>
    <t>11/22/2018</t>
  </si>
  <si>
    <t>No</t>
  </si>
  <si>
    <t>NS12-3252</t>
  </si>
  <si>
    <t>King</t>
  </si>
  <si>
    <t>CSNSTORES,MACY02</t>
  </si>
  <si>
    <t>11/7/2018</t>
  </si>
  <si>
    <t>NS12-3245</t>
  </si>
  <si>
    <t>White</t>
  </si>
  <si>
    <t>PP000991;PF004455</t>
  </si>
  <si>
    <t>JCPENNEY01,MACY02</t>
  </si>
  <si>
    <t>11/1/2018</t>
  </si>
  <si>
    <t>NS12-3246</t>
  </si>
  <si>
    <t>10/14/2018</t>
  </si>
  <si>
    <t>NS12-3257</t>
  </si>
  <si>
    <t>Sakura Blossom</t>
  </si>
  <si>
    <t>3 Piece Cotton Sateen Printed Duvet Cover Set</t>
  </si>
  <si>
    <t>Lilac</t>
  </si>
  <si>
    <t>PP000992;PF004457</t>
  </si>
  <si>
    <t>Floral</t>
  </si>
  <si>
    <t>9/28/2018</t>
  </si>
  <si>
    <t>8/30/2025</t>
  </si>
  <si>
    <t>AMAZON</t>
  </si>
  <si>
    <t>10/24/2018</t>
  </si>
  <si>
    <t>11/6/2018</t>
  </si>
  <si>
    <t>NS12-3258</t>
  </si>
  <si>
    <t>11/26/2018</t>
  </si>
  <si>
    <t>NS12-2005</t>
  </si>
  <si>
    <t>Cherry Blossom</t>
  </si>
  <si>
    <t>Duvet Cover Mini Set</t>
  </si>
  <si>
    <t>Queen</t>
  </si>
  <si>
    <t>Multi</t>
  </si>
  <si>
    <t>B</t>
  </si>
  <si>
    <t>PF002588</t>
  </si>
  <si>
    <t>4/2/2017</t>
  </si>
  <si>
    <t>OVERSTOCK01</t>
  </si>
  <si>
    <t>7/30/2016</t>
  </si>
  <si>
    <t>3/30/2015</t>
  </si>
  <si>
    <t>NS12-2006</t>
  </si>
  <si>
    <t>4/18/2017</t>
  </si>
  <si>
    <t>1/2/2015</t>
  </si>
  <si>
    <t>NS12-3707</t>
  </si>
  <si>
    <t>Duvet Mini Set</t>
  </si>
  <si>
    <t>Brush Stroke</t>
  </si>
  <si>
    <t>3 Piece Oversized Reversible Seersucker Duvet Cover Mini Set</t>
  </si>
  <si>
    <t>Blue</t>
  </si>
  <si>
    <t>PF005695;PP001754</t>
  </si>
  <si>
    <t>Microfiber</t>
  </si>
  <si>
    <t>Abstract</t>
  </si>
  <si>
    <t>5/11/2022</t>
  </si>
  <si>
    <t>JCPENNEY01,KOHLDSN,MACY02</t>
  </si>
  <si>
    <t>5/29/2022</t>
  </si>
  <si>
    <t>7/25/2022</t>
  </si>
  <si>
    <t>NS12-3708</t>
  </si>
  <si>
    <t>6/20/2022</t>
  </si>
  <si>
    <t>NS12-3655</t>
  </si>
  <si>
    <t>Cocoon</t>
  </si>
  <si>
    <t>3 Piece Quilt Top Duvet Cover Mini Set</t>
  </si>
  <si>
    <t>Close-out</t>
  </si>
  <si>
    <t>C</t>
  </si>
  <si>
    <t>PP001696;PF005609</t>
  </si>
  <si>
    <t>11/2/2021</t>
  </si>
  <si>
    <t>11/19/2021</t>
  </si>
  <si>
    <t>12/14/2021</t>
  </si>
  <si>
    <t>NS12-3656</t>
  </si>
  <si>
    <t>King/Cal King</t>
  </si>
  <si>
    <t>12/8/2021</t>
  </si>
  <si>
    <t>NS10-3255</t>
  </si>
  <si>
    <t>COMFORTER (SET)</t>
  </si>
  <si>
    <t>Comforter (Set)</t>
  </si>
  <si>
    <t>3 Piece Cotton Sateen Printed Comforter Set</t>
  </si>
  <si>
    <t>11/13/2018</t>
  </si>
  <si>
    <t>NS10-3256</t>
  </si>
  <si>
    <t>JCPENNEY01,MACY02,OVERSTOCK01</t>
  </si>
  <si>
    <t>11/19/2018</t>
  </si>
  <si>
    <t>NS10-3705</t>
  </si>
  <si>
    <t>4 Piece Oversized Reversible Seersucker Comforter Set</t>
  </si>
  <si>
    <t>4</t>
  </si>
  <si>
    <t>NS10-3706</t>
  </si>
  <si>
    <t>CSNSTORES,JCPENNEY01</t>
  </si>
  <si>
    <t>NS10-1848</t>
  </si>
  <si>
    <t>Comforter Mini Set</t>
  </si>
  <si>
    <t>OLLIIX</t>
  </si>
  <si>
    <t>2/6/2015</t>
  </si>
  <si>
    <t>NS10-1849</t>
  </si>
  <si>
    <t>1/9/2015</t>
  </si>
  <si>
    <t>NS10-3249</t>
  </si>
  <si>
    <t>Cotton Blend Yarn Dyed 3 Piece Comforter Set</t>
  </si>
  <si>
    <t>JCPENNEY01,OVERSTOCK01</t>
  </si>
  <si>
    <t>10/30/2018</t>
  </si>
  <si>
    <t>NS10-3250</t>
  </si>
  <si>
    <t>10/22/2018</t>
  </si>
  <si>
    <t>NS10-3243</t>
  </si>
  <si>
    <t>11/21/2018</t>
  </si>
  <si>
    <t>NS10-3244</t>
  </si>
  <si>
    <t>7/29/2025</t>
  </si>
  <si>
    <t>AMERSIGNDS,OLLIIX,OVERSTOCK01</t>
  </si>
  <si>
    <t>NS10-3653</t>
  </si>
  <si>
    <t>3 Piece Quilt Top Comforter Mini Set</t>
  </si>
  <si>
    <t>Donation</t>
  </si>
  <si>
    <t>NS10-3654</t>
  </si>
  <si>
    <t>NS11-3662</t>
  </si>
  <si>
    <t>BED SKIRT&amp;SHAM</t>
  </si>
  <si>
    <t>Bed Skirt&amp;Sham</t>
  </si>
  <si>
    <t>Quilt Top Euro Sham</t>
  </si>
  <si>
    <t>Euro Sham</t>
  </si>
  <si>
    <t>PP001696;PF005608</t>
  </si>
  <si>
    <t>1</t>
  </si>
  <si>
    <t>Casual</t>
  </si>
  <si>
    <t>2/2/2022</t>
  </si>
  <si>
    <t>NS11-3657</t>
  </si>
  <si>
    <t>AMAZONDS</t>
  </si>
  <si>
    <t>5/2/2022</t>
  </si>
  <si>
    <t>NS11-1824A</t>
  </si>
  <si>
    <t>Sham</t>
  </si>
  <si>
    <t>PF002589</t>
  </si>
  <si>
    <t>Striped</t>
  </si>
  <si>
    <t>NS11-3253</t>
  </si>
  <si>
    <t>Cotton Blend Yarn Dyed Euro Sham</t>
  </si>
  <si>
    <t>26x26"</t>
  </si>
  <si>
    <t>A</t>
  </si>
  <si>
    <t>10/3/2018</t>
  </si>
  <si>
    <t>NS11-3247</t>
  </si>
  <si>
    <t>PP000991;PF004455;PP000992</t>
  </si>
  <si>
    <t>HSNDS,KOHLDSN</t>
  </si>
  <si>
    <t>10/29/2018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</si>
  <si>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</si>
  <si>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</si>
  <si>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</si>
  <si>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</si>
  <si>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</si>
  <si>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</si>
  <si>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12/17/2018</t>
  </si>
  <si>
    <t>NS30-3248</t>
  </si>
  <si>
    <t>Glam/Luxury</t>
  </si>
  <si>
    <t>NS30-3259</t>
  </si>
  <si>
    <t>PP000992;PF004458</t>
  </si>
  <si>
    <t>12/10/2018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</si>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</sst>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81.16</v>
      </c>
      <c r="M6" s="3">
        <v>85.22</v>
      </c>
      <c r="N6" s="3">
        <v>179.99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43</v>
      </c>
      <c r="AA6" s="4">
        <f>=ROUNDDOWN(21.5,0)</f>
      </c>
      <c r="AB6" s="5">
        <v>2</v>
      </c>
      <c r="AC6" s="2" t="s">
        <v>107</v>
      </c>
      <c r="AD6" s="4">
        <v>80</v>
      </c>
      <c r="AE6" s="4">
        <v>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/>
      <c r="AQ6" s="8"/>
      <c r="AR6" s="4"/>
      <c r="AS6" s="8"/>
      <c r="AT6" s="7"/>
      <c r="AU6" s="7"/>
      <c r="AV6" s="4">
        <v>3</v>
      </c>
      <c r="AW6" s="8">
        <v>238.77</v>
      </c>
      <c r="AX6" s="4" t="s">
        <v>99</v>
      </c>
      <c r="AY6" s="8" t="s">
        <v>99</v>
      </c>
      <c r="AZ6" s="7" t="s">
        <v>99</v>
      </c>
      <c r="BA6" s="7" t="s">
        <v>99</v>
      </c>
      <c r="BB6" s="7"/>
      <c r="BC6" s="4">
        <v>4</v>
      </c>
      <c r="BD6" s="8">
        <v>315.64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0.7565</v>
      </c>
      <c r="BJ6" s="4">
        <v>1</v>
      </c>
      <c r="BK6" s="8">
        <v>80.97</v>
      </c>
      <c r="BL6" s="2" t="s">
        <v>108</v>
      </c>
      <c r="BM6" s="7"/>
      <c r="BN6" s="7"/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111</v>
      </c>
      <c r="BY6" s="2" t="s">
        <v>112</v>
      </c>
      <c r="BZ6" s="2" t="s">
        <v>112</v>
      </c>
      <c r="CA6" s="2" t="s">
        <v>99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114</v>
      </c>
      <c r="K7" s="2" t="s">
        <v>95</v>
      </c>
      <c r="L7" s="3">
        <v>91.87</v>
      </c>
      <c r="M7" s="3">
        <v>96.46</v>
      </c>
      <c r="N7" s="3">
        <v>204.99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72</v>
      </c>
      <c r="AA7" s="4">
        <f>=ROUNDDOWN(14.4,0)</f>
      </c>
      <c r="AB7" s="5">
        <v>5</v>
      </c>
      <c r="AC7" s="2" t="s">
        <v>107</v>
      </c>
      <c r="AD7" s="4">
        <v>140</v>
      </c>
      <c r="AE7" s="4">
        <v>140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3</v>
      </c>
      <c r="AQ7" s="8">
        <v>238.77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5</v>
      </c>
      <c r="BK7" s="8">
        <v>422.35</v>
      </c>
      <c r="BL7" s="2" t="s">
        <v>115</v>
      </c>
      <c r="BM7" s="7">
        <v>0.6</v>
      </c>
      <c r="BN7" s="7">
        <v>0.5653</v>
      </c>
      <c r="BO7" s="4">
        <v>3</v>
      </c>
      <c r="BP7" s="8">
        <v>238.77</v>
      </c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116</v>
      </c>
      <c r="BY7" s="2" t="s">
        <v>112</v>
      </c>
      <c r="BZ7" s="2" t="s">
        <v>112</v>
      </c>
      <c r="CA7" s="2" t="s">
        <v>99</v>
      </c>
    </row>
    <row r="8">
      <c r="A8" s="2" t="s">
        <v>117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118</v>
      </c>
      <c r="L8" s="3">
        <v>81.16</v>
      </c>
      <c r="M8" s="3">
        <v>85.22</v>
      </c>
      <c r="N8" s="3">
        <v>179.99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119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106</v>
      </c>
      <c r="Z8" s="4">
        <v>58</v>
      </c>
      <c r="AA8" s="4">
        <f>=ROUNDDOWN(29,0)</f>
      </c>
      <c r="AB8" s="5">
        <v>2</v>
      </c>
      <c r="AC8" s="2" t="s">
        <v>99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/>
      <c r="AQ8" s="8"/>
      <c r="AR8" s="4"/>
      <c r="AS8" s="8"/>
      <c r="AT8" s="7"/>
      <c r="AU8" s="7"/>
      <c r="AV8" s="4">
        <v>1</v>
      </c>
      <c r="AW8" s="8">
        <v>76.87</v>
      </c>
      <c r="AX8" s="4" t="s">
        <v>99</v>
      </c>
      <c r="AY8" s="8" t="s">
        <v>99</v>
      </c>
      <c r="AZ8" s="7" t="s">
        <v>99</v>
      </c>
      <c r="BA8" s="7" t="s">
        <v>99</v>
      </c>
      <c r="BB8" s="7"/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0.2435</v>
      </c>
      <c r="BJ8" s="4">
        <v>3</v>
      </c>
      <c r="BK8" s="8">
        <v>251.96</v>
      </c>
      <c r="BL8" s="2" t="s">
        <v>120</v>
      </c>
      <c r="BM8" s="7"/>
      <c r="BN8" s="7"/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110</v>
      </c>
      <c r="BX8" s="2" t="s">
        <v>121</v>
      </c>
      <c r="BY8" s="2" t="s">
        <v>112</v>
      </c>
      <c r="BZ8" s="2" t="s">
        <v>112</v>
      </c>
      <c r="CA8" s="2" t="s">
        <v>99</v>
      </c>
    </row>
    <row r="9">
      <c r="A9" s="2" t="s">
        <v>122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114</v>
      </c>
      <c r="K9" s="2" t="s">
        <v>118</v>
      </c>
      <c r="L9" s="3">
        <v>91.87</v>
      </c>
      <c r="M9" s="3">
        <v>96.46</v>
      </c>
      <c r="N9" s="3">
        <v>204.99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119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106</v>
      </c>
      <c r="Z9" s="4">
        <v>220</v>
      </c>
      <c r="AA9" s="4">
        <f>=ROUNDDOWN(44,0)</f>
      </c>
      <c r="AB9" s="5">
        <v>5</v>
      </c>
      <c r="AC9" s="2" t="s">
        <v>99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1</v>
      </c>
      <c r="AQ9" s="8">
        <v>76.87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1</v>
      </c>
      <c r="BK9" s="8">
        <v>76.87</v>
      </c>
      <c r="BL9" s="2" t="s">
        <v>16</v>
      </c>
      <c r="BM9" s="7">
        <v>1</v>
      </c>
      <c r="BN9" s="7">
        <v>1</v>
      </c>
      <c r="BO9" s="4">
        <v>1</v>
      </c>
      <c r="BP9" s="8">
        <v>76.87</v>
      </c>
      <c r="BQ9" s="4"/>
      <c r="BR9" s="8"/>
      <c r="BS9" s="7"/>
      <c r="BT9" s="7"/>
      <c r="BU9" s="2" t="s">
        <v>109</v>
      </c>
      <c r="BV9" s="2" t="s">
        <v>96</v>
      </c>
      <c r="BW9" s="2" t="s">
        <v>110</v>
      </c>
      <c r="BX9" s="2" t="s">
        <v>123</v>
      </c>
      <c r="BY9" s="2" t="s">
        <v>112</v>
      </c>
      <c r="BZ9" s="2" t="s">
        <v>112</v>
      </c>
      <c r="CA9" s="2" t="s">
        <v>99</v>
      </c>
    </row>
    <row r="10">
      <c r="A10" s="2" t="s">
        <v>124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94</v>
      </c>
      <c r="K10" s="2" t="s">
        <v>127</v>
      </c>
      <c r="L10" s="3">
        <v>75.2</v>
      </c>
      <c r="M10" s="3">
        <v>78.96</v>
      </c>
      <c r="N10" s="3">
        <v>159.99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128</v>
      </c>
      <c r="T10" s="2" t="s">
        <v>101</v>
      </c>
      <c r="U10" s="2" t="s">
        <v>102</v>
      </c>
      <c r="V10" s="2" t="s">
        <v>129</v>
      </c>
      <c r="W10" s="2" t="s">
        <v>105</v>
      </c>
      <c r="X10" s="2" t="s">
        <v>99</v>
      </c>
      <c r="Y10" s="2" t="s">
        <v>130</v>
      </c>
      <c r="Z10" s="4">
        <v>140</v>
      </c>
      <c r="AA10" s="4">
        <f>=ROUNDDOWN(17.5,0)</f>
      </c>
      <c r="AB10" s="5">
        <v>8</v>
      </c>
      <c r="AC10" s="2" t="s">
        <v>131</v>
      </c>
      <c r="AD10" s="4">
        <v>276</v>
      </c>
      <c r="AE10" s="4">
        <v>276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2</v>
      </c>
      <c r="AW10" s="8">
        <v>143.02</v>
      </c>
      <c r="AX10" s="4" t="s">
        <v>99</v>
      </c>
      <c r="AY10" s="8" t="s">
        <v>99</v>
      </c>
      <c r="AZ10" s="7" t="s">
        <v>99</v>
      </c>
      <c r="BA10" s="7" t="s">
        <v>99</v>
      </c>
      <c r="BB10" s="7"/>
      <c r="BC10" s="4">
        <v>2</v>
      </c>
      <c r="BD10" s="8">
        <v>143.02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1</v>
      </c>
      <c r="BJ10" s="4">
        <v>2</v>
      </c>
      <c r="BK10" s="8">
        <v>170.36</v>
      </c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109</v>
      </c>
      <c r="BV10" s="2" t="s">
        <v>96</v>
      </c>
      <c r="BW10" s="2" t="s">
        <v>133</v>
      </c>
      <c r="BX10" s="2" t="s">
        <v>134</v>
      </c>
      <c r="BY10" s="2" t="s">
        <v>112</v>
      </c>
      <c r="BZ10" s="2" t="s">
        <v>112</v>
      </c>
      <c r="CA10" s="2" t="s">
        <v>99</v>
      </c>
    </row>
    <row r="11">
      <c r="A11" s="2" t="s">
        <v>135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114</v>
      </c>
      <c r="K11" s="2" t="s">
        <v>127</v>
      </c>
      <c r="L11" s="3">
        <v>84.6</v>
      </c>
      <c r="M11" s="3">
        <v>88.83</v>
      </c>
      <c r="N11" s="3">
        <v>179.99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128</v>
      </c>
      <c r="T11" s="2" t="s">
        <v>101</v>
      </c>
      <c r="U11" s="2" t="s">
        <v>102</v>
      </c>
      <c r="V11" s="2" t="s">
        <v>129</v>
      </c>
      <c r="W11" s="2" t="s">
        <v>105</v>
      </c>
      <c r="X11" s="2" t="s">
        <v>99</v>
      </c>
      <c r="Y11" s="2" t="s">
        <v>130</v>
      </c>
      <c r="Z11" s="4">
        <v>177</v>
      </c>
      <c r="AA11" s="4">
        <f>=ROUNDDOWN(29.5,0)</f>
      </c>
      <c r="AB11" s="5">
        <v>6</v>
      </c>
      <c r="AC11" s="2" t="s">
        <v>131</v>
      </c>
      <c r="AD11" s="4">
        <v>138</v>
      </c>
      <c r="AE11" s="4">
        <v>138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2</v>
      </c>
      <c r="AQ11" s="8">
        <v>143.02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1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4</v>
      </c>
      <c r="BK11" s="8">
        <v>308.62</v>
      </c>
      <c r="BL11" s="2" t="s">
        <v>115</v>
      </c>
      <c r="BM11" s="7">
        <v>0.5</v>
      </c>
      <c r="BN11" s="7">
        <v>0.4634</v>
      </c>
      <c r="BO11" s="4">
        <v>2</v>
      </c>
      <c r="BP11" s="8">
        <v>143.02</v>
      </c>
      <c r="BQ11" s="4"/>
      <c r="BR11" s="8"/>
      <c r="BS11" s="7"/>
      <c r="BT11" s="7"/>
      <c r="BU11" s="2" t="s">
        <v>109</v>
      </c>
      <c r="BV11" s="2" t="s">
        <v>96</v>
      </c>
      <c r="BW11" s="2" t="s">
        <v>133</v>
      </c>
      <c r="BX11" s="2" t="s">
        <v>136</v>
      </c>
      <c r="BY11" s="2" t="s">
        <v>112</v>
      </c>
      <c r="BZ11" s="2" t="s">
        <v>112</v>
      </c>
      <c r="CA11" s="2" t="s">
        <v>99</v>
      </c>
    </row>
    <row r="12">
      <c r="A12" s="2" t="s">
        <v>137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138</v>
      </c>
      <c r="G12" s="2" t="s">
        <v>99</v>
      </c>
      <c r="H12" s="2" t="s">
        <v>99</v>
      </c>
      <c r="I12" s="2" t="s">
        <v>139</v>
      </c>
      <c r="J12" s="2" t="s">
        <v>140</v>
      </c>
      <c r="K12" s="2" t="s">
        <v>141</v>
      </c>
      <c r="L12" s="3">
        <v>75.2</v>
      </c>
      <c r="M12" s="3">
        <v>78.96</v>
      </c>
      <c r="N12" s="3">
        <v>159.99</v>
      </c>
      <c r="O12" s="2" t="s">
        <v>96</v>
      </c>
      <c r="P12" s="2" t="s">
        <v>142</v>
      </c>
      <c r="Q12" s="2" t="s">
        <v>98</v>
      </c>
      <c r="R12" s="2" t="s">
        <v>99</v>
      </c>
      <c r="S12" s="2" t="s">
        <v>143</v>
      </c>
      <c r="T12" s="2" t="s">
        <v>99</v>
      </c>
      <c r="U12" s="2" t="s">
        <v>102</v>
      </c>
      <c r="V12" s="2" t="s">
        <v>129</v>
      </c>
      <c r="W12" s="2" t="s">
        <v>105</v>
      </c>
      <c r="X12" s="2" t="s">
        <v>99</v>
      </c>
      <c r="Y12" s="2" t="s">
        <v>144</v>
      </c>
      <c r="Z12" s="4">
        <v>59</v>
      </c>
      <c r="AA12" s="4">
        <f>=ROUNDDOWN(23.6,0)</f>
      </c>
      <c r="AB12" s="5">
        <v>2.5</v>
      </c>
      <c r="AC12" s="2" t="s">
        <v>99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/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/>
      <c r="BJ12" s="4">
        <v>2</v>
      </c>
      <c r="BK12" s="8">
        <v>164.58</v>
      </c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109</v>
      </c>
      <c r="BV12" s="2" t="s">
        <v>96</v>
      </c>
      <c r="BW12" s="2" t="s">
        <v>146</v>
      </c>
      <c r="BX12" s="2" t="s">
        <v>147</v>
      </c>
      <c r="BY12" s="2" t="s">
        <v>112</v>
      </c>
      <c r="BZ12" s="2" t="s">
        <v>112</v>
      </c>
      <c r="CA12" s="2" t="s">
        <v>99</v>
      </c>
    </row>
    <row r="13">
      <c r="A13" s="2" t="s">
        <v>148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138</v>
      </c>
      <c r="G13" s="2" t="s">
        <v>99</v>
      </c>
      <c r="H13" s="2" t="s">
        <v>99</v>
      </c>
      <c r="I13" s="2" t="s">
        <v>139</v>
      </c>
      <c r="J13" s="2" t="s">
        <v>114</v>
      </c>
      <c r="K13" s="2" t="s">
        <v>141</v>
      </c>
      <c r="L13" s="3">
        <v>84.6</v>
      </c>
      <c r="M13" s="3">
        <v>88.83</v>
      </c>
      <c r="N13" s="3">
        <v>179.99</v>
      </c>
      <c r="O13" s="2" t="s">
        <v>96</v>
      </c>
      <c r="P13" s="2" t="s">
        <v>142</v>
      </c>
      <c r="Q13" s="2" t="s">
        <v>98</v>
      </c>
      <c r="R13" s="2" t="s">
        <v>99</v>
      </c>
      <c r="S13" s="2" t="s">
        <v>143</v>
      </c>
      <c r="T13" s="2" t="s">
        <v>99</v>
      </c>
      <c r="U13" s="2" t="s">
        <v>102</v>
      </c>
      <c r="V13" s="2" t="s">
        <v>129</v>
      </c>
      <c r="W13" s="2" t="s">
        <v>105</v>
      </c>
      <c r="X13" s="2" t="s">
        <v>99</v>
      </c>
      <c r="Y13" s="2" t="s">
        <v>149</v>
      </c>
      <c r="Z13" s="4">
        <v>71</v>
      </c>
      <c r="AA13" s="4">
        <f>=ROUNDDOWN(37.3684210526316,0)</f>
      </c>
      <c r="AB13" s="5">
        <v>1.9</v>
      </c>
      <c r="AC13" s="2" t="s">
        <v>99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/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/>
      <c r="BJ13" s="4">
        <v>1</v>
      </c>
      <c r="BK13" s="8">
        <v>93.26</v>
      </c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109</v>
      </c>
      <c r="BV13" s="2" t="s">
        <v>96</v>
      </c>
      <c r="BW13" s="2" t="s">
        <v>146</v>
      </c>
      <c r="BX13" s="2" t="s">
        <v>150</v>
      </c>
      <c r="BY13" s="2" t="s">
        <v>112</v>
      </c>
      <c r="BZ13" s="2" t="s">
        <v>112</v>
      </c>
      <c r="CA13" s="2" t="s">
        <v>99</v>
      </c>
    </row>
    <row r="14">
      <c r="A14" s="2" t="s">
        <v>151</v>
      </c>
      <c r="B14" s="2" t="s">
        <v>88</v>
      </c>
      <c r="C14" s="2" t="s">
        <v>89</v>
      </c>
      <c r="D14" s="2" t="s">
        <v>90</v>
      </c>
      <c r="E14" s="2" t="s">
        <v>152</v>
      </c>
      <c r="F14" s="2" t="s">
        <v>153</v>
      </c>
      <c r="G14" s="2" t="s">
        <v>153</v>
      </c>
      <c r="H14" s="2" t="s">
        <v>153</v>
      </c>
      <c r="I14" s="2" t="s">
        <v>154</v>
      </c>
      <c r="J14" s="2" t="s">
        <v>94</v>
      </c>
      <c r="K14" s="2" t="s">
        <v>155</v>
      </c>
      <c r="L14" s="3">
        <v>39.13</v>
      </c>
      <c r="M14" s="3">
        <v>41.09</v>
      </c>
      <c r="N14" s="3">
        <v>89.99</v>
      </c>
      <c r="O14" s="2" t="s">
        <v>96</v>
      </c>
      <c r="P14" s="2" t="s">
        <v>142</v>
      </c>
      <c r="Q14" s="2" t="s">
        <v>98</v>
      </c>
      <c r="R14" s="2" t="s">
        <v>99</v>
      </c>
      <c r="S14" s="2" t="s">
        <v>156</v>
      </c>
      <c r="T14" s="2" t="s">
        <v>157</v>
      </c>
      <c r="U14" s="2" t="s">
        <v>102</v>
      </c>
      <c r="V14" s="2" t="s">
        <v>158</v>
      </c>
      <c r="W14" s="2" t="s">
        <v>105</v>
      </c>
      <c r="X14" s="2" t="s">
        <v>99</v>
      </c>
      <c r="Y14" s="2" t="s">
        <v>159</v>
      </c>
      <c r="Z14" s="4">
        <v>108</v>
      </c>
      <c r="AA14" s="4">
        <f>=ROUNDDOWN(28.4210526315789,0)</f>
      </c>
      <c r="AB14" s="5">
        <v>3.8</v>
      </c>
      <c r="AC14" s="2" t="s">
        <v>99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/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/>
      <c r="BJ14" s="4">
        <v>3</v>
      </c>
      <c r="BK14" s="8">
        <v>134.59</v>
      </c>
      <c r="BL14" s="2" t="s">
        <v>160</v>
      </c>
      <c r="BM14" s="7"/>
      <c r="BN14" s="7"/>
      <c r="BO14" s="4"/>
      <c r="BP14" s="8"/>
      <c r="BQ14" s="4"/>
      <c r="BR14" s="8"/>
      <c r="BS14" s="7"/>
      <c r="BT14" s="7"/>
      <c r="BU14" s="2" t="s">
        <v>109</v>
      </c>
      <c r="BV14" s="2" t="s">
        <v>96</v>
      </c>
      <c r="BW14" s="2" t="s">
        <v>161</v>
      </c>
      <c r="BX14" s="2" t="s">
        <v>162</v>
      </c>
      <c r="BY14" s="2" t="s">
        <v>112</v>
      </c>
      <c r="BZ14" s="2" t="s">
        <v>112</v>
      </c>
      <c r="CA14" s="2" t="s">
        <v>99</v>
      </c>
    </row>
    <row r="15">
      <c r="A15" s="2" t="s">
        <v>163</v>
      </c>
      <c r="B15" s="2" t="s">
        <v>88</v>
      </c>
      <c r="C15" s="2" t="s">
        <v>89</v>
      </c>
      <c r="D15" s="2" t="s">
        <v>90</v>
      </c>
      <c r="E15" s="2" t="s">
        <v>152</v>
      </c>
      <c r="F15" s="2" t="s">
        <v>153</v>
      </c>
      <c r="G15" s="2" t="s">
        <v>153</v>
      </c>
      <c r="H15" s="2" t="s">
        <v>153</v>
      </c>
      <c r="I15" s="2" t="s">
        <v>154</v>
      </c>
      <c r="J15" s="2" t="s">
        <v>114</v>
      </c>
      <c r="K15" s="2" t="s">
        <v>155</v>
      </c>
      <c r="L15" s="3">
        <v>48.61</v>
      </c>
      <c r="M15" s="3">
        <v>51.04</v>
      </c>
      <c r="N15" s="3">
        <v>109.99</v>
      </c>
      <c r="O15" s="2" t="s">
        <v>96</v>
      </c>
      <c r="P15" s="2" t="s">
        <v>142</v>
      </c>
      <c r="Q15" s="2" t="s">
        <v>98</v>
      </c>
      <c r="R15" s="2" t="s">
        <v>99</v>
      </c>
      <c r="S15" s="2" t="s">
        <v>156</v>
      </c>
      <c r="T15" s="2" t="s">
        <v>157</v>
      </c>
      <c r="U15" s="2" t="s">
        <v>102</v>
      </c>
      <c r="V15" s="2" t="s">
        <v>158</v>
      </c>
      <c r="W15" s="2" t="s">
        <v>105</v>
      </c>
      <c r="X15" s="2" t="s">
        <v>99</v>
      </c>
      <c r="Y15" s="2" t="s">
        <v>159</v>
      </c>
      <c r="Z15" s="4">
        <v>89</v>
      </c>
      <c r="AA15" s="4">
        <f>=ROUNDDOWN(23.4210526315789,0)</f>
      </c>
      <c r="AB15" s="5">
        <v>3.8</v>
      </c>
      <c r="AC15" s="2" t="s">
        <v>99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/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/>
      <c r="BJ15" s="4">
        <v>2</v>
      </c>
      <c r="BK15" s="8">
        <v>115.12</v>
      </c>
      <c r="BL15" s="2" t="s">
        <v>108</v>
      </c>
      <c r="BM15" s="7"/>
      <c r="BN15" s="7"/>
      <c r="BO15" s="4"/>
      <c r="BP15" s="8"/>
      <c r="BQ15" s="4"/>
      <c r="BR15" s="8"/>
      <c r="BS15" s="7"/>
      <c r="BT15" s="7"/>
      <c r="BU15" s="2" t="s">
        <v>109</v>
      </c>
      <c r="BV15" s="2" t="s">
        <v>96</v>
      </c>
      <c r="BW15" s="2" t="s">
        <v>161</v>
      </c>
      <c r="BX15" s="2" t="s">
        <v>164</v>
      </c>
      <c r="BY15" s="2" t="s">
        <v>112</v>
      </c>
      <c r="BZ15" s="2" t="s">
        <v>112</v>
      </c>
      <c r="CA15" s="2" t="s">
        <v>99</v>
      </c>
    </row>
    <row r="16">
      <c r="A16" s="2" t="s">
        <v>165</v>
      </c>
      <c r="B16" s="2" t="s">
        <v>88</v>
      </c>
      <c r="C16" s="2" t="s">
        <v>89</v>
      </c>
      <c r="D16" s="2" t="s">
        <v>90</v>
      </c>
      <c r="E16" s="2" t="s">
        <v>152</v>
      </c>
      <c r="F16" s="2" t="s">
        <v>166</v>
      </c>
      <c r="G16" s="2" t="s">
        <v>166</v>
      </c>
      <c r="H16" s="2" t="s">
        <v>166</v>
      </c>
      <c r="I16" s="2" t="s">
        <v>167</v>
      </c>
      <c r="J16" s="2" t="s">
        <v>94</v>
      </c>
      <c r="K16" s="2" t="s">
        <v>118</v>
      </c>
      <c r="L16" s="3">
        <v>72.92</v>
      </c>
      <c r="M16" s="3">
        <v>76.57</v>
      </c>
      <c r="N16" s="3">
        <v>169.99</v>
      </c>
      <c r="O16" s="2" t="s">
        <v>168</v>
      </c>
      <c r="P16" s="2" t="s">
        <v>169</v>
      </c>
      <c r="Q16" s="2" t="s">
        <v>98</v>
      </c>
      <c r="R16" s="2" t="s">
        <v>99</v>
      </c>
      <c r="S16" s="2" t="s">
        <v>170</v>
      </c>
      <c r="T16" s="2" t="s">
        <v>157</v>
      </c>
      <c r="U16" s="2" t="s">
        <v>102</v>
      </c>
      <c r="V16" s="2" t="s">
        <v>103</v>
      </c>
      <c r="W16" s="2" t="s">
        <v>105</v>
      </c>
      <c r="X16" s="2" t="s">
        <v>99</v>
      </c>
      <c r="Y16" s="2" t="s">
        <v>171</v>
      </c>
      <c r="Z16" s="4">
        <v>18</v>
      </c>
      <c r="AA16" s="4">
        <f>=ROUNDDOWN(9.47368421052632,0)</f>
      </c>
      <c r="AB16" s="5">
        <v>1.9</v>
      </c>
      <c r="AC16" s="2" t="s">
        <v>99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/>
      <c r="BK16" s="8"/>
      <c r="BL16" s="2" t="s">
        <v>99</v>
      </c>
      <c r="BM16" s="7"/>
      <c r="BN16" s="7"/>
      <c r="BO16" s="4"/>
      <c r="BP16" s="8"/>
      <c r="BQ16" s="4"/>
      <c r="BR16" s="8"/>
      <c r="BS16" s="7"/>
      <c r="BT16" s="7"/>
      <c r="BU16" s="2" t="s">
        <v>109</v>
      </c>
      <c r="BV16" s="2" t="s">
        <v>96</v>
      </c>
      <c r="BW16" s="2" t="s">
        <v>172</v>
      </c>
      <c r="BX16" s="2" t="s">
        <v>173</v>
      </c>
      <c r="BY16" s="2" t="s">
        <v>112</v>
      </c>
      <c r="BZ16" s="2" t="s">
        <v>112</v>
      </c>
      <c r="CA16" s="2" t="s">
        <v>99</v>
      </c>
    </row>
    <row r="17">
      <c r="A17" s="2" t="s">
        <v>174</v>
      </c>
      <c r="B17" s="2" t="s">
        <v>88</v>
      </c>
      <c r="C17" s="2" t="s">
        <v>89</v>
      </c>
      <c r="D17" s="2" t="s">
        <v>90</v>
      </c>
      <c r="E17" s="2" t="s">
        <v>152</v>
      </c>
      <c r="F17" s="2" t="s">
        <v>166</v>
      </c>
      <c r="G17" s="2" t="s">
        <v>166</v>
      </c>
      <c r="H17" s="2" t="s">
        <v>166</v>
      </c>
      <c r="I17" s="2" t="s">
        <v>167</v>
      </c>
      <c r="J17" s="2" t="s">
        <v>175</v>
      </c>
      <c r="K17" s="2" t="s">
        <v>118</v>
      </c>
      <c r="L17" s="3">
        <v>82.9</v>
      </c>
      <c r="M17" s="3">
        <v>87.04</v>
      </c>
      <c r="N17" s="3">
        <v>189.99</v>
      </c>
      <c r="O17" s="2" t="s">
        <v>168</v>
      </c>
      <c r="P17" s="2" t="s">
        <v>169</v>
      </c>
      <c r="Q17" s="2" t="s">
        <v>98</v>
      </c>
      <c r="R17" s="2" t="s">
        <v>99</v>
      </c>
      <c r="S17" s="2" t="s">
        <v>170</v>
      </c>
      <c r="T17" s="2" t="s">
        <v>157</v>
      </c>
      <c r="U17" s="2" t="s">
        <v>102</v>
      </c>
      <c r="V17" s="2" t="s">
        <v>103</v>
      </c>
      <c r="W17" s="2" t="s">
        <v>105</v>
      </c>
      <c r="X17" s="2" t="s">
        <v>99</v>
      </c>
      <c r="Y17" s="2" t="s">
        <v>171</v>
      </c>
      <c r="Z17" s="4">
        <v>71</v>
      </c>
      <c r="AA17" s="4">
        <f>=ROUNDDOWN(59.1666666666667,0)</f>
      </c>
      <c r="AB17" s="5">
        <v>1.2</v>
      </c>
      <c r="AC17" s="2" t="s">
        <v>99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/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/>
      <c r="BJ17" s="4"/>
      <c r="BK17" s="8"/>
      <c r="BL17" s="2" t="s">
        <v>99</v>
      </c>
      <c r="BM17" s="7"/>
      <c r="BN17" s="7"/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172</v>
      </c>
      <c r="BX17" s="2" t="s">
        <v>176</v>
      </c>
      <c r="BY17" s="2" t="s">
        <v>112</v>
      </c>
      <c r="BZ17" s="2" t="s">
        <v>112</v>
      </c>
      <c r="CA17" s="2" t="s">
        <v>99</v>
      </c>
    </row>
    <row r="18">
      <c r="A18" s="2" t="s">
        <v>177</v>
      </c>
      <c r="B18" s="2" t="s">
        <v>88</v>
      </c>
      <c r="C18" s="2" t="s">
        <v>89</v>
      </c>
      <c r="D18" s="2" t="s">
        <v>178</v>
      </c>
      <c r="E18" s="2" t="s">
        <v>179</v>
      </c>
      <c r="F18" s="2" t="s">
        <v>125</v>
      </c>
      <c r="G18" s="2" t="s">
        <v>125</v>
      </c>
      <c r="H18" s="2" t="s">
        <v>125</v>
      </c>
      <c r="I18" s="2" t="s">
        <v>180</v>
      </c>
      <c r="J18" s="2" t="s">
        <v>94</v>
      </c>
      <c r="K18" s="2" t="s">
        <v>127</v>
      </c>
      <c r="L18" s="3">
        <v>89.3</v>
      </c>
      <c r="M18" s="3">
        <v>93.76</v>
      </c>
      <c r="N18" s="3">
        <v>189.99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128</v>
      </c>
      <c r="T18" s="2" t="s">
        <v>101</v>
      </c>
      <c r="U18" s="2" t="s">
        <v>102</v>
      </c>
      <c r="V18" s="2" t="s">
        <v>129</v>
      </c>
      <c r="W18" s="2" t="s">
        <v>105</v>
      </c>
      <c r="X18" s="2" t="s">
        <v>99</v>
      </c>
      <c r="Y18" s="2" t="s">
        <v>130</v>
      </c>
      <c r="Z18" s="4">
        <v>181</v>
      </c>
      <c r="AA18" s="4">
        <f>=ROUNDDOWN(25.8571428571429,0)</f>
      </c>
      <c r="AB18" s="5">
        <v>7</v>
      </c>
      <c r="AC18" s="2" t="s">
        <v>131</v>
      </c>
      <c r="AD18" s="4">
        <v>170</v>
      </c>
      <c r="AE18" s="4">
        <v>170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2</v>
      </c>
      <c r="AQ18" s="8">
        <v>149.04</v>
      </c>
      <c r="AR18" s="4"/>
      <c r="AS18" s="8"/>
      <c r="AT18" s="7"/>
      <c r="AU18" s="7"/>
      <c r="AV18" s="4">
        <v>2</v>
      </c>
      <c r="AW18" s="8">
        <v>149.04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1</v>
      </c>
      <c r="BC18" s="4">
        <v>2</v>
      </c>
      <c r="BD18" s="8">
        <v>149.04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1</v>
      </c>
      <c r="BJ18" s="4">
        <v>3</v>
      </c>
      <c r="BK18" s="8">
        <v>238.34</v>
      </c>
      <c r="BL18" s="2" t="s">
        <v>115</v>
      </c>
      <c r="BM18" s="7">
        <v>0.6667</v>
      </c>
      <c r="BN18" s="7">
        <v>0.6253</v>
      </c>
      <c r="BO18" s="4">
        <v>2</v>
      </c>
      <c r="BP18" s="8">
        <v>149.04</v>
      </c>
      <c r="BQ18" s="4"/>
      <c r="BR18" s="8"/>
      <c r="BS18" s="7"/>
      <c r="BT18" s="7"/>
      <c r="BU18" s="2" t="s">
        <v>109</v>
      </c>
      <c r="BV18" s="2" t="s">
        <v>96</v>
      </c>
      <c r="BW18" s="2" t="s">
        <v>133</v>
      </c>
      <c r="BX18" s="2" t="s">
        <v>181</v>
      </c>
      <c r="BY18" s="2" t="s">
        <v>112</v>
      </c>
      <c r="BZ18" s="2" t="s">
        <v>112</v>
      </c>
      <c r="CA18" s="2" t="s">
        <v>99</v>
      </c>
    </row>
    <row r="19">
      <c r="A19" s="2" t="s">
        <v>182</v>
      </c>
      <c r="B19" s="2" t="s">
        <v>88</v>
      </c>
      <c r="C19" s="2" t="s">
        <v>89</v>
      </c>
      <c r="D19" s="2" t="s">
        <v>178</v>
      </c>
      <c r="E19" s="2" t="s">
        <v>179</v>
      </c>
      <c r="F19" s="2" t="s">
        <v>125</v>
      </c>
      <c r="G19" s="2" t="s">
        <v>125</v>
      </c>
      <c r="H19" s="2" t="s">
        <v>125</v>
      </c>
      <c r="I19" s="2" t="s">
        <v>180</v>
      </c>
      <c r="J19" s="2" t="s">
        <v>114</v>
      </c>
      <c r="K19" s="2" t="s">
        <v>127</v>
      </c>
      <c r="L19" s="3">
        <v>98.7</v>
      </c>
      <c r="M19" s="3">
        <v>103.63</v>
      </c>
      <c r="N19" s="3">
        <v>209.99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128</v>
      </c>
      <c r="T19" s="2" t="s">
        <v>101</v>
      </c>
      <c r="U19" s="2" t="s">
        <v>102</v>
      </c>
      <c r="V19" s="2" t="s">
        <v>129</v>
      </c>
      <c r="W19" s="2" t="s">
        <v>105</v>
      </c>
      <c r="X19" s="2" t="s">
        <v>99</v>
      </c>
      <c r="Y19" s="2" t="s">
        <v>130</v>
      </c>
      <c r="Z19" s="4">
        <v>161</v>
      </c>
      <c r="AA19" s="4">
        <f>=ROUNDDOWN(20.125,0)</f>
      </c>
      <c r="AB19" s="5">
        <v>8</v>
      </c>
      <c r="AC19" s="2" t="s">
        <v>131</v>
      </c>
      <c r="AD19" s="4">
        <v>250</v>
      </c>
      <c r="AE19" s="4">
        <v>250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/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3</v>
      </c>
      <c r="BK19" s="8">
        <v>302.82</v>
      </c>
      <c r="BL19" s="2" t="s">
        <v>183</v>
      </c>
      <c r="BM19" s="7"/>
      <c r="BN19" s="7"/>
      <c r="BO19" s="4"/>
      <c r="BP19" s="8"/>
      <c r="BQ19" s="4"/>
      <c r="BR19" s="8"/>
      <c r="BS19" s="7"/>
      <c r="BT19" s="7"/>
      <c r="BU19" s="2" t="s">
        <v>109</v>
      </c>
      <c r="BV19" s="2" t="s">
        <v>96</v>
      </c>
      <c r="BW19" s="2" t="s">
        <v>133</v>
      </c>
      <c r="BX19" s="2" t="s">
        <v>184</v>
      </c>
      <c r="BY19" s="2" t="s">
        <v>112</v>
      </c>
      <c r="BZ19" s="2" t="s">
        <v>112</v>
      </c>
      <c r="CA19" s="2" t="s">
        <v>99</v>
      </c>
    </row>
    <row r="20">
      <c r="A20" s="2" t="s">
        <v>185</v>
      </c>
      <c r="B20" s="2" t="s">
        <v>88</v>
      </c>
      <c r="C20" s="2" t="s">
        <v>89</v>
      </c>
      <c r="D20" s="2" t="s">
        <v>178</v>
      </c>
      <c r="E20" s="2" t="s">
        <v>179</v>
      </c>
      <c r="F20" s="2" t="s">
        <v>153</v>
      </c>
      <c r="G20" s="2" t="s">
        <v>153</v>
      </c>
      <c r="H20" s="2" t="s">
        <v>153</v>
      </c>
      <c r="I20" s="2" t="s">
        <v>186</v>
      </c>
      <c r="J20" s="2" t="s">
        <v>94</v>
      </c>
      <c r="K20" s="2" t="s">
        <v>155</v>
      </c>
      <c r="L20" s="3">
        <v>72</v>
      </c>
      <c r="M20" s="3">
        <v>75.6</v>
      </c>
      <c r="N20" s="3">
        <v>164.99</v>
      </c>
      <c r="O20" s="2" t="s">
        <v>96</v>
      </c>
      <c r="P20" s="2" t="s">
        <v>142</v>
      </c>
      <c r="Q20" s="2" t="s">
        <v>98</v>
      </c>
      <c r="R20" s="2" t="s">
        <v>99</v>
      </c>
      <c r="S20" s="2" t="s">
        <v>156</v>
      </c>
      <c r="T20" s="2" t="s">
        <v>157</v>
      </c>
      <c r="U20" s="2" t="s">
        <v>187</v>
      </c>
      <c r="V20" s="2" t="s">
        <v>158</v>
      </c>
      <c r="W20" s="2" t="s">
        <v>105</v>
      </c>
      <c r="X20" s="2" t="s">
        <v>99</v>
      </c>
      <c r="Y20" s="2" t="s">
        <v>159</v>
      </c>
      <c r="Z20" s="4">
        <v>148</v>
      </c>
      <c r="AA20" s="4">
        <f>=ROUNDDOWN(92.5,0)</f>
      </c>
      <c r="AB20" s="5">
        <v>1.6</v>
      </c>
      <c r="AC20" s="2" t="s">
        <v>99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/>
      <c r="AQ20" s="8"/>
      <c r="AR20" s="4"/>
      <c r="AS20" s="8"/>
      <c r="AT20" s="7"/>
      <c r="AU20" s="7"/>
      <c r="AV20" s="4">
        <v>1</v>
      </c>
      <c r="AW20" s="8">
        <v>73.69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/>
      <c r="BC20" s="4">
        <v>1</v>
      </c>
      <c r="BD20" s="8">
        <v>73.69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1</v>
      </c>
      <c r="BJ20" s="4"/>
      <c r="BK20" s="8"/>
      <c r="BL20" s="2" t="s">
        <v>99</v>
      </c>
      <c r="BM20" s="7"/>
      <c r="BN20" s="7"/>
      <c r="BO20" s="4"/>
      <c r="BP20" s="8"/>
      <c r="BQ20" s="4"/>
      <c r="BR20" s="8"/>
      <c r="BS20" s="7"/>
      <c r="BT20" s="7"/>
      <c r="BU20" s="2" t="s">
        <v>109</v>
      </c>
      <c r="BV20" s="2" t="s">
        <v>96</v>
      </c>
      <c r="BW20" s="2" t="s">
        <v>161</v>
      </c>
      <c r="BX20" s="2" t="s">
        <v>164</v>
      </c>
      <c r="BY20" s="2" t="s">
        <v>112</v>
      </c>
      <c r="BZ20" s="2" t="s">
        <v>112</v>
      </c>
      <c r="CA20" s="2" t="s">
        <v>99</v>
      </c>
    </row>
    <row r="21">
      <c r="A21" s="2" t="s">
        <v>188</v>
      </c>
      <c r="B21" s="2" t="s">
        <v>88</v>
      </c>
      <c r="C21" s="2" t="s">
        <v>89</v>
      </c>
      <c r="D21" s="2" t="s">
        <v>178</v>
      </c>
      <c r="E21" s="2" t="s">
        <v>179</v>
      </c>
      <c r="F21" s="2" t="s">
        <v>153</v>
      </c>
      <c r="G21" s="2" t="s">
        <v>153</v>
      </c>
      <c r="H21" s="2" t="s">
        <v>153</v>
      </c>
      <c r="I21" s="2" t="s">
        <v>186</v>
      </c>
      <c r="J21" s="2" t="s">
        <v>114</v>
      </c>
      <c r="K21" s="2" t="s">
        <v>155</v>
      </c>
      <c r="L21" s="3">
        <v>81.54</v>
      </c>
      <c r="M21" s="3">
        <v>85.62</v>
      </c>
      <c r="N21" s="3">
        <v>189.99</v>
      </c>
      <c r="O21" s="2" t="s">
        <v>96</v>
      </c>
      <c r="P21" s="2" t="s">
        <v>142</v>
      </c>
      <c r="Q21" s="2" t="s">
        <v>98</v>
      </c>
      <c r="R21" s="2" t="s">
        <v>99</v>
      </c>
      <c r="S21" s="2" t="s">
        <v>156</v>
      </c>
      <c r="T21" s="2" t="s">
        <v>157</v>
      </c>
      <c r="U21" s="2" t="s">
        <v>187</v>
      </c>
      <c r="V21" s="2" t="s">
        <v>158</v>
      </c>
      <c r="W21" s="2" t="s">
        <v>105</v>
      </c>
      <c r="X21" s="2" t="s">
        <v>99</v>
      </c>
      <c r="Y21" s="2" t="s">
        <v>159</v>
      </c>
      <c r="Z21" s="4">
        <v>171</v>
      </c>
      <c r="AA21" s="4">
        <f>=ROUNDDOWN(53.4375,0)</f>
      </c>
      <c r="AB21" s="5">
        <v>3.2</v>
      </c>
      <c r="AC21" s="2" t="s">
        <v>99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1</v>
      </c>
      <c r="AQ21" s="8">
        <v>73.69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2</v>
      </c>
      <c r="BK21" s="8">
        <v>164.05</v>
      </c>
      <c r="BL21" s="2" t="s">
        <v>189</v>
      </c>
      <c r="BM21" s="7">
        <v>0.5</v>
      </c>
      <c r="BN21" s="7">
        <v>0.4492</v>
      </c>
      <c r="BO21" s="4">
        <v>1</v>
      </c>
      <c r="BP21" s="8">
        <v>73.69</v>
      </c>
      <c r="BQ21" s="4"/>
      <c r="BR21" s="8"/>
      <c r="BS21" s="7"/>
      <c r="BT21" s="7"/>
      <c r="BU21" s="2" t="s">
        <v>109</v>
      </c>
      <c r="BV21" s="2" t="s">
        <v>96</v>
      </c>
      <c r="BW21" s="2" t="s">
        <v>161</v>
      </c>
      <c r="BX21" s="2" t="s">
        <v>164</v>
      </c>
      <c r="BY21" s="2" t="s">
        <v>112</v>
      </c>
      <c r="BZ21" s="2" t="s">
        <v>112</v>
      </c>
      <c r="CA21" s="2" t="s">
        <v>99</v>
      </c>
    </row>
    <row r="22">
      <c r="A22" s="2" t="s">
        <v>190</v>
      </c>
      <c r="B22" s="2" t="s">
        <v>88</v>
      </c>
      <c r="C22" s="2" t="s">
        <v>89</v>
      </c>
      <c r="D22" s="2" t="s">
        <v>178</v>
      </c>
      <c r="E22" s="2" t="s">
        <v>179</v>
      </c>
      <c r="F22" s="2" t="s">
        <v>138</v>
      </c>
      <c r="G22" s="2" t="s">
        <v>99</v>
      </c>
      <c r="H22" s="2" t="s">
        <v>99</v>
      </c>
      <c r="I22" s="2" t="s">
        <v>191</v>
      </c>
      <c r="J22" s="2" t="s">
        <v>140</v>
      </c>
      <c r="K22" s="2" t="s">
        <v>141</v>
      </c>
      <c r="L22" s="3">
        <v>89.3</v>
      </c>
      <c r="M22" s="3">
        <v>93.76</v>
      </c>
      <c r="N22" s="3">
        <v>189.99</v>
      </c>
      <c r="O22" s="2" t="s">
        <v>96</v>
      </c>
      <c r="P22" s="2" t="s">
        <v>142</v>
      </c>
      <c r="Q22" s="2" t="s">
        <v>98</v>
      </c>
      <c r="R22" s="2" t="s">
        <v>99</v>
      </c>
      <c r="S22" s="2" t="s">
        <v>143</v>
      </c>
      <c r="T22" s="2" t="s">
        <v>99</v>
      </c>
      <c r="U22" s="2" t="s">
        <v>102</v>
      </c>
      <c r="V22" s="2" t="s">
        <v>129</v>
      </c>
      <c r="W22" s="2" t="s">
        <v>105</v>
      </c>
      <c r="X22" s="2" t="s">
        <v>99</v>
      </c>
      <c r="Y22" s="2" t="s">
        <v>144</v>
      </c>
      <c r="Z22" s="4">
        <v>9</v>
      </c>
      <c r="AA22" s="4">
        <f>=ROUNDDOWN(8.18181818181818,0)</f>
      </c>
      <c r="AB22" s="5">
        <v>1.1</v>
      </c>
      <c r="AC22" s="2" t="s">
        <v>99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/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/>
      <c r="BJ22" s="4">
        <v>1</v>
      </c>
      <c r="BK22" s="8">
        <v>105.94</v>
      </c>
      <c r="BL22" s="2" t="s">
        <v>192</v>
      </c>
      <c r="BM22" s="7"/>
      <c r="BN22" s="7"/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146</v>
      </c>
      <c r="BX22" s="2" t="s">
        <v>193</v>
      </c>
      <c r="BY22" s="2" t="s">
        <v>112</v>
      </c>
      <c r="BZ22" s="2" t="s">
        <v>112</v>
      </c>
      <c r="CA22" s="2" t="s">
        <v>99</v>
      </c>
    </row>
    <row r="23">
      <c r="A23" s="2" t="s">
        <v>194</v>
      </c>
      <c r="B23" s="2" t="s">
        <v>88</v>
      </c>
      <c r="C23" s="2" t="s">
        <v>89</v>
      </c>
      <c r="D23" s="2" t="s">
        <v>178</v>
      </c>
      <c r="E23" s="2" t="s">
        <v>179</v>
      </c>
      <c r="F23" s="2" t="s">
        <v>138</v>
      </c>
      <c r="G23" s="2" t="s">
        <v>99</v>
      </c>
      <c r="H23" s="2" t="s">
        <v>99</v>
      </c>
      <c r="I23" s="2" t="s">
        <v>191</v>
      </c>
      <c r="J23" s="2" t="s">
        <v>114</v>
      </c>
      <c r="K23" s="2" t="s">
        <v>141</v>
      </c>
      <c r="L23" s="3">
        <v>98.7</v>
      </c>
      <c r="M23" s="3">
        <v>103.63</v>
      </c>
      <c r="N23" s="3">
        <v>209.99</v>
      </c>
      <c r="O23" s="2" t="s">
        <v>96</v>
      </c>
      <c r="P23" s="2" t="s">
        <v>142</v>
      </c>
      <c r="Q23" s="2" t="s">
        <v>98</v>
      </c>
      <c r="R23" s="2" t="s">
        <v>99</v>
      </c>
      <c r="S23" s="2" t="s">
        <v>143</v>
      </c>
      <c r="T23" s="2" t="s">
        <v>99</v>
      </c>
      <c r="U23" s="2" t="s">
        <v>102</v>
      </c>
      <c r="V23" s="2" t="s">
        <v>129</v>
      </c>
      <c r="W23" s="2" t="s">
        <v>105</v>
      </c>
      <c r="X23" s="2" t="s">
        <v>99</v>
      </c>
      <c r="Y23" s="2" t="s">
        <v>144</v>
      </c>
      <c r="Z23" s="4">
        <v>3</v>
      </c>
      <c r="AA23" s="4">
        <f>=ROUNDDOWN(1.66666666666667,0)</f>
      </c>
      <c r="AB23" s="5">
        <v>1.8</v>
      </c>
      <c r="AC23" s="2" t="s">
        <v>99</v>
      </c>
      <c r="AD23" s="4"/>
      <c r="AE23" s="4"/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/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/>
      <c r="BJ23" s="4"/>
      <c r="BK23" s="8"/>
      <c r="BL23" s="2" t="s">
        <v>99</v>
      </c>
      <c r="BM23" s="7"/>
      <c r="BN23" s="7"/>
      <c r="BO23" s="4"/>
      <c r="BP23" s="8"/>
      <c r="BQ23" s="4"/>
      <c r="BR23" s="8"/>
      <c r="BS23" s="7"/>
      <c r="BT23" s="7"/>
      <c r="BU23" s="2" t="s">
        <v>109</v>
      </c>
      <c r="BV23" s="2" t="s">
        <v>96</v>
      </c>
      <c r="BW23" s="2" t="s">
        <v>146</v>
      </c>
      <c r="BX23" s="2" t="s">
        <v>195</v>
      </c>
      <c r="BY23" s="2" t="s">
        <v>112</v>
      </c>
      <c r="BZ23" s="2" t="s">
        <v>112</v>
      </c>
      <c r="CA23" s="2" t="s">
        <v>99</v>
      </c>
    </row>
    <row r="24">
      <c r="A24" s="2" t="s">
        <v>196</v>
      </c>
      <c r="B24" s="2" t="s">
        <v>88</v>
      </c>
      <c r="C24" s="2" t="s">
        <v>89</v>
      </c>
      <c r="D24" s="2" t="s">
        <v>178</v>
      </c>
      <c r="E24" s="2" t="s">
        <v>179</v>
      </c>
      <c r="F24" s="2" t="s">
        <v>92</v>
      </c>
      <c r="G24" s="2" t="s">
        <v>92</v>
      </c>
      <c r="H24" s="2" t="s">
        <v>92</v>
      </c>
      <c r="I24" s="2" t="s">
        <v>197</v>
      </c>
      <c r="J24" s="2" t="s">
        <v>94</v>
      </c>
      <c r="K24" s="2" t="s">
        <v>95</v>
      </c>
      <c r="L24" s="3">
        <v>96.37</v>
      </c>
      <c r="M24" s="3">
        <v>101.19</v>
      </c>
      <c r="N24" s="3">
        <v>214.99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100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105</v>
      </c>
      <c r="Y24" s="2" t="s">
        <v>106</v>
      </c>
      <c r="Z24" s="4">
        <v>158</v>
      </c>
      <c r="AA24" s="4">
        <f>=ROUNDDOWN(39.5,0)</f>
      </c>
      <c r="AB24" s="5">
        <v>4</v>
      </c>
      <c r="AC24" s="2" t="s">
        <v>99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/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/>
      <c r="BJ24" s="4">
        <v>2</v>
      </c>
      <c r="BK24" s="8">
        <v>209.23</v>
      </c>
      <c r="BL24" s="2" t="s">
        <v>198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110</v>
      </c>
      <c r="BX24" s="2" t="s">
        <v>199</v>
      </c>
      <c r="BY24" s="2" t="s">
        <v>112</v>
      </c>
      <c r="BZ24" s="2" t="s">
        <v>112</v>
      </c>
      <c r="CA24" s="2" t="s">
        <v>99</v>
      </c>
    </row>
    <row r="25">
      <c r="A25" s="2" t="s">
        <v>200</v>
      </c>
      <c r="B25" s="2" t="s">
        <v>88</v>
      </c>
      <c r="C25" s="2" t="s">
        <v>89</v>
      </c>
      <c r="D25" s="2" t="s">
        <v>178</v>
      </c>
      <c r="E25" s="2" t="s">
        <v>179</v>
      </c>
      <c r="F25" s="2" t="s">
        <v>92</v>
      </c>
      <c r="G25" s="2" t="s">
        <v>92</v>
      </c>
      <c r="H25" s="2" t="s">
        <v>92</v>
      </c>
      <c r="I25" s="2" t="s">
        <v>197</v>
      </c>
      <c r="J25" s="2" t="s">
        <v>175</v>
      </c>
      <c r="K25" s="2" t="s">
        <v>95</v>
      </c>
      <c r="L25" s="3">
        <v>107.06</v>
      </c>
      <c r="M25" s="3">
        <v>112.41</v>
      </c>
      <c r="N25" s="3">
        <v>234.99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100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105</v>
      </c>
      <c r="Y25" s="2" t="s">
        <v>106</v>
      </c>
      <c r="Z25" s="4">
        <v>140</v>
      </c>
      <c r="AA25" s="4">
        <f>=ROUNDDOWN(15.5555555555556,0)</f>
      </c>
      <c r="AB25" s="5">
        <v>9</v>
      </c>
      <c r="AC25" s="2" t="s">
        <v>107</v>
      </c>
      <c r="AD25" s="4">
        <v>280</v>
      </c>
      <c r="AE25" s="4">
        <v>280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/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/>
      <c r="BJ25" s="4"/>
      <c r="BK25" s="8"/>
      <c r="BL25" s="2" t="s">
        <v>99</v>
      </c>
      <c r="BM25" s="7"/>
      <c r="BN25" s="7"/>
      <c r="BO25" s="4"/>
      <c r="BP25" s="8"/>
      <c r="BQ25" s="4"/>
      <c r="BR25" s="8"/>
      <c r="BS25" s="7"/>
      <c r="BT25" s="7"/>
      <c r="BU25" s="2" t="s">
        <v>109</v>
      </c>
      <c r="BV25" s="2" t="s">
        <v>96</v>
      </c>
      <c r="BW25" s="2" t="s">
        <v>110</v>
      </c>
      <c r="BX25" s="2" t="s">
        <v>201</v>
      </c>
      <c r="BY25" s="2" t="s">
        <v>112</v>
      </c>
      <c r="BZ25" s="2" t="s">
        <v>112</v>
      </c>
      <c r="CA25" s="2" t="s">
        <v>99</v>
      </c>
    </row>
    <row r="26">
      <c r="A26" s="2" t="s">
        <v>202</v>
      </c>
      <c r="B26" s="2" t="s">
        <v>88</v>
      </c>
      <c r="C26" s="2" t="s">
        <v>89</v>
      </c>
      <c r="D26" s="2" t="s">
        <v>178</v>
      </c>
      <c r="E26" s="2" t="s">
        <v>179</v>
      </c>
      <c r="F26" s="2" t="s">
        <v>92</v>
      </c>
      <c r="G26" s="2" t="s">
        <v>92</v>
      </c>
      <c r="H26" s="2" t="s">
        <v>92</v>
      </c>
      <c r="I26" s="2" t="s">
        <v>197</v>
      </c>
      <c r="J26" s="2" t="s">
        <v>94</v>
      </c>
      <c r="K26" s="2" t="s">
        <v>118</v>
      </c>
      <c r="L26" s="3">
        <v>96.37</v>
      </c>
      <c r="M26" s="3">
        <v>101.19</v>
      </c>
      <c r="N26" s="3">
        <v>214.99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119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105</v>
      </c>
      <c r="Y26" s="2" t="s">
        <v>106</v>
      </c>
      <c r="Z26" s="4">
        <v>222</v>
      </c>
      <c r="AA26" s="4">
        <f>=ROUNDDOWN(55.5,0)</f>
      </c>
      <c r="AB26" s="5">
        <v>4</v>
      </c>
      <c r="AC26" s="2" t="s">
        <v>99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/>
      <c r="BJ26" s="4">
        <v>2</v>
      </c>
      <c r="BK26" s="8">
        <v>204.68</v>
      </c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110</v>
      </c>
      <c r="BX26" s="2" t="s">
        <v>203</v>
      </c>
      <c r="BY26" s="2" t="s">
        <v>112</v>
      </c>
      <c r="BZ26" s="2" t="s">
        <v>112</v>
      </c>
      <c r="CA26" s="2" t="s">
        <v>99</v>
      </c>
    </row>
    <row r="27">
      <c r="A27" s="2" t="s">
        <v>204</v>
      </c>
      <c r="B27" s="2" t="s">
        <v>88</v>
      </c>
      <c r="C27" s="2" t="s">
        <v>89</v>
      </c>
      <c r="D27" s="2" t="s">
        <v>178</v>
      </c>
      <c r="E27" s="2" t="s">
        <v>179</v>
      </c>
      <c r="F27" s="2" t="s">
        <v>92</v>
      </c>
      <c r="G27" s="2" t="s">
        <v>92</v>
      </c>
      <c r="H27" s="2" t="s">
        <v>92</v>
      </c>
      <c r="I27" s="2" t="s">
        <v>197</v>
      </c>
      <c r="J27" s="2" t="s">
        <v>175</v>
      </c>
      <c r="K27" s="2" t="s">
        <v>118</v>
      </c>
      <c r="L27" s="3">
        <v>107.06</v>
      </c>
      <c r="M27" s="3">
        <v>112.41</v>
      </c>
      <c r="N27" s="3">
        <v>234.99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119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105</v>
      </c>
      <c r="Y27" s="2" t="s">
        <v>106</v>
      </c>
      <c r="Z27" s="4">
        <v>82</v>
      </c>
      <c r="AA27" s="4">
        <f>=ROUNDDOWN(5.85714285714286,0)</f>
      </c>
      <c r="AB27" s="5">
        <v>14</v>
      </c>
      <c r="AC27" s="2" t="s">
        <v>205</v>
      </c>
      <c r="AD27" s="4">
        <v>240</v>
      </c>
      <c r="AE27" s="4">
        <v>500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/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/>
      <c r="BJ27" s="4">
        <v>4</v>
      </c>
      <c r="BK27" s="8">
        <v>541.89</v>
      </c>
      <c r="BL27" s="2" t="s">
        <v>206</v>
      </c>
      <c r="BM27" s="7"/>
      <c r="BN27" s="7"/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110</v>
      </c>
      <c r="BX27" s="2" t="s">
        <v>181</v>
      </c>
      <c r="BY27" s="2" t="s">
        <v>112</v>
      </c>
      <c r="BZ27" s="2" t="s">
        <v>112</v>
      </c>
      <c r="CA27" s="2" t="s">
        <v>99</v>
      </c>
    </row>
    <row r="28">
      <c r="A28" s="2" t="s">
        <v>207</v>
      </c>
      <c r="B28" s="2" t="s">
        <v>88</v>
      </c>
      <c r="C28" s="2" t="s">
        <v>89</v>
      </c>
      <c r="D28" s="2" t="s">
        <v>178</v>
      </c>
      <c r="E28" s="2" t="s">
        <v>191</v>
      </c>
      <c r="F28" s="2" t="s">
        <v>166</v>
      </c>
      <c r="G28" s="2" t="s">
        <v>166</v>
      </c>
      <c r="H28" s="2" t="s">
        <v>166</v>
      </c>
      <c r="I28" s="2" t="s">
        <v>208</v>
      </c>
      <c r="J28" s="2" t="s">
        <v>94</v>
      </c>
      <c r="K28" s="2" t="s">
        <v>118</v>
      </c>
      <c r="L28" s="3">
        <v>77.69</v>
      </c>
      <c r="M28" s="3">
        <v>81.57</v>
      </c>
      <c r="N28" s="3">
        <v>179.99</v>
      </c>
      <c r="O28" s="2" t="s">
        <v>209</v>
      </c>
      <c r="P28" s="2" t="s">
        <v>169</v>
      </c>
      <c r="Q28" s="2" t="s">
        <v>98</v>
      </c>
      <c r="R28" s="2" t="s">
        <v>99</v>
      </c>
      <c r="S28" s="2" t="s">
        <v>170</v>
      </c>
      <c r="T28" s="2" t="s">
        <v>157</v>
      </c>
      <c r="U28" s="2" t="s">
        <v>102</v>
      </c>
      <c r="V28" s="2" t="s">
        <v>103</v>
      </c>
      <c r="W28" s="2" t="s">
        <v>105</v>
      </c>
      <c r="X28" s="2" t="s">
        <v>99</v>
      </c>
      <c r="Y28" s="2" t="s">
        <v>171</v>
      </c>
      <c r="Z28" s="4">
        <v>6</v>
      </c>
      <c r="AA28" s="4">
        <f>=ROUNDDOWN(6.66666666666667,0)</f>
      </c>
      <c r="AB28" s="5">
        <v>0.9</v>
      </c>
      <c r="AC28" s="2" t="s">
        <v>99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/>
      <c r="AQ28" s="8"/>
      <c r="AR28" s="4"/>
      <c r="AS28" s="8"/>
      <c r="AT28" s="7"/>
      <c r="AU28" s="7"/>
      <c r="AV28" s="4">
        <v>1</v>
      </c>
      <c r="AW28" s="8">
        <v>83.45</v>
      </c>
      <c r="AX28" s="4" t="s">
        <v>99</v>
      </c>
      <c r="AY28" s="8" t="s">
        <v>99</v>
      </c>
      <c r="AZ28" s="7" t="s">
        <v>99</v>
      </c>
      <c r="BA28" s="7" t="s">
        <v>99</v>
      </c>
      <c r="BB28" s="7"/>
      <c r="BC28" s="4">
        <v>1</v>
      </c>
      <c r="BD28" s="8">
        <v>83.45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1</v>
      </c>
      <c r="BJ28" s="4"/>
      <c r="BK28" s="8"/>
      <c r="BL28" s="2" t="s">
        <v>99</v>
      </c>
      <c r="BM28" s="7"/>
      <c r="BN28" s="7"/>
      <c r="BO28" s="4"/>
      <c r="BP28" s="8"/>
      <c r="BQ28" s="4"/>
      <c r="BR28" s="8"/>
      <c r="BS28" s="7"/>
      <c r="BT28" s="7"/>
      <c r="BU28" s="2" t="s">
        <v>109</v>
      </c>
      <c r="BV28" s="2" t="s">
        <v>96</v>
      </c>
      <c r="BW28" s="2" t="s">
        <v>172</v>
      </c>
      <c r="BX28" s="2" t="s">
        <v>176</v>
      </c>
      <c r="BY28" s="2" t="s">
        <v>112</v>
      </c>
      <c r="BZ28" s="2" t="s">
        <v>112</v>
      </c>
      <c r="CA28" s="2" t="s">
        <v>99</v>
      </c>
    </row>
    <row r="29">
      <c r="A29" s="2" t="s">
        <v>210</v>
      </c>
      <c r="B29" s="2" t="s">
        <v>88</v>
      </c>
      <c r="C29" s="2" t="s">
        <v>89</v>
      </c>
      <c r="D29" s="2" t="s">
        <v>178</v>
      </c>
      <c r="E29" s="2" t="s">
        <v>191</v>
      </c>
      <c r="F29" s="2" t="s">
        <v>166</v>
      </c>
      <c r="G29" s="2" t="s">
        <v>166</v>
      </c>
      <c r="H29" s="2" t="s">
        <v>166</v>
      </c>
      <c r="I29" s="2" t="s">
        <v>208</v>
      </c>
      <c r="J29" s="2" t="s">
        <v>175</v>
      </c>
      <c r="K29" s="2" t="s">
        <v>118</v>
      </c>
      <c r="L29" s="3">
        <v>92.15</v>
      </c>
      <c r="M29" s="3">
        <v>96.76</v>
      </c>
      <c r="N29" s="3">
        <v>209.99</v>
      </c>
      <c r="O29" s="2" t="s">
        <v>168</v>
      </c>
      <c r="P29" s="2" t="s">
        <v>169</v>
      </c>
      <c r="Q29" s="2" t="s">
        <v>98</v>
      </c>
      <c r="R29" s="2" t="s">
        <v>99</v>
      </c>
      <c r="S29" s="2" t="s">
        <v>170</v>
      </c>
      <c r="T29" s="2" t="s">
        <v>157</v>
      </c>
      <c r="U29" s="2" t="s">
        <v>102</v>
      </c>
      <c r="V29" s="2" t="s">
        <v>103</v>
      </c>
      <c r="W29" s="2" t="s">
        <v>105</v>
      </c>
      <c r="X29" s="2" t="s">
        <v>99</v>
      </c>
      <c r="Y29" s="2" t="s">
        <v>171</v>
      </c>
      <c r="Z29" s="4">
        <v>238</v>
      </c>
      <c r="AA29" s="4">
        <f>=ROUNDDOWN(64.3243243243243,0)</f>
      </c>
      <c r="AB29" s="5">
        <v>3.7</v>
      </c>
      <c r="AC29" s="2" t="s">
        <v>99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1</v>
      </c>
      <c r="AQ29" s="8">
        <v>83.45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1</v>
      </c>
      <c r="BK29" s="8">
        <v>83.45</v>
      </c>
      <c r="BL29" s="2" t="s">
        <v>16</v>
      </c>
      <c r="BM29" s="7">
        <v>1</v>
      </c>
      <c r="BN29" s="7">
        <v>1</v>
      </c>
      <c r="BO29" s="4">
        <v>1</v>
      </c>
      <c r="BP29" s="8">
        <v>83.45</v>
      </c>
      <c r="BQ29" s="4"/>
      <c r="BR29" s="8"/>
      <c r="BS29" s="7"/>
      <c r="BT29" s="7"/>
      <c r="BU29" s="2" t="s">
        <v>109</v>
      </c>
      <c r="BV29" s="2" t="s">
        <v>96</v>
      </c>
      <c r="BW29" s="2" t="s">
        <v>172</v>
      </c>
      <c r="BX29" s="2" t="s">
        <v>176</v>
      </c>
      <c r="BY29" s="2" t="s">
        <v>112</v>
      </c>
      <c r="BZ29" s="2" t="s">
        <v>112</v>
      </c>
      <c r="CA29" s="2" t="s">
        <v>99</v>
      </c>
    </row>
    <row r="30">
      <c r="A30" s="2" t="s">
        <v>211</v>
      </c>
      <c r="B30" s="2" t="s">
        <v>88</v>
      </c>
      <c r="C30" s="2" t="s">
        <v>89</v>
      </c>
      <c r="D30" s="2" t="s">
        <v>212</v>
      </c>
      <c r="E30" s="2" t="s">
        <v>213</v>
      </c>
      <c r="F30" s="2" t="s">
        <v>166</v>
      </c>
      <c r="G30" s="2" t="s">
        <v>166</v>
      </c>
      <c r="H30" s="2" t="s">
        <v>166</v>
      </c>
      <c r="I30" s="2" t="s">
        <v>214</v>
      </c>
      <c r="J30" s="2" t="s">
        <v>215</v>
      </c>
      <c r="K30" s="2" t="s">
        <v>95</v>
      </c>
      <c r="L30" s="3">
        <v>18</v>
      </c>
      <c r="M30" s="3">
        <v>18.9</v>
      </c>
      <c r="N30" s="3">
        <v>39.99</v>
      </c>
      <c r="O30" s="2" t="s">
        <v>209</v>
      </c>
      <c r="P30" s="2" t="s">
        <v>169</v>
      </c>
      <c r="Q30" s="2" t="s">
        <v>98</v>
      </c>
      <c r="R30" s="2" t="s">
        <v>99</v>
      </c>
      <c r="S30" s="2" t="s">
        <v>216</v>
      </c>
      <c r="T30" s="2" t="s">
        <v>157</v>
      </c>
      <c r="U30" s="2" t="s">
        <v>217</v>
      </c>
      <c r="V30" s="2" t="s">
        <v>103</v>
      </c>
      <c r="W30" s="2" t="s">
        <v>218</v>
      </c>
      <c r="X30" s="2" t="s">
        <v>105</v>
      </c>
      <c r="Y30" s="2" t="s">
        <v>171</v>
      </c>
      <c r="Z30" s="4">
        <v>261</v>
      </c>
      <c r="AA30" s="4">
        <f>=ROUNDDOWN(261,0)</f>
      </c>
      <c r="AB30" s="5">
        <v>1</v>
      </c>
      <c r="AC30" s="2" t="s">
        <v>99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/>
      <c r="BJ30" s="4"/>
      <c r="BK30" s="8"/>
      <c r="BL30" s="2" t="s">
        <v>99</v>
      </c>
      <c r="BM30" s="7"/>
      <c r="BN30" s="7"/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172</v>
      </c>
      <c r="BX30" s="2" t="s">
        <v>219</v>
      </c>
      <c r="BY30" s="2" t="s">
        <v>112</v>
      </c>
      <c r="BZ30" s="2" t="s">
        <v>112</v>
      </c>
      <c r="CA30" s="2" t="s">
        <v>99</v>
      </c>
    </row>
    <row r="31">
      <c r="A31" s="2" t="s">
        <v>220</v>
      </c>
      <c r="B31" s="2" t="s">
        <v>88</v>
      </c>
      <c r="C31" s="2" t="s">
        <v>89</v>
      </c>
      <c r="D31" s="2" t="s">
        <v>212</v>
      </c>
      <c r="E31" s="2" t="s">
        <v>213</v>
      </c>
      <c r="F31" s="2" t="s">
        <v>166</v>
      </c>
      <c r="G31" s="2" t="s">
        <v>166</v>
      </c>
      <c r="H31" s="2" t="s">
        <v>166</v>
      </c>
      <c r="I31" s="2" t="s">
        <v>214</v>
      </c>
      <c r="J31" s="2" t="s">
        <v>215</v>
      </c>
      <c r="K31" s="2" t="s">
        <v>118</v>
      </c>
      <c r="L31" s="3">
        <v>18.77</v>
      </c>
      <c r="M31" s="3">
        <v>19.71</v>
      </c>
      <c r="N31" s="3">
        <v>39.99</v>
      </c>
      <c r="O31" s="2" t="s">
        <v>168</v>
      </c>
      <c r="P31" s="2" t="s">
        <v>169</v>
      </c>
      <c r="Q31" s="2" t="s">
        <v>98</v>
      </c>
      <c r="R31" s="2" t="s">
        <v>99</v>
      </c>
      <c r="S31" s="2" t="s">
        <v>170</v>
      </c>
      <c r="T31" s="2" t="s">
        <v>157</v>
      </c>
      <c r="U31" s="2" t="s">
        <v>217</v>
      </c>
      <c r="V31" s="2" t="s">
        <v>103</v>
      </c>
      <c r="W31" s="2" t="s">
        <v>105</v>
      </c>
      <c r="X31" s="2" t="s">
        <v>99</v>
      </c>
      <c r="Y31" s="2" t="s">
        <v>171</v>
      </c>
      <c r="Z31" s="4">
        <v>169</v>
      </c>
      <c r="AA31" s="4">
        <f>=ROUNDDOWN(120.714285714286,0)</f>
      </c>
      <c r="AB31" s="5">
        <v>1.4</v>
      </c>
      <c r="AC31" s="2" t="s">
        <v>99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/>
      <c r="BJ31" s="4">
        <v>2</v>
      </c>
      <c r="BK31" s="8">
        <v>41.4</v>
      </c>
      <c r="BL31" s="2" t="s">
        <v>221</v>
      </c>
      <c r="BM31" s="7"/>
      <c r="BN31" s="7"/>
      <c r="BO31" s="4"/>
      <c r="BP31" s="8"/>
      <c r="BQ31" s="4"/>
      <c r="BR31" s="8"/>
      <c r="BS31" s="7"/>
      <c r="BT31" s="7"/>
      <c r="BU31" s="2" t="s">
        <v>109</v>
      </c>
      <c r="BV31" s="2" t="s">
        <v>96</v>
      </c>
      <c r="BW31" s="2" t="s">
        <v>172</v>
      </c>
      <c r="BX31" s="2" t="s">
        <v>222</v>
      </c>
      <c r="BY31" s="2" t="s">
        <v>112</v>
      </c>
      <c r="BZ31" s="2" t="s">
        <v>112</v>
      </c>
      <c r="CA31" s="2" t="s">
        <v>99</v>
      </c>
    </row>
    <row r="32">
      <c r="A32" s="2" t="s">
        <v>223</v>
      </c>
      <c r="B32" s="2" t="s">
        <v>88</v>
      </c>
      <c r="C32" s="2" t="s">
        <v>89</v>
      </c>
      <c r="D32" s="2" t="s">
        <v>212</v>
      </c>
      <c r="E32" s="2" t="s">
        <v>224</v>
      </c>
      <c r="F32" s="2" t="s">
        <v>138</v>
      </c>
      <c r="G32" s="2" t="s">
        <v>99</v>
      </c>
      <c r="H32" s="2" t="s">
        <v>99</v>
      </c>
      <c r="I32" s="2" t="s">
        <v>215</v>
      </c>
      <c r="J32" s="2" t="s">
        <v>215</v>
      </c>
      <c r="K32" s="2" t="s">
        <v>95</v>
      </c>
      <c r="L32" s="3">
        <v>28.87</v>
      </c>
      <c r="M32" s="3">
        <v>30.31</v>
      </c>
      <c r="N32" s="3">
        <v>64.99</v>
      </c>
      <c r="O32" s="2" t="s">
        <v>96</v>
      </c>
      <c r="P32" s="2" t="s">
        <v>142</v>
      </c>
      <c r="Q32" s="2" t="s">
        <v>98</v>
      </c>
      <c r="R32" s="2" t="s">
        <v>99</v>
      </c>
      <c r="S32" s="2" t="s">
        <v>225</v>
      </c>
      <c r="T32" s="2" t="s">
        <v>99</v>
      </c>
      <c r="U32" s="2" t="s">
        <v>99</v>
      </c>
      <c r="V32" s="2" t="s">
        <v>226</v>
      </c>
      <c r="W32" s="2" t="s">
        <v>105</v>
      </c>
      <c r="X32" s="2" t="s">
        <v>99</v>
      </c>
      <c r="Y32" s="2" t="s">
        <v>144</v>
      </c>
      <c r="Z32" s="4">
        <v>143</v>
      </c>
      <c r="AA32" s="4">
        <f>=ROUNDDOWN(47.6666666666667,0)</f>
      </c>
      <c r="AB32" s="5">
        <v>3</v>
      </c>
      <c r="AC32" s="2" t="s">
        <v>99</v>
      </c>
      <c r="AD32" s="4"/>
      <c r="AE32" s="4"/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99</v>
      </c>
      <c r="BM32" s="7"/>
      <c r="BN32" s="7"/>
      <c r="BO32" s="4"/>
      <c r="BP32" s="8"/>
      <c r="BQ32" s="4"/>
      <c r="BR32" s="8"/>
      <c r="BS32" s="7"/>
      <c r="BT32" s="7"/>
      <c r="BU32" s="2" t="s">
        <v>109</v>
      </c>
      <c r="BV32" s="2" t="s">
        <v>96</v>
      </c>
      <c r="BW32" s="2" t="s">
        <v>146</v>
      </c>
      <c r="BX32" s="2" t="s">
        <v>195</v>
      </c>
      <c r="BY32" s="2" t="s">
        <v>112</v>
      </c>
      <c r="BZ32" s="2" t="s">
        <v>112</v>
      </c>
      <c r="CA32" s="2" t="s">
        <v>99</v>
      </c>
    </row>
    <row r="33">
      <c r="A33" s="2" t="s">
        <v>227</v>
      </c>
      <c r="B33" s="2" t="s">
        <v>88</v>
      </c>
      <c r="C33" s="2" t="s">
        <v>89</v>
      </c>
      <c r="D33" s="2" t="s">
        <v>212</v>
      </c>
      <c r="E33" s="2" t="s">
        <v>224</v>
      </c>
      <c r="F33" s="2" t="s">
        <v>92</v>
      </c>
      <c r="G33" s="2" t="s">
        <v>92</v>
      </c>
      <c r="H33" s="2" t="s">
        <v>92</v>
      </c>
      <c r="I33" s="2" t="s">
        <v>228</v>
      </c>
      <c r="J33" s="2" t="s">
        <v>229</v>
      </c>
      <c r="K33" s="2" t="s">
        <v>95</v>
      </c>
      <c r="L33" s="3">
        <v>18.1</v>
      </c>
      <c r="M33" s="3">
        <v>19</v>
      </c>
      <c r="N33" s="3">
        <v>44.99</v>
      </c>
      <c r="O33" s="2" t="s">
        <v>96</v>
      </c>
      <c r="P33" s="2" t="s">
        <v>230</v>
      </c>
      <c r="Q33" s="2" t="s">
        <v>98</v>
      </c>
      <c r="R33" s="2" t="s">
        <v>99</v>
      </c>
      <c r="S33" s="2" t="s">
        <v>100</v>
      </c>
      <c r="T33" s="2" t="s">
        <v>101</v>
      </c>
      <c r="U33" s="2" t="s">
        <v>217</v>
      </c>
      <c r="V33" s="2" t="s">
        <v>103</v>
      </c>
      <c r="W33" s="2" t="s">
        <v>104</v>
      </c>
      <c r="X33" s="2" t="s">
        <v>105</v>
      </c>
      <c r="Y33" s="2" t="s">
        <v>106</v>
      </c>
      <c r="Z33" s="4">
        <v>70</v>
      </c>
      <c r="AA33" s="4">
        <f>=ROUNDDOWN(24.1379310344828,0)</f>
      </c>
      <c r="AB33" s="5">
        <v>2.9</v>
      </c>
      <c r="AC33" s="2" t="s">
        <v>107</v>
      </c>
      <c r="AD33" s="4">
        <v>224</v>
      </c>
      <c r="AE33" s="4">
        <v>224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/>
      <c r="BJ33" s="4">
        <v>2</v>
      </c>
      <c r="BK33" s="8">
        <v>40.06</v>
      </c>
      <c r="BL33" s="2" t="s">
        <v>108</v>
      </c>
      <c r="BM33" s="7"/>
      <c r="BN33" s="7"/>
      <c r="BO33" s="4"/>
      <c r="BP33" s="8"/>
      <c r="BQ33" s="4"/>
      <c r="BR33" s="8"/>
      <c r="BS33" s="7"/>
      <c r="BT33" s="7"/>
      <c r="BU33" s="2" t="s">
        <v>109</v>
      </c>
      <c r="BV33" s="2" t="s">
        <v>96</v>
      </c>
      <c r="BW33" s="2" t="s">
        <v>110</v>
      </c>
      <c r="BX33" s="2" t="s">
        <v>231</v>
      </c>
      <c r="BY33" s="2" t="s">
        <v>112</v>
      </c>
      <c r="BZ33" s="2" t="s">
        <v>112</v>
      </c>
      <c r="CA33" s="2" t="s">
        <v>99</v>
      </c>
    </row>
    <row r="34">
      <c r="A34" s="2" t="s">
        <v>232</v>
      </c>
      <c r="B34" s="2" t="s">
        <v>88</v>
      </c>
      <c r="C34" s="2" t="s">
        <v>89</v>
      </c>
      <c r="D34" s="2" t="s">
        <v>212</v>
      </c>
      <c r="E34" s="2" t="s">
        <v>224</v>
      </c>
      <c r="F34" s="2" t="s">
        <v>92</v>
      </c>
      <c r="G34" s="2" t="s">
        <v>92</v>
      </c>
      <c r="H34" s="2" t="s">
        <v>92</v>
      </c>
      <c r="I34" s="2" t="s">
        <v>228</v>
      </c>
      <c r="J34" s="2" t="s">
        <v>229</v>
      </c>
      <c r="K34" s="2" t="s">
        <v>118</v>
      </c>
      <c r="L34" s="3">
        <v>18.1</v>
      </c>
      <c r="M34" s="3">
        <v>19</v>
      </c>
      <c r="N34" s="3">
        <v>44.99</v>
      </c>
      <c r="O34" s="2" t="s">
        <v>96</v>
      </c>
      <c r="P34" s="2" t="s">
        <v>230</v>
      </c>
      <c r="Q34" s="2" t="s">
        <v>98</v>
      </c>
      <c r="R34" s="2" t="s">
        <v>99</v>
      </c>
      <c r="S34" s="2" t="s">
        <v>233</v>
      </c>
      <c r="T34" s="2" t="s">
        <v>101</v>
      </c>
      <c r="U34" s="2" t="s">
        <v>217</v>
      </c>
      <c r="V34" s="2" t="s">
        <v>103</v>
      </c>
      <c r="W34" s="2" t="s">
        <v>104</v>
      </c>
      <c r="X34" s="2" t="s">
        <v>105</v>
      </c>
      <c r="Y34" s="2" t="s">
        <v>106</v>
      </c>
      <c r="Z34" s="4">
        <v>172</v>
      </c>
      <c r="AA34" s="4">
        <f>=ROUNDDOWN(24.5714285714286,0)</f>
      </c>
      <c r="AB34" s="5">
        <v>7</v>
      </c>
      <c r="AC34" s="2" t="s">
        <v>107</v>
      </c>
      <c r="AD34" s="4">
        <v>120</v>
      </c>
      <c r="AE34" s="4">
        <v>120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/>
      <c r="BJ34" s="4">
        <v>2</v>
      </c>
      <c r="BK34" s="8">
        <v>41.68</v>
      </c>
      <c r="BL34" s="2" t="s">
        <v>234</v>
      </c>
      <c r="BM34" s="7"/>
      <c r="BN34" s="7"/>
      <c r="BO34" s="4"/>
      <c r="BP34" s="8"/>
      <c r="BQ34" s="4"/>
      <c r="BR34" s="8"/>
      <c r="BS34" s="7"/>
      <c r="BT34" s="7"/>
      <c r="BU34" s="2" t="s">
        <v>109</v>
      </c>
      <c r="BV34" s="2" t="s">
        <v>96</v>
      </c>
      <c r="BW34" s="2" t="s">
        <v>110</v>
      </c>
      <c r="BX34" s="2" t="s">
        <v>235</v>
      </c>
      <c r="BY34" s="2" t="s">
        <v>112</v>
      </c>
      <c r="BZ34" s="2" t="s">
        <v>112</v>
      </c>
      <c r="CA34" s="2" t="s">
        <v>99</v>
      </c>
    </row>
    <row r="35">
      <c r="A35" s="2" t="s">
        <v>236</v>
      </c>
      <c r="B35" s="2" t="s">
        <v>88</v>
      </c>
      <c r="C35" s="2" t="s">
        <v>89</v>
      </c>
      <c r="D35" s="2" t="s">
        <v>237</v>
      </c>
      <c r="E35" s="2" t="s">
        <v>238</v>
      </c>
      <c r="F35" s="2" t="s">
        <v>92</v>
      </c>
      <c r="G35" s="2" t="s">
        <v>92</v>
      </c>
      <c r="H35" s="2" t="s">
        <v>92</v>
      </c>
      <c r="I35" s="2" t="s">
        <v>239</v>
      </c>
      <c r="J35" s="2" t="s">
        <v>240</v>
      </c>
      <c r="K35" s="2" t="s">
        <v>95</v>
      </c>
      <c r="L35" s="3">
        <v>18.85</v>
      </c>
      <c r="M35" s="3">
        <v>19.79</v>
      </c>
      <c r="N35" s="3">
        <v>46.99</v>
      </c>
      <c r="O35" s="2" t="s">
        <v>96</v>
      </c>
      <c r="P35" s="2" t="s">
        <v>230</v>
      </c>
      <c r="Q35" s="2" t="s">
        <v>98</v>
      </c>
      <c r="R35" s="2" t="s">
        <v>99</v>
      </c>
      <c r="S35" s="2" t="s">
        <v>241</v>
      </c>
      <c r="T35" s="2" t="s">
        <v>101</v>
      </c>
      <c r="U35" s="2" t="s">
        <v>217</v>
      </c>
      <c r="V35" s="2" t="s">
        <v>103</v>
      </c>
      <c r="W35" s="2" t="s">
        <v>104</v>
      </c>
      <c r="X35" s="2" t="s">
        <v>105</v>
      </c>
      <c r="Y35" s="2" t="s">
        <v>106</v>
      </c>
      <c r="Z35" s="4">
        <v>205</v>
      </c>
      <c r="AA35" s="4">
        <f>=ROUNDDOWN(51.25,0)</f>
      </c>
      <c r="AB35" s="5">
        <v>4</v>
      </c>
      <c r="AC35" s="2" t="s">
        <v>99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/>
      <c r="BJ35" s="4">
        <v>4</v>
      </c>
      <c r="BK35" s="8">
        <v>79.84</v>
      </c>
      <c r="BL35" s="2" t="s">
        <v>108</v>
      </c>
      <c r="BM35" s="7"/>
      <c r="BN35" s="7"/>
      <c r="BO35" s="4"/>
      <c r="BP35" s="8"/>
      <c r="BQ35" s="4"/>
      <c r="BR35" s="8"/>
      <c r="BS35" s="7"/>
      <c r="BT35" s="7"/>
      <c r="BU35" s="2" t="s">
        <v>109</v>
      </c>
      <c r="BV35" s="2" t="s">
        <v>96</v>
      </c>
      <c r="BW35" s="2" t="s">
        <v>110</v>
      </c>
      <c r="BX35" s="2" t="s">
        <v>242</v>
      </c>
      <c r="BY35" s="2" t="s">
        <v>112</v>
      </c>
      <c r="BZ35" s="2" t="s">
        <v>112</v>
      </c>
      <c r="CA35" s="2" t="s">
        <v>99</v>
      </c>
    </row>
    <row r="36">
      <c r="A36" s="2" t="s">
        <v>243</v>
      </c>
      <c r="B36" s="2" t="s">
        <v>88</v>
      </c>
      <c r="C36" s="2" t="s">
        <v>89</v>
      </c>
      <c r="D36" s="2" t="s">
        <v>237</v>
      </c>
      <c r="E36" s="2" t="s">
        <v>238</v>
      </c>
      <c r="F36" s="2" t="s">
        <v>92</v>
      </c>
      <c r="G36" s="2" t="s">
        <v>92</v>
      </c>
      <c r="H36" s="2" t="s">
        <v>92</v>
      </c>
      <c r="I36" s="2" t="s">
        <v>239</v>
      </c>
      <c r="J36" s="2" t="s">
        <v>240</v>
      </c>
      <c r="K36" s="2" t="s">
        <v>118</v>
      </c>
      <c r="L36" s="3">
        <v>18.85</v>
      </c>
      <c r="M36" s="3">
        <v>19.79</v>
      </c>
      <c r="N36" s="3">
        <v>46.99</v>
      </c>
      <c r="O36" s="2" t="s">
        <v>96</v>
      </c>
      <c r="P36" s="2" t="s">
        <v>230</v>
      </c>
      <c r="Q36" s="2" t="s">
        <v>98</v>
      </c>
      <c r="R36" s="2" t="s">
        <v>99</v>
      </c>
      <c r="S36" s="2" t="s">
        <v>241</v>
      </c>
      <c r="T36" s="2" t="s">
        <v>101</v>
      </c>
      <c r="U36" s="2" t="s">
        <v>217</v>
      </c>
      <c r="V36" s="2" t="s">
        <v>103</v>
      </c>
      <c r="W36" s="2" t="s">
        <v>104</v>
      </c>
      <c r="X36" s="2" t="s">
        <v>244</v>
      </c>
      <c r="Y36" s="2" t="s">
        <v>106</v>
      </c>
      <c r="Z36" s="4">
        <v>151</v>
      </c>
      <c r="AA36" s="4">
        <f>=ROUNDDOWN(68.6363636363636,0)</f>
      </c>
      <c r="AB36" s="5">
        <v>2.2</v>
      </c>
      <c r="AC36" s="2" t="s">
        <v>99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/>
      <c r="BJ36" s="4"/>
      <c r="BK36" s="8"/>
      <c r="BL36" s="2" t="s">
        <v>99</v>
      </c>
      <c r="BM36" s="7"/>
      <c r="BN36" s="7"/>
      <c r="BO36" s="4"/>
      <c r="BP36" s="8"/>
      <c r="BQ36" s="4"/>
      <c r="BR36" s="8"/>
      <c r="BS36" s="7"/>
      <c r="BT36" s="7"/>
      <c r="BU36" s="2" t="s">
        <v>109</v>
      </c>
      <c r="BV36" s="2" t="s">
        <v>96</v>
      </c>
      <c r="BW36" s="2" t="s">
        <v>110</v>
      </c>
      <c r="BX36" s="2" t="s">
        <v>136</v>
      </c>
      <c r="BY36" s="2" t="s">
        <v>112</v>
      </c>
      <c r="BZ36" s="2" t="s">
        <v>112</v>
      </c>
      <c r="CA36" s="2" t="s">
        <v>99</v>
      </c>
    </row>
    <row r="37">
      <c r="A37" s="2" t="s">
        <v>245</v>
      </c>
      <c r="B37" s="2" t="s">
        <v>88</v>
      </c>
      <c r="C37" s="2" t="s">
        <v>89</v>
      </c>
      <c r="D37" s="2" t="s">
        <v>237</v>
      </c>
      <c r="E37" s="2" t="s">
        <v>238</v>
      </c>
      <c r="F37" s="2" t="s">
        <v>125</v>
      </c>
      <c r="G37" s="2" t="s">
        <v>125</v>
      </c>
      <c r="H37" s="2" t="s">
        <v>125</v>
      </c>
      <c r="I37" s="2" t="s">
        <v>239</v>
      </c>
      <c r="J37" s="2" t="s">
        <v>240</v>
      </c>
      <c r="K37" s="2" t="s">
        <v>127</v>
      </c>
      <c r="L37" s="3">
        <v>18</v>
      </c>
      <c r="M37" s="3">
        <v>18.9</v>
      </c>
      <c r="N37" s="3">
        <v>44.99</v>
      </c>
      <c r="O37" s="2" t="s">
        <v>96</v>
      </c>
      <c r="P37" s="2" t="s">
        <v>230</v>
      </c>
      <c r="Q37" s="2" t="s">
        <v>98</v>
      </c>
      <c r="R37" s="2" t="s">
        <v>99</v>
      </c>
      <c r="S37" s="2" t="s">
        <v>246</v>
      </c>
      <c r="T37" s="2" t="s">
        <v>101</v>
      </c>
      <c r="U37" s="2" t="s">
        <v>217</v>
      </c>
      <c r="V37" s="2" t="s">
        <v>129</v>
      </c>
      <c r="W37" s="2" t="s">
        <v>105</v>
      </c>
      <c r="X37" s="2" t="s">
        <v>99</v>
      </c>
      <c r="Y37" s="2" t="s">
        <v>130</v>
      </c>
      <c r="Z37" s="4">
        <v>95</v>
      </c>
      <c r="AA37" s="4">
        <f>=ROUNDDOWN(19,0)</f>
      </c>
      <c r="AB37" s="5">
        <v>5</v>
      </c>
      <c r="AC37" s="2" t="s">
        <v>131</v>
      </c>
      <c r="AD37" s="4">
        <v>180</v>
      </c>
      <c r="AE37" s="4">
        <v>180</v>
      </c>
      <c r="AF37" s="6">
        <v>71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1</v>
      </c>
      <c r="BK37" s="8">
        <v>20.25</v>
      </c>
      <c r="BL37" s="2" t="s">
        <v>108</v>
      </c>
      <c r="BM37" s="7"/>
      <c r="BN37" s="7"/>
      <c r="BO37" s="4"/>
      <c r="BP37" s="8"/>
      <c r="BQ37" s="4"/>
      <c r="BR37" s="8"/>
      <c r="BS37" s="7"/>
      <c r="BT37" s="7"/>
      <c r="BU37" s="2" t="s">
        <v>109</v>
      </c>
      <c r="BV37" s="2" t="s">
        <v>96</v>
      </c>
      <c r="BW37" s="2" t="s">
        <v>133</v>
      </c>
      <c r="BX37" s="2" t="s">
        <v>247</v>
      </c>
      <c r="BY37" s="2" t="s">
        <v>112</v>
      </c>
      <c r="BZ37" s="2" t="s">
        <v>112</v>
      </c>
      <c r="CA37" s="2" t="s">
        <v>99</v>
      </c>
    </row>
    <row r="38">
      <c r="A38" s="16" t="s">
        <v>248</v>
      </c>
      <c r="B38" s="9" t="s">
        <v>99</v>
      </c>
      <c r="C38" s="9" t="s">
        <v>99</v>
      </c>
      <c r="D38" s="9" t="s">
        <v>99</v>
      </c>
      <c r="E38" s="9" t="s">
        <v>99</v>
      </c>
      <c r="F38" s="9" t="s">
        <v>99</v>
      </c>
      <c r="G38" s="9" t="s">
        <v>99</v>
      </c>
      <c r="H38" s="9" t="s">
        <v>99</v>
      </c>
      <c r="I38" s="9" t="s">
        <v>99</v>
      </c>
      <c r="J38" s="9" t="s">
        <v>99</v>
      </c>
      <c r="K38" s="9" t="s">
        <v>99</v>
      </c>
      <c r="L38" s="10"/>
      <c r="M38" s="10"/>
      <c r="N38" s="10"/>
      <c r="O38" s="9" t="s">
        <v>99</v>
      </c>
      <c r="P38" s="9" t="s">
        <v>99</v>
      </c>
      <c r="Q38" s="9" t="s">
        <v>99</v>
      </c>
      <c r="R38" s="9" t="s">
        <v>99</v>
      </c>
      <c r="S38" s="9" t="s">
        <v>99</v>
      </c>
      <c r="T38" s="9" t="s">
        <v>99</v>
      </c>
      <c r="U38" s="9" t="s">
        <v>99</v>
      </c>
      <c r="V38" s="9" t="s">
        <v>99</v>
      </c>
      <c r="W38" s="9" t="s">
        <v>99</v>
      </c>
      <c r="X38" s="9" t="s">
        <v>99</v>
      </c>
      <c r="Y38" s="9" t="s">
        <v>99</v>
      </c>
      <c r="Z38" s="11">
        <v>3911</v>
      </c>
      <c r="AA38" s="11">
        <f>=ROUNDDOWN({0},0)</f>
      </c>
      <c r="AB38" s="12">
        <v>127.9</v>
      </c>
      <c r="AC38" s="9" t="s">
        <v>99</v>
      </c>
      <c r="AD38" s="11"/>
      <c r="AE38" s="11">
        <v>2358</v>
      </c>
      <c r="AF38" s="13"/>
      <c r="AG38" s="13"/>
      <c r="AH38" s="14"/>
      <c r="AI38" s="11"/>
      <c r="AJ38" s="11">
        <f>=ROUNDDOWN({0},0)</f>
      </c>
      <c r="AK38" s="12"/>
      <c r="AL38" s="9" t="s">
        <v>99</v>
      </c>
      <c r="AM38" s="11"/>
      <c r="AN38" s="11"/>
      <c r="AO38" s="14"/>
      <c r="AP38" s="11">
        <v>10</v>
      </c>
      <c r="AQ38" s="15">
        <v>764.84</v>
      </c>
      <c r="AR38" s="11"/>
      <c r="AS38" s="15"/>
      <c r="AT38" s="14"/>
      <c r="AU38" s="14"/>
      <c r="AV38" s="11">
        <v>10</v>
      </c>
      <c r="AW38" s="15">
        <v>764.84</v>
      </c>
      <c r="AX38" s="11"/>
      <c r="AY38" s="15"/>
      <c r="AZ38" s="14"/>
      <c r="BA38" s="14"/>
      <c r="BB38" s="14"/>
      <c r="BC38" s="11">
        <v>10</v>
      </c>
      <c r="BD38" s="15">
        <v>764.84</v>
      </c>
      <c r="BE38" s="11"/>
      <c r="BF38" s="15"/>
      <c r="BG38" s="14"/>
      <c r="BH38" s="14"/>
      <c r="BI38" s="14"/>
      <c r="BJ38" s="11"/>
      <c r="BK38" s="15"/>
      <c r="BL38" s="9" t="s">
        <v>99</v>
      </c>
      <c r="BM38" s="14"/>
      <c r="BN38" s="14"/>
      <c r="BO38" s="11">
        <v>10</v>
      </c>
      <c r="BP38" s="15">
        <v>764.84</v>
      </c>
      <c r="BQ38" s="11"/>
      <c r="BR38" s="15"/>
      <c r="BS38" s="14"/>
      <c r="BT38" s="14"/>
      <c r="BU38" s="9" t="s">
        <v>99</v>
      </c>
      <c r="BV38" s="9" t="s">
        <v>99</v>
      </c>
      <c r="BW38" s="9" t="s">
        <v>99</v>
      </c>
      <c r="BX38" s="9" t="s">
        <v>99</v>
      </c>
      <c r="BY38" s="9" t="s">
        <v>99</v>
      </c>
      <c r="BZ38" s="9" t="s">
        <v>99</v>
      </c>
      <c r="CA38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249</v>
      </c>
      <c r="D2" s="0" t="s">
        <v>250</v>
      </c>
      <c r="E2" s="0" t="s">
        <v>251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252</v>
      </c>
      <c r="J4" s="1" t="s">
        <v>253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254</v>
      </c>
      <c r="P4" s="1" t="s">
        <v>255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256</v>
      </c>
      <c r="F5" s="1" t="s">
        <v>257</v>
      </c>
      <c r="G5" s="1" t="s">
        <v>256</v>
      </c>
      <c r="H5" s="1" t="s">
        <v>257</v>
      </c>
      <c r="I5" s="1" t="s">
        <v>252</v>
      </c>
      <c r="J5" s="1" t="s">
        <v>253</v>
      </c>
      <c r="K5" s="1" t="s">
        <v>258</v>
      </c>
      <c r="L5" s="1" t="s">
        <v>259</v>
      </c>
      <c r="M5" s="1" t="s">
        <v>258</v>
      </c>
      <c r="N5" s="1" t="s">
        <v>259</v>
      </c>
      <c r="O5" s="1" t="s">
        <v>254</v>
      </c>
      <c r="P5" s="1" t="s">
        <v>255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6</v>
      </c>
      <c r="F6" s="8">
        <v>458.66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6</v>
      </c>
      <c r="L6" s="8">
        <v>458.66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152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/>
      <c r="L7" s="8"/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178</v>
      </c>
      <c r="D8" s="2" t="s">
        <v>179</v>
      </c>
      <c r="E8" s="4">
        <v>4</v>
      </c>
      <c r="F8" s="8">
        <v>306.18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3</v>
      </c>
      <c r="L8" s="8">
        <v>222.73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178</v>
      </c>
      <c r="D9" s="2" t="s">
        <v>191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</v>
      </c>
      <c r="L9" s="8">
        <v>83.45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212</v>
      </c>
      <c r="D10" s="2" t="s">
        <v>213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/>
      <c r="L10" s="8"/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212</v>
      </c>
      <c r="D11" s="2" t="s">
        <v>224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/>
      <c r="L11" s="8"/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237</v>
      </c>
      <c r="D12" s="2" t="s">
        <v>238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249</v>
      </c>
      <c r="D2" s="0" t="s">
        <v>250</v>
      </c>
      <c r="E2" s="0" t="s">
        <v>251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252</v>
      </c>
      <c r="I4" s="1" t="s">
        <v>253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254</v>
      </c>
      <c r="O4" s="1" t="s">
        <v>255</v>
      </c>
    </row>
    <row r="5">
      <c r="A5" s="1" t="s">
        <v>53</v>
      </c>
      <c r="B5" s="1" t="s">
        <v>55</v>
      </c>
      <c r="C5" s="1" t="s">
        <v>56</v>
      </c>
      <c r="D5" s="1" t="s">
        <v>256</v>
      </c>
      <c r="E5" s="1" t="s">
        <v>257</v>
      </c>
      <c r="F5" s="1" t="s">
        <v>256</v>
      </c>
      <c r="G5" s="1" t="s">
        <v>257</v>
      </c>
      <c r="H5" s="1" t="s">
        <v>252</v>
      </c>
      <c r="I5" s="1" t="s">
        <v>253</v>
      </c>
      <c r="J5" s="1" t="s">
        <v>258</v>
      </c>
      <c r="K5" s="1" t="s">
        <v>259</v>
      </c>
      <c r="L5" s="1" t="s">
        <v>258</v>
      </c>
      <c r="M5" s="1" t="s">
        <v>259</v>
      </c>
      <c r="N5" s="1" t="s">
        <v>254</v>
      </c>
      <c r="O5" s="1" t="s">
        <v>255</v>
      </c>
    </row>
    <row r="6">
      <c r="A6" s="2" t="s">
        <v>88</v>
      </c>
      <c r="B6" s="2" t="s">
        <v>90</v>
      </c>
      <c r="C6" s="2" t="s">
        <v>91</v>
      </c>
      <c r="D6" s="4">
        <v>6</v>
      </c>
      <c r="E6" s="8">
        <v>458.66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6</v>
      </c>
      <c r="K6" s="8">
        <v>458.66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152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/>
      <c r="K7" s="8"/>
      <c r="L7" s="4"/>
      <c r="M7" s="8"/>
      <c r="N7" s="7"/>
      <c r="O7" s="7"/>
    </row>
    <row r="8">
      <c r="A8" s="2" t="s">
        <v>88</v>
      </c>
      <c r="B8" s="2" t="s">
        <v>178</v>
      </c>
      <c r="C8" s="2" t="s">
        <v>179</v>
      </c>
      <c r="D8" s="4">
        <v>4</v>
      </c>
      <c r="E8" s="8">
        <v>306.18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3</v>
      </c>
      <c r="K8" s="8">
        <v>222.73</v>
      </c>
      <c r="L8" s="4"/>
      <c r="M8" s="8"/>
      <c r="N8" s="7"/>
      <c r="O8" s="7"/>
    </row>
    <row r="9">
      <c r="A9" s="2" t="s">
        <v>88</v>
      </c>
      <c r="B9" s="2" t="s">
        <v>178</v>
      </c>
      <c r="C9" s="2" t="s">
        <v>191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</v>
      </c>
      <c r="K9" s="8">
        <v>83.45</v>
      </c>
      <c r="L9" s="4"/>
      <c r="M9" s="8"/>
      <c r="N9" s="7"/>
      <c r="O9" s="7"/>
    </row>
    <row r="10">
      <c r="A10" s="2" t="s">
        <v>88</v>
      </c>
      <c r="B10" s="2" t="s">
        <v>212</v>
      </c>
      <c r="C10" s="2" t="s">
        <v>213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/>
      <c r="K10" s="8"/>
      <c r="L10" s="4"/>
      <c r="M10" s="8"/>
      <c r="N10" s="7"/>
      <c r="O10" s="7"/>
    </row>
    <row r="11">
      <c r="A11" s="2" t="s">
        <v>88</v>
      </c>
      <c r="B11" s="2" t="s">
        <v>212</v>
      </c>
      <c r="C11" s="2" t="s">
        <v>224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/>
      <c r="K11" s="8"/>
      <c r="L11" s="4"/>
      <c r="M11" s="8"/>
      <c r="N11" s="7"/>
      <c r="O11" s="7"/>
    </row>
    <row r="12">
      <c r="A12" s="2" t="s">
        <v>88</v>
      </c>
      <c r="B12" s="2" t="s">
        <v>237</v>
      </c>
      <c r="C12" s="2" t="s">
        <v>238</v>
      </c>
      <c r="D12" s="4"/>
      <c r="E12" s="8"/>
      <c r="F12" s="4"/>
      <c r="G12" s="8"/>
      <c r="H12" s="7"/>
      <c r="I12" s="7"/>
      <c r="J12" s="4"/>
      <c r="K12" s="8"/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</mergeCells>
  <headerFooter/>
</worksheet>
</file>